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30" windowWidth="20055" windowHeight="10650"/>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нераспред)'!$A$1:$AF$412</definedName>
    <definedName name="_xlnm.Print_Area" localSheetId="2">Дотации!$A$1:$S$105</definedName>
    <definedName name="_xlnm.Print_Area" localSheetId="5">Иные!$A$1:$JS$332</definedName>
    <definedName name="_xlnm.Print_Area" localSheetId="0">'Итого по видам(с учет нераспр.)'!$A$1:$I$168</definedName>
    <definedName name="_xlnm.Print_Area" localSheetId="4">'Субвенции '!$A$1:$CE$401</definedName>
    <definedName name="_xlnm.Print_Area" localSheetId="3">Субсидии!$A$1:$IM$403</definedName>
  </definedNames>
  <calcPr calcId="144525" iterate="1"/>
</workbook>
</file>

<file path=xl/calcChain.xml><?xml version="1.0" encoding="utf-8"?>
<calcChain xmlns="http://schemas.openxmlformats.org/spreadsheetml/2006/main">
  <c r="CU11" i="16" l="1"/>
  <c r="O395" i="16"/>
  <c r="BC393" i="16"/>
  <c r="BC396" i="16"/>
  <c r="ID12" i="18" l="1"/>
  <c r="IC12" i="18"/>
  <c r="IH12" i="18"/>
  <c r="IG12" i="18"/>
  <c r="IL12" i="18"/>
  <c r="IK12" i="18"/>
  <c r="IP12" i="18"/>
  <c r="IO12" i="18"/>
  <c r="IT12" i="18"/>
  <c r="IS12" i="18"/>
  <c r="IX12" i="18"/>
  <c r="F12" i="18" s="1"/>
  <c r="IW12" i="18"/>
  <c r="JB12" i="18"/>
  <c r="JA12" i="18"/>
  <c r="JF12" i="18"/>
  <c r="JE12" i="18"/>
  <c r="JJ12" i="18"/>
  <c r="JI12" i="18"/>
  <c r="JO12" i="18"/>
  <c r="JN12" i="18"/>
  <c r="JM12" i="18"/>
  <c r="JN11" i="18"/>
  <c r="JM11" i="18"/>
  <c r="B12" i="18"/>
  <c r="E12" i="18"/>
  <c r="AC408" i="14"/>
  <c r="E408" i="14"/>
  <c r="B408" i="14"/>
  <c r="AE375" i="14" l="1"/>
  <c r="AE376" i="14"/>
  <c r="AE377" i="14"/>
  <c r="AE378" i="14"/>
  <c r="AE382" i="14"/>
  <c r="AA375" i="14"/>
  <c r="AB375" i="14"/>
  <c r="AC375" i="14"/>
  <c r="AD375" i="14"/>
  <c r="AA376" i="14"/>
  <c r="AB376" i="14"/>
  <c r="AC376" i="14"/>
  <c r="AD376" i="14"/>
  <c r="AA377" i="14"/>
  <c r="AB377" i="14"/>
  <c r="AC377" i="14"/>
  <c r="AD377" i="14"/>
  <c r="Z376" i="14"/>
  <c r="Z377" i="14"/>
  <c r="Z375" i="14"/>
  <c r="AE367" i="14"/>
  <c r="AE368" i="14"/>
  <c r="AE369" i="14"/>
  <c r="AE370" i="14"/>
  <c r="AC368" i="14"/>
  <c r="AD368" i="14"/>
  <c r="AC369" i="14"/>
  <c r="AD369" i="14"/>
  <c r="AC370" i="14"/>
  <c r="AD370" i="14"/>
  <c r="AA367" i="14"/>
  <c r="AB367" i="14"/>
  <c r="AC367" i="14"/>
  <c r="AD367" i="14"/>
  <c r="Z367" i="14"/>
  <c r="AE361" i="14"/>
  <c r="AA351" i="14"/>
  <c r="AB351" i="14"/>
  <c r="AC351" i="14"/>
  <c r="AD351" i="14"/>
  <c r="Z351" i="14"/>
  <c r="HZ12" i="18"/>
  <c r="HY12" i="18"/>
  <c r="IA285" i="18"/>
  <c r="AE351" i="14"/>
  <c r="F14" i="18"/>
  <c r="F15" i="18"/>
  <c r="F16" i="18"/>
  <c r="AD15" i="14" s="1"/>
  <c r="F18" i="18"/>
  <c r="F19" i="18"/>
  <c r="F20" i="18"/>
  <c r="AD19" i="14" s="1"/>
  <c r="F21" i="18"/>
  <c r="AD20" i="14" s="1"/>
  <c r="F22" i="18"/>
  <c r="AD21" i="14" s="1"/>
  <c r="F23" i="18"/>
  <c r="AD22" i="14" s="1"/>
  <c r="F24" i="18"/>
  <c r="AD24" i="14" s="1"/>
  <c r="F26" i="18"/>
  <c r="F27" i="18"/>
  <c r="F28" i="18"/>
  <c r="F29" i="18"/>
  <c r="F31" i="18"/>
  <c r="F32" i="18"/>
  <c r="AD41" i="14" s="1"/>
  <c r="F33" i="18"/>
  <c r="F34" i="18"/>
  <c r="F35" i="18"/>
  <c r="F36" i="18"/>
  <c r="AD46" i="14" s="1"/>
  <c r="F37" i="18"/>
  <c r="F38" i="18"/>
  <c r="AD48" i="14" s="1"/>
  <c r="F39" i="18"/>
  <c r="AD49" i="14" s="1"/>
  <c r="F40" i="18"/>
  <c r="AD52" i="14" s="1"/>
  <c r="F41" i="18"/>
  <c r="AD53" i="14" s="1"/>
  <c r="F43" i="18"/>
  <c r="F44" i="18"/>
  <c r="F45" i="18"/>
  <c r="F46" i="18"/>
  <c r="F48" i="18"/>
  <c r="F49" i="18"/>
  <c r="F50" i="18"/>
  <c r="AD62" i="14" s="1"/>
  <c r="F51" i="18"/>
  <c r="AD63" i="14" s="1"/>
  <c r="F52" i="18"/>
  <c r="AD64" i="14" s="1"/>
  <c r="F53" i="18"/>
  <c r="AD65" i="14" s="1"/>
  <c r="F54" i="18"/>
  <c r="AD66" i="14" s="1"/>
  <c r="F55" i="18"/>
  <c r="AD69" i="14" s="1"/>
  <c r="F56" i="18"/>
  <c r="AD70" i="14" s="1"/>
  <c r="F57" i="18"/>
  <c r="F58" i="18"/>
  <c r="AD71" i="14" s="1"/>
  <c r="F59" i="18"/>
  <c r="AD72" i="14" s="1"/>
  <c r="F60" i="18"/>
  <c r="AD73" i="14" s="1"/>
  <c r="F61" i="18"/>
  <c r="AD74" i="14" s="1"/>
  <c r="F62" i="18"/>
  <c r="AD75" i="14" s="1"/>
  <c r="F63" i="18"/>
  <c r="AD67" i="14" s="1"/>
  <c r="F64" i="18"/>
  <c r="AD76" i="14" s="1"/>
  <c r="F66" i="18"/>
  <c r="F67" i="18"/>
  <c r="AD79" i="14" s="1"/>
  <c r="F68" i="18"/>
  <c r="AD80" i="14" s="1"/>
  <c r="F69" i="18"/>
  <c r="AD81" i="14" s="1"/>
  <c r="F70" i="18"/>
  <c r="AD82" i="14" s="1"/>
  <c r="F72" i="18"/>
  <c r="F73" i="18"/>
  <c r="F74" i="18"/>
  <c r="AD91" i="14" s="1"/>
  <c r="F75" i="18"/>
  <c r="F76" i="18"/>
  <c r="F77" i="18"/>
  <c r="F78" i="18"/>
  <c r="F80" i="18"/>
  <c r="F81" i="18"/>
  <c r="F82" i="18"/>
  <c r="F83" i="18"/>
  <c r="F85" i="18"/>
  <c r="F86" i="18"/>
  <c r="AD107" i="14" s="1"/>
  <c r="F87" i="18"/>
  <c r="AD108" i="14" s="1"/>
  <c r="F88" i="18"/>
  <c r="F89" i="18"/>
  <c r="F90" i="18"/>
  <c r="AD111" i="14" s="1"/>
  <c r="F91" i="18"/>
  <c r="AD112" i="14" s="1"/>
  <c r="F92" i="18"/>
  <c r="AD113" i="14" s="1"/>
  <c r="F93" i="18"/>
  <c r="F94" i="18"/>
  <c r="AD115" i="14" s="1"/>
  <c r="F95" i="18"/>
  <c r="AD116" i="14" s="1"/>
  <c r="F97" i="18"/>
  <c r="F98" i="18"/>
  <c r="AD119" i="14" s="1"/>
  <c r="F99" i="18"/>
  <c r="F100" i="18"/>
  <c r="F101" i="18"/>
  <c r="F103" i="18"/>
  <c r="F104" i="18"/>
  <c r="AD130" i="14" s="1"/>
  <c r="F105" i="18"/>
  <c r="F106" i="18"/>
  <c r="F107" i="18"/>
  <c r="AD134" i="14" s="1"/>
  <c r="F108" i="18"/>
  <c r="AD136" i="14" s="1"/>
  <c r="F109" i="18"/>
  <c r="AD137" i="14" s="1"/>
  <c r="F110" i="18"/>
  <c r="AD139" i="14" s="1"/>
  <c r="F112" i="18"/>
  <c r="F113" i="18"/>
  <c r="F114" i="18"/>
  <c r="AD144" i="14" s="1"/>
  <c r="F115" i="18"/>
  <c r="AD147" i="14" s="1"/>
  <c r="F116" i="18"/>
  <c r="AD148" i="14" s="1"/>
  <c r="F117" i="18"/>
  <c r="F118" i="18"/>
  <c r="F119" i="18"/>
  <c r="F121" i="18"/>
  <c r="F122" i="18"/>
  <c r="F123" i="18"/>
  <c r="F124" i="18"/>
  <c r="F126" i="18"/>
  <c r="F127" i="18"/>
  <c r="F128" i="18"/>
  <c r="F129" i="18"/>
  <c r="AD168" i="14" s="1"/>
  <c r="F130" i="18"/>
  <c r="AD169" i="14" s="1"/>
  <c r="F131" i="18"/>
  <c r="AD170" i="14" s="1"/>
  <c r="F132" i="18"/>
  <c r="AD171" i="14" s="1"/>
  <c r="F133" i="18"/>
  <c r="AD173" i="14" s="1"/>
  <c r="F134" i="18"/>
  <c r="F135" i="18"/>
  <c r="F137" i="18"/>
  <c r="AD178" i="14" s="1"/>
  <c r="F138" i="18"/>
  <c r="AD179" i="14" s="1"/>
  <c r="F139" i="18"/>
  <c r="AD180" i="14" s="1"/>
  <c r="F140" i="18"/>
  <c r="AD181" i="14" s="1"/>
  <c r="F141" i="18"/>
  <c r="AD182" i="14" s="1"/>
  <c r="F142" i="18"/>
  <c r="AD183" i="14" s="1"/>
  <c r="F143" i="18"/>
  <c r="AD184" i="14" s="1"/>
  <c r="F144" i="18"/>
  <c r="AD185" i="14" s="1"/>
  <c r="F145" i="18"/>
  <c r="AD186" i="14" s="1"/>
  <c r="F146" i="18"/>
  <c r="AD189" i="14" s="1"/>
  <c r="F147" i="18"/>
  <c r="AD188" i="14" s="1"/>
  <c r="F148" i="18"/>
  <c r="AD187" i="14" s="1"/>
  <c r="F150" i="18"/>
  <c r="F151" i="18"/>
  <c r="F152" i="18"/>
  <c r="AD193" i="14" s="1"/>
  <c r="F153" i="18"/>
  <c r="AD194" i="14" s="1"/>
  <c r="F154" i="18"/>
  <c r="AD195" i="14" s="1"/>
  <c r="F155" i="18"/>
  <c r="AD196" i="14" s="1"/>
  <c r="F156" i="18"/>
  <c r="AD197" i="14" s="1"/>
  <c r="F157" i="18"/>
  <c r="AD198" i="14" s="1"/>
  <c r="F158" i="18"/>
  <c r="AD199" i="14" s="1"/>
  <c r="F159" i="18"/>
  <c r="AD200" i="14" s="1"/>
  <c r="F160" i="18"/>
  <c r="AD201" i="14" s="1"/>
  <c r="F161" i="18"/>
  <c r="AD202" i="14" s="1"/>
  <c r="F162" i="18"/>
  <c r="AD203" i="14" s="1"/>
  <c r="F164" i="18"/>
  <c r="F165" i="18"/>
  <c r="F166" i="18"/>
  <c r="F168" i="18"/>
  <c r="F169" i="18"/>
  <c r="F170" i="18"/>
  <c r="F171" i="18"/>
  <c r="AD211" i="14" s="1"/>
  <c r="F172" i="18"/>
  <c r="F173" i="18"/>
  <c r="AD214" i="14" s="1"/>
  <c r="F174" i="18"/>
  <c r="F175" i="18"/>
  <c r="F176" i="18"/>
  <c r="AD217" i="14" s="1"/>
  <c r="F177" i="18"/>
  <c r="F178" i="18"/>
  <c r="F180" i="18"/>
  <c r="F181" i="18"/>
  <c r="F182" i="18"/>
  <c r="F183" i="18"/>
  <c r="F184" i="18"/>
  <c r="AD226" i="14" s="1"/>
  <c r="F185" i="18"/>
  <c r="F186" i="18"/>
  <c r="F187" i="18"/>
  <c r="F189" i="18"/>
  <c r="F190" i="18"/>
  <c r="AD231" i="14" s="1"/>
  <c r="F191" i="18"/>
  <c r="F192" i="18"/>
  <c r="F194" i="18"/>
  <c r="F195" i="18"/>
  <c r="F196" i="18"/>
  <c r="AD239" i="14" s="1"/>
  <c r="F197" i="18"/>
  <c r="AD241" i="14" s="1"/>
  <c r="F198" i="18"/>
  <c r="F199" i="18"/>
  <c r="F200" i="18"/>
  <c r="AD245" i="14" s="1"/>
  <c r="F201" i="18"/>
  <c r="F202" i="18"/>
  <c r="F203" i="18"/>
  <c r="AD248" i="14" s="1"/>
  <c r="F205" i="18"/>
  <c r="F206" i="18"/>
  <c r="AD251" i="14" s="1"/>
  <c r="F207" i="18"/>
  <c r="F208" i="18"/>
  <c r="AD253" i="14" s="1"/>
  <c r="F209" i="18"/>
  <c r="AD254" i="14" s="1"/>
  <c r="F210" i="18"/>
  <c r="AD255" i="14" s="1"/>
  <c r="F211" i="18"/>
  <c r="F212" i="18"/>
  <c r="AD257" i="14" s="1"/>
  <c r="F213" i="18"/>
  <c r="AD258" i="14" s="1"/>
  <c r="F214" i="18"/>
  <c r="F215" i="18"/>
  <c r="AD260" i="14" s="1"/>
  <c r="F216" i="18"/>
  <c r="AD261" i="14" s="1"/>
  <c r="F218" i="18"/>
  <c r="F219" i="18"/>
  <c r="F220" i="18"/>
  <c r="F221" i="18"/>
  <c r="F222" i="18"/>
  <c r="F223" i="18"/>
  <c r="F224" i="18"/>
  <c r="F225" i="18"/>
  <c r="F226" i="18"/>
  <c r="F227" i="18"/>
  <c r="F228" i="18"/>
  <c r="F229" i="18"/>
  <c r="F230" i="18"/>
  <c r="F232" i="18"/>
  <c r="F233" i="18"/>
  <c r="F234" i="18"/>
  <c r="F236" i="18"/>
  <c r="F237" i="18"/>
  <c r="AD289" i="14" s="1"/>
  <c r="F238" i="18"/>
  <c r="AD288" i="14" s="1"/>
  <c r="F239" i="18"/>
  <c r="AD291" i="14" s="1"/>
  <c r="F240" i="18"/>
  <c r="F242" i="18"/>
  <c r="F243" i="18"/>
  <c r="F244" i="18"/>
  <c r="AD297" i="14" s="1"/>
  <c r="F245" i="18"/>
  <c r="AD298" i="14" s="1"/>
  <c r="F246" i="18"/>
  <c r="F247" i="18"/>
  <c r="AD304" i="14" s="1"/>
  <c r="F249" i="18"/>
  <c r="F250" i="18"/>
  <c r="F251" i="18"/>
  <c r="AD307" i="14" s="1"/>
  <c r="F252" i="18"/>
  <c r="F253" i="18"/>
  <c r="F254" i="18"/>
  <c r="F255" i="18"/>
  <c r="F256" i="18"/>
  <c r="F257" i="18"/>
  <c r="F259" i="18"/>
  <c r="F260" i="18"/>
  <c r="F261" i="18"/>
  <c r="F262" i="18"/>
  <c r="AD323" i="14" s="1"/>
  <c r="F264" i="18"/>
  <c r="F265" i="18"/>
  <c r="F266" i="18"/>
  <c r="AD327" i="14" s="1"/>
  <c r="F267" i="18"/>
  <c r="AD328" i="14" s="1"/>
  <c r="F268" i="18"/>
  <c r="AD329" i="14" s="1"/>
  <c r="F269" i="18"/>
  <c r="AD330" i="14" s="1"/>
  <c r="F270" i="18"/>
  <c r="AD331" i="14" s="1"/>
  <c r="F271" i="18"/>
  <c r="AD332" i="14" s="1"/>
  <c r="F273" i="18"/>
  <c r="F274" i="18"/>
  <c r="AD335" i="14" s="1"/>
  <c r="F275" i="18"/>
  <c r="F276" i="18"/>
  <c r="F277" i="18"/>
  <c r="F279" i="18"/>
  <c r="F280" i="18"/>
  <c r="AD345" i="14" s="1"/>
  <c r="F281" i="18"/>
  <c r="AD347" i="14" s="1"/>
  <c r="F282" i="18"/>
  <c r="F283" i="18"/>
  <c r="F284" i="18"/>
  <c r="F285" i="18"/>
  <c r="F287" i="18"/>
  <c r="F288" i="18"/>
  <c r="F289" i="18"/>
  <c r="F291" i="18"/>
  <c r="F292" i="18"/>
  <c r="F293" i="18"/>
  <c r="F294" i="18"/>
  <c r="F295" i="18"/>
  <c r="F297" i="18"/>
  <c r="F298" i="18"/>
  <c r="F299" i="18"/>
  <c r="F300" i="18"/>
  <c r="F301" i="18"/>
  <c r="F302" i="18"/>
  <c r="F303" i="18"/>
  <c r="F304" i="18"/>
  <c r="F305" i="18"/>
  <c r="F306" i="18"/>
  <c r="F308" i="18"/>
  <c r="F309" i="18"/>
  <c r="F310" i="18"/>
  <c r="F311" i="18"/>
  <c r="F313" i="18"/>
  <c r="F314" i="18"/>
  <c r="F315" i="18"/>
  <c r="F316" i="18"/>
  <c r="F317" i="18"/>
  <c r="F318" i="18"/>
  <c r="F320" i="18"/>
  <c r="F322" i="18"/>
  <c r="F323" i="18"/>
  <c r="F324" i="18"/>
  <c r="F325" i="18"/>
  <c r="B14" i="18"/>
  <c r="C14" i="18"/>
  <c r="D14" i="18"/>
  <c r="E14" i="18"/>
  <c r="B15" i="18"/>
  <c r="C15" i="18"/>
  <c r="D15" i="18"/>
  <c r="E15" i="18"/>
  <c r="B16" i="18"/>
  <c r="Z15" i="14" s="1"/>
  <c r="C16" i="18"/>
  <c r="AA15" i="14" s="1"/>
  <c r="D16" i="18"/>
  <c r="AB15" i="14" s="1"/>
  <c r="E16" i="18"/>
  <c r="AC15" i="14" s="1"/>
  <c r="B18" i="18"/>
  <c r="C18" i="18"/>
  <c r="D18" i="18"/>
  <c r="E18" i="18"/>
  <c r="B19" i="18"/>
  <c r="C19" i="18"/>
  <c r="D19" i="18"/>
  <c r="E19" i="18"/>
  <c r="B20" i="18"/>
  <c r="Z19" i="14" s="1"/>
  <c r="C20" i="18"/>
  <c r="AA19" i="14" s="1"/>
  <c r="D20" i="18"/>
  <c r="AB19" i="14" s="1"/>
  <c r="E20" i="18"/>
  <c r="AC19" i="14" s="1"/>
  <c r="B21" i="18"/>
  <c r="Z20" i="14" s="1"/>
  <c r="C21" i="18"/>
  <c r="AA20" i="14" s="1"/>
  <c r="D21" i="18"/>
  <c r="AB20" i="14" s="1"/>
  <c r="E21" i="18"/>
  <c r="AC20" i="14" s="1"/>
  <c r="B22" i="18"/>
  <c r="Z21" i="14" s="1"/>
  <c r="C22" i="18"/>
  <c r="AA21" i="14" s="1"/>
  <c r="D22" i="18"/>
  <c r="AB21" i="14" s="1"/>
  <c r="E22" i="18"/>
  <c r="AC21" i="14" s="1"/>
  <c r="B23" i="18"/>
  <c r="Z22" i="14" s="1"/>
  <c r="C23" i="18"/>
  <c r="AA22" i="14" s="1"/>
  <c r="D23" i="18"/>
  <c r="AB22" i="14" s="1"/>
  <c r="E23" i="18"/>
  <c r="AC22" i="14" s="1"/>
  <c r="B24" i="18"/>
  <c r="Z24" i="14" s="1"/>
  <c r="C24" i="18"/>
  <c r="AA24" i="14" s="1"/>
  <c r="D24" i="18"/>
  <c r="AB24" i="14" s="1"/>
  <c r="E24" i="18"/>
  <c r="AC24" i="14" s="1"/>
  <c r="B26" i="18"/>
  <c r="C26" i="18"/>
  <c r="D26" i="18"/>
  <c r="E26" i="18"/>
  <c r="B27" i="18"/>
  <c r="C27" i="18"/>
  <c r="D27" i="18"/>
  <c r="E27" i="18"/>
  <c r="B28" i="18"/>
  <c r="C28" i="18"/>
  <c r="D28" i="18"/>
  <c r="E28" i="18"/>
  <c r="B29" i="18"/>
  <c r="C29" i="18"/>
  <c r="D29" i="18"/>
  <c r="E29" i="18"/>
  <c r="B31" i="18"/>
  <c r="C31" i="18"/>
  <c r="D31" i="18"/>
  <c r="E31" i="18"/>
  <c r="B32" i="18"/>
  <c r="Z41" i="14" s="1"/>
  <c r="C32" i="18"/>
  <c r="AA41" i="14" s="1"/>
  <c r="D32" i="18"/>
  <c r="AB41" i="14" s="1"/>
  <c r="E32" i="18"/>
  <c r="AC41" i="14" s="1"/>
  <c r="B33" i="18"/>
  <c r="C33" i="18"/>
  <c r="D33" i="18"/>
  <c r="E33" i="18"/>
  <c r="B34" i="18"/>
  <c r="C34" i="18"/>
  <c r="D34" i="18"/>
  <c r="E34" i="18"/>
  <c r="B35" i="18"/>
  <c r="C35" i="18"/>
  <c r="D35" i="18"/>
  <c r="E35" i="18"/>
  <c r="B36" i="18"/>
  <c r="Z46" i="14" s="1"/>
  <c r="C36" i="18"/>
  <c r="AA46" i="14" s="1"/>
  <c r="D36" i="18"/>
  <c r="AB46" i="14" s="1"/>
  <c r="E36" i="18"/>
  <c r="AC46" i="14" s="1"/>
  <c r="B37" i="18"/>
  <c r="C37" i="18"/>
  <c r="D37" i="18"/>
  <c r="E37" i="18"/>
  <c r="B38" i="18"/>
  <c r="Z48" i="14" s="1"/>
  <c r="C38" i="18"/>
  <c r="AA48" i="14" s="1"/>
  <c r="D38" i="18"/>
  <c r="AB48" i="14" s="1"/>
  <c r="E38" i="18"/>
  <c r="AC48" i="14" s="1"/>
  <c r="B39" i="18"/>
  <c r="Z49" i="14" s="1"/>
  <c r="C39" i="18"/>
  <c r="AA49" i="14" s="1"/>
  <c r="D39" i="18"/>
  <c r="AB49" i="14" s="1"/>
  <c r="E39" i="18"/>
  <c r="AC49" i="14" s="1"/>
  <c r="B40" i="18"/>
  <c r="Z52" i="14" s="1"/>
  <c r="C40" i="18"/>
  <c r="AA52" i="14" s="1"/>
  <c r="D40" i="18"/>
  <c r="AB52" i="14" s="1"/>
  <c r="E40" i="18"/>
  <c r="AC52" i="14" s="1"/>
  <c r="B41" i="18"/>
  <c r="Z53" i="14" s="1"/>
  <c r="C41" i="18"/>
  <c r="AA53" i="14" s="1"/>
  <c r="D41" i="18"/>
  <c r="AB53" i="14" s="1"/>
  <c r="E41" i="18"/>
  <c r="AC53" i="14" s="1"/>
  <c r="B43" i="18"/>
  <c r="C43" i="18"/>
  <c r="D43" i="18"/>
  <c r="E43" i="18"/>
  <c r="B44" i="18"/>
  <c r="C44" i="18"/>
  <c r="D44" i="18"/>
  <c r="E44" i="18"/>
  <c r="B45" i="18"/>
  <c r="C45" i="18"/>
  <c r="D45" i="18"/>
  <c r="E45" i="18"/>
  <c r="B46" i="18"/>
  <c r="C46" i="18"/>
  <c r="D46" i="18"/>
  <c r="E46" i="18"/>
  <c r="B48" i="18"/>
  <c r="C48" i="18"/>
  <c r="D48" i="18"/>
  <c r="E48" i="18"/>
  <c r="B49" i="18"/>
  <c r="C49" i="18"/>
  <c r="D49" i="18"/>
  <c r="E49" i="18"/>
  <c r="B50" i="18"/>
  <c r="Z62" i="14" s="1"/>
  <c r="C50" i="18"/>
  <c r="AA62" i="14" s="1"/>
  <c r="D50" i="18"/>
  <c r="AB62" i="14" s="1"/>
  <c r="E50" i="18"/>
  <c r="AC62" i="14" s="1"/>
  <c r="B51" i="18"/>
  <c r="Z63" i="14" s="1"/>
  <c r="C51" i="18"/>
  <c r="AA63" i="14" s="1"/>
  <c r="D51" i="18"/>
  <c r="AB63" i="14" s="1"/>
  <c r="E51" i="18"/>
  <c r="AC63" i="14" s="1"/>
  <c r="B52" i="18"/>
  <c r="Z64" i="14" s="1"/>
  <c r="C52" i="18"/>
  <c r="AA64" i="14" s="1"/>
  <c r="D52" i="18"/>
  <c r="AB64" i="14" s="1"/>
  <c r="E52" i="18"/>
  <c r="AC64" i="14" s="1"/>
  <c r="B53" i="18"/>
  <c r="Z65" i="14" s="1"/>
  <c r="C53" i="18"/>
  <c r="AA65" i="14" s="1"/>
  <c r="D53" i="18"/>
  <c r="AB65" i="14" s="1"/>
  <c r="E53" i="18"/>
  <c r="AC65" i="14" s="1"/>
  <c r="B54" i="18"/>
  <c r="Z66" i="14" s="1"/>
  <c r="C54" i="18"/>
  <c r="AA66" i="14" s="1"/>
  <c r="D54" i="18"/>
  <c r="AB66" i="14" s="1"/>
  <c r="E54" i="18"/>
  <c r="AC66" i="14" s="1"/>
  <c r="B55" i="18"/>
  <c r="Z69" i="14" s="1"/>
  <c r="C55" i="18"/>
  <c r="AA69" i="14" s="1"/>
  <c r="D55" i="18"/>
  <c r="AB69" i="14" s="1"/>
  <c r="E55" i="18"/>
  <c r="AC69" i="14" s="1"/>
  <c r="B56" i="18"/>
  <c r="Z70" i="14" s="1"/>
  <c r="C56" i="18"/>
  <c r="AA70" i="14" s="1"/>
  <c r="D56" i="18"/>
  <c r="AB70" i="14" s="1"/>
  <c r="E56" i="18"/>
  <c r="AC70" i="14" s="1"/>
  <c r="B57" i="18"/>
  <c r="C57" i="18"/>
  <c r="D57" i="18"/>
  <c r="E57" i="18"/>
  <c r="B58" i="18"/>
  <c r="Z71" i="14" s="1"/>
  <c r="C58" i="18"/>
  <c r="AA71" i="14" s="1"/>
  <c r="AE71" i="14" s="1"/>
  <c r="D58" i="18"/>
  <c r="AB71" i="14" s="1"/>
  <c r="E58" i="18"/>
  <c r="AC71" i="14" s="1"/>
  <c r="B59" i="18"/>
  <c r="Z72" i="14" s="1"/>
  <c r="C59" i="18"/>
  <c r="AA72" i="14" s="1"/>
  <c r="D59" i="18"/>
  <c r="AB72" i="14" s="1"/>
  <c r="E59" i="18"/>
  <c r="AC72" i="14" s="1"/>
  <c r="B60" i="18"/>
  <c r="Z73" i="14" s="1"/>
  <c r="C60" i="18"/>
  <c r="AA73" i="14" s="1"/>
  <c r="D60" i="18"/>
  <c r="AB73" i="14" s="1"/>
  <c r="E60" i="18"/>
  <c r="AC73" i="14" s="1"/>
  <c r="B61" i="18"/>
  <c r="Z74" i="14" s="1"/>
  <c r="C61" i="18"/>
  <c r="AA74" i="14" s="1"/>
  <c r="D61" i="18"/>
  <c r="AB74" i="14" s="1"/>
  <c r="E61" i="18"/>
  <c r="AC74" i="14" s="1"/>
  <c r="B62" i="18"/>
  <c r="Z75" i="14" s="1"/>
  <c r="C62" i="18"/>
  <c r="AA75" i="14" s="1"/>
  <c r="D62" i="18"/>
  <c r="AB75" i="14" s="1"/>
  <c r="E62" i="18"/>
  <c r="AC75" i="14" s="1"/>
  <c r="B63" i="18"/>
  <c r="Z67" i="14" s="1"/>
  <c r="C63" i="18"/>
  <c r="AA67" i="14" s="1"/>
  <c r="D63" i="18"/>
  <c r="AB67" i="14" s="1"/>
  <c r="E63" i="18"/>
  <c r="AC67" i="14" s="1"/>
  <c r="B64" i="18"/>
  <c r="Z76" i="14" s="1"/>
  <c r="C64" i="18"/>
  <c r="AA76" i="14" s="1"/>
  <c r="D64" i="18"/>
  <c r="AB76" i="14" s="1"/>
  <c r="E64" i="18"/>
  <c r="AC76" i="14" s="1"/>
  <c r="B66" i="18"/>
  <c r="C66" i="18"/>
  <c r="D66" i="18"/>
  <c r="E66" i="18"/>
  <c r="B67" i="18"/>
  <c r="C67" i="18"/>
  <c r="AA79" i="14" s="1"/>
  <c r="D67" i="18"/>
  <c r="AB79" i="14" s="1"/>
  <c r="E67" i="18"/>
  <c r="AC79" i="14" s="1"/>
  <c r="B68" i="18"/>
  <c r="Z80" i="14" s="1"/>
  <c r="C68" i="18"/>
  <c r="AA80" i="14" s="1"/>
  <c r="D68" i="18"/>
  <c r="AB80" i="14" s="1"/>
  <c r="E68" i="18"/>
  <c r="AC80" i="14" s="1"/>
  <c r="B69" i="18"/>
  <c r="Z81" i="14" s="1"/>
  <c r="C69" i="18"/>
  <c r="AA81" i="14" s="1"/>
  <c r="D69" i="18"/>
  <c r="AB81" i="14" s="1"/>
  <c r="E69" i="18"/>
  <c r="AC81" i="14" s="1"/>
  <c r="B70" i="18"/>
  <c r="Z82" i="14" s="1"/>
  <c r="C70" i="18"/>
  <c r="AA82" i="14" s="1"/>
  <c r="D70" i="18"/>
  <c r="AB82" i="14" s="1"/>
  <c r="E70" i="18"/>
  <c r="AC82" i="14" s="1"/>
  <c r="B72" i="18"/>
  <c r="C72" i="18"/>
  <c r="D72" i="18"/>
  <c r="E72" i="18"/>
  <c r="B73" i="18"/>
  <c r="C73" i="18"/>
  <c r="D73" i="18"/>
  <c r="E73" i="18"/>
  <c r="B74" i="18"/>
  <c r="Z91" i="14" s="1"/>
  <c r="C74" i="18"/>
  <c r="AA91" i="14" s="1"/>
  <c r="D74" i="18"/>
  <c r="AB91" i="14" s="1"/>
  <c r="E74" i="18"/>
  <c r="AC91" i="14" s="1"/>
  <c r="B75" i="18"/>
  <c r="C75" i="18"/>
  <c r="D75" i="18"/>
  <c r="E75" i="18"/>
  <c r="B76" i="18"/>
  <c r="C76" i="18"/>
  <c r="D76" i="18"/>
  <c r="E76" i="18"/>
  <c r="B77" i="18"/>
  <c r="C77" i="18"/>
  <c r="D77" i="18"/>
  <c r="E77" i="18"/>
  <c r="B78" i="18"/>
  <c r="C78" i="18"/>
  <c r="D78" i="18"/>
  <c r="E78" i="18"/>
  <c r="B80" i="18"/>
  <c r="C80" i="18"/>
  <c r="D80" i="18"/>
  <c r="E80" i="18"/>
  <c r="B81" i="18"/>
  <c r="C81" i="18"/>
  <c r="D81" i="18"/>
  <c r="E81" i="18"/>
  <c r="B82" i="18"/>
  <c r="C82" i="18"/>
  <c r="D82" i="18"/>
  <c r="E82" i="18"/>
  <c r="B83" i="18"/>
  <c r="C83" i="18"/>
  <c r="D83" i="18"/>
  <c r="E83" i="18"/>
  <c r="B85" i="18"/>
  <c r="C85" i="18"/>
  <c r="D85" i="18"/>
  <c r="E85" i="18"/>
  <c r="B86" i="18"/>
  <c r="Z107" i="14" s="1"/>
  <c r="C86" i="18"/>
  <c r="AA107" i="14" s="1"/>
  <c r="D86" i="18"/>
  <c r="AB107" i="14" s="1"/>
  <c r="E86" i="18"/>
  <c r="AC107" i="14" s="1"/>
  <c r="B87" i="18"/>
  <c r="Z108" i="14" s="1"/>
  <c r="C87" i="18"/>
  <c r="AA108" i="14" s="1"/>
  <c r="D87" i="18"/>
  <c r="AB108" i="14" s="1"/>
  <c r="E87" i="18"/>
  <c r="AC108" i="14" s="1"/>
  <c r="B88" i="18"/>
  <c r="C88" i="18"/>
  <c r="D88" i="18"/>
  <c r="E88" i="18"/>
  <c r="B89" i="18"/>
  <c r="C89" i="18"/>
  <c r="D89" i="18"/>
  <c r="E89" i="18"/>
  <c r="B90" i="18"/>
  <c r="Z111" i="14" s="1"/>
  <c r="C90" i="18"/>
  <c r="AA111" i="14" s="1"/>
  <c r="D90" i="18"/>
  <c r="AB111" i="14" s="1"/>
  <c r="E90" i="18"/>
  <c r="AC111" i="14" s="1"/>
  <c r="B91" i="18"/>
  <c r="Z112" i="14" s="1"/>
  <c r="C91" i="18"/>
  <c r="AA112" i="14" s="1"/>
  <c r="AE112" i="14" s="1"/>
  <c r="D91" i="18"/>
  <c r="AB112" i="14" s="1"/>
  <c r="E91" i="18"/>
  <c r="AC112" i="14" s="1"/>
  <c r="B92" i="18"/>
  <c r="Z113" i="14" s="1"/>
  <c r="C92" i="18"/>
  <c r="AA113" i="14" s="1"/>
  <c r="D92" i="18"/>
  <c r="AB113" i="14" s="1"/>
  <c r="E92" i="18"/>
  <c r="AC113" i="14" s="1"/>
  <c r="B93" i="18"/>
  <c r="C93" i="18"/>
  <c r="D93" i="18"/>
  <c r="E93" i="18"/>
  <c r="B94" i="18"/>
  <c r="Z115" i="14" s="1"/>
  <c r="C94" i="18"/>
  <c r="AA115" i="14" s="1"/>
  <c r="D94" i="18"/>
  <c r="AB115" i="14" s="1"/>
  <c r="E94" i="18"/>
  <c r="AC115" i="14" s="1"/>
  <c r="B95" i="18"/>
  <c r="Z116" i="14" s="1"/>
  <c r="C95" i="18"/>
  <c r="AA116" i="14" s="1"/>
  <c r="AE116" i="14" s="1"/>
  <c r="D95" i="18"/>
  <c r="AB116" i="14" s="1"/>
  <c r="E95" i="18"/>
  <c r="AC116" i="14" s="1"/>
  <c r="B97" i="18"/>
  <c r="C97" i="18"/>
  <c r="D97" i="18"/>
  <c r="E97" i="18"/>
  <c r="B98" i="18"/>
  <c r="Z119" i="14" s="1"/>
  <c r="C98" i="18"/>
  <c r="AA119" i="14" s="1"/>
  <c r="D98" i="18"/>
  <c r="AB119" i="14" s="1"/>
  <c r="E98" i="18"/>
  <c r="AC119" i="14" s="1"/>
  <c r="B99" i="18"/>
  <c r="C99" i="18"/>
  <c r="D99" i="18"/>
  <c r="E99" i="18"/>
  <c r="B100" i="18"/>
  <c r="C100" i="18"/>
  <c r="D100" i="18"/>
  <c r="E100" i="18"/>
  <c r="B101" i="18"/>
  <c r="C101" i="18"/>
  <c r="D101" i="18"/>
  <c r="E101" i="18"/>
  <c r="B103" i="18"/>
  <c r="C103" i="18"/>
  <c r="D103" i="18"/>
  <c r="E103" i="18"/>
  <c r="B104" i="18"/>
  <c r="Z130" i="14" s="1"/>
  <c r="C104" i="18"/>
  <c r="AA130" i="14" s="1"/>
  <c r="D104" i="18"/>
  <c r="AB130" i="14" s="1"/>
  <c r="E104" i="18"/>
  <c r="AC130" i="14" s="1"/>
  <c r="B105" i="18"/>
  <c r="C105" i="18"/>
  <c r="D105" i="18"/>
  <c r="E105" i="18"/>
  <c r="B106" i="18"/>
  <c r="C106" i="18"/>
  <c r="D106" i="18"/>
  <c r="E106" i="18"/>
  <c r="B107" i="18"/>
  <c r="Z134" i="14" s="1"/>
  <c r="C107" i="18"/>
  <c r="AA134" i="14" s="1"/>
  <c r="D107" i="18"/>
  <c r="AB134" i="14" s="1"/>
  <c r="E107" i="18"/>
  <c r="AC134" i="14" s="1"/>
  <c r="B108" i="18"/>
  <c r="Z136" i="14" s="1"/>
  <c r="C108" i="18"/>
  <c r="AA136" i="14" s="1"/>
  <c r="D108" i="18"/>
  <c r="AB136" i="14" s="1"/>
  <c r="E108" i="18"/>
  <c r="AC136" i="14" s="1"/>
  <c r="B109" i="18"/>
  <c r="Z137" i="14" s="1"/>
  <c r="C109" i="18"/>
  <c r="AA137" i="14" s="1"/>
  <c r="D109" i="18"/>
  <c r="AB137" i="14" s="1"/>
  <c r="E109" i="18"/>
  <c r="AC137" i="14" s="1"/>
  <c r="B110" i="18"/>
  <c r="Z139" i="14" s="1"/>
  <c r="C110" i="18"/>
  <c r="AA139" i="14" s="1"/>
  <c r="D110" i="18"/>
  <c r="AB139" i="14" s="1"/>
  <c r="E110" i="18"/>
  <c r="AC139" i="14" s="1"/>
  <c r="B112" i="18"/>
  <c r="C112" i="18"/>
  <c r="D112" i="18"/>
  <c r="E112" i="18"/>
  <c r="B113" i="18"/>
  <c r="C113" i="18"/>
  <c r="D113" i="18"/>
  <c r="E113" i="18"/>
  <c r="B114" i="18"/>
  <c r="Z144" i="14" s="1"/>
  <c r="C114" i="18"/>
  <c r="AA144" i="14" s="1"/>
  <c r="D114" i="18"/>
  <c r="AB144" i="14" s="1"/>
  <c r="E114" i="18"/>
  <c r="AC144" i="14" s="1"/>
  <c r="B115" i="18"/>
  <c r="Z147" i="14" s="1"/>
  <c r="C115" i="18"/>
  <c r="AA147" i="14" s="1"/>
  <c r="D115" i="18"/>
  <c r="AB147" i="14" s="1"/>
  <c r="E115" i="18"/>
  <c r="AC147" i="14" s="1"/>
  <c r="B116" i="18"/>
  <c r="Z148" i="14" s="1"/>
  <c r="C116" i="18"/>
  <c r="AA148" i="14" s="1"/>
  <c r="AE148" i="14" s="1"/>
  <c r="D116" i="18"/>
  <c r="AB148" i="14" s="1"/>
  <c r="E116" i="18"/>
  <c r="AC148" i="14" s="1"/>
  <c r="B117" i="18"/>
  <c r="C117" i="18"/>
  <c r="D117" i="18"/>
  <c r="E117" i="18"/>
  <c r="B118" i="18"/>
  <c r="C118" i="18"/>
  <c r="D118" i="18"/>
  <c r="E118" i="18"/>
  <c r="B119" i="18"/>
  <c r="C119" i="18"/>
  <c r="D119" i="18"/>
  <c r="E119" i="18"/>
  <c r="B121" i="18"/>
  <c r="C121" i="18"/>
  <c r="D121" i="18"/>
  <c r="E121" i="18"/>
  <c r="B122" i="18"/>
  <c r="C122" i="18"/>
  <c r="D122" i="18"/>
  <c r="E122" i="18"/>
  <c r="B123" i="18"/>
  <c r="C123" i="18"/>
  <c r="D123" i="18"/>
  <c r="E123" i="18"/>
  <c r="B124" i="18"/>
  <c r="C124" i="18"/>
  <c r="D124" i="18"/>
  <c r="E124" i="18"/>
  <c r="B126" i="18"/>
  <c r="C126" i="18"/>
  <c r="D126" i="18"/>
  <c r="E126" i="18"/>
  <c r="B127" i="18"/>
  <c r="C127" i="18"/>
  <c r="D127" i="18"/>
  <c r="E127" i="18"/>
  <c r="B128" i="18"/>
  <c r="C128" i="18"/>
  <c r="D128" i="18"/>
  <c r="E128" i="18"/>
  <c r="B129" i="18"/>
  <c r="Z168" i="14" s="1"/>
  <c r="C129" i="18"/>
  <c r="AA168" i="14" s="1"/>
  <c r="D129" i="18"/>
  <c r="AB168" i="14" s="1"/>
  <c r="E129" i="18"/>
  <c r="AC168" i="14" s="1"/>
  <c r="B130" i="18"/>
  <c r="Z169" i="14" s="1"/>
  <c r="C130" i="18"/>
  <c r="AA169" i="14" s="1"/>
  <c r="D130" i="18"/>
  <c r="AB169" i="14" s="1"/>
  <c r="E130" i="18"/>
  <c r="AC169" i="14" s="1"/>
  <c r="B131" i="18"/>
  <c r="Z170" i="14" s="1"/>
  <c r="C131" i="18"/>
  <c r="AA170" i="14" s="1"/>
  <c r="D131" i="18"/>
  <c r="AB170" i="14" s="1"/>
  <c r="E131" i="18"/>
  <c r="AC170" i="14" s="1"/>
  <c r="B132" i="18"/>
  <c r="Z171" i="14" s="1"/>
  <c r="C132" i="18"/>
  <c r="AA171" i="14" s="1"/>
  <c r="AE171" i="14" s="1"/>
  <c r="D132" i="18"/>
  <c r="AB171" i="14" s="1"/>
  <c r="E132" i="18"/>
  <c r="AC171" i="14" s="1"/>
  <c r="B133" i="18"/>
  <c r="Z173" i="14" s="1"/>
  <c r="C133" i="18"/>
  <c r="AA173" i="14" s="1"/>
  <c r="D133" i="18"/>
  <c r="AB173" i="14" s="1"/>
  <c r="E133" i="18"/>
  <c r="AC173" i="14" s="1"/>
  <c r="B134" i="18"/>
  <c r="C134" i="18"/>
  <c r="D134" i="18"/>
  <c r="E134" i="18"/>
  <c r="B135" i="18"/>
  <c r="C135" i="18"/>
  <c r="D135" i="18"/>
  <c r="E135" i="18"/>
  <c r="B137" i="18"/>
  <c r="C137" i="18"/>
  <c r="AA178" i="14" s="1"/>
  <c r="D137" i="18"/>
  <c r="AB178" i="14" s="1"/>
  <c r="E137" i="18"/>
  <c r="AC178" i="14" s="1"/>
  <c r="B138" i="18"/>
  <c r="C138" i="18"/>
  <c r="AA179" i="14" s="1"/>
  <c r="AE179" i="14" s="1"/>
  <c r="D138" i="18"/>
  <c r="AB179" i="14" s="1"/>
  <c r="E138" i="18"/>
  <c r="AC179" i="14" s="1"/>
  <c r="B139" i="18"/>
  <c r="Z180" i="14" s="1"/>
  <c r="C139" i="18"/>
  <c r="AA180" i="14" s="1"/>
  <c r="D139" i="18"/>
  <c r="AB180" i="14" s="1"/>
  <c r="E139" i="18"/>
  <c r="AC180" i="14" s="1"/>
  <c r="B140" i="18"/>
  <c r="Z181" i="14" s="1"/>
  <c r="C140" i="18"/>
  <c r="AA181" i="14" s="1"/>
  <c r="D140" i="18"/>
  <c r="AB181" i="14" s="1"/>
  <c r="E140" i="18"/>
  <c r="AC181" i="14" s="1"/>
  <c r="B141" i="18"/>
  <c r="Z182" i="14" s="1"/>
  <c r="C141" i="18"/>
  <c r="AA182" i="14" s="1"/>
  <c r="D141" i="18"/>
  <c r="AB182" i="14" s="1"/>
  <c r="E141" i="18"/>
  <c r="AC182" i="14" s="1"/>
  <c r="B142" i="18"/>
  <c r="C142" i="18"/>
  <c r="AA183" i="14" s="1"/>
  <c r="D142" i="18"/>
  <c r="AB183" i="14" s="1"/>
  <c r="E142" i="18"/>
  <c r="AC183" i="14" s="1"/>
  <c r="B143" i="18"/>
  <c r="Z184" i="14" s="1"/>
  <c r="C143" i="18"/>
  <c r="AA184" i="14" s="1"/>
  <c r="D143" i="18"/>
  <c r="AB184" i="14" s="1"/>
  <c r="E143" i="18"/>
  <c r="AC184" i="14" s="1"/>
  <c r="B144" i="18"/>
  <c r="Z185" i="14" s="1"/>
  <c r="C144" i="18"/>
  <c r="AA185" i="14" s="1"/>
  <c r="D144" i="18"/>
  <c r="AB185" i="14" s="1"/>
  <c r="E144" i="18"/>
  <c r="AC185" i="14" s="1"/>
  <c r="B145" i="18"/>
  <c r="Z186" i="14" s="1"/>
  <c r="C145" i="18"/>
  <c r="AA186" i="14" s="1"/>
  <c r="D145" i="18"/>
  <c r="AB186" i="14" s="1"/>
  <c r="E145" i="18"/>
  <c r="AC186" i="14" s="1"/>
  <c r="B146" i="18"/>
  <c r="Z189" i="14" s="1"/>
  <c r="C146" i="18"/>
  <c r="AA189" i="14" s="1"/>
  <c r="D146" i="18"/>
  <c r="AB189" i="14" s="1"/>
  <c r="E146" i="18"/>
  <c r="AC189" i="14" s="1"/>
  <c r="B147" i="18"/>
  <c r="C147" i="18"/>
  <c r="AA188" i="14" s="1"/>
  <c r="AE188" i="14" s="1"/>
  <c r="D147" i="18"/>
  <c r="AB188" i="14" s="1"/>
  <c r="E147" i="18"/>
  <c r="AC188" i="14" s="1"/>
  <c r="B148" i="18"/>
  <c r="Z187" i="14" s="1"/>
  <c r="C148" i="18"/>
  <c r="AA187" i="14" s="1"/>
  <c r="D148" i="18"/>
  <c r="AB187" i="14" s="1"/>
  <c r="E148" i="18"/>
  <c r="AC187" i="14" s="1"/>
  <c r="B150" i="18"/>
  <c r="C150" i="18"/>
  <c r="D150" i="18"/>
  <c r="E150" i="18"/>
  <c r="B151" i="18"/>
  <c r="C151" i="18"/>
  <c r="D151" i="18"/>
  <c r="E151" i="18"/>
  <c r="B152" i="18"/>
  <c r="Z193" i="14" s="1"/>
  <c r="C152" i="18"/>
  <c r="AA193" i="14" s="1"/>
  <c r="D152" i="18"/>
  <c r="AB193" i="14" s="1"/>
  <c r="E152" i="18"/>
  <c r="AC193" i="14" s="1"/>
  <c r="B153" i="18"/>
  <c r="Z194" i="14" s="1"/>
  <c r="C153" i="18"/>
  <c r="AA194" i="14" s="1"/>
  <c r="D153" i="18"/>
  <c r="AB194" i="14" s="1"/>
  <c r="E153" i="18"/>
  <c r="AC194" i="14" s="1"/>
  <c r="B154" i="18"/>
  <c r="Z195" i="14" s="1"/>
  <c r="C154" i="18"/>
  <c r="AA195" i="14" s="1"/>
  <c r="D154" i="18"/>
  <c r="AB195" i="14" s="1"/>
  <c r="E154" i="18"/>
  <c r="AC195" i="14" s="1"/>
  <c r="B155" i="18"/>
  <c r="Z196" i="14" s="1"/>
  <c r="C155" i="18"/>
  <c r="AA196" i="14" s="1"/>
  <c r="D155" i="18"/>
  <c r="AB196" i="14" s="1"/>
  <c r="E155" i="18"/>
  <c r="AC196" i="14" s="1"/>
  <c r="B156" i="18"/>
  <c r="Z197" i="14" s="1"/>
  <c r="C156" i="18"/>
  <c r="AA197" i="14" s="1"/>
  <c r="D156" i="18"/>
  <c r="AB197" i="14" s="1"/>
  <c r="E156" i="18"/>
  <c r="AC197" i="14" s="1"/>
  <c r="B157" i="18"/>
  <c r="Z198" i="14" s="1"/>
  <c r="C157" i="18"/>
  <c r="AA198" i="14" s="1"/>
  <c r="D157" i="18"/>
  <c r="AB198" i="14" s="1"/>
  <c r="E157" i="18"/>
  <c r="AC198" i="14" s="1"/>
  <c r="B158" i="18"/>
  <c r="Z199" i="14" s="1"/>
  <c r="C158" i="18"/>
  <c r="AA199" i="14" s="1"/>
  <c r="D158" i="18"/>
  <c r="AB199" i="14" s="1"/>
  <c r="E158" i="18"/>
  <c r="AC199" i="14" s="1"/>
  <c r="B159" i="18"/>
  <c r="Z200" i="14" s="1"/>
  <c r="C159" i="18"/>
  <c r="AA200" i="14" s="1"/>
  <c r="AE200" i="14" s="1"/>
  <c r="D159" i="18"/>
  <c r="AB200" i="14" s="1"/>
  <c r="E159" i="18"/>
  <c r="AC200" i="14" s="1"/>
  <c r="B160" i="18"/>
  <c r="Z201" i="14" s="1"/>
  <c r="C160" i="18"/>
  <c r="AA201" i="14" s="1"/>
  <c r="D160" i="18"/>
  <c r="AB201" i="14" s="1"/>
  <c r="E160" i="18"/>
  <c r="AC201" i="14" s="1"/>
  <c r="B161" i="18"/>
  <c r="Z202" i="14" s="1"/>
  <c r="C161" i="18"/>
  <c r="AA202" i="14" s="1"/>
  <c r="AE202" i="14" s="1"/>
  <c r="D161" i="18"/>
  <c r="AB202" i="14" s="1"/>
  <c r="E161" i="18"/>
  <c r="AC202" i="14" s="1"/>
  <c r="B162" i="18"/>
  <c r="Z203" i="14" s="1"/>
  <c r="C162" i="18"/>
  <c r="AA203" i="14" s="1"/>
  <c r="D162" i="18"/>
  <c r="AB203" i="14" s="1"/>
  <c r="E162" i="18"/>
  <c r="AC203" i="14" s="1"/>
  <c r="B164" i="18"/>
  <c r="C164" i="18"/>
  <c r="D164" i="18"/>
  <c r="E164" i="18"/>
  <c r="B165" i="18"/>
  <c r="C165" i="18"/>
  <c r="D165" i="18"/>
  <c r="E165" i="18"/>
  <c r="B166" i="18"/>
  <c r="C166" i="18"/>
  <c r="D166" i="18"/>
  <c r="E166" i="18"/>
  <c r="B168" i="18"/>
  <c r="C168" i="18"/>
  <c r="D168" i="18"/>
  <c r="E168" i="18"/>
  <c r="B169" i="18"/>
  <c r="C169" i="18"/>
  <c r="D169" i="18"/>
  <c r="E169" i="18"/>
  <c r="B170" i="18"/>
  <c r="C170" i="18"/>
  <c r="D170" i="18"/>
  <c r="E170" i="18"/>
  <c r="B171" i="18"/>
  <c r="Z211" i="14" s="1"/>
  <c r="C171" i="18"/>
  <c r="AA211" i="14" s="1"/>
  <c r="D171" i="18"/>
  <c r="AB211" i="14" s="1"/>
  <c r="E171" i="18"/>
  <c r="AC211" i="14" s="1"/>
  <c r="B172" i="18"/>
  <c r="C172" i="18"/>
  <c r="D172" i="18"/>
  <c r="E172" i="18"/>
  <c r="B173" i="18"/>
  <c r="Z214" i="14" s="1"/>
  <c r="C173" i="18"/>
  <c r="AA214" i="14" s="1"/>
  <c r="D173" i="18"/>
  <c r="AB214" i="14" s="1"/>
  <c r="E173" i="18"/>
  <c r="AC214" i="14" s="1"/>
  <c r="B174" i="18"/>
  <c r="C174" i="18"/>
  <c r="D174" i="18"/>
  <c r="E174" i="18"/>
  <c r="B175" i="18"/>
  <c r="C175" i="18"/>
  <c r="D175" i="18"/>
  <c r="E175" i="18"/>
  <c r="B176" i="18"/>
  <c r="Z217" i="14" s="1"/>
  <c r="C176" i="18"/>
  <c r="AA217" i="14" s="1"/>
  <c r="D176" i="18"/>
  <c r="AB217" i="14" s="1"/>
  <c r="E176" i="18"/>
  <c r="AC217" i="14" s="1"/>
  <c r="B177" i="18"/>
  <c r="C177" i="18"/>
  <c r="D177" i="18"/>
  <c r="E177" i="18"/>
  <c r="B178" i="18"/>
  <c r="C178" i="18"/>
  <c r="D178" i="18"/>
  <c r="E178" i="18"/>
  <c r="B180" i="18"/>
  <c r="C180" i="18"/>
  <c r="D180" i="18"/>
  <c r="E180" i="18"/>
  <c r="B181" i="18"/>
  <c r="C181" i="18"/>
  <c r="D181" i="18"/>
  <c r="E181" i="18"/>
  <c r="B182" i="18"/>
  <c r="C182" i="18"/>
  <c r="D182" i="18"/>
  <c r="E182" i="18"/>
  <c r="B183" i="18"/>
  <c r="C183" i="18"/>
  <c r="D183" i="18"/>
  <c r="E183" i="18"/>
  <c r="B184" i="18"/>
  <c r="Z226" i="14" s="1"/>
  <c r="C184" i="18"/>
  <c r="AA226" i="14" s="1"/>
  <c r="D184" i="18"/>
  <c r="AB226" i="14" s="1"/>
  <c r="E184" i="18"/>
  <c r="AC226" i="14" s="1"/>
  <c r="B185" i="18"/>
  <c r="C185" i="18"/>
  <c r="D185" i="18"/>
  <c r="E185" i="18"/>
  <c r="B186" i="18"/>
  <c r="C186" i="18"/>
  <c r="D186" i="18"/>
  <c r="E186" i="18"/>
  <c r="B187" i="18"/>
  <c r="C187" i="18"/>
  <c r="D187" i="18"/>
  <c r="E187" i="18"/>
  <c r="B189" i="18"/>
  <c r="C189" i="18"/>
  <c r="D189" i="18"/>
  <c r="E189" i="18"/>
  <c r="B190" i="18"/>
  <c r="Z231" i="14" s="1"/>
  <c r="C190" i="18"/>
  <c r="AA231" i="14" s="1"/>
  <c r="D190" i="18"/>
  <c r="AB231" i="14" s="1"/>
  <c r="E190" i="18"/>
  <c r="AC231" i="14" s="1"/>
  <c r="B191" i="18"/>
  <c r="C191" i="18"/>
  <c r="D191" i="18"/>
  <c r="E191" i="18"/>
  <c r="B192" i="18"/>
  <c r="C192" i="18"/>
  <c r="D192" i="18"/>
  <c r="E192" i="18"/>
  <c r="B194" i="18"/>
  <c r="C194" i="18"/>
  <c r="D194" i="18"/>
  <c r="E194" i="18"/>
  <c r="B195" i="18"/>
  <c r="C195" i="18"/>
  <c r="D195" i="18"/>
  <c r="E195" i="18"/>
  <c r="B196" i="18"/>
  <c r="Z239" i="14" s="1"/>
  <c r="C196" i="18"/>
  <c r="AA239" i="14" s="1"/>
  <c r="D196" i="18"/>
  <c r="AB239" i="14" s="1"/>
  <c r="E196" i="18"/>
  <c r="AC239" i="14" s="1"/>
  <c r="B197" i="18"/>
  <c r="Z241" i="14" s="1"/>
  <c r="C197" i="18"/>
  <c r="AA241" i="14" s="1"/>
  <c r="D197" i="18"/>
  <c r="AB241" i="14" s="1"/>
  <c r="E197" i="18"/>
  <c r="AC241" i="14" s="1"/>
  <c r="B198" i="18"/>
  <c r="Z243" i="14" s="1"/>
  <c r="C198" i="18"/>
  <c r="D198" i="18"/>
  <c r="E198" i="18"/>
  <c r="B199" i="18"/>
  <c r="C199" i="18"/>
  <c r="D199" i="18"/>
  <c r="E199" i="18"/>
  <c r="B200" i="18"/>
  <c r="Z245" i="14" s="1"/>
  <c r="C200" i="18"/>
  <c r="AA245" i="14" s="1"/>
  <c r="D200" i="18"/>
  <c r="AB245" i="14" s="1"/>
  <c r="E200" i="18"/>
  <c r="AC245" i="14" s="1"/>
  <c r="B201" i="18"/>
  <c r="C201" i="18"/>
  <c r="D201" i="18"/>
  <c r="E201" i="18"/>
  <c r="B202" i="18"/>
  <c r="C202" i="18"/>
  <c r="D202" i="18"/>
  <c r="E202" i="18"/>
  <c r="B203" i="18"/>
  <c r="Z248" i="14" s="1"/>
  <c r="C203" i="18"/>
  <c r="AA248" i="14" s="1"/>
  <c r="D203" i="18"/>
  <c r="AB248" i="14" s="1"/>
  <c r="E203" i="18"/>
  <c r="AC248" i="14" s="1"/>
  <c r="B205" i="18"/>
  <c r="C205" i="18"/>
  <c r="D205" i="18"/>
  <c r="E205" i="18"/>
  <c r="B206" i="18"/>
  <c r="Z251" i="14" s="1"/>
  <c r="C206" i="18"/>
  <c r="AA251" i="14" s="1"/>
  <c r="AE251" i="14" s="1"/>
  <c r="D206" i="18"/>
  <c r="AB251" i="14" s="1"/>
  <c r="E206" i="18"/>
  <c r="AC251" i="14" s="1"/>
  <c r="B207" i="18"/>
  <c r="C207" i="18"/>
  <c r="D207" i="18"/>
  <c r="E207" i="18"/>
  <c r="B208" i="18"/>
  <c r="Z253" i="14" s="1"/>
  <c r="C208" i="18"/>
  <c r="AA253" i="14" s="1"/>
  <c r="D208" i="18"/>
  <c r="AB253" i="14" s="1"/>
  <c r="E208" i="18"/>
  <c r="AC253" i="14" s="1"/>
  <c r="B209" i="18"/>
  <c r="Z254" i="14" s="1"/>
  <c r="C209" i="18"/>
  <c r="AA254" i="14" s="1"/>
  <c r="D209" i="18"/>
  <c r="AB254" i="14" s="1"/>
  <c r="E209" i="18"/>
  <c r="AC254" i="14" s="1"/>
  <c r="B210" i="18"/>
  <c r="Z255" i="14" s="1"/>
  <c r="C210" i="18"/>
  <c r="AA255" i="14" s="1"/>
  <c r="D210" i="18"/>
  <c r="AB255" i="14" s="1"/>
  <c r="E210" i="18"/>
  <c r="AC255" i="14" s="1"/>
  <c r="B211" i="18"/>
  <c r="C211" i="18"/>
  <c r="D211" i="18"/>
  <c r="E211" i="18"/>
  <c r="B212" i="18"/>
  <c r="Z257" i="14" s="1"/>
  <c r="C212" i="18"/>
  <c r="AA257" i="14" s="1"/>
  <c r="D212" i="18"/>
  <c r="AB257" i="14" s="1"/>
  <c r="E212" i="18"/>
  <c r="AC257" i="14" s="1"/>
  <c r="B213" i="18"/>
  <c r="Z258" i="14" s="1"/>
  <c r="C213" i="18"/>
  <c r="AA258" i="14" s="1"/>
  <c r="D213" i="18"/>
  <c r="AB258" i="14" s="1"/>
  <c r="E213" i="18"/>
  <c r="AC258" i="14" s="1"/>
  <c r="B214" i="18"/>
  <c r="C214" i="18"/>
  <c r="D214" i="18"/>
  <c r="E214" i="18"/>
  <c r="B215" i="18"/>
  <c r="Z260" i="14" s="1"/>
  <c r="C215" i="18"/>
  <c r="AA260" i="14" s="1"/>
  <c r="D215" i="18"/>
  <c r="AB260" i="14" s="1"/>
  <c r="E215" i="18"/>
  <c r="AC260" i="14" s="1"/>
  <c r="B216" i="18"/>
  <c r="Z261" i="14" s="1"/>
  <c r="C216" i="18"/>
  <c r="AA261" i="14" s="1"/>
  <c r="D216" i="18"/>
  <c r="AB261" i="14" s="1"/>
  <c r="E216" i="18"/>
  <c r="AC261" i="14" s="1"/>
  <c r="B218" i="18"/>
  <c r="C218" i="18"/>
  <c r="D218" i="18"/>
  <c r="E218" i="18"/>
  <c r="B219" i="18"/>
  <c r="C219" i="18"/>
  <c r="D219" i="18"/>
  <c r="E219" i="18"/>
  <c r="B220" i="18"/>
  <c r="C220" i="18"/>
  <c r="D220" i="18"/>
  <c r="E220" i="18"/>
  <c r="B221" i="18"/>
  <c r="C221" i="18"/>
  <c r="D221" i="18"/>
  <c r="E221" i="18"/>
  <c r="B222" i="18"/>
  <c r="Z267" i="14" s="1"/>
  <c r="C222" i="18"/>
  <c r="D222" i="18"/>
  <c r="E222" i="18"/>
  <c r="B223" i="18"/>
  <c r="C223" i="18"/>
  <c r="D223" i="18"/>
  <c r="E223" i="18"/>
  <c r="B224" i="18"/>
  <c r="C224" i="18"/>
  <c r="D224" i="18"/>
  <c r="E224" i="18"/>
  <c r="B225" i="18"/>
  <c r="C225" i="18"/>
  <c r="D225" i="18"/>
  <c r="E225" i="18"/>
  <c r="B226" i="18"/>
  <c r="C226" i="18"/>
  <c r="D226" i="18"/>
  <c r="E226" i="18"/>
  <c r="B227" i="18"/>
  <c r="C227" i="18"/>
  <c r="D227" i="18"/>
  <c r="E227" i="18"/>
  <c r="B228" i="18"/>
  <c r="C228" i="18"/>
  <c r="D228" i="18"/>
  <c r="E228" i="18"/>
  <c r="B229" i="18"/>
  <c r="C229" i="18"/>
  <c r="D229" i="18"/>
  <c r="E229" i="18"/>
  <c r="B230" i="18"/>
  <c r="C230" i="18"/>
  <c r="G230" i="18" s="1"/>
  <c r="D230" i="18"/>
  <c r="E230" i="18"/>
  <c r="B232" i="18"/>
  <c r="C232" i="18"/>
  <c r="D232" i="18"/>
  <c r="E232" i="18"/>
  <c r="B233" i="18"/>
  <c r="C233" i="18"/>
  <c r="D233" i="18"/>
  <c r="E233" i="18"/>
  <c r="B234" i="18"/>
  <c r="C234" i="18"/>
  <c r="D234" i="18"/>
  <c r="E234" i="18"/>
  <c r="B236" i="18"/>
  <c r="C236" i="18"/>
  <c r="D236" i="18"/>
  <c r="E236" i="18"/>
  <c r="B237" i="18"/>
  <c r="Z289" i="14" s="1"/>
  <c r="C237" i="18"/>
  <c r="D237" i="18"/>
  <c r="AB289" i="14" s="1"/>
  <c r="E237" i="18"/>
  <c r="AC289" i="14" s="1"/>
  <c r="B238" i="18"/>
  <c r="Z288" i="14" s="1"/>
  <c r="C238" i="18"/>
  <c r="AA288" i="14" s="1"/>
  <c r="D238" i="18"/>
  <c r="AB288" i="14" s="1"/>
  <c r="E238" i="18"/>
  <c r="AC288" i="14" s="1"/>
  <c r="B239" i="18"/>
  <c r="Z291" i="14" s="1"/>
  <c r="C239" i="18"/>
  <c r="AA291" i="14" s="1"/>
  <c r="D239" i="18"/>
  <c r="AB291" i="14" s="1"/>
  <c r="E239" i="18"/>
  <c r="AC291" i="14" s="1"/>
  <c r="B240" i="18"/>
  <c r="C240" i="18"/>
  <c r="D240" i="18"/>
  <c r="E240" i="18"/>
  <c r="B242" i="18"/>
  <c r="C242" i="18"/>
  <c r="D242" i="18"/>
  <c r="E242" i="18"/>
  <c r="B243" i="18"/>
  <c r="C243" i="18"/>
  <c r="D243" i="18"/>
  <c r="E243" i="18"/>
  <c r="B244" i="18"/>
  <c r="Z297" i="14" s="1"/>
  <c r="C244" i="18"/>
  <c r="AA297" i="14" s="1"/>
  <c r="AE297" i="14" s="1"/>
  <c r="D244" i="18"/>
  <c r="AB297" i="14" s="1"/>
  <c r="E244" i="18"/>
  <c r="AC297" i="14" s="1"/>
  <c r="B245" i="18"/>
  <c r="C245" i="18"/>
  <c r="D245" i="18"/>
  <c r="AB298" i="14" s="1"/>
  <c r="E245" i="18"/>
  <c r="AC298" i="14" s="1"/>
  <c r="B246" i="18"/>
  <c r="C246" i="18"/>
  <c r="D246" i="18"/>
  <c r="E246" i="18"/>
  <c r="B247" i="18"/>
  <c r="Z304" i="14" s="1"/>
  <c r="C247" i="18"/>
  <c r="AA304" i="14" s="1"/>
  <c r="D247" i="18"/>
  <c r="AB304" i="14" s="1"/>
  <c r="E247" i="18"/>
  <c r="AC304" i="14" s="1"/>
  <c r="B249" i="18"/>
  <c r="C249" i="18"/>
  <c r="D249" i="18"/>
  <c r="E249" i="18"/>
  <c r="B250" i="18"/>
  <c r="C250" i="18"/>
  <c r="G250" i="18" s="1"/>
  <c r="D250" i="18"/>
  <c r="E250" i="18"/>
  <c r="B251" i="18"/>
  <c r="Z307" i="14" s="1"/>
  <c r="C251" i="18"/>
  <c r="AA307" i="14" s="1"/>
  <c r="D251" i="18"/>
  <c r="AB307" i="14" s="1"/>
  <c r="E251" i="18"/>
  <c r="AC307" i="14" s="1"/>
  <c r="G251" i="18"/>
  <c r="B252" i="18"/>
  <c r="C252" i="18"/>
  <c r="G252" i="18" s="1"/>
  <c r="D252" i="18"/>
  <c r="E252" i="18"/>
  <c r="B253" i="18"/>
  <c r="C253" i="18"/>
  <c r="D253" i="18"/>
  <c r="E253" i="18"/>
  <c r="B254" i="18"/>
  <c r="C254" i="18"/>
  <c r="D254" i="18"/>
  <c r="E254" i="18"/>
  <c r="B255" i="18"/>
  <c r="C255" i="18"/>
  <c r="D255" i="18"/>
  <c r="E255" i="18"/>
  <c r="B256" i="18"/>
  <c r="C256" i="18"/>
  <c r="D256" i="18"/>
  <c r="E256" i="18"/>
  <c r="B257" i="18"/>
  <c r="C257" i="18"/>
  <c r="D257" i="18"/>
  <c r="E257" i="18"/>
  <c r="B259" i="18"/>
  <c r="C259" i="18"/>
  <c r="G259" i="18" s="1"/>
  <c r="D259" i="18"/>
  <c r="E259" i="18"/>
  <c r="B260" i="18"/>
  <c r="C260" i="18"/>
  <c r="D260" i="18"/>
  <c r="E260" i="18"/>
  <c r="B261" i="18"/>
  <c r="C261" i="18"/>
  <c r="G261" i="18" s="1"/>
  <c r="D261" i="18"/>
  <c r="E261" i="18"/>
  <c r="B262" i="18"/>
  <c r="Z323" i="14" s="1"/>
  <c r="C262" i="18"/>
  <c r="D262" i="18"/>
  <c r="AB323" i="14" s="1"/>
  <c r="E262" i="18"/>
  <c r="AC323" i="14" s="1"/>
  <c r="B264" i="18"/>
  <c r="C264" i="18"/>
  <c r="D264" i="18"/>
  <c r="E264" i="18"/>
  <c r="B265" i="18"/>
  <c r="C265" i="18"/>
  <c r="D265" i="18"/>
  <c r="E265" i="18"/>
  <c r="B266" i="18"/>
  <c r="Z327" i="14" s="1"/>
  <c r="C266" i="18"/>
  <c r="AA327" i="14" s="1"/>
  <c r="AE327" i="14" s="1"/>
  <c r="D266" i="18"/>
  <c r="AB327" i="14" s="1"/>
  <c r="E266" i="18"/>
  <c r="AC327" i="14" s="1"/>
  <c r="B267" i="18"/>
  <c r="Z328" i="14" s="1"/>
  <c r="C267" i="18"/>
  <c r="G267" i="18" s="1"/>
  <c r="D267" i="18"/>
  <c r="AB328" i="14" s="1"/>
  <c r="E267" i="18"/>
  <c r="AC328" i="14" s="1"/>
  <c r="B268" i="18"/>
  <c r="Z329" i="14" s="1"/>
  <c r="C268" i="18"/>
  <c r="G268" i="18" s="1"/>
  <c r="D268" i="18"/>
  <c r="AB329" i="14" s="1"/>
  <c r="E268" i="18"/>
  <c r="AC329" i="14" s="1"/>
  <c r="B269" i="18"/>
  <c r="Z330" i="14" s="1"/>
  <c r="C269" i="18"/>
  <c r="AA330" i="14" s="1"/>
  <c r="D269" i="18"/>
  <c r="AB330" i="14" s="1"/>
  <c r="E269" i="18"/>
  <c r="AC330" i="14" s="1"/>
  <c r="G269" i="18"/>
  <c r="B270" i="18"/>
  <c r="Z331" i="14" s="1"/>
  <c r="C270" i="18"/>
  <c r="AA331" i="14" s="1"/>
  <c r="D270" i="18"/>
  <c r="AB331" i="14" s="1"/>
  <c r="E270" i="18"/>
  <c r="AC331" i="14" s="1"/>
  <c r="B271" i="18"/>
  <c r="Z332" i="14" s="1"/>
  <c r="C271" i="18"/>
  <c r="AA332" i="14" s="1"/>
  <c r="D271" i="18"/>
  <c r="AB332" i="14" s="1"/>
  <c r="E271" i="18"/>
  <c r="AC332" i="14" s="1"/>
  <c r="B273" i="18"/>
  <c r="C273" i="18"/>
  <c r="G273" i="18" s="1"/>
  <c r="D273" i="18"/>
  <c r="E273" i="18"/>
  <c r="B274" i="18"/>
  <c r="Z335" i="14" s="1"/>
  <c r="C274" i="18"/>
  <c r="G274" i="18" s="1"/>
  <c r="D274" i="18"/>
  <c r="AB335" i="14" s="1"/>
  <c r="E274" i="18"/>
  <c r="AC335" i="14" s="1"/>
  <c r="B275" i="18"/>
  <c r="C275" i="18"/>
  <c r="G275" i="18" s="1"/>
  <c r="D275" i="18"/>
  <c r="E275" i="18"/>
  <c r="B276" i="18"/>
  <c r="C276" i="18"/>
  <c r="D276" i="18"/>
  <c r="E276" i="18"/>
  <c r="B277" i="18"/>
  <c r="C277" i="18"/>
  <c r="D277" i="18"/>
  <c r="E277" i="18"/>
  <c r="B279" i="18"/>
  <c r="C279" i="18"/>
  <c r="D279" i="18"/>
  <c r="E279" i="18"/>
  <c r="B280" i="18"/>
  <c r="Z345" i="14" s="1"/>
  <c r="C280" i="18"/>
  <c r="G280" i="18" s="1"/>
  <c r="D280" i="18"/>
  <c r="AB345" i="14" s="1"/>
  <c r="E280" i="18"/>
  <c r="AC345" i="14" s="1"/>
  <c r="B281" i="18"/>
  <c r="Z347" i="14" s="1"/>
  <c r="C281" i="18"/>
  <c r="AA347" i="14" s="1"/>
  <c r="D281" i="18"/>
  <c r="AB347" i="14" s="1"/>
  <c r="E281" i="18"/>
  <c r="AC347" i="14" s="1"/>
  <c r="B282" i="18"/>
  <c r="C282" i="18"/>
  <c r="G282" i="18" s="1"/>
  <c r="D282" i="18"/>
  <c r="E282" i="18"/>
  <c r="B283" i="18"/>
  <c r="C283" i="18"/>
  <c r="D283" i="18"/>
  <c r="E283" i="18"/>
  <c r="B284" i="18"/>
  <c r="C284" i="18"/>
  <c r="G284" i="18" s="1"/>
  <c r="D284" i="18"/>
  <c r="E284" i="18"/>
  <c r="B285" i="18"/>
  <c r="C285" i="18"/>
  <c r="D285" i="18"/>
  <c r="E285" i="18"/>
  <c r="B287" i="18"/>
  <c r="C287" i="18"/>
  <c r="G287" i="18" s="1"/>
  <c r="D287" i="18"/>
  <c r="E287" i="18"/>
  <c r="B288" i="18"/>
  <c r="C288" i="18"/>
  <c r="D288" i="18"/>
  <c r="E288" i="18"/>
  <c r="B289" i="18"/>
  <c r="C289" i="18"/>
  <c r="D289" i="18"/>
  <c r="E289" i="18"/>
  <c r="B291" i="18"/>
  <c r="C291" i="18"/>
  <c r="G291" i="18" s="1"/>
  <c r="D291" i="18"/>
  <c r="E291" i="18"/>
  <c r="B292" i="18"/>
  <c r="C292" i="18"/>
  <c r="D292" i="18"/>
  <c r="E292" i="18"/>
  <c r="B293" i="18"/>
  <c r="C293" i="18"/>
  <c r="D293" i="18"/>
  <c r="E293" i="18"/>
  <c r="G293" i="18"/>
  <c r="B294" i="18"/>
  <c r="C294" i="18"/>
  <c r="D294" i="18"/>
  <c r="E294" i="18"/>
  <c r="B295" i="18"/>
  <c r="C295" i="18"/>
  <c r="D295" i="18"/>
  <c r="E295" i="18"/>
  <c r="B297" i="18"/>
  <c r="C297" i="18"/>
  <c r="D297" i="18"/>
  <c r="E297" i="18"/>
  <c r="B298" i="18"/>
  <c r="C298" i="18"/>
  <c r="G298" i="18" s="1"/>
  <c r="D298" i="18"/>
  <c r="E298" i="18"/>
  <c r="B299" i="18"/>
  <c r="C299" i="18"/>
  <c r="G299" i="18" s="1"/>
  <c r="D299" i="18"/>
  <c r="E299" i="18"/>
  <c r="B300" i="18"/>
  <c r="C300" i="18"/>
  <c r="D300" i="18"/>
  <c r="E300" i="18"/>
  <c r="B301" i="18"/>
  <c r="C301" i="18"/>
  <c r="G301" i="18" s="1"/>
  <c r="D301" i="18"/>
  <c r="E301" i="18"/>
  <c r="B302" i="18"/>
  <c r="C302" i="18"/>
  <c r="D302" i="18"/>
  <c r="E302" i="18"/>
  <c r="B303" i="18"/>
  <c r="C303" i="18"/>
  <c r="D303" i="18"/>
  <c r="E303" i="18"/>
  <c r="B304" i="18"/>
  <c r="C304" i="18"/>
  <c r="D304" i="18"/>
  <c r="E304" i="18"/>
  <c r="B305" i="18"/>
  <c r="C305" i="18"/>
  <c r="G305" i="18" s="1"/>
  <c r="D305" i="18"/>
  <c r="E305" i="18"/>
  <c r="B306" i="18"/>
  <c r="C306" i="18"/>
  <c r="D306" i="18"/>
  <c r="E306" i="18"/>
  <c r="B308" i="18"/>
  <c r="C308" i="18"/>
  <c r="G308" i="18" s="1"/>
  <c r="D308" i="18"/>
  <c r="E308" i="18"/>
  <c r="B309" i="18"/>
  <c r="C309" i="18"/>
  <c r="D309" i="18"/>
  <c r="E309" i="18"/>
  <c r="B310" i="18"/>
  <c r="C310" i="18"/>
  <c r="D310" i="18"/>
  <c r="E310" i="18"/>
  <c r="B311" i="18"/>
  <c r="C311" i="18"/>
  <c r="D311" i="18"/>
  <c r="E311" i="18"/>
  <c r="B313" i="18"/>
  <c r="C313" i="18"/>
  <c r="D313" i="18"/>
  <c r="E313" i="18"/>
  <c r="B314" i="18"/>
  <c r="C314" i="18"/>
  <c r="D314" i="18"/>
  <c r="E314" i="18"/>
  <c r="B315" i="18"/>
  <c r="C315" i="18"/>
  <c r="D315" i="18"/>
  <c r="E315" i="18"/>
  <c r="B316" i="18"/>
  <c r="C316" i="18"/>
  <c r="D316" i="18"/>
  <c r="E316" i="18"/>
  <c r="B317" i="18"/>
  <c r="C317" i="18"/>
  <c r="D317" i="18"/>
  <c r="E317" i="18"/>
  <c r="B318" i="18"/>
  <c r="C318" i="18"/>
  <c r="G318" i="18" s="1"/>
  <c r="D318" i="18"/>
  <c r="E318" i="18"/>
  <c r="B320" i="18"/>
  <c r="C320" i="18"/>
  <c r="D320" i="18"/>
  <c r="E320" i="18"/>
  <c r="B322" i="18"/>
  <c r="C322" i="18"/>
  <c r="D322" i="18"/>
  <c r="E322" i="18"/>
  <c r="B323" i="18"/>
  <c r="C323" i="18"/>
  <c r="D323" i="18"/>
  <c r="E323" i="18"/>
  <c r="B324" i="18"/>
  <c r="C324" i="18"/>
  <c r="D324" i="18"/>
  <c r="E324" i="18"/>
  <c r="B325" i="18"/>
  <c r="C325" i="18"/>
  <c r="D325" i="18"/>
  <c r="E325" i="18"/>
  <c r="G15" i="18"/>
  <c r="G16" i="18"/>
  <c r="G18" i="18"/>
  <c r="G19" i="18"/>
  <c r="G20" i="18"/>
  <c r="G21" i="18"/>
  <c r="G22" i="18"/>
  <c r="G23" i="18"/>
  <c r="G24" i="18"/>
  <c r="G26" i="18"/>
  <c r="G27" i="18"/>
  <c r="G31" i="18"/>
  <c r="G32" i="18"/>
  <c r="G34" i="18"/>
  <c r="G35" i="18"/>
  <c r="G36" i="18"/>
  <c r="G37" i="18"/>
  <c r="G38" i="18"/>
  <c r="G39" i="18"/>
  <c r="G40" i="18"/>
  <c r="G41" i="18"/>
  <c r="G43" i="18"/>
  <c r="G44" i="18"/>
  <c r="G48" i="18"/>
  <c r="G49" i="18"/>
  <c r="G50" i="18"/>
  <c r="G51" i="18"/>
  <c r="G52" i="18"/>
  <c r="G53" i="18"/>
  <c r="G54" i="18"/>
  <c r="G55" i="18"/>
  <c r="G56" i="18"/>
  <c r="G57" i="18"/>
  <c r="G58" i="18"/>
  <c r="G59" i="18"/>
  <c r="G60" i="18"/>
  <c r="G61" i="18"/>
  <c r="G62" i="18"/>
  <c r="G63" i="18"/>
  <c r="G64" i="18"/>
  <c r="G66" i="18"/>
  <c r="G67" i="18"/>
  <c r="G68" i="18"/>
  <c r="G69" i="18"/>
  <c r="G70" i="18"/>
  <c r="G72" i="18"/>
  <c r="G73" i="18"/>
  <c r="G74" i="18"/>
  <c r="G76" i="18"/>
  <c r="G77" i="18"/>
  <c r="G78" i="18"/>
  <c r="G80" i="18"/>
  <c r="G81" i="18"/>
  <c r="G82" i="18"/>
  <c r="G83" i="18"/>
  <c r="G85" i="18"/>
  <c r="G86" i="18"/>
  <c r="G87" i="18"/>
  <c r="G88" i="18"/>
  <c r="G89" i="18"/>
  <c r="G90" i="18"/>
  <c r="G91" i="18"/>
  <c r="G92" i="18"/>
  <c r="G93" i="18"/>
  <c r="G94" i="18"/>
  <c r="G95" i="18"/>
  <c r="G97" i="18"/>
  <c r="G98" i="18"/>
  <c r="G100" i="18"/>
  <c r="G101" i="18"/>
  <c r="G103" i="18"/>
  <c r="G104" i="18"/>
  <c r="G105" i="18"/>
  <c r="G107" i="18"/>
  <c r="G109" i="18"/>
  <c r="G110" i="18"/>
  <c r="G112" i="18"/>
  <c r="G113" i="18"/>
  <c r="G114" i="18"/>
  <c r="G116" i="18"/>
  <c r="G121" i="18"/>
  <c r="G122" i="18"/>
  <c r="G124" i="18"/>
  <c r="G126" i="18"/>
  <c r="G127" i="18"/>
  <c r="G129" i="18"/>
  <c r="G130" i="18"/>
  <c r="G131" i="18"/>
  <c r="G132" i="18"/>
  <c r="G133" i="18"/>
  <c r="G137" i="18"/>
  <c r="G138" i="18"/>
  <c r="G139" i="18"/>
  <c r="G140" i="18"/>
  <c r="G141" i="18"/>
  <c r="G142" i="18"/>
  <c r="G143" i="18"/>
  <c r="G144" i="18"/>
  <c r="G145" i="18"/>
  <c r="G146" i="18"/>
  <c r="G147" i="18"/>
  <c r="G148" i="18"/>
  <c r="G150" i="18"/>
  <c r="G151" i="18"/>
  <c r="G152" i="18"/>
  <c r="G153" i="18"/>
  <c r="G154" i="18"/>
  <c r="G155" i="18"/>
  <c r="G156" i="18"/>
  <c r="G157" i="18"/>
  <c r="G158" i="18"/>
  <c r="G159" i="18"/>
  <c r="G160" i="18"/>
  <c r="G161" i="18"/>
  <c r="G162" i="18"/>
  <c r="G164" i="18"/>
  <c r="G165" i="18"/>
  <c r="G168" i="18"/>
  <c r="G169" i="18"/>
  <c r="G170" i="18"/>
  <c r="G171" i="18"/>
  <c r="G172" i="18"/>
  <c r="G173" i="18"/>
  <c r="G174" i="18"/>
  <c r="G175" i="18"/>
  <c r="G176" i="18"/>
  <c r="G177" i="18"/>
  <c r="G178" i="18"/>
  <c r="G180" i="18"/>
  <c r="G181" i="18"/>
  <c r="G182" i="18"/>
  <c r="G183" i="18"/>
  <c r="G184" i="18"/>
  <c r="G189" i="18"/>
  <c r="G190" i="18"/>
  <c r="G191" i="18"/>
  <c r="G192" i="18"/>
  <c r="G194" i="18"/>
  <c r="G195" i="18"/>
  <c r="G196" i="18"/>
  <c r="G197" i="18"/>
  <c r="G199" i="18"/>
  <c r="G200" i="18"/>
  <c r="G201" i="18"/>
  <c r="G202" i="18"/>
  <c r="G203" i="18"/>
  <c r="G205" i="18"/>
  <c r="G206" i="18"/>
  <c r="G207" i="18"/>
  <c r="G208" i="18"/>
  <c r="G209" i="18"/>
  <c r="G210" i="18"/>
  <c r="G211" i="18"/>
  <c r="G212" i="18"/>
  <c r="G213" i="18"/>
  <c r="G214" i="18"/>
  <c r="G215" i="18"/>
  <c r="G216" i="18"/>
  <c r="G218" i="18"/>
  <c r="G220" i="18"/>
  <c r="G221" i="18"/>
  <c r="G227" i="18"/>
  <c r="G228" i="18"/>
  <c r="G232" i="18"/>
  <c r="G233" i="18"/>
  <c r="G236" i="18"/>
  <c r="G238" i="18"/>
  <c r="G239" i="18"/>
  <c r="G240" i="18"/>
  <c r="G242" i="18"/>
  <c r="G244" i="18"/>
  <c r="G245" i="18"/>
  <c r="G247" i="18"/>
  <c r="G249" i="18"/>
  <c r="G256" i="18"/>
  <c r="G264" i="18"/>
  <c r="G265" i="18"/>
  <c r="G266" i="18"/>
  <c r="G283" i="18"/>
  <c r="G292" i="18"/>
  <c r="G297" i="18"/>
  <c r="JS322" i="18"/>
  <c r="JR321" i="18"/>
  <c r="JR326" i="18" s="1"/>
  <c r="H161" i="13" s="1"/>
  <c r="JQ321" i="18"/>
  <c r="JQ326" i="18" s="1"/>
  <c r="G161" i="13" s="1"/>
  <c r="E11" i="18"/>
  <c r="JO239" i="18"/>
  <c r="JN321" i="18"/>
  <c r="JM321" i="18"/>
  <c r="E321" i="18" s="1"/>
  <c r="JN319" i="18"/>
  <c r="JM319" i="18"/>
  <c r="E319" i="18" s="1"/>
  <c r="JN312" i="18"/>
  <c r="JM312" i="18"/>
  <c r="E312" i="18" s="1"/>
  <c r="JN307" i="18"/>
  <c r="JM307" i="18"/>
  <c r="E307" i="18" s="1"/>
  <c r="JN296" i="18"/>
  <c r="JM296" i="18"/>
  <c r="E296" i="18" s="1"/>
  <c r="JN290" i="18"/>
  <c r="JM290" i="18"/>
  <c r="E290" i="18" s="1"/>
  <c r="JN286" i="18"/>
  <c r="JM286" i="18"/>
  <c r="E286" i="18" s="1"/>
  <c r="JN278" i="18"/>
  <c r="JM278" i="18"/>
  <c r="E278" i="18" s="1"/>
  <c r="JN272" i="18"/>
  <c r="JM272" i="18"/>
  <c r="E272" i="18" s="1"/>
  <c r="JN263" i="18"/>
  <c r="JM263" i="18"/>
  <c r="E263" i="18" s="1"/>
  <c r="JN258" i="18"/>
  <c r="JM258" i="18"/>
  <c r="E258" i="18" s="1"/>
  <c r="JN248" i="18"/>
  <c r="JM248" i="18"/>
  <c r="E248" i="18" s="1"/>
  <c r="JN241" i="18"/>
  <c r="JM241" i="18"/>
  <c r="E241" i="18" s="1"/>
  <c r="JO236" i="18"/>
  <c r="JN235" i="18"/>
  <c r="JO235" i="18" s="1"/>
  <c r="JM235" i="18"/>
  <c r="E235" i="18" s="1"/>
  <c r="JN231" i="18"/>
  <c r="JM231" i="18"/>
  <c r="E231" i="18" s="1"/>
  <c r="JN217" i="18"/>
  <c r="JM217" i="18"/>
  <c r="E217" i="18" s="1"/>
  <c r="JN204" i="18"/>
  <c r="JM204" i="18"/>
  <c r="E204" i="18" s="1"/>
  <c r="JN193" i="18"/>
  <c r="JM193" i="18"/>
  <c r="E193" i="18" s="1"/>
  <c r="JN188" i="18"/>
  <c r="JM188" i="18"/>
  <c r="E188" i="18" s="1"/>
  <c r="JN179" i="18"/>
  <c r="JM179" i="18"/>
  <c r="E179" i="18" s="1"/>
  <c r="JN167" i="18"/>
  <c r="JM167" i="18"/>
  <c r="E167" i="18" s="1"/>
  <c r="JN163" i="18"/>
  <c r="JM163" i="18"/>
  <c r="E163" i="18" s="1"/>
  <c r="JN149" i="18"/>
  <c r="JM149" i="18"/>
  <c r="E149" i="18" s="1"/>
  <c r="JN136" i="18"/>
  <c r="JM136" i="18"/>
  <c r="E136" i="18" s="1"/>
  <c r="JN125" i="18"/>
  <c r="JM125" i="18"/>
  <c r="E125" i="18" s="1"/>
  <c r="JN120" i="18"/>
  <c r="JM120" i="18"/>
  <c r="E120" i="18" s="1"/>
  <c r="JN111" i="18"/>
  <c r="JM111" i="18"/>
  <c r="E111" i="18" s="1"/>
  <c r="JN102" i="18"/>
  <c r="JM102" i="18"/>
  <c r="E102" i="18" s="1"/>
  <c r="JN96" i="18"/>
  <c r="JM96" i="18"/>
  <c r="E96" i="18" s="1"/>
  <c r="JN84" i="18"/>
  <c r="JM84" i="18"/>
  <c r="E84" i="18" s="1"/>
  <c r="JN79" i="18"/>
  <c r="JM79" i="18"/>
  <c r="E79" i="18" s="1"/>
  <c r="JN71" i="18"/>
  <c r="JM71" i="18"/>
  <c r="E71" i="18" s="1"/>
  <c r="JN65" i="18"/>
  <c r="JM65" i="18"/>
  <c r="E65" i="18" s="1"/>
  <c r="JN47" i="18"/>
  <c r="JM47" i="18"/>
  <c r="E47" i="18" s="1"/>
  <c r="JN42" i="18"/>
  <c r="JM42" i="18"/>
  <c r="E42" i="18" s="1"/>
  <c r="JN30" i="18"/>
  <c r="JM30" i="18"/>
  <c r="E30" i="18" s="1"/>
  <c r="JN25" i="18"/>
  <c r="JM25" i="18"/>
  <c r="E25" i="18" s="1"/>
  <c r="JN17" i="18"/>
  <c r="JM17" i="18"/>
  <c r="E17" i="18" s="1"/>
  <c r="JO14" i="18"/>
  <c r="JN13" i="18"/>
  <c r="JM13" i="18"/>
  <c r="E13" i="18" s="1"/>
  <c r="JJ321" i="18"/>
  <c r="JI321" i="18"/>
  <c r="JJ319" i="18"/>
  <c r="JI319" i="18"/>
  <c r="JJ312" i="18"/>
  <c r="JI312" i="18"/>
  <c r="JJ307" i="18"/>
  <c r="JI307" i="18"/>
  <c r="JJ296" i="18"/>
  <c r="JI296" i="18"/>
  <c r="JJ290" i="18"/>
  <c r="JI290" i="18"/>
  <c r="JJ286" i="18"/>
  <c r="JI286" i="18"/>
  <c r="JJ278" i="18"/>
  <c r="JI278" i="18"/>
  <c r="JJ272" i="18"/>
  <c r="JI272" i="18"/>
  <c r="JJ263" i="18"/>
  <c r="JI263" i="18"/>
  <c r="JJ258" i="18"/>
  <c r="JI258" i="18"/>
  <c r="JJ248" i="18"/>
  <c r="JI248" i="18"/>
  <c r="JJ241" i="18"/>
  <c r="JI241" i="18"/>
  <c r="JK236" i="18"/>
  <c r="JJ235" i="18"/>
  <c r="JI235" i="18"/>
  <c r="JJ231" i="18"/>
  <c r="JI231" i="18"/>
  <c r="JJ217" i="18"/>
  <c r="JI217" i="18"/>
  <c r="JJ204" i="18"/>
  <c r="JI204" i="18"/>
  <c r="JJ193" i="18"/>
  <c r="JI193" i="18"/>
  <c r="JJ188" i="18"/>
  <c r="JI188" i="18"/>
  <c r="JJ179" i="18"/>
  <c r="JI179" i="18"/>
  <c r="JJ167" i="18"/>
  <c r="JI167" i="18"/>
  <c r="JJ163" i="18"/>
  <c r="JI163" i="18"/>
  <c r="JJ149" i="18"/>
  <c r="JI149" i="18"/>
  <c r="JJ136" i="18"/>
  <c r="JI136" i="18"/>
  <c r="JJ125" i="18"/>
  <c r="JI125" i="18"/>
  <c r="JJ120" i="18"/>
  <c r="JI120" i="18"/>
  <c r="JJ111" i="18"/>
  <c r="JI111" i="18"/>
  <c r="JJ102" i="18"/>
  <c r="JI102" i="18"/>
  <c r="JJ96" i="18"/>
  <c r="JI96" i="18"/>
  <c r="JJ84" i="18"/>
  <c r="JI84" i="18"/>
  <c r="JJ79" i="18"/>
  <c r="JI79" i="18"/>
  <c r="JJ71" i="18"/>
  <c r="JI71" i="18"/>
  <c r="JJ65" i="18"/>
  <c r="JI65" i="18"/>
  <c r="JJ47" i="18"/>
  <c r="JI47" i="18"/>
  <c r="JJ42" i="18"/>
  <c r="JI42" i="18"/>
  <c r="JJ30" i="18"/>
  <c r="JI30" i="18"/>
  <c r="JJ25" i="18"/>
  <c r="JI25" i="18"/>
  <c r="JJ17" i="18"/>
  <c r="JI17" i="18"/>
  <c r="JJ13" i="18"/>
  <c r="JI13" i="18"/>
  <c r="JJ11" i="18"/>
  <c r="JI11" i="18"/>
  <c r="JG322" i="18"/>
  <c r="JF321" i="18"/>
  <c r="JF326" i="18" s="1"/>
  <c r="H158" i="13" s="1"/>
  <c r="JE321" i="18"/>
  <c r="JE326" i="18" s="1"/>
  <c r="F158" i="13" s="1"/>
  <c r="JC322" i="18"/>
  <c r="JB321" i="18"/>
  <c r="JA321" i="18"/>
  <c r="JC320" i="18"/>
  <c r="JB319" i="18"/>
  <c r="JA319" i="18"/>
  <c r="JC313" i="18"/>
  <c r="JB312" i="18"/>
  <c r="JA312" i="18"/>
  <c r="JC308" i="18"/>
  <c r="JB307" i="18"/>
  <c r="JA307" i="18"/>
  <c r="JC297" i="18"/>
  <c r="JB296" i="18"/>
  <c r="JC296" i="18" s="1"/>
  <c r="JA296" i="18"/>
  <c r="JC291" i="18"/>
  <c r="JB290" i="18"/>
  <c r="JA290" i="18"/>
  <c r="JC287" i="18"/>
  <c r="JB286" i="18"/>
  <c r="JC286" i="18" s="1"/>
  <c r="JA286" i="18"/>
  <c r="JC279" i="18"/>
  <c r="JB278" i="18"/>
  <c r="JA278" i="18"/>
  <c r="JC273" i="18"/>
  <c r="JB272" i="18"/>
  <c r="JA272" i="18"/>
  <c r="JC264" i="18"/>
  <c r="JB263" i="18"/>
  <c r="JA263" i="18"/>
  <c r="JC259" i="18"/>
  <c r="JB258" i="18"/>
  <c r="JA258" i="18"/>
  <c r="JC249" i="18"/>
  <c r="JB248" i="18"/>
  <c r="JA248" i="18"/>
  <c r="JC242" i="18"/>
  <c r="JB241" i="18"/>
  <c r="JA241" i="18"/>
  <c r="JC236" i="18"/>
  <c r="JB235" i="18"/>
  <c r="JA235" i="18"/>
  <c r="JC232" i="18"/>
  <c r="JB231" i="18"/>
  <c r="JA231" i="18"/>
  <c r="JC218" i="18"/>
  <c r="JB217" i="18"/>
  <c r="JA217" i="18"/>
  <c r="JC205" i="18"/>
  <c r="JB204" i="18"/>
  <c r="JA204" i="18"/>
  <c r="JC194" i="18"/>
  <c r="JB193" i="18"/>
  <c r="JA193" i="18"/>
  <c r="JC189" i="18"/>
  <c r="JB188" i="18"/>
  <c r="JA188" i="18"/>
  <c r="JC180" i="18"/>
  <c r="JB179" i="18"/>
  <c r="JA179" i="18"/>
  <c r="JC168" i="18"/>
  <c r="JB167" i="18"/>
  <c r="JC167" i="18" s="1"/>
  <c r="JA167" i="18"/>
  <c r="JC164" i="18"/>
  <c r="JB163" i="18"/>
  <c r="JA163" i="18"/>
  <c r="JC150" i="18"/>
  <c r="JB149" i="18"/>
  <c r="JC149" i="18" s="1"/>
  <c r="JA149" i="18"/>
  <c r="JC137" i="18"/>
  <c r="JB136" i="18"/>
  <c r="JA136" i="18"/>
  <c r="JC126" i="18"/>
  <c r="JB125" i="18"/>
  <c r="JC125" i="18" s="1"/>
  <c r="JA125" i="18"/>
  <c r="JC121" i="18"/>
  <c r="JB120" i="18"/>
  <c r="JA120" i="18"/>
  <c r="JC112" i="18"/>
  <c r="JB111" i="18"/>
  <c r="JA111" i="18"/>
  <c r="JC103" i="18"/>
  <c r="JB102" i="18"/>
  <c r="JA102" i="18"/>
  <c r="JC97" i="18"/>
  <c r="JB96" i="18"/>
  <c r="JC96" i="18" s="1"/>
  <c r="JA96" i="18"/>
  <c r="JC85" i="18"/>
  <c r="JB84" i="18"/>
  <c r="JA84" i="18"/>
  <c r="JC80" i="18"/>
  <c r="JB79" i="18"/>
  <c r="JA79" i="18"/>
  <c r="JC72" i="18"/>
  <c r="JB71" i="18"/>
  <c r="JA71" i="18"/>
  <c r="JC66" i="18"/>
  <c r="JB65" i="18"/>
  <c r="JA65" i="18"/>
  <c r="JC48" i="18"/>
  <c r="JB47" i="18"/>
  <c r="JA47" i="18"/>
  <c r="JC43" i="18"/>
  <c r="JB42" i="18"/>
  <c r="JC42" i="18" s="1"/>
  <c r="JA42" i="18"/>
  <c r="JC31" i="18"/>
  <c r="JB30" i="18"/>
  <c r="JA30" i="18"/>
  <c r="JC26" i="18"/>
  <c r="JB25" i="18"/>
  <c r="JA25" i="18"/>
  <c r="JC18" i="18"/>
  <c r="JB17" i="18"/>
  <c r="JA17" i="18"/>
  <c r="JC14" i="18"/>
  <c r="JB13" i="18"/>
  <c r="JA13" i="18"/>
  <c r="JB11" i="18"/>
  <c r="JA11" i="18"/>
  <c r="IY322" i="18"/>
  <c r="IX321" i="18"/>
  <c r="IX326" i="18" s="1"/>
  <c r="H156" i="13" s="1"/>
  <c r="IW321" i="18"/>
  <c r="IW326" i="18" s="1"/>
  <c r="F156" i="13" s="1"/>
  <c r="IU322" i="18"/>
  <c r="IT321" i="18"/>
  <c r="IS321" i="18"/>
  <c r="IS326" i="18"/>
  <c r="E155" i="13" s="1"/>
  <c r="IQ322" i="18"/>
  <c r="IP321" i="18"/>
  <c r="IP326" i="18" s="1"/>
  <c r="H154" i="13" s="1"/>
  <c r="IO321" i="18"/>
  <c r="IO326" i="18"/>
  <c r="E154" i="13" s="1"/>
  <c r="IM322" i="18"/>
  <c r="IL321" i="18"/>
  <c r="IK321" i="18"/>
  <c r="II322" i="18"/>
  <c r="IH321" i="18"/>
  <c r="IG321" i="18"/>
  <c r="IG10" i="18"/>
  <c r="IH10" i="18"/>
  <c r="IH11" i="18"/>
  <c r="IG11" i="18"/>
  <c r="IE320" i="18"/>
  <c r="IE322" i="18"/>
  <c r="IE323" i="18"/>
  <c r="IE324" i="18"/>
  <c r="ID319" i="18"/>
  <c r="IC319" i="18"/>
  <c r="ID321" i="18"/>
  <c r="IC321" i="18"/>
  <c r="IE308" i="18"/>
  <c r="IE313" i="18"/>
  <c r="ID307" i="18"/>
  <c r="IC307" i="18"/>
  <c r="ID312" i="18"/>
  <c r="IC312" i="18"/>
  <c r="IE297" i="18"/>
  <c r="IE287" i="18"/>
  <c r="IE291" i="18"/>
  <c r="IE279" i="18"/>
  <c r="IE273" i="18"/>
  <c r="IE264" i="18"/>
  <c r="IE259" i="18"/>
  <c r="IA251" i="18"/>
  <c r="IE249" i="18"/>
  <c r="IE236" i="18"/>
  <c r="IE242" i="18"/>
  <c r="ID231" i="18"/>
  <c r="IC231" i="18"/>
  <c r="IE232" i="18"/>
  <c r="IE218" i="18"/>
  <c r="ID217" i="18"/>
  <c r="IC217" i="18"/>
  <c r="IE205" i="18"/>
  <c r="IE194" i="18"/>
  <c r="IE189" i="18"/>
  <c r="IE180" i="18"/>
  <c r="ID163" i="18"/>
  <c r="IC163" i="18"/>
  <c r="IE164" i="18"/>
  <c r="IE168" i="18"/>
  <c r="IE150" i="18"/>
  <c r="IE137" i="18"/>
  <c r="IE126" i="18"/>
  <c r="IE121" i="18"/>
  <c r="IE112" i="18"/>
  <c r="IE103" i="18"/>
  <c r="IE97" i="18"/>
  <c r="IE85" i="18"/>
  <c r="IE66" i="18"/>
  <c r="IE72" i="18"/>
  <c r="IE80" i="18"/>
  <c r="IE43" i="18"/>
  <c r="IE48" i="18"/>
  <c r="IE26" i="18"/>
  <c r="IE31" i="18"/>
  <c r="IC30" i="18"/>
  <c r="ID30" i="18"/>
  <c r="IC42" i="18"/>
  <c r="ID42" i="18"/>
  <c r="IC47" i="18"/>
  <c r="ID47" i="18"/>
  <c r="IC65" i="18"/>
  <c r="ID65" i="18"/>
  <c r="IC71" i="18"/>
  <c r="ID71" i="18"/>
  <c r="IC79" i="18"/>
  <c r="ID79" i="18"/>
  <c r="IC84" i="18"/>
  <c r="ID84" i="18"/>
  <c r="IC96" i="18"/>
  <c r="ID96" i="18"/>
  <c r="IC102" i="18"/>
  <c r="ID102" i="18"/>
  <c r="IC111" i="18"/>
  <c r="ID111" i="18"/>
  <c r="IC120" i="18"/>
  <c r="ID120" i="18"/>
  <c r="IC125" i="18"/>
  <c r="ID125" i="18"/>
  <c r="IC136" i="18"/>
  <c r="ID136" i="18"/>
  <c r="IC149" i="18"/>
  <c r="ID149" i="18"/>
  <c r="IC167" i="18"/>
  <c r="ID167" i="18"/>
  <c r="IC179" i="18"/>
  <c r="ID179" i="18"/>
  <c r="IC188" i="18"/>
  <c r="ID188" i="18"/>
  <c r="IC193" i="18"/>
  <c r="ID193" i="18"/>
  <c r="IC204" i="18"/>
  <c r="ID204" i="18"/>
  <c r="IC235" i="18"/>
  <c r="ID235" i="18"/>
  <c r="IC241" i="18"/>
  <c r="ID241" i="18"/>
  <c r="IC248" i="18"/>
  <c r="ID248" i="18"/>
  <c r="IC258" i="18"/>
  <c r="ID258" i="18"/>
  <c r="IC263" i="18"/>
  <c r="ID263" i="18"/>
  <c r="IC272" i="18"/>
  <c r="ID272" i="18"/>
  <c r="IC278" i="18"/>
  <c r="ID278" i="18"/>
  <c r="IC286" i="18"/>
  <c r="ID286" i="18"/>
  <c r="IC290" i="18"/>
  <c r="ID290" i="18"/>
  <c r="IC296" i="18"/>
  <c r="ID296" i="18"/>
  <c r="IE18" i="18"/>
  <c r="IE14" i="18"/>
  <c r="ID25" i="18"/>
  <c r="IC25" i="18"/>
  <c r="ID17" i="18"/>
  <c r="IC17" i="18"/>
  <c r="ID13" i="18"/>
  <c r="IC13" i="18"/>
  <c r="ID11" i="18"/>
  <c r="IC11" i="18"/>
  <c r="AE24" i="14" l="1"/>
  <c r="G270" i="18"/>
  <c r="AE19" i="14"/>
  <c r="AE15" i="14"/>
  <c r="AE21" i="14"/>
  <c r="AE257" i="14"/>
  <c r="AE245" i="14"/>
  <c r="AE199" i="14"/>
  <c r="AE193" i="14"/>
  <c r="AE181" i="14"/>
  <c r="AE119" i="14"/>
  <c r="AE113" i="14"/>
  <c r="AE80" i="14"/>
  <c r="AE75" i="14"/>
  <c r="AE62" i="14"/>
  <c r="AE48" i="14"/>
  <c r="AE22" i="14"/>
  <c r="AE304" i="14"/>
  <c r="AE198" i="14"/>
  <c r="AE173" i="14"/>
  <c r="AE137" i="14"/>
  <c r="AE79" i="14"/>
  <c r="AE74" i="14"/>
  <c r="AE69" i="14"/>
  <c r="G271" i="18"/>
  <c r="G237" i="18"/>
  <c r="AA289" i="14"/>
  <c r="AE261" i="14"/>
  <c r="AE255" i="14"/>
  <c r="AE185" i="14"/>
  <c r="AE73" i="14"/>
  <c r="AE66" i="14"/>
  <c r="AE46" i="14"/>
  <c r="G262" i="18"/>
  <c r="AA323" i="14"/>
  <c r="AE323" i="14" s="1"/>
  <c r="AE307" i="14"/>
  <c r="AE260" i="14"/>
  <c r="AE248" i="14"/>
  <c r="AE241" i="14"/>
  <c r="AE196" i="14"/>
  <c r="AE184" i="14"/>
  <c r="AE170" i="14"/>
  <c r="AE72" i="14"/>
  <c r="AE65" i="14"/>
  <c r="AE20" i="14"/>
  <c r="AE288" i="14"/>
  <c r="AE253" i="14"/>
  <c r="AE239" i="14"/>
  <c r="AE231" i="14"/>
  <c r="AE226" i="14"/>
  <c r="AE201" i="14"/>
  <c r="AE195" i="14"/>
  <c r="AE187" i="14"/>
  <c r="AE169" i="14"/>
  <c r="AE115" i="14"/>
  <c r="AE82" i="14"/>
  <c r="AE76" i="14"/>
  <c r="AE64" i="14"/>
  <c r="AE52" i="14"/>
  <c r="AE211" i="14"/>
  <c r="AE194" i="14"/>
  <c r="AE182" i="14"/>
  <c r="AE168" i="14"/>
  <c r="AE81" i="14"/>
  <c r="AE63" i="14"/>
  <c r="AE49" i="14"/>
  <c r="AE332" i="14"/>
  <c r="AE331" i="14"/>
  <c r="AE330" i="14"/>
  <c r="AE347" i="14"/>
  <c r="G300" i="18"/>
  <c r="G294" i="18"/>
  <c r="G277" i="18"/>
  <c r="AA345" i="14"/>
  <c r="AE345" i="14" s="1"/>
  <c r="AE111" i="14"/>
  <c r="AE197" i="14"/>
  <c r="AE258" i="14"/>
  <c r="AA328" i="14"/>
  <c r="AE328" i="14" s="1"/>
  <c r="AA335" i="14"/>
  <c r="AE335" i="14" s="1"/>
  <c r="G320" i="18"/>
  <c r="G279" i="18"/>
  <c r="AE189" i="14"/>
  <c r="AE186" i="14"/>
  <c r="AE183" i="14"/>
  <c r="AE180" i="14"/>
  <c r="AE203" i="14"/>
  <c r="AE217" i="14"/>
  <c r="G281" i="18"/>
  <c r="G313" i="18"/>
  <c r="AE70" i="14"/>
  <c r="AE139" i="14"/>
  <c r="AE214" i="14"/>
  <c r="AE254" i="14"/>
  <c r="AE291" i="14"/>
  <c r="AA329" i="14"/>
  <c r="AE329" i="14" s="1"/>
  <c r="G289" i="18"/>
  <c r="G295" i="18"/>
  <c r="G243" i="18"/>
  <c r="JC319" i="18"/>
  <c r="IE290" i="18"/>
  <c r="IE272" i="18"/>
  <c r="IE96" i="18"/>
  <c r="IE11" i="18"/>
  <c r="IE71" i="18"/>
  <c r="IE47" i="18"/>
  <c r="IE312" i="18"/>
  <c r="IE321" i="18"/>
  <c r="IE296" i="18"/>
  <c r="IE278" i="18"/>
  <c r="IE163" i="18"/>
  <c r="IE217" i="18"/>
  <c r="IE286" i="18"/>
  <c r="IE263" i="18"/>
  <c r="IE241" i="18"/>
  <c r="IE167" i="18"/>
  <c r="IE79" i="18"/>
  <c r="IE307" i="18"/>
  <c r="JC13" i="18"/>
  <c r="JC204" i="18"/>
  <c r="JC258" i="18"/>
  <c r="E161" i="13"/>
  <c r="I161" i="13" s="1"/>
  <c r="IE65" i="18"/>
  <c r="IE30" i="18"/>
  <c r="IE25" i="18"/>
  <c r="IE231" i="18"/>
  <c r="IE319" i="18"/>
  <c r="IE149" i="18"/>
  <c r="IE42" i="18"/>
  <c r="IE179" i="18"/>
  <c r="IE136" i="18"/>
  <c r="F154" i="13"/>
  <c r="F155" i="13"/>
  <c r="JK11" i="18"/>
  <c r="JJ10" i="18"/>
  <c r="JJ326" i="18" s="1"/>
  <c r="H159" i="13" s="1"/>
  <c r="JS326" i="18"/>
  <c r="JS321" i="18"/>
  <c r="E156" i="13"/>
  <c r="I156" i="13" s="1"/>
  <c r="JC17" i="18"/>
  <c r="JC47" i="18"/>
  <c r="JC71" i="18"/>
  <c r="JC120" i="18"/>
  <c r="JC179" i="18"/>
  <c r="JC217" i="18"/>
  <c r="JC235" i="18"/>
  <c r="JC278" i="18"/>
  <c r="E158" i="13"/>
  <c r="I158" i="13" s="1"/>
  <c r="IE258" i="18"/>
  <c r="IE235" i="18"/>
  <c r="IE188" i="18"/>
  <c r="IE120" i="18"/>
  <c r="JM10" i="18"/>
  <c r="JO11" i="18"/>
  <c r="JO13" i="18"/>
  <c r="JN10" i="18"/>
  <c r="JI10" i="18"/>
  <c r="JK235" i="18"/>
  <c r="JG326" i="18"/>
  <c r="JG321" i="18"/>
  <c r="JC321" i="18"/>
  <c r="JC312" i="18"/>
  <c r="JC307" i="18"/>
  <c r="JC290" i="18"/>
  <c r="JC272" i="18"/>
  <c r="JC263" i="18"/>
  <c r="JC248" i="18"/>
  <c r="JC241" i="18"/>
  <c r="JC231" i="18"/>
  <c r="JC193" i="18"/>
  <c r="JC188" i="18"/>
  <c r="JC163" i="18"/>
  <c r="JC136" i="18"/>
  <c r="JC111" i="18"/>
  <c r="JC102" i="18"/>
  <c r="JC84" i="18"/>
  <c r="JC79" i="18"/>
  <c r="JC65" i="18"/>
  <c r="JB10" i="18"/>
  <c r="JB326" i="18" s="1"/>
  <c r="H157" i="13" s="1"/>
  <c r="JC30" i="18"/>
  <c r="JC11" i="18"/>
  <c r="JA10" i="18"/>
  <c r="JA326" i="18" s="1"/>
  <c r="JC25" i="18"/>
  <c r="IY326" i="18"/>
  <c r="IY321" i="18"/>
  <c r="IU321" i="18"/>
  <c r="I154" i="13"/>
  <c r="IT326" i="18"/>
  <c r="IK326" i="18"/>
  <c r="II321" i="18"/>
  <c r="IQ321" i="18"/>
  <c r="IG326" i="18"/>
  <c r="IM321" i="18"/>
  <c r="IQ326" i="18"/>
  <c r="IL326" i="18"/>
  <c r="IH326" i="18"/>
  <c r="H152" i="13" s="1"/>
  <c r="IE248" i="18"/>
  <c r="IE204" i="18"/>
  <c r="IE193" i="18"/>
  <c r="IE125" i="18"/>
  <c r="IE111" i="18"/>
  <c r="IE102" i="18"/>
  <c r="IE84" i="18"/>
  <c r="IE17" i="18"/>
  <c r="ID10" i="18"/>
  <c r="ID326" i="18" s="1"/>
  <c r="H151" i="13" s="1"/>
  <c r="IE13" i="18"/>
  <c r="IC10" i="18"/>
  <c r="IC326" i="18" s="1"/>
  <c r="JM326" i="18" l="1"/>
  <c r="E326" i="18" s="1"/>
  <c r="E10" i="18"/>
  <c r="JK10" i="18"/>
  <c r="G160" i="13"/>
  <c r="G93" i="13" s="1"/>
  <c r="E160" i="13"/>
  <c r="IU326" i="18"/>
  <c r="H155" i="13"/>
  <c r="I155" i="13" s="1"/>
  <c r="JI326" i="18"/>
  <c r="E151" i="13"/>
  <c r="I151" i="13" s="1"/>
  <c r="F151" i="13"/>
  <c r="E157" i="13"/>
  <c r="I157" i="13" s="1"/>
  <c r="F157" i="13"/>
  <c r="E152" i="13"/>
  <c r="I152" i="13" s="1"/>
  <c r="F152" i="13"/>
  <c r="JN326" i="18"/>
  <c r="JO10" i="18"/>
  <c r="JC326" i="18"/>
  <c r="JC10" i="18"/>
  <c r="IM326" i="18"/>
  <c r="H153" i="13"/>
  <c r="F153" i="13"/>
  <c r="E153" i="13"/>
  <c r="II326" i="18"/>
  <c r="IE326" i="18"/>
  <c r="IE10" i="18"/>
  <c r="JK326" i="18" l="1"/>
  <c r="F159" i="13"/>
  <c r="E159" i="13"/>
  <c r="I159" i="13" s="1"/>
  <c r="JO326" i="18"/>
  <c r="H160" i="13"/>
  <c r="I160" i="13" s="1"/>
  <c r="I153" i="13"/>
  <c r="HZ30" i="18"/>
  <c r="HZ296" i="18"/>
  <c r="HY296" i="18"/>
  <c r="IA298" i="18"/>
  <c r="IA299" i="18"/>
  <c r="IA300" i="18"/>
  <c r="HZ290" i="18"/>
  <c r="HZ278" i="18"/>
  <c r="HY278" i="18"/>
  <c r="IA280" i="18"/>
  <c r="IA281" i="18"/>
  <c r="IA282" i="18"/>
  <c r="HZ272" i="18"/>
  <c r="HY272" i="18"/>
  <c r="IA274" i="18"/>
  <c r="HZ263" i="18"/>
  <c r="HY263" i="18"/>
  <c r="HZ258" i="18"/>
  <c r="HY258" i="18"/>
  <c r="IA262" i="18"/>
  <c r="HZ248" i="18"/>
  <c r="IA248" i="18" s="1"/>
  <c r="HY248" i="18"/>
  <c r="IA244" i="18"/>
  <c r="HZ241" i="18"/>
  <c r="HY241" i="18"/>
  <c r="HZ235" i="18"/>
  <c r="HY235" i="18"/>
  <c r="HZ204" i="18"/>
  <c r="HY204" i="18"/>
  <c r="IA204" i="18" s="1"/>
  <c r="IA216" i="18"/>
  <c r="IA212" i="18"/>
  <c r="IA209" i="18"/>
  <c r="IA210" i="18"/>
  <c r="IA206" i="18"/>
  <c r="HZ193" i="18"/>
  <c r="HY193" i="18"/>
  <c r="IA203" i="18"/>
  <c r="IA196" i="18"/>
  <c r="IA197" i="18"/>
  <c r="HZ188" i="18"/>
  <c r="HY188" i="18"/>
  <c r="HZ179" i="18"/>
  <c r="HY179" i="18"/>
  <c r="IA184" i="18"/>
  <c r="HZ167" i="18"/>
  <c r="HY167" i="18"/>
  <c r="IA159" i="18"/>
  <c r="IA160" i="18"/>
  <c r="IA161" i="18"/>
  <c r="IA162" i="18"/>
  <c r="HZ149" i="18"/>
  <c r="HY149" i="18"/>
  <c r="IA152" i="18"/>
  <c r="IA153" i="18"/>
  <c r="IA154" i="18"/>
  <c r="IA155" i="18"/>
  <c r="IA156" i="18"/>
  <c r="IA157" i="18"/>
  <c r="IA158" i="18"/>
  <c r="HZ136" i="18"/>
  <c r="HY136" i="18"/>
  <c r="IA148" i="18"/>
  <c r="IA146" i="18"/>
  <c r="IA143" i="18"/>
  <c r="IA144" i="18"/>
  <c r="IA145" i="18"/>
  <c r="IA139" i="18"/>
  <c r="IA140" i="18"/>
  <c r="IA141" i="18"/>
  <c r="HZ125" i="18"/>
  <c r="HY125" i="18"/>
  <c r="IA131" i="18"/>
  <c r="IA132" i="18"/>
  <c r="IA133" i="18"/>
  <c r="IA129" i="18"/>
  <c r="HZ120" i="18"/>
  <c r="HY120" i="18"/>
  <c r="IA116" i="18"/>
  <c r="HZ111" i="18"/>
  <c r="HY111" i="18"/>
  <c r="IA114" i="18"/>
  <c r="HZ102" i="18"/>
  <c r="HY102" i="18"/>
  <c r="IA104" i="18"/>
  <c r="IA107" i="18"/>
  <c r="IA109" i="18"/>
  <c r="IA110" i="18"/>
  <c r="HZ96" i="18"/>
  <c r="HY96" i="18"/>
  <c r="IA98" i="18"/>
  <c r="IA100" i="18"/>
  <c r="IA124" i="18"/>
  <c r="IA130" i="18"/>
  <c r="IA142" i="18"/>
  <c r="IA147" i="18"/>
  <c r="IA169" i="18"/>
  <c r="IA170" i="18"/>
  <c r="IA172" i="18"/>
  <c r="IA175" i="18"/>
  <c r="IA177" i="18"/>
  <c r="IA178" i="18"/>
  <c r="IA182" i="18"/>
  <c r="IA183" i="18"/>
  <c r="IA192" i="18"/>
  <c r="IA199" i="18"/>
  <c r="IA201" i="18"/>
  <c r="IA202" i="18"/>
  <c r="IA207" i="18"/>
  <c r="IA208" i="18"/>
  <c r="IA211" i="18"/>
  <c r="IA213" i="18"/>
  <c r="IA214" i="18"/>
  <c r="IA215" i="18"/>
  <c r="IA237" i="18"/>
  <c r="IA245" i="18"/>
  <c r="IA247" i="18"/>
  <c r="IA252" i="18"/>
  <c r="IA256" i="18"/>
  <c r="IA266" i="18"/>
  <c r="IA269" i="18"/>
  <c r="IA270" i="18"/>
  <c r="IA271" i="18"/>
  <c r="IA275" i="18"/>
  <c r="IA284" i="18"/>
  <c r="IA292" i="18"/>
  <c r="IA305" i="18"/>
  <c r="IA86" i="18"/>
  <c r="IA87" i="18"/>
  <c r="IA88" i="18"/>
  <c r="IA90" i="18"/>
  <c r="IA91" i="18"/>
  <c r="IA92" i="18"/>
  <c r="IA93" i="18"/>
  <c r="IA94" i="18"/>
  <c r="IA95" i="18"/>
  <c r="HZ84" i="18"/>
  <c r="HY84" i="18"/>
  <c r="IA82" i="18"/>
  <c r="HZ79" i="18"/>
  <c r="HY79" i="18"/>
  <c r="HZ71" i="18"/>
  <c r="HY71" i="18"/>
  <c r="IA50" i="18"/>
  <c r="IA51" i="18"/>
  <c r="IA52" i="18"/>
  <c r="IA53" i="18"/>
  <c r="IA54" i="18"/>
  <c r="IA55" i="18"/>
  <c r="IA56" i="18"/>
  <c r="IA57" i="18"/>
  <c r="IA58" i="18"/>
  <c r="IA59" i="18"/>
  <c r="IA60" i="18"/>
  <c r="IA61" i="18"/>
  <c r="IA62" i="18"/>
  <c r="IA63" i="18"/>
  <c r="IA64" i="18"/>
  <c r="HZ47" i="18"/>
  <c r="HY47" i="18"/>
  <c r="IA32" i="18"/>
  <c r="IA34" i="18"/>
  <c r="IA35" i="18"/>
  <c r="IA36" i="18"/>
  <c r="IA37" i="18"/>
  <c r="IA38" i="18"/>
  <c r="IA39" i="18"/>
  <c r="IA40" i="18"/>
  <c r="IA41" i="18"/>
  <c r="IA21" i="18"/>
  <c r="IA22" i="18"/>
  <c r="IA23" i="18"/>
  <c r="IA24" i="18"/>
  <c r="IA20" i="18"/>
  <c r="HZ17" i="18"/>
  <c r="HY17" i="18"/>
  <c r="HZ13" i="18"/>
  <c r="IA16" i="18"/>
  <c r="HY290" i="18"/>
  <c r="HZ286" i="18"/>
  <c r="HY286" i="18"/>
  <c r="HZ65" i="18"/>
  <c r="HY65" i="18"/>
  <c r="HZ42" i="18"/>
  <c r="HY42" i="18"/>
  <c r="HY30" i="18"/>
  <c r="HZ25" i="18"/>
  <c r="HY25" i="18"/>
  <c r="HY13" i="18"/>
  <c r="HZ11" i="18"/>
  <c r="HY11" i="18"/>
  <c r="HP326" i="18"/>
  <c r="D148" i="13" s="1"/>
  <c r="HL312" i="18"/>
  <c r="HL47" i="18"/>
  <c r="HL42" i="18"/>
  <c r="HL11" i="18"/>
  <c r="HL12" i="18"/>
  <c r="HL321" i="18"/>
  <c r="GZ321" i="18"/>
  <c r="GZ10" i="18"/>
  <c r="GZ11" i="18"/>
  <c r="HU12" i="18"/>
  <c r="HT12" i="18"/>
  <c r="HU13" i="18"/>
  <c r="HT13" i="18"/>
  <c r="HU30" i="18"/>
  <c r="HT30" i="18"/>
  <c r="HU65" i="18"/>
  <c r="HT65" i="18"/>
  <c r="HU290" i="18"/>
  <c r="HT290" i="18"/>
  <c r="HU263" i="18"/>
  <c r="HT263" i="18"/>
  <c r="HV290" i="18"/>
  <c r="HV286" i="18"/>
  <c r="HU286" i="18"/>
  <c r="HT286" i="18"/>
  <c r="HV278" i="18"/>
  <c r="HU278" i="18"/>
  <c r="HT278" i="18"/>
  <c r="HV272" i="18"/>
  <c r="HU272" i="18"/>
  <c r="HT272" i="18"/>
  <c r="HV263" i="18"/>
  <c r="HV71" i="18"/>
  <c r="HU71" i="18"/>
  <c r="HT71" i="18"/>
  <c r="HV65" i="18"/>
  <c r="HV47" i="18"/>
  <c r="HU47" i="18"/>
  <c r="HT47" i="18"/>
  <c r="HV42" i="18"/>
  <c r="HU42" i="18"/>
  <c r="HT42" i="18"/>
  <c r="HV30" i="18"/>
  <c r="HV25" i="18"/>
  <c r="HU25" i="18"/>
  <c r="HT25" i="18"/>
  <c r="HV17" i="18"/>
  <c r="HU17" i="18"/>
  <c r="HT17" i="18"/>
  <c r="HV13" i="18"/>
  <c r="HV12" i="18"/>
  <c r="HV11" i="18"/>
  <c r="HU11" i="18"/>
  <c r="HT11" i="18"/>
  <c r="IA193" i="18" l="1"/>
  <c r="IA241" i="18"/>
  <c r="IA258" i="18"/>
  <c r="IA235" i="18"/>
  <c r="IA296" i="18"/>
  <c r="HY10" i="18"/>
  <c r="HZ10" i="18"/>
  <c r="IA111" i="18"/>
  <c r="IA188" i="18"/>
  <c r="IA136" i="18"/>
  <c r="IA179" i="18"/>
  <c r="GZ326" i="18"/>
  <c r="IA47" i="18"/>
  <c r="IA125" i="18"/>
  <c r="IA167" i="18"/>
  <c r="IA149" i="18"/>
  <c r="IA263" i="18"/>
  <c r="IA120" i="18"/>
  <c r="IA278" i="18"/>
  <c r="IA272" i="18"/>
  <c r="IA290" i="18"/>
  <c r="IA79" i="18"/>
  <c r="IA96" i="18"/>
  <c r="IA102" i="18"/>
  <c r="IA84" i="18"/>
  <c r="HL10" i="18"/>
  <c r="HL326" i="18" s="1"/>
  <c r="D147" i="13" s="1"/>
  <c r="IA17" i="18"/>
  <c r="IA30" i="18"/>
  <c r="IA65" i="18"/>
  <c r="HU10" i="18"/>
  <c r="HU326" i="18" s="1"/>
  <c r="E149" i="13" s="1"/>
  <c r="IA12" i="18"/>
  <c r="IA13" i="18"/>
  <c r="HW290" i="18"/>
  <c r="HW263" i="18"/>
  <c r="HW65" i="18"/>
  <c r="HT10" i="18"/>
  <c r="HT326" i="18" s="1"/>
  <c r="D149" i="13" s="1"/>
  <c r="HV10" i="18"/>
  <c r="HV326" i="18" s="1"/>
  <c r="HW13" i="18"/>
  <c r="HK322" i="18"/>
  <c r="HH321" i="18"/>
  <c r="HH312" i="18"/>
  <c r="HH136" i="18"/>
  <c r="HH71" i="18"/>
  <c r="HI71" i="18"/>
  <c r="HH47" i="18"/>
  <c r="HH42" i="18"/>
  <c r="HH11" i="18"/>
  <c r="HH12" i="18"/>
  <c r="HH17" i="18"/>
  <c r="EV321" i="18"/>
  <c r="EV312" i="18"/>
  <c r="EV307" i="18"/>
  <c r="EV263" i="18"/>
  <c r="EV248" i="18"/>
  <c r="EV241" i="18"/>
  <c r="EV217" i="18"/>
  <c r="EV204" i="18"/>
  <c r="EV188" i="18"/>
  <c r="EV179" i="18"/>
  <c r="EV149" i="18"/>
  <c r="EV125" i="18"/>
  <c r="EV120" i="18"/>
  <c r="EV102" i="18"/>
  <c r="EV96" i="18"/>
  <c r="EV47" i="18"/>
  <c r="EV25" i="18"/>
  <c r="EV17" i="18"/>
  <c r="EV13" i="18"/>
  <c r="EV11" i="18"/>
  <c r="EJ321" i="18"/>
  <c r="EJ312" i="18"/>
  <c r="EJ10" i="18" s="1"/>
  <c r="EJ12" i="18"/>
  <c r="GV12" i="18"/>
  <c r="GV312" i="18"/>
  <c r="GV10" i="18" s="1"/>
  <c r="GV326" i="18" s="1"/>
  <c r="FW218" i="18"/>
  <c r="FW205" i="18"/>
  <c r="FV321" i="18"/>
  <c r="FU321" i="18"/>
  <c r="FV319" i="18"/>
  <c r="FU319" i="18"/>
  <c r="FV312" i="18"/>
  <c r="FU312" i="18"/>
  <c r="FV307" i="18"/>
  <c r="FU307" i="18"/>
  <c r="FV296" i="18"/>
  <c r="FU296" i="18"/>
  <c r="FV290" i="18"/>
  <c r="FU290" i="18"/>
  <c r="FV286" i="18"/>
  <c r="FU286" i="18"/>
  <c r="FV278" i="18"/>
  <c r="FU278" i="18"/>
  <c r="FV272" i="18"/>
  <c r="FU272" i="18"/>
  <c r="FV263" i="18"/>
  <c r="FU263" i="18"/>
  <c r="FV258" i="18"/>
  <c r="FU258" i="18"/>
  <c r="FV248" i="18"/>
  <c r="FU248" i="18"/>
  <c r="FV241" i="18"/>
  <c r="FU241" i="18"/>
  <c r="FV235" i="18"/>
  <c r="FU235" i="18"/>
  <c r="FV231" i="18"/>
  <c r="FU231" i="18"/>
  <c r="FV217" i="18"/>
  <c r="FU217" i="18"/>
  <c r="FT217" i="18"/>
  <c r="FV204" i="18"/>
  <c r="FU204" i="18"/>
  <c r="FT204" i="18"/>
  <c r="FV193" i="18"/>
  <c r="FU193" i="18"/>
  <c r="FV188" i="18"/>
  <c r="FU188" i="18"/>
  <c r="FV179" i="18"/>
  <c r="FU179" i="18"/>
  <c r="FV167" i="18"/>
  <c r="FU167" i="18"/>
  <c r="FV163" i="18"/>
  <c r="FU163" i="18"/>
  <c r="FV149" i="18"/>
  <c r="FU149" i="18"/>
  <c r="FV136" i="18"/>
  <c r="FU136" i="18"/>
  <c r="FV125" i="18"/>
  <c r="FU125" i="18"/>
  <c r="FV120" i="18"/>
  <c r="FU120" i="18"/>
  <c r="FV111" i="18"/>
  <c r="FU111" i="18"/>
  <c r="FV102" i="18"/>
  <c r="FU102" i="18"/>
  <c r="FV96" i="18"/>
  <c r="FU96" i="18"/>
  <c r="FV84" i="18"/>
  <c r="FU84" i="18"/>
  <c r="FT84" i="18"/>
  <c r="FV79" i="18"/>
  <c r="FU79" i="18"/>
  <c r="FV71" i="18"/>
  <c r="FU71" i="18"/>
  <c r="FV65" i="18"/>
  <c r="FU65" i="18"/>
  <c r="FV47" i="18"/>
  <c r="FU47" i="18"/>
  <c r="FV42" i="18"/>
  <c r="FU42" i="18"/>
  <c r="FV30" i="18"/>
  <c r="FU30" i="18"/>
  <c r="FV25" i="18"/>
  <c r="FU25" i="18"/>
  <c r="FV17" i="18"/>
  <c r="FU17" i="18"/>
  <c r="FV13" i="18"/>
  <c r="FU13" i="18"/>
  <c r="FV12" i="18"/>
  <c r="FU12" i="18"/>
  <c r="FT12" i="18"/>
  <c r="FV11" i="18"/>
  <c r="FU11" i="18"/>
  <c r="FT11" i="18"/>
  <c r="GR11" i="18"/>
  <c r="GR217" i="18"/>
  <c r="GR204" i="18"/>
  <c r="GR84" i="18"/>
  <c r="GN217" i="18"/>
  <c r="GN204" i="18"/>
  <c r="GN84" i="18"/>
  <c r="GN11" i="18"/>
  <c r="GJ11" i="18"/>
  <c r="GJ217" i="18"/>
  <c r="GJ204" i="18"/>
  <c r="GJ84" i="18"/>
  <c r="FW11" i="18" l="1"/>
  <c r="HY326" i="18"/>
  <c r="F150" i="13" s="1"/>
  <c r="HZ326" i="18"/>
  <c r="E150" i="13"/>
  <c r="GR10" i="18"/>
  <c r="GR326" i="18" s="1"/>
  <c r="HH10" i="18"/>
  <c r="HH326" i="18" s="1"/>
  <c r="EJ326" i="18"/>
  <c r="D127" i="13" s="1"/>
  <c r="F149" i="13"/>
  <c r="GN10" i="18"/>
  <c r="GN326" i="18" s="1"/>
  <c r="GJ10" i="18"/>
  <c r="GJ326" i="18" s="1"/>
  <c r="EV10" i="18"/>
  <c r="EV326" i="18" s="1"/>
  <c r="D130" i="13" s="1"/>
  <c r="IA10" i="18"/>
  <c r="FT10" i="18"/>
  <c r="FT326" i="18" s="1"/>
  <c r="D136" i="13" s="1"/>
  <c r="HW326" i="18"/>
  <c r="H149" i="13"/>
  <c r="I149" i="13" s="1"/>
  <c r="HW10" i="18"/>
  <c r="FW217" i="18"/>
  <c r="FW204" i="18"/>
  <c r="FU10" i="18"/>
  <c r="FU326" i="18" s="1"/>
  <c r="FV10" i="18"/>
  <c r="FW84" i="18"/>
  <c r="GF11" i="18"/>
  <c r="GF204" i="18"/>
  <c r="GF10" i="18" s="1"/>
  <c r="GF326" i="18" s="1"/>
  <c r="GI205" i="18"/>
  <c r="GB11" i="18"/>
  <c r="GB204" i="18"/>
  <c r="GB10" i="18" s="1"/>
  <c r="GB326" i="18" s="1"/>
  <c r="H150" i="13" l="1"/>
  <c r="I150" i="13" s="1"/>
  <c r="IA326" i="18"/>
  <c r="FW10" i="18"/>
  <c r="F136" i="13"/>
  <c r="E136" i="13"/>
  <c r="FV326" i="18"/>
  <c r="H136" i="13" s="1"/>
  <c r="FZ12" i="18"/>
  <c r="FY217" i="18"/>
  <c r="FZ217" i="18"/>
  <c r="FX217" i="18"/>
  <c r="FY12" i="18"/>
  <c r="FX12" i="18"/>
  <c r="FY204" i="18"/>
  <c r="FZ204" i="18"/>
  <c r="FX204" i="18"/>
  <c r="GA215" i="18"/>
  <c r="FX11" i="18"/>
  <c r="FX84" i="18"/>
  <c r="GA208" i="18"/>
  <c r="GA89" i="18"/>
  <c r="FP321" i="18"/>
  <c r="FP319" i="18"/>
  <c r="FP312" i="18"/>
  <c r="FP307" i="18"/>
  <c r="FP296" i="18"/>
  <c r="FP290" i="18"/>
  <c r="FP286" i="18"/>
  <c r="FP278" i="18"/>
  <c r="FP272" i="18"/>
  <c r="FP263" i="18"/>
  <c r="FP258" i="18"/>
  <c r="FP248" i="18"/>
  <c r="FP241" i="18"/>
  <c r="FP235" i="18"/>
  <c r="FP231" i="18"/>
  <c r="FP217" i="18"/>
  <c r="FP204" i="18"/>
  <c r="FP193" i="18"/>
  <c r="FP188" i="18"/>
  <c r="FP179" i="18"/>
  <c r="FP167" i="18"/>
  <c r="FP163" i="18"/>
  <c r="FP149" i="18"/>
  <c r="FP136" i="18"/>
  <c r="FP125" i="18"/>
  <c r="FP120" i="18"/>
  <c r="FP111" i="18"/>
  <c r="FP102" i="18"/>
  <c r="FP96" i="18"/>
  <c r="FP84" i="18"/>
  <c r="FP79" i="18"/>
  <c r="FP71" i="18"/>
  <c r="FP65" i="18"/>
  <c r="FP47" i="18"/>
  <c r="FP42" i="18"/>
  <c r="FP30" i="18"/>
  <c r="FP25" i="18"/>
  <c r="FP17" i="18"/>
  <c r="FP13" i="18"/>
  <c r="FP12" i="18"/>
  <c r="FP11" i="18"/>
  <c r="GA12" i="18" l="1"/>
  <c r="I136" i="13"/>
  <c r="FW326" i="18"/>
  <c r="FP10" i="18"/>
  <c r="FP326" i="18" s="1"/>
  <c r="FX10" i="18"/>
  <c r="FX326" i="18" s="1"/>
  <c r="FL231" i="18"/>
  <c r="FL42" i="18"/>
  <c r="FL11" i="18"/>
  <c r="FH231" i="18"/>
  <c r="FH42" i="18"/>
  <c r="FH10" i="18" s="1"/>
  <c r="FH326" i="18" s="1"/>
  <c r="FH11" i="18"/>
  <c r="FD278" i="18"/>
  <c r="FD111" i="18"/>
  <c r="FD71" i="18"/>
  <c r="FD47" i="18"/>
  <c r="FD11" i="18"/>
  <c r="EZ11" i="18"/>
  <c r="EZ278" i="18"/>
  <c r="EZ111" i="18"/>
  <c r="EZ71" i="18"/>
  <c r="EZ47" i="18"/>
  <c r="AJ321" i="18"/>
  <c r="AJ319" i="18"/>
  <c r="AJ312" i="18"/>
  <c r="AJ307" i="18"/>
  <c r="AJ296" i="18"/>
  <c r="AJ290" i="18"/>
  <c r="AJ286" i="18"/>
  <c r="AJ278" i="18"/>
  <c r="AJ272" i="18"/>
  <c r="AJ263" i="18"/>
  <c r="AJ258" i="18"/>
  <c r="AJ248" i="18"/>
  <c r="AJ241" i="18"/>
  <c r="AJ235" i="18"/>
  <c r="AJ231" i="18"/>
  <c r="AJ217" i="18"/>
  <c r="AJ204" i="18"/>
  <c r="AJ193" i="18"/>
  <c r="AJ188" i="18"/>
  <c r="AJ179" i="18"/>
  <c r="AJ167" i="18"/>
  <c r="AJ163" i="18"/>
  <c r="AJ149" i="18"/>
  <c r="AJ136" i="18"/>
  <c r="AJ125" i="18"/>
  <c r="AJ120" i="18"/>
  <c r="AJ111" i="18"/>
  <c r="AJ102" i="18"/>
  <c r="AJ96" i="18"/>
  <c r="AJ84" i="18"/>
  <c r="AJ79" i="18"/>
  <c r="AJ71" i="18"/>
  <c r="AJ65" i="18"/>
  <c r="AJ47" i="18"/>
  <c r="AJ42" i="18"/>
  <c r="AJ30" i="18"/>
  <c r="AJ25" i="18"/>
  <c r="AJ17" i="18"/>
  <c r="AJ13" i="18"/>
  <c r="AJ12" i="18"/>
  <c r="AJ11" i="18"/>
  <c r="AF321" i="18"/>
  <c r="AF319" i="18"/>
  <c r="AF312" i="18"/>
  <c r="AF307" i="18"/>
  <c r="AF296" i="18"/>
  <c r="AF290" i="18"/>
  <c r="AF286" i="18"/>
  <c r="AF278" i="18"/>
  <c r="AF272" i="18"/>
  <c r="AF263" i="18"/>
  <c r="AF258" i="18"/>
  <c r="AF248" i="18"/>
  <c r="AF241" i="18"/>
  <c r="AF235" i="18"/>
  <c r="AF231" i="18"/>
  <c r="AF217" i="18"/>
  <c r="AF204" i="18"/>
  <c r="AF193" i="18"/>
  <c r="AF188" i="18"/>
  <c r="AF179" i="18"/>
  <c r="AF167" i="18"/>
  <c r="AF163" i="18"/>
  <c r="AF149" i="18"/>
  <c r="AF136" i="18"/>
  <c r="AF125" i="18"/>
  <c r="AF120" i="18"/>
  <c r="AF111" i="18"/>
  <c r="AF102" i="18"/>
  <c r="AF96" i="18"/>
  <c r="AF84" i="18"/>
  <c r="AF79" i="18"/>
  <c r="AF71" i="18"/>
  <c r="AF65" i="18"/>
  <c r="AF47" i="18"/>
  <c r="AF42" i="18"/>
  <c r="AF30" i="18"/>
  <c r="AF25" i="18"/>
  <c r="AF17" i="18"/>
  <c r="AF13" i="18"/>
  <c r="AF12" i="18"/>
  <c r="AF11" i="18"/>
  <c r="CV321" i="18"/>
  <c r="CV326" i="18" s="1"/>
  <c r="D117" i="13" s="1"/>
  <c r="FL10" i="18" l="1"/>
  <c r="FL326" i="18" s="1"/>
  <c r="EZ10" i="18"/>
  <c r="EZ326" i="18" s="1"/>
  <c r="FD10" i="18"/>
  <c r="FD326" i="18" s="1"/>
  <c r="AJ10" i="18"/>
  <c r="AJ326" i="18" s="1"/>
  <c r="D101" i="13" s="1"/>
  <c r="AF10" i="18"/>
  <c r="AF326" i="18" s="1"/>
  <c r="D100" i="13" s="1"/>
  <c r="CF321" i="18"/>
  <c r="CF319" i="18"/>
  <c r="CF312" i="18"/>
  <c r="CF307" i="18"/>
  <c r="CF296" i="18"/>
  <c r="CF290" i="18"/>
  <c r="CF286" i="18"/>
  <c r="CF278" i="18"/>
  <c r="CF272" i="18"/>
  <c r="CF263" i="18"/>
  <c r="CF258" i="18"/>
  <c r="CF248" i="18"/>
  <c r="CF241" i="18"/>
  <c r="CF235" i="18"/>
  <c r="CF231" i="18"/>
  <c r="CF217" i="18"/>
  <c r="CF204" i="18"/>
  <c r="CF193" i="18"/>
  <c r="CF188" i="18"/>
  <c r="CF179" i="18"/>
  <c r="CF167" i="18"/>
  <c r="CF163" i="18"/>
  <c r="CF149" i="18"/>
  <c r="CF136" i="18"/>
  <c r="CF125" i="18"/>
  <c r="CF120" i="18"/>
  <c r="CF111" i="18"/>
  <c r="CF102" i="18"/>
  <c r="CF96" i="18"/>
  <c r="CF84" i="18"/>
  <c r="CF79" i="18"/>
  <c r="CF71" i="18"/>
  <c r="CF65" i="18"/>
  <c r="CF47" i="18"/>
  <c r="CF42" i="18"/>
  <c r="CF30" i="18"/>
  <c r="CF25" i="18"/>
  <c r="CF17" i="18"/>
  <c r="CF13" i="18"/>
  <c r="CF12" i="18"/>
  <c r="CF11" i="18"/>
  <c r="CJ321" i="18"/>
  <c r="CJ319" i="18"/>
  <c r="CJ312" i="18"/>
  <c r="CJ307" i="18"/>
  <c r="CJ296" i="18"/>
  <c r="CJ290" i="18"/>
  <c r="CJ286" i="18"/>
  <c r="CJ278" i="18"/>
  <c r="CJ272" i="18"/>
  <c r="CJ263" i="18"/>
  <c r="CJ258" i="18"/>
  <c r="CJ248" i="18"/>
  <c r="CJ241" i="18"/>
  <c r="CJ235" i="18"/>
  <c r="CJ231" i="18"/>
  <c r="CJ217" i="18"/>
  <c r="CJ204" i="18"/>
  <c r="CJ193" i="18"/>
  <c r="CJ188" i="18"/>
  <c r="CJ179" i="18"/>
  <c r="CJ167" i="18"/>
  <c r="CJ163" i="18"/>
  <c r="CJ149" i="18"/>
  <c r="CJ136" i="18"/>
  <c r="CJ125" i="18"/>
  <c r="CJ120" i="18"/>
  <c r="CJ111" i="18"/>
  <c r="CJ102" i="18"/>
  <c r="CJ96" i="18"/>
  <c r="CJ84" i="18"/>
  <c r="CJ79" i="18"/>
  <c r="CJ71" i="18"/>
  <c r="CJ65" i="18"/>
  <c r="CJ47" i="18"/>
  <c r="CJ42" i="18"/>
  <c r="CJ30" i="18"/>
  <c r="CJ25" i="18"/>
  <c r="CJ17" i="18"/>
  <c r="CJ13" i="18"/>
  <c r="CJ12" i="18"/>
  <c r="CJ11" i="18"/>
  <c r="CJ10" i="18" l="1"/>
  <c r="CJ326" i="18" s="1"/>
  <c r="CF10" i="18"/>
  <c r="CF326" i="18" s="1"/>
  <c r="ER321" i="18"/>
  <c r="ER319" i="18"/>
  <c r="ER312" i="18"/>
  <c r="ER307" i="18"/>
  <c r="ER296" i="18"/>
  <c r="ER290" i="18"/>
  <c r="ER286" i="18"/>
  <c r="ER278" i="18"/>
  <c r="ER272" i="18"/>
  <c r="ER263" i="18"/>
  <c r="ER258" i="18"/>
  <c r="ER248" i="18"/>
  <c r="ER241" i="18"/>
  <c r="ER235" i="18"/>
  <c r="ER231" i="18"/>
  <c r="ER217" i="18"/>
  <c r="ER204" i="18"/>
  <c r="ER193" i="18"/>
  <c r="ER188" i="18"/>
  <c r="ER179" i="18"/>
  <c r="ER167" i="18"/>
  <c r="ER163" i="18"/>
  <c r="ER149" i="18"/>
  <c r="ER136" i="18"/>
  <c r="ER125" i="18"/>
  <c r="ER120" i="18"/>
  <c r="ER111" i="18"/>
  <c r="ER102" i="18"/>
  <c r="ER96" i="18"/>
  <c r="ER84" i="18"/>
  <c r="ER79" i="18"/>
  <c r="ER71" i="18"/>
  <c r="ER65" i="18"/>
  <c r="ER47" i="18"/>
  <c r="ER42" i="18"/>
  <c r="ER30" i="18"/>
  <c r="ER25" i="18"/>
  <c r="ER17" i="18"/>
  <c r="ER13" i="18"/>
  <c r="ER12" i="18"/>
  <c r="ER11" i="18"/>
  <c r="BD321" i="18"/>
  <c r="BD319" i="18"/>
  <c r="BD312" i="18"/>
  <c r="BD307" i="18"/>
  <c r="BD296" i="18"/>
  <c r="BD290" i="18"/>
  <c r="BD286" i="18"/>
  <c r="BD278" i="18"/>
  <c r="BD272" i="18"/>
  <c r="BD263" i="18"/>
  <c r="BD258" i="18"/>
  <c r="BD248" i="18"/>
  <c r="BD241" i="18"/>
  <c r="BD235" i="18"/>
  <c r="BD231" i="18"/>
  <c r="BD217" i="18"/>
  <c r="BD204" i="18"/>
  <c r="BD193" i="18"/>
  <c r="BD188" i="18"/>
  <c r="BD179" i="18"/>
  <c r="BD167" i="18"/>
  <c r="BD163" i="18"/>
  <c r="BD149" i="18"/>
  <c r="BD136" i="18"/>
  <c r="BD125" i="18"/>
  <c r="BD120" i="18"/>
  <c r="BD111" i="18"/>
  <c r="BD102" i="18"/>
  <c r="BD96" i="18"/>
  <c r="BD84" i="18"/>
  <c r="BD79" i="18"/>
  <c r="BD71" i="18"/>
  <c r="BD65" i="18"/>
  <c r="BD47" i="18"/>
  <c r="BD42" i="18"/>
  <c r="BD30" i="18"/>
  <c r="BD25" i="18"/>
  <c r="BD17" i="18"/>
  <c r="BD13" i="18"/>
  <c r="BD11" i="18"/>
  <c r="CZ321" i="18"/>
  <c r="CZ319" i="18"/>
  <c r="CZ312" i="18"/>
  <c r="CZ307" i="18"/>
  <c r="CZ296" i="18"/>
  <c r="CZ290" i="18"/>
  <c r="CZ286" i="18"/>
  <c r="CZ278" i="18"/>
  <c r="CZ272" i="18"/>
  <c r="CZ263" i="18"/>
  <c r="CZ258" i="18"/>
  <c r="CZ248" i="18"/>
  <c r="CZ241" i="18"/>
  <c r="CZ235" i="18"/>
  <c r="CZ231" i="18"/>
  <c r="CZ217" i="18"/>
  <c r="CZ204" i="18"/>
  <c r="CZ193" i="18"/>
  <c r="CZ188" i="18"/>
  <c r="CZ179" i="18"/>
  <c r="CZ167" i="18"/>
  <c r="CZ163" i="18"/>
  <c r="CZ149" i="18"/>
  <c r="CZ136" i="18"/>
  <c r="CZ125" i="18"/>
  <c r="CZ120" i="18"/>
  <c r="CZ111" i="18"/>
  <c r="CZ102" i="18"/>
  <c r="CZ96" i="18"/>
  <c r="CZ84" i="18"/>
  <c r="CZ79" i="18"/>
  <c r="CZ71" i="18"/>
  <c r="CZ65" i="18"/>
  <c r="CZ47" i="18"/>
  <c r="CZ42" i="18"/>
  <c r="CZ30" i="18"/>
  <c r="CZ25" i="18"/>
  <c r="CZ17" i="18"/>
  <c r="CZ13" i="18"/>
  <c r="CZ12" i="18"/>
  <c r="CZ11" i="18"/>
  <c r="AV10" i="18"/>
  <c r="AV326" i="18" s="1"/>
  <c r="AV11" i="18"/>
  <c r="AV204" i="18"/>
  <c r="AY205" i="18"/>
  <c r="AR321" i="18"/>
  <c r="AR319" i="18"/>
  <c r="AR312" i="18"/>
  <c r="AR307" i="18"/>
  <c r="AR296" i="18"/>
  <c r="AR290" i="18"/>
  <c r="AR286" i="18"/>
  <c r="AR278" i="18"/>
  <c r="AR272" i="18"/>
  <c r="AR263" i="18"/>
  <c r="AR258" i="18"/>
  <c r="AR248" i="18"/>
  <c r="AR241" i="18"/>
  <c r="AR235" i="18"/>
  <c r="AR231" i="18"/>
  <c r="AR217" i="18"/>
  <c r="AR204" i="18"/>
  <c r="AR193" i="18"/>
  <c r="AR188" i="18"/>
  <c r="AR179" i="18"/>
  <c r="AR167" i="18"/>
  <c r="AR163" i="18"/>
  <c r="AR149" i="18"/>
  <c r="AR136" i="18"/>
  <c r="AR125" i="18"/>
  <c r="AR120" i="18"/>
  <c r="AR111" i="18"/>
  <c r="AR102" i="18"/>
  <c r="AR96" i="18"/>
  <c r="AR84" i="18"/>
  <c r="AR79" i="18"/>
  <c r="AR71" i="18"/>
  <c r="AR65" i="18"/>
  <c r="AR47" i="18"/>
  <c r="AR42" i="18"/>
  <c r="AR30" i="18"/>
  <c r="AR25" i="18"/>
  <c r="AR17" i="18"/>
  <c r="AR13" i="18"/>
  <c r="AR12" i="18"/>
  <c r="AR11" i="18"/>
  <c r="AU37" i="18"/>
  <c r="DI319" i="18"/>
  <c r="DH319" i="18"/>
  <c r="DH321" i="18"/>
  <c r="DH312" i="18"/>
  <c r="DH307" i="18"/>
  <c r="DH296" i="18"/>
  <c r="DH290" i="18"/>
  <c r="DH286" i="18"/>
  <c r="DH278" i="18"/>
  <c r="DH272" i="18"/>
  <c r="DH263" i="18"/>
  <c r="DH258" i="18"/>
  <c r="DH248" i="18"/>
  <c r="DH241" i="18"/>
  <c r="DH235" i="18"/>
  <c r="DH231" i="18"/>
  <c r="DH217" i="18"/>
  <c r="DH204" i="18"/>
  <c r="DH193" i="18"/>
  <c r="DH188" i="18"/>
  <c r="DH179" i="18"/>
  <c r="DH167" i="18"/>
  <c r="DH163" i="18"/>
  <c r="DH149" i="18"/>
  <c r="DH136" i="18"/>
  <c r="DH125" i="18"/>
  <c r="DH120" i="18"/>
  <c r="DH111" i="18"/>
  <c r="DH102" i="18"/>
  <c r="DH96" i="18"/>
  <c r="DH84" i="18"/>
  <c r="DH79" i="18"/>
  <c r="DH71" i="18"/>
  <c r="DH65" i="18"/>
  <c r="DH47" i="18"/>
  <c r="DH42" i="18"/>
  <c r="DH30" i="18"/>
  <c r="DH25" i="18"/>
  <c r="DH17" i="18"/>
  <c r="DH13" i="18"/>
  <c r="DH12" i="18"/>
  <c r="DH11" i="18"/>
  <c r="BX321" i="18"/>
  <c r="BX319" i="18"/>
  <c r="BX312" i="18"/>
  <c r="BX307" i="18"/>
  <c r="BX296" i="18"/>
  <c r="BX290" i="18"/>
  <c r="BX286" i="18"/>
  <c r="BX278" i="18"/>
  <c r="BX272" i="18"/>
  <c r="BX263" i="18"/>
  <c r="BX258" i="18"/>
  <c r="BX248" i="18"/>
  <c r="BX241" i="18"/>
  <c r="BX235" i="18"/>
  <c r="BX231" i="18"/>
  <c r="BX217" i="18"/>
  <c r="BX204" i="18"/>
  <c r="BX193" i="18"/>
  <c r="BX188" i="18"/>
  <c r="BX179" i="18"/>
  <c r="BX167" i="18"/>
  <c r="BX163" i="18"/>
  <c r="BX149" i="18"/>
  <c r="BX136" i="18"/>
  <c r="BX125" i="18"/>
  <c r="BX120" i="18"/>
  <c r="BX111" i="18"/>
  <c r="BX102" i="18"/>
  <c r="BX96" i="18"/>
  <c r="BX84" i="18"/>
  <c r="BX79" i="18"/>
  <c r="BX71" i="18"/>
  <c r="BX65" i="18"/>
  <c r="BX47" i="18"/>
  <c r="BX42" i="18"/>
  <c r="BX30" i="18"/>
  <c r="BX25" i="18"/>
  <c r="BX17" i="18"/>
  <c r="BX13" i="18"/>
  <c r="BX12" i="18"/>
  <c r="BX11" i="18"/>
  <c r="DH10" i="18" l="1"/>
  <c r="DH326" i="18" s="1"/>
  <c r="ER10" i="18"/>
  <c r="ER326" i="18" s="1"/>
  <c r="BD10" i="18"/>
  <c r="BD326" i="18" s="1"/>
  <c r="CZ10" i="18"/>
  <c r="CZ326" i="18" s="1"/>
  <c r="BX10" i="18"/>
  <c r="BX326" i="18" s="1"/>
  <c r="AR10" i="18"/>
  <c r="AR326" i="18" s="1"/>
  <c r="DX321" i="18"/>
  <c r="DX319" i="18"/>
  <c r="DX312" i="18"/>
  <c r="DX307" i="18"/>
  <c r="DX296" i="18"/>
  <c r="DX290" i="18"/>
  <c r="DX286" i="18"/>
  <c r="DX278" i="18"/>
  <c r="DX272" i="18"/>
  <c r="DX263" i="18"/>
  <c r="DX258" i="18"/>
  <c r="DX248" i="18"/>
  <c r="DX241" i="18"/>
  <c r="DX235" i="18"/>
  <c r="DX231" i="18"/>
  <c r="DX217" i="18"/>
  <c r="DX204" i="18"/>
  <c r="DX193" i="18"/>
  <c r="DX188" i="18"/>
  <c r="DX179" i="18"/>
  <c r="DX167" i="18"/>
  <c r="DX163" i="18"/>
  <c r="DX149" i="18"/>
  <c r="DX136" i="18"/>
  <c r="DX125" i="18"/>
  <c r="DX120" i="18"/>
  <c r="DX111" i="18"/>
  <c r="DX102" i="18"/>
  <c r="DX96" i="18"/>
  <c r="DX84" i="18"/>
  <c r="DX79" i="18"/>
  <c r="DX71" i="18"/>
  <c r="DX65" i="18"/>
  <c r="DX47" i="18"/>
  <c r="DX42" i="18"/>
  <c r="DX30" i="18"/>
  <c r="DX25" i="18"/>
  <c r="DX17" i="18"/>
  <c r="DX13" i="18"/>
  <c r="DX12" i="18"/>
  <c r="DX11" i="18"/>
  <c r="L321" i="18"/>
  <c r="L319" i="18"/>
  <c r="L312" i="18"/>
  <c r="L307" i="18"/>
  <c r="L296" i="18"/>
  <c r="L290" i="18"/>
  <c r="L286" i="18"/>
  <c r="L278" i="18"/>
  <c r="L272" i="18"/>
  <c r="L263" i="18"/>
  <c r="L258" i="18"/>
  <c r="L248" i="18"/>
  <c r="L241" i="18"/>
  <c r="L235" i="18"/>
  <c r="L231" i="18"/>
  <c r="L217" i="18"/>
  <c r="L204" i="18"/>
  <c r="L193" i="18"/>
  <c r="L188" i="18"/>
  <c r="L179" i="18"/>
  <c r="L167" i="18"/>
  <c r="L163" i="18"/>
  <c r="L149" i="18"/>
  <c r="L136" i="18"/>
  <c r="L125" i="18"/>
  <c r="L120" i="18"/>
  <c r="L111" i="18"/>
  <c r="L102" i="18"/>
  <c r="L96" i="18"/>
  <c r="L84" i="18"/>
  <c r="L79" i="18"/>
  <c r="L71" i="18"/>
  <c r="L65" i="18"/>
  <c r="L47" i="18"/>
  <c r="L42" i="18"/>
  <c r="L30" i="18"/>
  <c r="L25" i="18"/>
  <c r="L17" i="18"/>
  <c r="L13" i="18"/>
  <c r="L12" i="18"/>
  <c r="L11" i="18"/>
  <c r="X321" i="18"/>
  <c r="X319" i="18"/>
  <c r="X312" i="18"/>
  <c r="X307" i="18"/>
  <c r="X296" i="18"/>
  <c r="X290" i="18"/>
  <c r="X286" i="18"/>
  <c r="X278" i="18"/>
  <c r="X272" i="18"/>
  <c r="X263" i="18"/>
  <c r="X258" i="18"/>
  <c r="X248" i="18"/>
  <c r="X241" i="18"/>
  <c r="X235" i="18"/>
  <c r="X231" i="18"/>
  <c r="X217" i="18"/>
  <c r="X204" i="18"/>
  <c r="X193" i="18"/>
  <c r="X188" i="18"/>
  <c r="X179" i="18"/>
  <c r="X167" i="18"/>
  <c r="X163" i="18"/>
  <c r="X149" i="18"/>
  <c r="X136" i="18"/>
  <c r="X125" i="18"/>
  <c r="X120" i="18"/>
  <c r="X111" i="18"/>
  <c r="X102" i="18"/>
  <c r="X96" i="18"/>
  <c r="X84" i="18"/>
  <c r="X79" i="18"/>
  <c r="X71" i="18"/>
  <c r="X65" i="18"/>
  <c r="X47" i="18"/>
  <c r="X42" i="18"/>
  <c r="X30" i="18"/>
  <c r="X25" i="18"/>
  <c r="X17" i="18"/>
  <c r="X13" i="18"/>
  <c r="X11" i="18"/>
  <c r="T321" i="18"/>
  <c r="T319" i="18"/>
  <c r="T312" i="18"/>
  <c r="T307" i="18"/>
  <c r="T296" i="18"/>
  <c r="T290" i="18"/>
  <c r="T286" i="18"/>
  <c r="T278" i="18"/>
  <c r="T272" i="18"/>
  <c r="T263" i="18"/>
  <c r="T258" i="18"/>
  <c r="T248" i="18"/>
  <c r="T241" i="18"/>
  <c r="T235" i="18"/>
  <c r="T231" i="18"/>
  <c r="T217" i="18"/>
  <c r="T204" i="18"/>
  <c r="T193" i="18"/>
  <c r="T188" i="18"/>
  <c r="T179" i="18"/>
  <c r="T167" i="18"/>
  <c r="T163" i="18"/>
  <c r="T149" i="18"/>
  <c r="T136" i="18"/>
  <c r="T125" i="18"/>
  <c r="T120" i="18"/>
  <c r="T111" i="18"/>
  <c r="T102" i="18"/>
  <c r="T96" i="18"/>
  <c r="T84" i="18"/>
  <c r="T79" i="18"/>
  <c r="T71" i="18"/>
  <c r="T65" i="18"/>
  <c r="T47" i="18"/>
  <c r="T42" i="18"/>
  <c r="T30" i="18"/>
  <c r="T25" i="18"/>
  <c r="T17" i="18"/>
  <c r="T13" i="18"/>
  <c r="T11" i="18"/>
  <c r="P321" i="18"/>
  <c r="P319" i="18"/>
  <c r="P312" i="18"/>
  <c r="P307" i="18"/>
  <c r="P296" i="18"/>
  <c r="P290" i="18"/>
  <c r="P286" i="18"/>
  <c r="P278" i="18"/>
  <c r="P272" i="18"/>
  <c r="P263" i="18"/>
  <c r="P258" i="18"/>
  <c r="P248" i="18"/>
  <c r="P241" i="18"/>
  <c r="P235" i="18"/>
  <c r="P231" i="18"/>
  <c r="P217" i="18"/>
  <c r="P204" i="18"/>
  <c r="P193" i="18"/>
  <c r="P188" i="18"/>
  <c r="P179" i="18"/>
  <c r="P167" i="18"/>
  <c r="P163" i="18"/>
  <c r="P149" i="18"/>
  <c r="P136" i="18"/>
  <c r="P125" i="18"/>
  <c r="P120" i="18"/>
  <c r="P111" i="18"/>
  <c r="P102" i="18"/>
  <c r="P96" i="18"/>
  <c r="P84" i="18"/>
  <c r="P79" i="18"/>
  <c r="P71" i="18"/>
  <c r="P65" i="18"/>
  <c r="P47" i="18"/>
  <c r="P42" i="18"/>
  <c r="P30" i="18"/>
  <c r="P25" i="18"/>
  <c r="P17" i="18"/>
  <c r="P13" i="18"/>
  <c r="P12" i="18"/>
  <c r="P11" i="18"/>
  <c r="L10" i="18" l="1"/>
  <c r="L326" i="18" s="1"/>
  <c r="X10" i="18"/>
  <c r="X326" i="18" s="1"/>
  <c r="T10" i="18"/>
  <c r="T326" i="18" s="1"/>
  <c r="DX10" i="18"/>
  <c r="DX326" i="18" s="1"/>
  <c r="P10" i="18"/>
  <c r="P326" i="18" s="1"/>
  <c r="K43" i="18"/>
  <c r="X408" i="14" l="1"/>
  <c r="BU230" i="17"/>
  <c r="BV230" i="17"/>
  <c r="BT230" i="17"/>
  <c r="BT13" i="17" l="1"/>
  <c r="G73" i="13"/>
  <c r="BP392"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4" i="17"/>
  <c r="BP13" i="17"/>
  <c r="BD383" i="17"/>
  <c r="BD374" i="17"/>
  <c r="BD361" i="17"/>
  <c r="BD352" i="17"/>
  <c r="BD344" i="17"/>
  <c r="BD333" i="17"/>
  <c r="BD323" i="17"/>
  <c r="BD315" i="17"/>
  <c r="BD306" i="17"/>
  <c r="BD296" i="17"/>
  <c r="BD286" i="17"/>
  <c r="BD276" i="17"/>
  <c r="BD269" i="17"/>
  <c r="BD255" i="17"/>
  <c r="BD242" i="17"/>
  <c r="BD230" i="17"/>
  <c r="BD223" i="17"/>
  <c r="BD215" i="17"/>
  <c r="BD203" i="17"/>
  <c r="BD199" i="17"/>
  <c r="BD186" i="17"/>
  <c r="BD174" i="17"/>
  <c r="BD162" i="17"/>
  <c r="BD151" i="17"/>
  <c r="BD139" i="17"/>
  <c r="BD125" i="17"/>
  <c r="BD116" i="17"/>
  <c r="BD104" i="17"/>
  <c r="BD99" i="17"/>
  <c r="BD83" i="17"/>
  <c r="BD77" i="17"/>
  <c r="BD60" i="17"/>
  <c r="BD56" i="17"/>
  <c r="BD42" i="17"/>
  <c r="BD28" i="17"/>
  <c r="BD19" i="17"/>
  <c r="BD15" i="17"/>
  <c r="BD14" i="17"/>
  <c r="BD13" i="17"/>
  <c r="BX392" i="17"/>
  <c r="BX383" i="17"/>
  <c r="BX374" i="17"/>
  <c r="BX361" i="17"/>
  <c r="BX352" i="17"/>
  <c r="BX344" i="17"/>
  <c r="BX333" i="17"/>
  <c r="BX323" i="17"/>
  <c r="BX315" i="17"/>
  <c r="BX306" i="17"/>
  <c r="BX296" i="17"/>
  <c r="BX286" i="17"/>
  <c r="BX276" i="17"/>
  <c r="BX269" i="17"/>
  <c r="BX255" i="17"/>
  <c r="BX242" i="17"/>
  <c r="BX230" i="17"/>
  <c r="BX223" i="17"/>
  <c r="BX215" i="17"/>
  <c r="BX203" i="17"/>
  <c r="BX199" i="17"/>
  <c r="BX186" i="17"/>
  <c r="BX174" i="17"/>
  <c r="BX162" i="17"/>
  <c r="BX151" i="17"/>
  <c r="BX139" i="17"/>
  <c r="BX125" i="17"/>
  <c r="BX116" i="17"/>
  <c r="BX104" i="17"/>
  <c r="BX99" i="17"/>
  <c r="BX83" i="17"/>
  <c r="BX77" i="17"/>
  <c r="BX60" i="17"/>
  <c r="BX56" i="17"/>
  <c r="BX42" i="17"/>
  <c r="BX28" i="17"/>
  <c r="BX19" i="17"/>
  <c r="BX15" i="17"/>
  <c r="BX14" i="17"/>
  <c r="BX13" i="17"/>
  <c r="BY374" i="17"/>
  <c r="BZ374" i="17"/>
  <c r="BP12" i="17" l="1"/>
  <c r="BP397" i="17" s="1"/>
  <c r="BX12" i="17"/>
  <c r="BX397" i="17" s="1"/>
  <c r="BD12" i="17"/>
  <c r="BD397" i="17" s="1"/>
  <c r="BT392" i="17"/>
  <c r="BT390" i="17"/>
  <c r="BT383" i="17"/>
  <c r="BT374" i="17"/>
  <c r="BT361" i="17"/>
  <c r="BT352" i="17"/>
  <c r="BT344" i="17"/>
  <c r="BT333" i="17"/>
  <c r="BT323" i="17"/>
  <c r="BT315" i="17"/>
  <c r="BT306" i="17"/>
  <c r="BT296" i="17"/>
  <c r="BT286" i="17"/>
  <c r="BT276" i="17"/>
  <c r="BT269" i="17"/>
  <c r="BT255" i="17"/>
  <c r="BT242" i="17"/>
  <c r="BT223" i="17"/>
  <c r="BT215" i="17"/>
  <c r="BT203" i="17"/>
  <c r="BT199" i="17"/>
  <c r="BT186" i="17"/>
  <c r="BT174" i="17"/>
  <c r="BT162" i="17"/>
  <c r="BT151" i="17"/>
  <c r="BT139" i="17"/>
  <c r="BT125" i="17"/>
  <c r="BT116" i="17"/>
  <c r="BT104" i="17"/>
  <c r="BT99" i="17"/>
  <c r="BT83" i="17"/>
  <c r="BT77" i="17"/>
  <c r="BT60" i="17"/>
  <c r="BT56" i="17"/>
  <c r="BT42" i="17"/>
  <c r="BT28" i="17"/>
  <c r="BT19" i="17"/>
  <c r="BT15" i="17"/>
  <c r="BT12" i="17" s="1"/>
  <c r="BT397" i="17" s="1"/>
  <c r="BT14" i="17"/>
  <c r="CB392" i="17"/>
  <c r="CB383" i="17"/>
  <c r="CB56" i="17"/>
  <c r="CB12" i="17" s="1"/>
  <c r="CB397" i="17" s="1"/>
  <c r="CB14" i="17"/>
  <c r="CB13" i="17"/>
  <c r="BH392"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H12" i="17" s="1"/>
  <c r="BH397" i="17" s="1"/>
  <c r="BH14" i="17"/>
  <c r="BH13" i="17"/>
  <c r="AZ392" i="17" l="1"/>
  <c r="AZ390"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AV392"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4" i="17"/>
  <c r="AV13" i="17"/>
  <c r="AR392"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4" i="17"/>
  <c r="AR13" i="17"/>
  <c r="AN392" i="17"/>
  <c r="AN390"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2" i="17" s="1"/>
  <c r="AN397" i="17" s="1"/>
  <c r="AN14" i="17"/>
  <c r="AN13" i="17"/>
  <c r="AJ392"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4" i="17"/>
  <c r="AJ13" i="17"/>
  <c r="AF392"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4" i="17"/>
  <c r="AF13" i="17"/>
  <c r="X392"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4" i="17"/>
  <c r="X13" i="17"/>
  <c r="AB13" i="17"/>
  <c r="AB392"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04" i="17"/>
  <c r="AB99" i="17"/>
  <c r="AB83" i="17"/>
  <c r="AB77" i="17"/>
  <c r="AB60" i="17"/>
  <c r="AB56" i="17"/>
  <c r="AB42" i="17"/>
  <c r="AB28" i="17"/>
  <c r="AB19" i="17"/>
  <c r="AB15" i="17"/>
  <c r="AB12" i="17" s="1"/>
  <c r="AB116" i="17"/>
  <c r="Z116" i="17"/>
  <c r="AB125" i="17"/>
  <c r="AB139" i="17"/>
  <c r="AB151" i="17"/>
  <c r="T392"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4" i="17"/>
  <c r="T13" i="17"/>
  <c r="P286" i="17"/>
  <c r="P392" i="17"/>
  <c r="P390" i="17"/>
  <c r="P383" i="17"/>
  <c r="P374" i="17"/>
  <c r="P361" i="17"/>
  <c r="P352" i="17"/>
  <c r="P344" i="17"/>
  <c r="P333" i="17"/>
  <c r="P323" i="17"/>
  <c r="P315" i="17"/>
  <c r="P306" i="17"/>
  <c r="P29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4" i="17"/>
  <c r="P13" i="17"/>
  <c r="L392"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4" i="17"/>
  <c r="L13" i="17"/>
  <c r="O316" i="17"/>
  <c r="O78" i="17"/>
  <c r="H392"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4" i="17"/>
  <c r="H13" i="17"/>
  <c r="K391" i="17"/>
  <c r="O408" i="14"/>
  <c r="GM11" i="16"/>
  <c r="GM12" i="16"/>
  <c r="D398" i="16"/>
  <c r="C398" i="16"/>
  <c r="F14" i="16"/>
  <c r="F15" i="16"/>
  <c r="F16" i="16"/>
  <c r="F17" i="16"/>
  <c r="F18" i="16"/>
  <c r="F19" i="16"/>
  <c r="F20" i="16"/>
  <c r="F21" i="16"/>
  <c r="F22" i="16"/>
  <c r="F23" i="16"/>
  <c r="F24" i="16"/>
  <c r="F25" i="16"/>
  <c r="F26" i="16"/>
  <c r="F27" i="16"/>
  <c r="F28" i="16"/>
  <c r="F29" i="16"/>
  <c r="F30" i="16"/>
  <c r="F31" i="16"/>
  <c r="F32" i="16"/>
  <c r="F33" i="16"/>
  <c r="F34" i="16"/>
  <c r="F35" i="16"/>
  <c r="F36" i="16"/>
  <c r="F37" i="16"/>
  <c r="F38" i="16"/>
  <c r="F39" i="16"/>
  <c r="F40" i="16"/>
  <c r="F41" i="16"/>
  <c r="F42" i="16"/>
  <c r="F43" i="16"/>
  <c r="F44" i="16"/>
  <c r="F45" i="16"/>
  <c r="F46" i="16"/>
  <c r="F47" i="16"/>
  <c r="F48" i="16"/>
  <c r="F49" i="16"/>
  <c r="F50" i="16"/>
  <c r="F51" i="16"/>
  <c r="F52" i="16"/>
  <c r="F53" i="16"/>
  <c r="F54" i="16"/>
  <c r="F55" i="16"/>
  <c r="F56" i="16"/>
  <c r="F57" i="16"/>
  <c r="F58" i="16"/>
  <c r="F59" i="16"/>
  <c r="F60" i="16"/>
  <c r="F61" i="16"/>
  <c r="F62" i="16"/>
  <c r="F63" i="16"/>
  <c r="F64" i="16"/>
  <c r="F65" i="16"/>
  <c r="F66" i="16"/>
  <c r="F67" i="16"/>
  <c r="F68" i="16"/>
  <c r="F69" i="16"/>
  <c r="F70" i="16"/>
  <c r="F71" i="16"/>
  <c r="F72" i="16"/>
  <c r="F73" i="16"/>
  <c r="F74" i="16"/>
  <c r="F75" i="16"/>
  <c r="F76" i="16"/>
  <c r="F77" i="16"/>
  <c r="F78" i="16"/>
  <c r="F79" i="16"/>
  <c r="F80" i="16"/>
  <c r="F81" i="16"/>
  <c r="F82" i="16"/>
  <c r="F83" i="16"/>
  <c r="F84" i="16"/>
  <c r="F85" i="16"/>
  <c r="F86" i="16"/>
  <c r="F87" i="16"/>
  <c r="F88" i="16"/>
  <c r="F89" i="16"/>
  <c r="F90" i="16"/>
  <c r="F91" i="16"/>
  <c r="F92" i="16"/>
  <c r="F93" i="16"/>
  <c r="F94" i="16"/>
  <c r="F95" i="16"/>
  <c r="F96" i="16"/>
  <c r="F97" i="16"/>
  <c r="F98" i="16"/>
  <c r="F99" i="16"/>
  <c r="F100" i="16"/>
  <c r="F101" i="16"/>
  <c r="F102" i="16"/>
  <c r="F103" i="16"/>
  <c r="F104" i="16"/>
  <c r="F105" i="16"/>
  <c r="F106" i="16"/>
  <c r="F107" i="16"/>
  <c r="F108" i="16"/>
  <c r="F109" i="16"/>
  <c r="F110" i="16"/>
  <c r="F111" i="16"/>
  <c r="F112" i="16"/>
  <c r="F113" i="16"/>
  <c r="F114" i="16"/>
  <c r="F115" i="16"/>
  <c r="F116" i="16"/>
  <c r="F117" i="16"/>
  <c r="F118" i="16"/>
  <c r="F119" i="16"/>
  <c r="F120" i="16"/>
  <c r="F121" i="16"/>
  <c r="F122" i="16"/>
  <c r="F123" i="16"/>
  <c r="F124" i="16"/>
  <c r="F125" i="16"/>
  <c r="F126" i="16"/>
  <c r="F127" i="16"/>
  <c r="F128" i="16"/>
  <c r="F129" i="16"/>
  <c r="F130" i="16"/>
  <c r="F131" i="16"/>
  <c r="F132" i="16"/>
  <c r="F133" i="16"/>
  <c r="F134" i="16"/>
  <c r="F135" i="16"/>
  <c r="F136" i="16"/>
  <c r="F137" i="16"/>
  <c r="F138" i="16"/>
  <c r="F139" i="16"/>
  <c r="F140" i="16"/>
  <c r="F141" i="16"/>
  <c r="F142" i="16"/>
  <c r="F143" i="16"/>
  <c r="F144" i="16"/>
  <c r="F145" i="16"/>
  <c r="F146" i="16"/>
  <c r="F147" i="16"/>
  <c r="F148" i="16"/>
  <c r="F149" i="16"/>
  <c r="F150" i="16"/>
  <c r="F151" i="16"/>
  <c r="F152" i="16"/>
  <c r="F153" i="16"/>
  <c r="F154" i="16"/>
  <c r="F155" i="16"/>
  <c r="F156" i="16"/>
  <c r="F157" i="16"/>
  <c r="F158" i="16"/>
  <c r="F159" i="16"/>
  <c r="F160" i="16"/>
  <c r="F161" i="16"/>
  <c r="F162" i="16"/>
  <c r="F163" i="16"/>
  <c r="F164" i="16"/>
  <c r="F165" i="16"/>
  <c r="F166" i="16"/>
  <c r="F167" i="16"/>
  <c r="F168" i="16"/>
  <c r="F169" i="16"/>
  <c r="F170" i="16"/>
  <c r="F171" i="16"/>
  <c r="F172" i="16"/>
  <c r="F173" i="16"/>
  <c r="F174" i="16"/>
  <c r="F175" i="16"/>
  <c r="F176" i="16"/>
  <c r="F177" i="16"/>
  <c r="F178" i="16"/>
  <c r="F179" i="16"/>
  <c r="F180" i="16"/>
  <c r="F181" i="16"/>
  <c r="F182" i="16"/>
  <c r="F183" i="16"/>
  <c r="F184" i="16"/>
  <c r="F185" i="16"/>
  <c r="F186" i="16"/>
  <c r="F187" i="16"/>
  <c r="F188" i="16"/>
  <c r="F189" i="16"/>
  <c r="F190" i="16"/>
  <c r="F191" i="16"/>
  <c r="F192" i="16"/>
  <c r="F193" i="16"/>
  <c r="F194" i="16"/>
  <c r="F195" i="16"/>
  <c r="F196" i="16"/>
  <c r="F197" i="16"/>
  <c r="F198" i="16"/>
  <c r="F199" i="16"/>
  <c r="F200" i="16"/>
  <c r="F201" i="16"/>
  <c r="F202" i="16"/>
  <c r="F203" i="16"/>
  <c r="F204" i="16"/>
  <c r="F205" i="16"/>
  <c r="F206" i="16"/>
  <c r="F207" i="16"/>
  <c r="F208" i="16"/>
  <c r="F209" i="16"/>
  <c r="F210" i="16"/>
  <c r="F211" i="16"/>
  <c r="F212" i="16"/>
  <c r="F213" i="16"/>
  <c r="F214" i="16"/>
  <c r="F215" i="16"/>
  <c r="F216" i="16"/>
  <c r="F217" i="16"/>
  <c r="F218" i="16"/>
  <c r="F219" i="16"/>
  <c r="F220" i="16"/>
  <c r="F221" i="16"/>
  <c r="F222" i="16"/>
  <c r="F223" i="16"/>
  <c r="F224" i="16"/>
  <c r="F225" i="16"/>
  <c r="F226" i="16"/>
  <c r="F227" i="16"/>
  <c r="F228" i="16"/>
  <c r="F229" i="16"/>
  <c r="F230" i="16"/>
  <c r="F231" i="16"/>
  <c r="F232" i="16"/>
  <c r="F233" i="16"/>
  <c r="F234" i="16"/>
  <c r="F235" i="16"/>
  <c r="F236" i="16"/>
  <c r="F237" i="16"/>
  <c r="F238" i="16"/>
  <c r="F239" i="16"/>
  <c r="F240" i="16"/>
  <c r="F241" i="16"/>
  <c r="F242" i="16"/>
  <c r="F243" i="16"/>
  <c r="F244" i="16"/>
  <c r="F245" i="16"/>
  <c r="F246" i="16"/>
  <c r="F247" i="16"/>
  <c r="F248" i="16"/>
  <c r="F249" i="16"/>
  <c r="F250" i="16"/>
  <c r="F251" i="16"/>
  <c r="F252" i="16"/>
  <c r="F253" i="16"/>
  <c r="F254" i="16"/>
  <c r="F255" i="16"/>
  <c r="F256" i="16"/>
  <c r="F257" i="16"/>
  <c r="F258" i="16"/>
  <c r="F259" i="16"/>
  <c r="F260" i="16"/>
  <c r="F261" i="16"/>
  <c r="F262" i="16"/>
  <c r="F263" i="16"/>
  <c r="F264" i="16"/>
  <c r="F265" i="16"/>
  <c r="F266" i="16"/>
  <c r="F267" i="16"/>
  <c r="F268" i="16"/>
  <c r="F269" i="16"/>
  <c r="F270" i="16"/>
  <c r="F271" i="16"/>
  <c r="F272" i="16"/>
  <c r="F273" i="16"/>
  <c r="F274" i="16"/>
  <c r="F275" i="16"/>
  <c r="F276" i="16"/>
  <c r="F277" i="16"/>
  <c r="F278" i="16"/>
  <c r="F279" i="16"/>
  <c r="F280" i="16"/>
  <c r="F281" i="16"/>
  <c r="F282" i="16"/>
  <c r="F283" i="16"/>
  <c r="F284" i="16"/>
  <c r="F285" i="16"/>
  <c r="F286" i="16"/>
  <c r="F287" i="16"/>
  <c r="F288" i="16"/>
  <c r="F289" i="16"/>
  <c r="F290" i="16"/>
  <c r="F291" i="16"/>
  <c r="F292" i="16"/>
  <c r="F293" i="16"/>
  <c r="F294" i="16"/>
  <c r="F295" i="16"/>
  <c r="F296" i="16"/>
  <c r="F297" i="16"/>
  <c r="F298" i="16"/>
  <c r="F299" i="16"/>
  <c r="F300" i="16"/>
  <c r="F301" i="16"/>
  <c r="F302" i="16"/>
  <c r="F303" i="16"/>
  <c r="F304" i="16"/>
  <c r="F305" i="16"/>
  <c r="F306" i="16"/>
  <c r="F307" i="16"/>
  <c r="F308" i="16"/>
  <c r="F309" i="16"/>
  <c r="F310" i="16"/>
  <c r="F311" i="16"/>
  <c r="F312" i="16"/>
  <c r="F313" i="16"/>
  <c r="F314" i="16"/>
  <c r="F315" i="16"/>
  <c r="F316" i="16"/>
  <c r="F317" i="16"/>
  <c r="F318" i="16"/>
  <c r="F319" i="16"/>
  <c r="F320" i="16"/>
  <c r="F321" i="16"/>
  <c r="F322" i="16"/>
  <c r="F323" i="16"/>
  <c r="F324" i="16"/>
  <c r="F325" i="16"/>
  <c r="F326" i="16"/>
  <c r="F327" i="16"/>
  <c r="F328" i="16"/>
  <c r="F329" i="16"/>
  <c r="F330" i="16"/>
  <c r="F331" i="16"/>
  <c r="F332" i="16"/>
  <c r="F333" i="16"/>
  <c r="F334" i="16"/>
  <c r="F335" i="16"/>
  <c r="F336" i="16"/>
  <c r="F337" i="16"/>
  <c r="F338" i="16"/>
  <c r="F339" i="16"/>
  <c r="F340" i="16"/>
  <c r="F341" i="16"/>
  <c r="F342" i="16"/>
  <c r="F343" i="16"/>
  <c r="F344" i="16"/>
  <c r="F345" i="16"/>
  <c r="F346" i="16"/>
  <c r="F347" i="16"/>
  <c r="F348" i="16"/>
  <c r="F349" i="16"/>
  <c r="F350" i="16"/>
  <c r="F351" i="16"/>
  <c r="F352" i="16"/>
  <c r="F353" i="16"/>
  <c r="F354" i="16"/>
  <c r="F355" i="16"/>
  <c r="F356" i="16"/>
  <c r="F357" i="16"/>
  <c r="F358" i="16"/>
  <c r="F359" i="16"/>
  <c r="F360" i="16"/>
  <c r="F361" i="16"/>
  <c r="F362" i="16"/>
  <c r="F363" i="16"/>
  <c r="F364" i="16"/>
  <c r="F365" i="16"/>
  <c r="F366" i="16"/>
  <c r="F367" i="16"/>
  <c r="F368" i="16"/>
  <c r="F369" i="16"/>
  <c r="F370" i="16"/>
  <c r="F371" i="16"/>
  <c r="F372" i="16"/>
  <c r="F373" i="16"/>
  <c r="F374" i="16"/>
  <c r="F375" i="16"/>
  <c r="F376" i="16"/>
  <c r="F377" i="16"/>
  <c r="F378" i="16"/>
  <c r="F379" i="16"/>
  <c r="F380" i="16"/>
  <c r="F381" i="16"/>
  <c r="F382" i="16"/>
  <c r="F383" i="16"/>
  <c r="F384" i="16"/>
  <c r="F385" i="16"/>
  <c r="F386" i="16"/>
  <c r="F387" i="16"/>
  <c r="F388" i="16"/>
  <c r="F389" i="16"/>
  <c r="F390" i="16"/>
  <c r="F391" i="16"/>
  <c r="F392" i="16"/>
  <c r="F394" i="16"/>
  <c r="F395" i="16"/>
  <c r="F396" i="16"/>
  <c r="F397" i="16"/>
  <c r="F11" i="16"/>
  <c r="F12" i="16"/>
  <c r="F13" i="16"/>
  <c r="B398" i="16"/>
  <c r="B14" i="16"/>
  <c r="C14" i="16"/>
  <c r="D14" i="16"/>
  <c r="B15" i="16"/>
  <c r="C15" i="16"/>
  <c r="D15" i="16"/>
  <c r="B16" i="16"/>
  <c r="C16" i="16"/>
  <c r="D16" i="16"/>
  <c r="B17" i="16"/>
  <c r="C17" i="16"/>
  <c r="D17" i="16"/>
  <c r="B18" i="16"/>
  <c r="C18" i="16"/>
  <c r="D18" i="16"/>
  <c r="B19" i="16"/>
  <c r="C19" i="16"/>
  <c r="D19" i="16"/>
  <c r="B20" i="16"/>
  <c r="C20" i="16"/>
  <c r="D20" i="16"/>
  <c r="B21" i="16"/>
  <c r="C21" i="16"/>
  <c r="D21" i="16"/>
  <c r="B22" i="16"/>
  <c r="C22" i="16"/>
  <c r="D22" i="16"/>
  <c r="B23" i="16"/>
  <c r="C23" i="16"/>
  <c r="D23" i="16"/>
  <c r="B24" i="16"/>
  <c r="C24" i="16"/>
  <c r="D24" i="16"/>
  <c r="B25" i="16"/>
  <c r="C25" i="16"/>
  <c r="D25" i="16"/>
  <c r="B26" i="16"/>
  <c r="C26" i="16"/>
  <c r="D26" i="16"/>
  <c r="B27" i="16"/>
  <c r="C27" i="16"/>
  <c r="D27" i="16"/>
  <c r="B28" i="16"/>
  <c r="C28" i="16"/>
  <c r="D28" i="16"/>
  <c r="B29" i="16"/>
  <c r="C29" i="16"/>
  <c r="D29" i="16"/>
  <c r="B30" i="16"/>
  <c r="C30" i="16"/>
  <c r="D30" i="16"/>
  <c r="B31" i="16"/>
  <c r="C31" i="16"/>
  <c r="D31" i="16"/>
  <c r="B32" i="16"/>
  <c r="C32" i="16"/>
  <c r="D32" i="16"/>
  <c r="B33" i="16"/>
  <c r="C33" i="16"/>
  <c r="D33" i="16"/>
  <c r="B34" i="16"/>
  <c r="C34" i="16"/>
  <c r="D34" i="16"/>
  <c r="B35" i="16"/>
  <c r="C35" i="16"/>
  <c r="D35" i="16"/>
  <c r="B36" i="16"/>
  <c r="C36" i="16"/>
  <c r="D36" i="16"/>
  <c r="B37" i="16"/>
  <c r="C37" i="16"/>
  <c r="D37" i="16"/>
  <c r="B38" i="16"/>
  <c r="C38" i="16"/>
  <c r="D38" i="16"/>
  <c r="B39" i="16"/>
  <c r="C39" i="16"/>
  <c r="D39" i="16"/>
  <c r="B40" i="16"/>
  <c r="C40" i="16"/>
  <c r="D40" i="16"/>
  <c r="B41" i="16"/>
  <c r="C41" i="16"/>
  <c r="D41" i="16"/>
  <c r="B42" i="16"/>
  <c r="C42" i="16"/>
  <c r="D42" i="16"/>
  <c r="B43" i="16"/>
  <c r="C43" i="16"/>
  <c r="D43" i="16"/>
  <c r="B44" i="16"/>
  <c r="C44" i="16"/>
  <c r="D44" i="16"/>
  <c r="B45" i="16"/>
  <c r="C45" i="16"/>
  <c r="D45" i="16"/>
  <c r="B46" i="16"/>
  <c r="C46" i="16"/>
  <c r="D46" i="16"/>
  <c r="B47" i="16"/>
  <c r="C47" i="16"/>
  <c r="D47" i="16"/>
  <c r="B48" i="16"/>
  <c r="C48" i="16"/>
  <c r="D48" i="16"/>
  <c r="B49" i="16"/>
  <c r="C49" i="16"/>
  <c r="D49" i="16"/>
  <c r="B50" i="16"/>
  <c r="C50" i="16"/>
  <c r="D50" i="16"/>
  <c r="B51" i="16"/>
  <c r="C51" i="16"/>
  <c r="D51" i="16"/>
  <c r="B52" i="16"/>
  <c r="C52" i="16"/>
  <c r="D52" i="16"/>
  <c r="B53" i="16"/>
  <c r="C53" i="16"/>
  <c r="D53" i="16"/>
  <c r="B54" i="16"/>
  <c r="C54" i="16"/>
  <c r="D54" i="16"/>
  <c r="B55" i="16"/>
  <c r="C55" i="16"/>
  <c r="D55" i="16"/>
  <c r="B56" i="16"/>
  <c r="C56" i="16"/>
  <c r="D56" i="16"/>
  <c r="B57" i="16"/>
  <c r="C57" i="16"/>
  <c r="D57" i="16"/>
  <c r="B58" i="16"/>
  <c r="C58" i="16"/>
  <c r="D58" i="16"/>
  <c r="B59" i="16"/>
  <c r="C59" i="16"/>
  <c r="D59" i="16"/>
  <c r="B60" i="16"/>
  <c r="C60" i="16"/>
  <c r="D60" i="16"/>
  <c r="B61" i="16"/>
  <c r="C61" i="16"/>
  <c r="D61" i="16"/>
  <c r="B62" i="16"/>
  <c r="C62" i="16"/>
  <c r="D62" i="16"/>
  <c r="B63" i="16"/>
  <c r="C63" i="16"/>
  <c r="D63" i="16"/>
  <c r="B64" i="16"/>
  <c r="C64" i="16"/>
  <c r="D64" i="16"/>
  <c r="B65" i="16"/>
  <c r="C65" i="16"/>
  <c r="D65" i="16"/>
  <c r="B66" i="16"/>
  <c r="C66" i="16"/>
  <c r="D66" i="16"/>
  <c r="B67" i="16"/>
  <c r="C67" i="16"/>
  <c r="D67" i="16"/>
  <c r="B68" i="16"/>
  <c r="C68" i="16"/>
  <c r="D68" i="16"/>
  <c r="B69" i="16"/>
  <c r="C69" i="16"/>
  <c r="D69" i="16"/>
  <c r="B70" i="16"/>
  <c r="C70" i="16"/>
  <c r="D70" i="16"/>
  <c r="B71" i="16"/>
  <c r="C71" i="16"/>
  <c r="D71" i="16"/>
  <c r="B72" i="16"/>
  <c r="C72" i="16"/>
  <c r="D72" i="16"/>
  <c r="B73" i="16"/>
  <c r="C73" i="16"/>
  <c r="D73" i="16"/>
  <c r="B74" i="16"/>
  <c r="C74" i="16"/>
  <c r="D74" i="16"/>
  <c r="B75" i="16"/>
  <c r="C75" i="16"/>
  <c r="D75" i="16"/>
  <c r="B76" i="16"/>
  <c r="C76" i="16"/>
  <c r="D76" i="16"/>
  <c r="B77" i="16"/>
  <c r="C77" i="16"/>
  <c r="D77" i="16"/>
  <c r="B78" i="16"/>
  <c r="C78" i="16"/>
  <c r="D78" i="16"/>
  <c r="B79" i="16"/>
  <c r="C79" i="16"/>
  <c r="D79" i="16"/>
  <c r="B80" i="16"/>
  <c r="C80" i="16"/>
  <c r="D80" i="16"/>
  <c r="B81" i="16"/>
  <c r="C81" i="16"/>
  <c r="D81" i="16"/>
  <c r="B82" i="16"/>
  <c r="C82" i="16"/>
  <c r="D82" i="16"/>
  <c r="B83" i="16"/>
  <c r="C83" i="16"/>
  <c r="D83" i="16"/>
  <c r="B84" i="16"/>
  <c r="C84" i="16"/>
  <c r="D84" i="16"/>
  <c r="B85" i="16"/>
  <c r="C85" i="16"/>
  <c r="D85" i="16"/>
  <c r="B86" i="16"/>
  <c r="C86" i="16"/>
  <c r="D86" i="16"/>
  <c r="B87" i="16"/>
  <c r="C87" i="16"/>
  <c r="D87" i="16"/>
  <c r="B88" i="16"/>
  <c r="C88" i="16"/>
  <c r="D88" i="16"/>
  <c r="B89" i="16"/>
  <c r="C89" i="16"/>
  <c r="D89" i="16"/>
  <c r="B90" i="16"/>
  <c r="C90" i="16"/>
  <c r="D90" i="16"/>
  <c r="B91" i="16"/>
  <c r="C91" i="16"/>
  <c r="D91" i="16"/>
  <c r="B92" i="16"/>
  <c r="C92" i="16"/>
  <c r="D92" i="16"/>
  <c r="B93" i="16"/>
  <c r="C93" i="16"/>
  <c r="D93" i="16"/>
  <c r="B94" i="16"/>
  <c r="C94" i="16"/>
  <c r="D94" i="16"/>
  <c r="B95" i="16"/>
  <c r="C95" i="16"/>
  <c r="D95" i="16"/>
  <c r="B96" i="16"/>
  <c r="C96" i="16"/>
  <c r="D96" i="16"/>
  <c r="B97" i="16"/>
  <c r="C97" i="16"/>
  <c r="D97" i="16"/>
  <c r="B98" i="16"/>
  <c r="C98" i="16"/>
  <c r="D98" i="16"/>
  <c r="B99" i="16"/>
  <c r="C99" i="16"/>
  <c r="D99" i="16"/>
  <c r="B100" i="16"/>
  <c r="C100" i="16"/>
  <c r="D100" i="16"/>
  <c r="B101" i="16"/>
  <c r="C101" i="16"/>
  <c r="D101" i="16"/>
  <c r="B102" i="16"/>
  <c r="C102" i="16"/>
  <c r="D102" i="16"/>
  <c r="B103" i="16"/>
  <c r="C103" i="16"/>
  <c r="D103" i="16"/>
  <c r="B104" i="16"/>
  <c r="C104" i="16"/>
  <c r="D104" i="16"/>
  <c r="B105" i="16"/>
  <c r="C105" i="16"/>
  <c r="D105" i="16"/>
  <c r="B106" i="16"/>
  <c r="C106" i="16"/>
  <c r="D106" i="16"/>
  <c r="B107" i="16"/>
  <c r="C107" i="16"/>
  <c r="D107" i="16"/>
  <c r="B108" i="16"/>
  <c r="C108" i="16"/>
  <c r="D108" i="16"/>
  <c r="B109" i="16"/>
  <c r="C109" i="16"/>
  <c r="D109" i="16"/>
  <c r="B110" i="16"/>
  <c r="C110" i="16"/>
  <c r="D110" i="16"/>
  <c r="B111" i="16"/>
  <c r="C111" i="16"/>
  <c r="D111" i="16"/>
  <c r="B112" i="16"/>
  <c r="C112" i="16"/>
  <c r="D112" i="16"/>
  <c r="B113" i="16"/>
  <c r="C113" i="16"/>
  <c r="D113" i="16"/>
  <c r="B114" i="16"/>
  <c r="C114" i="16"/>
  <c r="D114" i="16"/>
  <c r="B115" i="16"/>
  <c r="C115" i="16"/>
  <c r="D115" i="16"/>
  <c r="B116" i="16"/>
  <c r="C116" i="16"/>
  <c r="D116" i="16"/>
  <c r="B117" i="16"/>
  <c r="C117" i="16"/>
  <c r="D117" i="16"/>
  <c r="B118" i="16"/>
  <c r="C118" i="16"/>
  <c r="D118" i="16"/>
  <c r="B119" i="16"/>
  <c r="C119" i="16"/>
  <c r="D119" i="16"/>
  <c r="B120" i="16"/>
  <c r="C120" i="16"/>
  <c r="D120" i="16"/>
  <c r="B121" i="16"/>
  <c r="C121" i="16"/>
  <c r="D121" i="16"/>
  <c r="B122" i="16"/>
  <c r="C122" i="16"/>
  <c r="D122" i="16"/>
  <c r="B123" i="16"/>
  <c r="C123" i="16"/>
  <c r="D123" i="16"/>
  <c r="B124" i="16"/>
  <c r="C124" i="16"/>
  <c r="D124" i="16"/>
  <c r="B125" i="16"/>
  <c r="C125" i="16"/>
  <c r="D125" i="16"/>
  <c r="B126" i="16"/>
  <c r="C126" i="16"/>
  <c r="D126" i="16"/>
  <c r="B127" i="16"/>
  <c r="C127" i="16"/>
  <c r="D127" i="16"/>
  <c r="B128" i="16"/>
  <c r="C128" i="16"/>
  <c r="D128" i="16"/>
  <c r="B129" i="16"/>
  <c r="C129" i="16"/>
  <c r="D129" i="16"/>
  <c r="B130" i="16"/>
  <c r="C130" i="16"/>
  <c r="D130" i="16"/>
  <c r="B131" i="16"/>
  <c r="C131" i="16"/>
  <c r="D131" i="16"/>
  <c r="B132" i="16"/>
  <c r="C132" i="16"/>
  <c r="D132" i="16"/>
  <c r="B133" i="16"/>
  <c r="C133" i="16"/>
  <c r="D133" i="16"/>
  <c r="B134" i="16"/>
  <c r="C134" i="16"/>
  <c r="D134" i="16"/>
  <c r="B135" i="16"/>
  <c r="C135" i="16"/>
  <c r="D135" i="16"/>
  <c r="B136" i="16"/>
  <c r="C136" i="16"/>
  <c r="D136" i="16"/>
  <c r="B137" i="16"/>
  <c r="C137" i="16"/>
  <c r="D137" i="16"/>
  <c r="B138" i="16"/>
  <c r="C138" i="16"/>
  <c r="D138" i="16"/>
  <c r="B139" i="16"/>
  <c r="C139" i="16"/>
  <c r="D139" i="16"/>
  <c r="B140" i="16"/>
  <c r="C140" i="16"/>
  <c r="D140" i="16"/>
  <c r="B141" i="16"/>
  <c r="C141" i="16"/>
  <c r="D141" i="16"/>
  <c r="B142" i="16"/>
  <c r="C142" i="16"/>
  <c r="D142" i="16"/>
  <c r="B143" i="16"/>
  <c r="C143" i="16"/>
  <c r="D143" i="16"/>
  <c r="B144" i="16"/>
  <c r="C144" i="16"/>
  <c r="D144" i="16"/>
  <c r="B145" i="16"/>
  <c r="C145" i="16"/>
  <c r="D145" i="16"/>
  <c r="B146" i="16"/>
  <c r="C146" i="16"/>
  <c r="D146" i="16"/>
  <c r="B147" i="16"/>
  <c r="C147" i="16"/>
  <c r="D147" i="16"/>
  <c r="B148" i="16"/>
  <c r="C148" i="16"/>
  <c r="D148" i="16"/>
  <c r="B149" i="16"/>
  <c r="C149" i="16"/>
  <c r="D149" i="16"/>
  <c r="B150" i="16"/>
  <c r="C150" i="16"/>
  <c r="D150" i="16"/>
  <c r="B151" i="16"/>
  <c r="C151" i="16"/>
  <c r="D151" i="16"/>
  <c r="B152" i="16"/>
  <c r="C152" i="16"/>
  <c r="D152" i="16"/>
  <c r="B153" i="16"/>
  <c r="C153" i="16"/>
  <c r="D153" i="16"/>
  <c r="B154" i="16"/>
  <c r="C154" i="16"/>
  <c r="D154" i="16"/>
  <c r="B155" i="16"/>
  <c r="C155" i="16"/>
  <c r="D155" i="16"/>
  <c r="B156" i="16"/>
  <c r="C156" i="16"/>
  <c r="D156" i="16"/>
  <c r="B157" i="16"/>
  <c r="C157" i="16"/>
  <c r="D157" i="16"/>
  <c r="B158" i="16"/>
  <c r="C158" i="16"/>
  <c r="D158" i="16"/>
  <c r="B159" i="16"/>
  <c r="C159" i="16"/>
  <c r="D159" i="16"/>
  <c r="B160" i="16"/>
  <c r="C160" i="16"/>
  <c r="D160" i="16"/>
  <c r="B161" i="16"/>
  <c r="C161" i="16"/>
  <c r="D161" i="16"/>
  <c r="B162" i="16"/>
  <c r="C162" i="16"/>
  <c r="D162" i="16"/>
  <c r="B163" i="16"/>
  <c r="C163" i="16"/>
  <c r="D163" i="16"/>
  <c r="B164" i="16"/>
  <c r="C164" i="16"/>
  <c r="D164" i="16"/>
  <c r="B165" i="16"/>
  <c r="C165" i="16"/>
  <c r="D165" i="16"/>
  <c r="B166" i="16"/>
  <c r="C166" i="16"/>
  <c r="D166" i="16"/>
  <c r="B167" i="16"/>
  <c r="C167" i="16"/>
  <c r="D167" i="16"/>
  <c r="B168" i="16"/>
  <c r="C168" i="16"/>
  <c r="D168" i="16"/>
  <c r="B169" i="16"/>
  <c r="C169" i="16"/>
  <c r="D169" i="16"/>
  <c r="B170" i="16"/>
  <c r="C170" i="16"/>
  <c r="D170" i="16"/>
  <c r="B171" i="16"/>
  <c r="C171" i="16"/>
  <c r="D171" i="16"/>
  <c r="B172" i="16"/>
  <c r="C172" i="16"/>
  <c r="D172" i="16"/>
  <c r="B173" i="16"/>
  <c r="C173" i="16"/>
  <c r="D173" i="16"/>
  <c r="B174" i="16"/>
  <c r="C174" i="16"/>
  <c r="D174" i="16"/>
  <c r="B175" i="16"/>
  <c r="C175" i="16"/>
  <c r="D175" i="16"/>
  <c r="B176" i="16"/>
  <c r="C176" i="16"/>
  <c r="D176" i="16"/>
  <c r="B177" i="16"/>
  <c r="C177" i="16"/>
  <c r="D177" i="16"/>
  <c r="B178" i="16"/>
  <c r="C178" i="16"/>
  <c r="D178" i="16"/>
  <c r="B179" i="16"/>
  <c r="C179" i="16"/>
  <c r="D179" i="16"/>
  <c r="B180" i="16"/>
  <c r="C180" i="16"/>
  <c r="D180" i="16"/>
  <c r="B181" i="16"/>
  <c r="C181" i="16"/>
  <c r="D181" i="16"/>
  <c r="B182" i="16"/>
  <c r="C182" i="16"/>
  <c r="D182" i="16"/>
  <c r="B183" i="16"/>
  <c r="C183" i="16"/>
  <c r="D183" i="16"/>
  <c r="B184" i="16"/>
  <c r="C184" i="16"/>
  <c r="D184" i="16"/>
  <c r="B185" i="16"/>
  <c r="C185" i="16"/>
  <c r="D185" i="16"/>
  <c r="B186" i="16"/>
  <c r="C186" i="16"/>
  <c r="D186" i="16"/>
  <c r="B187" i="16"/>
  <c r="C187" i="16"/>
  <c r="D187" i="16"/>
  <c r="B188" i="16"/>
  <c r="C188" i="16"/>
  <c r="D188" i="16"/>
  <c r="B189" i="16"/>
  <c r="C189" i="16"/>
  <c r="D189" i="16"/>
  <c r="B190" i="16"/>
  <c r="C190" i="16"/>
  <c r="D190" i="16"/>
  <c r="B191" i="16"/>
  <c r="C191" i="16"/>
  <c r="D191" i="16"/>
  <c r="B192" i="16"/>
  <c r="C192" i="16"/>
  <c r="D192" i="16"/>
  <c r="B193" i="16"/>
  <c r="C193" i="16"/>
  <c r="D193" i="16"/>
  <c r="B194" i="16"/>
  <c r="C194" i="16"/>
  <c r="D194" i="16"/>
  <c r="B195" i="16"/>
  <c r="C195" i="16"/>
  <c r="D195" i="16"/>
  <c r="B196" i="16"/>
  <c r="C196" i="16"/>
  <c r="D196" i="16"/>
  <c r="B197" i="16"/>
  <c r="C197" i="16"/>
  <c r="D197" i="16"/>
  <c r="B198" i="16"/>
  <c r="C198" i="16"/>
  <c r="D198" i="16"/>
  <c r="B199" i="16"/>
  <c r="C199" i="16"/>
  <c r="D199" i="16"/>
  <c r="B200" i="16"/>
  <c r="C200" i="16"/>
  <c r="D200" i="16"/>
  <c r="B201" i="16"/>
  <c r="C201" i="16"/>
  <c r="D201" i="16"/>
  <c r="B202" i="16"/>
  <c r="C202" i="16"/>
  <c r="D202" i="16"/>
  <c r="B203" i="16"/>
  <c r="C203" i="16"/>
  <c r="D203" i="16"/>
  <c r="B204" i="16"/>
  <c r="C204" i="16"/>
  <c r="D204" i="16"/>
  <c r="B205" i="16"/>
  <c r="C205" i="16"/>
  <c r="D205" i="16"/>
  <c r="B206" i="16"/>
  <c r="C206" i="16"/>
  <c r="D206" i="16"/>
  <c r="B207" i="16"/>
  <c r="C207" i="16"/>
  <c r="D207" i="16"/>
  <c r="B208" i="16"/>
  <c r="C208" i="16"/>
  <c r="D208" i="16"/>
  <c r="B209" i="16"/>
  <c r="C209" i="16"/>
  <c r="D209" i="16"/>
  <c r="B210" i="16"/>
  <c r="C210" i="16"/>
  <c r="D210" i="16"/>
  <c r="B211" i="16"/>
  <c r="C211" i="16"/>
  <c r="D211" i="16"/>
  <c r="B212" i="16"/>
  <c r="C212" i="16"/>
  <c r="D212" i="16"/>
  <c r="B213" i="16"/>
  <c r="C213" i="16"/>
  <c r="D213" i="16"/>
  <c r="B214" i="16"/>
  <c r="C214" i="16"/>
  <c r="D214" i="16"/>
  <c r="B215" i="16"/>
  <c r="C215" i="16"/>
  <c r="D215" i="16"/>
  <c r="B216" i="16"/>
  <c r="C216" i="16"/>
  <c r="D216" i="16"/>
  <c r="B217" i="16"/>
  <c r="C217" i="16"/>
  <c r="D217" i="16"/>
  <c r="B218" i="16"/>
  <c r="C218" i="16"/>
  <c r="D218" i="16"/>
  <c r="B219" i="16"/>
  <c r="C219" i="16"/>
  <c r="D219" i="16"/>
  <c r="B220" i="16"/>
  <c r="C220" i="16"/>
  <c r="D220" i="16"/>
  <c r="B221" i="16"/>
  <c r="C221" i="16"/>
  <c r="D221" i="16"/>
  <c r="B222" i="16"/>
  <c r="C222" i="16"/>
  <c r="D222" i="16"/>
  <c r="B223" i="16"/>
  <c r="C223" i="16"/>
  <c r="D223" i="16"/>
  <c r="B224" i="16"/>
  <c r="C224" i="16"/>
  <c r="D224" i="16"/>
  <c r="B225" i="16"/>
  <c r="C225" i="16"/>
  <c r="D225" i="16"/>
  <c r="B226" i="16"/>
  <c r="C226" i="16"/>
  <c r="D226" i="16"/>
  <c r="B227" i="16"/>
  <c r="C227" i="16"/>
  <c r="D227" i="16"/>
  <c r="B228" i="16"/>
  <c r="C228" i="16"/>
  <c r="D228" i="16"/>
  <c r="B229" i="16"/>
  <c r="C229" i="16"/>
  <c r="D229" i="16"/>
  <c r="B230" i="16"/>
  <c r="C230" i="16"/>
  <c r="D230" i="16"/>
  <c r="B231" i="16"/>
  <c r="C231" i="16"/>
  <c r="D231" i="16"/>
  <c r="B232" i="16"/>
  <c r="C232" i="16"/>
  <c r="D232" i="16"/>
  <c r="B233" i="16"/>
  <c r="C233" i="16"/>
  <c r="D233" i="16"/>
  <c r="B234" i="16"/>
  <c r="C234" i="16"/>
  <c r="D234" i="16"/>
  <c r="B235" i="16"/>
  <c r="C235" i="16"/>
  <c r="D235" i="16"/>
  <c r="B236" i="16"/>
  <c r="C236" i="16"/>
  <c r="D236" i="16"/>
  <c r="B237" i="16"/>
  <c r="C237" i="16"/>
  <c r="D237" i="16"/>
  <c r="B238" i="16"/>
  <c r="C238" i="16"/>
  <c r="D238" i="16"/>
  <c r="B239" i="16"/>
  <c r="C239" i="16"/>
  <c r="D239" i="16"/>
  <c r="B240" i="16"/>
  <c r="C240" i="16"/>
  <c r="D240" i="16"/>
  <c r="B241" i="16"/>
  <c r="C241" i="16"/>
  <c r="D241" i="16"/>
  <c r="B242" i="16"/>
  <c r="C242" i="16"/>
  <c r="D242" i="16"/>
  <c r="B243" i="16"/>
  <c r="C243" i="16"/>
  <c r="D243" i="16"/>
  <c r="B244" i="16"/>
  <c r="C244" i="16"/>
  <c r="D244" i="16"/>
  <c r="B245" i="16"/>
  <c r="C245" i="16"/>
  <c r="D245" i="16"/>
  <c r="B246" i="16"/>
  <c r="C246" i="16"/>
  <c r="D246" i="16"/>
  <c r="B247" i="16"/>
  <c r="C247" i="16"/>
  <c r="D247" i="16"/>
  <c r="B248" i="16"/>
  <c r="C248" i="16"/>
  <c r="D248" i="16"/>
  <c r="B249" i="16"/>
  <c r="C249" i="16"/>
  <c r="D249" i="16"/>
  <c r="B250" i="16"/>
  <c r="C250" i="16"/>
  <c r="D250" i="16"/>
  <c r="B251" i="16"/>
  <c r="C251" i="16"/>
  <c r="D251" i="16"/>
  <c r="B252" i="16"/>
  <c r="C252" i="16"/>
  <c r="D252" i="16"/>
  <c r="B253" i="16"/>
  <c r="C253" i="16"/>
  <c r="D253" i="16"/>
  <c r="B254" i="16"/>
  <c r="C254" i="16"/>
  <c r="D254" i="16"/>
  <c r="B255" i="16"/>
  <c r="C255" i="16"/>
  <c r="D255" i="16"/>
  <c r="B256" i="16"/>
  <c r="C256" i="16"/>
  <c r="D256" i="16"/>
  <c r="B257" i="16"/>
  <c r="C257" i="16"/>
  <c r="D257" i="16"/>
  <c r="B258" i="16"/>
  <c r="C258" i="16"/>
  <c r="D258" i="16"/>
  <c r="B259" i="16"/>
  <c r="C259" i="16"/>
  <c r="D259" i="16"/>
  <c r="B260" i="16"/>
  <c r="C260" i="16"/>
  <c r="D260" i="16"/>
  <c r="B261" i="16"/>
  <c r="C261" i="16"/>
  <c r="D261" i="16"/>
  <c r="B262" i="16"/>
  <c r="C262" i="16"/>
  <c r="D262" i="16"/>
  <c r="B263" i="16"/>
  <c r="C263" i="16"/>
  <c r="D263" i="16"/>
  <c r="B264" i="16"/>
  <c r="C264" i="16"/>
  <c r="D264" i="16"/>
  <c r="B265" i="16"/>
  <c r="C265" i="16"/>
  <c r="D265" i="16"/>
  <c r="B266" i="16"/>
  <c r="C266" i="16"/>
  <c r="D266" i="16"/>
  <c r="B267" i="16"/>
  <c r="C267" i="16"/>
  <c r="D267" i="16"/>
  <c r="B268" i="16"/>
  <c r="C268" i="16"/>
  <c r="D268" i="16"/>
  <c r="B269" i="16"/>
  <c r="C269" i="16"/>
  <c r="D269" i="16"/>
  <c r="B270" i="16"/>
  <c r="C270" i="16"/>
  <c r="D270" i="16"/>
  <c r="B271" i="16"/>
  <c r="C271" i="16"/>
  <c r="D271" i="16"/>
  <c r="B272" i="16"/>
  <c r="C272" i="16"/>
  <c r="D272" i="16"/>
  <c r="B273" i="16"/>
  <c r="C273" i="16"/>
  <c r="D273" i="16"/>
  <c r="B274" i="16"/>
  <c r="C274" i="16"/>
  <c r="D274" i="16"/>
  <c r="B275" i="16"/>
  <c r="C275" i="16"/>
  <c r="D275" i="16"/>
  <c r="B276" i="16"/>
  <c r="C276" i="16"/>
  <c r="D276" i="16"/>
  <c r="B277" i="16"/>
  <c r="C277" i="16"/>
  <c r="D277" i="16"/>
  <c r="B278" i="16"/>
  <c r="C278" i="16"/>
  <c r="D278" i="16"/>
  <c r="B279" i="16"/>
  <c r="C279" i="16"/>
  <c r="D279" i="16"/>
  <c r="B280" i="16"/>
  <c r="C280" i="16"/>
  <c r="D280" i="16"/>
  <c r="B281" i="16"/>
  <c r="C281" i="16"/>
  <c r="D281" i="16"/>
  <c r="B282" i="16"/>
  <c r="C282" i="16"/>
  <c r="D282" i="16"/>
  <c r="B283" i="16"/>
  <c r="C283" i="16"/>
  <c r="D283" i="16"/>
  <c r="B284" i="16"/>
  <c r="C284" i="16"/>
  <c r="D284" i="16"/>
  <c r="B285" i="16"/>
  <c r="C285" i="16"/>
  <c r="D285" i="16"/>
  <c r="B286" i="16"/>
  <c r="C286" i="16"/>
  <c r="D286" i="16"/>
  <c r="B287" i="16"/>
  <c r="C287" i="16"/>
  <c r="D287" i="16"/>
  <c r="B288" i="16"/>
  <c r="C288" i="16"/>
  <c r="D288" i="16"/>
  <c r="B289" i="16"/>
  <c r="C289" i="16"/>
  <c r="D289" i="16"/>
  <c r="B290" i="16"/>
  <c r="C290" i="16"/>
  <c r="D290" i="16"/>
  <c r="B291" i="16"/>
  <c r="C291" i="16"/>
  <c r="D291" i="16"/>
  <c r="B292" i="16"/>
  <c r="C292" i="16"/>
  <c r="D292" i="16"/>
  <c r="B293" i="16"/>
  <c r="C293" i="16"/>
  <c r="D293" i="16"/>
  <c r="B294" i="16"/>
  <c r="C294" i="16"/>
  <c r="D294" i="16"/>
  <c r="B295" i="16"/>
  <c r="C295" i="16"/>
  <c r="D295" i="16"/>
  <c r="B296" i="16"/>
  <c r="C296" i="16"/>
  <c r="D296" i="16"/>
  <c r="B297" i="16"/>
  <c r="C297" i="16"/>
  <c r="D297" i="16"/>
  <c r="B298" i="16"/>
  <c r="C298" i="16"/>
  <c r="D298" i="16"/>
  <c r="B299" i="16"/>
  <c r="C299" i="16"/>
  <c r="D299" i="16"/>
  <c r="B300" i="16"/>
  <c r="C300" i="16"/>
  <c r="D300" i="16"/>
  <c r="B301" i="16"/>
  <c r="C301" i="16"/>
  <c r="D301" i="16"/>
  <c r="B302" i="16"/>
  <c r="C302" i="16"/>
  <c r="D302" i="16"/>
  <c r="B303" i="16"/>
  <c r="C303" i="16"/>
  <c r="D303" i="16"/>
  <c r="B304" i="16"/>
  <c r="C304" i="16"/>
  <c r="D304" i="16"/>
  <c r="B305" i="16"/>
  <c r="C305" i="16"/>
  <c r="D305" i="16"/>
  <c r="B306" i="16"/>
  <c r="C306" i="16"/>
  <c r="D306" i="16"/>
  <c r="B307" i="16"/>
  <c r="C307" i="16"/>
  <c r="D307" i="16"/>
  <c r="B308" i="16"/>
  <c r="C308" i="16"/>
  <c r="D308" i="16"/>
  <c r="B309" i="16"/>
  <c r="C309" i="16"/>
  <c r="D309" i="16"/>
  <c r="B310" i="16"/>
  <c r="C310" i="16"/>
  <c r="D310" i="16"/>
  <c r="B311" i="16"/>
  <c r="C311" i="16"/>
  <c r="D311" i="16"/>
  <c r="B312" i="16"/>
  <c r="C312" i="16"/>
  <c r="D312" i="16"/>
  <c r="B313" i="16"/>
  <c r="C313" i="16"/>
  <c r="D313" i="16"/>
  <c r="B314" i="16"/>
  <c r="C314" i="16"/>
  <c r="D314" i="16"/>
  <c r="B315" i="16"/>
  <c r="C315" i="16"/>
  <c r="D315" i="16"/>
  <c r="B316" i="16"/>
  <c r="C316" i="16"/>
  <c r="D316" i="16"/>
  <c r="B317" i="16"/>
  <c r="C317" i="16"/>
  <c r="D317" i="16"/>
  <c r="B318" i="16"/>
  <c r="C318" i="16"/>
  <c r="D318" i="16"/>
  <c r="B319" i="16"/>
  <c r="C319" i="16"/>
  <c r="D319" i="16"/>
  <c r="B320" i="16"/>
  <c r="C320" i="16"/>
  <c r="D320" i="16"/>
  <c r="B321" i="16"/>
  <c r="C321" i="16"/>
  <c r="D321" i="16"/>
  <c r="B322" i="16"/>
  <c r="C322" i="16"/>
  <c r="D322" i="16"/>
  <c r="B323" i="16"/>
  <c r="C323" i="16"/>
  <c r="D323" i="16"/>
  <c r="B324" i="16"/>
  <c r="C324" i="16"/>
  <c r="D324" i="16"/>
  <c r="B325" i="16"/>
  <c r="C325" i="16"/>
  <c r="D325" i="16"/>
  <c r="B326" i="16"/>
  <c r="C326" i="16"/>
  <c r="D326" i="16"/>
  <c r="B327" i="16"/>
  <c r="C327" i="16"/>
  <c r="D327" i="16"/>
  <c r="B328" i="16"/>
  <c r="C328" i="16"/>
  <c r="D328" i="16"/>
  <c r="B329" i="16"/>
  <c r="C329" i="16"/>
  <c r="D329" i="16"/>
  <c r="B330" i="16"/>
  <c r="C330" i="16"/>
  <c r="D330" i="16"/>
  <c r="B331" i="16"/>
  <c r="C331" i="16"/>
  <c r="D331" i="16"/>
  <c r="B332" i="16"/>
  <c r="C332" i="16"/>
  <c r="D332" i="16"/>
  <c r="B333" i="16"/>
  <c r="C333" i="16"/>
  <c r="D333" i="16"/>
  <c r="B334" i="16"/>
  <c r="C334" i="16"/>
  <c r="D334" i="16"/>
  <c r="B335" i="16"/>
  <c r="C335" i="16"/>
  <c r="D335" i="16"/>
  <c r="B336" i="16"/>
  <c r="C336" i="16"/>
  <c r="D336" i="16"/>
  <c r="B337" i="16"/>
  <c r="C337" i="16"/>
  <c r="D337" i="16"/>
  <c r="B338" i="16"/>
  <c r="C338" i="16"/>
  <c r="D338" i="16"/>
  <c r="B339" i="16"/>
  <c r="C339" i="16"/>
  <c r="D339" i="16"/>
  <c r="B340" i="16"/>
  <c r="C340" i="16"/>
  <c r="D340" i="16"/>
  <c r="B341" i="16"/>
  <c r="C341" i="16"/>
  <c r="D341" i="16"/>
  <c r="B342" i="16"/>
  <c r="C342" i="16"/>
  <c r="D342" i="16"/>
  <c r="B343" i="16"/>
  <c r="C343" i="16"/>
  <c r="D343" i="16"/>
  <c r="B344" i="16"/>
  <c r="C344" i="16"/>
  <c r="D344" i="16"/>
  <c r="B345" i="16"/>
  <c r="C345" i="16"/>
  <c r="D345" i="16"/>
  <c r="B346" i="16"/>
  <c r="C346" i="16"/>
  <c r="D346" i="16"/>
  <c r="B347" i="16"/>
  <c r="C347" i="16"/>
  <c r="D347" i="16"/>
  <c r="B348" i="16"/>
  <c r="C348" i="16"/>
  <c r="D348" i="16"/>
  <c r="B349" i="16"/>
  <c r="C349" i="16"/>
  <c r="D349" i="16"/>
  <c r="B350" i="16"/>
  <c r="C350" i="16"/>
  <c r="D350" i="16"/>
  <c r="B351" i="16"/>
  <c r="C351" i="16"/>
  <c r="D351" i="16"/>
  <c r="B352" i="16"/>
  <c r="C352" i="16"/>
  <c r="D352" i="16"/>
  <c r="B353" i="16"/>
  <c r="C353" i="16"/>
  <c r="D353" i="16"/>
  <c r="B354" i="16"/>
  <c r="C354" i="16"/>
  <c r="D354" i="16"/>
  <c r="B355" i="16"/>
  <c r="C355" i="16"/>
  <c r="D355" i="16"/>
  <c r="B356" i="16"/>
  <c r="C356" i="16"/>
  <c r="D356" i="16"/>
  <c r="B357" i="16"/>
  <c r="C357" i="16"/>
  <c r="D357" i="16"/>
  <c r="B358" i="16"/>
  <c r="C358" i="16"/>
  <c r="D358" i="16"/>
  <c r="B359" i="16"/>
  <c r="C359" i="16"/>
  <c r="D359" i="16"/>
  <c r="B360" i="16"/>
  <c r="C360" i="16"/>
  <c r="D360" i="16"/>
  <c r="B361" i="16"/>
  <c r="C361" i="16"/>
  <c r="D361" i="16"/>
  <c r="B362" i="16"/>
  <c r="C362" i="16"/>
  <c r="D362" i="16"/>
  <c r="B363" i="16"/>
  <c r="C363" i="16"/>
  <c r="D363" i="16"/>
  <c r="B364" i="16"/>
  <c r="C364" i="16"/>
  <c r="D364" i="16"/>
  <c r="B365" i="16"/>
  <c r="C365" i="16"/>
  <c r="D365" i="16"/>
  <c r="B366" i="16"/>
  <c r="C366" i="16"/>
  <c r="D366" i="16"/>
  <c r="B367" i="16"/>
  <c r="C367" i="16"/>
  <c r="D367" i="16"/>
  <c r="B368" i="16"/>
  <c r="C368" i="16"/>
  <c r="D368" i="16"/>
  <c r="B369" i="16"/>
  <c r="C369" i="16"/>
  <c r="D369" i="16"/>
  <c r="B370" i="16"/>
  <c r="C370" i="16"/>
  <c r="D370" i="16"/>
  <c r="B371" i="16"/>
  <c r="C371" i="16"/>
  <c r="D371" i="16"/>
  <c r="B372" i="16"/>
  <c r="C372" i="16"/>
  <c r="D372" i="16"/>
  <c r="B373" i="16"/>
  <c r="C373" i="16"/>
  <c r="D373" i="16"/>
  <c r="B374" i="16"/>
  <c r="C374" i="16"/>
  <c r="D374" i="16"/>
  <c r="B375" i="16"/>
  <c r="C375" i="16"/>
  <c r="D375" i="16"/>
  <c r="B376" i="16"/>
  <c r="C376" i="16"/>
  <c r="D376" i="16"/>
  <c r="B377" i="16"/>
  <c r="C377" i="16"/>
  <c r="D377" i="16"/>
  <c r="B378" i="16"/>
  <c r="C378" i="16"/>
  <c r="D378" i="16"/>
  <c r="B379" i="16"/>
  <c r="C379" i="16"/>
  <c r="D379" i="16"/>
  <c r="B380" i="16"/>
  <c r="C380" i="16"/>
  <c r="D380" i="16"/>
  <c r="B381" i="16"/>
  <c r="C381" i="16"/>
  <c r="D381" i="16"/>
  <c r="B382" i="16"/>
  <c r="C382" i="16"/>
  <c r="D382" i="16"/>
  <c r="B383" i="16"/>
  <c r="C383" i="16"/>
  <c r="D383" i="16"/>
  <c r="B384" i="16"/>
  <c r="C384" i="16"/>
  <c r="D384" i="16"/>
  <c r="B385" i="16"/>
  <c r="C385" i="16"/>
  <c r="D385" i="16"/>
  <c r="B386" i="16"/>
  <c r="C386" i="16"/>
  <c r="D386" i="16"/>
  <c r="B387" i="16"/>
  <c r="C387" i="16"/>
  <c r="D387" i="16"/>
  <c r="B388" i="16"/>
  <c r="C388" i="16"/>
  <c r="D388" i="16"/>
  <c r="B389" i="16"/>
  <c r="C389" i="16"/>
  <c r="D389" i="16"/>
  <c r="B390" i="16"/>
  <c r="C390" i="16"/>
  <c r="D390" i="16"/>
  <c r="B391" i="16"/>
  <c r="C391" i="16"/>
  <c r="D391" i="16"/>
  <c r="B392" i="16"/>
  <c r="C392" i="16"/>
  <c r="D392" i="16"/>
  <c r="B393" i="16"/>
  <c r="C393" i="16"/>
  <c r="D393" i="16"/>
  <c r="B394" i="16"/>
  <c r="C394" i="16"/>
  <c r="D394" i="16"/>
  <c r="B395" i="16"/>
  <c r="C395" i="16"/>
  <c r="D395" i="16"/>
  <c r="B396" i="16"/>
  <c r="C396" i="16"/>
  <c r="D396" i="16"/>
  <c r="B397" i="16"/>
  <c r="C397" i="16"/>
  <c r="D397" i="16"/>
  <c r="D11" i="16"/>
  <c r="D12" i="16"/>
  <c r="D13" i="16"/>
  <c r="F10" i="16"/>
  <c r="D10" i="16"/>
  <c r="C11" i="16"/>
  <c r="C12" i="16"/>
  <c r="C13" i="16"/>
  <c r="C10" i="16"/>
  <c r="B13" i="16"/>
  <c r="B11" i="16"/>
  <c r="B12" i="16"/>
  <c r="B10" i="16"/>
  <c r="G12" i="13"/>
  <c r="BV172" i="16"/>
  <c r="BU172" i="16"/>
  <c r="BV159" i="16"/>
  <c r="BU159" i="16"/>
  <c r="BV57" i="16"/>
  <c r="BU57" i="16"/>
  <c r="BV185" i="16"/>
  <c r="BU185" i="16"/>
  <c r="BV337" i="16"/>
  <c r="BU337" i="16"/>
  <c r="BV271" i="16"/>
  <c r="BU271" i="16"/>
  <c r="BV231" i="16"/>
  <c r="BU231" i="16"/>
  <c r="BV224" i="16"/>
  <c r="BU224" i="16"/>
  <c r="BV215" i="16"/>
  <c r="BU215" i="16"/>
  <c r="GP57" i="16"/>
  <c r="GO57" i="16"/>
  <c r="IL393" i="16"/>
  <c r="IK393" i="16"/>
  <c r="IJ393" i="16"/>
  <c r="IL384" i="16"/>
  <c r="IK384" i="16"/>
  <c r="IJ384" i="16"/>
  <c r="IK375" i="16"/>
  <c r="IL355" i="16"/>
  <c r="IK355" i="16"/>
  <c r="IJ355" i="16"/>
  <c r="IK346" i="16"/>
  <c r="IL318" i="16"/>
  <c r="IK318" i="16"/>
  <c r="IJ318" i="16"/>
  <c r="IL289" i="16"/>
  <c r="IJ289" i="16"/>
  <c r="IK279" i="16"/>
  <c r="IJ279" i="16"/>
  <c r="IK271" i="16"/>
  <c r="IK244" i="16"/>
  <c r="IK224" i="16"/>
  <c r="IL215" i="16"/>
  <c r="IK215" i="16"/>
  <c r="IJ215" i="16"/>
  <c r="IK159" i="16"/>
  <c r="IJ159" i="16"/>
  <c r="IL137" i="16"/>
  <c r="IK137" i="16"/>
  <c r="IJ137" i="16"/>
  <c r="IL103" i="16"/>
  <c r="IK103" i="16"/>
  <c r="IJ103" i="16"/>
  <c r="IL81" i="16"/>
  <c r="IK81" i="16"/>
  <c r="IJ81" i="16"/>
  <c r="IL75" i="16"/>
  <c r="IK75" i="16"/>
  <c r="IL57" i="16"/>
  <c r="IK57" i="16"/>
  <c r="IJ57" i="16"/>
  <c r="IL52" i="16"/>
  <c r="IK52" i="16"/>
  <c r="IJ52" i="16"/>
  <c r="IL40" i="16"/>
  <c r="IK40" i="16"/>
  <c r="IL26" i="16"/>
  <c r="IK26" i="16"/>
  <c r="IJ26" i="16"/>
  <c r="IK13" i="16"/>
  <c r="IJ13" i="16"/>
  <c r="IL12" i="16"/>
  <c r="IK12" i="16"/>
  <c r="IJ12" i="16"/>
  <c r="IL11" i="16"/>
  <c r="IK11" i="16"/>
  <c r="IJ11" i="16"/>
  <c r="IG375" i="16"/>
  <c r="IG271" i="16"/>
  <c r="IG244" i="16"/>
  <c r="IG224" i="16"/>
  <c r="IH75" i="16"/>
  <c r="IG75" i="16"/>
  <c r="IH40" i="16"/>
  <c r="IG40" i="16"/>
  <c r="IH393" i="16"/>
  <c r="IG393" i="16"/>
  <c r="IF393" i="16"/>
  <c r="IH384" i="16"/>
  <c r="IG384" i="16"/>
  <c r="IF384" i="16"/>
  <c r="IH355" i="16"/>
  <c r="IG355" i="16"/>
  <c r="IF355" i="16"/>
  <c r="IG346" i="16"/>
  <c r="IH318" i="16"/>
  <c r="IG318" i="16"/>
  <c r="IF318" i="16"/>
  <c r="IH289" i="16"/>
  <c r="IF289" i="16"/>
  <c r="IG279" i="16"/>
  <c r="IF279" i="16"/>
  <c r="IH215" i="16"/>
  <c r="IG215" i="16"/>
  <c r="IF215" i="16"/>
  <c r="IG159" i="16"/>
  <c r="IF159" i="16"/>
  <c r="IH137" i="16"/>
  <c r="IG137" i="16"/>
  <c r="IF137" i="16"/>
  <c r="IH103" i="16"/>
  <c r="IG103" i="16"/>
  <c r="IF103" i="16"/>
  <c r="IH81" i="16"/>
  <c r="IG81" i="16"/>
  <c r="IF81" i="16"/>
  <c r="IH57" i="16"/>
  <c r="IG57" i="16"/>
  <c r="IF57" i="16"/>
  <c r="IH52" i="16"/>
  <c r="IG52" i="16"/>
  <c r="IF52" i="16"/>
  <c r="IH26" i="16"/>
  <c r="IG26" i="16"/>
  <c r="IF26" i="16"/>
  <c r="IG13" i="16"/>
  <c r="IF13" i="16"/>
  <c r="IH12" i="16"/>
  <c r="IG12" i="16"/>
  <c r="IF12" i="16"/>
  <c r="IH11" i="16"/>
  <c r="IG11" i="16"/>
  <c r="IF11" i="16"/>
  <c r="AO289" i="16"/>
  <c r="AP289" i="16"/>
  <c r="AO231" i="16"/>
  <c r="AP231" i="16"/>
  <c r="GI143" i="16"/>
  <c r="CU394" i="16"/>
  <c r="CU58" i="16"/>
  <c r="CU54" i="16"/>
  <c r="CT393" i="16"/>
  <c r="CS393" i="16"/>
  <c r="CR393" i="16"/>
  <c r="CU384" i="16"/>
  <c r="CT384" i="16"/>
  <c r="CS384" i="16"/>
  <c r="CR384" i="16"/>
  <c r="CU375" i="16"/>
  <c r="CT375" i="16"/>
  <c r="CS375" i="16"/>
  <c r="CR375" i="16"/>
  <c r="CU362" i="16"/>
  <c r="CT362" i="16"/>
  <c r="CS362" i="16"/>
  <c r="CR362" i="16"/>
  <c r="CU355" i="16"/>
  <c r="CT355" i="16"/>
  <c r="CS355" i="16"/>
  <c r="CR355" i="16"/>
  <c r="CU346" i="16"/>
  <c r="CT346" i="16"/>
  <c r="CS346" i="16"/>
  <c r="CR346" i="16"/>
  <c r="CU337" i="16"/>
  <c r="CT337" i="16"/>
  <c r="CS337" i="16"/>
  <c r="CR337" i="16"/>
  <c r="CU327" i="16"/>
  <c r="CT327" i="16"/>
  <c r="CS327" i="16"/>
  <c r="CR327" i="16"/>
  <c r="CU318" i="16"/>
  <c r="CT318" i="16"/>
  <c r="CS318" i="16"/>
  <c r="CR318" i="16"/>
  <c r="CU310" i="16"/>
  <c r="CT310" i="16"/>
  <c r="CS310" i="16"/>
  <c r="CR310" i="16"/>
  <c r="CU300" i="16"/>
  <c r="CT300" i="16"/>
  <c r="CS300" i="16"/>
  <c r="CR300" i="16"/>
  <c r="CU289" i="16"/>
  <c r="CT289" i="16"/>
  <c r="CS289" i="16"/>
  <c r="CR289" i="16"/>
  <c r="CU279" i="16"/>
  <c r="CT279" i="16"/>
  <c r="CS279" i="16"/>
  <c r="CR279" i="16"/>
  <c r="CU271" i="16"/>
  <c r="CT271" i="16"/>
  <c r="CS271" i="16"/>
  <c r="CR271" i="16"/>
  <c r="CU257" i="16"/>
  <c r="CT257" i="16"/>
  <c r="CS257" i="16"/>
  <c r="CR257" i="16"/>
  <c r="CU244" i="16"/>
  <c r="CT244" i="16"/>
  <c r="CS244" i="16"/>
  <c r="CR244" i="16"/>
  <c r="CU231" i="16"/>
  <c r="CT231" i="16"/>
  <c r="CS231" i="16"/>
  <c r="CR231" i="16"/>
  <c r="CU224" i="16"/>
  <c r="CT224" i="16"/>
  <c r="CS224" i="16"/>
  <c r="CR224" i="16"/>
  <c r="CU215" i="16"/>
  <c r="CT215" i="16"/>
  <c r="CS215" i="16"/>
  <c r="CR215" i="16"/>
  <c r="CU203" i="16"/>
  <c r="CT203" i="16"/>
  <c r="CS203" i="16"/>
  <c r="CR203" i="16"/>
  <c r="CU199" i="16"/>
  <c r="CT199" i="16"/>
  <c r="CS199" i="16"/>
  <c r="CR199" i="16"/>
  <c r="CU185" i="16"/>
  <c r="CT185" i="16"/>
  <c r="CS185" i="16"/>
  <c r="CR185" i="16"/>
  <c r="CU172" i="16"/>
  <c r="CT172" i="16"/>
  <c r="CS172" i="16"/>
  <c r="CR172" i="16"/>
  <c r="CU159" i="16"/>
  <c r="CT159" i="16"/>
  <c r="CS159" i="16"/>
  <c r="CR159" i="16"/>
  <c r="CU148" i="16"/>
  <c r="CT148" i="16"/>
  <c r="CS148" i="16"/>
  <c r="CR148" i="16"/>
  <c r="CU137" i="16"/>
  <c r="CT137" i="16"/>
  <c r="CS137" i="16"/>
  <c r="CR137" i="16"/>
  <c r="CU124" i="16"/>
  <c r="CT124" i="16"/>
  <c r="CS124" i="16"/>
  <c r="CR124" i="16"/>
  <c r="CU115" i="16"/>
  <c r="CT115" i="16"/>
  <c r="CS115" i="16"/>
  <c r="CR115" i="16"/>
  <c r="CU103" i="16"/>
  <c r="CT103" i="16"/>
  <c r="CS103" i="16"/>
  <c r="CR103" i="16"/>
  <c r="CU98" i="16"/>
  <c r="CT98" i="16"/>
  <c r="CS98" i="16"/>
  <c r="CR98" i="16"/>
  <c r="CU81" i="16"/>
  <c r="CT81" i="16"/>
  <c r="CS81" i="16"/>
  <c r="CR81" i="16"/>
  <c r="CU75" i="16"/>
  <c r="CT75" i="16"/>
  <c r="CS75" i="16"/>
  <c r="CR75" i="16"/>
  <c r="CT57" i="16"/>
  <c r="CS57" i="16"/>
  <c r="CR57" i="16"/>
  <c r="CT52" i="16"/>
  <c r="CS52" i="16"/>
  <c r="CR52" i="16"/>
  <c r="CT40" i="16"/>
  <c r="CS40" i="16"/>
  <c r="CR40" i="16"/>
  <c r="CU26" i="16"/>
  <c r="CT26" i="16"/>
  <c r="CS26" i="16"/>
  <c r="CR26" i="16"/>
  <c r="CU17" i="16"/>
  <c r="CT17" i="16"/>
  <c r="CS17" i="16"/>
  <c r="CR17" i="16"/>
  <c r="CU13" i="16"/>
  <c r="CT13" i="16"/>
  <c r="CS13" i="16"/>
  <c r="CR13" i="16"/>
  <c r="CT12" i="16"/>
  <c r="CS12" i="16"/>
  <c r="CR12" i="16"/>
  <c r="CT11" i="16"/>
  <c r="CS11" i="16"/>
  <c r="CR11" i="16"/>
  <c r="GM83" i="16"/>
  <c r="CY280" i="16"/>
  <c r="CW279" i="16"/>
  <c r="CY14" i="16"/>
  <c r="U224" i="16"/>
  <c r="V224" i="16"/>
  <c r="T224" i="16"/>
  <c r="T98" i="16"/>
  <c r="U57" i="16"/>
  <c r="T57" i="16"/>
  <c r="H393" i="16"/>
  <c r="H384" i="16"/>
  <c r="H375" i="16"/>
  <c r="H362" i="16"/>
  <c r="H355" i="16"/>
  <c r="H346" i="16"/>
  <c r="H337" i="16"/>
  <c r="H327" i="16"/>
  <c r="H318" i="16"/>
  <c r="H300" i="16"/>
  <c r="H289" i="16"/>
  <c r="H279" i="16"/>
  <c r="H271" i="16"/>
  <c r="H257" i="16"/>
  <c r="H244" i="16"/>
  <c r="H231" i="16"/>
  <c r="H224" i="16"/>
  <c r="H215" i="16"/>
  <c r="H203" i="16"/>
  <c r="H199" i="16"/>
  <c r="H185" i="16"/>
  <c r="H172" i="16"/>
  <c r="H159" i="16"/>
  <c r="H148" i="16"/>
  <c r="H137" i="16"/>
  <c r="H124" i="16"/>
  <c r="H115" i="16"/>
  <c r="H103" i="16"/>
  <c r="H98" i="16"/>
  <c r="H81" i="16"/>
  <c r="H75" i="16"/>
  <c r="H57" i="16"/>
  <c r="H52" i="16"/>
  <c r="H40" i="16"/>
  <c r="H26" i="16"/>
  <c r="H17" i="16"/>
  <c r="H13" i="16"/>
  <c r="H12" i="16"/>
  <c r="H11" i="16"/>
  <c r="K225" i="16"/>
  <c r="K216" i="16"/>
  <c r="K173" i="16"/>
  <c r="K125" i="16"/>
  <c r="K116" i="16"/>
  <c r="K58" i="16"/>
  <c r="ID393" i="16"/>
  <c r="IC393" i="16"/>
  <c r="IB393" i="16"/>
  <c r="ID384" i="16"/>
  <c r="IC384" i="16"/>
  <c r="IB384" i="16"/>
  <c r="ID355" i="16"/>
  <c r="IC355" i="16"/>
  <c r="IB355" i="16"/>
  <c r="IC346" i="16"/>
  <c r="ID318" i="16"/>
  <c r="IC318" i="16"/>
  <c r="IB318" i="16"/>
  <c r="ID289" i="16"/>
  <c r="IB289" i="16"/>
  <c r="IC279" i="16"/>
  <c r="IB279" i="16"/>
  <c r="ID215" i="16"/>
  <c r="IC215" i="16"/>
  <c r="IB215" i="16"/>
  <c r="IC159" i="16"/>
  <c r="IB159" i="16"/>
  <c r="ID137" i="16"/>
  <c r="IC137" i="16"/>
  <c r="IB137" i="16"/>
  <c r="ID103" i="16"/>
  <c r="IC103" i="16"/>
  <c r="IB103" i="16"/>
  <c r="ID81" i="16"/>
  <c r="IC81" i="16"/>
  <c r="IB81" i="16"/>
  <c r="ID57" i="16"/>
  <c r="IC57" i="16"/>
  <c r="IB57" i="16"/>
  <c r="ID52" i="16"/>
  <c r="IC52" i="16"/>
  <c r="IB52" i="16"/>
  <c r="ID26" i="16"/>
  <c r="IC26" i="16"/>
  <c r="IB26" i="16"/>
  <c r="IC13" i="16"/>
  <c r="IB13" i="16"/>
  <c r="ID12" i="16"/>
  <c r="IC12" i="16"/>
  <c r="IB12" i="16"/>
  <c r="ID11" i="16"/>
  <c r="IC11" i="16"/>
  <c r="IB11" i="16"/>
  <c r="HZ393" i="16"/>
  <c r="HY393" i="16"/>
  <c r="HX393" i="16"/>
  <c r="HZ384" i="16"/>
  <c r="HY384" i="16"/>
  <c r="HX384" i="16"/>
  <c r="HZ362" i="16"/>
  <c r="HY362" i="16"/>
  <c r="HZ355" i="16"/>
  <c r="HY355" i="16"/>
  <c r="HX355" i="16"/>
  <c r="HY346" i="16"/>
  <c r="HZ318" i="16"/>
  <c r="HY318" i="16"/>
  <c r="HX318" i="16"/>
  <c r="HZ289" i="16"/>
  <c r="HY289" i="16"/>
  <c r="HX289" i="16"/>
  <c r="HY279" i="16"/>
  <c r="HX279" i="16"/>
  <c r="HZ215" i="16"/>
  <c r="HY215" i="16"/>
  <c r="HX215" i="16"/>
  <c r="HY159" i="16"/>
  <c r="HX159" i="16"/>
  <c r="HZ137" i="16"/>
  <c r="HY137" i="16"/>
  <c r="HX137" i="16"/>
  <c r="HZ103" i="16"/>
  <c r="HY103" i="16"/>
  <c r="HX103" i="16"/>
  <c r="HZ81" i="16"/>
  <c r="HY81" i="16"/>
  <c r="HX81" i="16"/>
  <c r="HZ57" i="16"/>
  <c r="HY57" i="16"/>
  <c r="HX57" i="16"/>
  <c r="HZ52" i="16"/>
  <c r="HY52" i="16"/>
  <c r="HX52" i="16"/>
  <c r="HZ26" i="16"/>
  <c r="HY26" i="16"/>
  <c r="HX26" i="16"/>
  <c r="HY13" i="16"/>
  <c r="HX13" i="16"/>
  <c r="HZ12" i="16"/>
  <c r="HY12" i="16"/>
  <c r="HX12" i="16"/>
  <c r="HZ11" i="16"/>
  <c r="HY11" i="16"/>
  <c r="HX11" i="16"/>
  <c r="HU355" i="16"/>
  <c r="HV355" i="16"/>
  <c r="HU159" i="16"/>
  <c r="HU137" i="16"/>
  <c r="HV137" i="16"/>
  <c r="HU103" i="16"/>
  <c r="HV103" i="16"/>
  <c r="HU57" i="16"/>
  <c r="HV57" i="16"/>
  <c r="HU26" i="16"/>
  <c r="HV26" i="16"/>
  <c r="HU13" i="16"/>
  <c r="HV393" i="16"/>
  <c r="HU393" i="16"/>
  <c r="HT393" i="16"/>
  <c r="HV384" i="16"/>
  <c r="HU384" i="16"/>
  <c r="HT384" i="16"/>
  <c r="HV362" i="16"/>
  <c r="HU362" i="16"/>
  <c r="HT355" i="16"/>
  <c r="HU346" i="16"/>
  <c r="HV318" i="16"/>
  <c r="HU318" i="16"/>
  <c r="HT318" i="16"/>
  <c r="HV289" i="16"/>
  <c r="HU289" i="16"/>
  <c r="HT289" i="16"/>
  <c r="HU279" i="16"/>
  <c r="HT279" i="16"/>
  <c r="HV215" i="16"/>
  <c r="HU215" i="16"/>
  <c r="HT215" i="16"/>
  <c r="HT159" i="16"/>
  <c r="HT137" i="16"/>
  <c r="HT103" i="16"/>
  <c r="HV81" i="16"/>
  <c r="HU81" i="16"/>
  <c r="HT81" i="16"/>
  <c r="HT57" i="16"/>
  <c r="HV52" i="16"/>
  <c r="HU52" i="16"/>
  <c r="HT52" i="16"/>
  <c r="HT26" i="16"/>
  <c r="HT13" i="16"/>
  <c r="HV12" i="16"/>
  <c r="HU12" i="16"/>
  <c r="HT12" i="16"/>
  <c r="HV11" i="16"/>
  <c r="HU11" i="16"/>
  <c r="HT11" i="16"/>
  <c r="AJ12" i="17" l="1"/>
  <c r="AJ397" i="17" s="1"/>
  <c r="AF12" i="17"/>
  <c r="AF397" i="17" s="1"/>
  <c r="AZ12" i="17"/>
  <c r="AZ397" i="17" s="1"/>
  <c r="AV12" i="17"/>
  <c r="AV397" i="17" s="1"/>
  <c r="T12" i="17"/>
  <c r="T397" i="17" s="1"/>
  <c r="AR12" i="17"/>
  <c r="AR397" i="17" s="1"/>
  <c r="X12" i="17"/>
  <c r="X397" i="17" s="1"/>
  <c r="AB397" i="17"/>
  <c r="P12" i="17"/>
  <c r="P397" i="17" s="1"/>
  <c r="L12" i="17"/>
  <c r="L397" i="17" s="1"/>
  <c r="H12" i="17"/>
  <c r="H397" i="17" s="1"/>
  <c r="HU10" i="16"/>
  <c r="HU398" i="16" s="1"/>
  <c r="F68" i="13" s="1"/>
  <c r="CU57" i="16"/>
  <c r="CU393" i="16"/>
  <c r="CU52" i="16"/>
  <c r="IF10" i="16"/>
  <c r="IF398" i="16" s="1"/>
  <c r="D71" i="13" s="1"/>
  <c r="IL10" i="16"/>
  <c r="IL398" i="16" s="1"/>
  <c r="H72" i="13" s="1"/>
  <c r="IB10" i="16"/>
  <c r="IB398" i="16" s="1"/>
  <c r="D70" i="13" s="1"/>
  <c r="HZ10" i="16"/>
  <c r="HZ398" i="16" s="1"/>
  <c r="H69" i="13" s="1"/>
  <c r="E68" i="13"/>
  <c r="ID10" i="16"/>
  <c r="ID398" i="16" s="1"/>
  <c r="H70" i="13" s="1"/>
  <c r="CR10" i="16"/>
  <c r="CR398" i="16" s="1"/>
  <c r="D35" i="13" s="1"/>
  <c r="IH10" i="16"/>
  <c r="IH398" i="16" s="1"/>
  <c r="H71" i="13" s="1"/>
  <c r="HX10" i="16"/>
  <c r="HX398" i="16" s="1"/>
  <c r="D69" i="13" s="1"/>
  <c r="H10" i="16"/>
  <c r="H398" i="16" s="1"/>
  <c r="CS10" i="16"/>
  <c r="CS398" i="16" s="1"/>
  <c r="IJ10" i="16"/>
  <c r="IJ398" i="16" s="1"/>
  <c r="D72" i="13" s="1"/>
  <c r="IK10" i="16"/>
  <c r="IK398" i="16" s="1"/>
  <c r="CT10" i="16"/>
  <c r="CT398" i="16" s="1"/>
  <c r="CU12" i="16"/>
  <c r="IC10" i="16"/>
  <c r="IC398" i="16" s="1"/>
  <c r="HY10" i="16"/>
  <c r="HY398" i="16" s="1"/>
  <c r="HV10" i="16"/>
  <c r="HV398" i="16" s="1"/>
  <c r="H68" i="13" s="1"/>
  <c r="HT10" i="16"/>
  <c r="HT398" i="16" s="1"/>
  <c r="D68" i="13" s="1"/>
  <c r="I68" i="13" l="1"/>
  <c r="H35" i="13"/>
  <c r="CU398" i="16"/>
  <c r="F69" i="13"/>
  <c r="E69" i="13"/>
  <c r="I69" i="13" s="1"/>
  <c r="E70" i="13"/>
  <c r="I70" i="13" s="1"/>
  <c r="F70" i="13"/>
  <c r="F72" i="13"/>
  <c r="E72" i="13"/>
  <c r="I72" i="13" s="1"/>
  <c r="CU10" i="16"/>
  <c r="F35" i="13"/>
  <c r="E35" i="13"/>
  <c r="I35" i="13" l="1"/>
  <c r="HP103" i="16"/>
  <c r="HP355" i="16"/>
  <c r="HP159" i="16"/>
  <c r="HP26" i="16"/>
  <c r="HP137" i="16"/>
  <c r="HP13" i="16"/>
  <c r="HR393" i="16"/>
  <c r="HQ393" i="16"/>
  <c r="HP393" i="16"/>
  <c r="HR384" i="16"/>
  <c r="HQ384" i="16"/>
  <c r="HP384" i="16"/>
  <c r="HR362" i="16"/>
  <c r="HQ362" i="16"/>
  <c r="HQ346" i="16"/>
  <c r="HR318" i="16"/>
  <c r="HQ318" i="16"/>
  <c r="HP318" i="16"/>
  <c r="HR289" i="16"/>
  <c r="HQ289" i="16"/>
  <c r="HP289" i="16"/>
  <c r="HQ279" i="16"/>
  <c r="HP279" i="16"/>
  <c r="HR215" i="16"/>
  <c r="HQ215" i="16"/>
  <c r="HP215" i="16"/>
  <c r="HR81" i="16"/>
  <c r="HQ81" i="16"/>
  <c r="HP81" i="16"/>
  <c r="HR57" i="16"/>
  <c r="HQ57" i="16"/>
  <c r="HP57" i="16"/>
  <c r="HR52" i="16"/>
  <c r="HQ52" i="16"/>
  <c r="HP52" i="16"/>
  <c r="HR12" i="16"/>
  <c r="HQ12" i="16"/>
  <c r="HP12" i="16"/>
  <c r="HR11" i="16"/>
  <c r="HQ11" i="16"/>
  <c r="HP11" i="16"/>
  <c r="EJ346" i="16"/>
  <c r="EJ257" i="16"/>
  <c r="EJ203" i="16"/>
  <c r="EJ26" i="16"/>
  <c r="EM27" i="16"/>
  <c r="L393" i="16"/>
  <c r="L384" i="16"/>
  <c r="L375" i="16"/>
  <c r="L362" i="16"/>
  <c r="L355" i="16"/>
  <c r="L346" i="16"/>
  <c r="L337" i="16"/>
  <c r="L327" i="16"/>
  <c r="L318" i="16"/>
  <c r="L310" i="16"/>
  <c r="L300" i="16"/>
  <c r="L289" i="16"/>
  <c r="L279" i="16"/>
  <c r="L271" i="16"/>
  <c r="L257" i="16"/>
  <c r="L244" i="16"/>
  <c r="L231" i="16"/>
  <c r="L224" i="16"/>
  <c r="L215" i="16"/>
  <c r="L203" i="16"/>
  <c r="L199" i="16"/>
  <c r="L185" i="16"/>
  <c r="L172" i="16"/>
  <c r="L159" i="16"/>
  <c r="L148" i="16"/>
  <c r="L137" i="16"/>
  <c r="L124" i="16"/>
  <c r="L115" i="16"/>
  <c r="L103" i="16"/>
  <c r="L98" i="16"/>
  <c r="L81" i="16"/>
  <c r="L75" i="16"/>
  <c r="L57" i="16"/>
  <c r="L52" i="16"/>
  <c r="L40" i="16"/>
  <c r="L26" i="16"/>
  <c r="L17" i="16"/>
  <c r="L13" i="16"/>
  <c r="L12" i="16"/>
  <c r="L11" i="16"/>
  <c r="O328" i="16"/>
  <c r="O338" i="16"/>
  <c r="O18" i="16"/>
  <c r="AR393" i="16"/>
  <c r="AR391" i="16"/>
  <c r="AR384" i="16"/>
  <c r="AR375" i="16"/>
  <c r="AR362" i="16"/>
  <c r="AR355" i="16"/>
  <c r="AR346" i="16"/>
  <c r="AR337" i="16"/>
  <c r="AR327" i="16"/>
  <c r="AR318" i="16"/>
  <c r="AR310" i="16"/>
  <c r="AR300" i="16"/>
  <c r="AR289" i="16"/>
  <c r="AR279" i="16"/>
  <c r="AR271" i="16"/>
  <c r="AR257" i="16"/>
  <c r="AR244" i="16"/>
  <c r="AR231" i="16"/>
  <c r="AR224" i="16"/>
  <c r="AR215" i="16"/>
  <c r="AR203" i="16"/>
  <c r="AR199" i="16"/>
  <c r="AR185" i="16"/>
  <c r="AR172" i="16"/>
  <c r="AR159" i="16"/>
  <c r="AR148" i="16"/>
  <c r="AR137" i="16"/>
  <c r="AR124" i="16"/>
  <c r="AR115" i="16"/>
  <c r="AR103" i="16"/>
  <c r="AR98" i="16"/>
  <c r="AR81" i="16"/>
  <c r="AR75" i="16"/>
  <c r="AR57" i="16"/>
  <c r="AR52" i="16"/>
  <c r="AR40" i="16"/>
  <c r="AR26" i="16"/>
  <c r="AR17" i="16"/>
  <c r="AR13" i="16"/>
  <c r="AR12" i="16"/>
  <c r="AR11" i="16"/>
  <c r="HO385" i="16"/>
  <c r="HO319" i="16"/>
  <c r="HM318" i="16"/>
  <c r="HN318" i="16"/>
  <c r="HL318" i="16"/>
  <c r="HO216" i="16"/>
  <c r="HM215" i="16"/>
  <c r="HN215" i="16"/>
  <c r="HL215" i="16"/>
  <c r="HN393" i="16"/>
  <c r="HM393" i="16"/>
  <c r="HL393" i="16"/>
  <c r="HN384" i="16"/>
  <c r="HM384" i="16"/>
  <c r="HL384" i="16"/>
  <c r="HN362" i="16"/>
  <c r="HM362" i="16"/>
  <c r="HM346" i="16"/>
  <c r="HN289" i="16"/>
  <c r="HM289" i="16"/>
  <c r="HL289" i="16"/>
  <c r="HM279" i="16"/>
  <c r="HL279" i="16"/>
  <c r="HN81" i="16"/>
  <c r="HM81" i="16"/>
  <c r="HL81" i="16"/>
  <c r="HN57" i="16"/>
  <c r="HM57" i="16"/>
  <c r="HL57" i="16"/>
  <c r="HN52" i="16"/>
  <c r="HM52" i="16"/>
  <c r="HL52" i="16"/>
  <c r="HN12" i="16"/>
  <c r="HM12" i="16"/>
  <c r="HL12" i="16"/>
  <c r="HN11" i="16"/>
  <c r="HM11" i="16"/>
  <c r="HL11" i="16"/>
  <c r="HK82" i="16"/>
  <c r="HI81" i="16"/>
  <c r="HJ81" i="16"/>
  <c r="HH81" i="16"/>
  <c r="HJ393" i="16"/>
  <c r="HI393" i="16"/>
  <c r="HH393" i="16"/>
  <c r="HJ384" i="16"/>
  <c r="HI384" i="16"/>
  <c r="HH384" i="16"/>
  <c r="HJ362" i="16"/>
  <c r="HI362" i="16"/>
  <c r="HI346" i="16"/>
  <c r="HJ289" i="16"/>
  <c r="HI289" i="16"/>
  <c r="HH289" i="16"/>
  <c r="HI279" i="16"/>
  <c r="HH279" i="16"/>
  <c r="HJ57" i="16"/>
  <c r="HI57" i="16"/>
  <c r="HH57" i="16"/>
  <c r="HJ52" i="16"/>
  <c r="HI52" i="16"/>
  <c r="HH52" i="16"/>
  <c r="HJ12" i="16"/>
  <c r="HI12" i="16"/>
  <c r="HH12" i="16"/>
  <c r="HJ11" i="16"/>
  <c r="HI11" i="16"/>
  <c r="HH11" i="16"/>
  <c r="HG385" i="16"/>
  <c r="HE384" i="16"/>
  <c r="HF384" i="16"/>
  <c r="HG384" i="16" s="1"/>
  <c r="HG394" i="16"/>
  <c r="HG53" i="16"/>
  <c r="HE52" i="16"/>
  <c r="HF52" i="16"/>
  <c r="HD52" i="16"/>
  <c r="HD12" i="16"/>
  <c r="GZ12" i="16"/>
  <c r="HF393" i="16"/>
  <c r="HE393" i="16"/>
  <c r="HD393" i="16"/>
  <c r="HD384" i="16"/>
  <c r="HF362" i="16"/>
  <c r="HE362" i="16"/>
  <c r="HE346" i="16"/>
  <c r="HF289" i="16"/>
  <c r="HE289" i="16"/>
  <c r="HD289" i="16"/>
  <c r="HE279" i="16"/>
  <c r="HD279" i="16"/>
  <c r="HF57" i="16"/>
  <c r="HE57" i="16"/>
  <c r="HD57" i="16"/>
  <c r="HF12" i="16"/>
  <c r="HE12" i="16"/>
  <c r="HF11" i="16"/>
  <c r="HE11" i="16"/>
  <c r="HD11" i="16"/>
  <c r="HC394" i="16"/>
  <c r="HC290" i="16"/>
  <c r="HA289" i="16"/>
  <c r="HB289" i="16"/>
  <c r="GZ289" i="16"/>
  <c r="HC59" i="16"/>
  <c r="HB57" i="16"/>
  <c r="HB393" i="16"/>
  <c r="HA393" i="16"/>
  <c r="GZ393" i="16"/>
  <c r="GZ384" i="16"/>
  <c r="HB362" i="16"/>
  <c r="HA362" i="16"/>
  <c r="HA346" i="16"/>
  <c r="HA279" i="16"/>
  <c r="GZ279" i="16"/>
  <c r="HA57" i="16"/>
  <c r="GZ57" i="16"/>
  <c r="HB12" i="16"/>
  <c r="HA12" i="16"/>
  <c r="HB11" i="16"/>
  <c r="HA11" i="16"/>
  <c r="GZ11" i="16"/>
  <c r="GW279" i="16"/>
  <c r="GV279" i="16"/>
  <c r="GX393" i="16"/>
  <c r="GW393" i="16"/>
  <c r="GV393" i="16"/>
  <c r="GV384" i="16"/>
  <c r="GX362" i="16"/>
  <c r="GX10" i="16" s="1"/>
  <c r="GW362" i="16"/>
  <c r="GW346" i="16"/>
  <c r="GW57" i="16"/>
  <c r="GV57" i="16"/>
  <c r="GX12" i="16"/>
  <c r="GW12" i="16"/>
  <c r="GX11" i="16"/>
  <c r="GW11" i="16"/>
  <c r="GV11" i="16"/>
  <c r="GB12" i="16"/>
  <c r="GB327" i="16"/>
  <c r="DO58" i="16"/>
  <c r="DH393" i="16"/>
  <c r="DH384" i="16"/>
  <c r="DH375" i="16"/>
  <c r="DH362" i="16"/>
  <c r="DH355" i="16"/>
  <c r="DH346" i="16"/>
  <c r="DH337" i="16"/>
  <c r="DH327" i="16"/>
  <c r="DH318" i="16"/>
  <c r="DH310" i="16"/>
  <c r="DH300" i="16"/>
  <c r="DH289" i="16"/>
  <c r="DH279" i="16"/>
  <c r="DH271" i="16"/>
  <c r="DH257" i="16"/>
  <c r="DH244" i="16"/>
  <c r="DH231" i="16"/>
  <c r="DH224" i="16"/>
  <c r="DH215" i="16"/>
  <c r="DH203" i="16"/>
  <c r="DH199" i="16"/>
  <c r="DH185" i="16"/>
  <c r="DH172" i="16"/>
  <c r="DH159" i="16"/>
  <c r="DH148" i="16"/>
  <c r="DH137" i="16"/>
  <c r="DH124" i="16"/>
  <c r="DH115" i="16"/>
  <c r="DH103" i="16"/>
  <c r="DH98" i="16"/>
  <c r="DH81" i="16"/>
  <c r="DH75" i="16"/>
  <c r="DH57" i="16"/>
  <c r="DH52" i="16"/>
  <c r="DH40" i="16"/>
  <c r="DH26" i="16"/>
  <c r="DH17" i="16"/>
  <c r="DH13" i="16"/>
  <c r="DH12" i="16"/>
  <c r="DH11" i="16"/>
  <c r="DK160" i="16"/>
  <c r="DC394" i="16"/>
  <c r="DB393" i="16"/>
  <c r="DA393" i="16"/>
  <c r="CZ393" i="16"/>
  <c r="DC385" i="16"/>
  <c r="DB384" i="16"/>
  <c r="DA384" i="16"/>
  <c r="CZ384" i="16"/>
  <c r="DB375" i="16"/>
  <c r="DA375" i="16"/>
  <c r="CZ375" i="16"/>
  <c r="DB362" i="16"/>
  <c r="DA362" i="16"/>
  <c r="CZ362" i="16"/>
  <c r="DB355" i="16"/>
  <c r="DA355" i="16"/>
  <c r="CZ355" i="16"/>
  <c r="DB346" i="16"/>
  <c r="DA346" i="16"/>
  <c r="CZ346" i="16"/>
  <c r="DB337" i="16"/>
  <c r="DA337" i="16"/>
  <c r="CZ337" i="16"/>
  <c r="DC327" i="16"/>
  <c r="DB327" i="16"/>
  <c r="DA327" i="16"/>
  <c r="CZ327" i="16"/>
  <c r="DC318" i="16"/>
  <c r="DB318" i="16"/>
  <c r="DA318" i="16"/>
  <c r="CZ318" i="16"/>
  <c r="DC310" i="16"/>
  <c r="DB310" i="16"/>
  <c r="DA310" i="16"/>
  <c r="CZ310" i="16"/>
  <c r="DC300" i="16"/>
  <c r="DB300" i="16"/>
  <c r="DA300" i="16"/>
  <c r="CZ300" i="16"/>
  <c r="DB289" i="16"/>
  <c r="DA289" i="16"/>
  <c r="CZ289" i="16"/>
  <c r="DB279" i="16"/>
  <c r="DA279" i="16"/>
  <c r="CZ279" i="16"/>
  <c r="DC271" i="16"/>
  <c r="DB271" i="16"/>
  <c r="DA271" i="16"/>
  <c r="CZ271" i="16"/>
  <c r="DB257" i="16"/>
  <c r="DA257" i="16"/>
  <c r="CZ257" i="16"/>
  <c r="DB244" i="16"/>
  <c r="DA244" i="16"/>
  <c r="CZ244" i="16"/>
  <c r="DC231" i="16"/>
  <c r="DB231" i="16"/>
  <c r="DA231" i="16"/>
  <c r="CZ231" i="16"/>
  <c r="DC224" i="16"/>
  <c r="DB224" i="16"/>
  <c r="DA224" i="16"/>
  <c r="CZ224" i="16"/>
  <c r="DB215" i="16"/>
  <c r="DA215" i="16"/>
  <c r="CZ215" i="16"/>
  <c r="DB203" i="16"/>
  <c r="DA203" i="16"/>
  <c r="CZ203" i="16"/>
  <c r="DB199" i="16"/>
  <c r="DA199" i="16"/>
  <c r="CZ199" i="16"/>
  <c r="DC185" i="16"/>
  <c r="DB185" i="16"/>
  <c r="DA185" i="16"/>
  <c r="CZ185" i="16"/>
  <c r="DB172" i="16"/>
  <c r="DA172" i="16"/>
  <c r="CZ172" i="16"/>
  <c r="DB159" i="16"/>
  <c r="DA159" i="16"/>
  <c r="CZ159" i="16"/>
  <c r="DB148" i="16"/>
  <c r="DA148" i="16"/>
  <c r="CZ148" i="16"/>
  <c r="DB137" i="16"/>
  <c r="DA137" i="16"/>
  <c r="CZ137" i="16"/>
  <c r="DB124" i="16"/>
  <c r="DA124" i="16"/>
  <c r="CZ124" i="16"/>
  <c r="DC115" i="16"/>
  <c r="DB115" i="16"/>
  <c r="DA115" i="16"/>
  <c r="CZ115" i="16"/>
  <c r="DC103" i="16"/>
  <c r="DB103" i="16"/>
  <c r="DA103" i="16"/>
  <c r="CZ103" i="16"/>
  <c r="DB98" i="16"/>
  <c r="DA98" i="16"/>
  <c r="CZ98" i="16"/>
  <c r="DC81" i="16"/>
  <c r="DB81" i="16"/>
  <c r="DA81" i="16"/>
  <c r="CZ81" i="16"/>
  <c r="DB75" i="16"/>
  <c r="DA75" i="16"/>
  <c r="CZ75" i="16"/>
  <c r="DB57" i="16"/>
  <c r="DA57" i="16"/>
  <c r="CZ57" i="16"/>
  <c r="DB52" i="16"/>
  <c r="DA52" i="16"/>
  <c r="CZ52" i="16"/>
  <c r="DB40" i="16"/>
  <c r="DA40" i="16"/>
  <c r="CZ40" i="16"/>
  <c r="DC26" i="16"/>
  <c r="DB26" i="16"/>
  <c r="DA26" i="16"/>
  <c r="CZ26" i="16"/>
  <c r="DB17" i="16"/>
  <c r="DA17" i="16"/>
  <c r="CZ17" i="16"/>
  <c r="DB13" i="16"/>
  <c r="DA13" i="16"/>
  <c r="CZ13" i="16"/>
  <c r="DB12" i="16"/>
  <c r="DA12" i="16"/>
  <c r="CZ12" i="16"/>
  <c r="DB11" i="16"/>
  <c r="DA11" i="16"/>
  <c r="CZ11" i="16"/>
  <c r="GR57" i="16"/>
  <c r="GS57" i="16"/>
  <c r="GT393" i="16"/>
  <c r="GS393" i="16"/>
  <c r="GR393" i="16"/>
  <c r="GR384" i="16"/>
  <c r="GT362" i="16"/>
  <c r="GT10" i="16" s="1"/>
  <c r="GS362" i="16"/>
  <c r="GS346" i="16"/>
  <c r="GT12" i="16"/>
  <c r="GS12" i="16"/>
  <c r="GT11" i="16"/>
  <c r="GS11" i="16"/>
  <c r="GR11" i="16"/>
  <c r="HO318" i="16" l="1"/>
  <c r="GZ10" i="16"/>
  <c r="GZ398" i="16" s="1"/>
  <c r="D63" i="13" s="1"/>
  <c r="HG11" i="16"/>
  <c r="HC289" i="16"/>
  <c r="GW10" i="16"/>
  <c r="GW398" i="16" s="1"/>
  <c r="F62" i="13" s="1"/>
  <c r="HC393" i="16"/>
  <c r="HC12" i="16"/>
  <c r="GX398" i="16"/>
  <c r="H62" i="13" s="1"/>
  <c r="HG52" i="16"/>
  <c r="HC57" i="16"/>
  <c r="HH10" i="16"/>
  <c r="HH398" i="16" s="1"/>
  <c r="D65" i="13" s="1"/>
  <c r="HO215" i="16"/>
  <c r="HB10" i="16"/>
  <c r="HB398" i="16" s="1"/>
  <c r="H63" i="13" s="1"/>
  <c r="HK81" i="16"/>
  <c r="GV10" i="16"/>
  <c r="GV398" i="16" s="1"/>
  <c r="D62" i="13" s="1"/>
  <c r="HC11" i="16"/>
  <c r="HO384" i="16"/>
  <c r="GR10" i="16"/>
  <c r="GR398" i="16" s="1"/>
  <c r="D61" i="13" s="1"/>
  <c r="DH10" i="16"/>
  <c r="DH398" i="16" s="1"/>
  <c r="HE10" i="16"/>
  <c r="HE398" i="16" s="1"/>
  <c r="GS10" i="16"/>
  <c r="GS398" i="16" s="1"/>
  <c r="CZ10" i="16"/>
  <c r="CZ398" i="16" s="1"/>
  <c r="DC393" i="16"/>
  <c r="DA10" i="16"/>
  <c r="DA398" i="16" s="1"/>
  <c r="AR10" i="16"/>
  <c r="AR398" i="16" s="1"/>
  <c r="L10" i="16"/>
  <c r="L398" i="16" s="1"/>
  <c r="DC11" i="16"/>
  <c r="DB10" i="16"/>
  <c r="DB398" i="16" s="1"/>
  <c r="DC384" i="16"/>
  <c r="HP10" i="16"/>
  <c r="HP398" i="16" s="1"/>
  <c r="D67" i="13" s="1"/>
  <c r="HR10" i="16"/>
  <c r="HR398" i="16" s="1"/>
  <c r="H67" i="13" s="1"/>
  <c r="HQ10" i="16"/>
  <c r="HQ398" i="16" s="1"/>
  <c r="HL10" i="16"/>
  <c r="HL398" i="16" s="1"/>
  <c r="D66" i="13" s="1"/>
  <c r="HM10" i="16"/>
  <c r="HM398" i="16" s="1"/>
  <c r="HN10" i="16"/>
  <c r="HO11" i="16"/>
  <c r="HI10" i="16"/>
  <c r="HI398" i="16" s="1"/>
  <c r="HJ10" i="16"/>
  <c r="HJ398" i="16" s="1"/>
  <c r="H65" i="13" s="1"/>
  <c r="HK11" i="16"/>
  <c r="HG393" i="16"/>
  <c r="HF10" i="16"/>
  <c r="HD10" i="16"/>
  <c r="HD398" i="16" s="1"/>
  <c r="D64" i="13" s="1"/>
  <c r="HA10" i="16"/>
  <c r="HA398" i="16" s="1"/>
  <c r="GT398" i="16"/>
  <c r="H61" i="13" s="1"/>
  <c r="DX393" i="16"/>
  <c r="DX391" i="16"/>
  <c r="DX384" i="16"/>
  <c r="DX375" i="16"/>
  <c r="DX362" i="16"/>
  <c r="DX355" i="16"/>
  <c r="DX346" i="16"/>
  <c r="DX337" i="16"/>
  <c r="DX327" i="16"/>
  <c r="DX318" i="16"/>
  <c r="DX310" i="16"/>
  <c r="DX300" i="16"/>
  <c r="DX289" i="16"/>
  <c r="DX279" i="16"/>
  <c r="DX271" i="16"/>
  <c r="DX257" i="16"/>
  <c r="DX244" i="16"/>
  <c r="DX231" i="16"/>
  <c r="DX224" i="16"/>
  <c r="DX215" i="16"/>
  <c r="DX203" i="16"/>
  <c r="DX199" i="16"/>
  <c r="DX185" i="16"/>
  <c r="DX172" i="16"/>
  <c r="DX159" i="16"/>
  <c r="DX148" i="16"/>
  <c r="DX137" i="16"/>
  <c r="DX124" i="16"/>
  <c r="DX115" i="16"/>
  <c r="DX103" i="16"/>
  <c r="DX98" i="16"/>
  <c r="DX81" i="16"/>
  <c r="DX75" i="16"/>
  <c r="DX57" i="16"/>
  <c r="DX52" i="16"/>
  <c r="DX40" i="16"/>
  <c r="DX26" i="16"/>
  <c r="DX17" i="16"/>
  <c r="DX13" i="16"/>
  <c r="DX12" i="16"/>
  <c r="DX11" i="16"/>
  <c r="BY393" i="16"/>
  <c r="BY391" i="16"/>
  <c r="BY384" i="16"/>
  <c r="BY375" i="16"/>
  <c r="BY362" i="16"/>
  <c r="BY355" i="16"/>
  <c r="BY346" i="16"/>
  <c r="BY337" i="16"/>
  <c r="BY327" i="16"/>
  <c r="BY318" i="16"/>
  <c r="BY310" i="16"/>
  <c r="BY300" i="16"/>
  <c r="BY289" i="16"/>
  <c r="BY279" i="16"/>
  <c r="BY271" i="16"/>
  <c r="BY257" i="16"/>
  <c r="BY244" i="16"/>
  <c r="BY231" i="16"/>
  <c r="BY224" i="16"/>
  <c r="BY215" i="16"/>
  <c r="BY203" i="16"/>
  <c r="BY199" i="16"/>
  <c r="BY185" i="16"/>
  <c r="BY172" i="16"/>
  <c r="BY159" i="16"/>
  <c r="BY148" i="16"/>
  <c r="BY137" i="16"/>
  <c r="BY124" i="16"/>
  <c r="BY115" i="16"/>
  <c r="BY103" i="16"/>
  <c r="BY98" i="16"/>
  <c r="BY81" i="16"/>
  <c r="BY75" i="16"/>
  <c r="BY57" i="16"/>
  <c r="BY52" i="16"/>
  <c r="BY40" i="16"/>
  <c r="BY26" i="16"/>
  <c r="BY17" i="16"/>
  <c r="BY13" i="16"/>
  <c r="BY12" i="16"/>
  <c r="BY11" i="16"/>
  <c r="BX393" i="16"/>
  <c r="BX391" i="16"/>
  <c r="BX384" i="16"/>
  <c r="BX375" i="16"/>
  <c r="BX362" i="16"/>
  <c r="BX355" i="16"/>
  <c r="BX346" i="16"/>
  <c r="BX337" i="16"/>
  <c r="BX327" i="16"/>
  <c r="BX318" i="16"/>
  <c r="BX310" i="16"/>
  <c r="BX300" i="16"/>
  <c r="BX289" i="16"/>
  <c r="BX279" i="16"/>
  <c r="BX271" i="16"/>
  <c r="BX257" i="16"/>
  <c r="BX244" i="16"/>
  <c r="BX231" i="16"/>
  <c r="BX224" i="16"/>
  <c r="BX215" i="16"/>
  <c r="BX203" i="16"/>
  <c r="BX199" i="16"/>
  <c r="BX185" i="16"/>
  <c r="BX172" i="16"/>
  <c r="BX159" i="16"/>
  <c r="BX148" i="16"/>
  <c r="BX137" i="16"/>
  <c r="BX124" i="16"/>
  <c r="BX115" i="16"/>
  <c r="BX103" i="16"/>
  <c r="BX98" i="16"/>
  <c r="BX81" i="16"/>
  <c r="BX75" i="16"/>
  <c r="BX57" i="16"/>
  <c r="BX52" i="16"/>
  <c r="BX40" i="16"/>
  <c r="BX26" i="16"/>
  <c r="BX17" i="16"/>
  <c r="BX13" i="16"/>
  <c r="BX12" i="16"/>
  <c r="BX11" i="16"/>
  <c r="FD393" i="16"/>
  <c r="FD384" i="16"/>
  <c r="FD362" i="16"/>
  <c r="FD337" i="16"/>
  <c r="FD300" i="16"/>
  <c r="FD279" i="16"/>
  <c r="FD271" i="16"/>
  <c r="FD244" i="16"/>
  <c r="FD215" i="16"/>
  <c r="FD199" i="16"/>
  <c r="FD172" i="16"/>
  <c r="FD159" i="16"/>
  <c r="FD81" i="16"/>
  <c r="FD57" i="16"/>
  <c r="FD52" i="16"/>
  <c r="FD26" i="16"/>
  <c r="FD13" i="16"/>
  <c r="FD12" i="16"/>
  <c r="FD11" i="16"/>
  <c r="FF172" i="16"/>
  <c r="FE172" i="16"/>
  <c r="FG58" i="16"/>
  <c r="EZ393" i="16"/>
  <c r="EZ384" i="16"/>
  <c r="EZ362" i="16"/>
  <c r="EZ300" i="16"/>
  <c r="EZ279" i="16"/>
  <c r="EZ271" i="16"/>
  <c r="EZ244" i="16"/>
  <c r="EZ199" i="16"/>
  <c r="EZ185" i="16"/>
  <c r="EZ159" i="16"/>
  <c r="EZ81" i="16"/>
  <c r="EZ57" i="16"/>
  <c r="EZ52" i="16"/>
  <c r="EZ26" i="16"/>
  <c r="EZ13" i="16"/>
  <c r="EZ12" i="16"/>
  <c r="EZ11" i="16"/>
  <c r="FC186" i="16"/>
  <c r="FB185" i="16"/>
  <c r="FA185" i="16"/>
  <c r="FC27" i="16"/>
  <c r="AZ393" i="16"/>
  <c r="AZ384" i="16"/>
  <c r="AZ375" i="16"/>
  <c r="AZ362" i="16"/>
  <c r="AZ355" i="16"/>
  <c r="AZ346" i="16"/>
  <c r="AZ337" i="16"/>
  <c r="AZ327" i="16"/>
  <c r="AZ318" i="16"/>
  <c r="AZ310" i="16"/>
  <c r="AZ300" i="16"/>
  <c r="AZ289" i="16"/>
  <c r="AZ279" i="16"/>
  <c r="AZ271" i="16"/>
  <c r="AZ257" i="16"/>
  <c r="AZ244" i="16"/>
  <c r="AZ231" i="16"/>
  <c r="AZ224" i="16"/>
  <c r="AZ215" i="16"/>
  <c r="AZ203" i="16"/>
  <c r="AZ199" i="16"/>
  <c r="AZ185" i="16"/>
  <c r="AZ172" i="16"/>
  <c r="AZ159" i="16"/>
  <c r="AZ148" i="16"/>
  <c r="AZ137" i="16"/>
  <c r="AZ124" i="16"/>
  <c r="AZ115" i="16"/>
  <c r="AZ103" i="16"/>
  <c r="AZ98" i="16"/>
  <c r="AZ81" i="16"/>
  <c r="AZ75" i="16"/>
  <c r="AZ57" i="16"/>
  <c r="AZ52" i="16"/>
  <c r="AZ40" i="16"/>
  <c r="AZ26" i="16"/>
  <c r="AZ17" i="16"/>
  <c r="AZ13" i="16"/>
  <c r="AZ12" i="16"/>
  <c r="AZ11" i="16"/>
  <c r="EF384" i="16"/>
  <c r="EF289" i="16"/>
  <c r="EF271" i="16"/>
  <c r="EF115" i="16"/>
  <c r="EF57" i="16"/>
  <c r="EF40" i="16"/>
  <c r="EF12" i="16"/>
  <c r="EF11" i="16"/>
  <c r="EH289" i="16"/>
  <c r="EG289" i="16"/>
  <c r="EI290" i="16"/>
  <c r="EI116" i="16"/>
  <c r="EH115" i="16"/>
  <c r="EI115" i="16" s="1"/>
  <c r="EG115" i="16"/>
  <c r="EI41" i="16"/>
  <c r="EH40" i="16"/>
  <c r="EG40" i="16"/>
  <c r="AF393" i="16"/>
  <c r="AF384" i="16"/>
  <c r="AF375" i="16"/>
  <c r="AF362" i="16"/>
  <c r="AF355" i="16"/>
  <c r="AF346" i="16"/>
  <c r="AF337" i="16"/>
  <c r="AF327" i="16"/>
  <c r="AF318" i="16"/>
  <c r="AF310" i="16"/>
  <c r="AF300" i="16"/>
  <c r="AF289" i="16"/>
  <c r="AF279" i="16"/>
  <c r="AF271" i="16"/>
  <c r="AF257" i="16"/>
  <c r="AF244" i="16"/>
  <c r="AF231" i="16"/>
  <c r="AF224" i="16"/>
  <c r="AF215" i="16"/>
  <c r="AF203" i="16"/>
  <c r="AF199" i="16"/>
  <c r="AF185" i="16"/>
  <c r="AF172" i="16"/>
  <c r="AF159" i="16"/>
  <c r="AF148" i="16"/>
  <c r="AF137" i="16"/>
  <c r="AF124" i="16"/>
  <c r="AF115" i="16"/>
  <c r="AF103" i="16"/>
  <c r="AF98" i="16"/>
  <c r="AF81" i="16"/>
  <c r="AF75" i="16"/>
  <c r="AF57" i="16"/>
  <c r="AF52" i="16"/>
  <c r="AF40" i="16"/>
  <c r="AF26" i="16"/>
  <c r="AF17" i="16"/>
  <c r="AF13" i="16"/>
  <c r="AF12" i="16"/>
  <c r="AF11" i="16"/>
  <c r="EB384" i="16"/>
  <c r="EB271" i="16"/>
  <c r="EB57" i="16"/>
  <c r="EB40" i="16"/>
  <c r="EB12" i="16"/>
  <c r="EB11" i="16"/>
  <c r="ED40" i="16"/>
  <c r="EC40" i="16"/>
  <c r="AB393" i="16"/>
  <c r="AB384" i="16"/>
  <c r="AB375" i="16"/>
  <c r="AB362" i="16"/>
  <c r="AB355" i="16"/>
  <c r="AB346" i="16"/>
  <c r="AB337" i="16"/>
  <c r="AB327" i="16"/>
  <c r="AB318" i="16"/>
  <c r="AB289" i="16"/>
  <c r="AB271" i="16"/>
  <c r="AB257" i="16"/>
  <c r="AB244" i="16"/>
  <c r="AB231" i="16"/>
  <c r="AB224" i="16"/>
  <c r="AB215" i="16"/>
  <c r="AB203" i="16"/>
  <c r="AB199" i="16"/>
  <c r="AB185" i="16"/>
  <c r="AB172" i="16"/>
  <c r="AB159" i="16"/>
  <c r="AB148" i="16"/>
  <c r="AB137" i="16"/>
  <c r="AB124" i="16"/>
  <c r="AB115" i="16"/>
  <c r="AB103" i="16"/>
  <c r="AB98" i="16"/>
  <c r="AB81" i="16"/>
  <c r="AB75" i="16"/>
  <c r="AB57" i="16"/>
  <c r="AB52" i="16"/>
  <c r="AB40" i="16"/>
  <c r="AB26" i="16"/>
  <c r="AB17" i="16"/>
  <c r="AB13" i="16"/>
  <c r="AB12" i="16"/>
  <c r="AB11" i="16"/>
  <c r="AE394" i="16"/>
  <c r="AE290" i="16"/>
  <c r="AE258" i="16"/>
  <c r="AE245" i="16"/>
  <c r="AE186" i="16"/>
  <c r="AE149" i="16"/>
  <c r="AE138" i="16"/>
  <c r="AD137" i="16"/>
  <c r="AC137" i="16"/>
  <c r="AE125" i="16"/>
  <c r="AE82" i="16"/>
  <c r="AE18" i="16"/>
  <c r="X393" i="16"/>
  <c r="X384" i="16"/>
  <c r="X375" i="16"/>
  <c r="X362" i="16"/>
  <c r="X346" i="16"/>
  <c r="X337" i="16"/>
  <c r="X327" i="16"/>
  <c r="X318" i="16"/>
  <c r="X310" i="16"/>
  <c r="X300" i="16"/>
  <c r="X289" i="16"/>
  <c r="X279" i="16"/>
  <c r="X271" i="16"/>
  <c r="X257" i="16"/>
  <c r="X244" i="16"/>
  <c r="X231" i="16"/>
  <c r="X224" i="16"/>
  <c r="X215" i="16"/>
  <c r="X203" i="16"/>
  <c r="X199" i="16"/>
  <c r="X185" i="16"/>
  <c r="X172" i="16"/>
  <c r="X159" i="16"/>
  <c r="X148" i="16"/>
  <c r="X137" i="16"/>
  <c r="X124" i="16"/>
  <c r="X115" i="16"/>
  <c r="X103" i="16"/>
  <c r="X98" i="16"/>
  <c r="X81" i="16"/>
  <c r="X57" i="16"/>
  <c r="X52" i="16"/>
  <c r="X40" i="16"/>
  <c r="X26" i="16"/>
  <c r="X17" i="16"/>
  <c r="X13" i="16"/>
  <c r="X12" i="16"/>
  <c r="X11" i="16"/>
  <c r="Z337" i="16"/>
  <c r="Y337" i="16"/>
  <c r="AA301" i="16"/>
  <c r="AA204" i="16"/>
  <c r="AA200" i="16"/>
  <c r="Z199" i="16"/>
  <c r="Y199" i="16"/>
  <c r="AA160" i="16"/>
  <c r="AA125" i="16"/>
  <c r="Z124" i="16"/>
  <c r="Y124" i="16"/>
  <c r="AA58" i="16"/>
  <c r="Z57" i="16"/>
  <c r="Y57" i="16"/>
  <c r="EN393" i="16"/>
  <c r="EN375" i="16"/>
  <c r="EN289" i="16"/>
  <c r="EN271" i="16"/>
  <c r="EN231" i="16"/>
  <c r="EN215" i="16"/>
  <c r="EN172" i="16"/>
  <c r="EN159" i="16"/>
  <c r="EN124" i="16"/>
  <c r="EN115" i="16"/>
  <c r="EN103" i="16"/>
  <c r="EN98" i="16"/>
  <c r="EN81" i="16"/>
  <c r="EN75" i="16"/>
  <c r="EN57" i="16"/>
  <c r="EN52" i="16"/>
  <c r="EN40" i="16"/>
  <c r="EN26" i="16"/>
  <c r="EN17" i="16"/>
  <c r="EN13" i="16"/>
  <c r="EN12" i="16"/>
  <c r="EN11" i="16"/>
  <c r="EQ377" i="16"/>
  <c r="EP375" i="16"/>
  <c r="EO375" i="16"/>
  <c r="EQ233" i="16"/>
  <c r="EP231" i="16"/>
  <c r="EQ231" i="16" s="1"/>
  <c r="EO231" i="16"/>
  <c r="EQ217" i="16"/>
  <c r="EP215" i="16"/>
  <c r="EO215" i="16"/>
  <c r="EQ174" i="16"/>
  <c r="EP172" i="16"/>
  <c r="EO172" i="16"/>
  <c r="EQ28" i="16"/>
  <c r="CJ393" i="16"/>
  <c r="CJ391" i="16"/>
  <c r="CJ384" i="16"/>
  <c r="CJ375" i="16"/>
  <c r="CJ362" i="16"/>
  <c r="CJ355" i="16"/>
  <c r="CJ346" i="16"/>
  <c r="CJ337" i="16"/>
  <c r="CJ327" i="16"/>
  <c r="CJ318" i="16"/>
  <c r="CJ310" i="16"/>
  <c r="CJ300" i="16"/>
  <c r="CJ289" i="16"/>
  <c r="CJ279" i="16"/>
  <c r="CJ271" i="16"/>
  <c r="CJ257" i="16"/>
  <c r="CJ244" i="16"/>
  <c r="CJ231" i="16"/>
  <c r="CJ224" i="16"/>
  <c r="CJ215" i="16"/>
  <c r="CJ203" i="16"/>
  <c r="CJ199" i="16"/>
  <c r="CJ185" i="16"/>
  <c r="CJ172" i="16"/>
  <c r="CJ159" i="16"/>
  <c r="CJ148" i="16"/>
  <c r="CJ137" i="16"/>
  <c r="CJ124" i="16"/>
  <c r="CJ115" i="16"/>
  <c r="CJ103" i="16"/>
  <c r="CJ98" i="16"/>
  <c r="CJ81" i="16"/>
  <c r="CJ75" i="16"/>
  <c r="CJ57" i="16"/>
  <c r="CJ52" i="16"/>
  <c r="CJ40" i="16"/>
  <c r="CJ26" i="16"/>
  <c r="CJ17" i="16"/>
  <c r="CJ13" i="16"/>
  <c r="CJ12" i="16"/>
  <c r="CJ11" i="16"/>
  <c r="CG391" i="16"/>
  <c r="CF391" i="16"/>
  <c r="CF393" i="16"/>
  <c r="CF384" i="16"/>
  <c r="CF375" i="16"/>
  <c r="CF362" i="16"/>
  <c r="CF355" i="16"/>
  <c r="CF346" i="16"/>
  <c r="CF337" i="16"/>
  <c r="CF327" i="16"/>
  <c r="CF318" i="16"/>
  <c r="CF310" i="16"/>
  <c r="CF300" i="16"/>
  <c r="CF289" i="16"/>
  <c r="CF279" i="16"/>
  <c r="CF271" i="16"/>
  <c r="CF257" i="16"/>
  <c r="CF244" i="16"/>
  <c r="CF231" i="16"/>
  <c r="CF224" i="16"/>
  <c r="CF215" i="16"/>
  <c r="CF203" i="16"/>
  <c r="CF199" i="16"/>
  <c r="CF185" i="16"/>
  <c r="CF172" i="16"/>
  <c r="CF159" i="16"/>
  <c r="CF148" i="16"/>
  <c r="CF137" i="16"/>
  <c r="CF124" i="16"/>
  <c r="CF115" i="16"/>
  <c r="CF103" i="16"/>
  <c r="CF98" i="16"/>
  <c r="CF81" i="16"/>
  <c r="CF75" i="16"/>
  <c r="CF57" i="16"/>
  <c r="CF52" i="16"/>
  <c r="CF40" i="16"/>
  <c r="CF26" i="16"/>
  <c r="CF17" i="16"/>
  <c r="CF13" i="16"/>
  <c r="CF12" i="16"/>
  <c r="CF11" i="16"/>
  <c r="CG318" i="16"/>
  <c r="CH318" i="16"/>
  <c r="CB393" i="16"/>
  <c r="CB384" i="16"/>
  <c r="CB375" i="16"/>
  <c r="CB362" i="16"/>
  <c r="CB355" i="16"/>
  <c r="CB346" i="16"/>
  <c r="CB337" i="16"/>
  <c r="CB327" i="16"/>
  <c r="CB318" i="16"/>
  <c r="CB310" i="16"/>
  <c r="CB300" i="16"/>
  <c r="CB289" i="16"/>
  <c r="CB279" i="16"/>
  <c r="CB271" i="16"/>
  <c r="CB257" i="16"/>
  <c r="CB244" i="16"/>
  <c r="CB231" i="16"/>
  <c r="CB224" i="16"/>
  <c r="CB215" i="16"/>
  <c r="CB203" i="16"/>
  <c r="CB199" i="16"/>
  <c r="CB185" i="16"/>
  <c r="CB172" i="16"/>
  <c r="CB159" i="16"/>
  <c r="CB148" i="16"/>
  <c r="CB137" i="16"/>
  <c r="CB124" i="16"/>
  <c r="CB115" i="16"/>
  <c r="CB103" i="16"/>
  <c r="CB98" i="16"/>
  <c r="CB81" i="16"/>
  <c r="CB75" i="16"/>
  <c r="CB57" i="16"/>
  <c r="CB52" i="16"/>
  <c r="CB40" i="16"/>
  <c r="CB26" i="16"/>
  <c r="CB17" i="16"/>
  <c r="CB13" i="16"/>
  <c r="CB12" i="16"/>
  <c r="CB11" i="16"/>
  <c r="AV393" i="16"/>
  <c r="AV391" i="16"/>
  <c r="AV384" i="16"/>
  <c r="AV375" i="16"/>
  <c r="AV362" i="16"/>
  <c r="AV355" i="16"/>
  <c r="AV346" i="16"/>
  <c r="AV337" i="16"/>
  <c r="AV327" i="16"/>
  <c r="AV318" i="16"/>
  <c r="AV310" i="16"/>
  <c r="AV300" i="16"/>
  <c r="AV289" i="16"/>
  <c r="AV279" i="16"/>
  <c r="AV271" i="16"/>
  <c r="AV257" i="16"/>
  <c r="AV244" i="16"/>
  <c r="AV231" i="16"/>
  <c r="AV224" i="16"/>
  <c r="AV215" i="16"/>
  <c r="AV203" i="16"/>
  <c r="AV199" i="16"/>
  <c r="AV185" i="16"/>
  <c r="AV172" i="16"/>
  <c r="AV159" i="16"/>
  <c r="AV148" i="16"/>
  <c r="AV137" i="16"/>
  <c r="AV124" i="16"/>
  <c r="AV115" i="16"/>
  <c r="AV103" i="16"/>
  <c r="AV98" i="16"/>
  <c r="AV81" i="16"/>
  <c r="AV75" i="16"/>
  <c r="AV57" i="16"/>
  <c r="AV52" i="16"/>
  <c r="AV40" i="16"/>
  <c r="AV26" i="16"/>
  <c r="AV17" i="16"/>
  <c r="AV13" i="16"/>
  <c r="AV12" i="16"/>
  <c r="AV11" i="16"/>
  <c r="BH393" i="16"/>
  <c r="BH384" i="16"/>
  <c r="BH375" i="16"/>
  <c r="BH362" i="16"/>
  <c r="BH355" i="16"/>
  <c r="BH346" i="16"/>
  <c r="BH337" i="16"/>
  <c r="BH327" i="16"/>
  <c r="BH318" i="16"/>
  <c r="BH310" i="16"/>
  <c r="BH300" i="16"/>
  <c r="BH289" i="16"/>
  <c r="BH279" i="16"/>
  <c r="BH271" i="16"/>
  <c r="BH257" i="16"/>
  <c r="BH244" i="16"/>
  <c r="BH231" i="16"/>
  <c r="BH224" i="16"/>
  <c r="BH215" i="16"/>
  <c r="BH203" i="16"/>
  <c r="BH199" i="16"/>
  <c r="BH185" i="16"/>
  <c r="BH172" i="16"/>
  <c r="BH159" i="16"/>
  <c r="BH148" i="16"/>
  <c r="BH137" i="16"/>
  <c r="BH124" i="16"/>
  <c r="BH115" i="16"/>
  <c r="BH103" i="16"/>
  <c r="BH98" i="16"/>
  <c r="BH81" i="16"/>
  <c r="BH75" i="16"/>
  <c r="BH57" i="16"/>
  <c r="BH52" i="16"/>
  <c r="BH40" i="16"/>
  <c r="BH26" i="16"/>
  <c r="BH17" i="16"/>
  <c r="BH13" i="16"/>
  <c r="BH12" i="16"/>
  <c r="BH11" i="16"/>
  <c r="FQ148" i="16"/>
  <c r="FP148" i="16"/>
  <c r="FP81" i="16"/>
  <c r="FP26" i="16"/>
  <c r="AA199" i="16" l="1"/>
  <c r="AE137" i="16"/>
  <c r="EQ215" i="16"/>
  <c r="EI40" i="16"/>
  <c r="HO10" i="16"/>
  <c r="E62" i="13"/>
  <c r="I62" i="13" s="1"/>
  <c r="EI289" i="16"/>
  <c r="DC398" i="16"/>
  <c r="GY398" i="16"/>
  <c r="DC10" i="16"/>
  <c r="EQ375" i="16"/>
  <c r="AA57" i="16"/>
  <c r="AA124" i="16"/>
  <c r="EQ172" i="16"/>
  <c r="CJ10" i="16"/>
  <c r="CJ398" i="16" s="1"/>
  <c r="FC185" i="16"/>
  <c r="F64" i="13"/>
  <c r="E64" i="13"/>
  <c r="AB10" i="16"/>
  <c r="AB398" i="16" s="1"/>
  <c r="GU398" i="16"/>
  <c r="F65" i="13"/>
  <c r="E65" i="13"/>
  <c r="I65" i="13" s="1"/>
  <c r="CF10" i="16"/>
  <c r="CF398" i="16" s="1"/>
  <c r="AF10" i="16"/>
  <c r="AF398" i="16" s="1"/>
  <c r="AZ10" i="16"/>
  <c r="AZ398" i="16" s="1"/>
  <c r="EZ10" i="16"/>
  <c r="EZ398" i="16" s="1"/>
  <c r="E66" i="13"/>
  <c r="F66" i="13"/>
  <c r="F61" i="13"/>
  <c r="E61" i="13"/>
  <c r="I61" i="13" s="1"/>
  <c r="HK398" i="16"/>
  <c r="F63" i="13"/>
  <c r="E63" i="13"/>
  <c r="I63" i="13" s="1"/>
  <c r="AV10" i="16"/>
  <c r="AV398" i="16" s="1"/>
  <c r="X10" i="16"/>
  <c r="X398" i="16" s="1"/>
  <c r="EB10" i="16"/>
  <c r="EB398" i="16" s="1"/>
  <c r="EF10" i="16"/>
  <c r="EF398" i="16" s="1"/>
  <c r="DX10" i="16"/>
  <c r="DX398" i="16" s="1"/>
  <c r="HF398" i="16"/>
  <c r="HG10" i="16"/>
  <c r="HK10" i="16"/>
  <c r="HN398" i="16"/>
  <c r="BH10" i="16"/>
  <c r="BH398" i="16" s="1"/>
  <c r="CB10" i="16"/>
  <c r="CB398" i="16" s="1"/>
  <c r="EN10" i="16"/>
  <c r="EN398" i="16" s="1"/>
  <c r="FD10" i="16"/>
  <c r="FD398" i="16" s="1"/>
  <c r="HC398" i="16"/>
  <c r="F67" i="13"/>
  <c r="E67" i="13"/>
  <c r="HC10" i="16"/>
  <c r="BY10" i="16"/>
  <c r="BY398" i="16" s="1"/>
  <c r="BX10" i="16"/>
  <c r="BX398" i="16" s="1"/>
  <c r="FT393" i="16"/>
  <c r="FT384" i="16"/>
  <c r="FT362" i="16"/>
  <c r="FT327" i="16"/>
  <c r="FT318" i="16"/>
  <c r="FT300" i="16"/>
  <c r="FT289" i="16"/>
  <c r="FT279" i="16"/>
  <c r="FT271" i="16"/>
  <c r="FT244" i="16"/>
  <c r="FT231" i="16"/>
  <c r="FT215" i="16"/>
  <c r="FT199" i="16"/>
  <c r="FT185" i="16"/>
  <c r="FT172" i="16"/>
  <c r="FT159" i="16"/>
  <c r="FT148" i="16"/>
  <c r="FT137" i="16"/>
  <c r="FT81" i="16"/>
  <c r="FT57" i="16"/>
  <c r="FT52" i="16"/>
  <c r="FT26" i="16"/>
  <c r="FT17" i="16"/>
  <c r="FT13" i="16"/>
  <c r="FT12" i="16"/>
  <c r="FT11" i="16"/>
  <c r="FV148" i="16"/>
  <c r="FU148" i="16"/>
  <c r="D14" i="15"/>
  <c r="D15" i="15"/>
  <c r="D16" i="15"/>
  <c r="D17" i="15"/>
  <c r="D18" i="15"/>
  <c r="D19" i="15"/>
  <c r="D20" i="15"/>
  <c r="D21" i="15"/>
  <c r="D22" i="15"/>
  <c r="D23" i="15"/>
  <c r="D24" i="15"/>
  <c r="D25" i="15"/>
  <c r="D26" i="15"/>
  <c r="D27" i="15"/>
  <c r="D28" i="15"/>
  <c r="D29" i="15"/>
  <c r="D30" i="15"/>
  <c r="D31" i="15"/>
  <c r="D32" i="15"/>
  <c r="D33" i="15"/>
  <c r="D34" i="15"/>
  <c r="D35" i="15"/>
  <c r="D36" i="15"/>
  <c r="D37" i="15"/>
  <c r="D38" i="15"/>
  <c r="D39" i="15"/>
  <c r="D40" i="15"/>
  <c r="D41" i="15"/>
  <c r="D42" i="15"/>
  <c r="D43" i="15"/>
  <c r="D44" i="15"/>
  <c r="D45" i="15"/>
  <c r="D46" i="15"/>
  <c r="D47" i="15"/>
  <c r="D48" i="15"/>
  <c r="D49" i="15"/>
  <c r="D50" i="15"/>
  <c r="D51" i="15"/>
  <c r="D52" i="15"/>
  <c r="D53" i="15"/>
  <c r="D54" i="15"/>
  <c r="D55" i="15"/>
  <c r="D56" i="15"/>
  <c r="D57" i="15"/>
  <c r="D58" i="15"/>
  <c r="D59" i="15"/>
  <c r="D60" i="15"/>
  <c r="D61" i="15"/>
  <c r="D62" i="15"/>
  <c r="D63" i="15"/>
  <c r="D64" i="15"/>
  <c r="D65" i="15"/>
  <c r="D66" i="15"/>
  <c r="D67" i="15"/>
  <c r="D68" i="15"/>
  <c r="D69" i="15"/>
  <c r="D70" i="15"/>
  <c r="D71" i="15"/>
  <c r="D72" i="15"/>
  <c r="D73" i="15"/>
  <c r="D74" i="15"/>
  <c r="D75" i="15"/>
  <c r="D76" i="15"/>
  <c r="D77" i="15"/>
  <c r="D78" i="15"/>
  <c r="D79" i="15"/>
  <c r="D80" i="15"/>
  <c r="D81" i="15"/>
  <c r="D82" i="15"/>
  <c r="D83" i="15"/>
  <c r="D84" i="15"/>
  <c r="D85" i="15"/>
  <c r="D86" i="15"/>
  <c r="D87" i="15"/>
  <c r="D88" i="15"/>
  <c r="D89" i="15"/>
  <c r="D90" i="15"/>
  <c r="D91" i="15"/>
  <c r="D92" i="15"/>
  <c r="D93" i="15"/>
  <c r="D94" i="15"/>
  <c r="D95" i="15"/>
  <c r="D96" i="15"/>
  <c r="D97" i="15"/>
  <c r="D98" i="15"/>
  <c r="D99" i="15"/>
  <c r="D100" i="15"/>
  <c r="D101" i="15"/>
  <c r="D11" i="15"/>
  <c r="D12" i="15"/>
  <c r="D13" i="15"/>
  <c r="D10" i="15"/>
  <c r="L10" i="15"/>
  <c r="M10" i="15"/>
  <c r="O10" i="15" s="1"/>
  <c r="N10" i="15"/>
  <c r="P10" i="15"/>
  <c r="Q10" i="15"/>
  <c r="R10" i="15"/>
  <c r="F10" i="15" s="1"/>
  <c r="G10" i="15" s="1"/>
  <c r="S10" i="15"/>
  <c r="C10" i="15"/>
  <c r="B10" i="15"/>
  <c r="F98" i="15"/>
  <c r="F99" i="15"/>
  <c r="F100" i="15"/>
  <c r="F101" i="15"/>
  <c r="F97" i="15"/>
  <c r="F96" i="15"/>
  <c r="C98" i="15"/>
  <c r="C99" i="15"/>
  <c r="C100" i="15"/>
  <c r="C101" i="15"/>
  <c r="C97" i="15"/>
  <c r="C96" i="15"/>
  <c r="B98" i="15"/>
  <c r="B99" i="15"/>
  <c r="B100" i="15"/>
  <c r="B101" i="15"/>
  <c r="B97" i="15"/>
  <c r="B96" i="15"/>
  <c r="F95" i="15"/>
  <c r="F94" i="15"/>
  <c r="C95" i="15"/>
  <c r="C94" i="15"/>
  <c r="B95" i="15"/>
  <c r="B94" i="15"/>
  <c r="B14" i="15"/>
  <c r="C14" i="15"/>
  <c r="F14" i="15"/>
  <c r="B15" i="15"/>
  <c r="C15" i="15"/>
  <c r="F15" i="15"/>
  <c r="B16" i="15"/>
  <c r="C16" i="15"/>
  <c r="F16" i="15"/>
  <c r="B17" i="15"/>
  <c r="C17" i="15"/>
  <c r="F17" i="15"/>
  <c r="B18" i="15"/>
  <c r="C18" i="15"/>
  <c r="F18" i="15"/>
  <c r="B19" i="15"/>
  <c r="C19" i="15"/>
  <c r="F19" i="15"/>
  <c r="B20" i="15"/>
  <c r="C20" i="15"/>
  <c r="F20" i="15"/>
  <c r="B21" i="15"/>
  <c r="C21" i="15"/>
  <c r="F21" i="15"/>
  <c r="B22" i="15"/>
  <c r="C22" i="15"/>
  <c r="F22" i="15"/>
  <c r="B23" i="15"/>
  <c r="C23" i="15"/>
  <c r="F23" i="15"/>
  <c r="B24" i="15"/>
  <c r="C24" i="15"/>
  <c r="F24" i="15"/>
  <c r="B25" i="15"/>
  <c r="C25" i="15"/>
  <c r="F25" i="15"/>
  <c r="B26" i="15"/>
  <c r="C26" i="15"/>
  <c r="F26" i="15"/>
  <c r="B27" i="15"/>
  <c r="C27" i="15"/>
  <c r="F27" i="15"/>
  <c r="B28" i="15"/>
  <c r="C28" i="15"/>
  <c r="F28" i="15"/>
  <c r="B29" i="15"/>
  <c r="C29" i="15"/>
  <c r="F29" i="15"/>
  <c r="B30" i="15"/>
  <c r="C30" i="15"/>
  <c r="F30" i="15"/>
  <c r="B31" i="15"/>
  <c r="C31" i="15"/>
  <c r="F31" i="15"/>
  <c r="B32" i="15"/>
  <c r="C32" i="15"/>
  <c r="F32" i="15"/>
  <c r="B33" i="15"/>
  <c r="C33" i="15"/>
  <c r="F33" i="15"/>
  <c r="B34" i="15"/>
  <c r="C34" i="15"/>
  <c r="F34" i="15"/>
  <c r="B35" i="15"/>
  <c r="C35" i="15"/>
  <c r="F35" i="15"/>
  <c r="B36" i="15"/>
  <c r="C36" i="15"/>
  <c r="F36" i="15"/>
  <c r="B37" i="15"/>
  <c r="C37" i="15"/>
  <c r="F37" i="15"/>
  <c r="B38" i="15"/>
  <c r="C38" i="15"/>
  <c r="F38" i="15"/>
  <c r="B39" i="15"/>
  <c r="C39" i="15"/>
  <c r="F39" i="15"/>
  <c r="B40" i="15"/>
  <c r="C40" i="15"/>
  <c r="F40" i="15"/>
  <c r="B41" i="15"/>
  <c r="C41" i="15"/>
  <c r="F41" i="15"/>
  <c r="B42" i="15"/>
  <c r="C42" i="15"/>
  <c r="F42" i="15"/>
  <c r="B43" i="15"/>
  <c r="C43" i="15"/>
  <c r="F43" i="15"/>
  <c r="B44" i="15"/>
  <c r="C44" i="15"/>
  <c r="F44" i="15"/>
  <c r="B45" i="15"/>
  <c r="C45" i="15"/>
  <c r="F45" i="15"/>
  <c r="B46" i="15"/>
  <c r="C46" i="15"/>
  <c r="F46" i="15"/>
  <c r="B47" i="15"/>
  <c r="C47" i="15"/>
  <c r="F47" i="15"/>
  <c r="B48" i="15"/>
  <c r="C48" i="15"/>
  <c r="F48" i="15"/>
  <c r="B49" i="15"/>
  <c r="C49" i="15"/>
  <c r="F49" i="15"/>
  <c r="B50" i="15"/>
  <c r="C50" i="15"/>
  <c r="F50" i="15"/>
  <c r="B51" i="15"/>
  <c r="C51" i="15"/>
  <c r="F51" i="15"/>
  <c r="B52" i="15"/>
  <c r="C52" i="15"/>
  <c r="F52" i="15"/>
  <c r="B53" i="15"/>
  <c r="C53" i="15"/>
  <c r="F53" i="15"/>
  <c r="B54" i="15"/>
  <c r="C54" i="15"/>
  <c r="F54" i="15"/>
  <c r="B55" i="15"/>
  <c r="C55" i="15"/>
  <c r="F55" i="15"/>
  <c r="B56" i="15"/>
  <c r="C56" i="15"/>
  <c r="F56" i="15"/>
  <c r="B57" i="15"/>
  <c r="C57" i="15"/>
  <c r="F57" i="15"/>
  <c r="B58" i="15"/>
  <c r="C58" i="15"/>
  <c r="F58" i="15"/>
  <c r="B59" i="15"/>
  <c r="C59" i="15"/>
  <c r="F59" i="15"/>
  <c r="B60" i="15"/>
  <c r="C60" i="15"/>
  <c r="F60" i="15"/>
  <c r="B61" i="15"/>
  <c r="C61" i="15"/>
  <c r="F61" i="15"/>
  <c r="B62" i="15"/>
  <c r="C62" i="15"/>
  <c r="F62" i="15"/>
  <c r="B63" i="15"/>
  <c r="C63" i="15"/>
  <c r="F63" i="15"/>
  <c r="B64" i="15"/>
  <c r="C64" i="15"/>
  <c r="F64" i="15"/>
  <c r="B65" i="15"/>
  <c r="C65" i="15"/>
  <c r="F65" i="15"/>
  <c r="B66" i="15"/>
  <c r="C66" i="15"/>
  <c r="F66" i="15"/>
  <c r="B67" i="15"/>
  <c r="C67" i="15"/>
  <c r="F67" i="15"/>
  <c r="B68" i="15"/>
  <c r="C68" i="15"/>
  <c r="F68" i="15"/>
  <c r="B69" i="15"/>
  <c r="C69" i="15"/>
  <c r="F69" i="15"/>
  <c r="B70" i="15"/>
  <c r="C70" i="15"/>
  <c r="F70" i="15"/>
  <c r="B71" i="15"/>
  <c r="C71" i="15"/>
  <c r="F71" i="15"/>
  <c r="B72" i="15"/>
  <c r="C72" i="15"/>
  <c r="F72" i="15"/>
  <c r="B73" i="15"/>
  <c r="C73" i="15"/>
  <c r="F73" i="15"/>
  <c r="B74" i="15"/>
  <c r="C74" i="15"/>
  <c r="F74" i="15"/>
  <c r="B75" i="15"/>
  <c r="C75" i="15"/>
  <c r="F75" i="15"/>
  <c r="B76" i="15"/>
  <c r="C76" i="15"/>
  <c r="F76" i="15"/>
  <c r="B77" i="15"/>
  <c r="C77" i="15"/>
  <c r="F77" i="15"/>
  <c r="B78" i="15"/>
  <c r="C78" i="15"/>
  <c r="F78" i="15"/>
  <c r="B79" i="15"/>
  <c r="C79" i="15"/>
  <c r="F79" i="15"/>
  <c r="B80" i="15"/>
  <c r="C80" i="15"/>
  <c r="F80" i="15"/>
  <c r="B81" i="15"/>
  <c r="C81" i="15"/>
  <c r="F81" i="15"/>
  <c r="B82" i="15"/>
  <c r="C82" i="15"/>
  <c r="F82" i="15"/>
  <c r="B83" i="15"/>
  <c r="C83" i="15"/>
  <c r="F83" i="15"/>
  <c r="B84" i="15"/>
  <c r="C84" i="15"/>
  <c r="F84" i="15"/>
  <c r="B85" i="15"/>
  <c r="C85" i="15"/>
  <c r="F85" i="15"/>
  <c r="B86" i="15"/>
  <c r="C86" i="15"/>
  <c r="F86" i="15"/>
  <c r="B87" i="15"/>
  <c r="C87" i="15"/>
  <c r="F87" i="15"/>
  <c r="B88" i="15"/>
  <c r="C88" i="15"/>
  <c r="F88" i="15"/>
  <c r="B89" i="15"/>
  <c r="C89" i="15"/>
  <c r="F89" i="15"/>
  <c r="B90" i="15"/>
  <c r="C90" i="15"/>
  <c r="F90" i="15"/>
  <c r="B91" i="15"/>
  <c r="C91" i="15"/>
  <c r="F91" i="15"/>
  <c r="B92" i="15"/>
  <c r="C92" i="15"/>
  <c r="F92" i="15"/>
  <c r="B93" i="15"/>
  <c r="C93" i="15"/>
  <c r="F93" i="15"/>
  <c r="F13" i="15"/>
  <c r="C13" i="15"/>
  <c r="B13" i="15"/>
  <c r="F11" i="15"/>
  <c r="F12" i="15"/>
  <c r="C11" i="15"/>
  <c r="C12" i="15"/>
  <c r="B11" i="15"/>
  <c r="B12" i="15"/>
  <c r="P96" i="15"/>
  <c r="P94" i="15"/>
  <c r="P90" i="15"/>
  <c r="P88" i="15"/>
  <c r="P86" i="15"/>
  <c r="P84" i="15"/>
  <c r="P82" i="15"/>
  <c r="P80" i="15"/>
  <c r="P75" i="15"/>
  <c r="P73" i="15"/>
  <c r="P69" i="15"/>
  <c r="P67" i="15"/>
  <c r="P64" i="15"/>
  <c r="P62" i="15"/>
  <c r="P60" i="15"/>
  <c r="P58" i="15"/>
  <c r="P56" i="15"/>
  <c r="P54" i="15"/>
  <c r="P52" i="15"/>
  <c r="P50" i="15"/>
  <c r="P48" i="15"/>
  <c r="P46" i="15"/>
  <c r="P44" i="15"/>
  <c r="P42" i="15"/>
  <c r="P40" i="15"/>
  <c r="P38" i="15"/>
  <c r="P30" i="15"/>
  <c r="P23" i="15"/>
  <c r="P21" i="15"/>
  <c r="P18" i="15"/>
  <c r="P16" i="15"/>
  <c r="P13" i="15"/>
  <c r="P12" i="15"/>
  <c r="P11" i="15"/>
  <c r="S90" i="15"/>
  <c r="S91" i="15"/>
  <c r="R90" i="15"/>
  <c r="Q90" i="15"/>
  <c r="L13" i="15"/>
  <c r="L96" i="15"/>
  <c r="L94" i="15"/>
  <c r="L90" i="15"/>
  <c r="L88" i="15"/>
  <c r="L86" i="15"/>
  <c r="L84" i="15"/>
  <c r="L82" i="15"/>
  <c r="L80" i="15"/>
  <c r="L77" i="15"/>
  <c r="L75" i="15"/>
  <c r="L73" i="15"/>
  <c r="L71" i="15"/>
  <c r="L69" i="15"/>
  <c r="L67" i="15"/>
  <c r="L64" i="15"/>
  <c r="L62" i="15"/>
  <c r="L60" i="15"/>
  <c r="L58" i="15"/>
  <c r="L56" i="15"/>
  <c r="L54" i="15"/>
  <c r="L52" i="15"/>
  <c r="L50" i="15"/>
  <c r="L48" i="15"/>
  <c r="L46" i="15"/>
  <c r="L44" i="15"/>
  <c r="L42" i="15"/>
  <c r="L40" i="15"/>
  <c r="L38" i="15"/>
  <c r="L36" i="15"/>
  <c r="L34" i="15"/>
  <c r="L32" i="15"/>
  <c r="L30" i="15"/>
  <c r="L28" i="15"/>
  <c r="L25" i="15"/>
  <c r="L23" i="15"/>
  <c r="L21" i="15"/>
  <c r="L18" i="15"/>
  <c r="L16" i="15"/>
  <c r="L12" i="15"/>
  <c r="L11" i="15"/>
  <c r="H64" i="13" l="1"/>
  <c r="I64" i="13" s="1"/>
  <c r="HG398" i="16"/>
  <c r="HO398" i="16"/>
  <c r="H66" i="13"/>
  <c r="I66" i="13" s="1"/>
  <c r="FT10" i="16"/>
  <c r="FT398" i="16" s="1"/>
  <c r="P101" i="15"/>
  <c r="L101" i="15"/>
  <c r="AA99" i="14"/>
  <c r="AA149" i="14"/>
  <c r="AA356" i="14"/>
  <c r="AB99" i="14"/>
  <c r="AB149" i="14"/>
  <c r="AB356" i="14"/>
  <c r="AD149" i="14"/>
  <c r="AD356" i="14"/>
  <c r="HR312" i="18"/>
  <c r="HQ312" i="18"/>
  <c r="HR163" i="18"/>
  <c r="HQ163" i="18"/>
  <c r="HR12" i="18"/>
  <c r="HQ12" i="18"/>
  <c r="HR286" i="18"/>
  <c r="HQ286" i="18"/>
  <c r="HR111" i="18"/>
  <c r="HQ111" i="18"/>
  <c r="HR71" i="18"/>
  <c r="HQ71" i="18"/>
  <c r="HR179" i="18"/>
  <c r="HQ179" i="18"/>
  <c r="HR136" i="18"/>
  <c r="HQ136" i="18"/>
  <c r="HR42" i="18"/>
  <c r="HQ42" i="18"/>
  <c r="HR13" i="18"/>
  <c r="HQ13" i="18"/>
  <c r="HR11" i="18"/>
  <c r="HQ11" i="18"/>
  <c r="AD99" i="14" l="1"/>
  <c r="AE99" i="14" s="1"/>
  <c r="HR10" i="18"/>
  <c r="HR326" i="18" s="1"/>
  <c r="H148" i="13" s="1"/>
  <c r="HQ10" i="18"/>
  <c r="HQ326" i="18" s="1"/>
  <c r="F148" i="13" l="1"/>
  <c r="E148" i="13"/>
  <c r="HO318" i="18"/>
  <c r="HO49" i="18"/>
  <c r="HO44" i="18"/>
  <c r="HN321" i="18"/>
  <c r="HM321" i="18"/>
  <c r="HN319" i="18"/>
  <c r="HM319" i="18"/>
  <c r="HN312" i="18"/>
  <c r="HM312" i="18"/>
  <c r="HN231" i="18"/>
  <c r="HM231" i="18"/>
  <c r="HN149" i="18"/>
  <c r="HM149" i="18"/>
  <c r="HN47" i="18"/>
  <c r="HM47" i="18"/>
  <c r="HN42" i="18"/>
  <c r="HM42" i="18"/>
  <c r="HN13" i="18"/>
  <c r="HM13" i="18"/>
  <c r="HN12" i="18"/>
  <c r="HM12" i="18"/>
  <c r="HN11" i="18"/>
  <c r="HM11" i="18"/>
  <c r="HK318" i="18"/>
  <c r="HK49" i="18"/>
  <c r="HK44" i="18"/>
  <c r="EY324" i="18"/>
  <c r="EY308" i="18"/>
  <c r="EY249" i="18"/>
  <c r="EY264" i="18"/>
  <c r="EY180" i="18"/>
  <c r="EY189" i="18"/>
  <c r="EY126" i="18"/>
  <c r="EY48" i="18"/>
  <c r="FS322" i="18"/>
  <c r="HO312" i="18" l="1"/>
  <c r="HO47" i="18"/>
  <c r="HO42" i="18"/>
  <c r="HO12" i="18"/>
  <c r="HM10" i="18"/>
  <c r="HM326" i="18" s="1"/>
  <c r="HN10" i="18"/>
  <c r="E147" i="13" l="1"/>
  <c r="F147" i="13"/>
  <c r="HN326" i="18"/>
  <c r="HO10" i="18"/>
  <c r="DK44" i="18"/>
  <c r="HO326" i="18" l="1"/>
  <c r="H147" i="13"/>
  <c r="I147" i="13" s="1"/>
  <c r="AA287" i="18"/>
  <c r="K168" i="18" l="1"/>
  <c r="BO88" i="17" l="1"/>
  <c r="BO89" i="17"/>
  <c r="AU231" i="17" l="1"/>
  <c r="BT398" i="16"/>
  <c r="BV393" i="16"/>
  <c r="BU393" i="16"/>
  <c r="BV391" i="16"/>
  <c r="BU391" i="16"/>
  <c r="BV384" i="16"/>
  <c r="BU384" i="16"/>
  <c r="BV375" i="16"/>
  <c r="BU375" i="16"/>
  <c r="BV362" i="16"/>
  <c r="BU362" i="16"/>
  <c r="BW361" i="16"/>
  <c r="BV355" i="16"/>
  <c r="BU355" i="16"/>
  <c r="BV327" i="16"/>
  <c r="BU327" i="16"/>
  <c r="BV318" i="16"/>
  <c r="BU318" i="16"/>
  <c r="BW316" i="16"/>
  <c r="BV310" i="16"/>
  <c r="BU310" i="16"/>
  <c r="BV300" i="16"/>
  <c r="BU300" i="16"/>
  <c r="BV289" i="16"/>
  <c r="BU289" i="16"/>
  <c r="BW288" i="16"/>
  <c r="BV279" i="16"/>
  <c r="BU279" i="16"/>
  <c r="BW267" i="16"/>
  <c r="BV257" i="16"/>
  <c r="BU257" i="16"/>
  <c r="BV203" i="16"/>
  <c r="BU203" i="16"/>
  <c r="BW201" i="16"/>
  <c r="BV199" i="16"/>
  <c r="BU199" i="16"/>
  <c r="BW169" i="16"/>
  <c r="BW150" i="16"/>
  <c r="BV148" i="16"/>
  <c r="BU148" i="16"/>
  <c r="BW145" i="16"/>
  <c r="BV137" i="16"/>
  <c r="BU137" i="16"/>
  <c r="BV124" i="16"/>
  <c r="BU124" i="16"/>
  <c r="BV115" i="16"/>
  <c r="BU115" i="16"/>
  <c r="BW108" i="16"/>
  <c r="BV103" i="16"/>
  <c r="BU103" i="16"/>
  <c r="BV98" i="16"/>
  <c r="BU98" i="16"/>
  <c r="BV81" i="16"/>
  <c r="BU81" i="16"/>
  <c r="BV75" i="16"/>
  <c r="BU75" i="16"/>
  <c r="BV52" i="16"/>
  <c r="BU52" i="16"/>
  <c r="BV40" i="16"/>
  <c r="BU40" i="16"/>
  <c r="BV26" i="16"/>
  <c r="BU26" i="16"/>
  <c r="BV17" i="16"/>
  <c r="BU17" i="16"/>
  <c r="BW15" i="16"/>
  <c r="BV13" i="16"/>
  <c r="BU13" i="16"/>
  <c r="BV12" i="16"/>
  <c r="BU12" i="16"/>
  <c r="BV11" i="16"/>
  <c r="BU11" i="16"/>
  <c r="H60" i="13"/>
  <c r="GQ394" i="16"/>
  <c r="GP393" i="16"/>
  <c r="GO393" i="16"/>
  <c r="GN393" i="16"/>
  <c r="GN384" i="16"/>
  <c r="GN10" i="16" s="1"/>
  <c r="GP362" i="16"/>
  <c r="GP10" i="16" s="1"/>
  <c r="GO362" i="16"/>
  <c r="GO346" i="16"/>
  <c r="GP12" i="16"/>
  <c r="GO12" i="16"/>
  <c r="GP11" i="16"/>
  <c r="GO11" i="16"/>
  <c r="GN11" i="16"/>
  <c r="BW148" i="16" l="1"/>
  <c r="BW279" i="16"/>
  <c r="GN398" i="16"/>
  <c r="D60" i="13" s="1"/>
  <c r="GO10" i="16"/>
  <c r="GO398" i="16" s="1"/>
  <c r="GQ393" i="16"/>
  <c r="BW203" i="16"/>
  <c r="BW172" i="16"/>
  <c r="BW12" i="16"/>
  <c r="BW318" i="16"/>
  <c r="BW137" i="16"/>
  <c r="BW355" i="16"/>
  <c r="BW199" i="16"/>
  <c r="BW362" i="16"/>
  <c r="BW13" i="16"/>
  <c r="BW375" i="16"/>
  <c r="BW159" i="16"/>
  <c r="BW310" i="16"/>
  <c r="BW75" i="16"/>
  <c r="BW124" i="16"/>
  <c r="BW257" i="16"/>
  <c r="BW327" i="16"/>
  <c r="BV10" i="16"/>
  <c r="BV398" i="16" s="1"/>
  <c r="BW103" i="16"/>
  <c r="BW384" i="16"/>
  <c r="BW17" i="16"/>
  <c r="GP398" i="16"/>
  <c r="GM138" i="16"/>
  <c r="GH346" i="16"/>
  <c r="GH337" i="16"/>
  <c r="GH300" i="16"/>
  <c r="GH257" i="16"/>
  <c r="GH231" i="16"/>
  <c r="GH224" i="16"/>
  <c r="GH203" i="16"/>
  <c r="GH148" i="16"/>
  <c r="GH115" i="16"/>
  <c r="GH103" i="16"/>
  <c r="GH75" i="16"/>
  <c r="GI116" i="16"/>
  <c r="GI149" i="16"/>
  <c r="GI160" i="16"/>
  <c r="GI198" i="16"/>
  <c r="GI229" i="16"/>
  <c r="GI246" i="16"/>
  <c r="GI253" i="16"/>
  <c r="GI258" i="16"/>
  <c r="GI272" i="16"/>
  <c r="GI288" i="16"/>
  <c r="GI290" i="16"/>
  <c r="GI301" i="16"/>
  <c r="GI311" i="16"/>
  <c r="GI338" i="16"/>
  <c r="GI347" i="16"/>
  <c r="GI385" i="16"/>
  <c r="GI74" i="16"/>
  <c r="GI56" i="16"/>
  <c r="GH40" i="16"/>
  <c r="GI14" i="16"/>
  <c r="GE334" i="16"/>
  <c r="GQ398" i="16" l="1"/>
  <c r="E60" i="13"/>
  <c r="I60" i="13" s="1"/>
  <c r="F60" i="13"/>
  <c r="K14" i="14" l="1"/>
  <c r="L14" i="14"/>
  <c r="H13" i="14"/>
  <c r="I13" i="14"/>
  <c r="J13" i="14"/>
  <c r="L13" i="14"/>
  <c r="H14" i="14"/>
  <c r="I14" i="14"/>
  <c r="J14" i="14"/>
  <c r="R75" i="15"/>
  <c r="Q75" i="15"/>
  <c r="R73" i="15"/>
  <c r="Q73" i="15"/>
  <c r="R60" i="15"/>
  <c r="Q60" i="15"/>
  <c r="R58" i="15"/>
  <c r="Q58" i="15"/>
  <c r="R56" i="15"/>
  <c r="Q56" i="15"/>
  <c r="R54" i="15"/>
  <c r="Q54" i="15"/>
  <c r="R48" i="15"/>
  <c r="Q48" i="15"/>
  <c r="R46" i="15"/>
  <c r="Q46" i="15"/>
  <c r="EE386" i="16" l="1"/>
  <c r="EM318" i="18"/>
  <c r="AB159" i="14" l="1"/>
  <c r="AB150" i="14"/>
  <c r="AB109" i="14"/>
  <c r="AD109" i="14"/>
  <c r="AC109" i="14"/>
  <c r="AC150" i="14"/>
  <c r="AC159" i="14"/>
  <c r="AA109" i="14"/>
  <c r="AA150" i="14"/>
  <c r="AA159" i="14"/>
  <c r="CL321" i="18"/>
  <c r="CM323" i="18"/>
  <c r="AD159" i="14" l="1"/>
  <c r="AD150" i="14"/>
  <c r="AE53" i="14"/>
  <c r="AE109" i="14"/>
  <c r="EW188" i="18" l="1"/>
  <c r="EW125" i="18"/>
  <c r="GY243" i="18"/>
  <c r="GY165" i="18"/>
  <c r="GU218" i="18"/>
  <c r="GM205" i="18"/>
  <c r="GM218" i="18"/>
  <c r="FO232" i="18"/>
  <c r="FO43" i="18"/>
  <c r="DP12" i="18" l="1"/>
  <c r="DP10" i="18"/>
  <c r="GM394" i="16" l="1"/>
  <c r="GL393" i="16"/>
  <c r="GK393" i="16"/>
  <c r="GJ393" i="16"/>
  <c r="GL384" i="16"/>
  <c r="GK384" i="16"/>
  <c r="GJ384" i="16"/>
  <c r="GL362" i="16"/>
  <c r="GK362" i="16"/>
  <c r="GK346" i="16"/>
  <c r="GK337" i="16"/>
  <c r="GL327" i="16"/>
  <c r="GK327" i="16"/>
  <c r="GL318" i="16"/>
  <c r="GK318" i="16"/>
  <c r="GL310" i="16"/>
  <c r="GK310" i="16"/>
  <c r="GK300" i="16"/>
  <c r="GJ300" i="16"/>
  <c r="GL289" i="16"/>
  <c r="GK289" i="16"/>
  <c r="GL279" i="16"/>
  <c r="GK279" i="16"/>
  <c r="GL271" i="16"/>
  <c r="GK271" i="16"/>
  <c r="GK257" i="16"/>
  <c r="GL244" i="16"/>
  <c r="GK244" i="16"/>
  <c r="GK231" i="16"/>
  <c r="GK224" i="16"/>
  <c r="GL215" i="16"/>
  <c r="GK215" i="16"/>
  <c r="GJ215" i="16"/>
  <c r="GK203" i="16"/>
  <c r="GL199" i="16"/>
  <c r="GK199" i="16"/>
  <c r="GL185" i="16"/>
  <c r="GK185" i="16"/>
  <c r="GJ185" i="16"/>
  <c r="GL172" i="16"/>
  <c r="GK172" i="16"/>
  <c r="GJ172" i="16"/>
  <c r="GL159" i="16"/>
  <c r="GK159" i="16"/>
  <c r="GJ159" i="16"/>
  <c r="GK148" i="16"/>
  <c r="GL137" i="16"/>
  <c r="GK137" i="16"/>
  <c r="GJ137" i="16"/>
  <c r="GK115" i="16"/>
  <c r="GK103" i="16"/>
  <c r="GL81" i="16"/>
  <c r="GM81" i="16" s="1"/>
  <c r="GK81" i="16"/>
  <c r="GL52" i="16"/>
  <c r="GK52" i="16"/>
  <c r="GK40" i="16"/>
  <c r="GL26" i="16"/>
  <c r="GK26" i="16"/>
  <c r="GL17" i="16"/>
  <c r="GK17" i="16"/>
  <c r="GL13" i="16"/>
  <c r="GK13" i="16"/>
  <c r="GL12" i="16"/>
  <c r="GK12" i="16"/>
  <c r="GL11" i="16"/>
  <c r="GK11" i="16"/>
  <c r="GJ11" i="16"/>
  <c r="GG346" i="16"/>
  <c r="GI346" i="16" s="1"/>
  <c r="GG337" i="16"/>
  <c r="GI337" i="16" s="1"/>
  <c r="GH310" i="16"/>
  <c r="GG310" i="16"/>
  <c r="GG224" i="16"/>
  <c r="GI224" i="16" s="1"/>
  <c r="GG203" i="16"/>
  <c r="GG148" i="16"/>
  <c r="GI148" i="16" s="1"/>
  <c r="GG115" i="16"/>
  <c r="GI115" i="16" s="1"/>
  <c r="GG75" i="16"/>
  <c r="GI65" i="16"/>
  <c r="GI62" i="16"/>
  <c r="GG40" i="16"/>
  <c r="GH393" i="16"/>
  <c r="GG393" i="16"/>
  <c r="GF393" i="16"/>
  <c r="GH384" i="16"/>
  <c r="GG384" i="16"/>
  <c r="GF384" i="16"/>
  <c r="GH362" i="16"/>
  <c r="GG362" i="16"/>
  <c r="GH327" i="16"/>
  <c r="GG327" i="16"/>
  <c r="GH318" i="16"/>
  <c r="GG318" i="16"/>
  <c r="GG300" i="16"/>
  <c r="GI300" i="16" s="1"/>
  <c r="GF300" i="16"/>
  <c r="GH289" i="16"/>
  <c r="GG289" i="16"/>
  <c r="GH279" i="16"/>
  <c r="GG279" i="16"/>
  <c r="GH271" i="16"/>
  <c r="GG271" i="16"/>
  <c r="GG257" i="16"/>
  <c r="GI257" i="16" s="1"/>
  <c r="GH244" i="16"/>
  <c r="GG244" i="16"/>
  <c r="GG231" i="16"/>
  <c r="GH215" i="16"/>
  <c r="GG215" i="16"/>
  <c r="GF215" i="16"/>
  <c r="GH199" i="16"/>
  <c r="GG199" i="16"/>
  <c r="GH185" i="16"/>
  <c r="GG185" i="16"/>
  <c r="GF185" i="16"/>
  <c r="GH172" i="16"/>
  <c r="GG172" i="16"/>
  <c r="GF172" i="16"/>
  <c r="GH159" i="16"/>
  <c r="GG159" i="16"/>
  <c r="GF159" i="16"/>
  <c r="GH137" i="16"/>
  <c r="GG137" i="16"/>
  <c r="GF137" i="16"/>
  <c r="GG103" i="16"/>
  <c r="GH81" i="16"/>
  <c r="GG81" i="16"/>
  <c r="GH57" i="16"/>
  <c r="GG57" i="16"/>
  <c r="GH52" i="16"/>
  <c r="GG52" i="16"/>
  <c r="GH26" i="16"/>
  <c r="GG26" i="16"/>
  <c r="GH17" i="16"/>
  <c r="GG17" i="16"/>
  <c r="GH13" i="16"/>
  <c r="GG13" i="16"/>
  <c r="GH12" i="16"/>
  <c r="GG12" i="16"/>
  <c r="GH11" i="16"/>
  <c r="GG11" i="16"/>
  <c r="GF11" i="16"/>
  <c r="EY394" i="16"/>
  <c r="GJ10" i="16" l="1"/>
  <c r="GI185" i="16"/>
  <c r="GJ398" i="16"/>
  <c r="GI289" i="16"/>
  <c r="GI81" i="16"/>
  <c r="GI13" i="16"/>
  <c r="GF10" i="16"/>
  <c r="GF398" i="16" s="1"/>
  <c r="GK10" i="16"/>
  <c r="GK398" i="16" s="1"/>
  <c r="GI52" i="16"/>
  <c r="GI244" i="16"/>
  <c r="GI384" i="16"/>
  <c r="GM137" i="16"/>
  <c r="GL10" i="16"/>
  <c r="GM10" i="16" s="1"/>
  <c r="GM393" i="16"/>
  <c r="GI362" i="16"/>
  <c r="GI310" i="16"/>
  <c r="GI279" i="16"/>
  <c r="GI271" i="16"/>
  <c r="GI159" i="16"/>
  <c r="GI137" i="16"/>
  <c r="GI57" i="16"/>
  <c r="GI12" i="16"/>
  <c r="GI11" i="16"/>
  <c r="GH10" i="16"/>
  <c r="GH398" i="16" s="1"/>
  <c r="H58" i="13" s="1"/>
  <c r="GG10" i="16"/>
  <c r="GG398" i="16" s="1"/>
  <c r="F58" i="13" s="1"/>
  <c r="GL398" i="16" l="1"/>
  <c r="H59" i="13" s="1"/>
  <c r="F59" i="13"/>
  <c r="E59" i="13"/>
  <c r="GI10" i="16"/>
  <c r="GI398" i="16"/>
  <c r="E58" i="13"/>
  <c r="I58" i="13" s="1"/>
  <c r="W301" i="16"/>
  <c r="V279" i="16"/>
  <c r="W232" i="16"/>
  <c r="W104" i="16"/>
  <c r="W76" i="16"/>
  <c r="FO385" i="16"/>
  <c r="I59" i="13" l="1"/>
  <c r="GM398" i="16"/>
  <c r="AB133" i="14"/>
  <c r="DI12" i="18"/>
  <c r="DJ12" i="18"/>
  <c r="Z133" i="14" l="1"/>
  <c r="AA133" i="14"/>
  <c r="AC133" i="14"/>
  <c r="AD133" i="14" l="1"/>
  <c r="D146" i="13" l="1"/>
  <c r="HJ321" i="18"/>
  <c r="HI321" i="18"/>
  <c r="HJ319" i="18"/>
  <c r="HI319" i="18"/>
  <c r="HJ312" i="18"/>
  <c r="HI312" i="18"/>
  <c r="HJ307" i="18"/>
  <c r="HI307" i="18"/>
  <c r="HJ296" i="18"/>
  <c r="HI296" i="18"/>
  <c r="HJ290" i="18"/>
  <c r="HI290" i="18"/>
  <c r="HJ286" i="18"/>
  <c r="HI286" i="18"/>
  <c r="HJ278" i="18"/>
  <c r="HI278" i="18"/>
  <c r="HJ272" i="18"/>
  <c r="HI272" i="18"/>
  <c r="HJ263" i="18"/>
  <c r="HI263" i="18"/>
  <c r="HJ258" i="18"/>
  <c r="HI258" i="18"/>
  <c r="HJ248" i="18"/>
  <c r="HI248" i="18"/>
  <c r="HJ241" i="18"/>
  <c r="HI241" i="18"/>
  <c r="HJ235" i="18"/>
  <c r="HI235" i="18"/>
  <c r="HJ231" i="18"/>
  <c r="HI231" i="18"/>
  <c r="HJ217" i="18"/>
  <c r="HI217" i="18"/>
  <c r="HJ204" i="18"/>
  <c r="HI204" i="18"/>
  <c r="HJ193" i="18"/>
  <c r="HI193" i="18"/>
  <c r="HJ188" i="18"/>
  <c r="HI188" i="18"/>
  <c r="HJ179" i="18"/>
  <c r="HI179" i="18"/>
  <c r="HJ167" i="18"/>
  <c r="HI167" i="18"/>
  <c r="HJ163" i="18"/>
  <c r="HI163" i="18"/>
  <c r="HJ149" i="18"/>
  <c r="HI149" i="18"/>
  <c r="HJ136" i="18"/>
  <c r="HI136" i="18"/>
  <c r="HJ125" i="18"/>
  <c r="HI125" i="18"/>
  <c r="HJ120" i="18"/>
  <c r="HI120" i="18"/>
  <c r="HJ111" i="18"/>
  <c r="HI111" i="18"/>
  <c r="HJ102" i="18"/>
  <c r="HI102" i="18"/>
  <c r="HJ96" i="18"/>
  <c r="HI96" i="18"/>
  <c r="HJ84" i="18"/>
  <c r="HI84" i="18"/>
  <c r="HJ79" i="18"/>
  <c r="HI79" i="18"/>
  <c r="HJ71" i="18"/>
  <c r="HJ65" i="18"/>
  <c r="HI65" i="18"/>
  <c r="HJ47" i="18"/>
  <c r="HI47" i="18"/>
  <c r="HJ42" i="18"/>
  <c r="HI42" i="18"/>
  <c r="HJ30" i="18"/>
  <c r="HI30" i="18"/>
  <c r="HJ25" i="18"/>
  <c r="HI25" i="18"/>
  <c r="HJ17" i="18"/>
  <c r="HI17" i="18"/>
  <c r="HJ13" i="18"/>
  <c r="HI13" i="18"/>
  <c r="HJ12" i="18"/>
  <c r="HI12" i="18"/>
  <c r="HJ11" i="18"/>
  <c r="HI11" i="18"/>
  <c r="D145" i="13"/>
  <c r="HG322" i="18"/>
  <c r="HF321" i="18"/>
  <c r="HE321" i="18"/>
  <c r="HF319" i="18"/>
  <c r="HE319" i="18"/>
  <c r="HF312" i="18"/>
  <c r="HE312" i="18"/>
  <c r="HF307" i="18"/>
  <c r="HE307" i="18"/>
  <c r="HF296" i="18"/>
  <c r="HE296" i="18"/>
  <c r="HF290" i="18"/>
  <c r="HE290" i="18"/>
  <c r="HF286" i="18"/>
  <c r="HE286" i="18"/>
  <c r="HF278" i="18"/>
  <c r="HE278" i="18"/>
  <c r="HF272" i="18"/>
  <c r="HE272" i="18"/>
  <c r="HF263" i="18"/>
  <c r="HE263" i="18"/>
  <c r="HF258" i="18"/>
  <c r="HE258" i="18"/>
  <c r="HF248" i="18"/>
  <c r="HE248" i="18"/>
  <c r="HF241" i="18"/>
  <c r="HE241" i="18"/>
  <c r="HF235" i="18"/>
  <c r="HE235" i="18"/>
  <c r="HF231" i="18"/>
  <c r="HE231" i="18"/>
  <c r="HF217" i="18"/>
  <c r="HE217" i="18"/>
  <c r="HF204" i="18"/>
  <c r="HE204" i="18"/>
  <c r="HF193" i="18"/>
  <c r="HE193" i="18"/>
  <c r="HF188" i="18"/>
  <c r="HE188" i="18"/>
  <c r="HF179" i="18"/>
  <c r="HE179" i="18"/>
  <c r="HF167" i="18"/>
  <c r="HE167" i="18"/>
  <c r="HF163" i="18"/>
  <c r="HE163" i="18"/>
  <c r="HF149" i="18"/>
  <c r="HE149" i="18"/>
  <c r="HF136" i="18"/>
  <c r="HE136" i="18"/>
  <c r="HF125" i="18"/>
  <c r="HE125" i="18"/>
  <c r="HF120" i="18"/>
  <c r="HE120" i="18"/>
  <c r="HF111" i="18"/>
  <c r="HE111" i="18"/>
  <c r="HF102" i="18"/>
  <c r="HE102" i="18"/>
  <c r="HF96" i="18"/>
  <c r="HE96" i="18"/>
  <c r="HF84" i="18"/>
  <c r="HE84" i="18"/>
  <c r="HF79" i="18"/>
  <c r="HE79" i="18"/>
  <c r="HF71" i="18"/>
  <c r="HE71" i="18"/>
  <c r="HF65" i="18"/>
  <c r="HE65" i="18"/>
  <c r="HF47" i="18"/>
  <c r="HE47" i="18"/>
  <c r="HF42" i="18"/>
  <c r="HE42" i="18"/>
  <c r="HF30" i="18"/>
  <c r="HE30" i="18"/>
  <c r="HF25" i="18"/>
  <c r="HE25" i="18"/>
  <c r="HF17" i="18"/>
  <c r="HE17" i="18"/>
  <c r="HF13" i="18"/>
  <c r="HE13" i="18"/>
  <c r="HF12" i="18"/>
  <c r="HE12" i="18"/>
  <c r="HF11" i="18"/>
  <c r="HE11" i="18"/>
  <c r="D12" i="18" l="1"/>
  <c r="C12" i="18"/>
  <c r="HK321" i="18"/>
  <c r="HK312" i="18"/>
  <c r="HK12" i="18"/>
  <c r="HK42" i="18"/>
  <c r="HK47" i="18"/>
  <c r="HI10" i="18"/>
  <c r="HI326" i="18" s="1"/>
  <c r="F146" i="13" s="1"/>
  <c r="HE10" i="18"/>
  <c r="HE326" i="18" s="1"/>
  <c r="E145" i="13" s="1"/>
  <c r="HF10" i="18"/>
  <c r="HF326" i="18" s="1"/>
  <c r="H145" i="13" s="1"/>
  <c r="HJ10" i="18"/>
  <c r="HG321" i="18"/>
  <c r="HJ326" i="18" l="1"/>
  <c r="H146" i="13" s="1"/>
  <c r="HK10" i="18"/>
  <c r="E146" i="13"/>
  <c r="F145" i="13"/>
  <c r="I145" i="13"/>
  <c r="HG326" i="18"/>
  <c r="AU320" i="18"/>
  <c r="DK83" i="18"/>
  <c r="EI44" i="18"/>
  <c r="HK326" i="18" l="1"/>
  <c r="I146" i="13"/>
  <c r="K287" i="18"/>
  <c r="AU29" i="17" l="1"/>
  <c r="AP124" i="16" l="1"/>
  <c r="AO124" i="16"/>
  <c r="AP362" i="16"/>
  <c r="AO362" i="16"/>
  <c r="AP384" i="16"/>
  <c r="AO384" i="16"/>
  <c r="AO279" i="16"/>
  <c r="AP279" i="16"/>
  <c r="AQ397" i="16"/>
  <c r="W245" i="16" l="1"/>
  <c r="V98" i="16"/>
  <c r="W99" i="16"/>
  <c r="CY58" i="16"/>
  <c r="DS186" i="16"/>
  <c r="EM361" i="16"/>
  <c r="EU394" i="16"/>
  <c r="ET393" i="16"/>
  <c r="BC149" i="16"/>
  <c r="ED384" i="16"/>
  <c r="EQ273" i="16"/>
  <c r="CE200" i="16"/>
  <c r="CE14" i="16"/>
  <c r="BG386" i="16" l="1"/>
  <c r="EG12" i="18" l="1"/>
  <c r="EF12" i="18"/>
  <c r="AS12" i="18"/>
  <c r="AT12" i="18"/>
  <c r="Z43" i="14"/>
  <c r="AA43" i="14"/>
  <c r="AB43" i="14"/>
  <c r="AC43" i="14"/>
  <c r="AD43" i="14"/>
  <c r="Z103" i="14"/>
  <c r="Z104" i="14"/>
  <c r="AA104" i="14"/>
  <c r="AB104" i="14"/>
  <c r="AC104" i="14"/>
  <c r="AD104" i="14"/>
  <c r="AE104" i="14" l="1"/>
  <c r="AE43" i="14"/>
  <c r="AU12" i="18"/>
  <c r="BL326" i="18" l="1"/>
  <c r="BH326" i="18"/>
  <c r="D144" i="13"/>
  <c r="HB321" i="18"/>
  <c r="HA321" i="18"/>
  <c r="HB319" i="18"/>
  <c r="HA319" i="18"/>
  <c r="HB312" i="18"/>
  <c r="HA312" i="18"/>
  <c r="HB307" i="18"/>
  <c r="HA307" i="18"/>
  <c r="HB296" i="18"/>
  <c r="HA296" i="18"/>
  <c r="HB290" i="18"/>
  <c r="HA290" i="18"/>
  <c r="HB286" i="18"/>
  <c r="HA286" i="18"/>
  <c r="HB278" i="18"/>
  <c r="HA278" i="18"/>
  <c r="HB272" i="18"/>
  <c r="HA272" i="18"/>
  <c r="HB263" i="18"/>
  <c r="HA263" i="18"/>
  <c r="HB258" i="18"/>
  <c r="HA258" i="18"/>
  <c r="HB248" i="18"/>
  <c r="HA248" i="18"/>
  <c r="HB241" i="18"/>
  <c r="HA241" i="18"/>
  <c r="HB235" i="18"/>
  <c r="HA235" i="18"/>
  <c r="HB231" i="18"/>
  <c r="HA231" i="18"/>
  <c r="HB217" i="18"/>
  <c r="HA217" i="18"/>
  <c r="HB204" i="18"/>
  <c r="HA204" i="18"/>
  <c r="HB193" i="18"/>
  <c r="HA193" i="18"/>
  <c r="HB188" i="18"/>
  <c r="HA188" i="18"/>
  <c r="HB179" i="18"/>
  <c r="HA179" i="18"/>
  <c r="HB167" i="18"/>
  <c r="HA167" i="18"/>
  <c r="HB163" i="18"/>
  <c r="HA163" i="18"/>
  <c r="HB149" i="18"/>
  <c r="HA149" i="18"/>
  <c r="HB136" i="18"/>
  <c r="HA136" i="18"/>
  <c r="HB125" i="18"/>
  <c r="HA125" i="18"/>
  <c r="HB120" i="18"/>
  <c r="HA120" i="18"/>
  <c r="HB111" i="18"/>
  <c r="HA111" i="18"/>
  <c r="HB102" i="18"/>
  <c r="HA102" i="18"/>
  <c r="HB96" i="18"/>
  <c r="HA96" i="18"/>
  <c r="HB84" i="18"/>
  <c r="HA84" i="18"/>
  <c r="HB79" i="18"/>
  <c r="HA79" i="18"/>
  <c r="HB71" i="18"/>
  <c r="HA71" i="18"/>
  <c r="HB65" i="18"/>
  <c r="HA65" i="18"/>
  <c r="HB47" i="18"/>
  <c r="HA47" i="18"/>
  <c r="HB42" i="18"/>
  <c r="HA42" i="18"/>
  <c r="HB30" i="18"/>
  <c r="HA30" i="18"/>
  <c r="HB25" i="18"/>
  <c r="HA25" i="18"/>
  <c r="HB17" i="18"/>
  <c r="HA17" i="18"/>
  <c r="HB13" i="18"/>
  <c r="HA13" i="18"/>
  <c r="HB12" i="18"/>
  <c r="HA12" i="18"/>
  <c r="HB11" i="18"/>
  <c r="HA11" i="18"/>
  <c r="D143" i="13"/>
  <c r="GX321" i="18"/>
  <c r="GW321" i="18"/>
  <c r="GX319" i="18"/>
  <c r="GW319" i="18"/>
  <c r="GX312" i="18"/>
  <c r="GW312" i="18"/>
  <c r="GX307" i="18"/>
  <c r="GW307" i="18"/>
  <c r="GX296" i="18"/>
  <c r="GW296" i="18"/>
  <c r="GX290" i="18"/>
  <c r="GW290" i="18"/>
  <c r="GX286" i="18"/>
  <c r="GW286" i="18"/>
  <c r="GX278" i="18"/>
  <c r="GW278" i="18"/>
  <c r="GX272" i="18"/>
  <c r="GW272" i="18"/>
  <c r="GX263" i="18"/>
  <c r="GW263" i="18"/>
  <c r="GX258" i="18"/>
  <c r="GW258" i="18"/>
  <c r="GX248" i="18"/>
  <c r="GW248" i="18"/>
  <c r="GX241" i="18"/>
  <c r="GW241" i="18"/>
  <c r="GX235" i="18"/>
  <c r="GW235" i="18"/>
  <c r="GX231" i="18"/>
  <c r="GW231" i="18"/>
  <c r="GX217" i="18"/>
  <c r="GW217" i="18"/>
  <c r="GX204" i="18"/>
  <c r="GW204" i="18"/>
  <c r="GX193" i="18"/>
  <c r="GW193" i="18"/>
  <c r="GX188" i="18"/>
  <c r="GW188" i="18"/>
  <c r="GX179" i="18"/>
  <c r="GW179" i="18"/>
  <c r="GX167" i="18"/>
  <c r="GW167" i="18"/>
  <c r="GX163" i="18"/>
  <c r="GW163" i="18"/>
  <c r="GX149" i="18"/>
  <c r="GW149" i="18"/>
  <c r="GX136" i="18"/>
  <c r="GW136" i="18"/>
  <c r="GX125" i="18"/>
  <c r="GW125" i="18"/>
  <c r="GX120" i="18"/>
  <c r="GW120" i="18"/>
  <c r="GX111" i="18"/>
  <c r="GW111" i="18"/>
  <c r="GX102" i="18"/>
  <c r="GW102" i="18"/>
  <c r="GX96" i="18"/>
  <c r="GW96" i="18"/>
  <c r="GX84" i="18"/>
  <c r="GW84" i="18"/>
  <c r="GX79" i="18"/>
  <c r="GW79" i="18"/>
  <c r="GX71" i="18"/>
  <c r="GW71" i="18"/>
  <c r="GX65" i="18"/>
  <c r="GW65" i="18"/>
  <c r="GX47" i="18"/>
  <c r="GW47" i="18"/>
  <c r="GX42" i="18"/>
  <c r="GW42" i="18"/>
  <c r="GX30" i="18"/>
  <c r="GW30" i="18"/>
  <c r="GX25" i="18"/>
  <c r="GW25" i="18"/>
  <c r="GX17" i="18"/>
  <c r="GW17" i="18"/>
  <c r="GX13" i="18"/>
  <c r="GW13" i="18"/>
  <c r="GX12" i="18"/>
  <c r="GW12" i="18"/>
  <c r="GX11" i="18"/>
  <c r="GW11" i="18"/>
  <c r="D142" i="13"/>
  <c r="GT321" i="18"/>
  <c r="GS321" i="18"/>
  <c r="GT319" i="18"/>
  <c r="GS319" i="18"/>
  <c r="GT312" i="18"/>
  <c r="GS312" i="18"/>
  <c r="GT307" i="18"/>
  <c r="GS307" i="18"/>
  <c r="GT296" i="18"/>
  <c r="GS296" i="18"/>
  <c r="GT290" i="18"/>
  <c r="GS290" i="18"/>
  <c r="GT286" i="18"/>
  <c r="GS286" i="18"/>
  <c r="GT278" i="18"/>
  <c r="GS278" i="18"/>
  <c r="GT272" i="18"/>
  <c r="GS272" i="18"/>
  <c r="GT263" i="18"/>
  <c r="GS263" i="18"/>
  <c r="GT258" i="18"/>
  <c r="GS258" i="18"/>
  <c r="GT248" i="18"/>
  <c r="GS248" i="18"/>
  <c r="GT241" i="18"/>
  <c r="GS241" i="18"/>
  <c r="GT235" i="18"/>
  <c r="GS235" i="18"/>
  <c r="GT231" i="18"/>
  <c r="GS231" i="18"/>
  <c r="GT217" i="18"/>
  <c r="GS217" i="18"/>
  <c r="GT204" i="18"/>
  <c r="GS204" i="18"/>
  <c r="GT193" i="18"/>
  <c r="GS193" i="18"/>
  <c r="GT188" i="18"/>
  <c r="GS188" i="18"/>
  <c r="GT179" i="18"/>
  <c r="GS179" i="18"/>
  <c r="GT167" i="18"/>
  <c r="GS167" i="18"/>
  <c r="GT163" i="18"/>
  <c r="GS163" i="18"/>
  <c r="GT149" i="18"/>
  <c r="GS149" i="18"/>
  <c r="GT136" i="18"/>
  <c r="GS136" i="18"/>
  <c r="GT125" i="18"/>
  <c r="GS125" i="18"/>
  <c r="GT120" i="18"/>
  <c r="GS120" i="18"/>
  <c r="GT111" i="18"/>
  <c r="GS111" i="18"/>
  <c r="GT102" i="18"/>
  <c r="GS102" i="18"/>
  <c r="GT96" i="18"/>
  <c r="GS96" i="18"/>
  <c r="GU85" i="18"/>
  <c r="GT84" i="18"/>
  <c r="GS84" i="18"/>
  <c r="GT79" i="18"/>
  <c r="GS79" i="18"/>
  <c r="GT71" i="18"/>
  <c r="GS71" i="18"/>
  <c r="GT65" i="18"/>
  <c r="GS65" i="18"/>
  <c r="GT47" i="18"/>
  <c r="GS47" i="18"/>
  <c r="GT42" i="18"/>
  <c r="GS42" i="18"/>
  <c r="GT30" i="18"/>
  <c r="GS30" i="18"/>
  <c r="GT25" i="18"/>
  <c r="GS25" i="18"/>
  <c r="GT17" i="18"/>
  <c r="GS17" i="18"/>
  <c r="GT13" i="18"/>
  <c r="GS13" i="18"/>
  <c r="GT12" i="18"/>
  <c r="GS12" i="18"/>
  <c r="GT11" i="18"/>
  <c r="GS11" i="18"/>
  <c r="D141" i="13"/>
  <c r="GP321" i="18"/>
  <c r="GO321" i="18"/>
  <c r="GP319" i="18"/>
  <c r="GO319" i="18"/>
  <c r="GP312" i="18"/>
  <c r="GO312" i="18"/>
  <c r="GP307" i="18"/>
  <c r="GO307" i="18"/>
  <c r="GP296" i="18"/>
  <c r="GO296" i="18"/>
  <c r="GP290" i="18"/>
  <c r="GO290" i="18"/>
  <c r="GP286" i="18"/>
  <c r="GO286" i="18"/>
  <c r="GP278" i="18"/>
  <c r="GO278" i="18"/>
  <c r="GP272" i="18"/>
  <c r="GO272" i="18"/>
  <c r="GP263" i="18"/>
  <c r="GO263" i="18"/>
  <c r="GP258" i="18"/>
  <c r="GO258" i="18"/>
  <c r="GP248" i="18"/>
  <c r="GO248" i="18"/>
  <c r="GP241" i="18"/>
  <c r="GO241" i="18"/>
  <c r="GP235" i="18"/>
  <c r="GO235" i="18"/>
  <c r="GP231" i="18"/>
  <c r="GO231" i="18"/>
  <c r="GP217" i="18"/>
  <c r="GO217" i="18"/>
  <c r="GP204" i="18"/>
  <c r="GO204" i="18"/>
  <c r="GP193" i="18"/>
  <c r="GO193" i="18"/>
  <c r="GP188" i="18"/>
  <c r="GO188" i="18"/>
  <c r="GP179" i="18"/>
  <c r="GO179" i="18"/>
  <c r="GP167" i="18"/>
  <c r="GO167" i="18"/>
  <c r="GP163" i="18"/>
  <c r="GO163" i="18"/>
  <c r="GP149" i="18"/>
  <c r="GO149" i="18"/>
  <c r="GP136" i="18"/>
  <c r="GO136" i="18"/>
  <c r="GP125" i="18"/>
  <c r="GO125" i="18"/>
  <c r="GP120" i="18"/>
  <c r="GO120" i="18"/>
  <c r="GP111" i="18"/>
  <c r="GO111" i="18"/>
  <c r="GP102" i="18"/>
  <c r="GO102" i="18"/>
  <c r="GP96" i="18"/>
  <c r="GO96" i="18"/>
  <c r="GQ85" i="18"/>
  <c r="GP84" i="18"/>
  <c r="GO84" i="18"/>
  <c r="GP79" i="18"/>
  <c r="GO79" i="18"/>
  <c r="GP71" i="18"/>
  <c r="GO71" i="18"/>
  <c r="GP65" i="18"/>
  <c r="GO65" i="18"/>
  <c r="GP47" i="18"/>
  <c r="GO47" i="18"/>
  <c r="GP42" i="18"/>
  <c r="GO42" i="18"/>
  <c r="GP30" i="18"/>
  <c r="GO30" i="18"/>
  <c r="GP25" i="18"/>
  <c r="GO25" i="18"/>
  <c r="GP17" i="18"/>
  <c r="GO17" i="18"/>
  <c r="GP13" i="18"/>
  <c r="GO13" i="18"/>
  <c r="GP12" i="18"/>
  <c r="GO12" i="18"/>
  <c r="GP11" i="18"/>
  <c r="GO11" i="18"/>
  <c r="GU204" i="18" l="1"/>
  <c r="GU217" i="18"/>
  <c r="GY163" i="18"/>
  <c r="GY12" i="18"/>
  <c r="GY241" i="18"/>
  <c r="GU84" i="18"/>
  <c r="HB10" i="18"/>
  <c r="GS10" i="18"/>
  <c r="GX10" i="18"/>
  <c r="HA10" i="18"/>
  <c r="GP10" i="18"/>
  <c r="GW10" i="18"/>
  <c r="GU11" i="18"/>
  <c r="GT10" i="18"/>
  <c r="GO10" i="18"/>
  <c r="GQ11" i="18"/>
  <c r="GS326" i="18" l="1"/>
  <c r="F142" i="13" s="1"/>
  <c r="HB326" i="18"/>
  <c r="H144" i="13" s="1"/>
  <c r="GO326" i="18"/>
  <c r="GW326" i="18"/>
  <c r="F143" i="13" s="1"/>
  <c r="GP326" i="18"/>
  <c r="H141" i="13" s="1"/>
  <c r="HA326" i="18"/>
  <c r="F144" i="13" s="1"/>
  <c r="GY10" i="18"/>
  <c r="GU10" i="18"/>
  <c r="GT326" i="18"/>
  <c r="H142" i="13" s="1"/>
  <c r="GX326" i="18"/>
  <c r="E142" i="13"/>
  <c r="GQ10" i="18"/>
  <c r="D140" i="13"/>
  <c r="GL321" i="18"/>
  <c r="GK321" i="18"/>
  <c r="GL319" i="18"/>
  <c r="GK319" i="18"/>
  <c r="GL312" i="18"/>
  <c r="GK312" i="18"/>
  <c r="GL307" i="18"/>
  <c r="GK307" i="18"/>
  <c r="GL296" i="18"/>
  <c r="GK296" i="18"/>
  <c r="GL290" i="18"/>
  <c r="GK290" i="18"/>
  <c r="GL286" i="18"/>
  <c r="GK286" i="18"/>
  <c r="GL278" i="18"/>
  <c r="GK278" i="18"/>
  <c r="GL272" i="18"/>
  <c r="GK272" i="18"/>
  <c r="GL263" i="18"/>
  <c r="GK263" i="18"/>
  <c r="GL258" i="18"/>
  <c r="GK258" i="18"/>
  <c r="GL248" i="18"/>
  <c r="GK248" i="18"/>
  <c r="GL241" i="18"/>
  <c r="GK241" i="18"/>
  <c r="GL235" i="18"/>
  <c r="GK235" i="18"/>
  <c r="GL231" i="18"/>
  <c r="GK231" i="18"/>
  <c r="GL217" i="18"/>
  <c r="GK217" i="18"/>
  <c r="GL204" i="18"/>
  <c r="GK204" i="18"/>
  <c r="GL193" i="18"/>
  <c r="GK193" i="18"/>
  <c r="GL188" i="18"/>
  <c r="GK188" i="18"/>
  <c r="GL179" i="18"/>
  <c r="GK179" i="18"/>
  <c r="GL167" i="18"/>
  <c r="GK167" i="18"/>
  <c r="GL163" i="18"/>
  <c r="GK163" i="18"/>
  <c r="GL149" i="18"/>
  <c r="GK149" i="18"/>
  <c r="GL136" i="18"/>
  <c r="GK136" i="18"/>
  <c r="GL125" i="18"/>
  <c r="GK125" i="18"/>
  <c r="GL120" i="18"/>
  <c r="GK120" i="18"/>
  <c r="GL111" i="18"/>
  <c r="GK111" i="18"/>
  <c r="GL102" i="18"/>
  <c r="GK102" i="18"/>
  <c r="GL96" i="18"/>
  <c r="GK96" i="18"/>
  <c r="GM85" i="18"/>
  <c r="GL84" i="18"/>
  <c r="GK84" i="18"/>
  <c r="GL79" i="18"/>
  <c r="GK79" i="18"/>
  <c r="GL71" i="18"/>
  <c r="GK71" i="18"/>
  <c r="GL65" i="18"/>
  <c r="GK65" i="18"/>
  <c r="GL47" i="18"/>
  <c r="GK47" i="18"/>
  <c r="GL42" i="18"/>
  <c r="GK42" i="18"/>
  <c r="GL30" i="18"/>
  <c r="GK30" i="18"/>
  <c r="GL25" i="18"/>
  <c r="GK25" i="18"/>
  <c r="GL17" i="18"/>
  <c r="GK17" i="18"/>
  <c r="GL13" i="18"/>
  <c r="GK13" i="18"/>
  <c r="GL12" i="18"/>
  <c r="GK12" i="18"/>
  <c r="GL11" i="18"/>
  <c r="GK11" i="18"/>
  <c r="D139" i="13"/>
  <c r="GH321" i="18"/>
  <c r="GG321" i="18"/>
  <c r="GH319" i="18"/>
  <c r="GG319" i="18"/>
  <c r="GH312" i="18"/>
  <c r="GG312" i="18"/>
  <c r="GH307" i="18"/>
  <c r="GG307" i="18"/>
  <c r="GH296" i="18"/>
  <c r="GG296" i="18"/>
  <c r="GH290" i="18"/>
  <c r="GG290" i="18"/>
  <c r="GH286" i="18"/>
  <c r="GG286" i="18"/>
  <c r="GH278" i="18"/>
  <c r="GG278" i="18"/>
  <c r="GH272" i="18"/>
  <c r="GG272" i="18"/>
  <c r="GH263" i="18"/>
  <c r="GG263" i="18"/>
  <c r="GH258" i="18"/>
  <c r="GG258" i="18"/>
  <c r="GH248" i="18"/>
  <c r="GG248" i="18"/>
  <c r="GH241" i="18"/>
  <c r="GG241" i="18"/>
  <c r="GH235" i="18"/>
  <c r="GG235" i="18"/>
  <c r="GH231" i="18"/>
  <c r="GG231" i="18"/>
  <c r="GH217" i="18"/>
  <c r="GG217" i="18"/>
  <c r="GH204" i="18"/>
  <c r="GG204" i="18"/>
  <c r="GH193" i="18"/>
  <c r="GG193" i="18"/>
  <c r="GH188" i="18"/>
  <c r="GG188" i="18"/>
  <c r="GH179" i="18"/>
  <c r="GG179" i="18"/>
  <c r="GH167" i="18"/>
  <c r="GG167" i="18"/>
  <c r="GH163" i="18"/>
  <c r="GG163" i="18"/>
  <c r="GH149" i="18"/>
  <c r="GG149" i="18"/>
  <c r="GH136" i="18"/>
  <c r="GG136" i="18"/>
  <c r="GH125" i="18"/>
  <c r="GG125" i="18"/>
  <c r="GH120" i="18"/>
  <c r="GG120" i="18"/>
  <c r="GH111" i="18"/>
  <c r="GG111" i="18"/>
  <c r="GH102" i="18"/>
  <c r="GG102" i="18"/>
  <c r="GH96" i="18"/>
  <c r="GG96" i="18"/>
  <c r="GH84" i="18"/>
  <c r="GG84" i="18"/>
  <c r="GH79" i="18"/>
  <c r="GG79" i="18"/>
  <c r="GH71" i="18"/>
  <c r="GG71" i="18"/>
  <c r="GH65" i="18"/>
  <c r="GG65" i="18"/>
  <c r="GH47" i="18"/>
  <c r="GG47" i="18"/>
  <c r="GH42" i="18"/>
  <c r="GG42" i="18"/>
  <c r="GH30" i="18"/>
  <c r="GG30" i="18"/>
  <c r="GH25" i="18"/>
  <c r="GG25" i="18"/>
  <c r="GH17" i="18"/>
  <c r="GG17" i="18"/>
  <c r="GH13" i="18"/>
  <c r="GG13" i="18"/>
  <c r="GH12" i="18"/>
  <c r="GG12" i="18"/>
  <c r="GH11" i="18"/>
  <c r="GG11" i="18"/>
  <c r="D138" i="13"/>
  <c r="GD321" i="18"/>
  <c r="GC321" i="18"/>
  <c r="GD319" i="18"/>
  <c r="GC319" i="18"/>
  <c r="GD312" i="18"/>
  <c r="GC312" i="18"/>
  <c r="GD307" i="18"/>
  <c r="GC307" i="18"/>
  <c r="GD296" i="18"/>
  <c r="GC296" i="18"/>
  <c r="GD290" i="18"/>
  <c r="GC290" i="18"/>
  <c r="GD286" i="18"/>
  <c r="GC286" i="18"/>
  <c r="GD278" i="18"/>
  <c r="GC278" i="18"/>
  <c r="GD272" i="18"/>
  <c r="GC272" i="18"/>
  <c r="GD263" i="18"/>
  <c r="GC263" i="18"/>
  <c r="GD258" i="18"/>
  <c r="GC258" i="18"/>
  <c r="GD248" i="18"/>
  <c r="GC248" i="18"/>
  <c r="GD241" i="18"/>
  <c r="GC241" i="18"/>
  <c r="GD235" i="18"/>
  <c r="GC235" i="18"/>
  <c r="GD231" i="18"/>
  <c r="GC231" i="18"/>
  <c r="GD217" i="18"/>
  <c r="GC217" i="18"/>
  <c r="GD204" i="18"/>
  <c r="GC204" i="18"/>
  <c r="GD193" i="18"/>
  <c r="GC193" i="18"/>
  <c r="GD188" i="18"/>
  <c r="GC188" i="18"/>
  <c r="GD179" i="18"/>
  <c r="GC179" i="18"/>
  <c r="GD167" i="18"/>
  <c r="GC167" i="18"/>
  <c r="GD163" i="18"/>
  <c r="GC163" i="18"/>
  <c r="GD149" i="18"/>
  <c r="GC149" i="18"/>
  <c r="GD136" i="18"/>
  <c r="GC136" i="18"/>
  <c r="GD125" i="18"/>
  <c r="GC125" i="18"/>
  <c r="GD120" i="18"/>
  <c r="GC120" i="18"/>
  <c r="GD111" i="18"/>
  <c r="GC111" i="18"/>
  <c r="GD102" i="18"/>
  <c r="GC102" i="18"/>
  <c r="GD96" i="18"/>
  <c r="GC96" i="18"/>
  <c r="GD84" i="18"/>
  <c r="GC84" i="18"/>
  <c r="GD79" i="18"/>
  <c r="GC79" i="18"/>
  <c r="GD71" i="18"/>
  <c r="GC71" i="18"/>
  <c r="GD65" i="18"/>
  <c r="GC65" i="18"/>
  <c r="GD47" i="18"/>
  <c r="GC47" i="18"/>
  <c r="GD42" i="18"/>
  <c r="GC42" i="18"/>
  <c r="GD30" i="18"/>
  <c r="GC30" i="18"/>
  <c r="GD25" i="18"/>
  <c r="GC25" i="18"/>
  <c r="GD17" i="18"/>
  <c r="GC17" i="18"/>
  <c r="GD13" i="18"/>
  <c r="GC13" i="18"/>
  <c r="GD12" i="18"/>
  <c r="GC12" i="18"/>
  <c r="GD11" i="18"/>
  <c r="GC11" i="18"/>
  <c r="D137" i="13"/>
  <c r="FZ321" i="18"/>
  <c r="FY321" i="18"/>
  <c r="FZ319" i="18"/>
  <c r="FY319" i="18"/>
  <c r="FZ312" i="18"/>
  <c r="FY312" i="18"/>
  <c r="FZ307" i="18"/>
  <c r="FY307" i="18"/>
  <c r="FZ296" i="18"/>
  <c r="FY296" i="18"/>
  <c r="FZ290" i="18"/>
  <c r="FY290" i="18"/>
  <c r="FZ286" i="18"/>
  <c r="FY286" i="18"/>
  <c r="FZ278" i="18"/>
  <c r="FY278" i="18"/>
  <c r="FZ272" i="18"/>
  <c r="FY272" i="18"/>
  <c r="FZ263" i="18"/>
  <c r="FY263" i="18"/>
  <c r="FZ258" i="18"/>
  <c r="FY258" i="18"/>
  <c r="FZ248" i="18"/>
  <c r="FY248" i="18"/>
  <c r="FZ241" i="18"/>
  <c r="FY241" i="18"/>
  <c r="FZ235" i="18"/>
  <c r="FY235" i="18"/>
  <c r="FZ231" i="18"/>
  <c r="FY231" i="18"/>
  <c r="FZ193" i="18"/>
  <c r="FY193" i="18"/>
  <c r="FZ188" i="18"/>
  <c r="FY188" i="18"/>
  <c r="FZ179" i="18"/>
  <c r="FY179" i="18"/>
  <c r="FZ167" i="18"/>
  <c r="FY167" i="18"/>
  <c r="FZ163" i="18"/>
  <c r="FY163" i="18"/>
  <c r="FZ149" i="18"/>
  <c r="FY149" i="18"/>
  <c r="FZ136" i="18"/>
  <c r="FY136" i="18"/>
  <c r="FZ125" i="18"/>
  <c r="FY125" i="18"/>
  <c r="FZ120" i="18"/>
  <c r="FY120" i="18"/>
  <c r="FZ111" i="18"/>
  <c r="FY111" i="18"/>
  <c r="FZ102" i="18"/>
  <c r="FY102" i="18"/>
  <c r="FZ96" i="18"/>
  <c r="FY96" i="18"/>
  <c r="FZ84" i="18"/>
  <c r="FY84" i="18"/>
  <c r="FZ79" i="18"/>
  <c r="FY79" i="18"/>
  <c r="FZ71" i="18"/>
  <c r="FY71" i="18"/>
  <c r="FZ65" i="18"/>
  <c r="FY65" i="18"/>
  <c r="FZ47" i="18"/>
  <c r="FY47" i="18"/>
  <c r="FZ42" i="18"/>
  <c r="FY42" i="18"/>
  <c r="FZ30" i="18"/>
  <c r="FY30" i="18"/>
  <c r="FZ25" i="18"/>
  <c r="FY25" i="18"/>
  <c r="FZ17" i="18"/>
  <c r="FY17" i="18"/>
  <c r="FZ13" i="18"/>
  <c r="FY13" i="18"/>
  <c r="FZ11" i="18"/>
  <c r="FY11" i="18"/>
  <c r="D135" i="13"/>
  <c r="GI204" i="18" l="1"/>
  <c r="GA84" i="18"/>
  <c r="GM84" i="18"/>
  <c r="GM217" i="18"/>
  <c r="GM204" i="18"/>
  <c r="GQ326" i="18"/>
  <c r="E141" i="13"/>
  <c r="I141" i="13" s="1"/>
  <c r="F141" i="13"/>
  <c r="E144" i="13"/>
  <c r="I144" i="13" s="1"/>
  <c r="HC326" i="18"/>
  <c r="E143" i="13"/>
  <c r="GY326" i="18"/>
  <c r="GU326" i="18"/>
  <c r="H143" i="13"/>
  <c r="GG10" i="18"/>
  <c r="FZ10" i="18"/>
  <c r="GL10" i="18"/>
  <c r="GL326" i="18" s="1"/>
  <c r="GD10" i="18"/>
  <c r="GH10" i="18"/>
  <c r="I142" i="13"/>
  <c r="GC10" i="18"/>
  <c r="GA217" i="18"/>
  <c r="GK10" i="18"/>
  <c r="GM11" i="18"/>
  <c r="GI11" i="18"/>
  <c r="GE11" i="18"/>
  <c r="GA204" i="18"/>
  <c r="FY10" i="18"/>
  <c r="FR321" i="18"/>
  <c r="FQ321" i="18"/>
  <c r="FR319" i="18"/>
  <c r="FQ319" i="18"/>
  <c r="FS313" i="18"/>
  <c r="FR312" i="18"/>
  <c r="FQ312" i="18"/>
  <c r="FS308" i="18"/>
  <c r="FR307" i="18"/>
  <c r="FQ307" i="18"/>
  <c r="FS297" i="18"/>
  <c r="FR296" i="18"/>
  <c r="FQ296" i="18"/>
  <c r="FR290" i="18"/>
  <c r="FQ290" i="18"/>
  <c r="FS287" i="18"/>
  <c r="FR286" i="18"/>
  <c r="FQ286" i="18"/>
  <c r="FS279" i="18"/>
  <c r="FR278" i="18"/>
  <c r="FQ278" i="18"/>
  <c r="FR272" i="18"/>
  <c r="FQ272" i="18"/>
  <c r="FS264" i="18"/>
  <c r="FR263" i="18"/>
  <c r="FQ263" i="18"/>
  <c r="FS259" i="18"/>
  <c r="FR258" i="18"/>
  <c r="FQ258" i="18"/>
  <c r="FS249" i="18"/>
  <c r="FR248" i="18"/>
  <c r="FQ248" i="18"/>
  <c r="FS242" i="18"/>
  <c r="FR241" i="18"/>
  <c r="FQ241" i="18"/>
  <c r="FS236" i="18"/>
  <c r="FR235" i="18"/>
  <c r="FQ235" i="18"/>
  <c r="FS232" i="18"/>
  <c r="FR231" i="18"/>
  <c r="FQ231" i="18"/>
  <c r="FS218" i="18"/>
  <c r="FR217" i="18"/>
  <c r="FQ217" i="18"/>
  <c r="FS205" i="18"/>
  <c r="FR204" i="18"/>
  <c r="FQ204" i="18"/>
  <c r="FS194" i="18"/>
  <c r="FR193" i="18"/>
  <c r="FQ193" i="18"/>
  <c r="FR188" i="18"/>
  <c r="FQ188" i="18"/>
  <c r="FS180" i="18"/>
  <c r="FR179" i="18"/>
  <c r="FQ179" i="18"/>
  <c r="FS168" i="18"/>
  <c r="FR167" i="18"/>
  <c r="FQ167" i="18"/>
  <c r="FS164" i="18"/>
  <c r="FR163" i="18"/>
  <c r="FQ163" i="18"/>
  <c r="FS150" i="18"/>
  <c r="FR149" i="18"/>
  <c r="FQ149" i="18"/>
  <c r="FS137" i="18"/>
  <c r="FR136" i="18"/>
  <c r="FQ136" i="18"/>
  <c r="FS126" i="18"/>
  <c r="FR125" i="18"/>
  <c r="FQ125" i="18"/>
  <c r="FS121" i="18"/>
  <c r="FR120" i="18"/>
  <c r="FQ120" i="18"/>
  <c r="FS112" i="18"/>
  <c r="FR111" i="18"/>
  <c r="FQ111" i="18"/>
  <c r="FR102" i="18"/>
  <c r="FQ102" i="18"/>
  <c r="FS97" i="18"/>
  <c r="FR96" i="18"/>
  <c r="FQ96" i="18"/>
  <c r="FS85" i="18"/>
  <c r="FR84" i="18"/>
  <c r="FQ84" i="18"/>
  <c r="FR79" i="18"/>
  <c r="FQ79" i="18"/>
  <c r="FS72" i="18"/>
  <c r="FR71" i="18"/>
  <c r="FQ71" i="18"/>
  <c r="FS66" i="18"/>
  <c r="FR65" i="18"/>
  <c r="FQ65" i="18"/>
  <c r="FS48" i="18"/>
  <c r="FR47" i="18"/>
  <c r="FQ47" i="18"/>
  <c r="FS43" i="18"/>
  <c r="FR42" i="18"/>
  <c r="FQ42" i="18"/>
  <c r="FS31" i="18"/>
  <c r="FR30" i="18"/>
  <c r="FQ30" i="18"/>
  <c r="FS26" i="18"/>
  <c r="FR25" i="18"/>
  <c r="FQ25" i="18"/>
  <c r="FS18" i="18"/>
  <c r="FR17" i="18"/>
  <c r="FQ17" i="18"/>
  <c r="FS14" i="18"/>
  <c r="FR13" i="18"/>
  <c r="FQ13" i="18"/>
  <c r="FR12" i="18"/>
  <c r="FQ12" i="18"/>
  <c r="FR11" i="18"/>
  <c r="FQ11" i="18"/>
  <c r="FM278" i="18"/>
  <c r="FK232" i="18"/>
  <c r="FK43" i="18"/>
  <c r="D134" i="13"/>
  <c r="D133" i="13"/>
  <c r="FN321" i="18"/>
  <c r="FM321" i="18"/>
  <c r="FN319" i="18"/>
  <c r="FM319" i="18"/>
  <c r="FN312" i="18"/>
  <c r="FM312" i="18"/>
  <c r="FN307" i="18"/>
  <c r="FM307" i="18"/>
  <c r="FN296" i="18"/>
  <c r="FM296" i="18"/>
  <c r="FN290" i="18"/>
  <c r="FM290" i="18"/>
  <c r="FN286" i="18"/>
  <c r="FM286" i="18"/>
  <c r="FN278" i="18"/>
  <c r="FN272" i="18"/>
  <c r="FM272" i="18"/>
  <c r="FN263" i="18"/>
  <c r="FM263" i="18"/>
  <c r="FN258" i="18"/>
  <c r="FM258" i="18"/>
  <c r="FN248" i="18"/>
  <c r="FM248" i="18"/>
  <c r="FN241" i="18"/>
  <c r="FM241" i="18"/>
  <c r="FN235" i="18"/>
  <c r="FM235" i="18"/>
  <c r="FN231" i="18"/>
  <c r="FM231" i="18"/>
  <c r="FN217" i="18"/>
  <c r="FM217" i="18"/>
  <c r="FN204" i="18"/>
  <c r="FM204" i="18"/>
  <c r="FN193" i="18"/>
  <c r="FM193" i="18"/>
  <c r="FN188" i="18"/>
  <c r="FM188" i="18"/>
  <c r="FN179" i="18"/>
  <c r="FM179" i="18"/>
  <c r="FN167" i="18"/>
  <c r="FM167" i="18"/>
  <c r="FN163" i="18"/>
  <c r="FM163" i="18"/>
  <c r="FN149" i="18"/>
  <c r="FM149" i="18"/>
  <c r="FN136" i="18"/>
  <c r="FM136" i="18"/>
  <c r="FN125" i="18"/>
  <c r="FM125" i="18"/>
  <c r="FN120" i="18"/>
  <c r="FM120" i="18"/>
  <c r="FN111" i="18"/>
  <c r="FM111" i="18"/>
  <c r="FN102" i="18"/>
  <c r="FM102" i="18"/>
  <c r="FN96" i="18"/>
  <c r="FM96" i="18"/>
  <c r="FN84" i="18"/>
  <c r="FM84" i="18"/>
  <c r="FN79" i="18"/>
  <c r="FM79" i="18"/>
  <c r="FN71" i="18"/>
  <c r="FM71" i="18"/>
  <c r="FN65" i="18"/>
  <c r="FM65" i="18"/>
  <c r="FN47" i="18"/>
  <c r="FM47" i="18"/>
  <c r="FN42" i="18"/>
  <c r="FM42" i="18"/>
  <c r="FN30" i="18"/>
  <c r="FM30" i="18"/>
  <c r="FN25" i="18"/>
  <c r="FM25" i="18"/>
  <c r="FN17" i="18"/>
  <c r="FM17" i="18"/>
  <c r="FN13" i="18"/>
  <c r="FM13" i="18"/>
  <c r="FN12" i="18"/>
  <c r="FM12" i="18"/>
  <c r="FN11" i="18"/>
  <c r="FM11" i="18"/>
  <c r="FJ321" i="18"/>
  <c r="FI321" i="18"/>
  <c r="FJ319" i="18"/>
  <c r="FI319" i="18"/>
  <c r="FJ312" i="18"/>
  <c r="FI312" i="18"/>
  <c r="FJ307" i="18"/>
  <c r="FI307" i="18"/>
  <c r="FJ296" i="18"/>
  <c r="FI296" i="18"/>
  <c r="FJ290" i="18"/>
  <c r="FI290" i="18"/>
  <c r="FJ286" i="18"/>
  <c r="FI286" i="18"/>
  <c r="FJ278" i="18"/>
  <c r="FI278" i="18"/>
  <c r="FJ272" i="18"/>
  <c r="FI272" i="18"/>
  <c r="FJ263" i="18"/>
  <c r="FI263" i="18"/>
  <c r="FJ258" i="18"/>
  <c r="FI258" i="18"/>
  <c r="FJ248" i="18"/>
  <c r="FI248" i="18"/>
  <c r="FJ241" i="18"/>
  <c r="FI241" i="18"/>
  <c r="FJ235" i="18"/>
  <c r="FI235" i="18"/>
  <c r="FJ231" i="18"/>
  <c r="FI231" i="18"/>
  <c r="FJ217" i="18"/>
  <c r="FI217" i="18"/>
  <c r="FJ204" i="18"/>
  <c r="FI204" i="18"/>
  <c r="FJ193" i="18"/>
  <c r="FI193" i="18"/>
  <c r="FJ188" i="18"/>
  <c r="FI188" i="18"/>
  <c r="FJ179" i="18"/>
  <c r="FI179" i="18"/>
  <c r="FJ167" i="18"/>
  <c r="FI167" i="18"/>
  <c r="FJ163" i="18"/>
  <c r="FI163" i="18"/>
  <c r="FJ149" i="18"/>
  <c r="FI149" i="18"/>
  <c r="FJ136" i="18"/>
  <c r="FI136" i="18"/>
  <c r="FJ125" i="18"/>
  <c r="FI125" i="18"/>
  <c r="FJ120" i="18"/>
  <c r="FI120" i="18"/>
  <c r="FJ111" i="18"/>
  <c r="FI111" i="18"/>
  <c r="FJ102" i="18"/>
  <c r="FI102" i="18"/>
  <c r="FJ96" i="18"/>
  <c r="FI96" i="18"/>
  <c r="FJ84" i="18"/>
  <c r="FI84" i="18"/>
  <c r="FJ79" i="18"/>
  <c r="FI79" i="18"/>
  <c r="FJ65" i="18"/>
  <c r="FI65" i="18"/>
  <c r="FJ47" i="18"/>
  <c r="FI47" i="18"/>
  <c r="FJ42" i="18"/>
  <c r="FI42" i="18"/>
  <c r="FJ30" i="18"/>
  <c r="FI30" i="18"/>
  <c r="FJ25" i="18"/>
  <c r="FI25" i="18"/>
  <c r="FJ17" i="18"/>
  <c r="FI17" i="18"/>
  <c r="FJ13" i="18"/>
  <c r="FI13" i="18"/>
  <c r="FJ12" i="18"/>
  <c r="FI12" i="18"/>
  <c r="FJ11" i="18"/>
  <c r="FI11" i="18"/>
  <c r="D132" i="13"/>
  <c r="FF321" i="18"/>
  <c r="FE321" i="18"/>
  <c r="FF319" i="18"/>
  <c r="FE319" i="18"/>
  <c r="FF312" i="18"/>
  <c r="FE312" i="18"/>
  <c r="FF307" i="18"/>
  <c r="FE307" i="18"/>
  <c r="FF296" i="18"/>
  <c r="FE296" i="18"/>
  <c r="FF290" i="18"/>
  <c r="FE290" i="18"/>
  <c r="FF286" i="18"/>
  <c r="FE286" i="18"/>
  <c r="FG279" i="18"/>
  <c r="FF278" i="18"/>
  <c r="FE278" i="18"/>
  <c r="FF272" i="18"/>
  <c r="FE272" i="18"/>
  <c r="FF263" i="18"/>
  <c r="FE263" i="18"/>
  <c r="FF258" i="18"/>
  <c r="FE258" i="18"/>
  <c r="FF248" i="18"/>
  <c r="FE248" i="18"/>
  <c r="FF241" i="18"/>
  <c r="FE241" i="18"/>
  <c r="FF235" i="18"/>
  <c r="FE235" i="18"/>
  <c r="FF231" i="18"/>
  <c r="FE231" i="18"/>
  <c r="FF217" i="18"/>
  <c r="FE217" i="18"/>
  <c r="FF204" i="18"/>
  <c r="FE204" i="18"/>
  <c r="FF193" i="18"/>
  <c r="FE193" i="18"/>
  <c r="FF188" i="18"/>
  <c r="FE188" i="18"/>
  <c r="FF179" i="18"/>
  <c r="FE179" i="18"/>
  <c r="FF167" i="18"/>
  <c r="FE167" i="18"/>
  <c r="FF163" i="18"/>
  <c r="FE163" i="18"/>
  <c r="FF149" i="18"/>
  <c r="FE149" i="18"/>
  <c r="FF136" i="18"/>
  <c r="FE136" i="18"/>
  <c r="FF125" i="18"/>
  <c r="FE125" i="18"/>
  <c r="FF120" i="18"/>
  <c r="FE120" i="18"/>
  <c r="FG112" i="18"/>
  <c r="FF111" i="18"/>
  <c r="FE111" i="18"/>
  <c r="FF102" i="18"/>
  <c r="FE102" i="18"/>
  <c r="FF96" i="18"/>
  <c r="FE96" i="18"/>
  <c r="FF84" i="18"/>
  <c r="FE84" i="18"/>
  <c r="FF79" i="18"/>
  <c r="FE79" i="18"/>
  <c r="FG72" i="18"/>
  <c r="FF71" i="18"/>
  <c r="FE71" i="18"/>
  <c r="FF65" i="18"/>
  <c r="FE65" i="18"/>
  <c r="FG48" i="18"/>
  <c r="FF47" i="18"/>
  <c r="FE47" i="18"/>
  <c r="FF42" i="18"/>
  <c r="FE42" i="18"/>
  <c r="FF30" i="18"/>
  <c r="FE30" i="18"/>
  <c r="FF25" i="18"/>
  <c r="FE25" i="18"/>
  <c r="FF17" i="18"/>
  <c r="FE17" i="18"/>
  <c r="FF13" i="18"/>
  <c r="FE13" i="18"/>
  <c r="FF12" i="18"/>
  <c r="FE12" i="18"/>
  <c r="FF11" i="18"/>
  <c r="FE11" i="18"/>
  <c r="D131" i="13"/>
  <c r="FB321" i="18"/>
  <c r="FA321" i="18"/>
  <c r="FB319" i="18"/>
  <c r="FA319" i="18"/>
  <c r="FB312" i="18"/>
  <c r="FA312" i="18"/>
  <c r="FB307" i="18"/>
  <c r="FA307" i="18"/>
  <c r="FB296" i="18"/>
  <c r="FA296" i="18"/>
  <c r="FB290" i="18"/>
  <c r="FA290" i="18"/>
  <c r="FB286" i="18"/>
  <c r="FA286" i="18"/>
  <c r="FC279" i="18"/>
  <c r="FB278" i="18"/>
  <c r="FA278" i="18"/>
  <c r="FB272" i="18"/>
  <c r="FA272" i="18"/>
  <c r="FB263" i="18"/>
  <c r="FA263" i="18"/>
  <c r="FB258" i="18"/>
  <c r="FA258" i="18"/>
  <c r="FB248" i="18"/>
  <c r="FA248" i="18"/>
  <c r="FB241" i="18"/>
  <c r="FA241" i="18"/>
  <c r="FB235" i="18"/>
  <c r="FA235" i="18"/>
  <c r="FB231" i="18"/>
  <c r="FA231" i="18"/>
  <c r="FB217" i="18"/>
  <c r="FA217" i="18"/>
  <c r="FB204" i="18"/>
  <c r="FA204" i="18"/>
  <c r="FB193" i="18"/>
  <c r="FA193" i="18"/>
  <c r="FB188" i="18"/>
  <c r="FA188" i="18"/>
  <c r="FB179" i="18"/>
  <c r="FA179" i="18"/>
  <c r="FB167" i="18"/>
  <c r="FA167" i="18"/>
  <c r="FB163" i="18"/>
  <c r="FA163" i="18"/>
  <c r="FB149" i="18"/>
  <c r="FA149" i="18"/>
  <c r="FB136" i="18"/>
  <c r="FA136" i="18"/>
  <c r="FB125" i="18"/>
  <c r="FA125" i="18"/>
  <c r="FB120" i="18"/>
  <c r="FA120" i="18"/>
  <c r="FC112" i="18"/>
  <c r="FB111" i="18"/>
  <c r="FA111" i="18"/>
  <c r="FB102" i="18"/>
  <c r="FA102" i="18"/>
  <c r="FB96" i="18"/>
  <c r="FA96" i="18"/>
  <c r="FB84" i="18"/>
  <c r="FA84" i="18"/>
  <c r="FB79" i="18"/>
  <c r="FA79" i="18"/>
  <c r="FC72" i="18"/>
  <c r="FB71" i="18"/>
  <c r="FA71" i="18"/>
  <c r="FB65" i="18"/>
  <c r="FA65" i="18"/>
  <c r="FC48" i="18"/>
  <c r="FB47" i="18"/>
  <c r="FA47" i="18"/>
  <c r="FB42" i="18"/>
  <c r="FA42" i="18"/>
  <c r="FB30" i="18"/>
  <c r="FA30" i="18"/>
  <c r="FB25" i="18"/>
  <c r="FA25" i="18"/>
  <c r="FB17" i="18"/>
  <c r="FA17" i="18"/>
  <c r="FB13" i="18"/>
  <c r="FA13" i="18"/>
  <c r="FB12" i="18"/>
  <c r="FA12" i="18"/>
  <c r="FB11" i="18"/>
  <c r="FA11" i="18"/>
  <c r="FO231" i="18" l="1"/>
  <c r="FO42" i="18"/>
  <c r="I143" i="13"/>
  <c r="GH326" i="18"/>
  <c r="GC326" i="18"/>
  <c r="E138" i="13" s="1"/>
  <c r="GD326" i="18"/>
  <c r="H138" i="13" s="1"/>
  <c r="FY326" i="18"/>
  <c r="F137" i="13" s="1"/>
  <c r="FZ326" i="18"/>
  <c r="H137" i="13" s="1"/>
  <c r="GK326" i="18"/>
  <c r="GG326" i="18"/>
  <c r="FS167" i="18"/>
  <c r="GI10" i="18"/>
  <c r="FS307" i="18"/>
  <c r="FK231" i="18"/>
  <c r="FS96" i="18"/>
  <c r="GE10" i="18"/>
  <c r="FC278" i="18"/>
  <c r="FS149" i="18"/>
  <c r="FS258" i="18"/>
  <c r="FS312" i="18"/>
  <c r="FS17" i="18"/>
  <c r="FS30" i="18"/>
  <c r="FS47" i="18"/>
  <c r="FK42" i="18"/>
  <c r="FS163" i="18"/>
  <c r="GM10" i="18"/>
  <c r="FS13" i="18"/>
  <c r="FS65" i="18"/>
  <c r="H140" i="13"/>
  <c r="FC71" i="18"/>
  <c r="FS204" i="18"/>
  <c r="FS296" i="18"/>
  <c r="FS179" i="18"/>
  <c r="FS193" i="18"/>
  <c r="FS217" i="18"/>
  <c r="FS42" i="18"/>
  <c r="FS111" i="18"/>
  <c r="FS263" i="18"/>
  <c r="GA10" i="18"/>
  <c r="FS321" i="18"/>
  <c r="FS286" i="18"/>
  <c r="FS278" i="18"/>
  <c r="FS248" i="18"/>
  <c r="FS241" i="18"/>
  <c r="FS235" i="18"/>
  <c r="FS231" i="18"/>
  <c r="FS136" i="18"/>
  <c r="FS125" i="18"/>
  <c r="FS120" i="18"/>
  <c r="FS84" i="18"/>
  <c r="FS71" i="18"/>
  <c r="FR10" i="18"/>
  <c r="FS11" i="18"/>
  <c r="FS25" i="18"/>
  <c r="FQ10" i="18"/>
  <c r="FN10" i="18"/>
  <c r="FM10" i="18"/>
  <c r="FO11" i="18"/>
  <c r="FI10" i="18"/>
  <c r="FJ10" i="18"/>
  <c r="FK11" i="18"/>
  <c r="FG278" i="18"/>
  <c r="FG111" i="18"/>
  <c r="FG11" i="18"/>
  <c r="FG71" i="18"/>
  <c r="FG47" i="18"/>
  <c r="FE10" i="18"/>
  <c r="FF10" i="18"/>
  <c r="FC111" i="18"/>
  <c r="FC47" i="18"/>
  <c r="FA10" i="18"/>
  <c r="FC11" i="18"/>
  <c r="FB10" i="18"/>
  <c r="GI326" i="18" l="1"/>
  <c r="F138" i="13"/>
  <c r="H139" i="13"/>
  <c r="E137" i="13"/>
  <c r="I137" i="13" s="1"/>
  <c r="GA326" i="18"/>
  <c r="I138" i="13"/>
  <c r="E140" i="13"/>
  <c r="I140" i="13" s="1"/>
  <c r="FF326" i="18"/>
  <c r="FQ326" i="18"/>
  <c r="FJ326" i="18"/>
  <c r="H133" i="13" s="1"/>
  <c r="FI326" i="18"/>
  <c r="F133" i="13" s="1"/>
  <c r="FN326" i="18"/>
  <c r="H134" i="13" s="1"/>
  <c r="FE326" i="18"/>
  <c r="E132" i="13" s="1"/>
  <c r="FA326" i="18"/>
  <c r="F131" i="13" s="1"/>
  <c r="F140" i="13"/>
  <c r="FR326" i="18"/>
  <c r="H135" i="13" s="1"/>
  <c r="GE326" i="18"/>
  <c r="F139" i="13"/>
  <c r="E139" i="13"/>
  <c r="FM326" i="18"/>
  <c r="E134" i="13" s="1"/>
  <c r="GM326" i="18"/>
  <c r="FO10" i="18"/>
  <c r="FS10" i="18"/>
  <c r="FK10" i="18"/>
  <c r="FG10" i="18"/>
  <c r="FC10" i="18"/>
  <c r="FB326" i="18"/>
  <c r="AM322" i="18"/>
  <c r="AL321" i="18"/>
  <c r="AK321" i="18"/>
  <c r="AM320" i="18"/>
  <c r="AL319" i="18"/>
  <c r="AK319" i="18"/>
  <c r="AM313" i="18"/>
  <c r="AL312" i="18"/>
  <c r="AK312" i="18"/>
  <c r="AM308" i="18"/>
  <c r="AL307" i="18"/>
  <c r="AK307" i="18"/>
  <c r="AM297" i="18"/>
  <c r="AL296" i="18"/>
  <c r="AK296" i="18"/>
  <c r="AM291" i="18"/>
  <c r="AL290" i="18"/>
  <c r="AK290" i="18"/>
  <c r="AM287" i="18"/>
  <c r="AL286" i="18"/>
  <c r="AK286" i="18"/>
  <c r="AM279" i="18"/>
  <c r="AL278" i="18"/>
  <c r="AK278" i="18"/>
  <c r="AM273" i="18"/>
  <c r="AL272" i="18"/>
  <c r="AK272" i="18"/>
  <c r="AM264" i="18"/>
  <c r="AL263" i="18"/>
  <c r="AK263" i="18"/>
  <c r="AM259" i="18"/>
  <c r="AL258" i="18"/>
  <c r="AK258" i="18"/>
  <c r="AM249" i="18"/>
  <c r="AL248" i="18"/>
  <c r="AK248" i="18"/>
  <c r="AM242" i="18"/>
  <c r="AL241" i="18"/>
  <c r="AK241" i="18"/>
  <c r="AM236" i="18"/>
  <c r="AL235" i="18"/>
  <c r="AK235" i="18"/>
  <c r="AM232" i="18"/>
  <c r="AL231" i="18"/>
  <c r="AK231" i="18"/>
  <c r="AM218" i="18"/>
  <c r="AL217" i="18"/>
  <c r="AK217" i="18"/>
  <c r="AM205" i="18"/>
  <c r="AL204" i="18"/>
  <c r="AK204" i="18"/>
  <c r="AM194" i="18"/>
  <c r="AL193" i="18"/>
  <c r="AK193" i="18"/>
  <c r="AM189" i="18"/>
  <c r="AL188" i="18"/>
  <c r="AK188" i="18"/>
  <c r="AM180" i="18"/>
  <c r="AL179" i="18"/>
  <c r="AK179" i="18"/>
  <c r="AM168" i="18"/>
  <c r="AL167" i="18"/>
  <c r="AK167" i="18"/>
  <c r="AM164" i="18"/>
  <c r="AL163" i="18"/>
  <c r="AK163" i="18"/>
  <c r="AM150" i="18"/>
  <c r="AL149" i="18"/>
  <c r="AK149" i="18"/>
  <c r="AM137" i="18"/>
  <c r="AL136" i="18"/>
  <c r="AK136" i="18"/>
  <c r="AM126" i="18"/>
  <c r="AL125" i="18"/>
  <c r="AK125" i="18"/>
  <c r="AM121" i="18"/>
  <c r="AL120" i="18"/>
  <c r="AK120" i="18"/>
  <c r="AM112" i="18"/>
  <c r="AL111" i="18"/>
  <c r="AK111" i="18"/>
  <c r="AM103" i="18"/>
  <c r="AL102" i="18"/>
  <c r="AK102" i="18"/>
  <c r="AM97" i="18"/>
  <c r="AL96" i="18"/>
  <c r="AK96" i="18"/>
  <c r="AM85" i="18"/>
  <c r="AL84" i="18"/>
  <c r="AK84" i="18"/>
  <c r="AM80" i="18"/>
  <c r="AL79" i="18"/>
  <c r="AK79" i="18"/>
  <c r="AM72" i="18"/>
  <c r="AL71" i="18"/>
  <c r="AK71" i="18"/>
  <c r="AM66" i="18"/>
  <c r="AL65" i="18"/>
  <c r="AK65" i="18"/>
  <c r="AM48" i="18"/>
  <c r="AL47" i="18"/>
  <c r="AK47" i="18"/>
  <c r="AM43" i="18"/>
  <c r="AL42" i="18"/>
  <c r="AK42" i="18"/>
  <c r="AM31" i="18"/>
  <c r="AL30" i="18"/>
  <c r="AK30" i="18"/>
  <c r="AM26" i="18"/>
  <c r="AL25" i="18"/>
  <c r="AK25" i="18"/>
  <c r="AM18" i="18"/>
  <c r="AL17" i="18"/>
  <c r="AK17" i="18"/>
  <c r="AM14" i="18"/>
  <c r="AL13" i="18"/>
  <c r="AK13" i="18"/>
  <c r="AL12" i="18"/>
  <c r="AK12" i="18"/>
  <c r="AL11" i="18"/>
  <c r="AK11" i="18"/>
  <c r="AI320" i="18"/>
  <c r="AI31" i="18"/>
  <c r="AI322" i="18"/>
  <c r="AH321" i="18"/>
  <c r="AG321" i="18"/>
  <c r="AH319" i="18"/>
  <c r="AG319" i="18"/>
  <c r="AI313" i="18"/>
  <c r="AH312" i="18"/>
  <c r="AG312" i="18"/>
  <c r="AI308" i="18"/>
  <c r="AH307" i="18"/>
  <c r="AG307" i="18"/>
  <c r="AI297" i="18"/>
  <c r="AH296" i="18"/>
  <c r="AG296" i="18"/>
  <c r="AI291" i="18"/>
  <c r="AH290" i="18"/>
  <c r="AG290" i="18"/>
  <c r="AI287" i="18"/>
  <c r="AH286" i="18"/>
  <c r="AG286" i="18"/>
  <c r="AI279" i="18"/>
  <c r="AH278" i="18"/>
  <c r="AG278" i="18"/>
  <c r="AI273" i="18"/>
  <c r="AH272" i="18"/>
  <c r="AG272" i="18"/>
  <c r="AI264" i="18"/>
  <c r="AH263" i="18"/>
  <c r="AG263" i="18"/>
  <c r="AI259" i="18"/>
  <c r="AH258" i="18"/>
  <c r="AG258" i="18"/>
  <c r="AI249" i="18"/>
  <c r="AH248" i="18"/>
  <c r="AG248" i="18"/>
  <c r="AI242" i="18"/>
  <c r="AH241" i="18"/>
  <c r="AG241" i="18"/>
  <c r="AI236" i="18"/>
  <c r="AH235" i="18"/>
  <c r="AG235" i="18"/>
  <c r="AI232" i="18"/>
  <c r="AH231" i="18"/>
  <c r="AG231" i="18"/>
  <c r="AI218" i="18"/>
  <c r="AH217" i="18"/>
  <c r="AG217" i="18"/>
  <c r="AI205" i="18"/>
  <c r="AH204" i="18"/>
  <c r="AG204" i="18"/>
  <c r="AI194" i="18"/>
  <c r="AH193" i="18"/>
  <c r="AG193" i="18"/>
  <c r="AI189" i="18"/>
  <c r="AH188" i="18"/>
  <c r="AG188" i="18"/>
  <c r="AI180" i="18"/>
  <c r="AH179" i="18"/>
  <c r="AG179" i="18"/>
  <c r="AI168" i="18"/>
  <c r="AH167" i="18"/>
  <c r="AG167" i="18"/>
  <c r="AI164" i="18"/>
  <c r="AH163" i="18"/>
  <c r="AG163" i="18"/>
  <c r="AI150" i="18"/>
  <c r="AH149" i="18"/>
  <c r="AG149" i="18"/>
  <c r="AI137" i="18"/>
  <c r="AH136" i="18"/>
  <c r="AG136" i="18"/>
  <c r="AI126" i="18"/>
  <c r="AH125" i="18"/>
  <c r="AG125" i="18"/>
  <c r="AI121" i="18"/>
  <c r="AH120" i="18"/>
  <c r="AG120" i="18"/>
  <c r="AI112" i="18"/>
  <c r="AH111" i="18"/>
  <c r="AG111" i="18"/>
  <c r="AI103" i="18"/>
  <c r="AH102" i="18"/>
  <c r="AG102" i="18"/>
  <c r="AI97" i="18"/>
  <c r="AH96" i="18"/>
  <c r="AG96" i="18"/>
  <c r="AI85" i="18"/>
  <c r="AH84" i="18"/>
  <c r="AG84" i="18"/>
  <c r="AI80" i="18"/>
  <c r="AH79" i="18"/>
  <c r="AG79" i="18"/>
  <c r="AI72" i="18"/>
  <c r="AH71" i="18"/>
  <c r="AG71" i="18"/>
  <c r="AI66" i="18"/>
  <c r="AH65" i="18"/>
  <c r="AG65" i="18"/>
  <c r="AI48" i="18"/>
  <c r="AH47" i="18"/>
  <c r="AG47" i="18"/>
  <c r="AI43" i="18"/>
  <c r="AH42" i="18"/>
  <c r="AG42" i="18"/>
  <c r="AH30" i="18"/>
  <c r="AG30" i="18"/>
  <c r="AI26" i="18"/>
  <c r="AH25" i="18"/>
  <c r="AG25" i="18"/>
  <c r="AI18" i="18"/>
  <c r="AH17" i="18"/>
  <c r="AG17" i="18"/>
  <c r="AI14" i="18"/>
  <c r="AH13" i="18"/>
  <c r="AG13" i="18"/>
  <c r="AH12" i="18"/>
  <c r="AG12" i="18"/>
  <c r="AH11" i="18"/>
  <c r="AG11" i="18"/>
  <c r="CK321" i="18"/>
  <c r="CL319" i="18"/>
  <c r="CK319" i="18"/>
  <c r="CL312" i="18"/>
  <c r="CK312" i="18"/>
  <c r="CL307" i="18"/>
  <c r="CK307" i="18"/>
  <c r="CL296" i="18"/>
  <c r="CK296" i="18"/>
  <c r="CL290" i="18"/>
  <c r="CK290" i="18"/>
  <c r="CL286" i="18"/>
  <c r="CK286" i="18"/>
  <c r="CL278" i="18"/>
  <c r="CK278" i="18"/>
  <c r="CL272" i="18"/>
  <c r="CK272" i="18"/>
  <c r="CL263" i="18"/>
  <c r="CK263" i="18"/>
  <c r="CL258" i="18"/>
  <c r="CK258" i="18"/>
  <c r="CL248" i="18"/>
  <c r="CK248" i="18"/>
  <c r="CL241" i="18"/>
  <c r="CK241" i="18"/>
  <c r="CL235" i="18"/>
  <c r="CK235" i="18"/>
  <c r="CL231" i="18"/>
  <c r="CK231" i="18"/>
  <c r="CL217" i="18"/>
  <c r="CK217" i="18"/>
  <c r="CL204" i="18"/>
  <c r="CK204" i="18"/>
  <c r="CL193" i="18"/>
  <c r="CK193" i="18"/>
  <c r="CL188" i="18"/>
  <c r="CK188" i="18"/>
  <c r="CL179" i="18"/>
  <c r="CK179" i="18"/>
  <c r="CL167" i="18"/>
  <c r="CK167" i="18"/>
  <c r="CL163" i="18"/>
  <c r="CK163" i="18"/>
  <c r="CL149" i="18"/>
  <c r="CK149" i="18"/>
  <c r="CL136" i="18"/>
  <c r="CK136" i="18"/>
  <c r="CL125" i="18"/>
  <c r="CK125" i="18"/>
  <c r="CL120" i="18"/>
  <c r="CK120" i="18"/>
  <c r="CL111" i="18"/>
  <c r="CK111" i="18"/>
  <c r="CL102" i="18"/>
  <c r="CK102" i="18"/>
  <c r="CL96" i="18"/>
  <c r="CK96" i="18"/>
  <c r="CL84" i="18"/>
  <c r="CK84" i="18"/>
  <c r="CL79" i="18"/>
  <c r="CK79" i="18"/>
  <c r="CL71" i="18"/>
  <c r="CK71" i="18"/>
  <c r="CL65" i="18"/>
  <c r="CK65" i="18"/>
  <c r="CL47" i="18"/>
  <c r="CK47" i="18"/>
  <c r="CL42" i="18"/>
  <c r="CK42" i="18"/>
  <c r="CL30" i="18"/>
  <c r="CK30" i="18"/>
  <c r="CL25" i="18"/>
  <c r="CK25" i="18"/>
  <c r="CL17" i="18"/>
  <c r="CK17" i="18"/>
  <c r="CL13" i="18"/>
  <c r="CK13" i="18"/>
  <c r="CL12" i="18"/>
  <c r="CK12" i="18"/>
  <c r="CL11" i="18"/>
  <c r="CK11" i="18"/>
  <c r="CH319" i="18"/>
  <c r="CG319" i="18"/>
  <c r="CI112" i="18"/>
  <c r="CI121" i="18"/>
  <c r="CI126" i="18"/>
  <c r="CI137" i="18"/>
  <c r="CI150" i="18"/>
  <c r="CI164" i="18"/>
  <c r="CI168" i="18"/>
  <c r="CI180" i="18"/>
  <c r="CI189" i="18"/>
  <c r="CI194" i="18"/>
  <c r="CI205" i="18"/>
  <c r="CI218" i="18"/>
  <c r="CI232" i="18"/>
  <c r="CI236" i="18"/>
  <c r="CI242" i="18"/>
  <c r="CI249" i="18"/>
  <c r="CI259" i="18"/>
  <c r="CI264" i="18"/>
  <c r="CI273" i="18"/>
  <c r="CI279" i="18"/>
  <c r="CI287" i="18"/>
  <c r="CI291" i="18"/>
  <c r="CI297" i="18"/>
  <c r="CI308" i="18"/>
  <c r="CI313" i="18"/>
  <c r="CI320" i="18"/>
  <c r="CI322" i="18"/>
  <c r="CI14" i="18"/>
  <c r="CI18" i="18"/>
  <c r="CI26" i="18"/>
  <c r="CI31" i="18"/>
  <c r="CI43" i="18"/>
  <c r="CI48" i="18"/>
  <c r="CI66" i="18"/>
  <c r="CI72" i="18"/>
  <c r="CI80" i="18"/>
  <c r="CI85" i="18"/>
  <c r="CI97" i="18"/>
  <c r="ET319" i="18"/>
  <c r="ES319" i="18"/>
  <c r="BF319" i="18"/>
  <c r="BE319" i="18"/>
  <c r="DB319" i="18"/>
  <c r="DA319" i="18"/>
  <c r="D104" i="13"/>
  <c r="AX321" i="18"/>
  <c r="AW321" i="18"/>
  <c r="AX319" i="18"/>
  <c r="AW319" i="18"/>
  <c r="AX312" i="18"/>
  <c r="AW312" i="18"/>
  <c r="AX307" i="18"/>
  <c r="AW307" i="18"/>
  <c r="AX296" i="18"/>
  <c r="AW296" i="18"/>
  <c r="AX290" i="18"/>
  <c r="AW290" i="18"/>
  <c r="AX286" i="18"/>
  <c r="AW286" i="18"/>
  <c r="AX278" i="18"/>
  <c r="AW278" i="18"/>
  <c r="AX272" i="18"/>
  <c r="AW272" i="18"/>
  <c r="AX263" i="18"/>
  <c r="AW263" i="18"/>
  <c r="AX258" i="18"/>
  <c r="AW258" i="18"/>
  <c r="AX248" i="18"/>
  <c r="AW248" i="18"/>
  <c r="AX241" i="18"/>
  <c r="AW241" i="18"/>
  <c r="AX235" i="18"/>
  <c r="AW235" i="18"/>
  <c r="AX231" i="18"/>
  <c r="AW231" i="18"/>
  <c r="AX217" i="18"/>
  <c r="AW217" i="18"/>
  <c r="AX204" i="18"/>
  <c r="AW204" i="18"/>
  <c r="AX193" i="18"/>
  <c r="AW193" i="18"/>
  <c r="AX188" i="18"/>
  <c r="AW188" i="18"/>
  <c r="AX179" i="18"/>
  <c r="AW179" i="18"/>
  <c r="AX167" i="18"/>
  <c r="AW167" i="18"/>
  <c r="AX163" i="18"/>
  <c r="AW163" i="18"/>
  <c r="AX149" i="18"/>
  <c r="AW149" i="18"/>
  <c r="AX136" i="18"/>
  <c r="AW136" i="18"/>
  <c r="AX125" i="18"/>
  <c r="AW125" i="18"/>
  <c r="AX120" i="18"/>
  <c r="AW120" i="18"/>
  <c r="AX111" i="18"/>
  <c r="AW111" i="18"/>
  <c r="AX102" i="18"/>
  <c r="AW102" i="18"/>
  <c r="AX96" i="18"/>
  <c r="AW96" i="18"/>
  <c r="AX84" i="18"/>
  <c r="AW84" i="18"/>
  <c r="AX79" i="18"/>
  <c r="AW79" i="18"/>
  <c r="AX71" i="18"/>
  <c r="AW71" i="18"/>
  <c r="AX65" i="18"/>
  <c r="AW65" i="18"/>
  <c r="AX47" i="18"/>
  <c r="AW47" i="18"/>
  <c r="AX42" i="18"/>
  <c r="AW42" i="18"/>
  <c r="AX30" i="18"/>
  <c r="AW30" i="18"/>
  <c r="AX25" i="18"/>
  <c r="AW25" i="18"/>
  <c r="AX17" i="18"/>
  <c r="AW17" i="18"/>
  <c r="AX13" i="18"/>
  <c r="AW13" i="18"/>
  <c r="AX12" i="18"/>
  <c r="AW12" i="18"/>
  <c r="AX11" i="18"/>
  <c r="AW11" i="18"/>
  <c r="AT319" i="18"/>
  <c r="AS319" i="18"/>
  <c r="AT30" i="18"/>
  <c r="AS30" i="18"/>
  <c r="AY204" i="18" l="1"/>
  <c r="I139" i="13"/>
  <c r="FK326" i="18"/>
  <c r="E133" i="13"/>
  <c r="I133" i="13" s="1"/>
  <c r="FG326" i="18"/>
  <c r="H132" i="13"/>
  <c r="I132" i="13" s="1"/>
  <c r="E131" i="13"/>
  <c r="F132" i="13"/>
  <c r="I134" i="13"/>
  <c r="FS326" i="18"/>
  <c r="FO326" i="18"/>
  <c r="E135" i="13"/>
  <c r="I135" i="13" s="1"/>
  <c r="F134" i="13"/>
  <c r="F135" i="13"/>
  <c r="DC319" i="18"/>
  <c r="BG319" i="18"/>
  <c r="EU319" i="18"/>
  <c r="AM71" i="18"/>
  <c r="AI312" i="18"/>
  <c r="AM235" i="18"/>
  <c r="AI71" i="18"/>
  <c r="AI248" i="18"/>
  <c r="AI263" i="18"/>
  <c r="AI278" i="18"/>
  <c r="AM149" i="18"/>
  <c r="AU319" i="18"/>
  <c r="AI235" i="18"/>
  <c r="AM84" i="18"/>
  <c r="AM102" i="18"/>
  <c r="CI319" i="18"/>
  <c r="AI17" i="18"/>
  <c r="AI25" i="18"/>
  <c r="AM167" i="18"/>
  <c r="AM204" i="18"/>
  <c r="AM296" i="18"/>
  <c r="AI84" i="18"/>
  <c r="AI102" i="18"/>
  <c r="AI120" i="18"/>
  <c r="AI179" i="18"/>
  <c r="AM17" i="18"/>
  <c r="AM30" i="18"/>
  <c r="AM47" i="18"/>
  <c r="AM258" i="18"/>
  <c r="AM286" i="18"/>
  <c r="CL10" i="18"/>
  <c r="AM120" i="18"/>
  <c r="AM312" i="18"/>
  <c r="AI13" i="18"/>
  <c r="AI319" i="18"/>
  <c r="AM179" i="18"/>
  <c r="AM217" i="18"/>
  <c r="AI111" i="18"/>
  <c r="AI149" i="18"/>
  <c r="AI167" i="18"/>
  <c r="AI231" i="18"/>
  <c r="AM13" i="18"/>
  <c r="AM42" i="18"/>
  <c r="AM65" i="18"/>
  <c r="AM248" i="18"/>
  <c r="AM278" i="18"/>
  <c r="AI272" i="18"/>
  <c r="AI286" i="18"/>
  <c r="AI296" i="18"/>
  <c r="AM96" i="18"/>
  <c r="AM125" i="18"/>
  <c r="AM319" i="18"/>
  <c r="FC326" i="18"/>
  <c r="H131" i="13"/>
  <c r="AM321" i="18"/>
  <c r="AM307" i="18"/>
  <c r="AM290" i="18"/>
  <c r="AM272" i="18"/>
  <c r="AM263" i="18"/>
  <c r="AM241" i="18"/>
  <c r="AM231" i="18"/>
  <c r="AM193" i="18"/>
  <c r="AM188" i="18"/>
  <c r="AM163" i="18"/>
  <c r="AM136" i="18"/>
  <c r="AM111" i="18"/>
  <c r="AK10" i="18"/>
  <c r="AM79" i="18"/>
  <c r="AL10" i="18"/>
  <c r="AM25" i="18"/>
  <c r="AM11" i="18"/>
  <c r="AI65" i="18"/>
  <c r="AI321" i="18"/>
  <c r="AI307" i="18"/>
  <c r="AI290" i="18"/>
  <c r="AI258" i="18"/>
  <c r="AI241" i="18"/>
  <c r="AI217" i="18"/>
  <c r="AI204" i="18"/>
  <c r="AI193" i="18"/>
  <c r="AI188" i="18"/>
  <c r="AI163" i="18"/>
  <c r="AI136" i="18"/>
  <c r="AI125" i="18"/>
  <c r="AI96" i="18"/>
  <c r="AI79" i="18"/>
  <c r="AI47" i="18"/>
  <c r="AI42" i="18"/>
  <c r="AI30" i="18"/>
  <c r="AI11" i="18"/>
  <c r="AH10" i="18"/>
  <c r="AG10" i="18"/>
  <c r="CM321" i="18"/>
  <c r="CK10" i="18"/>
  <c r="AX10" i="18"/>
  <c r="AY11" i="18"/>
  <c r="AW10" i="18"/>
  <c r="I131" i="13" l="1"/>
  <c r="AK326" i="18"/>
  <c r="F101" i="13" s="1"/>
  <c r="AX326" i="18"/>
  <c r="H104" i="13" s="1"/>
  <c r="D103" i="13"/>
  <c r="AH326" i="18"/>
  <c r="CL326" i="18"/>
  <c r="H114" i="13" s="1"/>
  <c r="D129" i="13"/>
  <c r="CK326" i="18"/>
  <c r="F114" i="13" s="1"/>
  <c r="AW326" i="18"/>
  <c r="F104" i="13" s="1"/>
  <c r="D118" i="13"/>
  <c r="AL326" i="18"/>
  <c r="H101" i="13" s="1"/>
  <c r="AG326" i="18"/>
  <c r="D114" i="13"/>
  <c r="AM10" i="18"/>
  <c r="AI10" i="18"/>
  <c r="AY10" i="18"/>
  <c r="DL326" i="18"/>
  <c r="D121" i="13" s="1"/>
  <c r="DJ79" i="18"/>
  <c r="DI79" i="18"/>
  <c r="CN321" i="18"/>
  <c r="CN312" i="18"/>
  <c r="CN307" i="18"/>
  <c r="CN296" i="18"/>
  <c r="CN290" i="18"/>
  <c r="CN286" i="18"/>
  <c r="CN278" i="18"/>
  <c r="CN272" i="18"/>
  <c r="CN263" i="18"/>
  <c r="CN258" i="18"/>
  <c r="CN248" i="18"/>
  <c r="CN241" i="18"/>
  <c r="CN235" i="18"/>
  <c r="CN231" i="18"/>
  <c r="CN217" i="18"/>
  <c r="CN204" i="18"/>
  <c r="CN193" i="18"/>
  <c r="CN188" i="18"/>
  <c r="CN179" i="18"/>
  <c r="CN167" i="18"/>
  <c r="CN163" i="18"/>
  <c r="CN149" i="18"/>
  <c r="CN136" i="18"/>
  <c r="CN125" i="18"/>
  <c r="CN120" i="18"/>
  <c r="CN111" i="18"/>
  <c r="CN102" i="18"/>
  <c r="CN96" i="18"/>
  <c r="CN84" i="18"/>
  <c r="CN79" i="18"/>
  <c r="CN71" i="18"/>
  <c r="CN65" i="18"/>
  <c r="CN47" i="18"/>
  <c r="CN42" i="18"/>
  <c r="CN30" i="18"/>
  <c r="CN25" i="18"/>
  <c r="CN17" i="18"/>
  <c r="CN13" i="18"/>
  <c r="CN12" i="18"/>
  <c r="CN11" i="18"/>
  <c r="BZ319" i="18"/>
  <c r="BY319" i="18"/>
  <c r="EF321" i="18"/>
  <c r="EF312" i="18"/>
  <c r="EG42" i="18"/>
  <c r="EF42" i="18"/>
  <c r="EN321" i="18"/>
  <c r="EE322" i="18"/>
  <c r="ED321" i="18"/>
  <c r="EC321" i="18"/>
  <c r="EB321" i="18"/>
  <c r="ED319" i="18"/>
  <c r="EC319" i="18"/>
  <c r="EB319" i="18"/>
  <c r="EC10" i="18"/>
  <c r="EB10" i="18"/>
  <c r="ED12" i="18"/>
  <c r="EC12" i="18"/>
  <c r="EB12" i="18"/>
  <c r="ED11" i="18"/>
  <c r="EC11" i="18"/>
  <c r="EB11" i="18"/>
  <c r="ED10" i="18"/>
  <c r="DZ319" i="18"/>
  <c r="DY319" i="18"/>
  <c r="DD321" i="18"/>
  <c r="DD319" i="18"/>
  <c r="B319" i="18" s="1"/>
  <c r="DD312" i="18"/>
  <c r="DD307" i="18"/>
  <c r="DD296" i="18"/>
  <c r="DD290" i="18"/>
  <c r="DD286" i="18"/>
  <c r="DD278" i="18"/>
  <c r="DD272" i="18"/>
  <c r="DD263" i="18"/>
  <c r="DD258" i="18"/>
  <c r="DD248" i="18"/>
  <c r="DD241" i="18"/>
  <c r="DD235" i="18"/>
  <c r="DD231" i="18"/>
  <c r="DD217" i="18"/>
  <c r="DD204" i="18"/>
  <c r="DD193" i="18"/>
  <c r="DD188" i="18"/>
  <c r="DD179" i="18"/>
  <c r="DD167" i="18"/>
  <c r="DD163" i="18"/>
  <c r="DD149" i="18"/>
  <c r="DD136" i="18"/>
  <c r="DD125" i="18"/>
  <c r="DD120" i="18"/>
  <c r="DD111" i="18"/>
  <c r="DD102" i="18"/>
  <c r="DD96" i="18"/>
  <c r="DD84" i="18"/>
  <c r="DD79" i="18"/>
  <c r="DD71" i="18"/>
  <c r="DD65" i="18"/>
  <c r="DD47" i="18"/>
  <c r="DD42" i="18"/>
  <c r="DD30" i="18"/>
  <c r="DD25" i="18"/>
  <c r="DD17" i="18"/>
  <c r="DD13" i="18"/>
  <c r="DD12" i="18"/>
  <c r="DD11" i="18"/>
  <c r="DF319" i="18"/>
  <c r="DE319" i="18"/>
  <c r="CB321" i="18"/>
  <c r="CB326" i="18" s="1"/>
  <c r="CR321" i="18"/>
  <c r="N319" i="18"/>
  <c r="M319" i="18"/>
  <c r="AZ321" i="18"/>
  <c r="AZ11" i="18"/>
  <c r="AZ10" i="18"/>
  <c r="AB321" i="18"/>
  <c r="AB312" i="18"/>
  <c r="AB307" i="18"/>
  <c r="AB296" i="18"/>
  <c r="AB290" i="18"/>
  <c r="AB286" i="18"/>
  <c r="AB278" i="18"/>
  <c r="AB272" i="18"/>
  <c r="AB263" i="18"/>
  <c r="AB258" i="18"/>
  <c r="AB248" i="18"/>
  <c r="AB241" i="18"/>
  <c r="AB235" i="18"/>
  <c r="AB231" i="18"/>
  <c r="AB217" i="18"/>
  <c r="AB204" i="18"/>
  <c r="AB193" i="18"/>
  <c r="AB188" i="18"/>
  <c r="AB179" i="18"/>
  <c r="AB167" i="18"/>
  <c r="AB163" i="18"/>
  <c r="AB149" i="18"/>
  <c r="AB136" i="18"/>
  <c r="AB125" i="18"/>
  <c r="AB120" i="18"/>
  <c r="AB111" i="18"/>
  <c r="AB102" i="18"/>
  <c r="AB96" i="18"/>
  <c r="AB84" i="18"/>
  <c r="AB79" i="18"/>
  <c r="AB71" i="18"/>
  <c r="AB65" i="18"/>
  <c r="AB47" i="18"/>
  <c r="AB42" i="18"/>
  <c r="AB30" i="18"/>
  <c r="AB25" i="18"/>
  <c r="AB17" i="18"/>
  <c r="AB13" i="18"/>
  <c r="AB11" i="18"/>
  <c r="Z319" i="18"/>
  <c r="Y319" i="18"/>
  <c r="V319" i="18"/>
  <c r="U319" i="18"/>
  <c r="R319" i="18"/>
  <c r="Q319" i="18"/>
  <c r="C319" i="18" l="1"/>
  <c r="D319" i="18"/>
  <c r="F319" i="18"/>
  <c r="G319" i="18" s="1"/>
  <c r="E101" i="13"/>
  <c r="I101" i="13" s="1"/>
  <c r="AY326" i="18"/>
  <c r="E104" i="13"/>
  <c r="I104" i="13" s="1"/>
  <c r="AI326" i="18"/>
  <c r="AM326" i="18"/>
  <c r="EF10" i="18"/>
  <c r="EF326" i="18" s="1"/>
  <c r="E114" i="13"/>
  <c r="I114" i="13" s="1"/>
  <c r="CM326" i="18"/>
  <c r="EN326" i="18"/>
  <c r="CR326" i="18"/>
  <c r="D116" i="13" s="1"/>
  <c r="EA319" i="18"/>
  <c r="AZ326" i="18"/>
  <c r="O319" i="18"/>
  <c r="CA319" i="18"/>
  <c r="AA319" i="18"/>
  <c r="S319" i="18"/>
  <c r="W319" i="18"/>
  <c r="CN10" i="18"/>
  <c r="DD10" i="18"/>
  <c r="AB10" i="18"/>
  <c r="EC326" i="18"/>
  <c r="EE321" i="18"/>
  <c r="EB326" i="18"/>
  <c r="ED326" i="18"/>
  <c r="H125" i="13" s="1"/>
  <c r="D126" i="13" l="1"/>
  <c r="D124" i="13"/>
  <c r="AB326" i="18"/>
  <c r="DD326" i="18"/>
  <c r="D119" i="13" s="1"/>
  <c r="D120" i="13"/>
  <c r="CN326" i="18"/>
  <c r="D115" i="13" s="1"/>
  <c r="F125" i="13"/>
  <c r="E125" i="13"/>
  <c r="I125" i="13" s="1"/>
  <c r="EE326" i="18"/>
  <c r="H321" i="18"/>
  <c r="B321" i="18" s="1"/>
  <c r="H312" i="18"/>
  <c r="H307" i="18"/>
  <c r="B307" i="18" s="1"/>
  <c r="H296" i="18"/>
  <c r="H290" i="18"/>
  <c r="H286" i="18"/>
  <c r="B286" i="18" s="1"/>
  <c r="H278" i="18"/>
  <c r="B278" i="18" s="1"/>
  <c r="H272" i="18"/>
  <c r="H263" i="18"/>
  <c r="B263" i="18" s="1"/>
  <c r="H258" i="18"/>
  <c r="H248" i="18"/>
  <c r="H241" i="18"/>
  <c r="B241" i="18" s="1"/>
  <c r="H235" i="18"/>
  <c r="B235" i="18" s="1"/>
  <c r="H231" i="18"/>
  <c r="H217" i="18"/>
  <c r="B217" i="18" s="1"/>
  <c r="H204" i="18"/>
  <c r="H193" i="18"/>
  <c r="H188" i="18"/>
  <c r="B188" i="18" s="1"/>
  <c r="H179" i="18"/>
  <c r="B179" i="18" s="1"/>
  <c r="H167" i="18"/>
  <c r="H163" i="18"/>
  <c r="B163" i="18" s="1"/>
  <c r="H136" i="18"/>
  <c r="H125" i="18"/>
  <c r="B125" i="18" s="1"/>
  <c r="H120" i="18"/>
  <c r="B120" i="18" s="1"/>
  <c r="H111" i="18"/>
  <c r="B111" i="18" s="1"/>
  <c r="H102" i="18"/>
  <c r="H96" i="18"/>
  <c r="B96" i="18" s="1"/>
  <c r="H84" i="18"/>
  <c r="H79" i="18"/>
  <c r="B79" i="18" s="1"/>
  <c r="H71" i="18"/>
  <c r="B71" i="18" s="1"/>
  <c r="H65" i="18"/>
  <c r="B65" i="18" s="1"/>
  <c r="H47" i="18"/>
  <c r="H42" i="18"/>
  <c r="B42" i="18" s="1"/>
  <c r="H30" i="18"/>
  <c r="H25" i="18"/>
  <c r="B25" i="18" s="1"/>
  <c r="H17" i="18"/>
  <c r="B17" i="18" s="1"/>
  <c r="H13" i="18"/>
  <c r="B13" i="18" s="1"/>
  <c r="H12" i="18"/>
  <c r="H11" i="18"/>
  <c r="B11" i="18" s="1"/>
  <c r="K279" i="18"/>
  <c r="AN321" i="18"/>
  <c r="AN312" i="18"/>
  <c r="AN307" i="18"/>
  <c r="AN296" i="18"/>
  <c r="AN290" i="18"/>
  <c r="AN286" i="18"/>
  <c r="AN278" i="18"/>
  <c r="AN272" i="18"/>
  <c r="AN263" i="18"/>
  <c r="AN258" i="18"/>
  <c r="AN248" i="18"/>
  <c r="AN241" i="18"/>
  <c r="AN235" i="18"/>
  <c r="AN231" i="18"/>
  <c r="AN217" i="18"/>
  <c r="AN204" i="18"/>
  <c r="AN193" i="18"/>
  <c r="AN188" i="18"/>
  <c r="AN179" i="18"/>
  <c r="AN167" i="18"/>
  <c r="AN163" i="18"/>
  <c r="AN149" i="18"/>
  <c r="B149" i="18" s="1"/>
  <c r="AN136" i="18"/>
  <c r="AN125" i="18"/>
  <c r="AN120" i="18"/>
  <c r="AN111" i="18"/>
  <c r="AN102" i="18"/>
  <c r="AN96" i="18"/>
  <c r="AN84" i="18"/>
  <c r="AN79" i="18"/>
  <c r="AN71" i="18"/>
  <c r="AN65" i="18"/>
  <c r="AN47" i="18"/>
  <c r="AN42" i="18"/>
  <c r="AN30" i="18"/>
  <c r="AN25" i="18"/>
  <c r="AN17" i="18"/>
  <c r="AN13" i="18"/>
  <c r="AN12" i="18"/>
  <c r="AN11" i="18"/>
  <c r="B47" i="18" l="1"/>
  <c r="B102" i="18"/>
  <c r="B167" i="18"/>
  <c r="B231" i="18"/>
  <c r="B272" i="18"/>
  <c r="B312" i="18"/>
  <c r="B193" i="18"/>
  <c r="B248" i="18"/>
  <c r="B290" i="18"/>
  <c r="B30" i="18"/>
  <c r="B84" i="18"/>
  <c r="B136" i="18"/>
  <c r="B204" i="18"/>
  <c r="B258" i="18"/>
  <c r="B296" i="18"/>
  <c r="AN10" i="18"/>
  <c r="H10" i="18"/>
  <c r="B10" i="18" s="1"/>
  <c r="I11" i="16"/>
  <c r="J11" i="16"/>
  <c r="M11" i="16"/>
  <c r="N11" i="16"/>
  <c r="P11" i="16"/>
  <c r="Q11" i="16"/>
  <c r="R11" i="16"/>
  <c r="T11" i="16"/>
  <c r="U11" i="16"/>
  <c r="V11" i="16"/>
  <c r="Y11" i="16"/>
  <c r="Z11" i="16"/>
  <c r="AC11" i="16"/>
  <c r="AD11" i="16"/>
  <c r="AG11" i="16"/>
  <c r="AH11" i="16"/>
  <c r="AJ11" i="16"/>
  <c r="AK11" i="16"/>
  <c r="AL11" i="16"/>
  <c r="AO11" i="16"/>
  <c r="AP11" i="16"/>
  <c r="AS11" i="16"/>
  <c r="AT11" i="16"/>
  <c r="AW11" i="16"/>
  <c r="AX11" i="16"/>
  <c r="BA11" i="16"/>
  <c r="BB11" i="16"/>
  <c r="BE11" i="16"/>
  <c r="BF11" i="16"/>
  <c r="BI11" i="16"/>
  <c r="BJ11" i="16"/>
  <c r="BL11" i="16"/>
  <c r="BM11" i="16"/>
  <c r="BN11" i="16"/>
  <c r="BQ11" i="16"/>
  <c r="BR11" i="16"/>
  <c r="BZ11" i="16"/>
  <c r="CC11" i="16"/>
  <c r="CD11" i="16"/>
  <c r="CG11" i="16"/>
  <c r="CH11" i="16"/>
  <c r="CK11" i="16"/>
  <c r="CL11" i="16"/>
  <c r="CN11" i="16"/>
  <c r="CO11" i="16"/>
  <c r="CP11" i="16"/>
  <c r="CV11" i="16"/>
  <c r="CW11" i="16"/>
  <c r="CX11" i="16"/>
  <c r="DD11" i="16"/>
  <c r="DE11" i="16"/>
  <c r="DF11" i="16"/>
  <c r="DI11" i="16"/>
  <c r="DJ11" i="16"/>
  <c r="DL11" i="16"/>
  <c r="DM11" i="16"/>
  <c r="DN11" i="16"/>
  <c r="DP11" i="16"/>
  <c r="DQ11" i="16"/>
  <c r="DR11" i="16"/>
  <c r="DU11" i="16"/>
  <c r="DV11" i="16"/>
  <c r="DY11" i="16"/>
  <c r="DZ11" i="16"/>
  <c r="EC11" i="16"/>
  <c r="ED11" i="16"/>
  <c r="EG11" i="16"/>
  <c r="EH11" i="16"/>
  <c r="EJ11" i="16"/>
  <c r="EK11" i="16"/>
  <c r="EL11" i="16"/>
  <c r="EO11" i="16"/>
  <c r="EP11" i="16"/>
  <c r="EW11" i="16"/>
  <c r="EX11" i="16"/>
  <c r="FA11" i="16"/>
  <c r="FB11" i="16"/>
  <c r="FE11" i="16"/>
  <c r="FF11" i="16"/>
  <c r="FH11" i="16"/>
  <c r="FI11" i="16"/>
  <c r="FJ11" i="16"/>
  <c r="FL11" i="16"/>
  <c r="FM11" i="16"/>
  <c r="FN11" i="16"/>
  <c r="FP11" i="16"/>
  <c r="FQ11" i="16"/>
  <c r="FR11" i="16"/>
  <c r="FU11" i="16"/>
  <c r="FV11" i="16"/>
  <c r="FX11" i="16"/>
  <c r="FY11" i="16"/>
  <c r="FZ11" i="16"/>
  <c r="GB11" i="16"/>
  <c r="GC11" i="16"/>
  <c r="GD11" i="16"/>
  <c r="I12" i="16"/>
  <c r="J12" i="16"/>
  <c r="M12" i="16"/>
  <c r="N12" i="16"/>
  <c r="P12" i="16"/>
  <c r="Q12" i="16"/>
  <c r="R12" i="16"/>
  <c r="T12" i="16"/>
  <c r="U12" i="16"/>
  <c r="V12" i="16"/>
  <c r="Y12" i="16"/>
  <c r="Z12" i="16"/>
  <c r="AC12" i="16"/>
  <c r="AD12" i="16"/>
  <c r="AG12" i="16"/>
  <c r="AH12" i="16"/>
  <c r="AK12" i="16"/>
  <c r="AL12" i="16"/>
  <c r="AO12" i="16"/>
  <c r="AP12" i="16"/>
  <c r="AS12" i="16"/>
  <c r="AT12" i="16"/>
  <c r="AW12" i="16"/>
  <c r="AX12" i="16"/>
  <c r="BA12" i="16"/>
  <c r="BB12" i="16"/>
  <c r="BD12" i="16"/>
  <c r="BE12" i="16"/>
  <c r="BF12" i="16"/>
  <c r="BI12" i="16"/>
  <c r="BJ12" i="16"/>
  <c r="BL12" i="16"/>
  <c r="BM12" i="16"/>
  <c r="BN12" i="16"/>
  <c r="BP12" i="16"/>
  <c r="BQ12" i="16"/>
  <c r="BR12" i="16"/>
  <c r="BZ12" i="16"/>
  <c r="CC12" i="16"/>
  <c r="CD12" i="16"/>
  <c r="CG12" i="16"/>
  <c r="CH12" i="16"/>
  <c r="CK12" i="16"/>
  <c r="CL12" i="16"/>
  <c r="CN12" i="16"/>
  <c r="CO12" i="16"/>
  <c r="CP12" i="16"/>
  <c r="CV12" i="16"/>
  <c r="CW12" i="16"/>
  <c r="CX12" i="16"/>
  <c r="DD12" i="16"/>
  <c r="DE12" i="16"/>
  <c r="DF12" i="16"/>
  <c r="DI12" i="16"/>
  <c r="DJ12" i="16"/>
  <c r="DL12" i="16"/>
  <c r="DM12" i="16"/>
  <c r="DN12" i="16"/>
  <c r="DP12" i="16"/>
  <c r="DQ12" i="16"/>
  <c r="DR12" i="16"/>
  <c r="DU12" i="16"/>
  <c r="DV12" i="16"/>
  <c r="DY12" i="16"/>
  <c r="DZ12" i="16"/>
  <c r="EC12" i="16"/>
  <c r="ED12" i="16"/>
  <c r="EG12" i="16"/>
  <c r="EH12" i="16"/>
  <c r="EJ12" i="16"/>
  <c r="EK12" i="16"/>
  <c r="EL12" i="16"/>
  <c r="EO12" i="16"/>
  <c r="EP12" i="16"/>
  <c r="EW12" i="16"/>
  <c r="EX12" i="16"/>
  <c r="FA12" i="16"/>
  <c r="FB12" i="16"/>
  <c r="FE12" i="16"/>
  <c r="FF12" i="16"/>
  <c r="FI12" i="16"/>
  <c r="FJ12" i="16"/>
  <c r="FM12" i="16"/>
  <c r="FN12" i="16"/>
  <c r="FQ12" i="16"/>
  <c r="FR12" i="16"/>
  <c r="FU12" i="16"/>
  <c r="FV12" i="16"/>
  <c r="FY12" i="16"/>
  <c r="FZ12" i="16"/>
  <c r="GC12" i="16"/>
  <c r="GD12" i="16"/>
  <c r="I13" i="16"/>
  <c r="J13" i="16"/>
  <c r="K13" i="16"/>
  <c r="M13" i="16"/>
  <c r="N13" i="16"/>
  <c r="O13" i="16"/>
  <c r="P13" i="16"/>
  <c r="Q13" i="16"/>
  <c r="R13" i="16"/>
  <c r="S13" i="16"/>
  <c r="T13" i="16"/>
  <c r="U13" i="16"/>
  <c r="V13" i="16"/>
  <c r="Y13" i="16"/>
  <c r="Z13" i="16"/>
  <c r="AC13" i="16"/>
  <c r="AD13" i="16"/>
  <c r="AG13" i="16"/>
  <c r="AH13" i="16"/>
  <c r="AK13" i="16"/>
  <c r="AL13" i="16"/>
  <c r="AM13" i="16"/>
  <c r="AO13" i="16"/>
  <c r="AP13" i="16"/>
  <c r="AS13" i="16"/>
  <c r="AT13" i="16"/>
  <c r="AW13" i="16"/>
  <c r="AX13" i="16"/>
  <c r="BA13" i="16"/>
  <c r="BB13" i="16"/>
  <c r="BE13" i="16"/>
  <c r="BF13" i="16"/>
  <c r="BG13" i="16"/>
  <c r="BI13" i="16"/>
  <c r="BJ13" i="16"/>
  <c r="BL13" i="16"/>
  <c r="BM13" i="16"/>
  <c r="BN13" i="16"/>
  <c r="BO13" i="16"/>
  <c r="BQ13" i="16"/>
  <c r="BR13" i="16"/>
  <c r="BS13" i="16"/>
  <c r="BZ13" i="16"/>
  <c r="CC13" i="16"/>
  <c r="CD13" i="16"/>
  <c r="CG13" i="16"/>
  <c r="CH13" i="16"/>
  <c r="CK13" i="16"/>
  <c r="CL13" i="16"/>
  <c r="CN13" i="16"/>
  <c r="CO13" i="16"/>
  <c r="CP13" i="16"/>
  <c r="CQ13" i="16"/>
  <c r="CV13" i="16"/>
  <c r="CW13" i="16"/>
  <c r="CX13" i="16"/>
  <c r="DD13" i="16"/>
  <c r="DE13" i="16"/>
  <c r="DF13" i="16"/>
  <c r="DI13" i="16"/>
  <c r="DJ13" i="16"/>
  <c r="DL13" i="16"/>
  <c r="DM13" i="16"/>
  <c r="DN13" i="16"/>
  <c r="DQ13" i="16"/>
  <c r="DR13" i="16"/>
  <c r="DU13" i="16"/>
  <c r="DV13" i="16"/>
  <c r="DY13" i="16"/>
  <c r="DZ13" i="16"/>
  <c r="EK13" i="16"/>
  <c r="EL13" i="16"/>
  <c r="EM13" i="16"/>
  <c r="EO13" i="16"/>
  <c r="EP13" i="16"/>
  <c r="EW13" i="16"/>
  <c r="EX13" i="16"/>
  <c r="FA13" i="16"/>
  <c r="FB13" i="16"/>
  <c r="FE13" i="16"/>
  <c r="FF13" i="16"/>
  <c r="FI13" i="16"/>
  <c r="FJ13" i="16"/>
  <c r="FM13" i="16"/>
  <c r="FN13" i="16"/>
  <c r="FQ13" i="16"/>
  <c r="FR13" i="16"/>
  <c r="FU13" i="16"/>
  <c r="FV13" i="16"/>
  <c r="FY13" i="16"/>
  <c r="FZ13" i="16"/>
  <c r="GC13" i="16"/>
  <c r="GD13" i="16"/>
  <c r="AA14" i="16"/>
  <c r="AI14" i="16"/>
  <c r="AY14" i="16"/>
  <c r="CA14" i="16"/>
  <c r="CI14" i="16"/>
  <c r="CM14" i="16"/>
  <c r="EA14" i="16"/>
  <c r="AU15" i="16"/>
  <c r="BK15" i="16"/>
  <c r="BK16" i="16"/>
  <c r="I17" i="16"/>
  <c r="J17" i="16"/>
  <c r="K17" i="16"/>
  <c r="M17" i="16"/>
  <c r="N17" i="16"/>
  <c r="P17" i="16"/>
  <c r="Q17" i="16"/>
  <c r="R17" i="16"/>
  <c r="S17" i="16"/>
  <c r="T17" i="16"/>
  <c r="U17" i="16"/>
  <c r="V17" i="16"/>
  <c r="W17" i="16"/>
  <c r="Y17" i="16"/>
  <c r="Z17" i="16"/>
  <c r="AC17" i="16"/>
  <c r="AD17" i="16"/>
  <c r="AG17" i="16"/>
  <c r="AH17" i="16"/>
  <c r="AK17" i="16"/>
  <c r="AL17" i="16"/>
  <c r="AM17" i="16"/>
  <c r="AO17" i="16"/>
  <c r="AP17" i="16"/>
  <c r="AS17" i="16"/>
  <c r="AT17" i="16"/>
  <c r="AW17" i="16"/>
  <c r="AX17" i="16"/>
  <c r="BA17" i="16"/>
  <c r="BB17" i="16"/>
  <c r="BE17" i="16"/>
  <c r="BF17" i="16"/>
  <c r="BG17" i="16"/>
  <c r="BI17" i="16"/>
  <c r="BJ17" i="16"/>
  <c r="BL17" i="16"/>
  <c r="BM17" i="16"/>
  <c r="BN17" i="16"/>
  <c r="BO17" i="16"/>
  <c r="BQ17" i="16"/>
  <c r="BR17" i="16"/>
  <c r="BS17" i="16"/>
  <c r="BZ17" i="16"/>
  <c r="CC17" i="16"/>
  <c r="CD17" i="16"/>
  <c r="CG17" i="16"/>
  <c r="CH17" i="16"/>
  <c r="CK17" i="16"/>
  <c r="CL17" i="16"/>
  <c r="CN17" i="16"/>
  <c r="CO17" i="16"/>
  <c r="CP17" i="16"/>
  <c r="CQ17" i="16"/>
  <c r="CV17" i="16"/>
  <c r="CW17" i="16"/>
  <c r="CX17" i="16"/>
  <c r="DD17" i="16"/>
  <c r="DE17" i="16"/>
  <c r="DF17" i="16"/>
  <c r="DI17" i="16"/>
  <c r="DJ17" i="16"/>
  <c r="DL17" i="16"/>
  <c r="DM17" i="16"/>
  <c r="DN17" i="16"/>
  <c r="DQ17" i="16"/>
  <c r="DR17" i="16"/>
  <c r="DU17" i="16"/>
  <c r="DV17" i="16"/>
  <c r="DY17" i="16"/>
  <c r="DZ17" i="16"/>
  <c r="EK17" i="16"/>
  <c r="EL17" i="16"/>
  <c r="EM17" i="16"/>
  <c r="EO17" i="16"/>
  <c r="EP17" i="16"/>
  <c r="FI17" i="16"/>
  <c r="FJ17" i="16"/>
  <c r="FM17" i="16"/>
  <c r="FN17" i="16"/>
  <c r="FQ17" i="16"/>
  <c r="FR17" i="16"/>
  <c r="FU17" i="16"/>
  <c r="FV17" i="16"/>
  <c r="FY17" i="16"/>
  <c r="FZ17" i="16"/>
  <c r="GC17" i="16"/>
  <c r="GD17" i="16"/>
  <c r="AI18" i="16"/>
  <c r="AY18" i="16"/>
  <c r="CA18" i="16"/>
  <c r="CI18" i="16"/>
  <c r="CM18" i="16"/>
  <c r="EA18" i="16"/>
  <c r="AU19" i="16"/>
  <c r="BK20" i="16"/>
  <c r="BK21" i="16"/>
  <c r="BK22" i="16"/>
  <c r="BK23" i="16"/>
  <c r="BK24" i="16"/>
  <c r="BK25" i="16"/>
  <c r="I26" i="16"/>
  <c r="J26" i="16"/>
  <c r="M26" i="16"/>
  <c r="N26" i="16"/>
  <c r="O26" i="16"/>
  <c r="P26" i="16"/>
  <c r="Q26" i="16"/>
  <c r="R26" i="16"/>
  <c r="S26" i="16"/>
  <c r="T26" i="16"/>
  <c r="U26" i="16"/>
  <c r="V26" i="16"/>
  <c r="Y26" i="16"/>
  <c r="Z26" i="16"/>
  <c r="AC26" i="16"/>
  <c r="AD26" i="16"/>
  <c r="AG26" i="16"/>
  <c r="AH26" i="16"/>
  <c r="AK26" i="16"/>
  <c r="AL26" i="16"/>
  <c r="AM26" i="16"/>
  <c r="AO26" i="16"/>
  <c r="AP26" i="16"/>
  <c r="AS26" i="16"/>
  <c r="AT26" i="16"/>
  <c r="AW26" i="16"/>
  <c r="AX26" i="16"/>
  <c r="BA26" i="16"/>
  <c r="BB26" i="16"/>
  <c r="BC26" i="16"/>
  <c r="BE26" i="16"/>
  <c r="BF26" i="16"/>
  <c r="BG26" i="16"/>
  <c r="BI26" i="16"/>
  <c r="BJ26" i="16"/>
  <c r="BL26" i="16"/>
  <c r="BM26" i="16"/>
  <c r="BN26" i="16"/>
  <c r="BO26" i="16"/>
  <c r="BQ26" i="16"/>
  <c r="BR26" i="16"/>
  <c r="BS26" i="16"/>
  <c r="BZ26" i="16"/>
  <c r="CC26" i="16"/>
  <c r="CD26" i="16"/>
  <c r="CE26" i="16"/>
  <c r="CG26" i="16"/>
  <c r="CH26" i="16"/>
  <c r="CK26" i="16"/>
  <c r="CL26" i="16"/>
  <c r="CN26" i="16"/>
  <c r="CO26" i="16"/>
  <c r="CP26" i="16"/>
  <c r="CQ26" i="16"/>
  <c r="CV26" i="16"/>
  <c r="CW26" i="16"/>
  <c r="CX26" i="16"/>
  <c r="DD26" i="16"/>
  <c r="DE26" i="16"/>
  <c r="DF26" i="16"/>
  <c r="DG26" i="16"/>
  <c r="DI26" i="16"/>
  <c r="DJ26" i="16"/>
  <c r="DK26" i="16"/>
  <c r="DL26" i="16"/>
  <c r="DM26" i="16"/>
  <c r="DN26" i="16"/>
  <c r="DO26" i="16"/>
  <c r="DP26" i="16"/>
  <c r="DQ26" i="16"/>
  <c r="DR26" i="16"/>
  <c r="DU26" i="16"/>
  <c r="DV26" i="16"/>
  <c r="DY26" i="16"/>
  <c r="DZ26" i="16"/>
  <c r="EK26" i="16"/>
  <c r="EL26" i="16"/>
  <c r="EO26" i="16"/>
  <c r="EP26" i="16"/>
  <c r="EW26" i="16"/>
  <c r="EX26" i="16"/>
  <c r="FA26" i="16"/>
  <c r="FB26" i="16"/>
  <c r="FE26" i="16"/>
  <c r="FF26" i="16"/>
  <c r="FI26" i="16"/>
  <c r="FJ26" i="16"/>
  <c r="FM26" i="16"/>
  <c r="FN26" i="16"/>
  <c r="FQ26" i="16"/>
  <c r="FR26" i="16"/>
  <c r="FU26" i="16"/>
  <c r="FV26" i="16"/>
  <c r="FY26" i="16"/>
  <c r="FZ26" i="16"/>
  <c r="GC26" i="16"/>
  <c r="GD26" i="16"/>
  <c r="AI27" i="16"/>
  <c r="AY27" i="16"/>
  <c r="AY26" i="16" s="1"/>
  <c r="CA27" i="16"/>
  <c r="CI27" i="16"/>
  <c r="CM27" i="16"/>
  <c r="DS27" i="16"/>
  <c r="EA27" i="16"/>
  <c r="AU28" i="16"/>
  <c r="DS28" i="16"/>
  <c r="BK29" i="16"/>
  <c r="BK31" i="16"/>
  <c r="BK32" i="16"/>
  <c r="BK33" i="16"/>
  <c r="BK34" i="16"/>
  <c r="BK35" i="16"/>
  <c r="I40" i="16"/>
  <c r="J40" i="16"/>
  <c r="M40" i="16"/>
  <c r="N40" i="16"/>
  <c r="P40" i="16"/>
  <c r="Q40" i="16"/>
  <c r="R40" i="16"/>
  <c r="T40" i="16"/>
  <c r="U40" i="16"/>
  <c r="V40" i="16"/>
  <c r="Y40" i="16"/>
  <c r="Z40" i="16"/>
  <c r="AC40" i="16"/>
  <c r="AD40" i="16"/>
  <c r="AG40" i="16"/>
  <c r="AH40" i="16"/>
  <c r="AK40" i="16"/>
  <c r="AL40" i="16"/>
  <c r="AO40" i="16"/>
  <c r="AP40" i="16"/>
  <c r="AS40" i="16"/>
  <c r="AT40" i="16"/>
  <c r="AW40" i="16"/>
  <c r="AX40" i="16"/>
  <c r="BA40" i="16"/>
  <c r="BB40" i="16"/>
  <c r="BE40" i="16"/>
  <c r="BF40" i="16"/>
  <c r="BI40" i="16"/>
  <c r="BJ40" i="16"/>
  <c r="BL40" i="16"/>
  <c r="BM40" i="16"/>
  <c r="BN40" i="16"/>
  <c r="BQ40" i="16"/>
  <c r="BR40" i="16"/>
  <c r="BZ40" i="16"/>
  <c r="CC40" i="16"/>
  <c r="CD40" i="16"/>
  <c r="CG40" i="16"/>
  <c r="CH40" i="16"/>
  <c r="CK40" i="16"/>
  <c r="CL40" i="16"/>
  <c r="CN40" i="16"/>
  <c r="CO40" i="16"/>
  <c r="CP40" i="16"/>
  <c r="CV40" i="16"/>
  <c r="CW40" i="16"/>
  <c r="CX40" i="16"/>
  <c r="DD40" i="16"/>
  <c r="DE40" i="16"/>
  <c r="DF40" i="16"/>
  <c r="DI40" i="16"/>
  <c r="DJ40" i="16"/>
  <c r="DL40" i="16"/>
  <c r="DM40" i="16"/>
  <c r="DN40" i="16"/>
  <c r="DQ40" i="16"/>
  <c r="DR40" i="16"/>
  <c r="DU40" i="16"/>
  <c r="DV40" i="16"/>
  <c r="DY40" i="16"/>
  <c r="DZ40" i="16"/>
  <c r="EK40" i="16"/>
  <c r="EL40" i="16"/>
  <c r="EO40" i="16"/>
  <c r="EP40" i="16"/>
  <c r="AI41" i="16"/>
  <c r="AY41" i="16"/>
  <c r="CA41" i="16"/>
  <c r="CE41" i="16"/>
  <c r="CI41" i="16"/>
  <c r="CM41" i="16"/>
  <c r="EA41" i="16"/>
  <c r="BK42" i="16"/>
  <c r="AU43" i="16"/>
  <c r="BK44" i="16"/>
  <c r="BK45" i="16"/>
  <c r="BK46" i="16"/>
  <c r="BK48" i="16"/>
  <c r="BK49" i="16"/>
  <c r="BK50" i="16"/>
  <c r="BK51" i="16"/>
  <c r="I52" i="16"/>
  <c r="J52" i="16"/>
  <c r="M52" i="16"/>
  <c r="N52" i="16"/>
  <c r="P52" i="16"/>
  <c r="Q52" i="16"/>
  <c r="R52" i="16"/>
  <c r="Y52" i="16"/>
  <c r="Z52" i="16"/>
  <c r="AA52" i="16"/>
  <c r="AC52" i="16"/>
  <c r="AD52" i="16"/>
  <c r="AG52" i="16"/>
  <c r="AH52" i="16"/>
  <c r="AJ52" i="16"/>
  <c r="AJ10" i="16" s="1"/>
  <c r="AJ398" i="16" s="1"/>
  <c r="AK52" i="16"/>
  <c r="AL52" i="16"/>
  <c r="AO52" i="16"/>
  <c r="AP52" i="16"/>
  <c r="AS52" i="16"/>
  <c r="AT52" i="16"/>
  <c r="AW52" i="16"/>
  <c r="AX52" i="16"/>
  <c r="BA52" i="16"/>
  <c r="BB52" i="16"/>
  <c r="BE52" i="16"/>
  <c r="BF52" i="16"/>
  <c r="BG52" i="16"/>
  <c r="BI52" i="16"/>
  <c r="BJ52" i="16"/>
  <c r="BL52" i="16"/>
  <c r="BM52" i="16"/>
  <c r="BN52" i="16"/>
  <c r="BP52" i="16"/>
  <c r="BP10" i="16" s="1"/>
  <c r="BP398" i="16" s="1"/>
  <c r="BQ52" i="16"/>
  <c r="BR52" i="16"/>
  <c r="BZ52" i="16"/>
  <c r="CC52" i="16"/>
  <c r="CD52" i="16"/>
  <c r="CG52" i="16"/>
  <c r="CH52" i="16"/>
  <c r="CK52" i="16"/>
  <c r="CL52" i="16"/>
  <c r="CN52" i="16"/>
  <c r="CO52" i="16"/>
  <c r="CP52" i="16"/>
  <c r="CX52" i="16"/>
  <c r="DD52" i="16"/>
  <c r="DE52" i="16"/>
  <c r="DF52" i="16"/>
  <c r="DG52" i="16"/>
  <c r="DI52" i="16"/>
  <c r="DJ52" i="16"/>
  <c r="DL52" i="16"/>
  <c r="DM52" i="16"/>
  <c r="DN52" i="16"/>
  <c r="DQ52" i="16"/>
  <c r="DR52" i="16"/>
  <c r="DU52" i="16"/>
  <c r="DV52" i="16"/>
  <c r="DY52" i="16"/>
  <c r="DZ52" i="16"/>
  <c r="EK52" i="16"/>
  <c r="EL52" i="16"/>
  <c r="EM52" i="16"/>
  <c r="EO52" i="16"/>
  <c r="EP52" i="16"/>
  <c r="EW52" i="16"/>
  <c r="EX52" i="16"/>
  <c r="FA52" i="16"/>
  <c r="FB52" i="16"/>
  <c r="FE52" i="16"/>
  <c r="FF52" i="16"/>
  <c r="FI52" i="16"/>
  <c r="FJ52" i="16"/>
  <c r="FM52" i="16"/>
  <c r="FN52" i="16"/>
  <c r="FQ52" i="16"/>
  <c r="FR52" i="16"/>
  <c r="FU52" i="16"/>
  <c r="FV52" i="16"/>
  <c r="FY52" i="16"/>
  <c r="FZ52" i="16"/>
  <c r="GC52" i="16"/>
  <c r="GD52" i="16"/>
  <c r="O53" i="16"/>
  <c r="AI53" i="16"/>
  <c r="AM53" i="16"/>
  <c r="AY53" i="16"/>
  <c r="AY52" i="16" s="1"/>
  <c r="CA53" i="16"/>
  <c r="CE53" i="16"/>
  <c r="CM53" i="16"/>
  <c r="EA53" i="16"/>
  <c r="AU54" i="16"/>
  <c r="BK55" i="16"/>
  <c r="BS55" i="16"/>
  <c r="BK56" i="16"/>
  <c r="I57" i="16"/>
  <c r="J57" i="16"/>
  <c r="M57" i="16"/>
  <c r="N57" i="16"/>
  <c r="P57" i="16"/>
  <c r="Q57" i="16"/>
  <c r="R57" i="16"/>
  <c r="AC57" i="16"/>
  <c r="AD57" i="16"/>
  <c r="AG57" i="16"/>
  <c r="AH57" i="16"/>
  <c r="AK57" i="16"/>
  <c r="AL57" i="16"/>
  <c r="AM57" i="16"/>
  <c r="AO57" i="16"/>
  <c r="AP57" i="16"/>
  <c r="AS57" i="16"/>
  <c r="AT57" i="16"/>
  <c r="AW57" i="16"/>
  <c r="AX57" i="16"/>
  <c r="BA57" i="16"/>
  <c r="BB57" i="16"/>
  <c r="BE57" i="16"/>
  <c r="BF57" i="16"/>
  <c r="BG57" i="16"/>
  <c r="BI57" i="16"/>
  <c r="BJ57" i="16"/>
  <c r="BL57" i="16"/>
  <c r="BM57" i="16"/>
  <c r="BN57" i="16"/>
  <c r="BQ57" i="16"/>
  <c r="BR57" i="16"/>
  <c r="BS57" i="16"/>
  <c r="BZ57" i="16"/>
  <c r="CC57" i="16"/>
  <c r="CD57" i="16"/>
  <c r="CG57" i="16"/>
  <c r="CH57" i="16"/>
  <c r="CK57" i="16"/>
  <c r="CL57" i="16"/>
  <c r="CN57" i="16"/>
  <c r="CO57" i="16"/>
  <c r="CP57" i="16"/>
  <c r="CQ57" i="16"/>
  <c r="CW57" i="16"/>
  <c r="CX57" i="16"/>
  <c r="DD57" i="16"/>
  <c r="DE57" i="16"/>
  <c r="DF57" i="16"/>
  <c r="DI57" i="16"/>
  <c r="DJ57" i="16"/>
  <c r="DL57" i="16"/>
  <c r="DM57" i="16"/>
  <c r="DN57" i="16"/>
  <c r="DP57" i="16"/>
  <c r="DQ57" i="16"/>
  <c r="DR57" i="16"/>
  <c r="DU57" i="16"/>
  <c r="DV57" i="16"/>
  <c r="DY57" i="16"/>
  <c r="DZ57" i="16"/>
  <c r="EC57" i="16"/>
  <c r="ED57" i="16"/>
  <c r="EG57" i="16"/>
  <c r="EH57" i="16"/>
  <c r="EK57" i="16"/>
  <c r="EL57" i="16"/>
  <c r="EO57" i="16"/>
  <c r="EP57" i="16"/>
  <c r="FA57" i="16"/>
  <c r="FB57" i="16"/>
  <c r="FE57" i="16"/>
  <c r="FF57" i="16"/>
  <c r="FI57" i="16"/>
  <c r="FJ57" i="16"/>
  <c r="FM57" i="16"/>
  <c r="FN57" i="16"/>
  <c r="FQ57" i="16"/>
  <c r="FR57" i="16"/>
  <c r="FU57" i="16"/>
  <c r="FV57" i="16"/>
  <c r="FY57" i="16"/>
  <c r="FZ57" i="16"/>
  <c r="GC57" i="16"/>
  <c r="GD57" i="16"/>
  <c r="O58" i="16"/>
  <c r="AI58" i="16"/>
  <c r="AY58" i="16"/>
  <c r="AY57" i="16" s="1"/>
  <c r="CA58" i="16"/>
  <c r="CE58" i="16"/>
  <c r="CI58" i="16"/>
  <c r="CM58" i="16"/>
  <c r="EA58" i="16"/>
  <c r="AI59" i="16"/>
  <c r="AU59" i="16"/>
  <c r="BK60" i="16"/>
  <c r="BK61" i="16"/>
  <c r="BK62" i="16"/>
  <c r="BK63" i="16"/>
  <c r="BK64" i="16"/>
  <c r="BK65" i="16"/>
  <c r="BK66" i="16"/>
  <c r="BK68" i="16"/>
  <c r="BK69" i="16"/>
  <c r="BK70" i="16"/>
  <c r="BK71" i="16"/>
  <c r="BK72" i="16"/>
  <c r="BK73" i="16"/>
  <c r="BK74" i="16"/>
  <c r="I75" i="16"/>
  <c r="J75" i="16"/>
  <c r="M75" i="16"/>
  <c r="N75" i="16"/>
  <c r="P75" i="16"/>
  <c r="Q75" i="16"/>
  <c r="R75" i="16"/>
  <c r="S75" i="16"/>
  <c r="T75" i="16"/>
  <c r="U75" i="16"/>
  <c r="V75" i="16"/>
  <c r="AC75" i="16"/>
  <c r="AD75" i="16"/>
  <c r="AG75" i="16"/>
  <c r="AH75" i="16"/>
  <c r="AK75" i="16"/>
  <c r="AL75" i="16"/>
  <c r="AM75" i="16"/>
  <c r="AO75" i="16"/>
  <c r="AP75" i="16"/>
  <c r="AS75" i="16"/>
  <c r="AT75" i="16"/>
  <c r="AW75" i="16"/>
  <c r="AX75" i="16"/>
  <c r="BA75" i="16"/>
  <c r="BB75" i="16"/>
  <c r="BC75" i="16"/>
  <c r="BE75" i="16"/>
  <c r="BF75" i="16"/>
  <c r="BG75" i="16"/>
  <c r="BI75" i="16"/>
  <c r="BJ75" i="16"/>
  <c r="BL75" i="16"/>
  <c r="BM75" i="16"/>
  <c r="BN75" i="16"/>
  <c r="BO75" i="16"/>
  <c r="BQ75" i="16"/>
  <c r="BR75" i="16"/>
  <c r="BS75" i="16"/>
  <c r="BZ75" i="16"/>
  <c r="CC75" i="16"/>
  <c r="CD75" i="16"/>
  <c r="CG75" i="16"/>
  <c r="CH75" i="16"/>
  <c r="CK75" i="16"/>
  <c r="CL75" i="16"/>
  <c r="CN75" i="16"/>
  <c r="CO75" i="16"/>
  <c r="CP75" i="16"/>
  <c r="CQ75" i="16"/>
  <c r="DD75" i="16"/>
  <c r="DE75" i="16"/>
  <c r="DF75" i="16"/>
  <c r="DI75" i="16"/>
  <c r="DJ75" i="16"/>
  <c r="DL75" i="16"/>
  <c r="DM75" i="16"/>
  <c r="DN75" i="16"/>
  <c r="DQ75" i="16"/>
  <c r="DR75" i="16"/>
  <c r="DU75" i="16"/>
  <c r="DV75" i="16"/>
  <c r="DY75" i="16"/>
  <c r="DZ75" i="16"/>
  <c r="EK75" i="16"/>
  <c r="EL75" i="16"/>
  <c r="EM75" i="16"/>
  <c r="EO75" i="16"/>
  <c r="EP75" i="16"/>
  <c r="K76" i="16"/>
  <c r="AE76" i="16"/>
  <c r="AI76" i="16"/>
  <c r="AY76" i="16"/>
  <c r="AY75" i="16" s="1"/>
  <c r="CA76" i="16"/>
  <c r="CI76" i="16"/>
  <c r="CM76" i="16"/>
  <c r="EA76" i="16"/>
  <c r="AU77" i="16"/>
  <c r="BK77" i="16"/>
  <c r="BK78" i="16"/>
  <c r="BK79" i="16"/>
  <c r="BK80" i="16"/>
  <c r="I81" i="16"/>
  <c r="J81" i="16"/>
  <c r="M81" i="16"/>
  <c r="N81" i="16"/>
  <c r="P81" i="16"/>
  <c r="Q81" i="16"/>
  <c r="R81" i="16"/>
  <c r="S81" i="16"/>
  <c r="T81" i="16"/>
  <c r="U81" i="16"/>
  <c r="V81" i="16"/>
  <c r="Y81" i="16"/>
  <c r="Z81" i="16"/>
  <c r="AC81" i="16"/>
  <c r="AD81" i="16"/>
  <c r="AG81" i="16"/>
  <c r="AH81" i="16"/>
  <c r="AK81" i="16"/>
  <c r="AL81" i="16"/>
  <c r="AM81" i="16"/>
  <c r="AO81" i="16"/>
  <c r="AP81" i="16"/>
  <c r="AS81" i="16"/>
  <c r="AT81" i="16"/>
  <c r="AW81" i="16"/>
  <c r="AX81" i="16"/>
  <c r="BA81" i="16"/>
  <c r="BB81" i="16"/>
  <c r="BE81" i="16"/>
  <c r="BF81" i="16"/>
  <c r="BG81" i="16"/>
  <c r="BI81" i="16"/>
  <c r="BJ81" i="16"/>
  <c r="BL81" i="16"/>
  <c r="BM81" i="16"/>
  <c r="BN81" i="16"/>
  <c r="BO81" i="16"/>
  <c r="BQ81" i="16"/>
  <c r="BR81" i="16"/>
  <c r="BS81" i="16"/>
  <c r="BZ81" i="16"/>
  <c r="CC81" i="16"/>
  <c r="CD81" i="16"/>
  <c r="CG81" i="16"/>
  <c r="CH81" i="16"/>
  <c r="CK81" i="16"/>
  <c r="CL81" i="16"/>
  <c r="CN81" i="16"/>
  <c r="CO81" i="16"/>
  <c r="CP81" i="16"/>
  <c r="CQ81" i="16"/>
  <c r="CV81" i="16"/>
  <c r="CW81" i="16"/>
  <c r="CX81" i="16"/>
  <c r="DD81" i="16"/>
  <c r="DE81" i="16"/>
  <c r="DF81" i="16"/>
  <c r="DG81" i="16"/>
  <c r="DI81" i="16"/>
  <c r="DJ81" i="16"/>
  <c r="DK81" i="16"/>
  <c r="DL81" i="16"/>
  <c r="DM81" i="16"/>
  <c r="DN81" i="16"/>
  <c r="DO81" i="16"/>
  <c r="DQ81" i="16"/>
  <c r="DR81" i="16"/>
  <c r="DU81" i="16"/>
  <c r="DV81" i="16"/>
  <c r="DY81" i="16"/>
  <c r="DZ81" i="16"/>
  <c r="EK81" i="16"/>
  <c r="EL81" i="16"/>
  <c r="EO81" i="16"/>
  <c r="EP81" i="16"/>
  <c r="EW81" i="16"/>
  <c r="EX81" i="16"/>
  <c r="FA81" i="16"/>
  <c r="FB81" i="16"/>
  <c r="FE81" i="16"/>
  <c r="FF81" i="16"/>
  <c r="FI81" i="16"/>
  <c r="FJ81" i="16"/>
  <c r="FM81" i="16"/>
  <c r="FN81" i="16"/>
  <c r="FQ81" i="16"/>
  <c r="FR81" i="16"/>
  <c r="FU81" i="16"/>
  <c r="FV81" i="16"/>
  <c r="FY81" i="16"/>
  <c r="FZ81" i="16"/>
  <c r="GC81" i="16"/>
  <c r="GD81" i="16"/>
  <c r="O82" i="16"/>
  <c r="AA82" i="16"/>
  <c r="AI82" i="16"/>
  <c r="AY82" i="16"/>
  <c r="AY81" i="16" s="1"/>
  <c r="CA82" i="16"/>
  <c r="CE82" i="16"/>
  <c r="CM82" i="16"/>
  <c r="EA82" i="16"/>
  <c r="AU83" i="16"/>
  <c r="BK84" i="16"/>
  <c r="BK85" i="16"/>
  <c r="BK86" i="16"/>
  <c r="BK87" i="16"/>
  <c r="BK88" i="16"/>
  <c r="BK89" i="16"/>
  <c r="BK90" i="16"/>
  <c r="BK91" i="16"/>
  <c r="BK92" i="16"/>
  <c r="BK94" i="16"/>
  <c r="BK95" i="16"/>
  <c r="BK96" i="16"/>
  <c r="BK97" i="16"/>
  <c r="I98" i="16"/>
  <c r="J98" i="16"/>
  <c r="M98" i="16"/>
  <c r="N98" i="16"/>
  <c r="O98" i="16"/>
  <c r="P98" i="16"/>
  <c r="Q98" i="16"/>
  <c r="R98" i="16"/>
  <c r="S98" i="16"/>
  <c r="U98" i="16"/>
  <c r="W98" i="16" s="1"/>
  <c r="Y98" i="16"/>
  <c r="Z98" i="16"/>
  <c r="AA98" i="16"/>
  <c r="AC98" i="16"/>
  <c r="AD98" i="16"/>
  <c r="AG98" i="16"/>
  <c r="AH98" i="16"/>
  <c r="AK98" i="16"/>
  <c r="AL98" i="16"/>
  <c r="AM98" i="16"/>
  <c r="AO98" i="16"/>
  <c r="AP98" i="16"/>
  <c r="AS98" i="16"/>
  <c r="AT98" i="16"/>
  <c r="AW98" i="16"/>
  <c r="AX98" i="16"/>
  <c r="BA98" i="16"/>
  <c r="BB98" i="16"/>
  <c r="BC98" i="16"/>
  <c r="BE98" i="16"/>
  <c r="BF98" i="16"/>
  <c r="BG98" i="16"/>
  <c r="BI98" i="16"/>
  <c r="BJ98" i="16"/>
  <c r="BL98" i="16"/>
  <c r="BM98" i="16"/>
  <c r="BN98" i="16"/>
  <c r="BO98" i="16"/>
  <c r="BQ98" i="16"/>
  <c r="BR98" i="16"/>
  <c r="BS98" i="16"/>
  <c r="BZ98" i="16"/>
  <c r="CC98" i="16"/>
  <c r="CD98" i="16"/>
  <c r="CG98" i="16"/>
  <c r="CH98" i="16"/>
  <c r="CK98" i="16"/>
  <c r="CL98" i="16"/>
  <c r="CN98" i="16"/>
  <c r="CO98" i="16"/>
  <c r="CP98" i="16"/>
  <c r="CQ98" i="16"/>
  <c r="CX98" i="16"/>
  <c r="DD98" i="16"/>
  <c r="DE98" i="16"/>
  <c r="DF98" i="16"/>
  <c r="DI98" i="16"/>
  <c r="DJ98" i="16"/>
  <c r="DL98" i="16"/>
  <c r="DM98" i="16"/>
  <c r="DN98" i="16"/>
  <c r="DQ98" i="16"/>
  <c r="DR98" i="16"/>
  <c r="DU98" i="16"/>
  <c r="DV98" i="16"/>
  <c r="DY98" i="16"/>
  <c r="DZ98" i="16"/>
  <c r="EK98" i="16"/>
  <c r="EL98" i="16"/>
  <c r="EM98" i="16"/>
  <c r="EO98" i="16"/>
  <c r="EP98" i="16"/>
  <c r="K99" i="16"/>
  <c r="AI99" i="16"/>
  <c r="AY99" i="16"/>
  <c r="AY98" i="16" s="1"/>
  <c r="CA99" i="16"/>
  <c r="CE99" i="16"/>
  <c r="CI99" i="16"/>
  <c r="EA99" i="16"/>
  <c r="EA98" i="16" s="1"/>
  <c r="AU98" i="16"/>
  <c r="BK100" i="16"/>
  <c r="BK101" i="16"/>
  <c r="BK102" i="16"/>
  <c r="I103" i="16"/>
  <c r="J103" i="16"/>
  <c r="M103" i="16"/>
  <c r="N103" i="16"/>
  <c r="P103" i="16"/>
  <c r="Q103" i="16"/>
  <c r="R103" i="16"/>
  <c r="S103" i="16"/>
  <c r="T103" i="16"/>
  <c r="U103" i="16"/>
  <c r="V103" i="16"/>
  <c r="Y103" i="16"/>
  <c r="Z103" i="16"/>
  <c r="AC103" i="16"/>
  <c r="AD103" i="16"/>
  <c r="AE103" i="16"/>
  <c r="AG103" i="16"/>
  <c r="AH103" i="16"/>
  <c r="AK103" i="16"/>
  <c r="AL103" i="16"/>
  <c r="AM103" i="16"/>
  <c r="AO103" i="16"/>
  <c r="AP103" i="16"/>
  <c r="AS103" i="16"/>
  <c r="AT103" i="16"/>
  <c r="AW103" i="16"/>
  <c r="AX103" i="16"/>
  <c r="BA103" i="16"/>
  <c r="BB103" i="16"/>
  <c r="BE103" i="16"/>
  <c r="BF103" i="16"/>
  <c r="BG103" i="16"/>
  <c r="BI103" i="16"/>
  <c r="BJ103" i="16"/>
  <c r="BL103" i="16"/>
  <c r="BM103" i="16"/>
  <c r="BN103" i="16"/>
  <c r="BO103" i="16"/>
  <c r="BQ103" i="16"/>
  <c r="BR103" i="16"/>
  <c r="BS103" i="16"/>
  <c r="BZ103" i="16"/>
  <c r="CC103" i="16"/>
  <c r="CD103" i="16"/>
  <c r="CG103" i="16"/>
  <c r="CH103" i="16"/>
  <c r="CK103" i="16"/>
  <c r="CL103" i="16"/>
  <c r="CN103" i="16"/>
  <c r="CO103" i="16"/>
  <c r="CP103" i="16"/>
  <c r="CQ103" i="16"/>
  <c r="CV103" i="16"/>
  <c r="CW103" i="16"/>
  <c r="CX103" i="16"/>
  <c r="DD103" i="16"/>
  <c r="DE103" i="16"/>
  <c r="DF103" i="16"/>
  <c r="DG103" i="16"/>
  <c r="DI103" i="16"/>
  <c r="DJ103" i="16"/>
  <c r="DK103" i="16"/>
  <c r="DL103" i="16"/>
  <c r="DM103" i="16"/>
  <c r="DN103" i="16"/>
  <c r="DO103" i="16"/>
  <c r="DQ103" i="16"/>
  <c r="DR103" i="16"/>
  <c r="DU103" i="16"/>
  <c r="DV103" i="16"/>
  <c r="DY103" i="16"/>
  <c r="DZ103" i="16"/>
  <c r="EK103" i="16"/>
  <c r="EL103" i="16"/>
  <c r="EM103" i="16"/>
  <c r="EO103" i="16"/>
  <c r="EP103" i="16"/>
  <c r="GC103" i="16"/>
  <c r="K104" i="16"/>
  <c r="O104" i="16"/>
  <c r="AA104" i="16"/>
  <c r="AI104" i="16"/>
  <c r="AY104" i="16"/>
  <c r="AY103" i="16" s="1"/>
  <c r="CA104" i="16"/>
  <c r="CE104" i="16"/>
  <c r="CI104" i="16"/>
  <c r="CM104" i="16"/>
  <c r="EA104" i="16"/>
  <c r="BK105" i="16"/>
  <c r="BK106" i="16"/>
  <c r="BK107" i="16"/>
  <c r="AU108" i="16"/>
  <c r="BK109" i="16"/>
  <c r="BK110" i="16"/>
  <c r="BK111" i="16"/>
  <c r="BK112" i="16"/>
  <c r="BK113" i="16"/>
  <c r="BK114" i="16"/>
  <c r="I115" i="16"/>
  <c r="J115" i="16"/>
  <c r="M115" i="16"/>
  <c r="N115" i="16"/>
  <c r="P115" i="16"/>
  <c r="Q115" i="16"/>
  <c r="R115" i="16"/>
  <c r="S115" i="16"/>
  <c r="T115" i="16"/>
  <c r="U115" i="16"/>
  <c r="V115" i="16"/>
  <c r="Y115" i="16"/>
  <c r="Z115" i="16"/>
  <c r="AC115" i="16"/>
  <c r="AD115" i="16"/>
  <c r="AE115" i="16"/>
  <c r="AG115" i="16"/>
  <c r="AH115" i="16"/>
  <c r="AK115" i="16"/>
  <c r="AL115" i="16"/>
  <c r="AM115" i="16"/>
  <c r="AO115" i="16"/>
  <c r="AP115" i="16"/>
  <c r="AS115" i="16"/>
  <c r="AT115" i="16"/>
  <c r="AW115" i="16"/>
  <c r="AX115" i="16"/>
  <c r="BA115" i="16"/>
  <c r="BB115" i="16"/>
  <c r="BC115" i="16"/>
  <c r="BE115" i="16"/>
  <c r="BF115" i="16"/>
  <c r="BG115" i="16"/>
  <c r="BI115" i="16"/>
  <c r="BJ115" i="16"/>
  <c r="BL115" i="16"/>
  <c r="BM115" i="16"/>
  <c r="BN115" i="16"/>
  <c r="BO115" i="16"/>
  <c r="BQ115" i="16"/>
  <c r="BR115" i="16"/>
  <c r="BS115" i="16"/>
  <c r="BZ115" i="16"/>
  <c r="CC115" i="16"/>
  <c r="CD115" i="16"/>
  <c r="CG115" i="16"/>
  <c r="CH115" i="16"/>
  <c r="CK115" i="16"/>
  <c r="CL115" i="16"/>
  <c r="CM115" i="16"/>
  <c r="CN115" i="16"/>
  <c r="CO115" i="16"/>
  <c r="CP115" i="16"/>
  <c r="CQ115" i="16"/>
  <c r="CW115" i="16"/>
  <c r="CX115" i="16"/>
  <c r="DD115" i="16"/>
  <c r="DE115" i="16"/>
  <c r="DF115" i="16"/>
  <c r="DG115" i="16"/>
  <c r="DI115" i="16"/>
  <c r="DJ115" i="16"/>
  <c r="DK115" i="16"/>
  <c r="DL115" i="16"/>
  <c r="DM115" i="16"/>
  <c r="DN115" i="16"/>
  <c r="DO115" i="16"/>
  <c r="DQ115" i="16"/>
  <c r="DR115" i="16"/>
  <c r="DU115" i="16"/>
  <c r="DV115" i="16"/>
  <c r="DY115" i="16"/>
  <c r="DZ115" i="16"/>
  <c r="EK115" i="16"/>
  <c r="EL115" i="16"/>
  <c r="EM115" i="16"/>
  <c r="EO115" i="16"/>
  <c r="EP115" i="16"/>
  <c r="AA116" i="16"/>
  <c r="AI116" i="16"/>
  <c r="AY116" i="16"/>
  <c r="AY115" i="16" s="1"/>
  <c r="CA116" i="16"/>
  <c r="CE116" i="16"/>
  <c r="CI116" i="16"/>
  <c r="EA116" i="16"/>
  <c r="BK117" i="16"/>
  <c r="BK118" i="16"/>
  <c r="BK119" i="16"/>
  <c r="BK120" i="16"/>
  <c r="AU121" i="16"/>
  <c r="BK122" i="16"/>
  <c r="BK123" i="16"/>
  <c r="I124" i="16"/>
  <c r="J124" i="16"/>
  <c r="M124" i="16"/>
  <c r="N124" i="16"/>
  <c r="O124" i="16"/>
  <c r="P124" i="16"/>
  <c r="Q124" i="16"/>
  <c r="R124" i="16"/>
  <c r="S124" i="16"/>
  <c r="T124" i="16"/>
  <c r="U124" i="16"/>
  <c r="V124" i="16"/>
  <c r="W124" i="16"/>
  <c r="AC124" i="16"/>
  <c r="AD124" i="16"/>
  <c r="AG124" i="16"/>
  <c r="AH124" i="16"/>
  <c r="AK124" i="16"/>
  <c r="AL124" i="16"/>
  <c r="AM124" i="16"/>
  <c r="AS124" i="16"/>
  <c r="AT124" i="16"/>
  <c r="AW124" i="16"/>
  <c r="AX124" i="16"/>
  <c r="BA124" i="16"/>
  <c r="BB124" i="16"/>
  <c r="BE124" i="16"/>
  <c r="BF124" i="16"/>
  <c r="BG124" i="16"/>
  <c r="BI124" i="16"/>
  <c r="BJ124" i="16"/>
  <c r="BL124" i="16"/>
  <c r="BM124" i="16"/>
  <c r="BN124" i="16"/>
  <c r="BO124" i="16"/>
  <c r="BQ124" i="16"/>
  <c r="BR124" i="16"/>
  <c r="BS124" i="16"/>
  <c r="BZ124" i="16"/>
  <c r="CC124" i="16"/>
  <c r="CD124" i="16"/>
  <c r="CG124" i="16"/>
  <c r="CH124" i="16"/>
  <c r="CK124" i="16"/>
  <c r="CL124" i="16"/>
  <c r="CN124" i="16"/>
  <c r="CO124" i="16"/>
  <c r="CP124" i="16"/>
  <c r="CQ124" i="16"/>
  <c r="CV124" i="16"/>
  <c r="CW124" i="16"/>
  <c r="CX124" i="16"/>
  <c r="DD124" i="16"/>
  <c r="DE124" i="16"/>
  <c r="DF124" i="16"/>
  <c r="DI124" i="16"/>
  <c r="DJ124" i="16"/>
  <c r="DL124" i="16"/>
  <c r="DM124" i="16"/>
  <c r="DN124" i="16"/>
  <c r="DQ124" i="16"/>
  <c r="DR124" i="16"/>
  <c r="DU124" i="16"/>
  <c r="DV124" i="16"/>
  <c r="DY124" i="16"/>
  <c r="DZ124" i="16"/>
  <c r="EK124" i="16"/>
  <c r="EL124" i="16"/>
  <c r="EM124" i="16"/>
  <c r="EO124" i="16"/>
  <c r="EP124" i="16"/>
  <c r="AI125" i="16"/>
  <c r="AY125" i="16"/>
  <c r="AY124" i="16" s="1"/>
  <c r="CA125" i="16"/>
  <c r="CI125" i="16"/>
  <c r="CM125" i="16"/>
  <c r="EA125" i="16"/>
  <c r="BK126" i="16"/>
  <c r="BK127" i="16"/>
  <c r="BK128" i="16"/>
  <c r="BK129" i="16"/>
  <c r="BK130" i="16"/>
  <c r="BK131" i="16"/>
  <c r="BK132" i="16"/>
  <c r="BK133" i="16"/>
  <c r="BK134" i="16"/>
  <c r="AU135" i="16"/>
  <c r="BK136" i="16"/>
  <c r="I137" i="16"/>
  <c r="J137" i="16"/>
  <c r="M137" i="16"/>
  <c r="N137" i="16"/>
  <c r="P137" i="16"/>
  <c r="Q137" i="16"/>
  <c r="R137" i="16"/>
  <c r="S137" i="16"/>
  <c r="T137" i="16"/>
  <c r="U137" i="16"/>
  <c r="V137" i="16"/>
  <c r="Y137" i="16"/>
  <c r="Z137" i="16"/>
  <c r="AG137" i="16"/>
  <c r="AH137" i="16"/>
  <c r="AK137" i="16"/>
  <c r="AL137" i="16"/>
  <c r="AM137" i="16"/>
  <c r="AO137" i="16"/>
  <c r="AP137" i="16"/>
  <c r="AS137" i="16"/>
  <c r="AT137" i="16"/>
  <c r="AW137" i="16"/>
  <c r="AX137" i="16"/>
  <c r="BA137" i="16"/>
  <c r="BB137" i="16"/>
  <c r="BC137" i="16"/>
  <c r="BE137" i="16"/>
  <c r="BF137" i="16"/>
  <c r="BG137" i="16"/>
  <c r="BI137" i="16"/>
  <c r="BJ137" i="16"/>
  <c r="BL137" i="16"/>
  <c r="BM137" i="16"/>
  <c r="BN137" i="16"/>
  <c r="BQ137" i="16"/>
  <c r="BR137" i="16"/>
  <c r="BS137" i="16"/>
  <c r="BZ137" i="16"/>
  <c r="CC137" i="16"/>
  <c r="CD137" i="16"/>
  <c r="CG137" i="16"/>
  <c r="CH137" i="16"/>
  <c r="CK137" i="16"/>
  <c r="CL137" i="16"/>
  <c r="CN137" i="16"/>
  <c r="CO137" i="16"/>
  <c r="CP137" i="16"/>
  <c r="CQ137" i="16"/>
  <c r="DD137" i="16"/>
  <c r="DE137" i="16"/>
  <c r="DF137" i="16"/>
  <c r="DG137" i="16"/>
  <c r="DI137" i="16"/>
  <c r="DJ137" i="16"/>
  <c r="DL137" i="16"/>
  <c r="DM137" i="16"/>
  <c r="DN137" i="16"/>
  <c r="DQ137" i="16"/>
  <c r="DR137" i="16"/>
  <c r="DU137" i="16"/>
  <c r="DV137" i="16"/>
  <c r="DY137" i="16"/>
  <c r="DZ137" i="16"/>
  <c r="ED137" i="16"/>
  <c r="EH137" i="16"/>
  <c r="EK137" i="16"/>
  <c r="EL137" i="16"/>
  <c r="EM137" i="16"/>
  <c r="FH137" i="16"/>
  <c r="FI137" i="16"/>
  <c r="FJ137" i="16"/>
  <c r="FL137" i="16"/>
  <c r="FM137" i="16"/>
  <c r="FN137" i="16"/>
  <c r="FP137" i="16"/>
  <c r="FQ137" i="16"/>
  <c r="FR137" i="16"/>
  <c r="FU137" i="16"/>
  <c r="FV137" i="16"/>
  <c r="FX137" i="16"/>
  <c r="FY137" i="16"/>
  <c r="FZ137" i="16"/>
  <c r="GB137" i="16"/>
  <c r="GC137" i="16"/>
  <c r="GD137" i="16"/>
  <c r="O138" i="16"/>
  <c r="AI138" i="16"/>
  <c r="AY138" i="16"/>
  <c r="AY137" i="16" s="1"/>
  <c r="CA138" i="16"/>
  <c r="CE138" i="16"/>
  <c r="CI138" i="16"/>
  <c r="CM138" i="16"/>
  <c r="EA138" i="16"/>
  <c r="AU139" i="16"/>
  <c r="BK140" i="16"/>
  <c r="BK141" i="16"/>
  <c r="BK142" i="16"/>
  <c r="BK143" i="16"/>
  <c r="BK144" i="16"/>
  <c r="BK145" i="16"/>
  <c r="BK146" i="16"/>
  <c r="BK147" i="16"/>
  <c r="I148" i="16"/>
  <c r="J148" i="16"/>
  <c r="M148" i="16"/>
  <c r="N148" i="16"/>
  <c r="O148" i="16"/>
  <c r="P148" i="16"/>
  <c r="Q148" i="16"/>
  <c r="R148" i="16"/>
  <c r="S148" i="16"/>
  <c r="T148" i="16"/>
  <c r="U148" i="16"/>
  <c r="V148" i="16"/>
  <c r="Y148" i="16"/>
  <c r="Z148" i="16"/>
  <c r="AC148" i="16"/>
  <c r="AD148" i="16"/>
  <c r="AG148" i="16"/>
  <c r="AH148" i="16"/>
  <c r="AK148" i="16"/>
  <c r="AL148" i="16"/>
  <c r="AM148" i="16"/>
  <c r="AO148" i="16"/>
  <c r="AP148" i="16"/>
  <c r="AS148" i="16"/>
  <c r="AT148" i="16"/>
  <c r="AW148" i="16"/>
  <c r="AX148" i="16"/>
  <c r="BA148" i="16"/>
  <c r="BB148" i="16"/>
  <c r="BE148" i="16"/>
  <c r="BF148" i="16"/>
  <c r="BG148" i="16"/>
  <c r="BI148" i="16"/>
  <c r="BJ148" i="16"/>
  <c r="BL148" i="16"/>
  <c r="BM148" i="16"/>
  <c r="BN148" i="16"/>
  <c r="BO148" i="16"/>
  <c r="BQ148" i="16"/>
  <c r="BR148" i="16"/>
  <c r="BS148" i="16"/>
  <c r="BZ148" i="16"/>
  <c r="CC148" i="16"/>
  <c r="CD148" i="16"/>
  <c r="CG148" i="16"/>
  <c r="CH148" i="16"/>
  <c r="CK148" i="16"/>
  <c r="CL148" i="16"/>
  <c r="CN148" i="16"/>
  <c r="CO148" i="16"/>
  <c r="CP148" i="16"/>
  <c r="CQ148" i="16"/>
  <c r="DD148" i="16"/>
  <c r="DE148" i="16"/>
  <c r="DF148" i="16"/>
  <c r="DI148" i="16"/>
  <c r="DJ148" i="16"/>
  <c r="DL148" i="16"/>
  <c r="DM148" i="16"/>
  <c r="DN148" i="16"/>
  <c r="DQ148" i="16"/>
  <c r="DR148" i="16"/>
  <c r="DU148" i="16"/>
  <c r="DV148" i="16"/>
  <c r="DY148" i="16"/>
  <c r="DZ148" i="16"/>
  <c r="EK148" i="16"/>
  <c r="EL148" i="16"/>
  <c r="EM148" i="16"/>
  <c r="AA149" i="16"/>
  <c r="AI149" i="16"/>
  <c r="AY149" i="16"/>
  <c r="AY148" i="16" s="1"/>
  <c r="CA149" i="16"/>
  <c r="CI149" i="16"/>
  <c r="CM149" i="16"/>
  <c r="EA149" i="16"/>
  <c r="AU150" i="16"/>
  <c r="BK150" i="16"/>
  <c r="BK151" i="16"/>
  <c r="BK152" i="16"/>
  <c r="BK153" i="16"/>
  <c r="BK154" i="16"/>
  <c r="BK155" i="16"/>
  <c r="BK156" i="16"/>
  <c r="BK157" i="16"/>
  <c r="BK158" i="16"/>
  <c r="I159" i="16"/>
  <c r="J159" i="16"/>
  <c r="M159" i="16"/>
  <c r="N159" i="16"/>
  <c r="P159" i="16"/>
  <c r="Q159" i="16"/>
  <c r="R159" i="16"/>
  <c r="S159" i="16"/>
  <c r="T159" i="16"/>
  <c r="U159" i="16"/>
  <c r="V159" i="16"/>
  <c r="Y159" i="16"/>
  <c r="Z159" i="16"/>
  <c r="AC159" i="16"/>
  <c r="AD159" i="16"/>
  <c r="AE159" i="16"/>
  <c r="AG159" i="16"/>
  <c r="AH159" i="16"/>
  <c r="AK159" i="16"/>
  <c r="AL159" i="16"/>
  <c r="AM159" i="16"/>
  <c r="AO159" i="16"/>
  <c r="AP159" i="16"/>
  <c r="AS159" i="16"/>
  <c r="AT159" i="16"/>
  <c r="AW159" i="16"/>
  <c r="AX159" i="16"/>
  <c r="BA159" i="16"/>
  <c r="BB159" i="16"/>
  <c r="BC159" i="16"/>
  <c r="BE159" i="16"/>
  <c r="BF159" i="16"/>
  <c r="BG159" i="16"/>
  <c r="BI159" i="16"/>
  <c r="BJ159" i="16"/>
  <c r="BL159" i="16"/>
  <c r="BM159" i="16"/>
  <c r="BN159" i="16"/>
  <c r="BQ159" i="16"/>
  <c r="BR159" i="16"/>
  <c r="BS159" i="16"/>
  <c r="BZ159" i="16"/>
  <c r="CC159" i="16"/>
  <c r="CD159" i="16"/>
  <c r="CG159" i="16"/>
  <c r="CH159" i="16"/>
  <c r="CK159" i="16"/>
  <c r="CL159" i="16"/>
  <c r="CN159" i="16"/>
  <c r="CO159" i="16"/>
  <c r="CP159" i="16"/>
  <c r="CQ159" i="16"/>
  <c r="DE159" i="16"/>
  <c r="DF159" i="16"/>
  <c r="DI159" i="16"/>
  <c r="DJ159" i="16"/>
  <c r="DL159" i="16"/>
  <c r="DM159" i="16"/>
  <c r="DN159" i="16"/>
  <c r="DQ159" i="16"/>
  <c r="DR159" i="16"/>
  <c r="DU159" i="16"/>
  <c r="DV159" i="16"/>
  <c r="DY159" i="16"/>
  <c r="DZ159" i="16"/>
  <c r="EK159" i="16"/>
  <c r="EL159" i="16"/>
  <c r="EM159" i="16"/>
  <c r="EO159" i="16"/>
  <c r="EP159" i="16"/>
  <c r="EW159" i="16"/>
  <c r="EX159" i="16"/>
  <c r="FA159" i="16"/>
  <c r="FB159" i="16"/>
  <c r="FE159" i="16"/>
  <c r="FF159" i="16"/>
  <c r="FH159" i="16"/>
  <c r="FI159" i="16"/>
  <c r="FJ159" i="16"/>
  <c r="FL159" i="16"/>
  <c r="FM159" i="16"/>
  <c r="FN159" i="16"/>
  <c r="FP159" i="16"/>
  <c r="FQ159" i="16"/>
  <c r="FR159" i="16"/>
  <c r="FU159" i="16"/>
  <c r="FV159" i="16"/>
  <c r="FX159" i="16"/>
  <c r="FY159" i="16"/>
  <c r="FZ159" i="16"/>
  <c r="GB159" i="16"/>
  <c r="GC159" i="16"/>
  <c r="GD159" i="16"/>
  <c r="O160" i="16"/>
  <c r="AI160" i="16"/>
  <c r="AY160" i="16"/>
  <c r="AY159" i="16" s="1"/>
  <c r="CA160" i="16"/>
  <c r="CI160" i="16"/>
  <c r="CM160" i="16"/>
  <c r="EA160" i="16"/>
  <c r="AU161" i="16"/>
  <c r="BK162" i="16"/>
  <c r="BK163" i="16"/>
  <c r="BK164" i="16"/>
  <c r="BK165" i="16"/>
  <c r="BK166" i="16"/>
  <c r="BK167" i="16"/>
  <c r="BK168" i="16"/>
  <c r="BK169" i="16"/>
  <c r="BK170" i="16"/>
  <c r="BK171" i="16"/>
  <c r="I172" i="16"/>
  <c r="J172" i="16"/>
  <c r="M172" i="16"/>
  <c r="N172" i="16"/>
  <c r="P172" i="16"/>
  <c r="Q172" i="16"/>
  <c r="R172" i="16"/>
  <c r="S172" i="16"/>
  <c r="T172" i="16"/>
  <c r="U172" i="16"/>
  <c r="V172" i="16"/>
  <c r="Y172" i="16"/>
  <c r="Z172" i="16"/>
  <c r="AC172" i="16"/>
  <c r="AD172" i="16"/>
  <c r="AE172" i="16"/>
  <c r="AG172" i="16"/>
  <c r="AH172" i="16"/>
  <c r="AK172" i="16"/>
  <c r="AL172" i="16"/>
  <c r="AM172" i="16"/>
  <c r="AO172" i="16"/>
  <c r="AP172" i="16"/>
  <c r="AS172" i="16"/>
  <c r="AT172" i="16"/>
  <c r="AW172" i="16"/>
  <c r="AX172" i="16"/>
  <c r="BA172" i="16"/>
  <c r="BB172" i="16"/>
  <c r="BE172" i="16"/>
  <c r="BF172" i="16"/>
  <c r="BG172" i="16"/>
  <c r="BI172" i="16"/>
  <c r="BJ172" i="16"/>
  <c r="BL172" i="16"/>
  <c r="BM172" i="16"/>
  <c r="BN172" i="16"/>
  <c r="BQ172" i="16"/>
  <c r="BR172" i="16"/>
  <c r="BS172" i="16"/>
  <c r="BZ172" i="16"/>
  <c r="CC172" i="16"/>
  <c r="CD172" i="16"/>
  <c r="CG172" i="16"/>
  <c r="CH172" i="16"/>
  <c r="CK172" i="16"/>
  <c r="CL172" i="16"/>
  <c r="CN172" i="16"/>
  <c r="CO172" i="16"/>
  <c r="CP172" i="16"/>
  <c r="CQ172" i="16"/>
  <c r="CV172" i="16"/>
  <c r="CW172" i="16"/>
  <c r="CX172" i="16"/>
  <c r="DD172" i="16"/>
  <c r="DE172" i="16"/>
  <c r="DF172" i="16"/>
  <c r="DI172" i="16"/>
  <c r="DJ172" i="16"/>
  <c r="DL172" i="16"/>
  <c r="DM172" i="16"/>
  <c r="DN172" i="16"/>
  <c r="DQ172" i="16"/>
  <c r="DR172" i="16"/>
  <c r="DU172" i="16"/>
  <c r="DV172" i="16"/>
  <c r="DY172" i="16"/>
  <c r="DZ172" i="16"/>
  <c r="EK172" i="16"/>
  <c r="EL172" i="16"/>
  <c r="EM172" i="16"/>
  <c r="FH172" i="16"/>
  <c r="FI172" i="16"/>
  <c r="FJ172" i="16"/>
  <c r="FL172" i="16"/>
  <c r="FM172" i="16"/>
  <c r="FN172" i="16"/>
  <c r="FP172" i="16"/>
  <c r="FQ172" i="16"/>
  <c r="FR172" i="16"/>
  <c r="FU172" i="16"/>
  <c r="FV172" i="16"/>
  <c r="FX172" i="16"/>
  <c r="FY172" i="16"/>
  <c r="FZ172" i="16"/>
  <c r="GB172" i="16"/>
  <c r="GC172" i="16"/>
  <c r="GD172" i="16"/>
  <c r="AA173" i="16"/>
  <c r="AI173" i="16"/>
  <c r="AY173" i="16"/>
  <c r="AY172" i="16" s="1"/>
  <c r="CA173" i="16"/>
  <c r="CE173" i="16"/>
  <c r="CI173" i="16"/>
  <c r="CM173" i="16"/>
  <c r="EA173" i="16"/>
  <c r="AU174" i="16"/>
  <c r="BK175" i="16"/>
  <c r="BK176" i="16"/>
  <c r="BK177" i="16"/>
  <c r="BK179" i="16"/>
  <c r="BK180" i="16"/>
  <c r="BK181" i="16"/>
  <c r="BK182" i="16"/>
  <c r="BK183" i="16"/>
  <c r="BK184" i="16"/>
  <c r="I185" i="16"/>
  <c r="J185" i="16"/>
  <c r="M185" i="16"/>
  <c r="N185" i="16"/>
  <c r="P185" i="16"/>
  <c r="Q185" i="16"/>
  <c r="R185" i="16"/>
  <c r="S185" i="16"/>
  <c r="T185" i="16"/>
  <c r="U185" i="16"/>
  <c r="V185" i="16"/>
  <c r="Y185" i="16"/>
  <c r="Z185" i="16"/>
  <c r="AC185" i="16"/>
  <c r="AD185" i="16"/>
  <c r="AG185" i="16"/>
  <c r="AH185" i="16"/>
  <c r="AK185" i="16"/>
  <c r="AL185" i="16"/>
  <c r="AM185" i="16"/>
  <c r="AO185" i="16"/>
  <c r="AP185" i="16"/>
  <c r="AS185" i="16"/>
  <c r="AT185" i="16"/>
  <c r="AW185" i="16"/>
  <c r="AX185" i="16"/>
  <c r="BA185" i="16"/>
  <c r="BB185" i="16"/>
  <c r="BE185" i="16"/>
  <c r="BF185" i="16"/>
  <c r="BG185" i="16"/>
  <c r="BI185" i="16"/>
  <c r="BJ185" i="16"/>
  <c r="BL185" i="16"/>
  <c r="BM185" i="16"/>
  <c r="BN185" i="16"/>
  <c r="BO185" i="16"/>
  <c r="BQ185" i="16"/>
  <c r="BR185" i="16"/>
  <c r="BS185" i="16"/>
  <c r="BZ185" i="16"/>
  <c r="CC185" i="16"/>
  <c r="CD185" i="16"/>
  <c r="CG185" i="16"/>
  <c r="CH185" i="16"/>
  <c r="CK185" i="16"/>
  <c r="CL185" i="16"/>
  <c r="CN185" i="16"/>
  <c r="CO185" i="16"/>
  <c r="CP185" i="16"/>
  <c r="CQ185" i="16"/>
  <c r="CV185" i="16"/>
  <c r="CW185" i="16"/>
  <c r="CX185" i="16"/>
  <c r="DD185" i="16"/>
  <c r="DE185" i="16"/>
  <c r="DF185" i="16"/>
  <c r="DG185" i="16"/>
  <c r="DI185" i="16"/>
  <c r="DJ185" i="16"/>
  <c r="DK185" i="16"/>
  <c r="DL185" i="16"/>
  <c r="DM185" i="16"/>
  <c r="DN185" i="16"/>
  <c r="DO185" i="16"/>
  <c r="DP185" i="16"/>
  <c r="DQ185" i="16"/>
  <c r="DR185" i="16"/>
  <c r="DU185" i="16"/>
  <c r="DV185" i="16"/>
  <c r="DY185" i="16"/>
  <c r="DZ185" i="16"/>
  <c r="EK185" i="16"/>
  <c r="EL185" i="16"/>
  <c r="EM185" i="16"/>
  <c r="FH185" i="16"/>
  <c r="FI185" i="16"/>
  <c r="FJ185" i="16"/>
  <c r="FL185" i="16"/>
  <c r="FM185" i="16"/>
  <c r="FN185" i="16"/>
  <c r="FP185" i="16"/>
  <c r="FQ185" i="16"/>
  <c r="FR185" i="16"/>
  <c r="FU185" i="16"/>
  <c r="FV185" i="16"/>
  <c r="FX185" i="16"/>
  <c r="FY185" i="16"/>
  <c r="FZ185" i="16"/>
  <c r="GB185" i="16"/>
  <c r="GC185" i="16"/>
  <c r="GD185" i="16"/>
  <c r="O186" i="16"/>
  <c r="AA186" i="16"/>
  <c r="AI186" i="16"/>
  <c r="AY186" i="16"/>
  <c r="AY185" i="16" s="1"/>
  <c r="CA186" i="16"/>
  <c r="CI186" i="16"/>
  <c r="CM186" i="16"/>
  <c r="EA186" i="16"/>
  <c r="AU187" i="16"/>
  <c r="BK188" i="16"/>
  <c r="BK189" i="16"/>
  <c r="BK190" i="16"/>
  <c r="BK191" i="16"/>
  <c r="BK192" i="16"/>
  <c r="BK193" i="16"/>
  <c r="BK194" i="16"/>
  <c r="BK195" i="16"/>
  <c r="BK196" i="16"/>
  <c r="BK197" i="16"/>
  <c r="BK198" i="16"/>
  <c r="I199" i="16"/>
  <c r="J199" i="16"/>
  <c r="K199" i="16"/>
  <c r="M199" i="16"/>
  <c r="N199" i="16"/>
  <c r="P199" i="16"/>
  <c r="Q199" i="16"/>
  <c r="R199" i="16"/>
  <c r="S199" i="16"/>
  <c r="AC199" i="16"/>
  <c r="AD199" i="16"/>
  <c r="AG199" i="16"/>
  <c r="AH199" i="16"/>
  <c r="AK199" i="16"/>
  <c r="AL199" i="16"/>
  <c r="AM199" i="16"/>
  <c r="AO199" i="16"/>
  <c r="AP199" i="16"/>
  <c r="AS199" i="16"/>
  <c r="AT199" i="16"/>
  <c r="AW199" i="16"/>
  <c r="AX199" i="16"/>
  <c r="BA199" i="16"/>
  <c r="BB199" i="16"/>
  <c r="BE199" i="16"/>
  <c r="BF199" i="16"/>
  <c r="BG199" i="16"/>
  <c r="BI199" i="16"/>
  <c r="BJ199" i="16"/>
  <c r="BL199" i="16"/>
  <c r="BM199" i="16"/>
  <c r="BN199" i="16"/>
  <c r="BO199" i="16"/>
  <c r="BQ199" i="16"/>
  <c r="BR199" i="16"/>
  <c r="BS199" i="16"/>
  <c r="BZ199" i="16"/>
  <c r="CC199" i="16"/>
  <c r="CD199" i="16"/>
  <c r="CG199" i="16"/>
  <c r="CH199" i="16"/>
  <c r="CK199" i="16"/>
  <c r="CL199" i="16"/>
  <c r="CN199" i="16"/>
  <c r="CO199" i="16"/>
  <c r="CP199" i="16"/>
  <c r="CQ199" i="16"/>
  <c r="CV199" i="16"/>
  <c r="CW199" i="16"/>
  <c r="CX199" i="16"/>
  <c r="DD199" i="16"/>
  <c r="DE199" i="16"/>
  <c r="DF199" i="16"/>
  <c r="DI199" i="16"/>
  <c r="DJ199" i="16"/>
  <c r="DL199" i="16"/>
  <c r="DM199" i="16"/>
  <c r="DN199" i="16"/>
  <c r="DQ199" i="16"/>
  <c r="DR199" i="16"/>
  <c r="DU199" i="16"/>
  <c r="DV199" i="16"/>
  <c r="DY199" i="16"/>
  <c r="DZ199" i="16"/>
  <c r="EK199" i="16"/>
  <c r="EL199" i="16"/>
  <c r="EW199" i="16"/>
  <c r="EX199" i="16"/>
  <c r="FA199" i="16"/>
  <c r="FB199" i="16"/>
  <c r="FE199" i="16"/>
  <c r="FF199" i="16"/>
  <c r="FI199" i="16"/>
  <c r="FJ199" i="16"/>
  <c r="FM199" i="16"/>
  <c r="FN199" i="16"/>
  <c r="FQ199" i="16"/>
  <c r="FR199" i="16"/>
  <c r="FU199" i="16"/>
  <c r="FV199" i="16"/>
  <c r="FY199" i="16"/>
  <c r="FZ199" i="16"/>
  <c r="GC199" i="16"/>
  <c r="GD199" i="16"/>
  <c r="AE200" i="16"/>
  <c r="AI200" i="16"/>
  <c r="AY200" i="16"/>
  <c r="AY199" i="16" s="1"/>
  <c r="CA200" i="16"/>
  <c r="CI200" i="16"/>
  <c r="CM200" i="16"/>
  <c r="EA200" i="16"/>
  <c r="AU201" i="16"/>
  <c r="BK202" i="16"/>
  <c r="I203" i="16"/>
  <c r="J203" i="16"/>
  <c r="M203" i="16"/>
  <c r="N203" i="16"/>
  <c r="P203" i="16"/>
  <c r="Q203" i="16"/>
  <c r="R203" i="16"/>
  <c r="S203" i="16"/>
  <c r="T203" i="16"/>
  <c r="U203" i="16"/>
  <c r="V203" i="16"/>
  <c r="Y203" i="16"/>
  <c r="Z203" i="16"/>
  <c r="AC203" i="16"/>
  <c r="AD203" i="16"/>
  <c r="AG203" i="16"/>
  <c r="AH203" i="16"/>
  <c r="AK203" i="16"/>
  <c r="AL203" i="16"/>
  <c r="AM203" i="16"/>
  <c r="AO203" i="16"/>
  <c r="AP203" i="16"/>
  <c r="AS203" i="16"/>
  <c r="AT203" i="16"/>
  <c r="AW203" i="16"/>
  <c r="AX203" i="16"/>
  <c r="BA203" i="16"/>
  <c r="BB203" i="16"/>
  <c r="BE203" i="16"/>
  <c r="BF203" i="16"/>
  <c r="BG203" i="16"/>
  <c r="BI203" i="16"/>
  <c r="BJ203" i="16"/>
  <c r="BL203" i="16"/>
  <c r="BM203" i="16"/>
  <c r="BN203" i="16"/>
  <c r="BO203" i="16"/>
  <c r="BQ203" i="16"/>
  <c r="BR203" i="16"/>
  <c r="BS203" i="16"/>
  <c r="BZ203" i="16"/>
  <c r="CC203" i="16"/>
  <c r="CD203" i="16"/>
  <c r="CG203" i="16"/>
  <c r="CH203" i="16"/>
  <c r="CK203" i="16"/>
  <c r="CL203" i="16"/>
  <c r="CN203" i="16"/>
  <c r="CO203" i="16"/>
  <c r="CP203" i="16"/>
  <c r="CQ203" i="16"/>
  <c r="CV203" i="16"/>
  <c r="CW203" i="16"/>
  <c r="CX203" i="16"/>
  <c r="DD203" i="16"/>
  <c r="DE203" i="16"/>
  <c r="DF203" i="16"/>
  <c r="DI203" i="16"/>
  <c r="DJ203" i="16"/>
  <c r="DL203" i="16"/>
  <c r="DM203" i="16"/>
  <c r="DN203" i="16"/>
  <c r="DQ203" i="16"/>
  <c r="DR203" i="16"/>
  <c r="DU203" i="16"/>
  <c r="DV203" i="16"/>
  <c r="DY203" i="16"/>
  <c r="DZ203" i="16"/>
  <c r="EK203" i="16"/>
  <c r="EL203" i="16"/>
  <c r="EM203" i="16"/>
  <c r="K204" i="16"/>
  <c r="O204" i="16"/>
  <c r="W204" i="16"/>
  <c r="AI204" i="16"/>
  <c r="AY204" i="16"/>
  <c r="AY203" i="16" s="1"/>
  <c r="CA204" i="16"/>
  <c r="CI204" i="16"/>
  <c r="CM204" i="16"/>
  <c r="EA204" i="16"/>
  <c r="AU205" i="16"/>
  <c r="BK206" i="16"/>
  <c r="BK207" i="16"/>
  <c r="BK208" i="16"/>
  <c r="BK209" i="16"/>
  <c r="BK210" i="16"/>
  <c r="BK211" i="16"/>
  <c r="BK212" i="16"/>
  <c r="BK213" i="16"/>
  <c r="BK214" i="16"/>
  <c r="I215" i="16"/>
  <c r="J215" i="16"/>
  <c r="M215" i="16"/>
  <c r="N215" i="16"/>
  <c r="P215" i="16"/>
  <c r="Q215" i="16"/>
  <c r="R215" i="16"/>
  <c r="S215" i="16"/>
  <c r="T215" i="16"/>
  <c r="U215" i="16"/>
  <c r="V215" i="16"/>
  <c r="W215" i="16"/>
  <c r="Y215" i="16"/>
  <c r="Z215" i="16"/>
  <c r="AC215" i="16"/>
  <c r="AD215" i="16"/>
  <c r="AG215" i="16"/>
  <c r="AH215" i="16"/>
  <c r="AK215" i="16"/>
  <c r="AL215" i="16"/>
  <c r="AM215" i="16"/>
  <c r="AO215" i="16"/>
  <c r="AP215" i="16"/>
  <c r="AS215" i="16"/>
  <c r="AT215" i="16"/>
  <c r="AW215" i="16"/>
  <c r="AX215" i="16"/>
  <c r="BA215" i="16"/>
  <c r="BB215" i="16"/>
  <c r="BE215" i="16"/>
  <c r="BF215" i="16"/>
  <c r="BG215" i="16"/>
  <c r="BI215" i="16"/>
  <c r="BJ215" i="16"/>
  <c r="BL215" i="16"/>
  <c r="BM215" i="16"/>
  <c r="BN215" i="16"/>
  <c r="BO215" i="16"/>
  <c r="BQ215" i="16"/>
  <c r="BR215" i="16"/>
  <c r="BS215" i="16"/>
  <c r="BZ215" i="16"/>
  <c r="CC215" i="16"/>
  <c r="CD215" i="16"/>
  <c r="CG215" i="16"/>
  <c r="CH215" i="16"/>
  <c r="CK215" i="16"/>
  <c r="CL215" i="16"/>
  <c r="CN215" i="16"/>
  <c r="CO215" i="16"/>
  <c r="CP215" i="16"/>
  <c r="CQ215" i="16"/>
  <c r="CX215" i="16"/>
  <c r="DD215" i="16"/>
  <c r="DE215" i="16"/>
  <c r="DF215" i="16"/>
  <c r="DI215" i="16"/>
  <c r="DJ215" i="16"/>
  <c r="DL215" i="16"/>
  <c r="DM215" i="16"/>
  <c r="DN215" i="16"/>
  <c r="DQ215" i="16"/>
  <c r="DR215" i="16"/>
  <c r="DU215" i="16"/>
  <c r="DV215" i="16"/>
  <c r="DY215" i="16"/>
  <c r="DZ215" i="16"/>
  <c r="EK215" i="16"/>
  <c r="EL215" i="16"/>
  <c r="EM215" i="16"/>
  <c r="FE215" i="16"/>
  <c r="FF215" i="16"/>
  <c r="FH215" i="16"/>
  <c r="FI215" i="16"/>
  <c r="FJ215" i="16"/>
  <c r="FL215" i="16"/>
  <c r="FM215" i="16"/>
  <c r="FN215" i="16"/>
  <c r="FP215" i="16"/>
  <c r="FQ215" i="16"/>
  <c r="FR215" i="16"/>
  <c r="FU215" i="16"/>
  <c r="FV215" i="16"/>
  <c r="FX215" i="16"/>
  <c r="FY215" i="16"/>
  <c r="FZ215" i="16"/>
  <c r="GB215" i="16"/>
  <c r="GC215" i="16"/>
  <c r="GD215" i="16"/>
  <c r="O216" i="16"/>
  <c r="AA216" i="16"/>
  <c r="AI216" i="16"/>
  <c r="AY216" i="16"/>
  <c r="AY215" i="16" s="1"/>
  <c r="CA216" i="16"/>
  <c r="CE216" i="16"/>
  <c r="CI216" i="16"/>
  <c r="CM216" i="16"/>
  <c r="EA216" i="16"/>
  <c r="AU217" i="16"/>
  <c r="BK218" i="16"/>
  <c r="BK219" i="16"/>
  <c r="BK220" i="16"/>
  <c r="BK221" i="16"/>
  <c r="BK222" i="16"/>
  <c r="BK223" i="16"/>
  <c r="I224" i="16"/>
  <c r="J224" i="16"/>
  <c r="M224" i="16"/>
  <c r="N224" i="16"/>
  <c r="P224" i="16"/>
  <c r="Q224" i="16"/>
  <c r="R224" i="16"/>
  <c r="S224" i="16"/>
  <c r="Y224" i="16"/>
  <c r="Z224" i="16"/>
  <c r="AC224" i="16"/>
  <c r="AD224" i="16"/>
  <c r="AE224" i="16"/>
  <c r="AG224" i="16"/>
  <c r="AH224" i="16"/>
  <c r="AK224" i="16"/>
  <c r="AL224" i="16"/>
  <c r="AM224" i="16"/>
  <c r="AO224" i="16"/>
  <c r="AP224" i="16"/>
  <c r="AS224" i="16"/>
  <c r="AT224" i="16"/>
  <c r="AW224" i="16"/>
  <c r="AX224" i="16"/>
  <c r="BA224" i="16"/>
  <c r="BB224" i="16"/>
  <c r="BE224" i="16"/>
  <c r="BF224" i="16"/>
  <c r="BG224" i="16"/>
  <c r="BI224" i="16"/>
  <c r="BJ224" i="16"/>
  <c r="BL224" i="16"/>
  <c r="BM224" i="16"/>
  <c r="BN224" i="16"/>
  <c r="BO224" i="16"/>
  <c r="BQ224" i="16"/>
  <c r="BR224" i="16"/>
  <c r="BS224" i="16"/>
  <c r="BZ224" i="16"/>
  <c r="CC224" i="16"/>
  <c r="CD224" i="16"/>
  <c r="CG224" i="16"/>
  <c r="CH224" i="16"/>
  <c r="CK224" i="16"/>
  <c r="CL224" i="16"/>
  <c r="CN224" i="16"/>
  <c r="CO224" i="16"/>
  <c r="CP224" i="16"/>
  <c r="CQ224" i="16"/>
  <c r="CV224" i="16"/>
  <c r="CW224" i="16"/>
  <c r="CX224" i="16"/>
  <c r="DD224" i="16"/>
  <c r="DE224" i="16"/>
  <c r="DF224" i="16"/>
  <c r="DG224" i="16"/>
  <c r="DI224" i="16"/>
  <c r="DJ224" i="16"/>
  <c r="DK224" i="16"/>
  <c r="DL224" i="16"/>
  <c r="DM224" i="16"/>
  <c r="DN224" i="16"/>
  <c r="DO224" i="16"/>
  <c r="DQ224" i="16"/>
  <c r="DR224" i="16"/>
  <c r="DU224" i="16"/>
  <c r="DV224" i="16"/>
  <c r="DY224" i="16"/>
  <c r="DZ224" i="16"/>
  <c r="EK224" i="16"/>
  <c r="EL224" i="16"/>
  <c r="EM224" i="16"/>
  <c r="O225" i="16"/>
  <c r="AA225" i="16"/>
  <c r="AI225" i="16"/>
  <c r="AY225" i="16"/>
  <c r="AY224" i="16" s="1"/>
  <c r="CA225" i="16"/>
  <c r="CI225" i="16"/>
  <c r="CM225" i="16"/>
  <c r="EA225" i="16"/>
  <c r="BK226" i="16"/>
  <c r="AU229" i="16"/>
  <c r="BK230" i="16"/>
  <c r="I231" i="16"/>
  <c r="J231" i="16"/>
  <c r="M231" i="16"/>
  <c r="N231" i="16"/>
  <c r="P231" i="16"/>
  <c r="Q231" i="16"/>
  <c r="R231" i="16"/>
  <c r="S231" i="16"/>
  <c r="T231" i="16"/>
  <c r="U231" i="16"/>
  <c r="V231" i="16"/>
  <c r="Y231" i="16"/>
  <c r="Z231" i="16"/>
  <c r="AC231" i="16"/>
  <c r="AD231" i="16"/>
  <c r="AG231" i="16"/>
  <c r="AH231" i="16"/>
  <c r="AK231" i="16"/>
  <c r="AL231" i="16"/>
  <c r="AM231" i="16"/>
  <c r="AS231" i="16"/>
  <c r="AT231" i="16"/>
  <c r="AW231" i="16"/>
  <c r="AX231" i="16"/>
  <c r="BA231" i="16"/>
  <c r="BB231" i="16"/>
  <c r="BC231" i="16"/>
  <c r="BE231" i="16"/>
  <c r="BF231" i="16"/>
  <c r="BG231" i="16"/>
  <c r="BI231" i="16"/>
  <c r="BJ231" i="16"/>
  <c r="BL231" i="16"/>
  <c r="BM231" i="16"/>
  <c r="BN231" i="16"/>
  <c r="BO231" i="16"/>
  <c r="BQ231" i="16"/>
  <c r="BR231" i="16"/>
  <c r="BS231" i="16"/>
  <c r="BZ231" i="16"/>
  <c r="CC231" i="16"/>
  <c r="CD231" i="16"/>
  <c r="CG231" i="16"/>
  <c r="CH231" i="16"/>
  <c r="CK231" i="16"/>
  <c r="CL231" i="16"/>
  <c r="CN231" i="16"/>
  <c r="CO231" i="16"/>
  <c r="CP231" i="16"/>
  <c r="CQ231" i="16"/>
  <c r="CV231" i="16"/>
  <c r="CW231" i="16"/>
  <c r="CX231" i="16"/>
  <c r="DD231" i="16"/>
  <c r="DE231" i="16"/>
  <c r="DF231" i="16"/>
  <c r="DG231" i="16"/>
  <c r="DI231" i="16"/>
  <c r="DJ231" i="16"/>
  <c r="DK231" i="16"/>
  <c r="DL231" i="16"/>
  <c r="DM231" i="16"/>
  <c r="DN231" i="16"/>
  <c r="DO231" i="16"/>
  <c r="DQ231" i="16"/>
  <c r="DR231" i="16"/>
  <c r="DU231" i="16"/>
  <c r="DV231" i="16"/>
  <c r="DY231" i="16"/>
  <c r="DZ231" i="16"/>
  <c r="EK231" i="16"/>
  <c r="EL231" i="16"/>
  <c r="EM231" i="16"/>
  <c r="FI231" i="16"/>
  <c r="FM231" i="16"/>
  <c r="FQ231" i="16"/>
  <c r="FU231" i="16"/>
  <c r="FY231" i="16"/>
  <c r="GC231" i="16"/>
  <c r="K232" i="16"/>
  <c r="AI232" i="16"/>
  <c r="AY232" i="16"/>
  <c r="AY231" i="16" s="1"/>
  <c r="CA232" i="16"/>
  <c r="CE232" i="16"/>
  <c r="CI232" i="16"/>
  <c r="CM232" i="16"/>
  <c r="EA232" i="16"/>
  <c r="AU233" i="16"/>
  <c r="BK234" i="16"/>
  <c r="BK236" i="16"/>
  <c r="BK238" i="16"/>
  <c r="BK239" i="16"/>
  <c r="BK240" i="16"/>
  <c r="BK241" i="16"/>
  <c r="BK242" i="16"/>
  <c r="BK243" i="16"/>
  <c r="I244" i="16"/>
  <c r="J244" i="16"/>
  <c r="M244" i="16"/>
  <c r="N244" i="16"/>
  <c r="P244" i="16"/>
  <c r="Q244" i="16"/>
  <c r="R244" i="16"/>
  <c r="S244" i="16"/>
  <c r="T244" i="16"/>
  <c r="U244" i="16"/>
  <c r="V244" i="16"/>
  <c r="Y244" i="16"/>
  <c r="Z244" i="16"/>
  <c r="AC244" i="16"/>
  <c r="AD244" i="16"/>
  <c r="AG244" i="16"/>
  <c r="AH244" i="16"/>
  <c r="AK244" i="16"/>
  <c r="AL244" i="16"/>
  <c r="AM244" i="16"/>
  <c r="AO244" i="16"/>
  <c r="AP244" i="16"/>
  <c r="AS244" i="16"/>
  <c r="AT244" i="16"/>
  <c r="AW244" i="16"/>
  <c r="AX244" i="16"/>
  <c r="BA244" i="16"/>
  <c r="BB244" i="16"/>
  <c r="BC244" i="16"/>
  <c r="BE244" i="16"/>
  <c r="BF244" i="16"/>
  <c r="BG244" i="16"/>
  <c r="BI244" i="16"/>
  <c r="BJ244" i="16"/>
  <c r="BL244" i="16"/>
  <c r="BM244" i="16"/>
  <c r="BN244" i="16"/>
  <c r="BO244" i="16"/>
  <c r="BQ244" i="16"/>
  <c r="BR244" i="16"/>
  <c r="BS244" i="16"/>
  <c r="BZ244" i="16"/>
  <c r="CC244" i="16"/>
  <c r="CD244" i="16"/>
  <c r="CG244" i="16"/>
  <c r="CH244" i="16"/>
  <c r="CK244" i="16"/>
  <c r="CL244" i="16"/>
  <c r="CN244" i="16"/>
  <c r="CO244" i="16"/>
  <c r="CP244" i="16"/>
  <c r="CQ244" i="16"/>
  <c r="CX244" i="16"/>
  <c r="DD244" i="16"/>
  <c r="DE244" i="16"/>
  <c r="DF244" i="16"/>
  <c r="DI244" i="16"/>
  <c r="DJ244" i="16"/>
  <c r="DL244" i="16"/>
  <c r="DM244" i="16"/>
  <c r="DN244" i="16"/>
  <c r="DQ244" i="16"/>
  <c r="DR244" i="16"/>
  <c r="DU244" i="16"/>
  <c r="DV244" i="16"/>
  <c r="DY244" i="16"/>
  <c r="DZ244" i="16"/>
  <c r="EK244" i="16"/>
  <c r="EL244" i="16"/>
  <c r="EM244" i="16"/>
  <c r="EW244" i="16"/>
  <c r="EX244" i="16"/>
  <c r="FA244" i="16"/>
  <c r="FB244" i="16"/>
  <c r="FE244" i="16"/>
  <c r="FF244" i="16"/>
  <c r="FI244" i="16"/>
  <c r="FJ244" i="16"/>
  <c r="FM244" i="16"/>
  <c r="FN244" i="16"/>
  <c r="FQ244" i="16"/>
  <c r="FR244" i="16"/>
  <c r="FU244" i="16"/>
  <c r="FV244" i="16"/>
  <c r="FY244" i="16"/>
  <c r="FZ244" i="16"/>
  <c r="GC244" i="16"/>
  <c r="GD244" i="16"/>
  <c r="K245" i="16"/>
  <c r="AI245" i="16"/>
  <c r="AY245" i="16"/>
  <c r="AY244" i="16" s="1"/>
  <c r="CA245" i="16"/>
  <c r="CE245" i="16"/>
  <c r="CI245" i="16"/>
  <c r="CM245" i="16"/>
  <c r="EA245" i="16"/>
  <c r="BK246" i="16"/>
  <c r="BK247" i="16"/>
  <c r="BK248" i="16"/>
  <c r="BK249" i="16"/>
  <c r="BK250" i="16"/>
  <c r="AU251" i="16"/>
  <c r="BK252" i="16"/>
  <c r="BK253" i="16"/>
  <c r="BK254" i="16"/>
  <c r="BK255" i="16"/>
  <c r="BK256" i="16"/>
  <c r="I257" i="16"/>
  <c r="J257" i="16"/>
  <c r="K257" i="16"/>
  <c r="M257" i="16"/>
  <c r="N257" i="16"/>
  <c r="O257" i="16"/>
  <c r="P257" i="16"/>
  <c r="Q257" i="16"/>
  <c r="R257" i="16"/>
  <c r="S257" i="16"/>
  <c r="T257" i="16"/>
  <c r="U257" i="16"/>
  <c r="V257" i="16"/>
  <c r="Y257" i="16"/>
  <c r="Z257" i="16"/>
  <c r="AC257" i="16"/>
  <c r="AD257" i="16"/>
  <c r="AG257" i="16"/>
  <c r="AH257" i="16"/>
  <c r="AK257" i="16"/>
  <c r="AL257" i="16"/>
  <c r="AM257" i="16"/>
  <c r="AO257" i="16"/>
  <c r="AP257" i="16"/>
  <c r="AS257" i="16"/>
  <c r="AT257" i="16"/>
  <c r="AW257" i="16"/>
  <c r="AX257" i="16"/>
  <c r="BA257" i="16"/>
  <c r="BB257" i="16"/>
  <c r="BC257" i="16"/>
  <c r="BE257" i="16"/>
  <c r="BF257" i="16"/>
  <c r="BG257" i="16"/>
  <c r="BI257" i="16"/>
  <c r="BJ257" i="16"/>
  <c r="BL257" i="16"/>
  <c r="BM257" i="16"/>
  <c r="BN257" i="16"/>
  <c r="BO257" i="16"/>
  <c r="BQ257" i="16"/>
  <c r="BR257" i="16"/>
  <c r="BS257" i="16"/>
  <c r="BZ257" i="16"/>
  <c r="CC257" i="16"/>
  <c r="CD257" i="16"/>
  <c r="CG257" i="16"/>
  <c r="CH257" i="16"/>
  <c r="CK257" i="16"/>
  <c r="CL257" i="16"/>
  <c r="CN257" i="16"/>
  <c r="CO257" i="16"/>
  <c r="CP257" i="16"/>
  <c r="CQ257" i="16"/>
  <c r="CX257" i="16"/>
  <c r="DD257" i="16"/>
  <c r="DE257" i="16"/>
  <c r="DF257" i="16"/>
  <c r="DI257" i="16"/>
  <c r="DJ257" i="16"/>
  <c r="DL257" i="16"/>
  <c r="DM257" i="16"/>
  <c r="DN257" i="16"/>
  <c r="DQ257" i="16"/>
  <c r="DR257" i="16"/>
  <c r="DU257" i="16"/>
  <c r="DV257" i="16"/>
  <c r="DY257" i="16"/>
  <c r="DZ257" i="16"/>
  <c r="EK257" i="16"/>
  <c r="EL257" i="16"/>
  <c r="EM257" i="16"/>
  <c r="GC257" i="16"/>
  <c r="AI258" i="16"/>
  <c r="AY258" i="16"/>
  <c r="AY257" i="16" s="1"/>
  <c r="CA258" i="16"/>
  <c r="CE258" i="16"/>
  <c r="EA258" i="16"/>
  <c r="BK259" i="16"/>
  <c r="BK260" i="16"/>
  <c r="BK261" i="16"/>
  <c r="BK262" i="16"/>
  <c r="BK263" i="16"/>
  <c r="BK264" i="16"/>
  <c r="BK265" i="16"/>
  <c r="BK266" i="16"/>
  <c r="AU267" i="16"/>
  <c r="BK267" i="16"/>
  <c r="BK268" i="16"/>
  <c r="BK269" i="16"/>
  <c r="BK270" i="16"/>
  <c r="I271" i="16"/>
  <c r="J271" i="16"/>
  <c r="M271" i="16"/>
  <c r="N271" i="16"/>
  <c r="P271" i="16"/>
  <c r="Q271" i="16"/>
  <c r="R271" i="16"/>
  <c r="S271" i="16"/>
  <c r="T271" i="16"/>
  <c r="U271" i="16"/>
  <c r="V271" i="16"/>
  <c r="Y271" i="16"/>
  <c r="Z271" i="16"/>
  <c r="AC271" i="16"/>
  <c r="AD271" i="16"/>
  <c r="AE271" i="16"/>
  <c r="AG271" i="16"/>
  <c r="AH271" i="16"/>
  <c r="AK271" i="16"/>
  <c r="AL271" i="16"/>
  <c r="AM271" i="16"/>
  <c r="AO271" i="16"/>
  <c r="AP271" i="16"/>
  <c r="AS271" i="16"/>
  <c r="AT271" i="16"/>
  <c r="AW271" i="16"/>
  <c r="AX271" i="16"/>
  <c r="BA271" i="16"/>
  <c r="BB271" i="16"/>
  <c r="BE271" i="16"/>
  <c r="BF271" i="16"/>
  <c r="BG271" i="16"/>
  <c r="BI271" i="16"/>
  <c r="BJ271" i="16"/>
  <c r="BL271" i="16"/>
  <c r="BM271" i="16"/>
  <c r="BN271" i="16"/>
  <c r="BO271" i="16"/>
  <c r="BQ271" i="16"/>
  <c r="BR271" i="16"/>
  <c r="BS271" i="16"/>
  <c r="BZ271" i="16"/>
  <c r="CC271" i="16"/>
  <c r="CD271" i="16"/>
  <c r="CG271" i="16"/>
  <c r="CH271" i="16"/>
  <c r="CK271" i="16"/>
  <c r="CL271" i="16"/>
  <c r="CN271" i="16"/>
  <c r="CO271" i="16"/>
  <c r="CP271" i="16"/>
  <c r="CQ271" i="16"/>
  <c r="CV271" i="16"/>
  <c r="CW271" i="16"/>
  <c r="CX271" i="16"/>
  <c r="DD271" i="16"/>
  <c r="DE271" i="16"/>
  <c r="DF271" i="16"/>
  <c r="DG271" i="16"/>
  <c r="DI271" i="16"/>
  <c r="DJ271" i="16"/>
  <c r="DK271" i="16"/>
  <c r="DL271" i="16"/>
  <c r="DM271" i="16"/>
  <c r="DN271" i="16"/>
  <c r="DO271" i="16"/>
  <c r="DQ271" i="16"/>
  <c r="DR271" i="16"/>
  <c r="DU271" i="16"/>
  <c r="DV271" i="16"/>
  <c r="DY271" i="16"/>
  <c r="DZ271" i="16"/>
  <c r="EC271" i="16"/>
  <c r="ED271" i="16"/>
  <c r="EG271" i="16"/>
  <c r="EH271" i="16"/>
  <c r="EK271" i="16"/>
  <c r="EL271" i="16"/>
  <c r="EO271" i="16"/>
  <c r="EP271" i="16"/>
  <c r="FA271" i="16"/>
  <c r="FB271" i="16"/>
  <c r="FE271" i="16"/>
  <c r="FF271" i="16"/>
  <c r="FI271" i="16"/>
  <c r="FJ271" i="16"/>
  <c r="FM271" i="16"/>
  <c r="FN271" i="16"/>
  <c r="FQ271" i="16"/>
  <c r="FR271" i="16"/>
  <c r="FU271" i="16"/>
  <c r="FV271" i="16"/>
  <c r="FY271" i="16"/>
  <c r="FZ271" i="16"/>
  <c r="GC271" i="16"/>
  <c r="GD271" i="16"/>
  <c r="O272" i="16"/>
  <c r="AA272" i="16"/>
  <c r="AI272" i="16"/>
  <c r="AY272" i="16"/>
  <c r="AY271" i="16" s="1"/>
  <c r="CA272" i="16"/>
  <c r="CE272" i="16"/>
  <c r="CI272" i="16"/>
  <c r="CM272" i="16"/>
  <c r="EA272" i="16"/>
  <c r="AU273" i="16"/>
  <c r="BK274" i="16"/>
  <c r="BK275" i="16"/>
  <c r="BK276" i="16"/>
  <c r="BK277" i="16"/>
  <c r="BK278" i="16"/>
  <c r="I279" i="16"/>
  <c r="J279" i="16"/>
  <c r="M279" i="16"/>
  <c r="N279" i="16"/>
  <c r="P279" i="16"/>
  <c r="Q279" i="16"/>
  <c r="R279" i="16"/>
  <c r="S279" i="16"/>
  <c r="U279" i="16"/>
  <c r="Y279" i="16"/>
  <c r="Z279" i="16"/>
  <c r="AA279" i="16"/>
  <c r="AG279" i="16"/>
  <c r="AH279" i="16"/>
  <c r="AK279" i="16"/>
  <c r="AL279" i="16"/>
  <c r="AM279" i="16"/>
  <c r="AS279" i="16"/>
  <c r="AT279" i="16"/>
  <c r="AW279" i="16"/>
  <c r="AX279" i="16"/>
  <c r="BA279" i="16"/>
  <c r="BB279" i="16"/>
  <c r="BE279" i="16"/>
  <c r="BF279" i="16"/>
  <c r="BG279" i="16"/>
  <c r="BI279" i="16"/>
  <c r="BJ279" i="16"/>
  <c r="BL279" i="16"/>
  <c r="BM279" i="16"/>
  <c r="BN279" i="16"/>
  <c r="BO279" i="16"/>
  <c r="BQ279" i="16"/>
  <c r="BR279" i="16"/>
  <c r="BS279" i="16"/>
  <c r="BZ279" i="16"/>
  <c r="CC279" i="16"/>
  <c r="CD279" i="16"/>
  <c r="CG279" i="16"/>
  <c r="CH279" i="16"/>
  <c r="CK279" i="16"/>
  <c r="CL279" i="16"/>
  <c r="CN279" i="16"/>
  <c r="CO279" i="16"/>
  <c r="CP279" i="16"/>
  <c r="CQ279" i="16"/>
  <c r="CX279" i="16"/>
  <c r="CY279" i="16" s="1"/>
  <c r="DD279" i="16"/>
  <c r="DE279" i="16"/>
  <c r="DF279" i="16"/>
  <c r="DG279" i="16"/>
  <c r="DI279" i="16"/>
  <c r="DJ279" i="16"/>
  <c r="DL279" i="16"/>
  <c r="DM279" i="16"/>
  <c r="DN279" i="16"/>
  <c r="DQ279" i="16"/>
  <c r="DR279" i="16"/>
  <c r="DU279" i="16"/>
  <c r="DV279" i="16"/>
  <c r="DY279" i="16"/>
  <c r="DZ279" i="16"/>
  <c r="EK279" i="16"/>
  <c r="EL279" i="16"/>
  <c r="EM279" i="16"/>
  <c r="FA279" i="16"/>
  <c r="FB279" i="16"/>
  <c r="FE279" i="16"/>
  <c r="FF279" i="16"/>
  <c r="FI279" i="16"/>
  <c r="FJ279" i="16"/>
  <c r="FM279" i="16"/>
  <c r="FN279" i="16"/>
  <c r="FQ279" i="16"/>
  <c r="FR279" i="16"/>
  <c r="FU279" i="16"/>
  <c r="FV279" i="16"/>
  <c r="FY279" i="16"/>
  <c r="FZ279" i="16"/>
  <c r="GC279" i="16"/>
  <c r="GD279" i="16"/>
  <c r="O280" i="16"/>
  <c r="AI280" i="16"/>
  <c r="AY280" i="16"/>
  <c r="AY279" i="16" s="1"/>
  <c r="CA280" i="16"/>
  <c r="CE280" i="16"/>
  <c r="CI280" i="16"/>
  <c r="CM280" i="16"/>
  <c r="EA280" i="16"/>
  <c r="BK281" i="16"/>
  <c r="BK283" i="16"/>
  <c r="BK284" i="16"/>
  <c r="BK285" i="16"/>
  <c r="BK286" i="16"/>
  <c r="AU288" i="16"/>
  <c r="BK288" i="16"/>
  <c r="I289" i="16"/>
  <c r="J289" i="16"/>
  <c r="M289" i="16"/>
  <c r="N289" i="16"/>
  <c r="P289" i="16"/>
  <c r="Q289" i="16"/>
  <c r="R289" i="16"/>
  <c r="S289" i="16"/>
  <c r="T289" i="16"/>
  <c r="U289" i="16"/>
  <c r="V289" i="16"/>
  <c r="Y289" i="16"/>
  <c r="Z289" i="16"/>
  <c r="AC289" i="16"/>
  <c r="AD289" i="16"/>
  <c r="AG289" i="16"/>
  <c r="AH289" i="16"/>
  <c r="AK289" i="16"/>
  <c r="AL289" i="16"/>
  <c r="AM289" i="16"/>
  <c r="AS289" i="16"/>
  <c r="AT289" i="16"/>
  <c r="AW289" i="16"/>
  <c r="AX289" i="16"/>
  <c r="BA289" i="16"/>
  <c r="BB289" i="16"/>
  <c r="BC289" i="16"/>
  <c r="BE289" i="16"/>
  <c r="BF289" i="16"/>
  <c r="BG289" i="16"/>
  <c r="BI289" i="16"/>
  <c r="BJ289" i="16"/>
  <c r="BL289" i="16"/>
  <c r="BM289" i="16"/>
  <c r="BN289" i="16"/>
  <c r="BQ289" i="16"/>
  <c r="BR289" i="16"/>
  <c r="BS289" i="16"/>
  <c r="BZ289" i="16"/>
  <c r="CA289" i="16" s="1"/>
  <c r="CC289" i="16"/>
  <c r="CD289" i="16"/>
  <c r="CG289" i="16"/>
  <c r="CH289" i="16"/>
  <c r="CK289" i="16"/>
  <c r="CL289" i="16"/>
  <c r="CN289" i="16"/>
  <c r="CO289" i="16"/>
  <c r="CP289" i="16"/>
  <c r="CQ289" i="16"/>
  <c r="CV289" i="16"/>
  <c r="CW289" i="16"/>
  <c r="CX289" i="16"/>
  <c r="DD289" i="16"/>
  <c r="DE289" i="16"/>
  <c r="DF289" i="16"/>
  <c r="DI289" i="16"/>
  <c r="DJ289" i="16"/>
  <c r="DL289" i="16"/>
  <c r="DM289" i="16"/>
  <c r="DN289" i="16"/>
  <c r="DQ289" i="16"/>
  <c r="DR289" i="16"/>
  <c r="DU289" i="16"/>
  <c r="DV289" i="16"/>
  <c r="DY289" i="16"/>
  <c r="DZ289" i="16"/>
  <c r="EK289" i="16"/>
  <c r="EL289" i="16"/>
  <c r="EO289" i="16"/>
  <c r="EP289" i="16"/>
  <c r="FI289" i="16"/>
  <c r="FJ289" i="16"/>
  <c r="FM289" i="16"/>
  <c r="FN289" i="16"/>
  <c r="FQ289" i="16"/>
  <c r="FR289" i="16"/>
  <c r="FU289" i="16"/>
  <c r="FV289" i="16"/>
  <c r="FY289" i="16"/>
  <c r="FZ289" i="16"/>
  <c r="GC289" i="16"/>
  <c r="GD289" i="16"/>
  <c r="O290" i="16"/>
  <c r="AI290" i="16"/>
  <c r="AY290" i="16"/>
  <c r="AY289" i="16" s="1"/>
  <c r="CA290" i="16"/>
  <c r="CE290" i="16"/>
  <c r="CI290" i="16"/>
  <c r="CM290" i="16"/>
  <c r="EA290" i="16"/>
  <c r="AU291" i="16"/>
  <c r="BK292" i="16"/>
  <c r="BK293" i="16"/>
  <c r="BK294" i="16"/>
  <c r="BK295" i="16"/>
  <c r="BK296" i="16"/>
  <c r="BK297" i="16"/>
  <c r="BK298" i="16"/>
  <c r="BK299" i="16"/>
  <c r="I300" i="16"/>
  <c r="J300" i="16"/>
  <c r="M300" i="16"/>
  <c r="N300" i="16"/>
  <c r="O300" i="16"/>
  <c r="P300" i="16"/>
  <c r="Q300" i="16"/>
  <c r="R300" i="16"/>
  <c r="S300" i="16"/>
  <c r="T300" i="16"/>
  <c r="U300" i="16"/>
  <c r="V300" i="16"/>
  <c r="Y300" i="16"/>
  <c r="Z300" i="16"/>
  <c r="AG300" i="16"/>
  <c r="AH300" i="16"/>
  <c r="AK300" i="16"/>
  <c r="AL300" i="16"/>
  <c r="AM300" i="16"/>
  <c r="AO300" i="16"/>
  <c r="AP300" i="16"/>
  <c r="AS300" i="16"/>
  <c r="AT300" i="16"/>
  <c r="AW300" i="16"/>
  <c r="AX300" i="16"/>
  <c r="BA300" i="16"/>
  <c r="BB300" i="16"/>
  <c r="BE300" i="16"/>
  <c r="BF300" i="16"/>
  <c r="BG300" i="16"/>
  <c r="BI300" i="16"/>
  <c r="BJ300" i="16"/>
  <c r="BL300" i="16"/>
  <c r="BM300" i="16"/>
  <c r="BN300" i="16"/>
  <c r="BQ300" i="16"/>
  <c r="BR300" i="16"/>
  <c r="BS300" i="16"/>
  <c r="BZ300" i="16"/>
  <c r="CC300" i="16"/>
  <c r="CD300" i="16"/>
  <c r="CG300" i="16"/>
  <c r="CH300" i="16"/>
  <c r="CK300" i="16"/>
  <c r="CL300" i="16"/>
  <c r="CN300" i="16"/>
  <c r="CO300" i="16"/>
  <c r="CP300" i="16"/>
  <c r="CQ300" i="16"/>
  <c r="CX300" i="16"/>
  <c r="DD300" i="16"/>
  <c r="DE300" i="16"/>
  <c r="DF300" i="16"/>
  <c r="DG300" i="16"/>
  <c r="DI300" i="16"/>
  <c r="DJ300" i="16"/>
  <c r="DK300" i="16"/>
  <c r="DL300" i="16"/>
  <c r="DM300" i="16"/>
  <c r="DN300" i="16"/>
  <c r="DO300" i="16"/>
  <c r="DP300" i="16"/>
  <c r="DQ300" i="16"/>
  <c r="DR300" i="16"/>
  <c r="DU300" i="16"/>
  <c r="DV300" i="16"/>
  <c r="DY300" i="16"/>
  <c r="DZ300" i="16"/>
  <c r="EJ300" i="16"/>
  <c r="EK300" i="16"/>
  <c r="EL300" i="16"/>
  <c r="FA300" i="16"/>
  <c r="FB300" i="16"/>
  <c r="FE300" i="16"/>
  <c r="FF300" i="16"/>
  <c r="FH300" i="16"/>
  <c r="FI300" i="16"/>
  <c r="FL300" i="16"/>
  <c r="FM300" i="16"/>
  <c r="FP300" i="16"/>
  <c r="FQ300" i="16"/>
  <c r="FU300" i="16"/>
  <c r="FX300" i="16"/>
  <c r="FY300" i="16"/>
  <c r="GB300" i="16"/>
  <c r="GC300" i="16"/>
  <c r="K301" i="16"/>
  <c r="AI301" i="16"/>
  <c r="AY301" i="16"/>
  <c r="AY300" i="16" s="1"/>
  <c r="CA301" i="16"/>
  <c r="CE301" i="16"/>
  <c r="CI301" i="16"/>
  <c r="CM301" i="16"/>
  <c r="EA301" i="16"/>
  <c r="AU302" i="16"/>
  <c r="BK303" i="16"/>
  <c r="BK304" i="16"/>
  <c r="BK305" i="16"/>
  <c r="BK306" i="16"/>
  <c r="BK307" i="16"/>
  <c r="BK308" i="16"/>
  <c r="BK309" i="16"/>
  <c r="M310" i="16"/>
  <c r="N310" i="16"/>
  <c r="P310" i="16"/>
  <c r="Q310" i="16"/>
  <c r="R310" i="16"/>
  <c r="S310" i="16"/>
  <c r="T310" i="16"/>
  <c r="U310" i="16"/>
  <c r="V310" i="16"/>
  <c r="Y310" i="16"/>
  <c r="Z310" i="16"/>
  <c r="AG310" i="16"/>
  <c r="AH310" i="16"/>
  <c r="AK310" i="16"/>
  <c r="AL310" i="16"/>
  <c r="AM310" i="16"/>
  <c r="AO310" i="16"/>
  <c r="AP310" i="16"/>
  <c r="AS310" i="16"/>
  <c r="AT310" i="16"/>
  <c r="AW310" i="16"/>
  <c r="AX310" i="16"/>
  <c r="BA310" i="16"/>
  <c r="BB310" i="16"/>
  <c r="BC310" i="16"/>
  <c r="BE310" i="16"/>
  <c r="BF310" i="16"/>
  <c r="BG310" i="16"/>
  <c r="BI310" i="16"/>
  <c r="BJ310" i="16"/>
  <c r="BL310" i="16"/>
  <c r="BM310" i="16"/>
  <c r="BN310" i="16"/>
  <c r="BO310" i="16"/>
  <c r="BQ310" i="16"/>
  <c r="BR310" i="16"/>
  <c r="BS310" i="16"/>
  <c r="BZ310" i="16"/>
  <c r="CC310" i="16"/>
  <c r="CD310" i="16"/>
  <c r="CG310" i="16"/>
  <c r="CH310" i="16"/>
  <c r="CK310" i="16"/>
  <c r="CL310" i="16"/>
  <c r="CN310" i="16"/>
  <c r="CO310" i="16"/>
  <c r="CP310" i="16"/>
  <c r="CQ310" i="16"/>
  <c r="CX310" i="16"/>
  <c r="DD310" i="16"/>
  <c r="DE310" i="16"/>
  <c r="DF310" i="16"/>
  <c r="DG310" i="16"/>
  <c r="DI310" i="16"/>
  <c r="DJ310" i="16"/>
  <c r="DK310" i="16"/>
  <c r="DL310" i="16"/>
  <c r="DM310" i="16"/>
  <c r="DN310" i="16"/>
  <c r="DO310" i="16"/>
  <c r="DQ310" i="16"/>
  <c r="DR310" i="16"/>
  <c r="DU310" i="16"/>
  <c r="DV310" i="16"/>
  <c r="DY310" i="16"/>
  <c r="DZ310" i="16"/>
  <c r="EK310" i="16"/>
  <c r="EL310" i="16"/>
  <c r="EM310" i="16"/>
  <c r="O311" i="16"/>
  <c r="AI311" i="16"/>
  <c r="AY311" i="16"/>
  <c r="AY310" i="16" s="1"/>
  <c r="CA311" i="16"/>
  <c r="CE311" i="16"/>
  <c r="CI311" i="16"/>
  <c r="CM311" i="16"/>
  <c r="EA311" i="16"/>
  <c r="BK313" i="16"/>
  <c r="BK314" i="16"/>
  <c r="BK315" i="16"/>
  <c r="AU316" i="16"/>
  <c r="BK317" i="16"/>
  <c r="I318" i="16"/>
  <c r="J318" i="16"/>
  <c r="M318" i="16"/>
  <c r="N318" i="16"/>
  <c r="P318" i="16"/>
  <c r="Q318" i="16"/>
  <c r="R318" i="16"/>
  <c r="S318" i="16"/>
  <c r="T318" i="16"/>
  <c r="U318" i="16"/>
  <c r="V318" i="16"/>
  <c r="Y318" i="16"/>
  <c r="Z318" i="16"/>
  <c r="AC318" i="16"/>
  <c r="AD318" i="16"/>
  <c r="AG318" i="16"/>
  <c r="AH318" i="16"/>
  <c r="AK318" i="16"/>
  <c r="AL318" i="16"/>
  <c r="AM318" i="16"/>
  <c r="AO318" i="16"/>
  <c r="AP318" i="16"/>
  <c r="AS318" i="16"/>
  <c r="AT318" i="16"/>
  <c r="AW318" i="16"/>
  <c r="AX318" i="16"/>
  <c r="BA318" i="16"/>
  <c r="BB318" i="16"/>
  <c r="BE318" i="16"/>
  <c r="BF318" i="16"/>
  <c r="BG318" i="16"/>
  <c r="BI318" i="16"/>
  <c r="BJ318" i="16"/>
  <c r="BL318" i="16"/>
  <c r="BM318" i="16"/>
  <c r="BN318" i="16"/>
  <c r="BO318" i="16"/>
  <c r="BQ318" i="16"/>
  <c r="BR318" i="16"/>
  <c r="BS318" i="16"/>
  <c r="BZ318" i="16"/>
  <c r="CC318" i="16"/>
  <c r="CD318" i="16"/>
  <c r="CK318" i="16"/>
  <c r="CL318" i="16"/>
  <c r="CN318" i="16"/>
  <c r="CO318" i="16"/>
  <c r="CP318" i="16"/>
  <c r="CQ318" i="16"/>
  <c r="CV318" i="16"/>
  <c r="CW318" i="16"/>
  <c r="CX318" i="16"/>
  <c r="DD318" i="16"/>
  <c r="DE318" i="16"/>
  <c r="DF318" i="16"/>
  <c r="DG318" i="16"/>
  <c r="DI318" i="16"/>
  <c r="DJ318" i="16"/>
  <c r="DK318" i="16"/>
  <c r="DL318" i="16"/>
  <c r="DM318" i="16"/>
  <c r="DN318" i="16"/>
  <c r="DO318" i="16"/>
  <c r="DQ318" i="16"/>
  <c r="DR318" i="16"/>
  <c r="DU318" i="16"/>
  <c r="DV318" i="16"/>
  <c r="DY318" i="16"/>
  <c r="DZ318" i="16"/>
  <c r="EK318" i="16"/>
  <c r="EL318" i="16"/>
  <c r="EM318" i="16"/>
  <c r="FI318" i="16"/>
  <c r="FJ318" i="16"/>
  <c r="FM318" i="16"/>
  <c r="FN318" i="16"/>
  <c r="FQ318" i="16"/>
  <c r="FR318" i="16"/>
  <c r="FU318" i="16"/>
  <c r="FV318" i="16"/>
  <c r="FY318" i="16"/>
  <c r="FZ318" i="16"/>
  <c r="GC318" i="16"/>
  <c r="GD318" i="16"/>
  <c r="AA319" i="16"/>
  <c r="AI319" i="16"/>
  <c r="AY319" i="16"/>
  <c r="AY318" i="16" s="1"/>
  <c r="CA319" i="16"/>
  <c r="CE319" i="16"/>
  <c r="CM319" i="16"/>
  <c r="EA319" i="16"/>
  <c r="AU320" i="16"/>
  <c r="BK321" i="16"/>
  <c r="BK322" i="16"/>
  <c r="BK323" i="16"/>
  <c r="BK324" i="16"/>
  <c r="BK325" i="16"/>
  <c r="BK326" i="16"/>
  <c r="I327" i="16"/>
  <c r="J327" i="16"/>
  <c r="M327" i="16"/>
  <c r="N327" i="16"/>
  <c r="P327" i="16"/>
  <c r="Q327" i="16"/>
  <c r="R327" i="16"/>
  <c r="S327" i="16"/>
  <c r="T327" i="16"/>
  <c r="U327" i="16"/>
  <c r="V327" i="16"/>
  <c r="Y327" i="16"/>
  <c r="Z327" i="16"/>
  <c r="AC327" i="16"/>
  <c r="AD327" i="16"/>
  <c r="AG327" i="16"/>
  <c r="AH327" i="16"/>
  <c r="AK327" i="16"/>
  <c r="AL327" i="16"/>
  <c r="AM327" i="16"/>
  <c r="AO327" i="16"/>
  <c r="AP327" i="16"/>
  <c r="AS327" i="16"/>
  <c r="AT327" i="16"/>
  <c r="AW327" i="16"/>
  <c r="AX327" i="16"/>
  <c r="BA327" i="16"/>
  <c r="BB327" i="16"/>
  <c r="BC327" i="16"/>
  <c r="BE327" i="16"/>
  <c r="BF327" i="16"/>
  <c r="BG327" i="16"/>
  <c r="BI327" i="16"/>
  <c r="BJ327" i="16"/>
  <c r="BL327" i="16"/>
  <c r="BM327" i="16"/>
  <c r="BN327" i="16"/>
  <c r="BQ327" i="16"/>
  <c r="BR327" i="16"/>
  <c r="BS327" i="16"/>
  <c r="BZ327" i="16"/>
  <c r="CC327" i="16"/>
  <c r="CD327" i="16"/>
  <c r="CG327" i="16"/>
  <c r="CH327" i="16"/>
  <c r="CK327" i="16"/>
  <c r="CL327" i="16"/>
  <c r="CN327" i="16"/>
  <c r="CO327" i="16"/>
  <c r="CP327" i="16"/>
  <c r="CQ327" i="16"/>
  <c r="DD327" i="16"/>
  <c r="DE327" i="16"/>
  <c r="DF327" i="16"/>
  <c r="DG327" i="16"/>
  <c r="DI327" i="16"/>
  <c r="DJ327" i="16"/>
  <c r="DK327" i="16"/>
  <c r="DL327" i="16"/>
  <c r="DM327" i="16"/>
  <c r="DN327" i="16"/>
  <c r="DO327" i="16"/>
  <c r="DQ327" i="16"/>
  <c r="DR327" i="16"/>
  <c r="DU327" i="16"/>
  <c r="DV327" i="16"/>
  <c r="DY327" i="16"/>
  <c r="DZ327" i="16"/>
  <c r="EK327" i="16"/>
  <c r="EL327" i="16"/>
  <c r="EM327" i="16"/>
  <c r="FI327" i="16"/>
  <c r="FJ327" i="16"/>
  <c r="FM327" i="16"/>
  <c r="FN327" i="16"/>
  <c r="FQ327" i="16"/>
  <c r="FR327" i="16"/>
  <c r="FU327" i="16"/>
  <c r="FV327" i="16"/>
  <c r="FY327" i="16"/>
  <c r="FZ327" i="16"/>
  <c r="GC327" i="16"/>
  <c r="GD327" i="16"/>
  <c r="AA328" i="16"/>
  <c r="AI328" i="16"/>
  <c r="AY328" i="16"/>
  <c r="AY327" i="16" s="1"/>
  <c r="CA328" i="16"/>
  <c r="CE328" i="16"/>
  <c r="CI328" i="16"/>
  <c r="CM328" i="16"/>
  <c r="EA328" i="16"/>
  <c r="BK329" i="16"/>
  <c r="BK330" i="16"/>
  <c r="BK331" i="16"/>
  <c r="BK332" i="16"/>
  <c r="BK333" i="16"/>
  <c r="AU334" i="16"/>
  <c r="BK335" i="16"/>
  <c r="BK336" i="16"/>
  <c r="I337" i="16"/>
  <c r="J337" i="16"/>
  <c r="K337" i="16"/>
  <c r="M337" i="16"/>
  <c r="N337" i="16"/>
  <c r="P337" i="16"/>
  <c r="Q337" i="16"/>
  <c r="R337" i="16"/>
  <c r="S337" i="16"/>
  <c r="T337" i="16"/>
  <c r="U337" i="16"/>
  <c r="V337" i="16"/>
  <c r="AC337" i="16"/>
  <c r="AD337" i="16"/>
  <c r="AG337" i="16"/>
  <c r="AH337" i="16"/>
  <c r="AK337" i="16"/>
  <c r="AL337" i="16"/>
  <c r="AM337" i="16"/>
  <c r="AO337" i="16"/>
  <c r="AP337" i="16"/>
  <c r="AS337" i="16"/>
  <c r="AT337" i="16"/>
  <c r="AW337" i="16"/>
  <c r="AX337" i="16"/>
  <c r="BA337" i="16"/>
  <c r="BB337" i="16"/>
  <c r="BE337" i="16"/>
  <c r="BF337" i="16"/>
  <c r="BG337" i="16"/>
  <c r="BI337" i="16"/>
  <c r="BJ337" i="16"/>
  <c r="BL337" i="16"/>
  <c r="BM337" i="16"/>
  <c r="BN337" i="16"/>
  <c r="BQ337" i="16"/>
  <c r="BR337" i="16"/>
  <c r="BS337" i="16"/>
  <c r="BZ337" i="16"/>
  <c r="CC337" i="16"/>
  <c r="CD337" i="16"/>
  <c r="CG337" i="16"/>
  <c r="CH337" i="16"/>
  <c r="CK337" i="16"/>
  <c r="CL337" i="16"/>
  <c r="CN337" i="16"/>
  <c r="CO337" i="16"/>
  <c r="CP337" i="16"/>
  <c r="CQ337" i="16"/>
  <c r="CV337" i="16"/>
  <c r="CW337" i="16"/>
  <c r="CX337" i="16"/>
  <c r="DD337" i="16"/>
  <c r="DE337" i="16"/>
  <c r="DF337" i="16"/>
  <c r="DI337" i="16"/>
  <c r="DJ337" i="16"/>
  <c r="DL337" i="16"/>
  <c r="DM337" i="16"/>
  <c r="DN337" i="16"/>
  <c r="DQ337" i="16"/>
  <c r="DR337" i="16"/>
  <c r="DU337" i="16"/>
  <c r="DV337" i="16"/>
  <c r="DY337" i="16"/>
  <c r="DZ337" i="16"/>
  <c r="EK337" i="16"/>
  <c r="EL337" i="16"/>
  <c r="EM337" i="16"/>
  <c r="FE337" i="16"/>
  <c r="FF337" i="16"/>
  <c r="AI338" i="16"/>
  <c r="AY338" i="16"/>
  <c r="CA338" i="16"/>
  <c r="CI338" i="16"/>
  <c r="CM338" i="16"/>
  <c r="EA338" i="16"/>
  <c r="BK339" i="16"/>
  <c r="BK340" i="16"/>
  <c r="BK341" i="16"/>
  <c r="BK343" i="16"/>
  <c r="AU345" i="16"/>
  <c r="I346" i="16"/>
  <c r="J346" i="16"/>
  <c r="M346" i="16"/>
  <c r="N346" i="16"/>
  <c r="P346" i="16"/>
  <c r="Q346" i="16"/>
  <c r="R346" i="16"/>
  <c r="S346" i="16"/>
  <c r="T346" i="16"/>
  <c r="U346" i="16"/>
  <c r="V346" i="16"/>
  <c r="Y346" i="16"/>
  <c r="Z346" i="16"/>
  <c r="AC346" i="16"/>
  <c r="AD346" i="16"/>
  <c r="AG346" i="16"/>
  <c r="AH346" i="16"/>
  <c r="AK346" i="16"/>
  <c r="AL346" i="16"/>
  <c r="AM346" i="16"/>
  <c r="AO346" i="16"/>
  <c r="AP346" i="16"/>
  <c r="AS346" i="16"/>
  <c r="AT346" i="16"/>
  <c r="AW346" i="16"/>
  <c r="AX346" i="16"/>
  <c r="BA346" i="16"/>
  <c r="BB346" i="16"/>
  <c r="BC346" i="16"/>
  <c r="BE346" i="16"/>
  <c r="BF346" i="16"/>
  <c r="BG346" i="16"/>
  <c r="BI346" i="16"/>
  <c r="BJ346" i="16"/>
  <c r="BL346" i="16"/>
  <c r="BM346" i="16"/>
  <c r="BN346" i="16"/>
  <c r="BQ346" i="16"/>
  <c r="BR346" i="16"/>
  <c r="BS346" i="16"/>
  <c r="BZ346" i="16"/>
  <c r="CC346" i="16"/>
  <c r="CD346" i="16"/>
  <c r="CG346" i="16"/>
  <c r="CH346" i="16"/>
  <c r="CK346" i="16"/>
  <c r="CL346" i="16"/>
  <c r="CN346" i="16"/>
  <c r="CO346" i="16"/>
  <c r="CP346" i="16"/>
  <c r="CQ346" i="16"/>
  <c r="CV346" i="16"/>
  <c r="CW346" i="16"/>
  <c r="CX346" i="16"/>
  <c r="DD346" i="16"/>
  <c r="DE346" i="16"/>
  <c r="DF346" i="16"/>
  <c r="DI346" i="16"/>
  <c r="DJ346" i="16"/>
  <c r="DL346" i="16"/>
  <c r="DM346" i="16"/>
  <c r="DN346" i="16"/>
  <c r="DQ346" i="16"/>
  <c r="DR346" i="16"/>
  <c r="DU346" i="16"/>
  <c r="DV346" i="16"/>
  <c r="DY346" i="16"/>
  <c r="DZ346" i="16"/>
  <c r="EK346" i="16"/>
  <c r="EL346" i="16"/>
  <c r="EM346" i="16"/>
  <c r="AI347" i="16"/>
  <c r="AY347" i="16"/>
  <c r="CA347" i="16"/>
  <c r="CI347" i="16"/>
  <c r="EA347" i="16"/>
  <c r="BK348" i="16"/>
  <c r="BK349" i="16"/>
  <c r="BK350" i="16"/>
  <c r="BK351" i="16"/>
  <c r="AU353" i="16"/>
  <c r="BK354" i="16"/>
  <c r="I355" i="16"/>
  <c r="J355" i="16"/>
  <c r="M355" i="16"/>
  <c r="N355" i="16"/>
  <c r="O355" i="16"/>
  <c r="P355" i="16"/>
  <c r="Q355" i="16"/>
  <c r="R355" i="16"/>
  <c r="S355" i="16"/>
  <c r="T355" i="16"/>
  <c r="U355" i="16"/>
  <c r="V355" i="16"/>
  <c r="AC355" i="16"/>
  <c r="AD355" i="16"/>
  <c r="AG355" i="16"/>
  <c r="AH355" i="16"/>
  <c r="AK355" i="16"/>
  <c r="AL355" i="16"/>
  <c r="AM355" i="16"/>
  <c r="AO355" i="16"/>
  <c r="AP355" i="16"/>
  <c r="AS355" i="16"/>
  <c r="AT355" i="16"/>
  <c r="AW355" i="16"/>
  <c r="AX355" i="16"/>
  <c r="BA355" i="16"/>
  <c r="BB355" i="16"/>
  <c r="BC355" i="16"/>
  <c r="BE355" i="16"/>
  <c r="BF355" i="16"/>
  <c r="BG355" i="16"/>
  <c r="BI355" i="16"/>
  <c r="BJ355" i="16"/>
  <c r="BL355" i="16"/>
  <c r="BM355" i="16"/>
  <c r="BN355" i="16"/>
  <c r="BO355" i="16"/>
  <c r="BQ355" i="16"/>
  <c r="BR355" i="16"/>
  <c r="BS355" i="16"/>
  <c r="BZ355" i="16"/>
  <c r="CC355" i="16"/>
  <c r="CD355" i="16"/>
  <c r="CG355" i="16"/>
  <c r="CH355" i="16"/>
  <c r="CK355" i="16"/>
  <c r="CL355" i="16"/>
  <c r="CN355" i="16"/>
  <c r="CO355" i="16"/>
  <c r="CP355" i="16"/>
  <c r="CQ355" i="16"/>
  <c r="CV355" i="16"/>
  <c r="CW355" i="16"/>
  <c r="CX355" i="16"/>
  <c r="DD355" i="16"/>
  <c r="DE355" i="16"/>
  <c r="DF355" i="16"/>
  <c r="DI355" i="16"/>
  <c r="DJ355" i="16"/>
  <c r="DL355" i="16"/>
  <c r="DM355" i="16"/>
  <c r="DN355" i="16"/>
  <c r="DQ355" i="16"/>
  <c r="DR355" i="16"/>
  <c r="DU355" i="16"/>
  <c r="DV355" i="16"/>
  <c r="DY355" i="16"/>
  <c r="DZ355" i="16"/>
  <c r="EJ355" i="16"/>
  <c r="EK355" i="16"/>
  <c r="EL355" i="16"/>
  <c r="AI356" i="16"/>
  <c r="AY356" i="16"/>
  <c r="CA356" i="16"/>
  <c r="CI356" i="16"/>
  <c r="CM356" i="16"/>
  <c r="EA356" i="16"/>
  <c r="BK358" i="16"/>
  <c r="BK359" i="16"/>
  <c r="BK360" i="16"/>
  <c r="AU361" i="16"/>
  <c r="I362" i="16"/>
  <c r="J362" i="16"/>
  <c r="M362" i="16"/>
  <c r="N362" i="16"/>
  <c r="P362" i="16"/>
  <c r="Q362" i="16"/>
  <c r="R362" i="16"/>
  <c r="S362" i="16"/>
  <c r="T362" i="16"/>
  <c r="U362" i="16"/>
  <c r="V362" i="16"/>
  <c r="Y362" i="16"/>
  <c r="Z362" i="16"/>
  <c r="AC362" i="16"/>
  <c r="AD362" i="16"/>
  <c r="AG362" i="16"/>
  <c r="AH362" i="16"/>
  <c r="AK362" i="16"/>
  <c r="AL362" i="16"/>
  <c r="AM362" i="16"/>
  <c r="AS362" i="16"/>
  <c r="AT362" i="16"/>
  <c r="AW362" i="16"/>
  <c r="AX362" i="16"/>
  <c r="BA362" i="16"/>
  <c r="BB362" i="16"/>
  <c r="BC362" i="16"/>
  <c r="BE362" i="16"/>
  <c r="BF362" i="16"/>
  <c r="BG362" i="16"/>
  <c r="BI362" i="16"/>
  <c r="BJ362" i="16"/>
  <c r="BL362" i="16"/>
  <c r="BM362" i="16"/>
  <c r="BN362" i="16"/>
  <c r="BO362" i="16"/>
  <c r="BQ362" i="16"/>
  <c r="BR362" i="16"/>
  <c r="BS362" i="16"/>
  <c r="BZ362" i="16"/>
  <c r="CC362" i="16"/>
  <c r="CD362" i="16"/>
  <c r="CG362" i="16"/>
  <c r="CH362" i="16"/>
  <c r="CK362" i="16"/>
  <c r="CL362" i="16"/>
  <c r="CN362" i="16"/>
  <c r="CO362" i="16"/>
  <c r="CP362" i="16"/>
  <c r="CQ362" i="16"/>
  <c r="DD362" i="16"/>
  <c r="DE362" i="16"/>
  <c r="DF362" i="16"/>
  <c r="DI362" i="16"/>
  <c r="DJ362" i="16"/>
  <c r="DL362" i="16"/>
  <c r="DM362" i="16"/>
  <c r="DN362" i="16"/>
  <c r="DQ362" i="16"/>
  <c r="DR362" i="16"/>
  <c r="DU362" i="16"/>
  <c r="DV362" i="16"/>
  <c r="DY362" i="16"/>
  <c r="DZ362" i="16"/>
  <c r="EK362" i="16"/>
  <c r="EL362" i="16"/>
  <c r="EW362" i="16"/>
  <c r="EX362" i="16"/>
  <c r="FA362" i="16"/>
  <c r="FB362" i="16"/>
  <c r="FE362" i="16"/>
  <c r="FF362" i="16"/>
  <c r="FI362" i="16"/>
  <c r="FJ362" i="16"/>
  <c r="FM362" i="16"/>
  <c r="FN362" i="16"/>
  <c r="FQ362" i="16"/>
  <c r="FR362" i="16"/>
  <c r="FU362" i="16"/>
  <c r="FV362" i="16"/>
  <c r="FY362" i="16"/>
  <c r="FZ362" i="16"/>
  <c r="GC362" i="16"/>
  <c r="GD362" i="16"/>
  <c r="AA363" i="16"/>
  <c r="AI363" i="16"/>
  <c r="AY363" i="16"/>
  <c r="CA363" i="16"/>
  <c r="CE363" i="16"/>
  <c r="CI363" i="16"/>
  <c r="CM363" i="16"/>
  <c r="EA363" i="16"/>
  <c r="BK365" i="16"/>
  <c r="BK366" i="16"/>
  <c r="BK367" i="16"/>
  <c r="BK368" i="16"/>
  <c r="AU370" i="16"/>
  <c r="BK372" i="16"/>
  <c r="BK373" i="16"/>
  <c r="BK374" i="16"/>
  <c r="I375" i="16"/>
  <c r="J375" i="16"/>
  <c r="M375" i="16"/>
  <c r="N375" i="16"/>
  <c r="P375" i="16"/>
  <c r="Q375" i="16"/>
  <c r="R375" i="16"/>
  <c r="S375" i="16"/>
  <c r="Y375" i="16"/>
  <c r="Z375" i="16"/>
  <c r="AC375" i="16"/>
  <c r="AD375" i="16"/>
  <c r="AE375" i="16"/>
  <c r="AG375" i="16"/>
  <c r="AH375" i="16"/>
  <c r="AK375" i="16"/>
  <c r="AL375" i="16"/>
  <c r="AM375" i="16"/>
  <c r="AO375" i="16"/>
  <c r="AP375" i="16"/>
  <c r="AS375" i="16"/>
  <c r="AT375" i="16"/>
  <c r="AW375" i="16"/>
  <c r="AX375" i="16"/>
  <c r="BA375" i="16"/>
  <c r="BB375" i="16"/>
  <c r="BC375" i="16"/>
  <c r="BE375" i="16"/>
  <c r="BF375" i="16"/>
  <c r="BG375" i="16"/>
  <c r="BI375" i="16"/>
  <c r="BJ375" i="16"/>
  <c r="BL375" i="16"/>
  <c r="BM375" i="16"/>
  <c r="BN375" i="16"/>
  <c r="BO375" i="16"/>
  <c r="BQ375" i="16"/>
  <c r="BR375" i="16"/>
  <c r="BS375" i="16"/>
  <c r="BZ375" i="16"/>
  <c r="CC375" i="16"/>
  <c r="CD375" i="16"/>
  <c r="CG375" i="16"/>
  <c r="CH375" i="16"/>
  <c r="CK375" i="16"/>
  <c r="CL375" i="16"/>
  <c r="CN375" i="16"/>
  <c r="CO375" i="16"/>
  <c r="CP375" i="16"/>
  <c r="CQ375" i="16"/>
  <c r="CX375" i="16"/>
  <c r="DD375" i="16"/>
  <c r="DE375" i="16"/>
  <c r="DF375" i="16"/>
  <c r="DI375" i="16"/>
  <c r="DJ375" i="16"/>
  <c r="DL375" i="16"/>
  <c r="DM375" i="16"/>
  <c r="DN375" i="16"/>
  <c r="DQ375" i="16"/>
  <c r="DR375" i="16"/>
  <c r="DU375" i="16"/>
  <c r="DV375" i="16"/>
  <c r="DY375" i="16"/>
  <c r="DZ375" i="16"/>
  <c r="EK375" i="16"/>
  <c r="EL375" i="16"/>
  <c r="EV375" i="16"/>
  <c r="EW375" i="16"/>
  <c r="EX375" i="16"/>
  <c r="AI376" i="16"/>
  <c r="AY376" i="16"/>
  <c r="AY375" i="16" s="1"/>
  <c r="CA376" i="16"/>
  <c r="CE376" i="16"/>
  <c r="CI376" i="16"/>
  <c r="CM376" i="16"/>
  <c r="EA376" i="16"/>
  <c r="AU377" i="16"/>
  <c r="BK378" i="16"/>
  <c r="BK379" i="16"/>
  <c r="BK380" i="16"/>
  <c r="BK381" i="16"/>
  <c r="BK382" i="16"/>
  <c r="BK383" i="16"/>
  <c r="I384" i="16"/>
  <c r="J384" i="16"/>
  <c r="M384" i="16"/>
  <c r="N384" i="16"/>
  <c r="P384" i="16"/>
  <c r="Q384" i="16"/>
  <c r="R384" i="16"/>
  <c r="S384" i="16"/>
  <c r="T384" i="16"/>
  <c r="U384" i="16"/>
  <c r="V384" i="16"/>
  <c r="Y384" i="16"/>
  <c r="Z384" i="16"/>
  <c r="AC384" i="16"/>
  <c r="AD384" i="16"/>
  <c r="AG384" i="16"/>
  <c r="AH384" i="16"/>
  <c r="AK384" i="16"/>
  <c r="AL384" i="16"/>
  <c r="AM384" i="16"/>
  <c r="AS384" i="16"/>
  <c r="AT384" i="16"/>
  <c r="AW384" i="16"/>
  <c r="AX384" i="16"/>
  <c r="BA384" i="16"/>
  <c r="BB384" i="16"/>
  <c r="BD384" i="16"/>
  <c r="BD10" i="16" s="1"/>
  <c r="BE384" i="16"/>
  <c r="BF384" i="16"/>
  <c r="BI384" i="16"/>
  <c r="BJ384" i="16"/>
  <c r="BL384" i="16"/>
  <c r="BM384" i="16"/>
  <c r="BN384" i="16"/>
  <c r="BQ384" i="16"/>
  <c r="BR384" i="16"/>
  <c r="BS384" i="16"/>
  <c r="BZ384" i="16"/>
  <c r="CC384" i="16"/>
  <c r="CD384" i="16"/>
  <c r="CG384" i="16"/>
  <c r="CH384" i="16"/>
  <c r="CK384" i="16"/>
  <c r="CL384" i="16"/>
  <c r="CN384" i="16"/>
  <c r="CO384" i="16"/>
  <c r="CP384" i="16"/>
  <c r="CQ384" i="16"/>
  <c r="CV384" i="16"/>
  <c r="CW384" i="16"/>
  <c r="CX384" i="16"/>
  <c r="DD384" i="16"/>
  <c r="DE384" i="16"/>
  <c r="DF384" i="16"/>
  <c r="DI384" i="16"/>
  <c r="DJ384" i="16"/>
  <c r="DL384" i="16"/>
  <c r="DM384" i="16"/>
  <c r="DN384" i="16"/>
  <c r="DQ384" i="16"/>
  <c r="DR384" i="16"/>
  <c r="DU384" i="16"/>
  <c r="DV384" i="16"/>
  <c r="DY384" i="16"/>
  <c r="DZ384" i="16"/>
  <c r="EC384" i="16"/>
  <c r="EG384" i="16"/>
  <c r="EK384" i="16"/>
  <c r="EL384" i="16"/>
  <c r="EW384" i="16"/>
  <c r="EX384" i="16"/>
  <c r="FA384" i="16"/>
  <c r="FB384" i="16"/>
  <c r="FE384" i="16"/>
  <c r="FF384" i="16"/>
  <c r="FH384" i="16"/>
  <c r="FI384" i="16"/>
  <c r="FJ384" i="16"/>
  <c r="FL384" i="16"/>
  <c r="FM384" i="16"/>
  <c r="FN384" i="16"/>
  <c r="FP384" i="16"/>
  <c r="FQ384" i="16"/>
  <c r="FR384" i="16"/>
  <c r="FU384" i="16"/>
  <c r="FV384" i="16"/>
  <c r="FX384" i="16"/>
  <c r="FY384" i="16"/>
  <c r="FZ384" i="16"/>
  <c r="GB384" i="16"/>
  <c r="GC384" i="16"/>
  <c r="GD384" i="16"/>
  <c r="O385" i="16"/>
  <c r="AE385" i="16"/>
  <c r="AI385" i="16"/>
  <c r="AY385" i="16"/>
  <c r="CA385" i="16"/>
  <c r="CE385" i="16"/>
  <c r="CI385" i="16"/>
  <c r="CM385" i="16"/>
  <c r="DK385" i="16"/>
  <c r="EA385" i="16"/>
  <c r="AU386" i="16"/>
  <c r="BK387" i="16"/>
  <c r="BK388" i="16"/>
  <c r="BK389" i="16"/>
  <c r="BK390" i="16"/>
  <c r="AN391" i="16"/>
  <c r="AO391" i="16"/>
  <c r="AP391" i="16"/>
  <c r="AS391" i="16"/>
  <c r="AT391" i="16"/>
  <c r="AW391" i="16"/>
  <c r="AX391" i="16"/>
  <c r="BZ391" i="16"/>
  <c r="CK391" i="16"/>
  <c r="CL391" i="16"/>
  <c r="DY391" i="16"/>
  <c r="DZ391" i="16"/>
  <c r="AU392" i="16"/>
  <c r="AY392" i="16"/>
  <c r="CA392" i="16"/>
  <c r="CM392" i="16"/>
  <c r="I393" i="16"/>
  <c r="J393" i="16"/>
  <c r="M393" i="16"/>
  <c r="N393" i="16"/>
  <c r="Y393" i="16"/>
  <c r="Z393" i="16"/>
  <c r="AC393" i="16"/>
  <c r="AD393" i="16"/>
  <c r="AG393" i="16"/>
  <c r="AH393" i="16"/>
  <c r="AO393" i="16"/>
  <c r="AP393" i="16"/>
  <c r="AS393" i="16"/>
  <c r="AT393" i="16"/>
  <c r="AW393" i="16"/>
  <c r="AX393" i="16"/>
  <c r="BA393" i="16"/>
  <c r="BB393" i="16"/>
  <c r="F393" i="16" s="1"/>
  <c r="BD393" i="16"/>
  <c r="BE393" i="16"/>
  <c r="BF393" i="16"/>
  <c r="BI393" i="16"/>
  <c r="BJ393" i="16"/>
  <c r="BL393" i="16"/>
  <c r="BM393" i="16"/>
  <c r="BN393" i="16"/>
  <c r="BQ393" i="16"/>
  <c r="BR393" i="16"/>
  <c r="BZ393" i="16"/>
  <c r="CC393" i="16"/>
  <c r="CD393" i="16"/>
  <c r="CG393" i="16"/>
  <c r="CH393" i="16"/>
  <c r="CK393" i="16"/>
  <c r="CL393" i="16"/>
  <c r="CN393" i="16"/>
  <c r="CO393" i="16"/>
  <c r="CP393" i="16"/>
  <c r="CV393" i="16"/>
  <c r="CW393" i="16"/>
  <c r="CX393" i="16"/>
  <c r="DD393" i="16"/>
  <c r="DE393" i="16"/>
  <c r="DF393" i="16"/>
  <c r="DI393" i="16"/>
  <c r="DJ393" i="16"/>
  <c r="DL393" i="16"/>
  <c r="DM393" i="16"/>
  <c r="DN393" i="16"/>
  <c r="DQ393" i="16"/>
  <c r="DR393" i="16"/>
  <c r="DT393" i="16"/>
  <c r="DT398" i="16" s="1"/>
  <c r="DU393" i="16"/>
  <c r="DV393" i="16"/>
  <c r="DY393" i="16"/>
  <c r="DZ393" i="16"/>
  <c r="EK393" i="16"/>
  <c r="EL393" i="16"/>
  <c r="EO393" i="16"/>
  <c r="EP393" i="16"/>
  <c r="ER393" i="16"/>
  <c r="ER398" i="16" s="1"/>
  <c r="ES393" i="16"/>
  <c r="EU393" i="16" s="1"/>
  <c r="EV393" i="16"/>
  <c r="EV398" i="16" s="1"/>
  <c r="EW393" i="16"/>
  <c r="EX393" i="16"/>
  <c r="FA393" i="16"/>
  <c r="FB393" i="16"/>
  <c r="FE393" i="16"/>
  <c r="FF393" i="16"/>
  <c r="FH393" i="16"/>
  <c r="FI393" i="16"/>
  <c r="FJ393" i="16"/>
  <c r="FL393" i="16"/>
  <c r="FM393" i="16"/>
  <c r="FN393" i="16"/>
  <c r="FP393" i="16"/>
  <c r="FQ393" i="16"/>
  <c r="FR393" i="16"/>
  <c r="FU393" i="16"/>
  <c r="FV393" i="16"/>
  <c r="FX393" i="16"/>
  <c r="FY393" i="16"/>
  <c r="FZ393" i="16"/>
  <c r="GB393" i="16"/>
  <c r="GC393" i="16"/>
  <c r="GD393" i="16"/>
  <c r="O394" i="16"/>
  <c r="AI394" i="16"/>
  <c r="AU394" i="16"/>
  <c r="AY394" i="16"/>
  <c r="BG394" i="16"/>
  <c r="CA394" i="16"/>
  <c r="CE394" i="16"/>
  <c r="CI394" i="16"/>
  <c r="CM394" i="16"/>
  <c r="DK394" i="16"/>
  <c r="DW394" i="16"/>
  <c r="EA394" i="16"/>
  <c r="FC394" i="16"/>
  <c r="FK394" i="16"/>
  <c r="FO394" i="16"/>
  <c r="FS394" i="16"/>
  <c r="FW394" i="16"/>
  <c r="GA394" i="16"/>
  <c r="AU395" i="16"/>
  <c r="AY395" i="16"/>
  <c r="CM395" i="16"/>
  <c r="AU396" i="16"/>
  <c r="AY396" i="16"/>
  <c r="CM396" i="16"/>
  <c r="ET398" i="16"/>
  <c r="E390" i="17"/>
  <c r="BR390" i="17"/>
  <c r="BQ390" i="17"/>
  <c r="O17" i="16" l="1"/>
  <c r="CM172" i="16"/>
  <c r="EA52" i="16"/>
  <c r="AA81" i="16"/>
  <c r="O327" i="16"/>
  <c r="AI300" i="16"/>
  <c r="DO57" i="16"/>
  <c r="AI327" i="16"/>
  <c r="AE289" i="16"/>
  <c r="AE244" i="16"/>
  <c r="K224" i="16"/>
  <c r="K57" i="16"/>
  <c r="O337" i="16"/>
  <c r="AA271" i="16"/>
  <c r="AE148" i="16"/>
  <c r="EA75" i="16"/>
  <c r="FC26" i="16"/>
  <c r="EM26" i="16"/>
  <c r="EE12" i="16"/>
  <c r="DK159" i="16"/>
  <c r="AI98" i="16"/>
  <c r="CY13" i="16"/>
  <c r="FO11" i="16"/>
  <c r="CE103" i="16"/>
  <c r="AI393" i="16"/>
  <c r="EA384" i="16"/>
  <c r="EA375" i="16"/>
  <c r="AU375" i="16"/>
  <c r="AU355" i="16"/>
  <c r="AE257" i="16"/>
  <c r="K124" i="16"/>
  <c r="AA115" i="16"/>
  <c r="AE393" i="16"/>
  <c r="AA327" i="16"/>
  <c r="AA203" i="16"/>
  <c r="AE185" i="16"/>
  <c r="K172" i="16"/>
  <c r="EQ26" i="16"/>
  <c r="AE124" i="16"/>
  <c r="K115" i="16"/>
  <c r="AE17" i="16"/>
  <c r="AA300" i="16"/>
  <c r="O215" i="16"/>
  <c r="O185" i="16"/>
  <c r="AA159" i="16"/>
  <c r="AE75" i="16"/>
  <c r="FG57" i="16"/>
  <c r="O224" i="16"/>
  <c r="K215" i="16"/>
  <c r="CE172" i="16"/>
  <c r="O81" i="16"/>
  <c r="BC11" i="16"/>
  <c r="O279" i="16"/>
  <c r="AE81" i="16"/>
  <c r="EM11" i="16"/>
  <c r="O203" i="16"/>
  <c r="AI337" i="16"/>
  <c r="AI271" i="16"/>
  <c r="AI231" i="16"/>
  <c r="AI124" i="16"/>
  <c r="AI81" i="16"/>
  <c r="AI52" i="16"/>
  <c r="AI40" i="16"/>
  <c r="AE11" i="16"/>
  <c r="AA11" i="16"/>
  <c r="AY40" i="16"/>
  <c r="BD398" i="16"/>
  <c r="BS390" i="17"/>
  <c r="AI244" i="16"/>
  <c r="AA215" i="16"/>
  <c r="CI203" i="16"/>
  <c r="AU137" i="16"/>
  <c r="EA57" i="16"/>
  <c r="AU40" i="16"/>
  <c r="AU159" i="16"/>
  <c r="CM148" i="16"/>
  <c r="CA137" i="16"/>
  <c r="AI103" i="16"/>
  <c r="AA40" i="16"/>
  <c r="CI17" i="16"/>
  <c r="CM26" i="16"/>
  <c r="EA17" i="16"/>
  <c r="EA13" i="16"/>
  <c r="DS12" i="16"/>
  <c r="AU289" i="16"/>
  <c r="EA148" i="16"/>
  <c r="AI57" i="16"/>
  <c r="CM13" i="16"/>
  <c r="CE13" i="16"/>
  <c r="CM355" i="16"/>
  <c r="EA346" i="16"/>
  <c r="K300" i="16"/>
  <c r="CI279" i="16"/>
  <c r="CA279" i="16"/>
  <c r="CE257" i="16"/>
  <c r="AE199" i="16"/>
  <c r="AA172" i="16"/>
  <c r="CI159" i="16"/>
  <c r="CM81" i="16"/>
  <c r="CE81" i="16"/>
  <c r="CI57" i="16"/>
  <c r="EA40" i="16"/>
  <c r="AI26" i="16"/>
  <c r="AY17" i="16"/>
  <c r="K103" i="16"/>
  <c r="AI148" i="16"/>
  <c r="AI115" i="16"/>
  <c r="EA81" i="16"/>
  <c r="K75" i="16"/>
  <c r="AM11" i="16"/>
  <c r="EA124" i="16"/>
  <c r="CE52" i="16"/>
  <c r="EA279" i="16"/>
  <c r="O103" i="16"/>
  <c r="AI289" i="16"/>
  <c r="EA318" i="16"/>
  <c r="CM318" i="16"/>
  <c r="CE318" i="16"/>
  <c r="O310" i="16"/>
  <c r="CM300" i="16"/>
  <c r="CE300" i="16"/>
  <c r="AI257" i="16"/>
  <c r="EA224" i="16"/>
  <c r="CM224" i="16"/>
  <c r="AU148" i="16"/>
  <c r="AA103" i="16"/>
  <c r="CE40" i="16"/>
  <c r="AI17" i="16"/>
  <c r="AI13" i="16"/>
  <c r="AA13" i="16"/>
  <c r="GE12" i="16"/>
  <c r="EM12" i="16"/>
  <c r="AI12" i="16"/>
  <c r="FO393" i="16"/>
  <c r="AU391" i="16"/>
  <c r="DK384" i="16"/>
  <c r="CM384" i="16"/>
  <c r="AE384" i="16"/>
  <c r="CM375" i="16"/>
  <c r="CE375" i="16"/>
  <c r="CM362" i="16"/>
  <c r="CE362" i="16"/>
  <c r="EM355" i="16"/>
  <c r="EA355" i="16"/>
  <c r="GE327" i="16"/>
  <c r="EA327" i="16"/>
  <c r="CI327" i="16"/>
  <c r="AU318" i="16"/>
  <c r="CM310" i="16"/>
  <c r="CE310" i="16"/>
  <c r="EA271" i="16"/>
  <c r="CM271" i="16"/>
  <c r="CE271" i="16"/>
  <c r="CM244" i="16"/>
  <c r="CE244" i="16"/>
  <c r="CM231" i="16"/>
  <c r="CE231" i="16"/>
  <c r="K231" i="16"/>
  <c r="AU224" i="16"/>
  <c r="EA215" i="16"/>
  <c r="CM215" i="16"/>
  <c r="CE215" i="16"/>
  <c r="AI203" i="16"/>
  <c r="CI199" i="16"/>
  <c r="AI199" i="16"/>
  <c r="CM185" i="16"/>
  <c r="EA172" i="16"/>
  <c r="AI159" i="16"/>
  <c r="BC148" i="16"/>
  <c r="CM103" i="16"/>
  <c r="CI98" i="16"/>
  <c r="CI75" i="16"/>
  <c r="CM40" i="16"/>
  <c r="CA17" i="16"/>
  <c r="AU13" i="16"/>
  <c r="AN398" i="16"/>
  <c r="FK393" i="16"/>
  <c r="O384" i="16"/>
  <c r="EA362" i="16"/>
  <c r="AU362" i="16"/>
  <c r="AI362" i="16"/>
  <c r="CI346" i="16"/>
  <c r="CM337" i="16"/>
  <c r="AI318" i="16"/>
  <c r="AU310" i="16"/>
  <c r="CM289" i="16"/>
  <c r="CM279" i="16"/>
  <c r="CE279" i="16"/>
  <c r="AU271" i="16"/>
  <c r="EA257" i="16"/>
  <c r="AU244" i="16"/>
  <c r="W244" i="16"/>
  <c r="AU231" i="16"/>
  <c r="W231" i="16"/>
  <c r="CI224" i="16"/>
  <c r="AI224" i="16"/>
  <c r="CM203" i="16"/>
  <c r="W203" i="16"/>
  <c r="EA199" i="16"/>
  <c r="CM159" i="16"/>
  <c r="CI148" i="16"/>
  <c r="CA148" i="16"/>
  <c r="AI137" i="16"/>
  <c r="O137" i="16"/>
  <c r="CM124" i="16"/>
  <c r="EA115" i="16"/>
  <c r="CE115" i="16"/>
  <c r="EA103" i="16"/>
  <c r="AU103" i="16"/>
  <c r="W75" i="16"/>
  <c r="CM57" i="16"/>
  <c r="CE57" i="16"/>
  <c r="CM52" i="16"/>
  <c r="BS52" i="16"/>
  <c r="AU52" i="16"/>
  <c r="CI26" i="16"/>
  <c r="AU26" i="16"/>
  <c r="CM17" i="16"/>
  <c r="CI13" i="16"/>
  <c r="FC11" i="16"/>
  <c r="CM391" i="16"/>
  <c r="FO384" i="16"/>
  <c r="AI384" i="16"/>
  <c r="CI375" i="16"/>
  <c r="CI362" i="16"/>
  <c r="AA362" i="16"/>
  <c r="CM327" i="16"/>
  <c r="CE327" i="16"/>
  <c r="AA318" i="16"/>
  <c r="CI310" i="16"/>
  <c r="AI279" i="16"/>
  <c r="CI271" i="16"/>
  <c r="CA271" i="16"/>
  <c r="O271" i="16"/>
  <c r="AU257" i="16"/>
  <c r="CI244" i="16"/>
  <c r="CI231" i="16"/>
  <c r="CI215" i="16"/>
  <c r="AI215" i="16"/>
  <c r="CM199" i="16"/>
  <c r="CE199" i="16"/>
  <c r="CI185" i="16"/>
  <c r="AI185" i="16"/>
  <c r="AI172" i="16"/>
  <c r="EA159" i="16"/>
  <c r="EA137" i="16"/>
  <c r="CI103" i="16"/>
  <c r="K98" i="16"/>
  <c r="CM75" i="16"/>
  <c r="CI40" i="16"/>
  <c r="CA26" i="16"/>
  <c r="AY13" i="16"/>
  <c r="CI355" i="16"/>
  <c r="AI346" i="16"/>
  <c r="AU327" i="16"/>
  <c r="AI310" i="16"/>
  <c r="CA300" i="16"/>
  <c r="W300" i="16"/>
  <c r="O289" i="16"/>
  <c r="EQ271" i="16"/>
  <c r="AU199" i="16"/>
  <c r="CI172" i="16"/>
  <c r="CM137" i="16"/>
  <c r="CI115" i="16"/>
  <c r="CA115" i="16"/>
  <c r="W103" i="16"/>
  <c r="O52" i="16"/>
  <c r="EA26" i="16"/>
  <c r="AU17" i="16"/>
  <c r="FG11" i="16"/>
  <c r="EI11" i="16"/>
  <c r="AI11" i="16"/>
  <c r="EY393" i="16"/>
  <c r="GA393" i="16"/>
  <c r="DK11" i="16"/>
  <c r="CY57" i="16"/>
  <c r="CA391" i="16"/>
  <c r="CA346" i="16"/>
  <c r="CA310" i="16"/>
  <c r="CA224" i="16"/>
  <c r="CA124" i="16"/>
  <c r="CA103" i="16"/>
  <c r="CA52" i="16"/>
  <c r="CA40" i="16"/>
  <c r="CA13" i="16"/>
  <c r="DS26" i="16"/>
  <c r="AU81" i="16"/>
  <c r="DW393" i="16"/>
  <c r="O11" i="16"/>
  <c r="BS12" i="16"/>
  <c r="CI384" i="16"/>
  <c r="CI289" i="16"/>
  <c r="CI124" i="16"/>
  <c r="AY355" i="16"/>
  <c r="AY337" i="16"/>
  <c r="BK257" i="16"/>
  <c r="EE384" i="16"/>
  <c r="AP10" i="16"/>
  <c r="AP398" i="16" s="1"/>
  <c r="AM52" i="16"/>
  <c r="FW393" i="16"/>
  <c r="DK393" i="16"/>
  <c r="EA393" i="16"/>
  <c r="EA289" i="16"/>
  <c r="EA244" i="16"/>
  <c r="EA231" i="16"/>
  <c r="CA362" i="16"/>
  <c r="CA257" i="16"/>
  <c r="CA231" i="16"/>
  <c r="CA203" i="16"/>
  <c r="CA199" i="16"/>
  <c r="CA172" i="16"/>
  <c r="CA98" i="16"/>
  <c r="CA81" i="16"/>
  <c r="CA75" i="16"/>
  <c r="DS185" i="16"/>
  <c r="DS11" i="16"/>
  <c r="ES398" i="16"/>
  <c r="EU398" i="16" s="1"/>
  <c r="AU384" i="16"/>
  <c r="AU337" i="16"/>
  <c r="AU203" i="16"/>
  <c r="AU124" i="16"/>
  <c r="AU75" i="16"/>
  <c r="AU57" i="16"/>
  <c r="BO12" i="16"/>
  <c r="EQ12" i="16"/>
  <c r="CM393" i="16"/>
  <c r="CM11" i="16"/>
  <c r="CI300" i="16"/>
  <c r="CI337" i="16"/>
  <c r="CI137" i="16"/>
  <c r="CE393" i="16"/>
  <c r="CE289" i="16"/>
  <c r="CE11" i="16"/>
  <c r="AY346" i="16"/>
  <c r="BK375" i="16"/>
  <c r="BK346" i="16"/>
  <c r="BK327" i="16"/>
  <c r="BK310" i="16"/>
  <c r="BK279" i="16"/>
  <c r="BK271" i="16"/>
  <c r="BK244" i="16"/>
  <c r="BK224" i="16"/>
  <c r="BK215" i="16"/>
  <c r="BK203" i="16"/>
  <c r="BK172" i="16"/>
  <c r="BK124" i="16"/>
  <c r="BK115" i="16"/>
  <c r="BK98" i="16"/>
  <c r="BK40" i="16"/>
  <c r="BK26" i="16"/>
  <c r="BK13" i="16"/>
  <c r="BG393" i="16"/>
  <c r="BG384" i="16"/>
  <c r="BG12" i="16"/>
  <c r="DO11" i="16"/>
  <c r="W11" i="16"/>
  <c r="CY11" i="16"/>
  <c r="EA337" i="16"/>
  <c r="EA310" i="16"/>
  <c r="EA300" i="16"/>
  <c r="EA185" i="16"/>
  <c r="EA11" i="16"/>
  <c r="CA393" i="16"/>
  <c r="CA384" i="16"/>
  <c r="CA375" i="16"/>
  <c r="CA355" i="16"/>
  <c r="CA337" i="16"/>
  <c r="CA327" i="16"/>
  <c r="CA318" i="16"/>
  <c r="CA185" i="16"/>
  <c r="CA159" i="16"/>
  <c r="CA11" i="16"/>
  <c r="DG11" i="16"/>
  <c r="AU393" i="16"/>
  <c r="AU346" i="16"/>
  <c r="AU300" i="16"/>
  <c r="AU279" i="16"/>
  <c r="AU215" i="16"/>
  <c r="AU12" i="16"/>
  <c r="AU185" i="16"/>
  <c r="AU172" i="16"/>
  <c r="CI393" i="16"/>
  <c r="CI11" i="16"/>
  <c r="CE384" i="16"/>
  <c r="CE137" i="16"/>
  <c r="CE98" i="16"/>
  <c r="AY393" i="16"/>
  <c r="AY391" i="16"/>
  <c r="AY384" i="16"/>
  <c r="AY362" i="16"/>
  <c r="AY11" i="16"/>
  <c r="BK384" i="16"/>
  <c r="BK362" i="16"/>
  <c r="BK337" i="16"/>
  <c r="BK318" i="16"/>
  <c r="BK300" i="16"/>
  <c r="BK289" i="16"/>
  <c r="BK231" i="16"/>
  <c r="BK199" i="16"/>
  <c r="BK185" i="16"/>
  <c r="BK148" i="16"/>
  <c r="BK137" i="16"/>
  <c r="BK103" i="16"/>
  <c r="BK81" i="16"/>
  <c r="BK75" i="16"/>
  <c r="BK52" i="16"/>
  <c r="BK12" i="16"/>
  <c r="H326" i="18"/>
  <c r="B326" i="18" s="1"/>
  <c r="AN326" i="18"/>
  <c r="O393" i="16"/>
  <c r="AI375" i="16"/>
  <c r="BK355" i="16"/>
  <c r="FS393" i="16"/>
  <c r="FC393" i="16"/>
  <c r="AI355" i="16"/>
  <c r="EG10" i="16"/>
  <c r="EG398" i="16" s="1"/>
  <c r="AA224" i="16"/>
  <c r="CA215" i="16"/>
  <c r="EJ10" i="16"/>
  <c r="EJ398" i="16" s="1"/>
  <c r="EC10" i="16"/>
  <c r="K203" i="16"/>
  <c r="CA244" i="16"/>
  <c r="EA203" i="16"/>
  <c r="AA185" i="16"/>
  <c r="FB10" i="16"/>
  <c r="AA148" i="16"/>
  <c r="FR10" i="16"/>
  <c r="FR398" i="16" s="1"/>
  <c r="EH10" i="16"/>
  <c r="BM10" i="16"/>
  <c r="BM398" i="16" s="1"/>
  <c r="AS10" i="16"/>
  <c r="AS398" i="16" s="1"/>
  <c r="AK10" i="16"/>
  <c r="AK398" i="16" s="1"/>
  <c r="EP10" i="16"/>
  <c r="FY10" i="16"/>
  <c r="FY398" i="16" s="1"/>
  <c r="FM10" i="16"/>
  <c r="FM398" i="16" s="1"/>
  <c r="EL10" i="16"/>
  <c r="CG10" i="16"/>
  <c r="CG398" i="16" s="1"/>
  <c r="BL10" i="16"/>
  <c r="BL398" i="16" s="1"/>
  <c r="BF10" i="16"/>
  <c r="AX10" i="16"/>
  <c r="U10" i="16"/>
  <c r="U398" i="16" s="1"/>
  <c r="AW10" i="16"/>
  <c r="AW398" i="16" s="1"/>
  <c r="GC10" i="16"/>
  <c r="GC398" i="16" s="1"/>
  <c r="FU10" i="16"/>
  <c r="FU398" i="16" s="1"/>
  <c r="FE10" i="16"/>
  <c r="FE398" i="16" s="1"/>
  <c r="EK10" i="16"/>
  <c r="EK398" i="16" s="1"/>
  <c r="GD10" i="16"/>
  <c r="FV10" i="16"/>
  <c r="FV398" i="16" s="1"/>
  <c r="FJ10" i="16"/>
  <c r="FJ398" i="16" s="1"/>
  <c r="DU10" i="16"/>
  <c r="DU398" i="16" s="1"/>
  <c r="DN10" i="16"/>
  <c r="DF10" i="16"/>
  <c r="CP10" i="16"/>
  <c r="CC10" i="16"/>
  <c r="CC398" i="16" s="1"/>
  <c r="FA10" i="16"/>
  <c r="FA398" i="16" s="1"/>
  <c r="FQ10" i="16"/>
  <c r="FQ398" i="16" s="1"/>
  <c r="FI10" i="16"/>
  <c r="FI398" i="16" s="1"/>
  <c r="ED10" i="16"/>
  <c r="V10" i="16"/>
  <c r="P10" i="16"/>
  <c r="P398" i="16" s="1"/>
  <c r="BE10" i="16"/>
  <c r="T10" i="16"/>
  <c r="T398" i="16" s="1"/>
  <c r="CD10" i="16"/>
  <c r="BQ10" i="16"/>
  <c r="BQ398" i="16" s="1"/>
  <c r="BJ10" i="16"/>
  <c r="GB10" i="16"/>
  <c r="GB398" i="16" s="1"/>
  <c r="FX10" i="16"/>
  <c r="FX398" i="16" s="1"/>
  <c r="FP10" i="16"/>
  <c r="FP398" i="16" s="1"/>
  <c r="FH10" i="16"/>
  <c r="FH398" i="16" s="1"/>
  <c r="DQ10" i="16"/>
  <c r="DQ398" i="16" s="1"/>
  <c r="CX10" i="16"/>
  <c r="BZ10" i="16"/>
  <c r="BR10" i="16"/>
  <c r="DM10" i="16"/>
  <c r="DM398" i="16" s="1"/>
  <c r="CN10" i="16"/>
  <c r="CN398" i="16" s="1"/>
  <c r="CH10" i="16"/>
  <c r="BB10" i="16"/>
  <c r="AO10" i="16"/>
  <c r="O159" i="16"/>
  <c r="CV10" i="16"/>
  <c r="CV398" i="16" s="1"/>
  <c r="AL10" i="16"/>
  <c r="N10" i="16"/>
  <c r="DY10" i="16"/>
  <c r="DY398" i="16" s="1"/>
  <c r="DL10" i="16"/>
  <c r="DL398" i="16" s="1"/>
  <c r="AT10" i="16"/>
  <c r="AU115" i="16"/>
  <c r="EO10" i="16"/>
  <c r="EO398" i="16" s="1"/>
  <c r="DV10" i="16"/>
  <c r="DV398" i="16" s="1"/>
  <c r="CW10" i="16"/>
  <c r="CW398" i="16" s="1"/>
  <c r="CL10" i="16"/>
  <c r="EX10" i="16"/>
  <c r="EX398" i="16" s="1"/>
  <c r="EW10" i="16"/>
  <c r="EW398" i="16" s="1"/>
  <c r="AC10" i="16"/>
  <c r="AC398" i="16" s="1"/>
  <c r="CK10" i="16"/>
  <c r="CK398" i="16" s="1"/>
  <c r="FZ10" i="16"/>
  <c r="FZ398" i="16" s="1"/>
  <c r="FN10" i="16"/>
  <c r="DI10" i="16"/>
  <c r="DI398" i="16" s="1"/>
  <c r="CO10" i="16"/>
  <c r="CO398" i="16" s="1"/>
  <c r="FF10" i="16"/>
  <c r="DR10" i="16"/>
  <c r="DE10" i="16"/>
  <c r="DE398" i="16" s="1"/>
  <c r="BN10" i="16"/>
  <c r="Y10" i="16"/>
  <c r="Y398" i="16" s="1"/>
  <c r="K244" i="16"/>
  <c r="DP10" i="16"/>
  <c r="DP398" i="16" s="1"/>
  <c r="BK159" i="16"/>
  <c r="FL10" i="16"/>
  <c r="FL398" i="16" s="1"/>
  <c r="DJ10" i="16"/>
  <c r="DD10" i="16"/>
  <c r="DD398" i="16" s="1"/>
  <c r="Q10" i="16"/>
  <c r="Q398" i="16" s="1"/>
  <c r="AH10" i="16"/>
  <c r="M10" i="16"/>
  <c r="M398" i="16" s="1"/>
  <c r="BI10" i="16"/>
  <c r="BI398" i="16" s="1"/>
  <c r="BK17" i="16"/>
  <c r="BA10" i="16"/>
  <c r="BA398" i="16" s="1"/>
  <c r="AI75" i="16"/>
  <c r="CA57" i="16"/>
  <c r="BK57" i="16"/>
  <c r="AD10" i="16"/>
  <c r="R10" i="16"/>
  <c r="K11" i="16"/>
  <c r="DZ10" i="16"/>
  <c r="J10" i="16"/>
  <c r="AG10" i="16"/>
  <c r="AG398" i="16" s="1"/>
  <c r="I10" i="16"/>
  <c r="Z10" i="16"/>
  <c r="O57" i="16"/>
  <c r="BN390" i="17"/>
  <c r="BO390" i="17" s="1"/>
  <c r="BM390" i="17"/>
  <c r="GA398" i="16" l="1"/>
  <c r="DW398" i="16"/>
  <c r="I398" i="16"/>
  <c r="EC398" i="16"/>
  <c r="BF398" i="16"/>
  <c r="BG10" i="16"/>
  <c r="AO398" i="16"/>
  <c r="AQ398" i="16" s="1"/>
  <c r="BE398" i="16"/>
  <c r="K10" i="16"/>
  <c r="J398" i="16"/>
  <c r="AA10" i="16"/>
  <c r="Z398" i="16"/>
  <c r="AA398" i="16" s="1"/>
  <c r="AI10" i="16"/>
  <c r="AH398" i="16"/>
  <c r="AI398" i="16" s="1"/>
  <c r="AM10" i="16"/>
  <c r="AM398" i="16" s="1"/>
  <c r="AL398" i="16"/>
  <c r="BC10" i="16"/>
  <c r="BC398" i="16" s="1"/>
  <c r="BB398" i="16"/>
  <c r="F398" i="16" s="1"/>
  <c r="CA10" i="16"/>
  <c r="BZ398" i="16"/>
  <c r="CA398" i="16" s="1"/>
  <c r="EE10" i="16"/>
  <c r="EE398" i="16" s="1"/>
  <c r="ED398" i="16"/>
  <c r="GE10" i="16"/>
  <c r="GD398" i="16"/>
  <c r="GE398" i="16" s="1"/>
  <c r="EI10" i="16"/>
  <c r="EI398" i="16" s="1"/>
  <c r="EH398" i="16"/>
  <c r="CM10" i="16"/>
  <c r="CL398" i="16"/>
  <c r="CM398" i="16" s="1"/>
  <c r="BK10" i="16"/>
  <c r="BJ398" i="16"/>
  <c r="BK398" i="16" s="1"/>
  <c r="FC10" i="16"/>
  <c r="FB398" i="16"/>
  <c r="FC398" i="16" s="1"/>
  <c r="DS10" i="16"/>
  <c r="DS398" i="16" s="1"/>
  <c r="DR398" i="16"/>
  <c r="CI10" i="16"/>
  <c r="CH398" i="16"/>
  <c r="CI398" i="16" s="1"/>
  <c r="CP398" i="16"/>
  <c r="EQ10" i="16"/>
  <c r="EP398" i="16"/>
  <c r="EQ398" i="16" s="1"/>
  <c r="FS398" i="16"/>
  <c r="FG10" i="16"/>
  <c r="FF398" i="16"/>
  <c r="FG398" i="16" s="1"/>
  <c r="AU10" i="16"/>
  <c r="AT398" i="16"/>
  <c r="AU398" i="16" s="1"/>
  <c r="AY10" i="16"/>
  <c r="AX398" i="16"/>
  <c r="AY398" i="16" s="1"/>
  <c r="EM10" i="16"/>
  <c r="EL398" i="16"/>
  <c r="EM398" i="16" s="1"/>
  <c r="R398" i="16"/>
  <c r="DK10" i="16"/>
  <c r="DJ398" i="16"/>
  <c r="DK398" i="16" s="1"/>
  <c r="CE10" i="16"/>
  <c r="CD398" i="16"/>
  <c r="CE398" i="16" s="1"/>
  <c r="DG10" i="16"/>
  <c r="DF398" i="16"/>
  <c r="DG398" i="16" s="1"/>
  <c r="FK398" i="16"/>
  <c r="EA10" i="16"/>
  <c r="DZ398" i="16"/>
  <c r="EA398" i="16" s="1"/>
  <c r="BO10" i="16"/>
  <c r="BN398" i="16"/>
  <c r="BO398" i="16" s="1"/>
  <c r="AE10" i="16"/>
  <c r="AD398" i="16"/>
  <c r="AE398" i="16" s="1"/>
  <c r="FO10" i="16"/>
  <c r="FN398" i="16"/>
  <c r="EY398" i="16"/>
  <c r="O10" i="16"/>
  <c r="N398" i="16"/>
  <c r="O398" i="16" s="1"/>
  <c r="BS10" i="16"/>
  <c r="BR398" i="16"/>
  <c r="BS398" i="16" s="1"/>
  <c r="CY10" i="16"/>
  <c r="CX398" i="16"/>
  <c r="CY398" i="16" s="1"/>
  <c r="W10" i="16"/>
  <c r="W398" i="16" s="1"/>
  <c r="V398" i="16"/>
  <c r="DO10" i="16"/>
  <c r="DN398" i="16"/>
  <c r="DO398" i="16" s="1"/>
  <c r="FW398" i="16"/>
  <c r="BV390" i="17"/>
  <c r="BW390" i="17" s="1"/>
  <c r="BU390" i="17"/>
  <c r="BB390" i="17"/>
  <c r="BA390" i="17"/>
  <c r="AX390" i="17"/>
  <c r="AW390" i="17"/>
  <c r="AP390" i="17"/>
  <c r="AO390" i="17"/>
  <c r="AL390" i="17"/>
  <c r="AK390" i="17"/>
  <c r="AH390" i="17"/>
  <c r="AG390" i="17"/>
  <c r="Z390" i="17"/>
  <c r="Y390" i="17"/>
  <c r="AD390" i="17"/>
  <c r="AC390" i="17"/>
  <c r="V390" i="17"/>
  <c r="U390" i="17"/>
  <c r="R390" i="17"/>
  <c r="Q390" i="17"/>
  <c r="N390" i="17"/>
  <c r="M390" i="17"/>
  <c r="O200" i="17"/>
  <c r="O126" i="17"/>
  <c r="J390" i="17"/>
  <c r="K390" i="17" s="1"/>
  <c r="I390" i="17"/>
  <c r="AQ390" i="17" l="1"/>
  <c r="AM390" i="17"/>
  <c r="AE390" i="17"/>
  <c r="AA390" i="17"/>
  <c r="AI390" i="17"/>
  <c r="BC390" i="17"/>
  <c r="FO398" i="16"/>
  <c r="H53" i="13"/>
  <c r="AY390" i="17"/>
  <c r="W390" i="17"/>
  <c r="BG398" i="16"/>
  <c r="K398" i="16"/>
  <c r="G13" i="16"/>
  <c r="G14" i="16"/>
  <c r="G15" i="16"/>
  <c r="G16" i="16"/>
  <c r="G17" i="16"/>
  <c r="G18" i="16"/>
  <c r="G19" i="16"/>
  <c r="G20" i="16"/>
  <c r="G21" i="16"/>
  <c r="G22" i="16"/>
  <c r="G23" i="16"/>
  <c r="G24" i="16"/>
  <c r="G25" i="16"/>
  <c r="G26" i="16"/>
  <c r="G27" i="16"/>
  <c r="G28" i="16"/>
  <c r="G29" i="16"/>
  <c r="G31" i="16"/>
  <c r="G32" i="16"/>
  <c r="G33" i="16"/>
  <c r="G34" i="16"/>
  <c r="G35" i="16"/>
  <c r="G40" i="16"/>
  <c r="G41" i="16"/>
  <c r="G42" i="16"/>
  <c r="G43" i="16"/>
  <c r="G44" i="16"/>
  <c r="G45" i="16"/>
  <c r="G46" i="16"/>
  <c r="G48" i="16"/>
  <c r="G49" i="16"/>
  <c r="G50" i="16"/>
  <c r="G51" i="16"/>
  <c r="G52" i="16"/>
  <c r="G53" i="16"/>
  <c r="G54" i="16"/>
  <c r="G55" i="16"/>
  <c r="G56" i="16"/>
  <c r="G57" i="16"/>
  <c r="G58" i="16"/>
  <c r="G59" i="16"/>
  <c r="G60" i="16"/>
  <c r="G61" i="16"/>
  <c r="G62" i="16"/>
  <c r="G63" i="16"/>
  <c r="G64" i="16"/>
  <c r="G65" i="16"/>
  <c r="G66" i="16"/>
  <c r="G68" i="16"/>
  <c r="G69" i="16"/>
  <c r="G70" i="16"/>
  <c r="G71" i="16"/>
  <c r="G72" i="16"/>
  <c r="G73" i="16"/>
  <c r="G74" i="16"/>
  <c r="G75" i="16"/>
  <c r="G76" i="16"/>
  <c r="G77" i="16"/>
  <c r="G78" i="16"/>
  <c r="G79" i="16"/>
  <c r="G80" i="16"/>
  <c r="G81" i="16"/>
  <c r="G82" i="16"/>
  <c r="G83" i="16"/>
  <c r="G84" i="16"/>
  <c r="G85" i="16"/>
  <c r="G86" i="16"/>
  <c r="G87" i="16"/>
  <c r="G88" i="16"/>
  <c r="G89" i="16"/>
  <c r="G90" i="16"/>
  <c r="G91" i="16"/>
  <c r="G92" i="16"/>
  <c r="G94" i="16"/>
  <c r="G95" i="16"/>
  <c r="G96" i="16"/>
  <c r="G97" i="16"/>
  <c r="G98" i="16"/>
  <c r="G99" i="16"/>
  <c r="G100" i="16"/>
  <c r="G101" i="16"/>
  <c r="G102" i="16"/>
  <c r="G103" i="16"/>
  <c r="G104" i="16"/>
  <c r="G105" i="16"/>
  <c r="G106" i="16"/>
  <c r="G107" i="16"/>
  <c r="G108" i="16"/>
  <c r="G109" i="16"/>
  <c r="G110" i="16"/>
  <c r="G111" i="16"/>
  <c r="G112" i="16"/>
  <c r="G113" i="16"/>
  <c r="G114" i="16"/>
  <c r="G115" i="16"/>
  <c r="G116" i="16"/>
  <c r="G117" i="16"/>
  <c r="G118" i="16"/>
  <c r="G119" i="16"/>
  <c r="G120" i="16"/>
  <c r="G121" i="16"/>
  <c r="G122" i="16"/>
  <c r="G123" i="16"/>
  <c r="G124" i="16"/>
  <c r="G125" i="16"/>
  <c r="G126" i="16"/>
  <c r="G127" i="16"/>
  <c r="G128" i="16"/>
  <c r="G129" i="16"/>
  <c r="G130" i="16"/>
  <c r="G131" i="16"/>
  <c r="G132" i="16"/>
  <c r="G133" i="16"/>
  <c r="G134" i="16"/>
  <c r="G135" i="16"/>
  <c r="G136" i="16"/>
  <c r="G137" i="16"/>
  <c r="G138" i="16"/>
  <c r="G139" i="16"/>
  <c r="G140" i="16"/>
  <c r="G141" i="16"/>
  <c r="G142" i="16"/>
  <c r="G143" i="16"/>
  <c r="G144" i="16"/>
  <c r="G145" i="16"/>
  <c r="G146" i="16"/>
  <c r="G147" i="16"/>
  <c r="G148" i="16"/>
  <c r="G149" i="16"/>
  <c r="G150" i="16"/>
  <c r="G151" i="16"/>
  <c r="G152" i="16"/>
  <c r="G153" i="16"/>
  <c r="G154" i="16"/>
  <c r="G155" i="16"/>
  <c r="G156" i="16"/>
  <c r="G157" i="16"/>
  <c r="G158" i="16"/>
  <c r="G159" i="16"/>
  <c r="G160" i="16"/>
  <c r="G161" i="16"/>
  <c r="G162" i="16"/>
  <c r="G163" i="16"/>
  <c r="G164" i="16"/>
  <c r="G165" i="16"/>
  <c r="G166" i="16"/>
  <c r="G167" i="16"/>
  <c r="G168" i="16"/>
  <c r="G169" i="16"/>
  <c r="G170" i="16"/>
  <c r="G171" i="16"/>
  <c r="G172" i="16"/>
  <c r="G173" i="16"/>
  <c r="G174" i="16"/>
  <c r="G175" i="16"/>
  <c r="G176" i="16"/>
  <c r="G177" i="16"/>
  <c r="G179" i="16"/>
  <c r="G180" i="16"/>
  <c r="G181" i="16"/>
  <c r="G182" i="16"/>
  <c r="G183" i="16"/>
  <c r="G184" i="16"/>
  <c r="G185" i="16"/>
  <c r="G186" i="16"/>
  <c r="G187" i="16"/>
  <c r="G188" i="16"/>
  <c r="G189" i="16"/>
  <c r="G190" i="16"/>
  <c r="G191" i="16"/>
  <c r="G192" i="16"/>
  <c r="G193" i="16"/>
  <c r="G194" i="16"/>
  <c r="G195" i="16"/>
  <c r="G196" i="16"/>
  <c r="G197" i="16"/>
  <c r="G198" i="16"/>
  <c r="G199" i="16"/>
  <c r="G200" i="16"/>
  <c r="G201" i="16"/>
  <c r="G202" i="16"/>
  <c r="G203" i="16"/>
  <c r="G204" i="16"/>
  <c r="G205" i="16"/>
  <c r="G206" i="16"/>
  <c r="G207" i="16"/>
  <c r="G208" i="16"/>
  <c r="G209" i="16"/>
  <c r="G210" i="16"/>
  <c r="G211" i="16"/>
  <c r="G212" i="16"/>
  <c r="G213" i="16"/>
  <c r="G214" i="16"/>
  <c r="G216" i="16"/>
  <c r="G217" i="16"/>
  <c r="G218" i="16"/>
  <c r="G219" i="16"/>
  <c r="G220" i="16"/>
  <c r="G221" i="16"/>
  <c r="G222" i="16"/>
  <c r="G223" i="16"/>
  <c r="G224" i="16"/>
  <c r="G225" i="16"/>
  <c r="G226" i="16"/>
  <c r="G229" i="16"/>
  <c r="G230" i="16"/>
  <c r="G231" i="16"/>
  <c r="G232" i="16"/>
  <c r="G233" i="16"/>
  <c r="G234" i="16"/>
  <c r="G236" i="16"/>
  <c r="G238" i="16"/>
  <c r="G239" i="16"/>
  <c r="G240" i="16"/>
  <c r="G241" i="16"/>
  <c r="G242" i="16"/>
  <c r="G243" i="16"/>
  <c r="G244" i="16"/>
  <c r="G245" i="16"/>
  <c r="G246" i="16"/>
  <c r="G247" i="16"/>
  <c r="G248" i="16"/>
  <c r="G249" i="16"/>
  <c r="G250" i="16"/>
  <c r="G251" i="16"/>
  <c r="G252" i="16"/>
  <c r="G253" i="16"/>
  <c r="G254" i="16"/>
  <c r="G255" i="16"/>
  <c r="G256" i="16"/>
  <c r="G257" i="16"/>
  <c r="G258" i="16"/>
  <c r="G259" i="16"/>
  <c r="G260" i="16"/>
  <c r="G261" i="16"/>
  <c r="G262" i="16"/>
  <c r="G263" i="16"/>
  <c r="G264" i="16"/>
  <c r="G265" i="16"/>
  <c r="G266" i="16"/>
  <c r="G267" i="16"/>
  <c r="G268" i="16"/>
  <c r="G269" i="16"/>
  <c r="G270" i="16"/>
  <c r="G271" i="16"/>
  <c r="G272" i="16"/>
  <c r="G273" i="16"/>
  <c r="G274" i="16"/>
  <c r="G275" i="16"/>
  <c r="G276" i="16"/>
  <c r="G277" i="16"/>
  <c r="G278" i="16"/>
  <c r="G279" i="16"/>
  <c r="G280" i="16"/>
  <c r="G281" i="16"/>
  <c r="G283" i="16"/>
  <c r="G284" i="16"/>
  <c r="G285" i="16"/>
  <c r="G286" i="16"/>
  <c r="G288" i="16"/>
  <c r="G289" i="16"/>
  <c r="G290" i="16"/>
  <c r="G291" i="16"/>
  <c r="G292" i="16"/>
  <c r="G293" i="16"/>
  <c r="G294" i="16"/>
  <c r="G295" i="16"/>
  <c r="G296" i="16"/>
  <c r="G297" i="16"/>
  <c r="G298" i="16"/>
  <c r="G299" i="16"/>
  <c r="G300" i="16"/>
  <c r="G301" i="16"/>
  <c r="G302" i="16"/>
  <c r="G303" i="16"/>
  <c r="G304" i="16"/>
  <c r="G305" i="16"/>
  <c r="G306" i="16"/>
  <c r="G307" i="16"/>
  <c r="G308" i="16"/>
  <c r="G309" i="16"/>
  <c r="G310" i="16"/>
  <c r="G311" i="16"/>
  <c r="G313" i="16"/>
  <c r="G314" i="16"/>
  <c r="G315" i="16"/>
  <c r="G316" i="16"/>
  <c r="G317" i="16"/>
  <c r="G318" i="16"/>
  <c r="G319" i="16"/>
  <c r="G320" i="16"/>
  <c r="G321" i="16"/>
  <c r="G322" i="16"/>
  <c r="G323" i="16"/>
  <c r="G324" i="16"/>
  <c r="G325" i="16"/>
  <c r="G326" i="16"/>
  <c r="G327" i="16"/>
  <c r="G328" i="16"/>
  <c r="G329" i="16"/>
  <c r="G330" i="16"/>
  <c r="G331" i="16"/>
  <c r="G332" i="16"/>
  <c r="G333" i="16"/>
  <c r="G334" i="16"/>
  <c r="G335" i="16"/>
  <c r="G336" i="16"/>
  <c r="G337" i="16"/>
  <c r="G338" i="16"/>
  <c r="G339" i="16"/>
  <c r="G340" i="16"/>
  <c r="G341" i="16"/>
  <c r="G343" i="16"/>
  <c r="G345" i="16"/>
  <c r="G346" i="16"/>
  <c r="G347" i="16"/>
  <c r="G348" i="16"/>
  <c r="G349" i="16"/>
  <c r="G350" i="16"/>
  <c r="G351" i="16"/>
  <c r="G353" i="16"/>
  <c r="G354" i="16"/>
  <c r="G355" i="16"/>
  <c r="G356" i="16"/>
  <c r="G358" i="16"/>
  <c r="G359" i="16"/>
  <c r="G360" i="16"/>
  <c r="G361" i="16"/>
  <c r="G362" i="16"/>
  <c r="G363" i="16"/>
  <c r="G365" i="16"/>
  <c r="G366" i="16"/>
  <c r="G367" i="16"/>
  <c r="G368" i="16"/>
  <c r="G370" i="16"/>
  <c r="G372" i="16"/>
  <c r="G373" i="16"/>
  <c r="G374" i="16"/>
  <c r="G375" i="16"/>
  <c r="G376" i="16"/>
  <c r="G377" i="16"/>
  <c r="G378" i="16"/>
  <c r="G379" i="16"/>
  <c r="G380" i="16"/>
  <c r="G381" i="16"/>
  <c r="G382" i="16"/>
  <c r="G383" i="16"/>
  <c r="G384" i="16"/>
  <c r="G385" i="16"/>
  <c r="G386" i="16"/>
  <c r="G387" i="16"/>
  <c r="G388" i="16"/>
  <c r="G389" i="16"/>
  <c r="G390" i="16"/>
  <c r="G391" i="16"/>
  <c r="G392" i="16"/>
  <c r="G393" i="16"/>
  <c r="G394" i="16"/>
  <c r="G395" i="16"/>
  <c r="G396" i="16"/>
  <c r="G397" i="16"/>
  <c r="G11" i="16"/>
  <c r="G12" i="16"/>
  <c r="B397" i="17" l="1"/>
  <c r="D57" i="13"/>
  <c r="H52" i="13"/>
  <c r="D40" i="13"/>
  <c r="F55" i="13"/>
  <c r="F56" i="13"/>
  <c r="F54" i="13"/>
  <c r="D52" i="13"/>
  <c r="D55" i="13"/>
  <c r="D56" i="13"/>
  <c r="D53" i="13"/>
  <c r="F40" i="13"/>
  <c r="D54" i="13"/>
  <c r="E40" i="13" l="1"/>
  <c r="E55" i="13"/>
  <c r="E56" i="13"/>
  <c r="E54" i="13"/>
  <c r="H57" i="13"/>
  <c r="H55" i="13"/>
  <c r="F57" i="13"/>
  <c r="E57" i="13"/>
  <c r="H40" i="13"/>
  <c r="E53" i="13"/>
  <c r="I53" i="13" s="1"/>
  <c r="F53" i="13"/>
  <c r="F52" i="13"/>
  <c r="E52" i="13"/>
  <c r="I52" i="13" s="1"/>
  <c r="H54" i="13"/>
  <c r="H56" i="13"/>
  <c r="I57" i="13" l="1"/>
  <c r="I40" i="13"/>
  <c r="I56" i="13"/>
  <c r="I55" i="13"/>
  <c r="D51" i="13"/>
  <c r="I54" i="13"/>
  <c r="H51" i="13"/>
  <c r="F45" i="13"/>
  <c r="D45" i="13"/>
  <c r="E45" i="13" l="1"/>
  <c r="H45" i="13"/>
  <c r="F51" i="13"/>
  <c r="E51" i="13"/>
  <c r="I51" i="13" s="1"/>
  <c r="R94" i="15"/>
  <c r="Q94" i="15"/>
  <c r="M90" i="15"/>
  <c r="M88" i="15"/>
  <c r="M86" i="15"/>
  <c r="M84" i="15"/>
  <c r="M82" i="15"/>
  <c r="M80" i="15"/>
  <c r="M77" i="15"/>
  <c r="M75" i="15"/>
  <c r="M73" i="15"/>
  <c r="M71" i="15"/>
  <c r="M69" i="15"/>
  <c r="M67" i="15"/>
  <c r="M64" i="15"/>
  <c r="M62" i="15"/>
  <c r="M60" i="15"/>
  <c r="M58" i="15"/>
  <c r="M56" i="15"/>
  <c r="M54" i="15"/>
  <c r="M52" i="15"/>
  <c r="M50" i="15"/>
  <c r="M48" i="15"/>
  <c r="M46" i="15"/>
  <c r="M44" i="15"/>
  <c r="M42" i="15"/>
  <c r="M40" i="15"/>
  <c r="M38" i="15"/>
  <c r="M36" i="15"/>
  <c r="M34" i="15"/>
  <c r="M32" i="15"/>
  <c r="M30" i="15"/>
  <c r="M28" i="15"/>
  <c r="M25" i="15"/>
  <c r="M23" i="15"/>
  <c r="M21" i="15"/>
  <c r="M18" i="15"/>
  <c r="M16" i="15"/>
  <c r="M13" i="15"/>
  <c r="M94" i="15"/>
  <c r="N94" i="15"/>
  <c r="L401" i="14" l="1"/>
  <c r="I45" i="13"/>
  <c r="O94" i="15"/>
  <c r="AD280" i="14" l="1"/>
  <c r="AD218" i="14"/>
  <c r="AA218" i="14"/>
  <c r="AA280" i="14"/>
  <c r="AE218" i="14" l="1"/>
  <c r="AB218" i="14"/>
  <c r="AB280" i="14"/>
  <c r="AC218" i="14"/>
  <c r="AC280" i="14"/>
  <c r="EY242" i="18" l="1"/>
  <c r="EY218" i="18"/>
  <c r="EY150" i="18"/>
  <c r="EY205" i="18"/>
  <c r="EY103" i="18"/>
  <c r="EY97" i="18"/>
  <c r="EY322" i="18"/>
  <c r="EX321" i="18"/>
  <c r="EW321" i="18"/>
  <c r="EY313" i="18"/>
  <c r="EX312" i="18"/>
  <c r="EW312" i="18"/>
  <c r="EX307" i="18"/>
  <c r="EW307" i="18"/>
  <c r="EX296" i="18"/>
  <c r="EW296" i="18"/>
  <c r="EX290" i="18"/>
  <c r="EW290" i="18"/>
  <c r="EX286" i="18"/>
  <c r="EW286" i="18"/>
  <c r="EX278" i="18"/>
  <c r="EX263" i="18"/>
  <c r="EW263" i="18"/>
  <c r="EX258" i="18"/>
  <c r="EW258" i="18"/>
  <c r="EX248" i="18"/>
  <c r="EW248" i="18"/>
  <c r="EX241" i="18"/>
  <c r="EW241" i="18"/>
  <c r="EX235" i="18"/>
  <c r="EW235" i="18"/>
  <c r="EX231" i="18"/>
  <c r="EW231" i="18"/>
  <c r="EX217" i="18"/>
  <c r="EW217" i="18"/>
  <c r="EX204" i="18"/>
  <c r="EW204" i="18"/>
  <c r="EX193" i="18"/>
  <c r="EX188" i="18"/>
  <c r="EY188" i="18" s="1"/>
  <c r="EX179" i="18"/>
  <c r="EW179" i="18"/>
  <c r="EX167" i="18"/>
  <c r="EW167" i="18"/>
  <c r="EX163" i="18"/>
  <c r="EW163" i="18"/>
  <c r="EX149" i="18"/>
  <c r="EW149" i="18"/>
  <c r="EX136" i="18"/>
  <c r="EX125" i="18"/>
  <c r="EY125" i="18" s="1"/>
  <c r="EW120" i="18"/>
  <c r="EX111" i="18"/>
  <c r="EW111" i="18"/>
  <c r="EX102" i="18"/>
  <c r="EW102" i="18"/>
  <c r="EX96" i="18"/>
  <c r="EW96" i="18"/>
  <c r="EX84" i="18"/>
  <c r="EW84" i="18"/>
  <c r="EX79" i="18"/>
  <c r="EW79" i="18"/>
  <c r="EX71" i="18"/>
  <c r="EW71" i="18"/>
  <c r="EX65" i="18"/>
  <c r="EW65" i="18"/>
  <c r="EX47" i="18"/>
  <c r="EW47" i="18"/>
  <c r="EX42" i="18"/>
  <c r="EW42" i="18"/>
  <c r="EX30" i="18"/>
  <c r="EW30" i="18"/>
  <c r="EX25" i="18"/>
  <c r="EW25" i="18"/>
  <c r="EX17" i="18"/>
  <c r="EW17" i="18"/>
  <c r="EY14" i="18"/>
  <c r="EX13" i="18"/>
  <c r="EW13" i="18"/>
  <c r="EX12" i="18"/>
  <c r="EW12" i="18"/>
  <c r="EX11" i="18"/>
  <c r="EW11" i="18"/>
  <c r="EU66" i="18"/>
  <c r="EU72" i="18"/>
  <c r="EU80" i="18"/>
  <c r="EU85" i="18"/>
  <c r="EU97" i="18"/>
  <c r="EU103" i="18"/>
  <c r="EU112" i="18"/>
  <c r="EU121" i="18"/>
  <c r="EU126" i="18"/>
  <c r="EU137" i="18"/>
  <c r="EU150" i="18"/>
  <c r="EU164" i="18"/>
  <c r="EU168" i="18"/>
  <c r="EU180" i="18"/>
  <c r="EU189" i="18"/>
  <c r="EU194" i="18"/>
  <c r="EU205" i="18"/>
  <c r="EU218" i="18"/>
  <c r="EU232" i="18"/>
  <c r="EU236" i="18"/>
  <c r="EU242" i="18"/>
  <c r="EU249" i="18"/>
  <c r="EU259" i="18"/>
  <c r="EU264" i="18"/>
  <c r="EU273" i="18"/>
  <c r="EU279" i="18"/>
  <c r="EU287" i="18"/>
  <c r="EU291" i="18"/>
  <c r="EU297" i="18"/>
  <c r="EU308" i="18"/>
  <c r="EU313" i="18"/>
  <c r="EU322" i="18"/>
  <c r="EU320" i="18"/>
  <c r="EU31" i="18"/>
  <c r="EU43" i="18"/>
  <c r="EU48" i="18"/>
  <c r="EU14" i="18"/>
  <c r="EU18" i="18"/>
  <c r="EU26" i="18"/>
  <c r="EQ322" i="18"/>
  <c r="DJ188" i="18"/>
  <c r="DK294" i="18"/>
  <c r="DK283" i="18"/>
  <c r="DK227" i="18"/>
  <c r="DK191" i="18"/>
  <c r="DK195" i="18"/>
  <c r="DK181" i="18"/>
  <c r="DK127" i="18"/>
  <c r="DK113" i="18"/>
  <c r="DK122" i="18"/>
  <c r="DK101" i="18"/>
  <c r="DK15" i="18"/>
  <c r="DK19" i="18"/>
  <c r="DK27" i="18"/>
  <c r="DC313" i="18"/>
  <c r="EY47" i="18" l="1"/>
  <c r="EY263" i="18"/>
  <c r="EY179" i="18"/>
  <c r="EY312" i="18"/>
  <c r="EY248" i="18"/>
  <c r="EY307" i="18"/>
  <c r="EW10" i="18"/>
  <c r="EY96" i="18"/>
  <c r="EY149" i="18"/>
  <c r="EY321" i="18"/>
  <c r="EY102" i="18"/>
  <c r="EY217" i="18"/>
  <c r="EY241" i="18"/>
  <c r="EY204" i="18"/>
  <c r="EX10" i="18"/>
  <c r="EY11" i="18"/>
  <c r="EY13" i="18"/>
  <c r="EX326" i="18" l="1"/>
  <c r="H130" i="13" s="1"/>
  <c r="EW326" i="18"/>
  <c r="E130" i="13" s="1"/>
  <c r="EY10" i="18"/>
  <c r="F130" i="13" l="1"/>
  <c r="I130" i="13"/>
  <c r="EY326" i="18"/>
  <c r="BG270" i="17"/>
  <c r="H27" i="14" l="1"/>
  <c r="J401" i="14"/>
  <c r="H401" i="14"/>
  <c r="I26" i="14"/>
  <c r="J26" i="14"/>
  <c r="L26" i="14"/>
  <c r="I27" i="14"/>
  <c r="J27" i="14"/>
  <c r="L27" i="14"/>
  <c r="H399" i="14"/>
  <c r="I399" i="14"/>
  <c r="J399" i="14"/>
  <c r="G8" i="13"/>
  <c r="G94" i="15" l="1"/>
  <c r="I401" i="14"/>
  <c r="M401" i="14" s="1"/>
  <c r="L399" i="14"/>
  <c r="H48" i="13" l="1"/>
  <c r="F48" i="13"/>
  <c r="E48" i="13"/>
  <c r="I48" i="13" l="1"/>
  <c r="D48" i="13"/>
  <c r="D41" i="13"/>
  <c r="D46" i="13"/>
  <c r="D13" i="13"/>
  <c r="AB382" i="14" l="1"/>
  <c r="AB336" i="14"/>
  <c r="AB319" i="14"/>
  <c r="AB314" i="14"/>
  <c r="AB310" i="14"/>
  <c r="AB309" i="14"/>
  <c r="AB247" i="14"/>
  <c r="AB243" i="14"/>
  <c r="AB212" i="14"/>
  <c r="AB176" i="14"/>
  <c r="AA176" i="14"/>
  <c r="AA212" i="14"/>
  <c r="AA243" i="14"/>
  <c r="AA247" i="14"/>
  <c r="AA309" i="14"/>
  <c r="AA310" i="14"/>
  <c r="AA314" i="14"/>
  <c r="AA319" i="14"/>
  <c r="AA336" i="14"/>
  <c r="AA382" i="14"/>
  <c r="AC176" i="14"/>
  <c r="AC212" i="14"/>
  <c r="AC243" i="14"/>
  <c r="AC247" i="14"/>
  <c r="AC309" i="14"/>
  <c r="AC310" i="14"/>
  <c r="AC314" i="14"/>
  <c r="AC319" i="14"/>
  <c r="AC336" i="14"/>
  <c r="AC340" i="14"/>
  <c r="AC382" i="14"/>
  <c r="AC158" i="14"/>
  <c r="AC103" i="14"/>
  <c r="AC102" i="14"/>
  <c r="AC18" i="14"/>
  <c r="AC14" i="14"/>
  <c r="AD14" i="14"/>
  <c r="AD102" i="14"/>
  <c r="AD103" i="14"/>
  <c r="AD122" i="14"/>
  <c r="AD123" i="14"/>
  <c r="AD158" i="14"/>
  <c r="AD176" i="14"/>
  <c r="AD243" i="14"/>
  <c r="AD247" i="14"/>
  <c r="AE247" i="14" s="1"/>
  <c r="AD309" i="14"/>
  <c r="AD310" i="14"/>
  <c r="AD314" i="14"/>
  <c r="AD336" i="14"/>
  <c r="AE336" i="14" s="1"/>
  <c r="AD340" i="14"/>
  <c r="AD382" i="14"/>
  <c r="AD18" i="14" l="1"/>
  <c r="AD212" i="14"/>
  <c r="AE212" i="14" s="1"/>
  <c r="AD319" i="14"/>
  <c r="AC235" i="14" l="1"/>
  <c r="AD235" i="14"/>
  <c r="AB235" i="14"/>
  <c r="ET321" i="18" l="1"/>
  <c r="ES321" i="18"/>
  <c r="ET312" i="18"/>
  <c r="ES312" i="18"/>
  <c r="ET307" i="18"/>
  <c r="ES307" i="18"/>
  <c r="ET296" i="18"/>
  <c r="ES296" i="18"/>
  <c r="ET290" i="18"/>
  <c r="ES290" i="18"/>
  <c r="ET286" i="18"/>
  <c r="ES286" i="18"/>
  <c r="ET278" i="18"/>
  <c r="ES278" i="18"/>
  <c r="ET272" i="18"/>
  <c r="ES272" i="18"/>
  <c r="ET263" i="18"/>
  <c r="ES263" i="18"/>
  <c r="ET258" i="18"/>
  <c r="ES258" i="18"/>
  <c r="ET248" i="18"/>
  <c r="ES248" i="18"/>
  <c r="ET241" i="18"/>
  <c r="ES241" i="18"/>
  <c r="ET235" i="18"/>
  <c r="ES235" i="18"/>
  <c r="ET231" i="18"/>
  <c r="ES231" i="18"/>
  <c r="ET217" i="18"/>
  <c r="ES217" i="18"/>
  <c r="ET204" i="18"/>
  <c r="ES204" i="18"/>
  <c r="ET193" i="18"/>
  <c r="ES193" i="18"/>
  <c r="ET188" i="18"/>
  <c r="ES188" i="18"/>
  <c r="ET179" i="18"/>
  <c r="ES179" i="18"/>
  <c r="ET167" i="18"/>
  <c r="ES167" i="18"/>
  <c r="ET163" i="18"/>
  <c r="ES163" i="18"/>
  <c r="ET149" i="18"/>
  <c r="ES149" i="18"/>
  <c r="ET136" i="18"/>
  <c r="ES136" i="18"/>
  <c r="ET125" i="18"/>
  <c r="ES125" i="18"/>
  <c r="ET120" i="18"/>
  <c r="ES120" i="18"/>
  <c r="ET111" i="18"/>
  <c r="ES111" i="18"/>
  <c r="ET102" i="18"/>
  <c r="ES102" i="18"/>
  <c r="ET96" i="18"/>
  <c r="ES96" i="18"/>
  <c r="ET84" i="18"/>
  <c r="ES84" i="18"/>
  <c r="ET79" i="18"/>
  <c r="ES79" i="18"/>
  <c r="ET71" i="18"/>
  <c r="ES71" i="18"/>
  <c r="ET65" i="18"/>
  <c r="ES65" i="18"/>
  <c r="ET47" i="18"/>
  <c r="ES47" i="18"/>
  <c r="ET42" i="18"/>
  <c r="ES42" i="18"/>
  <c r="ET30" i="18"/>
  <c r="ES30" i="18"/>
  <c r="ET25" i="18"/>
  <c r="ES25" i="18"/>
  <c r="ET17" i="18"/>
  <c r="ES17" i="18"/>
  <c r="ET13" i="18"/>
  <c r="ES13" i="18"/>
  <c r="ET12" i="18"/>
  <c r="ES12" i="18"/>
  <c r="ET11" i="18"/>
  <c r="ES11" i="18"/>
  <c r="EP321" i="18"/>
  <c r="EO321" i="18"/>
  <c r="EP312" i="18"/>
  <c r="EO312" i="18"/>
  <c r="EP307" i="18"/>
  <c r="EO307" i="18"/>
  <c r="EP296" i="18"/>
  <c r="EO296" i="18"/>
  <c r="EP290" i="18"/>
  <c r="EO290" i="18"/>
  <c r="EP286" i="18"/>
  <c r="EO286" i="18"/>
  <c r="EP278" i="18"/>
  <c r="EO278" i="18"/>
  <c r="EP272" i="18"/>
  <c r="EO272" i="18"/>
  <c r="EP263" i="18"/>
  <c r="EO263" i="18"/>
  <c r="EP258" i="18"/>
  <c r="EO258" i="18"/>
  <c r="EP248" i="18"/>
  <c r="EO248" i="18"/>
  <c r="EP241" i="18"/>
  <c r="EO241" i="18"/>
  <c r="EP235" i="18"/>
  <c r="EO235" i="18"/>
  <c r="EP231" i="18"/>
  <c r="EO231" i="18"/>
  <c r="EP217" i="18"/>
  <c r="EO217" i="18"/>
  <c r="EP204" i="18"/>
  <c r="EO204" i="18"/>
  <c r="EP193" i="18"/>
  <c r="EO193" i="18"/>
  <c r="EP188" i="18"/>
  <c r="EO188" i="18"/>
  <c r="EP179" i="18"/>
  <c r="EO179" i="18"/>
  <c r="EP167" i="18"/>
  <c r="EO167" i="18"/>
  <c r="EP163" i="18"/>
  <c r="EO163" i="18"/>
  <c r="EP149" i="18"/>
  <c r="EO149" i="18"/>
  <c r="EP136" i="18"/>
  <c r="EO136" i="18"/>
  <c r="EP125" i="18"/>
  <c r="EO125" i="18"/>
  <c r="EP120" i="18"/>
  <c r="EO120" i="18"/>
  <c r="EP111" i="18"/>
  <c r="EO111" i="18"/>
  <c r="EP102" i="18"/>
  <c r="EO102" i="18"/>
  <c r="EP96" i="18"/>
  <c r="EO96" i="18"/>
  <c r="EP84" i="18"/>
  <c r="EO84" i="18"/>
  <c r="EP79" i="18"/>
  <c r="EO79" i="18"/>
  <c r="EP71" i="18"/>
  <c r="EO71" i="18"/>
  <c r="EP65" i="18"/>
  <c r="EO65" i="18"/>
  <c r="EP47" i="18"/>
  <c r="EO47" i="18"/>
  <c r="EP42" i="18"/>
  <c r="EO42" i="18"/>
  <c r="EP30" i="18"/>
  <c r="EO30" i="18"/>
  <c r="EP25" i="18"/>
  <c r="EO25" i="18"/>
  <c r="EP17" i="18"/>
  <c r="EO17" i="18"/>
  <c r="EP13" i="18"/>
  <c r="EO13" i="18"/>
  <c r="EP12" i="18"/>
  <c r="EO12" i="18"/>
  <c r="EP11" i="18"/>
  <c r="EO11" i="18"/>
  <c r="EA279" i="18"/>
  <c r="DZ204" i="18"/>
  <c r="AA235" i="14"/>
  <c r="AE235" i="14" s="1"/>
  <c r="DI188" i="18"/>
  <c r="DK188" i="18" s="1"/>
  <c r="DK318" i="18"/>
  <c r="DK301" i="18"/>
  <c r="DK277" i="18"/>
  <c r="DK265" i="18"/>
  <c r="DK250" i="18"/>
  <c r="DK261" i="18"/>
  <c r="DK240" i="18"/>
  <c r="DK243" i="18"/>
  <c r="DK211" i="18"/>
  <c r="DK165" i="18"/>
  <c r="DK174" i="18"/>
  <c r="DK151" i="18"/>
  <c r="DK138" i="18"/>
  <c r="DK105" i="18"/>
  <c r="DK89" i="18"/>
  <c r="DK81" i="18"/>
  <c r="DK82" i="18"/>
  <c r="DK49" i="18"/>
  <c r="BW26" i="18"/>
  <c r="DC43" i="18"/>
  <c r="EU25" i="18" l="1"/>
  <c r="EU47" i="18"/>
  <c r="EU79" i="18"/>
  <c r="EU13" i="18"/>
  <c r="EU30" i="18"/>
  <c r="EU65" i="18"/>
  <c r="EU84" i="18"/>
  <c r="EU111" i="18"/>
  <c r="EU136" i="18"/>
  <c r="EU167" i="18"/>
  <c r="EU193" i="18"/>
  <c r="EU231" i="18"/>
  <c r="EU248" i="18"/>
  <c r="EU272" i="18"/>
  <c r="EU290" i="18"/>
  <c r="EU312" i="18"/>
  <c r="EU11" i="18"/>
  <c r="EU17" i="18"/>
  <c r="EU42" i="18"/>
  <c r="EU71" i="18"/>
  <c r="EU321" i="18"/>
  <c r="EU307" i="18"/>
  <c r="EU296" i="18"/>
  <c r="EU286" i="18"/>
  <c r="EU278" i="18"/>
  <c r="EU263" i="18"/>
  <c r="EU258" i="18"/>
  <c r="EU241" i="18"/>
  <c r="EU235" i="18"/>
  <c r="EU217" i="18"/>
  <c r="EU204" i="18"/>
  <c r="EU188" i="18"/>
  <c r="EU179" i="18"/>
  <c r="EU163" i="18"/>
  <c r="EU149" i="18"/>
  <c r="EU125" i="18"/>
  <c r="EU120" i="18"/>
  <c r="EU102" i="18"/>
  <c r="EU96" i="18"/>
  <c r="EP10" i="18"/>
  <c r="EO10" i="18"/>
  <c r="ET10" i="18"/>
  <c r="EQ321" i="18"/>
  <c r="ES10" i="18"/>
  <c r="AU323" i="18"/>
  <c r="AP12" i="18"/>
  <c r="ET326" i="18" l="1"/>
  <c r="H129" i="13" s="1"/>
  <c r="EO326" i="18"/>
  <c r="EP326" i="18"/>
  <c r="ES326" i="18"/>
  <c r="EU10" i="18"/>
  <c r="F129" i="13" l="1"/>
  <c r="H128" i="13"/>
  <c r="EQ326" i="18"/>
  <c r="E129" i="13"/>
  <c r="I129" i="13" s="1"/>
  <c r="E128" i="13"/>
  <c r="F128" i="13"/>
  <c r="EU326" i="18"/>
  <c r="I128" i="13" l="1"/>
  <c r="AA94" i="14"/>
  <c r="AC94" i="14"/>
  <c r="AA103" i="14"/>
  <c r="AE103" i="14" s="1"/>
  <c r="AB103" i="14"/>
  <c r="AA298" i="14"/>
  <c r="AE298" i="14" s="1"/>
  <c r="AA339" i="14"/>
  <c r="AC339" i="14"/>
  <c r="AD339" i="14"/>
  <c r="EL321" i="18"/>
  <c r="EK321" i="18"/>
  <c r="EL312" i="18"/>
  <c r="EK312" i="18"/>
  <c r="EL307" i="18"/>
  <c r="EK307" i="18"/>
  <c r="EL296" i="18"/>
  <c r="EK296" i="18"/>
  <c r="EL290" i="18"/>
  <c r="EK290" i="18"/>
  <c r="EL286" i="18"/>
  <c r="EK286" i="18"/>
  <c r="EL278" i="18"/>
  <c r="EK278" i="18"/>
  <c r="EL272" i="18"/>
  <c r="EK272" i="18"/>
  <c r="EL263" i="18"/>
  <c r="EK263" i="18"/>
  <c r="EL258" i="18"/>
  <c r="EK258" i="18"/>
  <c r="EL248" i="18"/>
  <c r="EK248" i="18"/>
  <c r="EL241" i="18"/>
  <c r="EK241" i="18"/>
  <c r="EL235" i="18"/>
  <c r="EK235" i="18"/>
  <c r="EL231" i="18"/>
  <c r="EK231" i="18"/>
  <c r="EL217" i="18"/>
  <c r="EK217" i="18"/>
  <c r="EL204" i="18"/>
  <c r="EK204" i="18"/>
  <c r="EL193" i="18"/>
  <c r="EK193" i="18"/>
  <c r="EL188" i="18"/>
  <c r="EK188" i="18"/>
  <c r="EL179" i="18"/>
  <c r="EK179" i="18"/>
  <c r="EL167" i="18"/>
  <c r="EK167" i="18"/>
  <c r="EL163" i="18"/>
  <c r="EK163" i="18"/>
  <c r="EL149" i="18"/>
  <c r="EK149" i="18"/>
  <c r="EL136" i="18"/>
  <c r="EK136" i="18"/>
  <c r="EL125" i="18"/>
  <c r="EK125" i="18"/>
  <c r="EL120" i="18"/>
  <c r="EK120" i="18"/>
  <c r="EL111" i="18"/>
  <c r="EK111" i="18"/>
  <c r="EL102" i="18"/>
  <c r="EK102" i="18"/>
  <c r="EL96" i="18"/>
  <c r="EK96" i="18"/>
  <c r="EL84" i="18"/>
  <c r="EK84" i="18"/>
  <c r="EL79" i="18"/>
  <c r="EK79" i="18"/>
  <c r="EL71" i="18"/>
  <c r="EK71" i="18"/>
  <c r="EL65" i="18"/>
  <c r="EK65" i="18"/>
  <c r="EL47" i="18"/>
  <c r="EK47" i="18"/>
  <c r="EL42" i="18"/>
  <c r="EK42" i="18"/>
  <c r="EL30" i="18"/>
  <c r="EK30" i="18"/>
  <c r="EL25" i="18"/>
  <c r="EK25" i="18"/>
  <c r="EL17" i="18"/>
  <c r="EK17" i="18"/>
  <c r="EL13" i="18"/>
  <c r="EK13" i="18"/>
  <c r="EL12" i="18"/>
  <c r="EK12" i="18"/>
  <c r="EL11" i="18"/>
  <c r="EK11" i="18"/>
  <c r="EH321" i="18"/>
  <c r="EG321" i="18"/>
  <c r="EH312" i="18"/>
  <c r="EG312" i="18"/>
  <c r="EH307" i="18"/>
  <c r="EG307" i="18"/>
  <c r="EH296" i="18"/>
  <c r="EG296" i="18"/>
  <c r="EH290" i="18"/>
  <c r="EG290" i="18"/>
  <c r="EH286" i="18"/>
  <c r="EG286" i="18"/>
  <c r="EH278" i="18"/>
  <c r="EG278" i="18"/>
  <c r="EH272" i="18"/>
  <c r="EG272" i="18"/>
  <c r="EH263" i="18"/>
  <c r="EG263" i="18"/>
  <c r="EH258" i="18"/>
  <c r="EG258" i="18"/>
  <c r="EH248" i="18"/>
  <c r="EG248" i="18"/>
  <c r="EH241" i="18"/>
  <c r="EG241" i="18"/>
  <c r="EH235" i="18"/>
  <c r="EG235" i="18"/>
  <c r="EH231" i="18"/>
  <c r="EG231" i="18"/>
  <c r="EH217" i="18"/>
  <c r="EG217" i="18"/>
  <c r="EH204" i="18"/>
  <c r="EG204" i="18"/>
  <c r="EH193" i="18"/>
  <c r="EG193" i="18"/>
  <c r="EH188" i="18"/>
  <c r="EG188" i="18"/>
  <c r="EH179" i="18"/>
  <c r="EG179" i="18"/>
  <c r="EH167" i="18"/>
  <c r="EG167" i="18"/>
  <c r="EH163" i="18"/>
  <c r="EG163" i="18"/>
  <c r="EH149" i="18"/>
  <c r="EG149" i="18"/>
  <c r="EH136" i="18"/>
  <c r="EG136" i="18"/>
  <c r="EH125" i="18"/>
  <c r="EG125" i="18"/>
  <c r="EH120" i="18"/>
  <c r="EG120" i="18"/>
  <c r="EH111" i="18"/>
  <c r="EG111" i="18"/>
  <c r="EH102" i="18"/>
  <c r="EG102" i="18"/>
  <c r="EH96" i="18"/>
  <c r="EG96" i="18"/>
  <c r="EH84" i="18"/>
  <c r="EG84" i="18"/>
  <c r="EH79" i="18"/>
  <c r="EG79" i="18"/>
  <c r="EH71" i="18"/>
  <c r="EG71" i="18"/>
  <c r="EH65" i="18"/>
  <c r="EG65" i="18"/>
  <c r="EH47" i="18"/>
  <c r="EG47" i="18"/>
  <c r="EH42" i="18"/>
  <c r="EI42" i="18" s="1"/>
  <c r="EH30" i="18"/>
  <c r="EG30" i="18"/>
  <c r="EH25" i="18"/>
  <c r="EG25" i="18"/>
  <c r="EH17" i="18"/>
  <c r="EG17" i="18"/>
  <c r="EH13" i="18"/>
  <c r="EG13" i="18"/>
  <c r="EH12" i="18"/>
  <c r="EH11" i="18"/>
  <c r="EG11" i="18"/>
  <c r="EA164" i="18"/>
  <c r="EA26" i="18"/>
  <c r="EA31" i="18"/>
  <c r="EA320" i="18"/>
  <c r="EA322" i="18"/>
  <c r="DZ321" i="18"/>
  <c r="DY321" i="18"/>
  <c r="EA313" i="18"/>
  <c r="DZ312" i="18"/>
  <c r="DY312" i="18"/>
  <c r="EA308" i="18"/>
  <c r="DZ307" i="18"/>
  <c r="DY307" i="18"/>
  <c r="EA297" i="18"/>
  <c r="DZ296" i="18"/>
  <c r="DY296" i="18"/>
  <c r="EA291" i="18"/>
  <c r="DZ290" i="18"/>
  <c r="DY290" i="18"/>
  <c r="EA287" i="18"/>
  <c r="DZ286" i="18"/>
  <c r="DY286" i="18"/>
  <c r="DZ278" i="18"/>
  <c r="DY278" i="18"/>
  <c r="EA273" i="18"/>
  <c r="DZ272" i="18"/>
  <c r="DY272" i="18"/>
  <c r="EA264" i="18"/>
  <c r="DZ263" i="18"/>
  <c r="DY263" i="18"/>
  <c r="EA259" i="18"/>
  <c r="DZ258" i="18"/>
  <c r="DY258" i="18"/>
  <c r="EA249" i="18"/>
  <c r="DZ248" i="18"/>
  <c r="DY248" i="18"/>
  <c r="EA242" i="18"/>
  <c r="DZ241" i="18"/>
  <c r="DY241" i="18"/>
  <c r="EA236" i="18"/>
  <c r="DZ235" i="18"/>
  <c r="DY235" i="18"/>
  <c r="EA232" i="18"/>
  <c r="DZ231" i="18"/>
  <c r="DY231" i="18"/>
  <c r="EA218" i="18"/>
  <c r="DZ217" i="18"/>
  <c r="DY217" i="18"/>
  <c r="EA205" i="18"/>
  <c r="DY204" i="18"/>
  <c r="EA194" i="18"/>
  <c r="DZ193" i="18"/>
  <c r="DY193" i="18"/>
  <c r="EA189" i="18"/>
  <c r="DZ188" i="18"/>
  <c r="DY188" i="18"/>
  <c r="EA180" i="18"/>
  <c r="DZ179" i="18"/>
  <c r="DY179" i="18"/>
  <c r="EA168" i="18"/>
  <c r="DZ167" i="18"/>
  <c r="DY167" i="18"/>
  <c r="DZ163" i="18"/>
  <c r="DY163" i="18"/>
  <c r="EA150" i="18"/>
  <c r="DZ149" i="18"/>
  <c r="DY149" i="18"/>
  <c r="EA137" i="18"/>
  <c r="DZ136" i="18"/>
  <c r="DY136" i="18"/>
  <c r="EA126" i="18"/>
  <c r="DZ125" i="18"/>
  <c r="DY125" i="18"/>
  <c r="EA121" i="18"/>
  <c r="DZ120" i="18"/>
  <c r="DY120" i="18"/>
  <c r="EA112" i="18"/>
  <c r="DZ111" i="18"/>
  <c r="DY111" i="18"/>
  <c r="EA103" i="18"/>
  <c r="DZ102" i="18"/>
  <c r="DY102" i="18"/>
  <c r="EA97" i="18"/>
  <c r="DZ96" i="18"/>
  <c r="DY96" i="18"/>
  <c r="EA85" i="18"/>
  <c r="DZ84" i="18"/>
  <c r="DY84" i="18"/>
  <c r="EA80" i="18"/>
  <c r="DZ79" i="18"/>
  <c r="DY79" i="18"/>
  <c r="EA72" i="18"/>
  <c r="DZ71" i="18"/>
  <c r="DY71" i="18"/>
  <c r="EA66" i="18"/>
  <c r="DZ65" i="18"/>
  <c r="DY65" i="18"/>
  <c r="EA48" i="18"/>
  <c r="DZ47" i="18"/>
  <c r="DY47" i="18"/>
  <c r="EA43" i="18"/>
  <c r="DZ42" i="18"/>
  <c r="DY42" i="18"/>
  <c r="DZ30" i="18"/>
  <c r="DY30" i="18"/>
  <c r="DZ25" i="18"/>
  <c r="DY25" i="18"/>
  <c r="EA18" i="18"/>
  <c r="DZ17" i="18"/>
  <c r="DY17" i="18"/>
  <c r="EA14" i="18"/>
  <c r="DZ13" i="18"/>
  <c r="DY13" i="18"/>
  <c r="DZ12" i="18"/>
  <c r="DY12" i="18"/>
  <c r="DZ11" i="18"/>
  <c r="DY11" i="18"/>
  <c r="DV321" i="18"/>
  <c r="DU321" i="18"/>
  <c r="DV312" i="18"/>
  <c r="DU312" i="18"/>
  <c r="DV307" i="18"/>
  <c r="DU307" i="18"/>
  <c r="DV296" i="18"/>
  <c r="DU296" i="18"/>
  <c r="DV290" i="18"/>
  <c r="DU290" i="18"/>
  <c r="DV286" i="18"/>
  <c r="DU286" i="18"/>
  <c r="DV278" i="18"/>
  <c r="DU278" i="18"/>
  <c r="DV272" i="18"/>
  <c r="DU272" i="18"/>
  <c r="DV263" i="18"/>
  <c r="DU263" i="18"/>
  <c r="DV258" i="18"/>
  <c r="DU258" i="18"/>
  <c r="DV248" i="18"/>
  <c r="DU248" i="18"/>
  <c r="DV241" i="18"/>
  <c r="DU241" i="18"/>
  <c r="DV235" i="18"/>
  <c r="DU235" i="18"/>
  <c r="DV231" i="18"/>
  <c r="DU231" i="18"/>
  <c r="DV217" i="18"/>
  <c r="DU217" i="18"/>
  <c r="DV204" i="18"/>
  <c r="DU204" i="18"/>
  <c r="DV193" i="18"/>
  <c r="DU193" i="18"/>
  <c r="DV188" i="18"/>
  <c r="DU188" i="18"/>
  <c r="DV179" i="18"/>
  <c r="DU179" i="18"/>
  <c r="DV167" i="18"/>
  <c r="DU167" i="18"/>
  <c r="DV163" i="18"/>
  <c r="DU163" i="18"/>
  <c r="DV149" i="18"/>
  <c r="DU149" i="18"/>
  <c r="DV136" i="18"/>
  <c r="DU136" i="18"/>
  <c r="DV125" i="18"/>
  <c r="DU125" i="18"/>
  <c r="DV120" i="18"/>
  <c r="DU120" i="18"/>
  <c r="DV111" i="18"/>
  <c r="DU111" i="18"/>
  <c r="DV102" i="18"/>
  <c r="DU102" i="18"/>
  <c r="DV96" i="18"/>
  <c r="DU96" i="18"/>
  <c r="DV84" i="18"/>
  <c r="DU84" i="18"/>
  <c r="DV79" i="18"/>
  <c r="DU79" i="18"/>
  <c r="DV71" i="18"/>
  <c r="DU71" i="18"/>
  <c r="DV65" i="18"/>
  <c r="DU65" i="18"/>
  <c r="DV47" i="18"/>
  <c r="DU47" i="18"/>
  <c r="DV42" i="18"/>
  <c r="DU42" i="18"/>
  <c r="DV30" i="18"/>
  <c r="DU30" i="18"/>
  <c r="DV25" i="18"/>
  <c r="DU25" i="18"/>
  <c r="DV17" i="18"/>
  <c r="DU17" i="18"/>
  <c r="DV13" i="18"/>
  <c r="DU13" i="18"/>
  <c r="DV12" i="18"/>
  <c r="DU12" i="18"/>
  <c r="DV11" i="18"/>
  <c r="DU11" i="18"/>
  <c r="DS322" i="18"/>
  <c r="DR321" i="18"/>
  <c r="DQ321" i="18"/>
  <c r="DR312" i="18"/>
  <c r="DQ312" i="18"/>
  <c r="DR307" i="18"/>
  <c r="DQ307" i="18"/>
  <c r="DR296" i="18"/>
  <c r="DQ296" i="18"/>
  <c r="DR290" i="18"/>
  <c r="DQ290" i="18"/>
  <c r="DR286" i="18"/>
  <c r="DQ286" i="18"/>
  <c r="DR278" i="18"/>
  <c r="DQ278" i="18"/>
  <c r="DR272" i="18"/>
  <c r="DQ272" i="18"/>
  <c r="DR263" i="18"/>
  <c r="DQ263" i="18"/>
  <c r="DR258" i="18"/>
  <c r="DQ258" i="18"/>
  <c r="DR248" i="18"/>
  <c r="DQ248" i="18"/>
  <c r="DR241" i="18"/>
  <c r="DQ241" i="18"/>
  <c r="DR235" i="18"/>
  <c r="DQ235" i="18"/>
  <c r="DR231" i="18"/>
  <c r="DQ231" i="18"/>
  <c r="DR217" i="18"/>
  <c r="DQ217" i="18"/>
  <c r="DR204" i="18"/>
  <c r="DQ204" i="18"/>
  <c r="DR193" i="18"/>
  <c r="DQ193" i="18"/>
  <c r="DR188" i="18"/>
  <c r="DQ188" i="18"/>
  <c r="DR179" i="18"/>
  <c r="DQ179" i="18"/>
  <c r="DR167" i="18"/>
  <c r="DQ167" i="18"/>
  <c r="DR163" i="18"/>
  <c r="DQ163" i="18"/>
  <c r="DR149" i="18"/>
  <c r="DQ149" i="18"/>
  <c r="DR136" i="18"/>
  <c r="DQ136" i="18"/>
  <c r="DR125" i="18"/>
  <c r="DQ125" i="18"/>
  <c r="DR120" i="18"/>
  <c r="DQ120" i="18"/>
  <c r="DR111" i="18"/>
  <c r="DQ111" i="18"/>
  <c r="DR102" i="18"/>
  <c r="DQ102" i="18"/>
  <c r="DR96" i="18"/>
  <c r="DQ96" i="18"/>
  <c r="DR84" i="18"/>
  <c r="DQ84" i="18"/>
  <c r="DR79" i="18"/>
  <c r="DQ79" i="18"/>
  <c r="DR71" i="18"/>
  <c r="DQ71" i="18"/>
  <c r="DR65" i="18"/>
  <c r="DQ65" i="18"/>
  <c r="DR47" i="18"/>
  <c r="DQ47" i="18"/>
  <c r="DR42" i="18"/>
  <c r="DQ42" i="18"/>
  <c r="DR30" i="18"/>
  <c r="DQ30" i="18"/>
  <c r="DR25" i="18"/>
  <c r="DQ25" i="18"/>
  <c r="DR17" i="18"/>
  <c r="DQ17" i="18"/>
  <c r="DR13" i="18"/>
  <c r="DQ13" i="18"/>
  <c r="DR12" i="18"/>
  <c r="DQ12" i="18"/>
  <c r="DR11" i="18"/>
  <c r="DQ11" i="18"/>
  <c r="DO322" i="18"/>
  <c r="DN321" i="18"/>
  <c r="DM321" i="18"/>
  <c r="DN312" i="18"/>
  <c r="DM312" i="18"/>
  <c r="DN307" i="18"/>
  <c r="DM307" i="18"/>
  <c r="DN296" i="18"/>
  <c r="DM296" i="18"/>
  <c r="DN290" i="18"/>
  <c r="DM290" i="18"/>
  <c r="DN286" i="18"/>
  <c r="DM286" i="18"/>
  <c r="DN278" i="18"/>
  <c r="DM278" i="18"/>
  <c r="DN272" i="18"/>
  <c r="DM272" i="18"/>
  <c r="DN263" i="18"/>
  <c r="DM263" i="18"/>
  <c r="DN258" i="18"/>
  <c r="DM258" i="18"/>
  <c r="DN248" i="18"/>
  <c r="DM248" i="18"/>
  <c r="DN241" i="18"/>
  <c r="DM241" i="18"/>
  <c r="DN235" i="18"/>
  <c r="DM235" i="18"/>
  <c r="DN231" i="18"/>
  <c r="DM231" i="18"/>
  <c r="DN217" i="18"/>
  <c r="DM217" i="18"/>
  <c r="DN204" i="18"/>
  <c r="DM204" i="18"/>
  <c r="DN193" i="18"/>
  <c r="DM193" i="18"/>
  <c r="DN188" i="18"/>
  <c r="DM188" i="18"/>
  <c r="DN179" i="18"/>
  <c r="DM179" i="18"/>
  <c r="DN167" i="18"/>
  <c r="DM167" i="18"/>
  <c r="DN163" i="18"/>
  <c r="DM163" i="18"/>
  <c r="DN149" i="18"/>
  <c r="DM149" i="18"/>
  <c r="DN136" i="18"/>
  <c r="DM136" i="18"/>
  <c r="DN125" i="18"/>
  <c r="DM125" i="18"/>
  <c r="DN120" i="18"/>
  <c r="DM120" i="18"/>
  <c r="DN111" i="18"/>
  <c r="DM111" i="18"/>
  <c r="DN102" i="18"/>
  <c r="DM102" i="18"/>
  <c r="DN96" i="18"/>
  <c r="DM96" i="18"/>
  <c r="DN84" i="18"/>
  <c r="DM84" i="18"/>
  <c r="DN79" i="18"/>
  <c r="DM79" i="18"/>
  <c r="DN71" i="18"/>
  <c r="DM71" i="18"/>
  <c r="DN65" i="18"/>
  <c r="DM65" i="18"/>
  <c r="DN47" i="18"/>
  <c r="DM47" i="18"/>
  <c r="DN42" i="18"/>
  <c r="DM42" i="18"/>
  <c r="DN30" i="18"/>
  <c r="DM30" i="18"/>
  <c r="DN25" i="18"/>
  <c r="DM25" i="18"/>
  <c r="DN17" i="18"/>
  <c r="DM17" i="18"/>
  <c r="DN13" i="18"/>
  <c r="DM13" i="18"/>
  <c r="DN12" i="18"/>
  <c r="DM12" i="18"/>
  <c r="DN11" i="18"/>
  <c r="DM11" i="18"/>
  <c r="DJ235" i="18"/>
  <c r="DI235" i="18"/>
  <c r="DK79" i="18"/>
  <c r="DJ321" i="18"/>
  <c r="DI321" i="18"/>
  <c r="DJ312" i="18"/>
  <c r="DI312" i="18"/>
  <c r="DJ307" i="18"/>
  <c r="DI307" i="18"/>
  <c r="DJ296" i="18"/>
  <c r="DI296" i="18"/>
  <c r="DJ290" i="18"/>
  <c r="DI290" i="18"/>
  <c r="DJ286" i="18"/>
  <c r="DI286" i="18"/>
  <c r="DJ278" i="18"/>
  <c r="DI278" i="18"/>
  <c r="DJ272" i="18"/>
  <c r="DI272" i="18"/>
  <c r="DJ263" i="18"/>
  <c r="DI263" i="18"/>
  <c r="DJ258" i="18"/>
  <c r="DI258" i="18"/>
  <c r="DJ248" i="18"/>
  <c r="DI248" i="18"/>
  <c r="DJ241" i="18"/>
  <c r="DI241" i="18"/>
  <c r="DJ231" i="18"/>
  <c r="DI231" i="18"/>
  <c r="DJ217" i="18"/>
  <c r="DI217" i="18"/>
  <c r="DJ204" i="18"/>
  <c r="DI204" i="18"/>
  <c r="DJ193" i="18"/>
  <c r="DI193" i="18"/>
  <c r="DJ179" i="18"/>
  <c r="DI179" i="18"/>
  <c r="DJ167" i="18"/>
  <c r="DI167" i="18"/>
  <c r="DJ163" i="18"/>
  <c r="DI163" i="18"/>
  <c r="DJ149" i="18"/>
  <c r="DI149" i="18"/>
  <c r="DJ136" i="18"/>
  <c r="DI136" i="18"/>
  <c r="DJ125" i="18"/>
  <c r="DI125" i="18"/>
  <c r="DJ120" i="18"/>
  <c r="DI120" i="18"/>
  <c r="DJ111" i="18"/>
  <c r="DI111" i="18"/>
  <c r="DJ102" i="18"/>
  <c r="DI102" i="18"/>
  <c r="DJ96" i="18"/>
  <c r="DI96" i="18"/>
  <c r="DJ84" i="18"/>
  <c r="DI84" i="18"/>
  <c r="DJ71" i="18"/>
  <c r="DI71" i="18"/>
  <c r="DJ65" i="18"/>
  <c r="DI65" i="18"/>
  <c r="DJ47" i="18"/>
  <c r="DI47" i="18"/>
  <c r="DJ42" i="18"/>
  <c r="DI42" i="18"/>
  <c r="DJ30" i="18"/>
  <c r="DI30" i="18"/>
  <c r="DJ25" i="18"/>
  <c r="DI25" i="18"/>
  <c r="DJ17" i="18"/>
  <c r="DI17" i="18"/>
  <c r="DJ13" i="18"/>
  <c r="DI13" i="18"/>
  <c r="DJ11" i="18"/>
  <c r="DI11" i="18"/>
  <c r="EM12" i="18" l="1"/>
  <c r="DO321" i="18"/>
  <c r="DK42" i="18"/>
  <c r="EM312" i="18"/>
  <c r="EA231" i="18"/>
  <c r="DK17" i="18"/>
  <c r="DK13" i="18"/>
  <c r="DK96" i="18"/>
  <c r="DK120" i="18"/>
  <c r="DK217" i="18"/>
  <c r="DK290" i="18"/>
  <c r="DK25" i="18"/>
  <c r="DK111" i="18"/>
  <c r="EA65" i="18"/>
  <c r="EA96" i="18"/>
  <c r="EA149" i="18"/>
  <c r="DQ10" i="18"/>
  <c r="DK102" i="18"/>
  <c r="DK258" i="18"/>
  <c r="DK278" i="18"/>
  <c r="DK296" i="18"/>
  <c r="DK84" i="18"/>
  <c r="DK167" i="18"/>
  <c r="DW11" i="18"/>
  <c r="EA167" i="18"/>
  <c r="EA248" i="18"/>
  <c r="DK248" i="18"/>
  <c r="DK272" i="18"/>
  <c r="EA71" i="18"/>
  <c r="EA163" i="18"/>
  <c r="DK235" i="18"/>
  <c r="DK163" i="18"/>
  <c r="EA312" i="18"/>
  <c r="EA25" i="18"/>
  <c r="EK10" i="18"/>
  <c r="AD94" i="14"/>
  <c r="DN10" i="18"/>
  <c r="EA30" i="18"/>
  <c r="EA272" i="18"/>
  <c r="EA286" i="18"/>
  <c r="EG10" i="18"/>
  <c r="EH10" i="18"/>
  <c r="EA290" i="18"/>
  <c r="EI12" i="18"/>
  <c r="EL10" i="18"/>
  <c r="DV10" i="18"/>
  <c r="EA241" i="18"/>
  <c r="EA258" i="18"/>
  <c r="DJ10" i="18"/>
  <c r="DR10" i="18"/>
  <c r="DK12" i="18"/>
  <c r="EA84" i="18"/>
  <c r="EA120" i="18"/>
  <c r="EA321" i="18"/>
  <c r="EA307" i="18"/>
  <c r="EA296" i="18"/>
  <c r="EA278" i="18"/>
  <c r="EA263" i="18"/>
  <c r="EA235" i="18"/>
  <c r="EA217" i="18"/>
  <c r="EA204" i="18"/>
  <c r="EA193" i="18"/>
  <c r="EA188" i="18"/>
  <c r="EA179" i="18"/>
  <c r="EA136" i="18"/>
  <c r="EA125" i="18"/>
  <c r="EA111" i="18"/>
  <c r="EA102" i="18"/>
  <c r="EA79" i="18"/>
  <c r="EA47" i="18"/>
  <c r="EA42" i="18"/>
  <c r="EA17" i="18"/>
  <c r="DY10" i="18"/>
  <c r="DZ10" i="18"/>
  <c r="EA11" i="18"/>
  <c r="EA13" i="18"/>
  <c r="DU10" i="18"/>
  <c r="DS321" i="18"/>
  <c r="DM10" i="18"/>
  <c r="DK312" i="18"/>
  <c r="DK263" i="18"/>
  <c r="DK241" i="18"/>
  <c r="DK204" i="18"/>
  <c r="DK193" i="18"/>
  <c r="DK179" i="18"/>
  <c r="DK149" i="18"/>
  <c r="DK136" i="18"/>
  <c r="DK125" i="18"/>
  <c r="DK47" i="18"/>
  <c r="DI10" i="18"/>
  <c r="EH326" i="18" l="1"/>
  <c r="DZ326" i="18"/>
  <c r="H124" i="13" s="1"/>
  <c r="DQ326" i="18"/>
  <c r="DI326" i="18"/>
  <c r="DM326" i="18"/>
  <c r="DR326" i="18"/>
  <c r="H122" i="13" s="1"/>
  <c r="EG326" i="18"/>
  <c r="E126" i="13" s="1"/>
  <c r="DY326" i="18"/>
  <c r="DN326" i="18"/>
  <c r="EK326" i="18"/>
  <c r="E127" i="13" s="1"/>
  <c r="DU326" i="18"/>
  <c r="E123" i="13" s="1"/>
  <c r="H126" i="13"/>
  <c r="DJ326" i="18"/>
  <c r="H120" i="13" s="1"/>
  <c r="EL326" i="18"/>
  <c r="EM10" i="18"/>
  <c r="DV326" i="18"/>
  <c r="H123" i="13" s="1"/>
  <c r="DW10" i="18"/>
  <c r="EI10" i="18"/>
  <c r="EA10" i="18"/>
  <c r="DK10" i="18"/>
  <c r="DO326" i="18" l="1"/>
  <c r="E120" i="13"/>
  <c r="I120" i="13" s="1"/>
  <c r="E124" i="13"/>
  <c r="I124" i="13" s="1"/>
  <c r="H121" i="13"/>
  <c r="F122" i="13"/>
  <c r="F121" i="13"/>
  <c r="F127" i="13"/>
  <c r="F124" i="13"/>
  <c r="F126" i="13"/>
  <c r="E121" i="13"/>
  <c r="EA326" i="18"/>
  <c r="E122" i="13"/>
  <c r="I122" i="13" s="1"/>
  <c r="F123" i="13"/>
  <c r="F120" i="13"/>
  <c r="DK326" i="18"/>
  <c r="DS326" i="18"/>
  <c r="EI326" i="18"/>
  <c r="I126" i="13"/>
  <c r="I123" i="13"/>
  <c r="DW326" i="18"/>
  <c r="H127" i="13"/>
  <c r="I127" i="13" s="1"/>
  <c r="EM326" i="18"/>
  <c r="AA151" i="14"/>
  <c r="Z151" i="14"/>
  <c r="AC151" i="14"/>
  <c r="AD151" i="14"/>
  <c r="AB151" i="14"/>
  <c r="DF248" i="18"/>
  <c r="DG43" i="18"/>
  <c r="DC322" i="18"/>
  <c r="CH296" i="18"/>
  <c r="CH248" i="18"/>
  <c r="AA291" i="18"/>
  <c r="I121" i="13" l="1"/>
  <c r="AO12" i="18" l="1"/>
  <c r="AO11" i="18"/>
  <c r="DF296" i="18" l="1"/>
  <c r="DG322" i="18"/>
  <c r="DF321" i="18"/>
  <c r="DE321" i="18"/>
  <c r="DG313" i="18"/>
  <c r="DF312" i="18"/>
  <c r="DE312" i="18"/>
  <c r="DF307" i="18"/>
  <c r="DE307" i="18"/>
  <c r="DE296" i="18"/>
  <c r="DF290" i="18"/>
  <c r="DE290" i="18"/>
  <c r="DF286" i="18"/>
  <c r="DE286" i="18"/>
  <c r="DF278" i="18"/>
  <c r="DE278" i="18"/>
  <c r="DF272" i="18"/>
  <c r="DE272" i="18"/>
  <c r="DF263" i="18"/>
  <c r="DE263" i="18"/>
  <c r="DF258" i="18"/>
  <c r="DE258" i="18"/>
  <c r="DE248" i="18"/>
  <c r="DF241" i="18"/>
  <c r="DE241" i="18"/>
  <c r="DF235" i="18"/>
  <c r="DE235" i="18"/>
  <c r="DF231" i="18"/>
  <c r="DE231" i="18"/>
  <c r="DF217" i="18"/>
  <c r="DE217" i="18"/>
  <c r="DF204" i="18"/>
  <c r="DE204" i="18"/>
  <c r="DF193" i="18"/>
  <c r="DE193" i="18"/>
  <c r="DF188" i="18"/>
  <c r="DE188" i="18"/>
  <c r="DF179" i="18"/>
  <c r="DE179" i="18"/>
  <c r="DF167" i="18"/>
  <c r="DE167" i="18"/>
  <c r="DF163" i="18"/>
  <c r="DE163" i="18"/>
  <c r="DF149" i="18"/>
  <c r="DE149" i="18"/>
  <c r="DF136" i="18"/>
  <c r="DE136" i="18"/>
  <c r="DF125" i="18"/>
  <c r="DE125" i="18"/>
  <c r="DF120" i="18"/>
  <c r="DE120" i="18"/>
  <c r="DF111" i="18"/>
  <c r="DE111" i="18"/>
  <c r="DF102" i="18"/>
  <c r="DE102" i="18"/>
  <c r="DF96" i="18"/>
  <c r="DE96" i="18"/>
  <c r="DF84" i="18"/>
  <c r="DE84" i="18"/>
  <c r="DF79" i="18"/>
  <c r="DE79" i="18"/>
  <c r="DF71" i="18"/>
  <c r="DE71" i="18"/>
  <c r="DF65" i="18"/>
  <c r="DE65" i="18"/>
  <c r="DF47" i="18"/>
  <c r="DE47" i="18"/>
  <c r="DF42" i="18"/>
  <c r="DE42" i="18"/>
  <c r="DF30" i="18"/>
  <c r="DE30" i="18"/>
  <c r="DF25" i="18"/>
  <c r="DE25" i="18"/>
  <c r="DF17" i="18"/>
  <c r="DE17" i="18"/>
  <c r="DF13" i="18"/>
  <c r="DE13" i="18"/>
  <c r="DF12" i="18"/>
  <c r="DE12" i="18"/>
  <c r="DF11" i="18"/>
  <c r="DE11" i="18"/>
  <c r="DA286" i="18"/>
  <c r="DC279" i="18"/>
  <c r="DA17" i="18"/>
  <c r="DC324" i="18"/>
  <c r="DC323" i="18"/>
  <c r="DC320" i="18"/>
  <c r="DB321" i="18"/>
  <c r="DA321" i="18"/>
  <c r="DB312" i="18"/>
  <c r="DA312" i="18"/>
  <c r="DC308" i="18"/>
  <c r="DB307" i="18"/>
  <c r="DA307" i="18"/>
  <c r="DC297" i="18"/>
  <c r="DB296" i="18"/>
  <c r="DA296" i="18"/>
  <c r="DC291" i="18"/>
  <c r="DB290" i="18"/>
  <c r="DA290" i="18"/>
  <c r="DC287" i="18"/>
  <c r="DB286" i="18"/>
  <c r="DB278" i="18"/>
  <c r="DA278" i="18"/>
  <c r="DC273" i="18"/>
  <c r="DB272" i="18"/>
  <c r="DA272" i="18"/>
  <c r="DC264" i="18"/>
  <c r="DB263" i="18"/>
  <c r="DA263" i="18"/>
  <c r="DC259" i="18"/>
  <c r="DB258" i="18"/>
  <c r="DA258" i="18"/>
  <c r="DC249" i="18"/>
  <c r="DB248" i="18"/>
  <c r="DA248" i="18"/>
  <c r="DC242" i="18"/>
  <c r="DB241" i="18"/>
  <c r="DA241" i="18"/>
  <c r="DC236" i="18"/>
  <c r="DB235" i="18"/>
  <c r="DA235" i="18"/>
  <c r="DC232" i="18"/>
  <c r="DB231" i="18"/>
  <c r="DA231" i="18"/>
  <c r="DC218" i="18"/>
  <c r="DB217" i="18"/>
  <c r="DA217" i="18"/>
  <c r="DC205" i="18"/>
  <c r="DB204" i="18"/>
  <c r="DA204" i="18"/>
  <c r="DC194" i="18"/>
  <c r="DB193" i="18"/>
  <c r="DA193" i="18"/>
  <c r="DC189" i="18"/>
  <c r="DB188" i="18"/>
  <c r="DA188" i="18"/>
  <c r="DC180" i="18"/>
  <c r="DB179" i="18"/>
  <c r="DA179" i="18"/>
  <c r="DC168" i="18"/>
  <c r="DB167" i="18"/>
  <c r="DA167" i="18"/>
  <c r="DC164" i="18"/>
  <c r="DB163" i="18"/>
  <c r="DA163" i="18"/>
  <c r="DC150" i="18"/>
  <c r="DB149" i="18"/>
  <c r="DA149" i="18"/>
  <c r="DC137" i="18"/>
  <c r="DB136" i="18"/>
  <c r="DA136" i="18"/>
  <c r="DC126" i="18"/>
  <c r="DB125" i="18"/>
  <c r="DA125" i="18"/>
  <c r="DC121" i="18"/>
  <c r="DB120" i="18"/>
  <c r="DA120" i="18"/>
  <c r="DC112" i="18"/>
  <c r="DB111" i="18"/>
  <c r="DA111" i="18"/>
  <c r="DC103" i="18"/>
  <c r="DB102" i="18"/>
  <c r="DA102" i="18"/>
  <c r="DC97" i="18"/>
  <c r="DB96" i="18"/>
  <c r="DA96" i="18"/>
  <c r="DC85" i="18"/>
  <c r="DB84" i="18"/>
  <c r="DA84" i="18"/>
  <c r="DC80" i="18"/>
  <c r="DB79" i="18"/>
  <c r="DA79" i="18"/>
  <c r="DC72" i="18"/>
  <c r="DB71" i="18"/>
  <c r="DA71" i="18"/>
  <c r="DC66" i="18"/>
  <c r="DB65" i="18"/>
  <c r="DA65" i="18"/>
  <c r="DC48" i="18"/>
  <c r="DB47" i="18"/>
  <c r="DA47" i="18"/>
  <c r="DB42" i="18"/>
  <c r="DA42" i="18"/>
  <c r="DC31" i="18"/>
  <c r="DB30" i="18"/>
  <c r="DA30" i="18"/>
  <c r="DC26" i="18"/>
  <c r="DB25" i="18"/>
  <c r="DA25" i="18"/>
  <c r="DC18" i="18"/>
  <c r="DB17" i="18"/>
  <c r="DC14" i="18"/>
  <c r="DB13" i="18"/>
  <c r="DA13" i="18"/>
  <c r="DB12" i="18"/>
  <c r="DA12" i="18"/>
  <c r="DB11" i="18"/>
  <c r="DA11" i="18"/>
  <c r="CY322" i="18"/>
  <c r="CX321" i="18"/>
  <c r="CW321" i="18"/>
  <c r="CX312" i="18"/>
  <c r="CW312" i="18"/>
  <c r="CX307" i="18"/>
  <c r="CW307" i="18"/>
  <c r="CX296" i="18"/>
  <c r="CW296" i="18"/>
  <c r="CX290" i="18"/>
  <c r="CW290" i="18"/>
  <c r="CX286" i="18"/>
  <c r="CW286" i="18"/>
  <c r="CX278" i="18"/>
  <c r="CW278" i="18"/>
  <c r="CX272" i="18"/>
  <c r="CW272" i="18"/>
  <c r="CX263" i="18"/>
  <c r="CW263" i="18"/>
  <c r="CX258" i="18"/>
  <c r="CW258" i="18"/>
  <c r="CX248" i="18"/>
  <c r="CW248" i="18"/>
  <c r="CX241" i="18"/>
  <c r="CW241" i="18"/>
  <c r="CX235" i="18"/>
  <c r="CW235" i="18"/>
  <c r="CX231" i="18"/>
  <c r="CW231" i="18"/>
  <c r="CX217" i="18"/>
  <c r="CW217" i="18"/>
  <c r="CX204" i="18"/>
  <c r="CW204" i="18"/>
  <c r="CX193" i="18"/>
  <c r="CX188" i="18"/>
  <c r="CW188" i="18"/>
  <c r="CX179" i="18"/>
  <c r="CW179" i="18"/>
  <c r="CX167" i="18"/>
  <c r="CW167" i="18"/>
  <c r="CX163" i="18"/>
  <c r="CX149" i="18"/>
  <c r="CW149" i="18"/>
  <c r="CX136" i="18"/>
  <c r="CW136" i="18"/>
  <c r="CX125" i="18"/>
  <c r="CW125" i="18"/>
  <c r="CX120" i="18"/>
  <c r="CW120" i="18"/>
  <c r="CX111" i="18"/>
  <c r="CW111" i="18"/>
  <c r="CX102" i="18"/>
  <c r="CW102" i="18"/>
  <c r="CX96" i="18"/>
  <c r="CW96" i="18"/>
  <c r="CX84" i="18"/>
  <c r="CW84" i="18"/>
  <c r="CX79" i="18"/>
  <c r="CW79" i="18"/>
  <c r="CX71" i="18"/>
  <c r="CW71" i="18"/>
  <c r="CX65" i="18"/>
  <c r="CW65" i="18"/>
  <c r="CX47" i="18"/>
  <c r="CW47" i="18"/>
  <c r="CX42" i="18"/>
  <c r="CW42" i="18"/>
  <c r="CX30" i="18"/>
  <c r="CW30" i="18"/>
  <c r="CX25" i="18"/>
  <c r="CW25" i="18"/>
  <c r="CX17" i="18"/>
  <c r="CW17" i="18"/>
  <c r="CX13" i="18"/>
  <c r="CW13" i="18"/>
  <c r="CX11" i="18"/>
  <c r="CW11" i="18"/>
  <c r="CU322" i="18"/>
  <c r="CT321" i="18"/>
  <c r="CS321" i="18"/>
  <c r="CT312" i="18"/>
  <c r="CS312" i="18"/>
  <c r="CT307" i="18"/>
  <c r="CS307" i="18"/>
  <c r="CT296" i="18"/>
  <c r="CS296" i="18"/>
  <c r="CT290" i="18"/>
  <c r="CS290" i="18"/>
  <c r="CT286" i="18"/>
  <c r="CS286" i="18"/>
  <c r="CT278" i="18"/>
  <c r="CS278" i="18"/>
  <c r="CT272" i="18"/>
  <c r="CS272" i="18"/>
  <c r="CT263" i="18"/>
  <c r="CS263" i="18"/>
  <c r="CT258" i="18"/>
  <c r="CS258" i="18"/>
  <c r="CT248" i="18"/>
  <c r="CS248" i="18"/>
  <c r="CT241" i="18"/>
  <c r="CS241" i="18"/>
  <c r="CT235" i="18"/>
  <c r="CS235" i="18"/>
  <c r="CT231" i="18"/>
  <c r="CS231" i="18"/>
  <c r="CT217" i="18"/>
  <c r="CS217" i="18"/>
  <c r="CT204" i="18"/>
  <c r="CS204" i="18"/>
  <c r="CT193" i="18"/>
  <c r="CT188" i="18"/>
  <c r="CS188" i="18"/>
  <c r="CT179" i="18"/>
  <c r="CS179" i="18"/>
  <c r="CT167" i="18"/>
  <c r="CS167" i="18"/>
  <c r="CT163" i="18"/>
  <c r="CT149" i="18"/>
  <c r="CS149" i="18"/>
  <c r="CT136" i="18"/>
  <c r="CS136" i="18"/>
  <c r="CT125" i="18"/>
  <c r="CS125" i="18"/>
  <c r="CT120" i="18"/>
  <c r="CS120" i="18"/>
  <c r="CT111" i="18"/>
  <c r="CS111" i="18"/>
  <c r="CT102" i="18"/>
  <c r="CS102" i="18"/>
  <c r="CT96" i="18"/>
  <c r="CS96" i="18"/>
  <c r="CT84" i="18"/>
  <c r="CS84" i="18"/>
  <c r="CT79" i="18"/>
  <c r="CS79" i="18"/>
  <c r="CT71" i="18"/>
  <c r="CS71" i="18"/>
  <c r="CT65" i="18"/>
  <c r="CS65" i="18"/>
  <c r="CT47" i="18"/>
  <c r="CS47" i="18"/>
  <c r="CT42" i="18"/>
  <c r="CS42" i="18"/>
  <c r="CT30" i="18"/>
  <c r="CS30" i="18"/>
  <c r="CT25" i="18"/>
  <c r="CS25" i="18"/>
  <c r="CT17" i="18"/>
  <c r="CS17" i="18"/>
  <c r="CT13" i="18"/>
  <c r="CS13" i="18"/>
  <c r="CT11" i="18"/>
  <c r="CS11" i="18"/>
  <c r="DC42" i="18" l="1"/>
  <c r="DC312" i="18"/>
  <c r="DG42" i="18"/>
  <c r="DC25" i="18"/>
  <c r="DC321" i="18"/>
  <c r="DC136" i="18"/>
  <c r="DC13" i="18"/>
  <c r="DC30" i="18"/>
  <c r="DC102" i="18"/>
  <c r="DC163" i="18"/>
  <c r="DC235" i="18"/>
  <c r="DC278" i="18"/>
  <c r="CS10" i="18"/>
  <c r="DC217" i="18"/>
  <c r="DC179" i="18"/>
  <c r="DC248" i="18"/>
  <c r="DC290" i="18"/>
  <c r="DC84" i="18"/>
  <c r="DC204" i="18"/>
  <c r="DC65" i="18"/>
  <c r="DC71" i="18"/>
  <c r="DC296" i="18"/>
  <c r="CT10" i="18"/>
  <c r="CW10" i="18"/>
  <c r="DC47" i="18"/>
  <c r="DC120" i="18"/>
  <c r="CU321" i="18"/>
  <c r="CX10" i="18"/>
  <c r="DC193" i="18"/>
  <c r="DC263" i="18"/>
  <c r="DC307" i="18"/>
  <c r="DG321" i="18"/>
  <c r="DG312" i="18"/>
  <c r="DE10" i="18"/>
  <c r="DF10" i="18"/>
  <c r="DG11" i="18"/>
  <c r="DC286" i="18"/>
  <c r="DC272" i="18"/>
  <c r="DC258" i="18"/>
  <c r="DC241" i="18"/>
  <c r="DC231" i="18"/>
  <c r="DC188" i="18"/>
  <c r="DC167" i="18"/>
  <c r="DC149" i="18"/>
  <c r="DC125" i="18"/>
  <c r="DC111" i="18"/>
  <c r="DC96" i="18"/>
  <c r="DC79" i="18"/>
  <c r="DB10" i="18"/>
  <c r="DA10" i="18"/>
  <c r="DC11" i="18"/>
  <c r="DC17" i="18"/>
  <c r="CY321" i="18"/>
  <c r="DB326" i="18" l="1"/>
  <c r="DA326" i="18"/>
  <c r="DF326" i="18"/>
  <c r="DE326" i="18"/>
  <c r="F119" i="13" s="1"/>
  <c r="CS326" i="18"/>
  <c r="F116" i="13" s="1"/>
  <c r="F118" i="13"/>
  <c r="H118" i="13"/>
  <c r="CT326" i="18"/>
  <c r="H116" i="13" s="1"/>
  <c r="CW326" i="18"/>
  <c r="E117" i="13" s="1"/>
  <c r="CX326" i="18"/>
  <c r="H117" i="13" s="1"/>
  <c r="E118" i="13"/>
  <c r="DG10" i="18"/>
  <c r="DC10" i="18"/>
  <c r="CQ322" i="18"/>
  <c r="CP321" i="18"/>
  <c r="CO321" i="18"/>
  <c r="CP312" i="18"/>
  <c r="CO312" i="18"/>
  <c r="CP307" i="18"/>
  <c r="CO307" i="18"/>
  <c r="CO296" i="18"/>
  <c r="CP290" i="18"/>
  <c r="CO290" i="18"/>
  <c r="CP286" i="18"/>
  <c r="CO286" i="18"/>
  <c r="CP278" i="18"/>
  <c r="CO278" i="18"/>
  <c r="CP272" i="18"/>
  <c r="CO272" i="18"/>
  <c r="CP263" i="18"/>
  <c r="CO263" i="18"/>
  <c r="CP258" i="18"/>
  <c r="CO258" i="18"/>
  <c r="CO248" i="18"/>
  <c r="CP241" i="18"/>
  <c r="CO241" i="18"/>
  <c r="CP235" i="18"/>
  <c r="CO235" i="18"/>
  <c r="CP231" i="18"/>
  <c r="CO231" i="18"/>
  <c r="CP217" i="18"/>
  <c r="CO217" i="18"/>
  <c r="CP204" i="18"/>
  <c r="CO204" i="18"/>
  <c r="CP193" i="18"/>
  <c r="CO193" i="18"/>
  <c r="CP188" i="18"/>
  <c r="CO188" i="18"/>
  <c r="CP179" i="18"/>
  <c r="CO179" i="18"/>
  <c r="CP167" i="18"/>
  <c r="CO167" i="18"/>
  <c r="CP163" i="18"/>
  <c r="CO163" i="18"/>
  <c r="CP149" i="18"/>
  <c r="CO149" i="18"/>
  <c r="CP136" i="18"/>
  <c r="CO136" i="18"/>
  <c r="CP125" i="18"/>
  <c r="CO125" i="18"/>
  <c r="CP120" i="18"/>
  <c r="CO120" i="18"/>
  <c r="CP111" i="18"/>
  <c r="CO111" i="18"/>
  <c r="CP102" i="18"/>
  <c r="CO102" i="18"/>
  <c r="CP96" i="18"/>
  <c r="CO96" i="18"/>
  <c r="CP84" i="18"/>
  <c r="CO84" i="18"/>
  <c r="CP79" i="18"/>
  <c r="CO79" i="18"/>
  <c r="CP71" i="18"/>
  <c r="CO71" i="18"/>
  <c r="CP65" i="18"/>
  <c r="CO65" i="18"/>
  <c r="CP47" i="18"/>
  <c r="CO47" i="18"/>
  <c r="CP42" i="18"/>
  <c r="CO42" i="18"/>
  <c r="CP30" i="18"/>
  <c r="CO30" i="18"/>
  <c r="CP25" i="18"/>
  <c r="CO25" i="18"/>
  <c r="CP17" i="18"/>
  <c r="CO17" i="18"/>
  <c r="CP13" i="18"/>
  <c r="CO13" i="18"/>
  <c r="CP12" i="18"/>
  <c r="CO12" i="18"/>
  <c r="CP11" i="18"/>
  <c r="CO11" i="18"/>
  <c r="AU324" i="18"/>
  <c r="D108" i="13"/>
  <c r="BN321" i="18"/>
  <c r="BM321" i="18"/>
  <c r="BN312" i="18"/>
  <c r="BM312" i="18"/>
  <c r="BN307" i="18"/>
  <c r="BM307" i="18"/>
  <c r="BN296" i="18"/>
  <c r="BM296" i="18"/>
  <c r="BN290" i="18"/>
  <c r="BM290" i="18"/>
  <c r="BN286" i="18"/>
  <c r="BM286" i="18"/>
  <c r="BN278" i="18"/>
  <c r="BM278" i="18"/>
  <c r="BN272" i="18"/>
  <c r="BM272" i="18"/>
  <c r="BN263" i="18"/>
  <c r="BM263" i="18"/>
  <c r="BN258" i="18"/>
  <c r="BM258" i="18"/>
  <c r="BN248" i="18"/>
  <c r="BM248" i="18"/>
  <c r="BN241" i="18"/>
  <c r="BM241" i="18"/>
  <c r="BN235" i="18"/>
  <c r="BM235" i="18"/>
  <c r="BN231" i="18"/>
  <c r="BM231" i="18"/>
  <c r="BN217" i="18"/>
  <c r="BM217" i="18"/>
  <c r="BN204" i="18"/>
  <c r="BM204" i="18"/>
  <c r="BN193" i="18"/>
  <c r="BM193" i="18"/>
  <c r="BN188" i="18"/>
  <c r="BM188" i="18"/>
  <c r="BN179" i="18"/>
  <c r="BM179" i="18"/>
  <c r="BN167" i="18"/>
  <c r="BM167" i="18"/>
  <c r="BN163" i="18"/>
  <c r="BM163" i="18"/>
  <c r="BN149" i="18"/>
  <c r="BM149" i="18"/>
  <c r="BN136" i="18"/>
  <c r="BM136" i="18"/>
  <c r="BN125" i="18"/>
  <c r="BM125" i="18"/>
  <c r="BN120" i="18"/>
  <c r="BM120" i="18"/>
  <c r="BN111" i="18"/>
  <c r="BM111" i="18"/>
  <c r="BN102" i="18"/>
  <c r="BM102" i="18"/>
  <c r="BN96" i="18"/>
  <c r="BM96" i="18"/>
  <c r="BN84" i="18"/>
  <c r="BM84" i="18"/>
  <c r="BN79" i="18"/>
  <c r="BM79" i="18"/>
  <c r="BN71" i="18"/>
  <c r="BM71" i="18"/>
  <c r="BN65" i="18"/>
  <c r="BM65" i="18"/>
  <c r="BN47" i="18"/>
  <c r="BM47" i="18"/>
  <c r="BN42" i="18"/>
  <c r="BM42" i="18"/>
  <c r="BN30" i="18"/>
  <c r="BM30" i="18"/>
  <c r="BN25" i="18"/>
  <c r="BM25" i="18"/>
  <c r="BN17" i="18"/>
  <c r="BM17" i="18"/>
  <c r="BN13" i="18"/>
  <c r="BM13" i="18"/>
  <c r="BN11" i="18"/>
  <c r="BM11" i="18"/>
  <c r="CG248" i="18"/>
  <c r="CI248" i="18" s="1"/>
  <c r="CG296" i="18"/>
  <c r="CI296" i="18" s="1"/>
  <c r="CH204" i="18"/>
  <c r="CG204" i="18"/>
  <c r="CH321" i="18"/>
  <c r="CG321" i="18"/>
  <c r="CH312" i="18"/>
  <c r="CG312" i="18"/>
  <c r="CH307" i="18"/>
  <c r="CG307" i="18"/>
  <c r="CH290" i="18"/>
  <c r="CG290" i="18"/>
  <c r="CH286" i="18"/>
  <c r="CG286" i="18"/>
  <c r="CH278" i="18"/>
  <c r="CG278" i="18"/>
  <c r="CH272" i="18"/>
  <c r="CG272" i="18"/>
  <c r="CH263" i="18"/>
  <c r="CG263" i="18"/>
  <c r="CH258" i="18"/>
  <c r="CG258" i="18"/>
  <c r="CH241" i="18"/>
  <c r="CG241" i="18"/>
  <c r="CH235" i="18"/>
  <c r="CG235" i="18"/>
  <c r="CH231" i="18"/>
  <c r="CG231" i="18"/>
  <c r="CH217" i="18"/>
  <c r="CG217" i="18"/>
  <c r="CH193" i="18"/>
  <c r="CG193" i="18"/>
  <c r="CH188" i="18"/>
  <c r="CG188" i="18"/>
  <c r="CH179" i="18"/>
  <c r="CG179" i="18"/>
  <c r="CH167" i="18"/>
  <c r="CG167" i="18"/>
  <c r="CH163" i="18"/>
  <c r="CG163" i="18"/>
  <c r="CH149" i="18"/>
  <c r="CG149" i="18"/>
  <c r="CH136" i="18"/>
  <c r="CG136" i="18"/>
  <c r="CH125" i="18"/>
  <c r="CG125" i="18"/>
  <c r="CH120" i="18"/>
  <c r="CG120" i="18"/>
  <c r="CH111" i="18"/>
  <c r="CG111" i="18"/>
  <c r="CI103" i="18"/>
  <c r="CH102" i="18"/>
  <c r="CG102" i="18"/>
  <c r="CH96" i="18"/>
  <c r="CG96" i="18"/>
  <c r="CH84" i="18"/>
  <c r="CG84" i="18"/>
  <c r="CH79" i="18"/>
  <c r="CG79" i="18"/>
  <c r="CH71" i="18"/>
  <c r="CG71" i="18"/>
  <c r="CH65" i="18"/>
  <c r="CG65" i="18"/>
  <c r="CH47" i="18"/>
  <c r="CG47" i="18"/>
  <c r="CH42" i="18"/>
  <c r="CG42" i="18"/>
  <c r="CH30" i="18"/>
  <c r="CG30" i="18"/>
  <c r="CH25" i="18"/>
  <c r="CG25" i="18"/>
  <c r="CH17" i="18"/>
  <c r="CG17" i="18"/>
  <c r="CH13" i="18"/>
  <c r="CG13" i="18"/>
  <c r="CH12" i="18"/>
  <c r="CG12" i="18"/>
  <c r="CH11" i="18"/>
  <c r="CG11" i="18"/>
  <c r="I117" i="13" l="1"/>
  <c r="H119" i="13"/>
  <c r="CI47" i="18"/>
  <c r="CI25" i="18"/>
  <c r="CI102" i="18"/>
  <c r="CI79" i="18"/>
  <c r="CI258" i="18"/>
  <c r="CI30" i="18"/>
  <c r="CI65" i="18"/>
  <c r="CI111" i="18"/>
  <c r="CI17" i="18"/>
  <c r="CI96" i="18"/>
  <c r="CI13" i="18"/>
  <c r="CI84" i="18"/>
  <c r="CI42" i="18"/>
  <c r="CI71" i="18"/>
  <c r="F117" i="13"/>
  <c r="CI321" i="18"/>
  <c r="CI312" i="18"/>
  <c r="CI307" i="18"/>
  <c r="CI290" i="18"/>
  <c r="CI286" i="18"/>
  <c r="CI278" i="18"/>
  <c r="CI272" i="18"/>
  <c r="CI263" i="18"/>
  <c r="CI241" i="18"/>
  <c r="CI235" i="18"/>
  <c r="CI231" i="18"/>
  <c r="CI217" i="18"/>
  <c r="CI204" i="18"/>
  <c r="CI193" i="18"/>
  <c r="CI188" i="18"/>
  <c r="CI179" i="18"/>
  <c r="CI167" i="18"/>
  <c r="CI163" i="18"/>
  <c r="CI149" i="18"/>
  <c r="CI136" i="18"/>
  <c r="CI125" i="18"/>
  <c r="CI120" i="18"/>
  <c r="E119" i="13"/>
  <c r="DG326" i="18"/>
  <c r="E116" i="13"/>
  <c r="I116" i="13" s="1"/>
  <c r="I118" i="13"/>
  <c r="CU326" i="18"/>
  <c r="DC326" i="18"/>
  <c r="CY326" i="18"/>
  <c r="BM10" i="18"/>
  <c r="BN10" i="18"/>
  <c r="CQ321" i="18"/>
  <c r="CG10" i="18"/>
  <c r="CP10" i="18"/>
  <c r="CO10" i="18"/>
  <c r="CH10" i="18"/>
  <c r="CI11" i="18"/>
  <c r="I119" i="13" l="1"/>
  <c r="CG326" i="18"/>
  <c r="CP326" i="18"/>
  <c r="BM326" i="18"/>
  <c r="CH326" i="18"/>
  <c r="CO326" i="18"/>
  <c r="BN326" i="18"/>
  <c r="D113" i="13"/>
  <c r="F113" i="13"/>
  <c r="H115" i="13"/>
  <c r="CI10" i="18"/>
  <c r="F115" i="13" l="1"/>
  <c r="F108" i="13"/>
  <c r="E115" i="13"/>
  <c r="I115" i="13" s="1"/>
  <c r="E108" i="13"/>
  <c r="CQ326" i="18"/>
  <c r="E113" i="13"/>
  <c r="CI326" i="18"/>
  <c r="H113" i="13"/>
  <c r="F16" i="17"/>
  <c r="F17" i="17"/>
  <c r="F18" i="17"/>
  <c r="F20" i="17"/>
  <c r="F21" i="17"/>
  <c r="F22" i="17"/>
  <c r="F23" i="17"/>
  <c r="F24" i="17"/>
  <c r="F25" i="17"/>
  <c r="F26" i="17"/>
  <c r="F27"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3" i="17"/>
  <c r="F391" i="17"/>
  <c r="F390" i="17" s="1"/>
  <c r="F394" i="17"/>
  <c r="F395" i="17"/>
  <c r="F396" i="17"/>
  <c r="B16" i="17"/>
  <c r="C16" i="17"/>
  <c r="D16" i="17"/>
  <c r="B17" i="17"/>
  <c r="C17" i="17"/>
  <c r="D17" i="17"/>
  <c r="B18" i="17"/>
  <c r="C18" i="17"/>
  <c r="D18" i="17"/>
  <c r="B20" i="17"/>
  <c r="C20" i="17"/>
  <c r="D20" i="17"/>
  <c r="B21" i="17"/>
  <c r="C21" i="17"/>
  <c r="D21" i="17"/>
  <c r="B22" i="17"/>
  <c r="C22" i="17"/>
  <c r="D22" i="17"/>
  <c r="B23" i="17"/>
  <c r="C23" i="17"/>
  <c r="D23" i="17"/>
  <c r="B24" i="17"/>
  <c r="C24" i="17"/>
  <c r="D24" i="17"/>
  <c r="B25" i="17"/>
  <c r="C25" i="17"/>
  <c r="D25" i="17"/>
  <c r="B26" i="17"/>
  <c r="C26" i="17"/>
  <c r="D26" i="17"/>
  <c r="B27" i="17"/>
  <c r="C27" i="17"/>
  <c r="D27" i="17"/>
  <c r="B29" i="17"/>
  <c r="C29" i="17"/>
  <c r="D29" i="17"/>
  <c r="F29" i="17" s="1"/>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7" i="17"/>
  <c r="C57" i="17"/>
  <c r="D57" i="17"/>
  <c r="B58" i="17"/>
  <c r="C58" i="17"/>
  <c r="D58" i="17"/>
  <c r="B59" i="17"/>
  <c r="C59" i="17"/>
  <c r="D59"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8" i="17"/>
  <c r="C78" i="17"/>
  <c r="D78" i="17"/>
  <c r="B79" i="17"/>
  <c r="C79" i="17"/>
  <c r="D79" i="17"/>
  <c r="B80" i="17"/>
  <c r="C80" i="17"/>
  <c r="D80" i="17"/>
  <c r="B81" i="17"/>
  <c r="C81" i="17"/>
  <c r="D81" i="17"/>
  <c r="B82" i="17"/>
  <c r="C82" i="17"/>
  <c r="D82"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100" i="17"/>
  <c r="C100" i="17"/>
  <c r="D100" i="17"/>
  <c r="B101" i="17"/>
  <c r="C101" i="17"/>
  <c r="D101" i="17"/>
  <c r="B102" i="17"/>
  <c r="C102" i="17"/>
  <c r="D102" i="17"/>
  <c r="B103" i="17"/>
  <c r="C103" i="17"/>
  <c r="D103"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200" i="17"/>
  <c r="C200" i="17"/>
  <c r="D200" i="17"/>
  <c r="B201" i="17"/>
  <c r="C201" i="17"/>
  <c r="D201" i="17"/>
  <c r="B202" i="17"/>
  <c r="C202" i="17"/>
  <c r="D202"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6" i="17"/>
  <c r="C216" i="17"/>
  <c r="D216" i="17"/>
  <c r="B217" i="17"/>
  <c r="C217" i="17"/>
  <c r="D217" i="17"/>
  <c r="B218" i="17"/>
  <c r="C218" i="17"/>
  <c r="D218" i="17"/>
  <c r="B219" i="17"/>
  <c r="C219" i="17"/>
  <c r="D219" i="17"/>
  <c r="B220" i="17"/>
  <c r="C220" i="17"/>
  <c r="D220" i="17"/>
  <c r="B221" i="17"/>
  <c r="C221" i="17"/>
  <c r="D221" i="17"/>
  <c r="B222" i="17"/>
  <c r="C222" i="17"/>
  <c r="D222" i="17"/>
  <c r="B224" i="17"/>
  <c r="C224" i="17"/>
  <c r="D224" i="17"/>
  <c r="B225" i="17"/>
  <c r="C225" i="17"/>
  <c r="D225" i="17"/>
  <c r="B226" i="17"/>
  <c r="C226" i="17"/>
  <c r="D226" i="17"/>
  <c r="B227" i="17"/>
  <c r="C227" i="17"/>
  <c r="D227" i="17"/>
  <c r="B228" i="17"/>
  <c r="C228" i="17"/>
  <c r="D228" i="17"/>
  <c r="B229" i="17"/>
  <c r="C229" i="17"/>
  <c r="D229"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70" i="17"/>
  <c r="C270" i="17"/>
  <c r="D270" i="17"/>
  <c r="B271" i="17"/>
  <c r="C271" i="17"/>
  <c r="D271" i="17"/>
  <c r="B272" i="17"/>
  <c r="C272" i="17"/>
  <c r="D272" i="17"/>
  <c r="B273" i="17"/>
  <c r="C273" i="17"/>
  <c r="D273" i="17"/>
  <c r="B274" i="17"/>
  <c r="C274" i="17"/>
  <c r="D274" i="17"/>
  <c r="B275" i="17"/>
  <c r="C275" i="17"/>
  <c r="D275"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6" i="17"/>
  <c r="C316" i="17"/>
  <c r="D316" i="17"/>
  <c r="B317" i="17"/>
  <c r="C317" i="17"/>
  <c r="D317" i="17"/>
  <c r="B318" i="17"/>
  <c r="C318" i="17"/>
  <c r="D318" i="17"/>
  <c r="B319" i="17"/>
  <c r="C319" i="17"/>
  <c r="D319" i="17"/>
  <c r="B320" i="17"/>
  <c r="C320" i="17"/>
  <c r="D320" i="17"/>
  <c r="B321" i="17"/>
  <c r="C321" i="17"/>
  <c r="D321" i="17"/>
  <c r="B322" i="17"/>
  <c r="C322" i="17"/>
  <c r="D322"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5" i="17"/>
  <c r="C345" i="17"/>
  <c r="D345" i="17"/>
  <c r="B346" i="17"/>
  <c r="C346" i="17"/>
  <c r="D346" i="17"/>
  <c r="B347" i="17"/>
  <c r="C347" i="17"/>
  <c r="D347" i="17"/>
  <c r="B348" i="17"/>
  <c r="C348" i="17"/>
  <c r="D348" i="17"/>
  <c r="B349" i="17"/>
  <c r="C349" i="17"/>
  <c r="D349" i="17"/>
  <c r="B350" i="17"/>
  <c r="C350" i="17"/>
  <c r="D350" i="17"/>
  <c r="B351" i="17"/>
  <c r="C351" i="17"/>
  <c r="D351"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4" i="17"/>
  <c r="C384" i="17"/>
  <c r="D384" i="17"/>
  <c r="B385" i="17"/>
  <c r="C385" i="17"/>
  <c r="D385" i="17"/>
  <c r="B386" i="17"/>
  <c r="C386" i="17"/>
  <c r="D386" i="17"/>
  <c r="B387" i="17"/>
  <c r="C387" i="17"/>
  <c r="D387" i="17"/>
  <c r="B388" i="17"/>
  <c r="C388" i="17"/>
  <c r="D388" i="17"/>
  <c r="B389" i="17"/>
  <c r="C389" i="17"/>
  <c r="D389" i="17"/>
  <c r="B393" i="17"/>
  <c r="C393" i="17"/>
  <c r="D393" i="17"/>
  <c r="B391" i="17"/>
  <c r="B390" i="17" s="1"/>
  <c r="C391" i="17"/>
  <c r="C390" i="17" s="1"/>
  <c r="D391" i="17"/>
  <c r="D390" i="17" s="1"/>
  <c r="B394" i="17"/>
  <c r="C394" i="17"/>
  <c r="D394" i="17"/>
  <c r="B395" i="17"/>
  <c r="C395" i="17"/>
  <c r="D395" i="17"/>
  <c r="B396" i="17"/>
  <c r="C396" i="17"/>
  <c r="D396" i="17"/>
  <c r="BY269" i="17"/>
  <c r="B361" i="17"/>
  <c r="B13" i="17"/>
  <c r="AY126" i="17"/>
  <c r="B383" i="17"/>
  <c r="B374" i="17"/>
  <c r="B352" i="17"/>
  <c r="B344" i="17"/>
  <c r="B333" i="17"/>
  <c r="B323" i="17"/>
  <c r="B315" i="17"/>
  <c r="B306" i="17"/>
  <c r="B296" i="17"/>
  <c r="B286" i="17"/>
  <c r="B276" i="17"/>
  <c r="B269" i="17"/>
  <c r="B255" i="17"/>
  <c r="B242" i="17"/>
  <c r="B230" i="17"/>
  <c r="B223" i="17"/>
  <c r="B215" i="17"/>
  <c r="B203" i="17"/>
  <c r="B199" i="17"/>
  <c r="B186" i="17"/>
  <c r="B174" i="17"/>
  <c r="B162" i="17"/>
  <c r="B151" i="17"/>
  <c r="B139" i="17"/>
  <c r="B125" i="17"/>
  <c r="B116" i="17"/>
  <c r="B104" i="17"/>
  <c r="B99" i="17"/>
  <c r="B83" i="17"/>
  <c r="B77" i="17"/>
  <c r="B60" i="17"/>
  <c r="B56" i="17"/>
  <c r="B42" i="17"/>
  <c r="B28" i="17"/>
  <c r="B19" i="17"/>
  <c r="O307" i="17"/>
  <c r="N306" i="17"/>
  <c r="M306" i="17"/>
  <c r="O100" i="17"/>
  <c r="G390" i="17" l="1"/>
  <c r="B14" i="17"/>
  <c r="B392" i="17"/>
  <c r="B15" i="17"/>
  <c r="I113" i="13"/>
  <c r="O306" i="17"/>
  <c r="N395" i="14" l="1"/>
  <c r="N396" i="14"/>
  <c r="N397" i="14"/>
  <c r="N398" i="14"/>
  <c r="N399" i="14"/>
  <c r="N400" i="14"/>
  <c r="N404" i="14"/>
  <c r="N402" i="14"/>
  <c r="N401" i="14" s="1"/>
  <c r="N405" i="14"/>
  <c r="N406" i="14"/>
  <c r="D49" i="13" l="1"/>
  <c r="D50" i="13" l="1"/>
  <c r="D43" i="13" l="1"/>
  <c r="F49" i="13"/>
  <c r="H50" i="13"/>
  <c r="F50" i="13"/>
  <c r="E49" i="13" l="1"/>
  <c r="H49" i="13"/>
  <c r="E50" i="13"/>
  <c r="I50" i="13" s="1"/>
  <c r="I49" i="13" l="1"/>
  <c r="H38" i="13"/>
  <c r="E38" i="13"/>
  <c r="D38" i="13"/>
  <c r="F38" i="13" l="1"/>
  <c r="D47" i="13"/>
  <c r="D14" i="13"/>
  <c r="H47" i="13"/>
  <c r="F47" i="13"/>
  <c r="I38" i="13"/>
  <c r="E47" i="13" l="1"/>
  <c r="I47" i="13" s="1"/>
  <c r="D16" i="13"/>
  <c r="D36" i="13"/>
  <c r="D42" i="13" l="1"/>
  <c r="H96" i="15"/>
  <c r="R86" i="15"/>
  <c r="Q86" i="15"/>
  <c r="R64" i="15"/>
  <c r="Q64" i="15"/>
  <c r="R52" i="15"/>
  <c r="Q52" i="15"/>
  <c r="R50" i="15"/>
  <c r="Q50" i="15"/>
  <c r="O22" i="15"/>
  <c r="H101" i="15" l="1"/>
  <c r="D26" i="13"/>
  <c r="F33" i="13"/>
  <c r="D33" i="13"/>
  <c r="H33" i="13"/>
  <c r="E33" i="13"/>
  <c r="I33" i="13" l="1"/>
  <c r="BA10" i="18"/>
  <c r="BB10" i="18"/>
  <c r="I11" i="18"/>
  <c r="J11" i="18"/>
  <c r="M11" i="18"/>
  <c r="N11" i="18"/>
  <c r="Q11" i="18"/>
  <c r="R11" i="18"/>
  <c r="U11" i="18"/>
  <c r="V11" i="18"/>
  <c r="Y11" i="18"/>
  <c r="Z11" i="18"/>
  <c r="AC11" i="18"/>
  <c r="AD11" i="18"/>
  <c r="AS11" i="18"/>
  <c r="AT11" i="18"/>
  <c r="BA11" i="18"/>
  <c r="BB11" i="18"/>
  <c r="BE11" i="18"/>
  <c r="BF11" i="18"/>
  <c r="BI11" i="18"/>
  <c r="BJ11" i="18"/>
  <c r="BQ11" i="18"/>
  <c r="BR11" i="18"/>
  <c r="BU11" i="18"/>
  <c r="BV11" i="18"/>
  <c r="BY11" i="18"/>
  <c r="BZ11" i="18"/>
  <c r="I12" i="18"/>
  <c r="J12" i="18"/>
  <c r="M12" i="18"/>
  <c r="N12" i="18"/>
  <c r="Q12" i="18"/>
  <c r="R12" i="18"/>
  <c r="BQ12" i="18"/>
  <c r="BR12" i="18"/>
  <c r="BU12" i="18"/>
  <c r="BV12" i="18"/>
  <c r="BY12" i="18"/>
  <c r="BZ12" i="18"/>
  <c r="I13" i="18"/>
  <c r="J13" i="18"/>
  <c r="M13" i="18"/>
  <c r="N13" i="18"/>
  <c r="Q13" i="18"/>
  <c r="R13" i="18"/>
  <c r="U13" i="18"/>
  <c r="V13" i="18"/>
  <c r="Y13" i="18"/>
  <c r="Z13" i="18"/>
  <c r="AC13" i="18"/>
  <c r="AD13" i="18"/>
  <c r="AO13" i="18"/>
  <c r="AP13" i="18"/>
  <c r="AQ13" i="18"/>
  <c r="AS13" i="18"/>
  <c r="AT13" i="18"/>
  <c r="BE13" i="18"/>
  <c r="BF13" i="18"/>
  <c r="BI13" i="18"/>
  <c r="BJ13" i="18"/>
  <c r="BQ13" i="18"/>
  <c r="BR13" i="18"/>
  <c r="BU13" i="18"/>
  <c r="BV13" i="18"/>
  <c r="BY13" i="18"/>
  <c r="BZ13" i="18"/>
  <c r="Z13" i="14"/>
  <c r="AA13" i="14"/>
  <c r="AB13" i="14"/>
  <c r="AC13" i="14"/>
  <c r="O14" i="18"/>
  <c r="S14" i="18"/>
  <c r="W14" i="18"/>
  <c r="AA14" i="18"/>
  <c r="AU14" i="18"/>
  <c r="BG14" i="18"/>
  <c r="CA14" i="18"/>
  <c r="Z14" i="14"/>
  <c r="AA14" i="14"/>
  <c r="AE14" i="14" s="1"/>
  <c r="AB14" i="14"/>
  <c r="I17" i="18"/>
  <c r="J17" i="18"/>
  <c r="M17" i="18"/>
  <c r="N17" i="18"/>
  <c r="Q17" i="18"/>
  <c r="R17" i="18"/>
  <c r="U17" i="18"/>
  <c r="V17" i="18"/>
  <c r="Y17" i="18"/>
  <c r="Z17" i="18"/>
  <c r="AC17" i="18"/>
  <c r="AD17" i="18"/>
  <c r="AO17" i="18"/>
  <c r="AP17" i="18"/>
  <c r="AQ17" i="18"/>
  <c r="AS17" i="18"/>
  <c r="AT17" i="18"/>
  <c r="BE17" i="18"/>
  <c r="BF17" i="18"/>
  <c r="BI17" i="18"/>
  <c r="BJ17" i="18"/>
  <c r="BQ17" i="18"/>
  <c r="BR17" i="18"/>
  <c r="BU17" i="18"/>
  <c r="BV17" i="18"/>
  <c r="BY17" i="18"/>
  <c r="BZ17" i="18"/>
  <c r="Z17" i="14"/>
  <c r="AA17" i="14"/>
  <c r="AB17" i="14"/>
  <c r="AC17" i="14"/>
  <c r="AD17" i="14"/>
  <c r="O18" i="18"/>
  <c r="S18" i="18"/>
  <c r="W18" i="18"/>
  <c r="AA18" i="18"/>
  <c r="AU18" i="18"/>
  <c r="BG18" i="18"/>
  <c r="CA18" i="18"/>
  <c r="Z18" i="14"/>
  <c r="AB18" i="14"/>
  <c r="I25" i="18"/>
  <c r="J25" i="18"/>
  <c r="M25" i="18"/>
  <c r="N25" i="18"/>
  <c r="Q25" i="18"/>
  <c r="R25" i="18"/>
  <c r="U25" i="18"/>
  <c r="V25" i="18"/>
  <c r="Y25" i="18"/>
  <c r="Z25" i="18"/>
  <c r="AC25" i="18"/>
  <c r="AD25" i="18"/>
  <c r="AO25" i="18"/>
  <c r="AP25" i="18"/>
  <c r="AQ25" i="18"/>
  <c r="AS25" i="18"/>
  <c r="AT25" i="18"/>
  <c r="BE25" i="18"/>
  <c r="BF25" i="18"/>
  <c r="BI25" i="18"/>
  <c r="BJ25" i="18"/>
  <c r="BQ25" i="18"/>
  <c r="BR25" i="18"/>
  <c r="BU25" i="18"/>
  <c r="BV25" i="18"/>
  <c r="BY25" i="18"/>
  <c r="BZ25" i="18"/>
  <c r="Z26" i="14"/>
  <c r="AB26" i="14"/>
  <c r="AC26" i="14"/>
  <c r="AD26" i="14"/>
  <c r="O26" i="18"/>
  <c r="W26" i="18"/>
  <c r="AA26" i="18"/>
  <c r="AU26" i="18"/>
  <c r="BG26" i="18"/>
  <c r="CA26" i="18"/>
  <c r="Z27" i="14"/>
  <c r="AA27" i="14"/>
  <c r="AB27" i="14"/>
  <c r="AC27" i="14"/>
  <c r="AD27" i="14"/>
  <c r="Z28" i="14"/>
  <c r="AA28" i="14"/>
  <c r="AB28" i="14"/>
  <c r="AC28" i="14"/>
  <c r="AD28" i="14"/>
  <c r="Z30" i="14"/>
  <c r="AA30" i="14"/>
  <c r="AB30" i="14"/>
  <c r="AC30" i="14"/>
  <c r="AD30" i="14"/>
  <c r="I30" i="18"/>
  <c r="J30" i="18"/>
  <c r="K30" i="18"/>
  <c r="M30" i="18"/>
  <c r="N30" i="18"/>
  <c r="Q30" i="18"/>
  <c r="R30" i="18"/>
  <c r="U30" i="18"/>
  <c r="V30" i="18"/>
  <c r="Y30" i="18"/>
  <c r="Z30" i="18"/>
  <c r="AC30" i="18"/>
  <c r="AD30" i="18"/>
  <c r="AO30" i="18"/>
  <c r="AP30" i="18"/>
  <c r="AQ30" i="18"/>
  <c r="BE30" i="18"/>
  <c r="BF30" i="18"/>
  <c r="BI30" i="18"/>
  <c r="BJ30" i="18"/>
  <c r="BQ30" i="18"/>
  <c r="BR30" i="18"/>
  <c r="BU30" i="18"/>
  <c r="BV30" i="18"/>
  <c r="BY30" i="18"/>
  <c r="BZ30" i="18"/>
  <c r="Z40" i="14"/>
  <c r="AA40" i="14"/>
  <c r="AB40" i="14"/>
  <c r="AC40" i="14"/>
  <c r="AD40" i="14"/>
  <c r="O31" i="18"/>
  <c r="S31" i="18"/>
  <c r="W31" i="18"/>
  <c r="AA31" i="18"/>
  <c r="BG31" i="18"/>
  <c r="CA31" i="18"/>
  <c r="Z42" i="14"/>
  <c r="AA42" i="14"/>
  <c r="AB42" i="14"/>
  <c r="AC42" i="14"/>
  <c r="AD42" i="14"/>
  <c r="Z45" i="14"/>
  <c r="AA45" i="14"/>
  <c r="AB45" i="14"/>
  <c r="AC45" i="14"/>
  <c r="Z47" i="14"/>
  <c r="AA47" i="14"/>
  <c r="AB47" i="14"/>
  <c r="AC47" i="14"/>
  <c r="AD47" i="14"/>
  <c r="AE47" i="14" s="1"/>
  <c r="I42" i="18"/>
  <c r="J42" i="18"/>
  <c r="M42" i="18"/>
  <c r="N42" i="18"/>
  <c r="Q42" i="18"/>
  <c r="R42" i="18"/>
  <c r="U42" i="18"/>
  <c r="V42" i="18"/>
  <c r="Y42" i="18"/>
  <c r="Z42" i="18"/>
  <c r="AC42" i="18"/>
  <c r="AD42" i="18"/>
  <c r="AO42" i="18"/>
  <c r="AP42" i="18"/>
  <c r="AS42" i="18"/>
  <c r="AT42" i="18"/>
  <c r="BE42" i="18"/>
  <c r="BF42" i="18"/>
  <c r="BI42" i="18"/>
  <c r="BJ42" i="18"/>
  <c r="BQ42" i="18"/>
  <c r="BR42" i="18"/>
  <c r="BU42" i="18"/>
  <c r="BV42" i="18"/>
  <c r="BY42" i="18"/>
  <c r="BZ42" i="18"/>
  <c r="Z55" i="14"/>
  <c r="AA55" i="14"/>
  <c r="AB55" i="14"/>
  <c r="AC55" i="14"/>
  <c r="AD55" i="14"/>
  <c r="O43" i="18"/>
  <c r="S43" i="18"/>
  <c r="W43" i="18"/>
  <c r="AA43" i="18"/>
  <c r="AE43" i="18"/>
  <c r="AU43" i="18"/>
  <c r="BG43" i="18"/>
  <c r="Z56" i="14"/>
  <c r="AA56" i="14"/>
  <c r="AB56" i="14"/>
  <c r="AC56" i="14"/>
  <c r="AD56" i="14"/>
  <c r="Z58" i="14"/>
  <c r="AB58" i="14"/>
  <c r="AC58" i="14"/>
  <c r="AD58" i="14"/>
  <c r="Z57" i="14"/>
  <c r="AA57" i="14"/>
  <c r="AB57" i="14"/>
  <c r="AC57" i="14"/>
  <c r="AD57" i="14"/>
  <c r="I47" i="18"/>
  <c r="J47" i="18"/>
  <c r="M47" i="18"/>
  <c r="N47" i="18"/>
  <c r="Q47" i="18"/>
  <c r="R47" i="18"/>
  <c r="U47" i="18"/>
  <c r="V47" i="18"/>
  <c r="Y47" i="18"/>
  <c r="Z47" i="18"/>
  <c r="AC47" i="18"/>
  <c r="AD47" i="18"/>
  <c r="AO47" i="18"/>
  <c r="AP47" i="18"/>
  <c r="AQ47" i="18"/>
  <c r="AS47" i="18"/>
  <c r="AT47" i="18"/>
  <c r="BE47" i="18"/>
  <c r="BF47" i="18"/>
  <c r="BI47" i="18"/>
  <c r="BJ47" i="18"/>
  <c r="BQ47" i="18"/>
  <c r="BR47" i="18"/>
  <c r="BU47" i="18"/>
  <c r="BV47" i="18"/>
  <c r="BY47" i="18"/>
  <c r="BZ47" i="18"/>
  <c r="Z60" i="14"/>
  <c r="AA60" i="14"/>
  <c r="AB60" i="14"/>
  <c r="AC60" i="14"/>
  <c r="AD60" i="14"/>
  <c r="K48" i="18"/>
  <c r="O48" i="18"/>
  <c r="S48" i="18"/>
  <c r="W48" i="18"/>
  <c r="AA48" i="18"/>
  <c r="AU48" i="18"/>
  <c r="BG48" i="18"/>
  <c r="CA48" i="18"/>
  <c r="Z61" i="14"/>
  <c r="AA61" i="14"/>
  <c r="AB61" i="14"/>
  <c r="AC61" i="14"/>
  <c r="AD61" i="14"/>
  <c r="AE61" i="14" s="1"/>
  <c r="Z68" i="14"/>
  <c r="AA68" i="14"/>
  <c r="AB68" i="14"/>
  <c r="AC68" i="14"/>
  <c r="AD68" i="14"/>
  <c r="AE68" i="14" s="1"/>
  <c r="I65" i="18"/>
  <c r="J65" i="18"/>
  <c r="M65" i="18"/>
  <c r="N65" i="18"/>
  <c r="Q65" i="18"/>
  <c r="R65" i="18"/>
  <c r="U65" i="18"/>
  <c r="V65" i="18"/>
  <c r="Y65" i="18"/>
  <c r="Z65" i="18"/>
  <c r="AC65" i="18"/>
  <c r="AD65" i="18"/>
  <c r="AO65" i="18"/>
  <c r="AP65" i="18"/>
  <c r="AQ65" i="18"/>
  <c r="AS65" i="18"/>
  <c r="AT65" i="18"/>
  <c r="BE65" i="18"/>
  <c r="BF65" i="18"/>
  <c r="BI65" i="18"/>
  <c r="BJ65" i="18"/>
  <c r="BQ65" i="18"/>
  <c r="BR65" i="18"/>
  <c r="BU65" i="18"/>
  <c r="BV65" i="18"/>
  <c r="BY65" i="18"/>
  <c r="BZ65" i="18"/>
  <c r="Z78" i="14"/>
  <c r="AA78" i="14"/>
  <c r="AB78" i="14"/>
  <c r="AC78" i="14"/>
  <c r="O66" i="18"/>
  <c r="S66" i="18"/>
  <c r="W66" i="18"/>
  <c r="AA66" i="18"/>
  <c r="AU66" i="18"/>
  <c r="BG66" i="18"/>
  <c r="CA66" i="18"/>
  <c r="Z79" i="14"/>
  <c r="I71" i="18"/>
  <c r="J71" i="18"/>
  <c r="K71" i="18"/>
  <c r="M71" i="18"/>
  <c r="N71" i="18"/>
  <c r="Q71" i="18"/>
  <c r="R71" i="18"/>
  <c r="U71" i="18"/>
  <c r="V71" i="18"/>
  <c r="Y71" i="18"/>
  <c r="Z71" i="18"/>
  <c r="AC71" i="18"/>
  <c r="AD71" i="18"/>
  <c r="AO71" i="18"/>
  <c r="AP71" i="18"/>
  <c r="AQ71" i="18"/>
  <c r="AS71" i="18"/>
  <c r="AT71" i="18"/>
  <c r="BE71" i="18"/>
  <c r="BF71" i="18"/>
  <c r="BI71" i="18"/>
  <c r="BJ71" i="18"/>
  <c r="BQ71" i="18"/>
  <c r="BR71" i="18"/>
  <c r="BU71" i="18"/>
  <c r="BV71" i="18"/>
  <c r="BY71" i="18"/>
  <c r="BZ71" i="18"/>
  <c r="Z84" i="14"/>
  <c r="AA84" i="14"/>
  <c r="AB84" i="14"/>
  <c r="AC84" i="14"/>
  <c r="AD84" i="14"/>
  <c r="O72" i="18"/>
  <c r="S72" i="18"/>
  <c r="W72" i="18"/>
  <c r="AA72" i="18"/>
  <c r="AU72" i="18"/>
  <c r="BG72" i="18"/>
  <c r="CA72" i="18"/>
  <c r="Z85" i="14"/>
  <c r="AA85" i="14"/>
  <c r="AB85" i="14"/>
  <c r="AC85" i="14"/>
  <c r="AD85" i="14"/>
  <c r="Z95" i="14"/>
  <c r="AA95" i="14"/>
  <c r="AB95" i="14"/>
  <c r="AC95" i="14"/>
  <c r="AD95" i="14"/>
  <c r="Z98" i="14"/>
  <c r="AA98" i="14"/>
  <c r="AB98" i="14"/>
  <c r="AC98" i="14"/>
  <c r="AD98" i="14"/>
  <c r="I79" i="18"/>
  <c r="J79" i="18"/>
  <c r="K79" i="18"/>
  <c r="M79" i="18"/>
  <c r="N79" i="18"/>
  <c r="Q79" i="18"/>
  <c r="R79" i="18"/>
  <c r="U79" i="18"/>
  <c r="V79" i="18"/>
  <c r="Y79" i="18"/>
  <c r="Z79" i="18"/>
  <c r="AC79" i="18"/>
  <c r="AD79" i="18"/>
  <c r="AO79" i="18"/>
  <c r="AP79" i="18"/>
  <c r="AQ79" i="18"/>
  <c r="AS79" i="18"/>
  <c r="AT79" i="18"/>
  <c r="BE79" i="18"/>
  <c r="BF79" i="18"/>
  <c r="BI79" i="18"/>
  <c r="BJ79" i="18"/>
  <c r="BQ79" i="18"/>
  <c r="BR79" i="18"/>
  <c r="BU79" i="18"/>
  <c r="BV79" i="18"/>
  <c r="BY79" i="18"/>
  <c r="BZ79" i="18"/>
  <c r="Z101" i="14"/>
  <c r="AA101" i="14"/>
  <c r="AB101" i="14"/>
  <c r="AC101" i="14"/>
  <c r="AD101" i="14"/>
  <c r="O80" i="18"/>
  <c r="S80" i="18"/>
  <c r="W80" i="18"/>
  <c r="AE80" i="18"/>
  <c r="AU80" i="18"/>
  <c r="BG80" i="18"/>
  <c r="CA80" i="18"/>
  <c r="Z102" i="14"/>
  <c r="AA102" i="14"/>
  <c r="AE102" i="14" s="1"/>
  <c r="AB102" i="14"/>
  <c r="I84" i="18"/>
  <c r="J84" i="18"/>
  <c r="M84" i="18"/>
  <c r="N84" i="18"/>
  <c r="Q84" i="18"/>
  <c r="R84" i="18"/>
  <c r="U84" i="18"/>
  <c r="V84" i="18"/>
  <c r="Y84" i="18"/>
  <c r="Z84" i="18"/>
  <c r="AC84" i="18"/>
  <c r="AD84" i="18"/>
  <c r="AO84" i="18"/>
  <c r="AP84" i="18"/>
  <c r="AQ84" i="18"/>
  <c r="AS84" i="18"/>
  <c r="AT84" i="18"/>
  <c r="BE84" i="18"/>
  <c r="BF84" i="18"/>
  <c r="BI84" i="18"/>
  <c r="BJ84" i="18"/>
  <c r="BQ84" i="18"/>
  <c r="BR84" i="18"/>
  <c r="BU84" i="18"/>
  <c r="BV84" i="18"/>
  <c r="BY84" i="18"/>
  <c r="BZ84" i="18"/>
  <c r="Z106" i="14"/>
  <c r="AA106" i="14"/>
  <c r="AB106" i="14"/>
  <c r="AC106" i="14"/>
  <c r="AD106" i="14"/>
  <c r="O85" i="18"/>
  <c r="S85" i="18"/>
  <c r="W85" i="18"/>
  <c r="AA85" i="18"/>
  <c r="AU85" i="18"/>
  <c r="BG85" i="18"/>
  <c r="CA85" i="18"/>
  <c r="Z110" i="14"/>
  <c r="AA110" i="14"/>
  <c r="AB110" i="14"/>
  <c r="AC110" i="14"/>
  <c r="AD110" i="14"/>
  <c r="AE110" i="14" s="1"/>
  <c r="Z114" i="14"/>
  <c r="AA114" i="14"/>
  <c r="AB114" i="14"/>
  <c r="AC114" i="14"/>
  <c r="AD114" i="14"/>
  <c r="AE114" i="14" s="1"/>
  <c r="I96" i="18"/>
  <c r="J96" i="18"/>
  <c r="M96" i="18"/>
  <c r="N96" i="18"/>
  <c r="Q96" i="18"/>
  <c r="R96" i="18"/>
  <c r="U96" i="18"/>
  <c r="V96" i="18"/>
  <c r="Y96" i="18"/>
  <c r="Z96" i="18"/>
  <c r="AC96" i="18"/>
  <c r="AD96" i="18"/>
  <c r="AO96" i="18"/>
  <c r="AP96" i="18"/>
  <c r="AQ96" i="18"/>
  <c r="AS96" i="18"/>
  <c r="AT96" i="18"/>
  <c r="BE96" i="18"/>
  <c r="BF96" i="18"/>
  <c r="BI96" i="18"/>
  <c r="BJ96" i="18"/>
  <c r="BQ96" i="18"/>
  <c r="BR96" i="18"/>
  <c r="BU96" i="18"/>
  <c r="BV96" i="18"/>
  <c r="BY96" i="18"/>
  <c r="BZ96" i="18"/>
  <c r="Z118" i="14"/>
  <c r="AA118" i="14"/>
  <c r="AB118" i="14"/>
  <c r="AC118" i="14"/>
  <c r="AD118" i="14"/>
  <c r="O97" i="18"/>
  <c r="S97" i="18"/>
  <c r="W97" i="18"/>
  <c r="AU97" i="18"/>
  <c r="BG97" i="18"/>
  <c r="CA97" i="18"/>
  <c r="Z121" i="14"/>
  <c r="AA121" i="14"/>
  <c r="AB121" i="14"/>
  <c r="AC121" i="14"/>
  <c r="AD121" i="14"/>
  <c r="Z122" i="14"/>
  <c r="AB122" i="14"/>
  <c r="AC122" i="14"/>
  <c r="Z123" i="14"/>
  <c r="AA123" i="14"/>
  <c r="AE123" i="14" s="1"/>
  <c r="AB123" i="14"/>
  <c r="AC123" i="14"/>
  <c r="I102" i="18"/>
  <c r="J102" i="18"/>
  <c r="K102" i="18"/>
  <c r="M102" i="18"/>
  <c r="N102" i="18"/>
  <c r="Q102" i="18"/>
  <c r="R102" i="18"/>
  <c r="U102" i="18"/>
  <c r="V102" i="18"/>
  <c r="Y102" i="18"/>
  <c r="Z102" i="18"/>
  <c r="AC102" i="18"/>
  <c r="AD102" i="18"/>
  <c r="AO102" i="18"/>
  <c r="AP102" i="18"/>
  <c r="AQ102" i="18"/>
  <c r="AS102" i="18"/>
  <c r="AT102" i="18"/>
  <c r="BE102" i="18"/>
  <c r="BF102" i="18"/>
  <c r="BI102" i="18"/>
  <c r="BJ102" i="18"/>
  <c r="BQ102" i="18"/>
  <c r="BR102" i="18"/>
  <c r="BU102" i="18"/>
  <c r="BV102" i="18"/>
  <c r="BY102" i="18"/>
  <c r="BZ102" i="18"/>
  <c r="Z127" i="14"/>
  <c r="AA127" i="14"/>
  <c r="AB127" i="14"/>
  <c r="AC127" i="14"/>
  <c r="AD127" i="14"/>
  <c r="O103" i="18"/>
  <c r="S103" i="18"/>
  <c r="W103" i="18"/>
  <c r="AA103" i="18"/>
  <c r="AU103" i="18"/>
  <c r="BG103" i="18"/>
  <c r="CA103" i="18"/>
  <c r="Z132" i="14"/>
  <c r="AA132" i="14"/>
  <c r="AB132" i="14"/>
  <c r="AC132" i="14"/>
  <c r="AD132" i="14"/>
  <c r="I111" i="18"/>
  <c r="J111" i="18"/>
  <c r="M111" i="18"/>
  <c r="N111" i="18"/>
  <c r="Q111" i="18"/>
  <c r="R111" i="18"/>
  <c r="U111" i="18"/>
  <c r="V111" i="18"/>
  <c r="Y111" i="18"/>
  <c r="Z111" i="18"/>
  <c r="AC111" i="18"/>
  <c r="AD111" i="18"/>
  <c r="AO111" i="18"/>
  <c r="AP111" i="18"/>
  <c r="AQ111" i="18"/>
  <c r="AS111" i="18"/>
  <c r="AT111" i="18"/>
  <c r="BE111" i="18"/>
  <c r="BF111" i="18"/>
  <c r="BI111" i="18"/>
  <c r="BJ111" i="18"/>
  <c r="BQ111" i="18"/>
  <c r="BR111" i="18"/>
  <c r="BU111" i="18"/>
  <c r="BV111" i="18"/>
  <c r="BY111" i="18"/>
  <c r="BZ111" i="18"/>
  <c r="Z141" i="14"/>
  <c r="AA141" i="14"/>
  <c r="AB141" i="14"/>
  <c r="AC141" i="14"/>
  <c r="AD141" i="14"/>
  <c r="K112" i="18"/>
  <c r="O112" i="18"/>
  <c r="S112" i="18"/>
  <c r="W112" i="18"/>
  <c r="AA112" i="18"/>
  <c r="AU112" i="18"/>
  <c r="BG112" i="18"/>
  <c r="CA112" i="18"/>
  <c r="Z142" i="14"/>
  <c r="AA142" i="14"/>
  <c r="AB142" i="14"/>
  <c r="AC142" i="14"/>
  <c r="AD142" i="14"/>
  <c r="I120" i="18"/>
  <c r="J120" i="18"/>
  <c r="M120" i="18"/>
  <c r="N120" i="18"/>
  <c r="Q120" i="18"/>
  <c r="R120" i="18"/>
  <c r="U120" i="18"/>
  <c r="V120" i="18"/>
  <c r="Y120" i="18"/>
  <c r="Z120" i="18"/>
  <c r="AC120" i="18"/>
  <c r="AD120" i="18"/>
  <c r="AO120" i="18"/>
  <c r="AP120" i="18"/>
  <c r="AQ120" i="18"/>
  <c r="AS120" i="18"/>
  <c r="AT120" i="18"/>
  <c r="BE120" i="18"/>
  <c r="BF120" i="18"/>
  <c r="BI120" i="18"/>
  <c r="BJ120" i="18"/>
  <c r="BQ120" i="18"/>
  <c r="BR120" i="18"/>
  <c r="BU120" i="18"/>
  <c r="BV120" i="18"/>
  <c r="BY120" i="18"/>
  <c r="BZ120" i="18"/>
  <c r="Z154" i="14"/>
  <c r="AA154" i="14"/>
  <c r="AB154" i="14"/>
  <c r="AC154" i="14"/>
  <c r="O121" i="18"/>
  <c r="S121" i="18"/>
  <c r="W121" i="18"/>
  <c r="AA121" i="18"/>
  <c r="AU121" i="18"/>
  <c r="BG121" i="18"/>
  <c r="CA121" i="18"/>
  <c r="Z158" i="14"/>
  <c r="AA158" i="14"/>
  <c r="AE158" i="14" s="1"/>
  <c r="AB158" i="14"/>
  <c r="Z163" i="14"/>
  <c r="AA163" i="14"/>
  <c r="AB163" i="14"/>
  <c r="AC163" i="14"/>
  <c r="AD163" i="14"/>
  <c r="I125" i="18"/>
  <c r="J125" i="18"/>
  <c r="M125" i="18"/>
  <c r="N125" i="18"/>
  <c r="Q125" i="18"/>
  <c r="R125" i="18"/>
  <c r="U125" i="18"/>
  <c r="V125" i="18"/>
  <c r="Y125" i="18"/>
  <c r="Z125" i="18"/>
  <c r="AC125" i="18"/>
  <c r="AD125" i="18"/>
  <c r="AO125" i="18"/>
  <c r="AP125" i="18"/>
  <c r="AQ125" i="18"/>
  <c r="AS125" i="18"/>
  <c r="AT125" i="18"/>
  <c r="BE125" i="18"/>
  <c r="BF125" i="18"/>
  <c r="BI125" i="18"/>
  <c r="BJ125" i="18"/>
  <c r="BQ125" i="18"/>
  <c r="BR125" i="18"/>
  <c r="BU125" i="18"/>
  <c r="BV125" i="18"/>
  <c r="BY125" i="18"/>
  <c r="BZ125" i="18"/>
  <c r="Z165" i="14"/>
  <c r="AA165" i="14"/>
  <c r="AB165" i="14"/>
  <c r="AC165" i="14"/>
  <c r="AD165" i="14"/>
  <c r="O126" i="18"/>
  <c r="S126" i="18"/>
  <c r="W126" i="18"/>
  <c r="AA126" i="18"/>
  <c r="AU126" i="18"/>
  <c r="BG126" i="18"/>
  <c r="CA126" i="18"/>
  <c r="Z166" i="14"/>
  <c r="AA166" i="14"/>
  <c r="AB166" i="14"/>
  <c r="AC166" i="14"/>
  <c r="Z167" i="14"/>
  <c r="AA167" i="14"/>
  <c r="AB167" i="14"/>
  <c r="AC167" i="14"/>
  <c r="AD167" i="14"/>
  <c r="Z175" i="14"/>
  <c r="AA175" i="14"/>
  <c r="AB175" i="14"/>
  <c r="AC175" i="14"/>
  <c r="AD175" i="14"/>
  <c r="I136" i="18"/>
  <c r="J136" i="18"/>
  <c r="M136" i="18"/>
  <c r="N136" i="18"/>
  <c r="Q136" i="18"/>
  <c r="R136" i="18"/>
  <c r="U136" i="18"/>
  <c r="V136" i="18"/>
  <c r="Y136" i="18"/>
  <c r="Z136" i="18"/>
  <c r="AC136" i="18"/>
  <c r="AD136" i="18"/>
  <c r="AO136" i="18"/>
  <c r="AP136" i="18"/>
  <c r="AQ136" i="18"/>
  <c r="AS136" i="18"/>
  <c r="AT136" i="18"/>
  <c r="BE136" i="18"/>
  <c r="BF136" i="18"/>
  <c r="BI136" i="18"/>
  <c r="BJ136" i="18"/>
  <c r="BQ136" i="18"/>
  <c r="BR136" i="18"/>
  <c r="BU136" i="18"/>
  <c r="BV136" i="18"/>
  <c r="BY136" i="18"/>
  <c r="BZ136" i="18"/>
  <c r="Z178" i="14"/>
  <c r="O137" i="18"/>
  <c r="S137" i="18"/>
  <c r="W137" i="18"/>
  <c r="AA137" i="18"/>
  <c r="AU137" i="18"/>
  <c r="BG137" i="18"/>
  <c r="CA137" i="18"/>
  <c r="Z179" i="14"/>
  <c r="Z183" i="14"/>
  <c r="Z188" i="14"/>
  <c r="I149" i="18"/>
  <c r="J149" i="18"/>
  <c r="M149" i="18"/>
  <c r="N149" i="18"/>
  <c r="Q149" i="18"/>
  <c r="R149" i="18"/>
  <c r="U149" i="18"/>
  <c r="V149" i="18"/>
  <c r="Y149" i="18"/>
  <c r="Z149" i="18"/>
  <c r="AC149" i="18"/>
  <c r="AD149" i="18"/>
  <c r="AO149" i="18"/>
  <c r="AP149" i="18"/>
  <c r="AQ149" i="18"/>
  <c r="AS149" i="18"/>
  <c r="AT149" i="18"/>
  <c r="BE149" i="18"/>
  <c r="BF149" i="18"/>
  <c r="BI149" i="18"/>
  <c r="BJ149" i="18"/>
  <c r="BQ149" i="18"/>
  <c r="BR149" i="18"/>
  <c r="BU149" i="18"/>
  <c r="BV149" i="18"/>
  <c r="BY149" i="18"/>
  <c r="BZ149" i="18"/>
  <c r="Z191" i="14"/>
  <c r="AA191" i="14"/>
  <c r="AB191" i="14"/>
  <c r="AC191" i="14"/>
  <c r="AD191" i="14"/>
  <c r="O150" i="18"/>
  <c r="S150" i="18"/>
  <c r="W150" i="18"/>
  <c r="AA150" i="18"/>
  <c r="AU150" i="18"/>
  <c r="BG150" i="18"/>
  <c r="CA150" i="18"/>
  <c r="Z192" i="14"/>
  <c r="AA192" i="14"/>
  <c r="AB192" i="14"/>
  <c r="AC192" i="14"/>
  <c r="I163" i="18"/>
  <c r="J163" i="18"/>
  <c r="M163" i="18"/>
  <c r="N163" i="18"/>
  <c r="Q163" i="18"/>
  <c r="R163" i="18"/>
  <c r="U163" i="18"/>
  <c r="V163" i="18"/>
  <c r="Y163" i="18"/>
  <c r="Z163" i="18"/>
  <c r="AC163" i="18"/>
  <c r="AD163" i="18"/>
  <c r="AO163" i="18"/>
  <c r="AP163" i="18"/>
  <c r="AQ163" i="18"/>
  <c r="AS163" i="18"/>
  <c r="AT163" i="18"/>
  <c r="BE163" i="18"/>
  <c r="BF163" i="18"/>
  <c r="BI163" i="18"/>
  <c r="BJ163" i="18"/>
  <c r="BQ163" i="18"/>
  <c r="BR163" i="18"/>
  <c r="BU163" i="18"/>
  <c r="BV163" i="18"/>
  <c r="BY163" i="18"/>
  <c r="BZ163" i="18"/>
  <c r="Z205" i="14"/>
  <c r="AA205" i="14"/>
  <c r="AB205" i="14"/>
  <c r="AC205" i="14"/>
  <c r="AD205" i="14"/>
  <c r="O164" i="18"/>
  <c r="S164" i="18"/>
  <c r="W164" i="18"/>
  <c r="AA164" i="18"/>
  <c r="AU164" i="18"/>
  <c r="BG164" i="18"/>
  <c r="CA164" i="18"/>
  <c r="Z206" i="14"/>
  <c r="AA206" i="14"/>
  <c r="AB206" i="14"/>
  <c r="AC206" i="14"/>
  <c r="AD206" i="14"/>
  <c r="Z207" i="14"/>
  <c r="AA207" i="14"/>
  <c r="AB207" i="14"/>
  <c r="AC207" i="14"/>
  <c r="AD207" i="14"/>
  <c r="I167" i="18"/>
  <c r="J167" i="18"/>
  <c r="M167" i="18"/>
  <c r="N167" i="18"/>
  <c r="Q167" i="18"/>
  <c r="R167" i="18"/>
  <c r="U167" i="18"/>
  <c r="V167" i="18"/>
  <c r="Y167" i="18"/>
  <c r="Z167" i="18"/>
  <c r="AC167" i="18"/>
  <c r="AD167" i="18"/>
  <c r="AO167" i="18"/>
  <c r="AP167" i="18"/>
  <c r="AQ167" i="18"/>
  <c r="AS167" i="18"/>
  <c r="AT167" i="18"/>
  <c r="BE167" i="18"/>
  <c r="BF167" i="18"/>
  <c r="BI167" i="18"/>
  <c r="BJ167" i="18"/>
  <c r="BQ167" i="18"/>
  <c r="BR167" i="18"/>
  <c r="BU167" i="18"/>
  <c r="BV167" i="18"/>
  <c r="BY167" i="18"/>
  <c r="BZ167" i="18"/>
  <c r="Z209" i="14"/>
  <c r="AA209" i="14"/>
  <c r="AB209" i="14"/>
  <c r="AC209" i="14"/>
  <c r="AD209" i="14"/>
  <c r="O168" i="18"/>
  <c r="S168" i="18"/>
  <c r="W168" i="18"/>
  <c r="AA168" i="18"/>
  <c r="AU168" i="18"/>
  <c r="BG168" i="18"/>
  <c r="CA168"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79" i="18"/>
  <c r="J179" i="18"/>
  <c r="M179" i="18"/>
  <c r="N179" i="18"/>
  <c r="Q179" i="18"/>
  <c r="R179" i="18"/>
  <c r="U179" i="18"/>
  <c r="V179" i="18"/>
  <c r="Y179" i="18"/>
  <c r="Z179" i="18"/>
  <c r="AC179" i="18"/>
  <c r="AD179" i="18"/>
  <c r="AO179" i="18"/>
  <c r="AP179" i="18"/>
  <c r="AQ179" i="18"/>
  <c r="AS179" i="18"/>
  <c r="AT179" i="18"/>
  <c r="BE179" i="18"/>
  <c r="BF179" i="18"/>
  <c r="BI179" i="18"/>
  <c r="BJ179" i="18"/>
  <c r="BQ179" i="18"/>
  <c r="BR179" i="18"/>
  <c r="BU179" i="18"/>
  <c r="BV179" i="18"/>
  <c r="BY179" i="18"/>
  <c r="BZ179" i="18"/>
  <c r="Z221" i="14"/>
  <c r="AB221" i="14"/>
  <c r="AC221" i="14"/>
  <c r="AD221" i="14"/>
  <c r="K180" i="18"/>
  <c r="O180" i="18"/>
  <c r="S180" i="18"/>
  <c r="W180" i="18"/>
  <c r="AA180" i="18"/>
  <c r="AU180" i="18"/>
  <c r="BG180" i="18"/>
  <c r="CA180" i="18"/>
  <c r="Z222" i="14"/>
  <c r="AA222" i="14"/>
  <c r="AB222" i="14"/>
  <c r="AC222" i="14"/>
  <c r="AD222" i="14"/>
  <c r="AE222" i="14" s="1"/>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I188" i="18"/>
  <c r="J188" i="18"/>
  <c r="M188" i="18"/>
  <c r="N188" i="18"/>
  <c r="Q188" i="18"/>
  <c r="R188" i="18"/>
  <c r="U188" i="18"/>
  <c r="V188" i="18"/>
  <c r="Y188" i="18"/>
  <c r="Z188" i="18"/>
  <c r="AC188" i="18"/>
  <c r="AD188" i="18"/>
  <c r="AO188" i="18"/>
  <c r="AP188" i="18"/>
  <c r="AQ188" i="18"/>
  <c r="AS188" i="18"/>
  <c r="AT188" i="18"/>
  <c r="BE188" i="18"/>
  <c r="BF188" i="18"/>
  <c r="BI188" i="18"/>
  <c r="BJ188" i="18"/>
  <c r="BQ188" i="18"/>
  <c r="BR188" i="18"/>
  <c r="BU188" i="18"/>
  <c r="BV188" i="18"/>
  <c r="BY188" i="18"/>
  <c r="BZ188" i="18"/>
  <c r="Z230" i="14"/>
  <c r="AA230" i="14"/>
  <c r="AB230" i="14"/>
  <c r="AC230" i="14"/>
  <c r="AD230" i="14"/>
  <c r="O189" i="18"/>
  <c r="S189" i="18"/>
  <c r="W189" i="18"/>
  <c r="AA189" i="18"/>
  <c r="AU189" i="18"/>
  <c r="BG189" i="18"/>
  <c r="CA189" i="18"/>
  <c r="Z234" i="14"/>
  <c r="AA234" i="14"/>
  <c r="AB234" i="14"/>
  <c r="AC234" i="14"/>
  <c r="AD234" i="14"/>
  <c r="I193" i="18"/>
  <c r="J193" i="18"/>
  <c r="M193" i="18"/>
  <c r="N193" i="18"/>
  <c r="Q193" i="18"/>
  <c r="R193" i="18"/>
  <c r="U193" i="18"/>
  <c r="V193" i="18"/>
  <c r="Y193" i="18"/>
  <c r="Z193" i="18"/>
  <c r="AC193" i="18"/>
  <c r="AD193" i="18"/>
  <c r="AO193" i="18"/>
  <c r="AP193" i="18"/>
  <c r="AQ193" i="18"/>
  <c r="AS193" i="18"/>
  <c r="AT193" i="18"/>
  <c r="BE193" i="18"/>
  <c r="BF193" i="18"/>
  <c r="BI193" i="18"/>
  <c r="BJ193" i="18"/>
  <c r="BQ193" i="18"/>
  <c r="BR193" i="18"/>
  <c r="BU193" i="18"/>
  <c r="BV193" i="18"/>
  <c r="BY193" i="18"/>
  <c r="BZ193" i="18"/>
  <c r="Z237" i="14"/>
  <c r="AA237" i="14"/>
  <c r="AB237" i="14"/>
  <c r="AC237" i="14"/>
  <c r="O194" i="18"/>
  <c r="S194" i="18"/>
  <c r="W194" i="18"/>
  <c r="AA194" i="18"/>
  <c r="AU194" i="18"/>
  <c r="BG194" i="18"/>
  <c r="CA194" i="18"/>
  <c r="Z238" i="14"/>
  <c r="AB238" i="14"/>
  <c r="AC238" i="14"/>
  <c r="AD238" i="14"/>
  <c r="Z244" i="14"/>
  <c r="AA244" i="14"/>
  <c r="AB244" i="14"/>
  <c r="AC244" i="14"/>
  <c r="AD244" i="14"/>
  <c r="AE244" i="14" s="1"/>
  <c r="Z246" i="14"/>
  <c r="AA246" i="14"/>
  <c r="AB246" i="14"/>
  <c r="AC246" i="14"/>
  <c r="AD246" i="14"/>
  <c r="AE246" i="14" s="1"/>
  <c r="I204" i="18"/>
  <c r="J204" i="18"/>
  <c r="K204" i="18"/>
  <c r="M204" i="18"/>
  <c r="N204" i="18"/>
  <c r="Q204" i="18"/>
  <c r="R204" i="18"/>
  <c r="U204" i="18"/>
  <c r="V204" i="18"/>
  <c r="Y204" i="18"/>
  <c r="Z204" i="18"/>
  <c r="AC204" i="18"/>
  <c r="AD204" i="18"/>
  <c r="AO204" i="18"/>
  <c r="AP204" i="18"/>
  <c r="AQ204" i="18"/>
  <c r="AS204" i="18"/>
  <c r="AT204" i="18"/>
  <c r="BE204" i="18"/>
  <c r="BF204" i="18"/>
  <c r="BI204" i="18"/>
  <c r="BJ204" i="18"/>
  <c r="BQ204" i="18"/>
  <c r="BR204" i="18"/>
  <c r="BU204" i="18"/>
  <c r="BV204" i="18"/>
  <c r="BY204" i="18"/>
  <c r="BZ204" i="18"/>
  <c r="Z250" i="14"/>
  <c r="AA250" i="14"/>
  <c r="AB250" i="14"/>
  <c r="AC250" i="14"/>
  <c r="O205" i="18"/>
  <c r="S205" i="18"/>
  <c r="W205" i="18"/>
  <c r="AA205" i="18"/>
  <c r="AU205" i="18"/>
  <c r="BG205" i="18"/>
  <c r="CA205" i="18"/>
  <c r="Z252" i="14"/>
  <c r="AA252" i="14"/>
  <c r="AB252" i="14"/>
  <c r="AC252" i="14"/>
  <c r="AD252" i="14"/>
  <c r="Z256" i="14"/>
  <c r="AA256" i="14"/>
  <c r="AB256" i="14"/>
  <c r="AC256" i="14"/>
  <c r="AD256" i="14"/>
  <c r="AE256" i="14" s="1"/>
  <c r="Z259" i="14"/>
  <c r="AA259" i="14"/>
  <c r="AB259" i="14"/>
  <c r="AC259" i="14"/>
  <c r="AD259" i="14"/>
  <c r="I217" i="18"/>
  <c r="J217" i="18"/>
  <c r="M217" i="18"/>
  <c r="N217" i="18"/>
  <c r="Q217" i="18"/>
  <c r="R217" i="18"/>
  <c r="U217" i="18"/>
  <c r="V217" i="18"/>
  <c r="Y217" i="18"/>
  <c r="Z217" i="18"/>
  <c r="AC217" i="18"/>
  <c r="AD217" i="18"/>
  <c r="AO217" i="18"/>
  <c r="AP217" i="18"/>
  <c r="AQ217" i="18"/>
  <c r="AS217" i="18"/>
  <c r="AT217" i="18"/>
  <c r="BE217" i="18"/>
  <c r="BF217" i="18"/>
  <c r="BI217" i="18"/>
  <c r="BJ217" i="18"/>
  <c r="BU217" i="18"/>
  <c r="BV217" i="18"/>
  <c r="BY217" i="18"/>
  <c r="BZ217" i="18"/>
  <c r="Z263" i="14"/>
  <c r="AA263" i="14"/>
  <c r="AB263" i="14"/>
  <c r="AC263" i="14"/>
  <c r="O218" i="18"/>
  <c r="S218" i="18"/>
  <c r="W218" i="18"/>
  <c r="AU218" i="18"/>
  <c r="BG218" i="18"/>
  <c r="CA218" i="18"/>
  <c r="Z264" i="14"/>
  <c r="AB264" i="14"/>
  <c r="AC264" i="14"/>
  <c r="AD264" i="14"/>
  <c r="Z265" i="14"/>
  <c r="AA265" i="14"/>
  <c r="AB265" i="14"/>
  <c r="AC265" i="14"/>
  <c r="AD265" i="14"/>
  <c r="Z266" i="14"/>
  <c r="AA266" i="14"/>
  <c r="AB266" i="14"/>
  <c r="AC266" i="14"/>
  <c r="AD266" i="14"/>
  <c r="AE266" i="14" s="1"/>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Z273" i="14"/>
  <c r="AA273" i="14"/>
  <c r="AB273" i="14"/>
  <c r="AC273" i="14"/>
  <c r="AD273" i="14"/>
  <c r="AE273" i="14" s="1"/>
  <c r="Z274" i="14"/>
  <c r="AA274" i="14"/>
  <c r="AB274" i="14"/>
  <c r="AC274" i="14"/>
  <c r="AD274" i="14"/>
  <c r="Z275" i="14"/>
  <c r="AA275" i="14"/>
  <c r="AB275" i="14"/>
  <c r="AC275" i="14"/>
  <c r="AD275" i="14"/>
  <c r="AE275" i="14" s="1"/>
  <c r="I231" i="18"/>
  <c r="J231" i="18"/>
  <c r="M231" i="18"/>
  <c r="N231" i="18"/>
  <c r="Q231" i="18"/>
  <c r="R231" i="18"/>
  <c r="U231" i="18"/>
  <c r="V231" i="18"/>
  <c r="Y231" i="18"/>
  <c r="Z231" i="18"/>
  <c r="AC231" i="18"/>
  <c r="AD231" i="18"/>
  <c r="AO231" i="18"/>
  <c r="AP231" i="18"/>
  <c r="AQ231" i="18"/>
  <c r="AS231" i="18"/>
  <c r="AT231" i="18"/>
  <c r="BE231" i="18"/>
  <c r="BF231" i="18"/>
  <c r="BI231" i="18"/>
  <c r="BJ231" i="18"/>
  <c r="BQ231" i="18"/>
  <c r="BR231" i="18"/>
  <c r="BU231" i="18"/>
  <c r="BV231" i="18"/>
  <c r="BY231" i="18"/>
  <c r="BZ231" i="18"/>
  <c r="Z277" i="14"/>
  <c r="AA277" i="14"/>
  <c r="AB277" i="14"/>
  <c r="AC277" i="14"/>
  <c r="AD277" i="14"/>
  <c r="O232" i="18"/>
  <c r="S232" i="18"/>
  <c r="W232" i="18"/>
  <c r="AA232" i="18"/>
  <c r="AU232" i="18"/>
  <c r="BG232" i="18"/>
  <c r="CA232" i="18"/>
  <c r="Z278" i="14"/>
  <c r="AA278" i="14"/>
  <c r="AB278" i="14"/>
  <c r="AC278" i="14"/>
  <c r="AD278" i="14"/>
  <c r="AE278" i="14" s="1"/>
  <c r="I235" i="18"/>
  <c r="J235" i="18"/>
  <c r="K235" i="18"/>
  <c r="M235" i="18"/>
  <c r="N235" i="18"/>
  <c r="Q235" i="18"/>
  <c r="R235" i="18"/>
  <c r="U235" i="18"/>
  <c r="V235" i="18"/>
  <c r="Y235" i="18"/>
  <c r="Z235" i="18"/>
  <c r="AC235" i="18"/>
  <c r="AD235" i="18"/>
  <c r="AO235" i="18"/>
  <c r="AP235" i="18"/>
  <c r="AQ235" i="18"/>
  <c r="AS235" i="18"/>
  <c r="AT235" i="18"/>
  <c r="BE235" i="18"/>
  <c r="BF235" i="18"/>
  <c r="BI235" i="18"/>
  <c r="BJ235" i="18"/>
  <c r="BQ235" i="18"/>
  <c r="BR235" i="18"/>
  <c r="BU235" i="18"/>
  <c r="BV235" i="18"/>
  <c r="BY235" i="18"/>
  <c r="BZ235" i="18"/>
  <c r="Z285" i="14"/>
  <c r="AA285" i="14"/>
  <c r="AB285" i="14"/>
  <c r="AC285" i="14"/>
  <c r="AD285" i="14"/>
  <c r="O236" i="18"/>
  <c r="S236" i="18"/>
  <c r="W236" i="18"/>
  <c r="AA236" i="18"/>
  <c r="AU236" i="18"/>
  <c r="BG236" i="18"/>
  <c r="CA236" i="18"/>
  <c r="Z293" i="14"/>
  <c r="AA293" i="14"/>
  <c r="AB293" i="14"/>
  <c r="AC293" i="14"/>
  <c r="AD293" i="14"/>
  <c r="I241" i="18"/>
  <c r="J241" i="18"/>
  <c r="M241" i="18"/>
  <c r="N241" i="18"/>
  <c r="Q241" i="18"/>
  <c r="R241" i="18"/>
  <c r="U241" i="18"/>
  <c r="V241" i="18"/>
  <c r="Y241" i="18"/>
  <c r="Z241" i="18"/>
  <c r="AC241" i="18"/>
  <c r="AD241" i="18"/>
  <c r="AO241" i="18"/>
  <c r="AP241" i="18"/>
  <c r="AQ241" i="18"/>
  <c r="AS241" i="18"/>
  <c r="AT241" i="18"/>
  <c r="BE241" i="18"/>
  <c r="BF241" i="18"/>
  <c r="BI241" i="18"/>
  <c r="BJ241" i="18"/>
  <c r="BQ241" i="18"/>
  <c r="BR241" i="18"/>
  <c r="BU241" i="18"/>
  <c r="BV241" i="18"/>
  <c r="BY241" i="18"/>
  <c r="BZ241" i="18"/>
  <c r="Z295" i="14"/>
  <c r="AB295" i="14"/>
  <c r="AC295" i="14"/>
  <c r="AD295" i="14"/>
  <c r="O242" i="18"/>
  <c r="S242" i="18"/>
  <c r="W242" i="18"/>
  <c r="AA242" i="18"/>
  <c r="AU242" i="18"/>
  <c r="BG242" i="18"/>
  <c r="CA242" i="18"/>
  <c r="Z296" i="14"/>
  <c r="AA296" i="14"/>
  <c r="AB296" i="14"/>
  <c r="AC296" i="14"/>
  <c r="AD296" i="14"/>
  <c r="I248" i="18"/>
  <c r="J248" i="18"/>
  <c r="K248" i="18"/>
  <c r="M248" i="18"/>
  <c r="N248" i="18"/>
  <c r="Q248" i="18"/>
  <c r="R248" i="18"/>
  <c r="U248" i="18"/>
  <c r="V248" i="18"/>
  <c r="Y248" i="18"/>
  <c r="Z248" i="18"/>
  <c r="AC248" i="18"/>
  <c r="AD248" i="18"/>
  <c r="AO248" i="18"/>
  <c r="AP248" i="18"/>
  <c r="AQ248" i="18"/>
  <c r="AS248" i="18"/>
  <c r="AT248" i="18"/>
  <c r="BE248" i="18"/>
  <c r="BF248" i="18"/>
  <c r="BI248" i="18"/>
  <c r="BJ248" i="18"/>
  <c r="BQ248" i="18"/>
  <c r="BR248" i="18"/>
  <c r="BU248" i="18"/>
  <c r="BV248" i="18"/>
  <c r="BY248" i="18"/>
  <c r="BZ248" i="18"/>
  <c r="Z306" i="14"/>
  <c r="AA306" i="14"/>
  <c r="AB306" i="14"/>
  <c r="AC306" i="14"/>
  <c r="AD306" i="14"/>
  <c r="O249" i="18"/>
  <c r="S249" i="18"/>
  <c r="W249" i="18"/>
  <c r="AA249" i="18"/>
  <c r="AU249" i="18"/>
  <c r="BG249" i="18"/>
  <c r="CA249" i="18"/>
  <c r="Z313" i="14"/>
  <c r="AA313" i="14"/>
  <c r="AB313" i="14"/>
  <c r="AC313" i="14"/>
  <c r="AD313" i="14"/>
  <c r="Z308" i="14"/>
  <c r="AA308" i="14"/>
  <c r="AB308" i="14"/>
  <c r="AC308" i="14"/>
  <c r="Z311" i="14"/>
  <c r="AA311" i="14"/>
  <c r="AB311" i="14"/>
  <c r="AC311" i="14"/>
  <c r="AD311" i="14"/>
  <c r="Z312" i="14"/>
  <c r="AA312" i="14"/>
  <c r="AB312" i="14"/>
  <c r="AC312" i="14"/>
  <c r="I258" i="18"/>
  <c r="J258" i="18"/>
  <c r="K258" i="18"/>
  <c r="M258" i="18"/>
  <c r="N258" i="18"/>
  <c r="Q258" i="18"/>
  <c r="R258" i="18"/>
  <c r="U258" i="18"/>
  <c r="V258" i="18"/>
  <c r="Y258" i="18"/>
  <c r="Z258" i="18"/>
  <c r="AC258" i="18"/>
  <c r="AD258" i="18"/>
  <c r="AO258" i="18"/>
  <c r="AP258" i="18"/>
  <c r="AQ258" i="18"/>
  <c r="AS258" i="18"/>
  <c r="AT258" i="18"/>
  <c r="BE258" i="18"/>
  <c r="BF258" i="18"/>
  <c r="BI258" i="18"/>
  <c r="BJ258" i="18"/>
  <c r="BQ258" i="18"/>
  <c r="BR258" i="18"/>
  <c r="BU258" i="18"/>
  <c r="BV258" i="18"/>
  <c r="BY258" i="18"/>
  <c r="BZ258" i="18"/>
  <c r="Z316" i="14"/>
  <c r="AA316" i="14"/>
  <c r="AB316" i="14"/>
  <c r="AC316" i="14"/>
  <c r="AD316" i="14"/>
  <c r="O259" i="18"/>
  <c r="S259" i="18"/>
  <c r="W259" i="18"/>
  <c r="AA259" i="18"/>
  <c r="AU259" i="18"/>
  <c r="BG259" i="18"/>
  <c r="CA259" i="18"/>
  <c r="Z322" i="14"/>
  <c r="AA322" i="14"/>
  <c r="AB322" i="14"/>
  <c r="AC322" i="14"/>
  <c r="I263" i="18"/>
  <c r="J263" i="18"/>
  <c r="K263" i="18"/>
  <c r="M263" i="18"/>
  <c r="N263" i="18"/>
  <c r="Q263" i="18"/>
  <c r="R263" i="18"/>
  <c r="U263" i="18"/>
  <c r="V263" i="18"/>
  <c r="Y263" i="18"/>
  <c r="Z263" i="18"/>
  <c r="AC263" i="18"/>
  <c r="AD263" i="18"/>
  <c r="AO263" i="18"/>
  <c r="AP263" i="18"/>
  <c r="AQ263" i="18"/>
  <c r="AS263" i="18"/>
  <c r="AT263" i="18"/>
  <c r="BE263" i="18"/>
  <c r="BF263" i="18"/>
  <c r="BI263" i="18"/>
  <c r="BJ263" i="18"/>
  <c r="BQ263" i="18"/>
  <c r="BR263" i="18"/>
  <c r="BU263" i="18"/>
  <c r="BV263" i="18"/>
  <c r="BY263" i="18"/>
  <c r="BZ263" i="18"/>
  <c r="Z325" i="14"/>
  <c r="AA325" i="14"/>
  <c r="AB325" i="14"/>
  <c r="AC325" i="14"/>
  <c r="AD325" i="14"/>
  <c r="O264" i="18"/>
  <c r="S264" i="18"/>
  <c r="W264" i="18"/>
  <c r="AA264" i="18"/>
  <c r="AU264" i="18"/>
  <c r="BG264" i="18"/>
  <c r="CA264" i="18"/>
  <c r="Z326" i="14"/>
  <c r="AA326" i="14"/>
  <c r="AB326" i="14"/>
  <c r="AC326" i="14"/>
  <c r="AD326" i="14"/>
  <c r="I272" i="18"/>
  <c r="J272" i="18"/>
  <c r="M272" i="18"/>
  <c r="N272" i="18"/>
  <c r="Q272" i="18"/>
  <c r="R272" i="18"/>
  <c r="U272" i="18"/>
  <c r="V272" i="18"/>
  <c r="Y272" i="18"/>
  <c r="Z272" i="18"/>
  <c r="AC272" i="18"/>
  <c r="AD272" i="18"/>
  <c r="AO272" i="18"/>
  <c r="AP272" i="18"/>
  <c r="AQ272" i="18"/>
  <c r="AS272" i="18"/>
  <c r="AT272" i="18"/>
  <c r="BE272" i="18"/>
  <c r="BF272" i="18"/>
  <c r="BI272" i="18"/>
  <c r="BJ272" i="18"/>
  <c r="BQ272" i="18"/>
  <c r="BR272" i="18"/>
  <c r="BU272" i="18"/>
  <c r="BV272" i="18"/>
  <c r="BY272" i="18"/>
  <c r="BZ272" i="18"/>
  <c r="Z334" i="14"/>
  <c r="AA334" i="14"/>
  <c r="AB334" i="14"/>
  <c r="AC334" i="14"/>
  <c r="AD334" i="14"/>
  <c r="O273" i="18"/>
  <c r="S273" i="18"/>
  <c r="W273" i="18"/>
  <c r="AA273" i="18"/>
  <c r="AU273" i="18"/>
  <c r="BG273" i="18"/>
  <c r="CA273" i="18"/>
  <c r="Z340" i="14"/>
  <c r="AA340" i="14"/>
  <c r="AE340" i="14" s="1"/>
  <c r="AB340" i="14"/>
  <c r="I278" i="18"/>
  <c r="J278" i="18"/>
  <c r="M278" i="18"/>
  <c r="N278" i="18"/>
  <c r="Q278" i="18"/>
  <c r="R278" i="18"/>
  <c r="U278" i="18"/>
  <c r="V278" i="18"/>
  <c r="Y278" i="18"/>
  <c r="Z278" i="18"/>
  <c r="AC278" i="18"/>
  <c r="AD278" i="18"/>
  <c r="AO278" i="18"/>
  <c r="AP278" i="18"/>
  <c r="AQ278" i="18"/>
  <c r="AS278" i="18"/>
  <c r="AT278" i="18"/>
  <c r="BE278" i="18"/>
  <c r="BF278" i="18"/>
  <c r="BI278" i="18"/>
  <c r="BJ278" i="18"/>
  <c r="BQ278" i="18"/>
  <c r="BR278" i="18"/>
  <c r="BU278" i="18"/>
  <c r="BV278" i="18"/>
  <c r="BY278" i="18"/>
  <c r="BZ278" i="18"/>
  <c r="Z344" i="14"/>
  <c r="AB344" i="14"/>
  <c r="AC344" i="14"/>
  <c r="AD344" i="14"/>
  <c r="O279" i="18"/>
  <c r="S279" i="18"/>
  <c r="W279" i="18"/>
  <c r="AA279" i="18"/>
  <c r="AU279" i="18"/>
  <c r="BG279" i="18"/>
  <c r="CA279" i="18"/>
  <c r="Z352" i="14"/>
  <c r="AB352" i="14"/>
  <c r="AC352" i="14"/>
  <c r="AD352" i="14"/>
  <c r="Z353" i="14"/>
  <c r="AA353" i="14"/>
  <c r="AB353" i="14"/>
  <c r="AC353" i="14"/>
  <c r="AD353" i="14"/>
  <c r="AE353" i="14" s="1"/>
  <c r="Z350" i="14"/>
  <c r="AA350" i="14"/>
  <c r="AB350" i="14"/>
  <c r="AC350" i="14"/>
  <c r="AD350" i="14"/>
  <c r="I286" i="18"/>
  <c r="J286" i="18"/>
  <c r="M286" i="18"/>
  <c r="N286" i="18"/>
  <c r="Q286" i="18"/>
  <c r="R286" i="18"/>
  <c r="U286" i="18"/>
  <c r="V286" i="18"/>
  <c r="Y286" i="18"/>
  <c r="Z286" i="18"/>
  <c r="AC286" i="18"/>
  <c r="AD286" i="18"/>
  <c r="AO286" i="18"/>
  <c r="AP286" i="18"/>
  <c r="AQ286" i="18"/>
  <c r="AS286" i="18"/>
  <c r="AT286" i="18"/>
  <c r="BE286" i="18"/>
  <c r="BF286" i="18"/>
  <c r="BI286" i="18"/>
  <c r="BJ286" i="18"/>
  <c r="BQ286" i="18"/>
  <c r="BR286" i="18"/>
  <c r="BU286" i="18"/>
  <c r="BV286" i="18"/>
  <c r="BY286" i="18"/>
  <c r="BZ286" i="18"/>
  <c r="Z355" i="14"/>
  <c r="AA355" i="14"/>
  <c r="AB355" i="14"/>
  <c r="AC355" i="14"/>
  <c r="AD355" i="14"/>
  <c r="O287" i="18"/>
  <c r="S287" i="18"/>
  <c r="W287" i="18"/>
  <c r="AU287" i="18"/>
  <c r="BG287" i="18"/>
  <c r="CA287" i="18"/>
  <c r="Z361" i="14"/>
  <c r="AA361" i="14"/>
  <c r="AB361" i="14"/>
  <c r="AC361" i="14"/>
  <c r="AD361" i="14"/>
  <c r="I290" i="18"/>
  <c r="J290" i="18"/>
  <c r="K290" i="18"/>
  <c r="M290" i="18"/>
  <c r="N290" i="18"/>
  <c r="Q290" i="18"/>
  <c r="R290" i="18"/>
  <c r="U290" i="18"/>
  <c r="V290" i="18"/>
  <c r="Y290" i="18"/>
  <c r="Z290" i="18"/>
  <c r="AC290" i="18"/>
  <c r="AD290" i="18"/>
  <c r="AO290" i="18"/>
  <c r="AP290" i="18"/>
  <c r="AQ290" i="18"/>
  <c r="AS290" i="18"/>
  <c r="AT290" i="18"/>
  <c r="BE290" i="18"/>
  <c r="BF290" i="18"/>
  <c r="BI290" i="18"/>
  <c r="BJ290" i="18"/>
  <c r="BQ290" i="18"/>
  <c r="BR290" i="18"/>
  <c r="BU290" i="18"/>
  <c r="BV290" i="18"/>
  <c r="BY290" i="18"/>
  <c r="BZ290" i="18"/>
  <c r="Z364" i="14"/>
  <c r="AA364" i="14"/>
  <c r="AB364" i="14"/>
  <c r="AC364" i="14"/>
  <c r="AD364" i="14"/>
  <c r="O291" i="18"/>
  <c r="S291" i="18"/>
  <c r="W291" i="18"/>
  <c r="AU291" i="18"/>
  <c r="BG291" i="18"/>
  <c r="CA291" i="18"/>
  <c r="Z368" i="14"/>
  <c r="AA368" i="14"/>
  <c r="AB368" i="14"/>
  <c r="Z370" i="14"/>
  <c r="AA370" i="14"/>
  <c r="AB370" i="14"/>
  <c r="Z369" i="14"/>
  <c r="AA369" i="14"/>
  <c r="AB369" i="14"/>
  <c r="I296" i="18"/>
  <c r="J296" i="18"/>
  <c r="M296" i="18"/>
  <c r="N296" i="18"/>
  <c r="Q296" i="18"/>
  <c r="R296" i="18"/>
  <c r="U296" i="18"/>
  <c r="V296" i="18"/>
  <c r="Y296" i="18"/>
  <c r="Z296" i="18"/>
  <c r="AC296" i="18"/>
  <c r="AD296" i="18"/>
  <c r="AO296" i="18"/>
  <c r="AP296" i="18"/>
  <c r="AQ296" i="18"/>
  <c r="AS296" i="18"/>
  <c r="AT296" i="18"/>
  <c r="BE296" i="18"/>
  <c r="BF296" i="18"/>
  <c r="BI296" i="18"/>
  <c r="BJ296" i="18"/>
  <c r="BQ296" i="18"/>
  <c r="BR296" i="18"/>
  <c r="BU296" i="18"/>
  <c r="BV296" i="18"/>
  <c r="BY296" i="18"/>
  <c r="BZ296" i="18"/>
  <c r="Z373" i="14"/>
  <c r="AA373" i="14"/>
  <c r="AB373" i="14"/>
  <c r="AC373" i="14"/>
  <c r="AD373" i="14"/>
  <c r="O297" i="18"/>
  <c r="S297" i="18"/>
  <c r="W297" i="18"/>
  <c r="AA297" i="18"/>
  <c r="AU297" i="18"/>
  <c r="BG297" i="18"/>
  <c r="CA297" i="18"/>
  <c r="Z378" i="14"/>
  <c r="AA378" i="14"/>
  <c r="AB378" i="14"/>
  <c r="AC378" i="14"/>
  <c r="AD378" i="14"/>
  <c r="Z379" i="14"/>
  <c r="AA379" i="14"/>
  <c r="AB379" i="14"/>
  <c r="AC379" i="14"/>
  <c r="AD379" i="14"/>
  <c r="Z374" i="14"/>
  <c r="AA374" i="14"/>
  <c r="AB374" i="14"/>
  <c r="AC374" i="14"/>
  <c r="AD374" i="14"/>
  <c r="Z384" i="14"/>
  <c r="AA384" i="14"/>
  <c r="AB384" i="14"/>
  <c r="AC384" i="14"/>
  <c r="AD384" i="14"/>
  <c r="I307" i="18"/>
  <c r="J307" i="18"/>
  <c r="M307" i="18"/>
  <c r="N307" i="18"/>
  <c r="Q307" i="18"/>
  <c r="R307" i="18"/>
  <c r="U307" i="18"/>
  <c r="V307" i="18"/>
  <c r="Y307" i="18"/>
  <c r="Z307" i="18"/>
  <c r="AC307" i="18"/>
  <c r="AD307" i="18"/>
  <c r="AO307" i="18"/>
  <c r="AP307" i="18"/>
  <c r="AQ307" i="18"/>
  <c r="AS307" i="18"/>
  <c r="AT307" i="18"/>
  <c r="BE307" i="18"/>
  <c r="BF307" i="18"/>
  <c r="BI307" i="18"/>
  <c r="BJ307" i="18"/>
  <c r="BQ307" i="18"/>
  <c r="BR307" i="18"/>
  <c r="BU307" i="18"/>
  <c r="BV307" i="18"/>
  <c r="BY307" i="18"/>
  <c r="BZ307" i="18"/>
  <c r="Z386" i="14"/>
  <c r="AA386" i="14"/>
  <c r="AB386" i="14"/>
  <c r="AC386" i="14"/>
  <c r="O308" i="18"/>
  <c r="S308" i="18"/>
  <c r="W308" i="18"/>
  <c r="AA308" i="18"/>
  <c r="AU308" i="18"/>
  <c r="BG308" i="18"/>
  <c r="CA308" i="18"/>
  <c r="Z393" i="14"/>
  <c r="AA393" i="14"/>
  <c r="AB393" i="14"/>
  <c r="AC393" i="14"/>
  <c r="AD393" i="14"/>
  <c r="Z387" i="14"/>
  <c r="AA387" i="14"/>
  <c r="AB387" i="14"/>
  <c r="AC387" i="14"/>
  <c r="AD387" i="14"/>
  <c r="I312" i="18"/>
  <c r="J312" i="18"/>
  <c r="M312" i="18"/>
  <c r="N312" i="18"/>
  <c r="Q312" i="18"/>
  <c r="R312" i="18"/>
  <c r="U312" i="18"/>
  <c r="V312" i="18"/>
  <c r="Y312" i="18"/>
  <c r="Z312" i="18"/>
  <c r="AC312" i="18"/>
  <c r="AD312" i="18"/>
  <c r="AO312" i="18"/>
  <c r="AP312" i="18"/>
  <c r="AQ312" i="18"/>
  <c r="AS312" i="18"/>
  <c r="AT312" i="18"/>
  <c r="BE312" i="18"/>
  <c r="BF312" i="18"/>
  <c r="BI312" i="18"/>
  <c r="BJ312" i="18"/>
  <c r="BQ312" i="18"/>
  <c r="BR312" i="18"/>
  <c r="BU312" i="18"/>
  <c r="BV312" i="18"/>
  <c r="BY312" i="18"/>
  <c r="BZ312" i="18"/>
  <c r="Z395" i="14"/>
  <c r="AA395" i="14"/>
  <c r="AB395" i="14"/>
  <c r="AC395" i="14"/>
  <c r="AD395" i="14"/>
  <c r="O313" i="18"/>
  <c r="S313" i="18"/>
  <c r="W313" i="18"/>
  <c r="AA313" i="18"/>
  <c r="AE313" i="18"/>
  <c r="AU313" i="18"/>
  <c r="BG313" i="18"/>
  <c r="Z399" i="14"/>
  <c r="AA399" i="14"/>
  <c r="AB399" i="14"/>
  <c r="AC399" i="14"/>
  <c r="AD399" i="14"/>
  <c r="Z396" i="14"/>
  <c r="AA396" i="14"/>
  <c r="AB396" i="14"/>
  <c r="AC396" i="14"/>
  <c r="AD396" i="14"/>
  <c r="Z397" i="14"/>
  <c r="AA397" i="14"/>
  <c r="AB397" i="14"/>
  <c r="AC397" i="14"/>
  <c r="AD397" i="14"/>
  <c r="Z398" i="14"/>
  <c r="AA398" i="14"/>
  <c r="AB398" i="14"/>
  <c r="AC398" i="14"/>
  <c r="AD398" i="14"/>
  <c r="Z400" i="14"/>
  <c r="AA400" i="14"/>
  <c r="AB400" i="14"/>
  <c r="AC400" i="14"/>
  <c r="I321" i="18"/>
  <c r="J321" i="18"/>
  <c r="M321" i="18"/>
  <c r="N321" i="18"/>
  <c r="Q321" i="18"/>
  <c r="R321" i="18"/>
  <c r="U321" i="18"/>
  <c r="V321" i="18"/>
  <c r="Y321" i="18"/>
  <c r="Z321" i="18"/>
  <c r="AC321" i="18"/>
  <c r="AD321" i="18"/>
  <c r="F100" i="13"/>
  <c r="AO321" i="18"/>
  <c r="AP321" i="18"/>
  <c r="AS321" i="18"/>
  <c r="AT321" i="18"/>
  <c r="BA321" i="18"/>
  <c r="BB321" i="18"/>
  <c r="BE321" i="18"/>
  <c r="BF321" i="18"/>
  <c r="BI321" i="18"/>
  <c r="BJ321" i="18"/>
  <c r="BQ321" i="18"/>
  <c r="BR321" i="18"/>
  <c r="BU321" i="18"/>
  <c r="BV321" i="18"/>
  <c r="BY321" i="18"/>
  <c r="BZ321" i="18"/>
  <c r="CC321" i="18"/>
  <c r="CD321" i="18"/>
  <c r="Z404" i="14"/>
  <c r="AA404" i="14"/>
  <c r="AB404" i="14"/>
  <c r="AC404" i="14"/>
  <c r="S322" i="18"/>
  <c r="W322" i="18"/>
  <c r="AA322" i="18"/>
  <c r="AE322" i="18"/>
  <c r="AQ322" i="18"/>
  <c r="AU322" i="18"/>
  <c r="BC322" i="18"/>
  <c r="BG322" i="18"/>
  <c r="CE322" i="18"/>
  <c r="Z402" i="14"/>
  <c r="Z401" i="14" s="1"/>
  <c r="AA402" i="14"/>
  <c r="AA401" i="14" s="1"/>
  <c r="AB402" i="14"/>
  <c r="AB401" i="14" s="1"/>
  <c r="AC402" i="14"/>
  <c r="AC401" i="14" s="1"/>
  <c r="O320" i="18"/>
  <c r="S320" i="18"/>
  <c r="W320" i="18"/>
  <c r="AA320" i="18"/>
  <c r="BG320" i="18"/>
  <c r="CA320" i="18"/>
  <c r="Z405" i="14"/>
  <c r="AA405" i="14"/>
  <c r="AB405" i="14"/>
  <c r="AC405" i="14"/>
  <c r="O323" i="18"/>
  <c r="S323" i="18"/>
  <c r="AA323" i="18"/>
  <c r="CA323" i="18"/>
  <c r="Z406" i="14"/>
  <c r="AA406" i="14"/>
  <c r="AB406" i="14"/>
  <c r="AC406" i="14"/>
  <c r="O324" i="18"/>
  <c r="S324" i="18"/>
  <c r="AA324" i="18"/>
  <c r="CA324" i="18"/>
  <c r="Z407" i="14"/>
  <c r="AA407" i="14"/>
  <c r="AB407" i="14"/>
  <c r="AC407" i="14"/>
  <c r="AD407" i="14"/>
  <c r="D107" i="13"/>
  <c r="Q13" i="17"/>
  <c r="R13" i="17"/>
  <c r="Y13" i="17"/>
  <c r="Z13" i="17"/>
  <c r="AC13" i="17"/>
  <c r="AD13" i="17"/>
  <c r="AG13" i="17"/>
  <c r="AH13" i="17"/>
  <c r="I13" i="17"/>
  <c r="J13" i="17"/>
  <c r="U13" i="17"/>
  <c r="V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M13" i="17"/>
  <c r="N13" i="17"/>
  <c r="Q14" i="17"/>
  <c r="R14" i="17"/>
  <c r="Y14" i="17"/>
  <c r="Z14" i="17"/>
  <c r="AC14" i="17"/>
  <c r="AD14" i="17"/>
  <c r="AG14" i="17"/>
  <c r="AH14" i="17"/>
  <c r="I14" i="17"/>
  <c r="J14" i="17"/>
  <c r="U14" i="17"/>
  <c r="V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M14" i="17"/>
  <c r="N14" i="17"/>
  <c r="Q15" i="17"/>
  <c r="R15" i="17"/>
  <c r="Y15" i="17"/>
  <c r="Z15" i="17"/>
  <c r="AC15" i="17"/>
  <c r="AD15" i="17"/>
  <c r="AG15" i="17"/>
  <c r="AH15" i="17"/>
  <c r="I15" i="17"/>
  <c r="J15" i="17"/>
  <c r="U15" i="17"/>
  <c r="V15" i="17"/>
  <c r="AK15" i="17"/>
  <c r="AL15" i="17"/>
  <c r="AO15" i="17"/>
  <c r="AP15" i="17"/>
  <c r="AS15" i="17"/>
  <c r="AT15" i="17"/>
  <c r="AU15" i="17"/>
  <c r="AW15" i="17"/>
  <c r="AX15" i="17"/>
  <c r="BA15" i="17"/>
  <c r="BB15" i="17"/>
  <c r="BE15" i="17"/>
  <c r="BF15" i="17"/>
  <c r="BI15" i="17"/>
  <c r="BJ15" i="17"/>
  <c r="BK15" i="17"/>
  <c r="BM15" i="17"/>
  <c r="BN15" i="17"/>
  <c r="BQ15" i="17"/>
  <c r="BR15" i="17"/>
  <c r="BU15" i="17"/>
  <c r="BV15" i="17"/>
  <c r="BY15" i="17"/>
  <c r="BZ15" i="17"/>
  <c r="M15" i="17"/>
  <c r="N15" i="17"/>
  <c r="T13" i="14"/>
  <c r="U13" i="14"/>
  <c r="V13" i="14"/>
  <c r="X13" i="14"/>
  <c r="AA16" i="17"/>
  <c r="AE16" i="17"/>
  <c r="AI16" i="17"/>
  <c r="K16" i="17"/>
  <c r="W16" i="17"/>
  <c r="AM16" i="17"/>
  <c r="AQ16" i="17"/>
  <c r="AY16" i="17"/>
  <c r="AY15" i="17" s="1"/>
  <c r="BC16" i="17"/>
  <c r="BC15" i="17" s="1"/>
  <c r="BG16" i="17"/>
  <c r="BS16" i="17"/>
  <c r="BW16" i="17"/>
  <c r="CA16" i="17"/>
  <c r="O16" i="17"/>
  <c r="T14" i="14"/>
  <c r="V14" i="14"/>
  <c r="G17" i="17"/>
  <c r="BO17" i="17"/>
  <c r="T15" i="14"/>
  <c r="U15" i="14"/>
  <c r="BO18" i="17"/>
  <c r="Q19" i="17"/>
  <c r="R19" i="17"/>
  <c r="Y19" i="17"/>
  <c r="Z19" i="17"/>
  <c r="AC19" i="17"/>
  <c r="AD19" i="17"/>
  <c r="AG19" i="17"/>
  <c r="AH19" i="17"/>
  <c r="I19" i="17"/>
  <c r="J19" i="17"/>
  <c r="U19" i="17"/>
  <c r="V19" i="17"/>
  <c r="AK19" i="17"/>
  <c r="AL19" i="17"/>
  <c r="AO19" i="17"/>
  <c r="AP19" i="17"/>
  <c r="AS19" i="17"/>
  <c r="AT19" i="17"/>
  <c r="AW19" i="17"/>
  <c r="AX19" i="17"/>
  <c r="BA19" i="17"/>
  <c r="BB19" i="17"/>
  <c r="BE19" i="17"/>
  <c r="BF19" i="17"/>
  <c r="BI19" i="17"/>
  <c r="BJ19" i="17"/>
  <c r="BK19" i="17"/>
  <c r="BM19" i="17"/>
  <c r="BN19" i="17"/>
  <c r="BQ19" i="17"/>
  <c r="BR19" i="17"/>
  <c r="BU19" i="17"/>
  <c r="BV19" i="17"/>
  <c r="BY19" i="17"/>
  <c r="BZ19" i="17"/>
  <c r="M19" i="17"/>
  <c r="N19" i="17"/>
  <c r="T17" i="14"/>
  <c r="U17" i="14"/>
  <c r="V17" i="14"/>
  <c r="X17" i="14"/>
  <c r="AA20" i="17"/>
  <c r="AE20" i="17"/>
  <c r="AI20" i="17"/>
  <c r="K20" i="17"/>
  <c r="W20" i="17"/>
  <c r="AM20" i="17"/>
  <c r="AQ20" i="17"/>
  <c r="AU20" i="17"/>
  <c r="AU19" i="17" s="1"/>
  <c r="AY20" i="17"/>
  <c r="AY19" i="17" s="1"/>
  <c r="BC20" i="17"/>
  <c r="BC19" i="17" s="1"/>
  <c r="BG20" i="17"/>
  <c r="BS20" i="17"/>
  <c r="BW20" i="17"/>
  <c r="CA20" i="17"/>
  <c r="O20" i="17"/>
  <c r="T18" i="14"/>
  <c r="U18" i="14"/>
  <c r="V18" i="14"/>
  <c r="BO21" i="17"/>
  <c r="T19" i="14"/>
  <c r="U19" i="14"/>
  <c r="V19" i="14"/>
  <c r="BO22" i="17"/>
  <c r="T20" i="14"/>
  <c r="U20" i="14"/>
  <c r="V20" i="14"/>
  <c r="BO23" i="17"/>
  <c r="T21" i="14"/>
  <c r="X21" i="14"/>
  <c r="BO24" i="17"/>
  <c r="T22" i="14"/>
  <c r="U22" i="14"/>
  <c r="V22" i="14"/>
  <c r="X22" i="14"/>
  <c r="BO25" i="17"/>
  <c r="T23" i="14"/>
  <c r="V23" i="14"/>
  <c r="X23" i="14"/>
  <c r="BO26" i="17"/>
  <c r="T24" i="14"/>
  <c r="G27" i="17"/>
  <c r="X24" i="14"/>
  <c r="BO27" i="17"/>
  <c r="Q28" i="17"/>
  <c r="R28" i="17"/>
  <c r="Y28" i="17"/>
  <c r="Z28" i="17"/>
  <c r="AC28" i="17"/>
  <c r="AD28" i="17"/>
  <c r="AG28" i="17"/>
  <c r="AH28" i="17"/>
  <c r="AI28" i="17"/>
  <c r="I28" i="17"/>
  <c r="J28" i="17"/>
  <c r="U28" i="17"/>
  <c r="V28" i="17"/>
  <c r="AK28" i="17"/>
  <c r="AL28" i="17"/>
  <c r="AO28" i="17"/>
  <c r="AP28" i="17"/>
  <c r="AS28" i="17"/>
  <c r="AT28" i="17"/>
  <c r="AW28" i="17"/>
  <c r="AX28" i="17"/>
  <c r="BA28" i="17"/>
  <c r="BB28" i="17"/>
  <c r="BE28" i="17"/>
  <c r="BF28" i="17"/>
  <c r="BI28" i="17"/>
  <c r="BJ28" i="17"/>
  <c r="BK28" i="17"/>
  <c r="BM28" i="17"/>
  <c r="BN28" i="17"/>
  <c r="BQ28" i="17"/>
  <c r="BR28" i="17"/>
  <c r="BU28" i="17"/>
  <c r="BV28" i="17"/>
  <c r="BY28" i="17"/>
  <c r="BZ28" i="17"/>
  <c r="M28" i="17"/>
  <c r="N28" i="17"/>
  <c r="T26" i="14"/>
  <c r="U26" i="14"/>
  <c r="V26" i="14"/>
  <c r="AA29" i="17"/>
  <c r="AE29" i="17"/>
  <c r="K29" i="17"/>
  <c r="W29" i="17"/>
  <c r="AM29" i="17"/>
  <c r="AQ29" i="17"/>
  <c r="AY29" i="17"/>
  <c r="AY28" i="17" s="1"/>
  <c r="BC29" i="17"/>
  <c r="BG29" i="17"/>
  <c r="BS29" i="17"/>
  <c r="BW29" i="17"/>
  <c r="CA29" i="17"/>
  <c r="T27" i="14"/>
  <c r="X27" i="14"/>
  <c r="BO30" i="17"/>
  <c r="T28" i="14"/>
  <c r="U28" i="14"/>
  <c r="BO31" i="17"/>
  <c r="T29" i="14"/>
  <c r="U29" i="14"/>
  <c r="T30" i="14"/>
  <c r="V30" i="14"/>
  <c r="BO33" i="17"/>
  <c r="T31" i="14"/>
  <c r="U31" i="14"/>
  <c r="V31" i="14"/>
  <c r="G34" i="17"/>
  <c r="BO34" i="17"/>
  <c r="T32" i="14"/>
  <c r="X32" i="14"/>
  <c r="BO35" i="17"/>
  <c r="T33" i="14"/>
  <c r="U33" i="14"/>
  <c r="BO36" i="17"/>
  <c r="T34" i="14"/>
  <c r="U34" i="14"/>
  <c r="V34" i="14"/>
  <c r="BO37" i="17"/>
  <c r="T35" i="14"/>
  <c r="T36" i="14"/>
  <c r="X36" i="14"/>
  <c r="T37" i="14"/>
  <c r="T38" i="14"/>
  <c r="X38" i="14"/>
  <c r="Q42" i="17"/>
  <c r="R42" i="17"/>
  <c r="Y42" i="17"/>
  <c r="Z42" i="17"/>
  <c r="AC42" i="17"/>
  <c r="AD42" i="17"/>
  <c r="AG42" i="17"/>
  <c r="AH42" i="17"/>
  <c r="I42" i="17"/>
  <c r="J42" i="17"/>
  <c r="U42" i="17"/>
  <c r="V42" i="17"/>
  <c r="AK42" i="17"/>
  <c r="AL42" i="17"/>
  <c r="AO42" i="17"/>
  <c r="AP42" i="17"/>
  <c r="AS42" i="17"/>
  <c r="AT42" i="17"/>
  <c r="AU42" i="17"/>
  <c r="AW42" i="17"/>
  <c r="AX42" i="17"/>
  <c r="BA42" i="17"/>
  <c r="BB42" i="17"/>
  <c r="BE42" i="17"/>
  <c r="BF42" i="17"/>
  <c r="BI42" i="17"/>
  <c r="BJ42" i="17"/>
  <c r="BK42" i="17"/>
  <c r="BM42" i="17"/>
  <c r="BN42" i="17"/>
  <c r="BQ42" i="17"/>
  <c r="BR42" i="17"/>
  <c r="BU42" i="17"/>
  <c r="BV42" i="17"/>
  <c r="BY42" i="17"/>
  <c r="BZ42" i="17"/>
  <c r="M42" i="17"/>
  <c r="N42" i="17"/>
  <c r="T40" i="14"/>
  <c r="U40" i="14"/>
  <c r="V40" i="14"/>
  <c r="X40" i="14"/>
  <c r="AA43" i="17"/>
  <c r="AE43" i="17"/>
  <c r="AI43" i="17"/>
  <c r="K43" i="17"/>
  <c r="W43" i="17"/>
  <c r="AM43" i="17"/>
  <c r="AQ43" i="17"/>
  <c r="AY43" i="17"/>
  <c r="AY42" i="17" s="1"/>
  <c r="BC43" i="17"/>
  <c r="BC42" i="17" s="1"/>
  <c r="BG43" i="17"/>
  <c r="BS43" i="17"/>
  <c r="BW43" i="17"/>
  <c r="CA43" i="17"/>
  <c r="O43" i="17"/>
  <c r="T41" i="14"/>
  <c r="BO44" i="17"/>
  <c r="T43" i="14"/>
  <c r="U43" i="14"/>
  <c r="V43" i="14"/>
  <c r="X43" i="14"/>
  <c r="BO45" i="17"/>
  <c r="T44" i="14"/>
  <c r="B44" i="14" s="1"/>
  <c r="T45" i="14"/>
  <c r="U45" i="14"/>
  <c r="BO47" i="17"/>
  <c r="T46" i="14"/>
  <c r="U46" i="14"/>
  <c r="V46" i="14"/>
  <c r="BO48" i="17"/>
  <c r="T47" i="14"/>
  <c r="G49" i="17"/>
  <c r="BO49" i="17"/>
  <c r="T48" i="14"/>
  <c r="V48" i="14"/>
  <c r="BO50" i="17"/>
  <c r="T49" i="14"/>
  <c r="V49" i="14"/>
  <c r="BO51" i="17"/>
  <c r="T50" i="14"/>
  <c r="B50" i="14" s="1"/>
  <c r="U50" i="14"/>
  <c r="C50" i="14" s="1"/>
  <c r="T51" i="14"/>
  <c r="B51" i="14" s="1"/>
  <c r="T52" i="14"/>
  <c r="U52" i="14"/>
  <c r="BO54" i="17"/>
  <c r="T53" i="14"/>
  <c r="U53" i="14"/>
  <c r="BO55" i="17"/>
  <c r="Q56" i="17"/>
  <c r="R56" i="17"/>
  <c r="Y56" i="17"/>
  <c r="Z56" i="17"/>
  <c r="AC56" i="17"/>
  <c r="AD56" i="17"/>
  <c r="AG56" i="17"/>
  <c r="AH56" i="17"/>
  <c r="I56" i="17"/>
  <c r="J56" i="17"/>
  <c r="U56" i="17"/>
  <c r="V56" i="17"/>
  <c r="AK56" i="17"/>
  <c r="AL56" i="17"/>
  <c r="AO56" i="17"/>
  <c r="AP56" i="17"/>
  <c r="AS56" i="17"/>
  <c r="AT56" i="17"/>
  <c r="AW56" i="17"/>
  <c r="AX56" i="17"/>
  <c r="BA56" i="17"/>
  <c r="BB56" i="17"/>
  <c r="BE56" i="17"/>
  <c r="BF56" i="17"/>
  <c r="BI56" i="17"/>
  <c r="BJ56" i="17"/>
  <c r="BM56" i="17"/>
  <c r="BN56" i="17"/>
  <c r="BQ56" i="17"/>
  <c r="BR56" i="17"/>
  <c r="BU56" i="17"/>
  <c r="BV56" i="17"/>
  <c r="BY56" i="17"/>
  <c r="BZ56" i="17"/>
  <c r="CC56" i="17"/>
  <c r="CD56" i="17"/>
  <c r="M56" i="17"/>
  <c r="N56" i="17"/>
  <c r="T55" i="14"/>
  <c r="U55" i="14"/>
  <c r="V55" i="14"/>
  <c r="X55" i="14"/>
  <c r="S57" i="17"/>
  <c r="AA57" i="17"/>
  <c r="AE57" i="17"/>
  <c r="AI57" i="17"/>
  <c r="K57" i="17"/>
  <c r="W57" i="17"/>
  <c r="AM57" i="17"/>
  <c r="AQ57" i="17"/>
  <c r="AU57" i="17"/>
  <c r="AY57" i="17"/>
  <c r="AY56" i="17" s="1"/>
  <c r="BC57" i="17"/>
  <c r="BC56" i="17" s="1"/>
  <c r="BG57" i="17"/>
  <c r="BK57" i="17"/>
  <c r="BS57" i="17"/>
  <c r="BW57" i="17"/>
  <c r="CA57" i="17"/>
  <c r="CE57" i="17"/>
  <c r="O57" i="17"/>
  <c r="T57" i="14"/>
  <c r="G58" i="17"/>
  <c r="BO58" i="17"/>
  <c r="T58" i="14"/>
  <c r="BO59" i="17"/>
  <c r="Q60" i="17"/>
  <c r="R60" i="17"/>
  <c r="Y60" i="17"/>
  <c r="Z60" i="17"/>
  <c r="AC60" i="17"/>
  <c r="AD60" i="17"/>
  <c r="AG60" i="17"/>
  <c r="AH60" i="17"/>
  <c r="I60" i="17"/>
  <c r="J60" i="17"/>
  <c r="U60" i="17"/>
  <c r="V60" i="17"/>
  <c r="AK60" i="17"/>
  <c r="AL60" i="17"/>
  <c r="AO60" i="17"/>
  <c r="AP60" i="17"/>
  <c r="AS60" i="17"/>
  <c r="AT60" i="17"/>
  <c r="AW60" i="17"/>
  <c r="AX60" i="17"/>
  <c r="BA60" i="17"/>
  <c r="BB60" i="17"/>
  <c r="BE60" i="17"/>
  <c r="BF60" i="17"/>
  <c r="BI60" i="17"/>
  <c r="BJ60" i="17"/>
  <c r="BM60" i="17"/>
  <c r="BN60" i="17"/>
  <c r="BQ60" i="17"/>
  <c r="BR60" i="17"/>
  <c r="BU60" i="17"/>
  <c r="BV60" i="17"/>
  <c r="BY60" i="17"/>
  <c r="BZ60" i="17"/>
  <c r="M60" i="17"/>
  <c r="N60" i="17"/>
  <c r="T60" i="14"/>
  <c r="U60" i="14"/>
  <c r="V60" i="14"/>
  <c r="AA61" i="17"/>
  <c r="AE61" i="17"/>
  <c r="AI61" i="17"/>
  <c r="K61" i="17"/>
  <c r="W61" i="17"/>
  <c r="AM61" i="17"/>
  <c r="AQ61" i="17"/>
  <c r="AU61" i="17"/>
  <c r="AY61" i="17"/>
  <c r="AY60" i="17" s="1"/>
  <c r="BC61" i="17"/>
  <c r="BC60" i="17" s="1"/>
  <c r="BG61" i="17"/>
  <c r="BK61" i="17"/>
  <c r="BS61" i="17"/>
  <c r="BW61" i="17"/>
  <c r="CA61" i="17"/>
  <c r="O61" i="17"/>
  <c r="T62" i="14"/>
  <c r="G62" i="17"/>
  <c r="BO62" i="17"/>
  <c r="T63" i="14"/>
  <c r="U63" i="14"/>
  <c r="BO63" i="17"/>
  <c r="T64" i="14"/>
  <c r="V64" i="14"/>
  <c r="G64" i="17"/>
  <c r="BO64" i="17"/>
  <c r="T65" i="14"/>
  <c r="V65" i="14"/>
  <c r="BO65" i="17"/>
  <c r="T66" i="14"/>
  <c r="X66" i="14"/>
  <c r="BO66" i="17"/>
  <c r="T67" i="14"/>
  <c r="V67" i="14"/>
  <c r="BO67" i="17"/>
  <c r="T69" i="14"/>
  <c r="U69" i="14"/>
  <c r="X69" i="14"/>
  <c r="BO68" i="17"/>
  <c r="T68" i="14"/>
  <c r="V68" i="14"/>
  <c r="BO69" i="17"/>
  <c r="T70" i="14"/>
  <c r="U70" i="14"/>
  <c r="BO70" i="17"/>
  <c r="T71" i="14"/>
  <c r="V71" i="14"/>
  <c r="BO71" i="17"/>
  <c r="T72" i="14"/>
  <c r="U72" i="14"/>
  <c r="V72" i="14"/>
  <c r="G72" i="17"/>
  <c r="BO72" i="17"/>
  <c r="T73" i="14"/>
  <c r="V73" i="14"/>
  <c r="BO73" i="17"/>
  <c r="T74" i="14"/>
  <c r="BO74" i="17"/>
  <c r="T75" i="14"/>
  <c r="G75" i="17"/>
  <c r="X75" i="14"/>
  <c r="BO75" i="17"/>
  <c r="T76" i="14"/>
  <c r="V76" i="14"/>
  <c r="BO76" i="17"/>
  <c r="Q77" i="17"/>
  <c r="R77" i="17"/>
  <c r="Y77" i="17"/>
  <c r="Z77" i="17"/>
  <c r="AC77" i="17"/>
  <c r="AD77" i="17"/>
  <c r="AG77" i="17"/>
  <c r="AH77" i="17"/>
  <c r="I77" i="17"/>
  <c r="J77" i="17"/>
  <c r="U77" i="17"/>
  <c r="V77" i="17"/>
  <c r="AK77" i="17"/>
  <c r="AL77" i="17"/>
  <c r="AO77" i="17"/>
  <c r="AP77" i="17"/>
  <c r="AS77" i="17"/>
  <c r="AT77" i="17"/>
  <c r="AU77" i="17"/>
  <c r="AW77" i="17"/>
  <c r="AX77" i="17"/>
  <c r="BA77" i="17"/>
  <c r="BB77" i="17"/>
  <c r="BE77" i="17"/>
  <c r="BF77" i="17"/>
  <c r="BI77" i="17"/>
  <c r="BJ77" i="17"/>
  <c r="BK77" i="17"/>
  <c r="BM77" i="17"/>
  <c r="BN77" i="17"/>
  <c r="BQ77" i="17"/>
  <c r="BR77" i="17"/>
  <c r="BU77" i="17"/>
  <c r="BV77" i="17"/>
  <c r="BY77" i="17"/>
  <c r="BZ77" i="17"/>
  <c r="M77" i="17"/>
  <c r="N77" i="17"/>
  <c r="T78" i="14"/>
  <c r="U78" i="14"/>
  <c r="V78" i="14"/>
  <c r="AA78" i="17"/>
  <c r="AE78" i="17"/>
  <c r="AI78" i="17"/>
  <c r="K78" i="17"/>
  <c r="W78" i="17"/>
  <c r="AM78" i="17"/>
  <c r="AQ78" i="17"/>
  <c r="AY78" i="17"/>
  <c r="AY77" i="17" s="1"/>
  <c r="BC78" i="17"/>
  <c r="BC77" i="17" s="1"/>
  <c r="BG78" i="17"/>
  <c r="BS78" i="17"/>
  <c r="BW78" i="17"/>
  <c r="CA78" i="17"/>
  <c r="T79" i="14"/>
  <c r="V79" i="14"/>
  <c r="BO79" i="17"/>
  <c r="T80" i="14"/>
  <c r="U80" i="14"/>
  <c r="V80" i="14"/>
  <c r="BO80" i="17"/>
  <c r="T81" i="14"/>
  <c r="X81" i="14"/>
  <c r="BO81" i="17"/>
  <c r="T82" i="14"/>
  <c r="X82" i="14"/>
  <c r="BO82" i="17"/>
  <c r="Q83" i="17"/>
  <c r="R83" i="17"/>
  <c r="Y83" i="17"/>
  <c r="Z83" i="17"/>
  <c r="AC83" i="17"/>
  <c r="AD83" i="17"/>
  <c r="AG83" i="17"/>
  <c r="AH83" i="17"/>
  <c r="I83" i="17"/>
  <c r="J83" i="17"/>
  <c r="U83" i="17"/>
  <c r="V83" i="17"/>
  <c r="AK83" i="17"/>
  <c r="AL83" i="17"/>
  <c r="AO83" i="17"/>
  <c r="AP83" i="17"/>
  <c r="AS83" i="17"/>
  <c r="AT83" i="17"/>
  <c r="AW83" i="17"/>
  <c r="AX83" i="17"/>
  <c r="BA83" i="17"/>
  <c r="BB83" i="17"/>
  <c r="BE83" i="17"/>
  <c r="BF83" i="17"/>
  <c r="BI83" i="17"/>
  <c r="BJ83" i="17"/>
  <c r="BM83" i="17"/>
  <c r="BN83" i="17"/>
  <c r="BQ83" i="17"/>
  <c r="BR83" i="17"/>
  <c r="BU83" i="17"/>
  <c r="BV83" i="17"/>
  <c r="BY83" i="17"/>
  <c r="BZ83" i="17"/>
  <c r="M83" i="17"/>
  <c r="N83" i="17"/>
  <c r="T84" i="14"/>
  <c r="V84" i="14"/>
  <c r="X84" i="14"/>
  <c r="AA84" i="17"/>
  <c r="AE84" i="17"/>
  <c r="AI84" i="17"/>
  <c r="K84" i="17"/>
  <c r="W84" i="17"/>
  <c r="AM84" i="17"/>
  <c r="AQ84" i="17"/>
  <c r="AY84" i="17"/>
  <c r="AY83" i="17" s="1"/>
  <c r="BC84" i="17"/>
  <c r="BC83" i="17" s="1"/>
  <c r="BG84" i="17"/>
  <c r="BK84" i="17"/>
  <c r="BS84" i="17"/>
  <c r="BW84" i="17"/>
  <c r="CA84" i="17"/>
  <c r="O84" i="17"/>
  <c r="T86" i="14"/>
  <c r="X86" i="14"/>
  <c r="BO85" i="17"/>
  <c r="T87" i="14"/>
  <c r="V87" i="14"/>
  <c r="X87" i="14"/>
  <c r="BO86" i="17"/>
  <c r="T88" i="14"/>
  <c r="V88" i="14"/>
  <c r="BO87" i="17"/>
  <c r="T89" i="14"/>
  <c r="U89" i="14"/>
  <c r="T90" i="14"/>
  <c r="X90" i="14"/>
  <c r="T91" i="14"/>
  <c r="G90" i="17"/>
  <c r="BO90" i="17"/>
  <c r="T92" i="14"/>
  <c r="G91" i="17"/>
  <c r="BO91" i="17"/>
  <c r="T93" i="14"/>
  <c r="U93" i="14"/>
  <c r="BO92" i="17"/>
  <c r="T94" i="14"/>
  <c r="BO93" i="17"/>
  <c r="T95" i="14"/>
  <c r="U95" i="14"/>
  <c r="V95" i="14"/>
  <c r="X95" i="14"/>
  <c r="BO94" i="17"/>
  <c r="T96" i="14"/>
  <c r="BO95" i="17"/>
  <c r="T97" i="14"/>
  <c r="BO96" i="17"/>
  <c r="T98" i="14"/>
  <c r="BO97" i="17"/>
  <c r="T99" i="14"/>
  <c r="G98" i="17"/>
  <c r="BO98" i="17"/>
  <c r="Q99" i="17"/>
  <c r="R99" i="17"/>
  <c r="Y99" i="17"/>
  <c r="Z99" i="17"/>
  <c r="AC99" i="17"/>
  <c r="AD99" i="17"/>
  <c r="AG99" i="17"/>
  <c r="AH99" i="17"/>
  <c r="I99" i="17"/>
  <c r="J99" i="17"/>
  <c r="U99" i="17"/>
  <c r="V99" i="17"/>
  <c r="AK99" i="17"/>
  <c r="AL99" i="17"/>
  <c r="AO99" i="17"/>
  <c r="AP99" i="17"/>
  <c r="AS99" i="17"/>
  <c r="AT99" i="17"/>
  <c r="AU99" i="17"/>
  <c r="AW99" i="17"/>
  <c r="AX99" i="17"/>
  <c r="BA99" i="17"/>
  <c r="BB99" i="17"/>
  <c r="BE99" i="17"/>
  <c r="BF99" i="17"/>
  <c r="BI99" i="17"/>
  <c r="BJ99" i="17"/>
  <c r="BK99" i="17"/>
  <c r="BM99" i="17"/>
  <c r="BN99" i="17"/>
  <c r="BQ99" i="17"/>
  <c r="BR99" i="17"/>
  <c r="BU99" i="17"/>
  <c r="BV99" i="17"/>
  <c r="BY99" i="17"/>
  <c r="BZ99" i="17"/>
  <c r="M99" i="17"/>
  <c r="N99" i="17"/>
  <c r="T101" i="14"/>
  <c r="U101" i="14"/>
  <c r="V101" i="14"/>
  <c r="X101" i="14"/>
  <c r="AA100" i="17"/>
  <c r="AE100" i="17"/>
  <c r="AI100" i="17"/>
  <c r="K100" i="17"/>
  <c r="W100" i="17"/>
  <c r="AM100" i="17"/>
  <c r="AQ100" i="17"/>
  <c r="AY100" i="17"/>
  <c r="AY99" i="17" s="1"/>
  <c r="BC100" i="17"/>
  <c r="BC99" i="17" s="1"/>
  <c r="BG100" i="17"/>
  <c r="BS100" i="17"/>
  <c r="BW100" i="17"/>
  <c r="CA100" i="17"/>
  <c r="T102" i="14"/>
  <c r="V102" i="14"/>
  <c r="BO101" i="17"/>
  <c r="T103" i="14"/>
  <c r="V103" i="14"/>
  <c r="X103" i="14"/>
  <c r="BO102" i="17"/>
  <c r="T104" i="14"/>
  <c r="U104" i="14"/>
  <c r="BO103" i="17"/>
  <c r="Q104" i="17"/>
  <c r="R104" i="17"/>
  <c r="Y104" i="17"/>
  <c r="Z104" i="17"/>
  <c r="AC104" i="17"/>
  <c r="AD104" i="17"/>
  <c r="AG104" i="17"/>
  <c r="AH104" i="17"/>
  <c r="I104" i="17"/>
  <c r="J104" i="17"/>
  <c r="U104" i="17"/>
  <c r="V104" i="17"/>
  <c r="AK104" i="17"/>
  <c r="AL104" i="17"/>
  <c r="AO104" i="17"/>
  <c r="AP104" i="17"/>
  <c r="AS104" i="17"/>
  <c r="AT104" i="17"/>
  <c r="AU104" i="17"/>
  <c r="AW104" i="17"/>
  <c r="AX104" i="17"/>
  <c r="BA104" i="17"/>
  <c r="BB104" i="17"/>
  <c r="BE104" i="17"/>
  <c r="BF104" i="17"/>
  <c r="BI104" i="17"/>
  <c r="BJ104" i="17"/>
  <c r="BK104" i="17"/>
  <c r="BM104" i="17"/>
  <c r="BN104" i="17"/>
  <c r="BQ104" i="17"/>
  <c r="BR104" i="17"/>
  <c r="BU104" i="17"/>
  <c r="BV104" i="17"/>
  <c r="BY104" i="17"/>
  <c r="BZ104" i="17"/>
  <c r="M104" i="17"/>
  <c r="N104" i="17"/>
  <c r="T106" i="14"/>
  <c r="U106" i="14"/>
  <c r="V106" i="14"/>
  <c r="AA105" i="17"/>
  <c r="AE105" i="17"/>
  <c r="AI105" i="17"/>
  <c r="K105" i="17"/>
  <c r="W105" i="17"/>
  <c r="AM105" i="17"/>
  <c r="AQ105" i="17"/>
  <c r="AY105" i="17"/>
  <c r="AY104" i="17" s="1"/>
  <c r="BC105" i="17"/>
  <c r="BC104" i="17" s="1"/>
  <c r="BG105" i="17"/>
  <c r="BS105" i="17"/>
  <c r="BW105" i="17"/>
  <c r="CA105" i="17"/>
  <c r="O105" i="17"/>
  <c r="T107" i="14"/>
  <c r="U107" i="14"/>
  <c r="BO106" i="17"/>
  <c r="T108" i="14"/>
  <c r="G107" i="17"/>
  <c r="BO107" i="17"/>
  <c r="T109" i="14"/>
  <c r="X109" i="14"/>
  <c r="BO108" i="17"/>
  <c r="T110" i="14"/>
  <c r="U110" i="14"/>
  <c r="V110" i="14"/>
  <c r="BO109" i="17"/>
  <c r="T111" i="14"/>
  <c r="G110" i="17"/>
  <c r="BO110" i="17"/>
  <c r="T112" i="14"/>
  <c r="BO111" i="17"/>
  <c r="T113" i="14"/>
  <c r="G112" i="17"/>
  <c r="V113" i="14"/>
  <c r="BO112" i="17"/>
  <c r="T114" i="14"/>
  <c r="X114" i="14"/>
  <c r="BO113" i="17"/>
  <c r="T115" i="14"/>
  <c r="BO114" i="17"/>
  <c r="T116" i="14"/>
  <c r="U116" i="14"/>
  <c r="V116" i="14"/>
  <c r="BO115" i="17"/>
  <c r="Q116" i="17"/>
  <c r="R116" i="17"/>
  <c r="Y116" i="17"/>
  <c r="AA116" i="17" s="1"/>
  <c r="AC116" i="17"/>
  <c r="AD116" i="17"/>
  <c r="AG116" i="17"/>
  <c r="AH116" i="17"/>
  <c r="I116" i="17"/>
  <c r="J116" i="17"/>
  <c r="U116" i="17"/>
  <c r="V116" i="17"/>
  <c r="AK116" i="17"/>
  <c r="AL116" i="17"/>
  <c r="AO116" i="17"/>
  <c r="AP116" i="17"/>
  <c r="AS116" i="17"/>
  <c r="AT116" i="17"/>
  <c r="AU116" i="17"/>
  <c r="AW116" i="17"/>
  <c r="AX116" i="17"/>
  <c r="BA116" i="17"/>
  <c r="BB116" i="17"/>
  <c r="BE116" i="17"/>
  <c r="BF116" i="17"/>
  <c r="BI116" i="17"/>
  <c r="BJ116" i="17"/>
  <c r="BK116" i="17"/>
  <c r="BM116" i="17"/>
  <c r="BN116" i="17"/>
  <c r="BQ116" i="17"/>
  <c r="BR116" i="17"/>
  <c r="BU116" i="17"/>
  <c r="BV116" i="17"/>
  <c r="BY116" i="17"/>
  <c r="BZ116" i="17"/>
  <c r="M116" i="17"/>
  <c r="N116" i="17"/>
  <c r="T118" i="14"/>
  <c r="U118" i="14"/>
  <c r="V118" i="14"/>
  <c r="X118" i="14"/>
  <c r="AA117" i="17"/>
  <c r="AE117" i="17"/>
  <c r="AI117" i="17"/>
  <c r="K117" i="17"/>
  <c r="W117" i="17"/>
  <c r="AM117" i="17"/>
  <c r="AQ117" i="17"/>
  <c r="AY117" i="17"/>
  <c r="AY116" i="17" s="1"/>
  <c r="BC117" i="17"/>
  <c r="BC116" i="17" s="1"/>
  <c r="BG117" i="17"/>
  <c r="BS117" i="17"/>
  <c r="BW117" i="17"/>
  <c r="CA117" i="17"/>
  <c r="T119" i="14"/>
  <c r="X119" i="14"/>
  <c r="BO118" i="17"/>
  <c r="T120" i="14"/>
  <c r="V120" i="14"/>
  <c r="BO119" i="17"/>
  <c r="T121" i="14"/>
  <c r="U121" i="14"/>
  <c r="V121" i="14"/>
  <c r="BO120" i="17"/>
  <c r="T122" i="14"/>
  <c r="BO121" i="17"/>
  <c r="T123" i="14"/>
  <c r="U123" i="14"/>
  <c r="BO122" i="17"/>
  <c r="T124" i="14"/>
  <c r="V124" i="14"/>
  <c r="G123" i="17"/>
  <c r="BO123" i="17"/>
  <c r="T125" i="14"/>
  <c r="G124" i="17"/>
  <c r="BO124" i="17"/>
  <c r="Q125" i="17"/>
  <c r="R125" i="17"/>
  <c r="Y125" i="17"/>
  <c r="Z125" i="17"/>
  <c r="AC125" i="17"/>
  <c r="AD125" i="17"/>
  <c r="AG125" i="17"/>
  <c r="AH125" i="17"/>
  <c r="I125" i="17"/>
  <c r="J125" i="17"/>
  <c r="U125" i="17"/>
  <c r="V125" i="17"/>
  <c r="AK125" i="17"/>
  <c r="AL125" i="17"/>
  <c r="AO125" i="17"/>
  <c r="AP125" i="17"/>
  <c r="AS125" i="17"/>
  <c r="AT125" i="17"/>
  <c r="AU125" i="17"/>
  <c r="AW125" i="17"/>
  <c r="AX125" i="17"/>
  <c r="AY125" i="17"/>
  <c r="BA125" i="17"/>
  <c r="BB125" i="17"/>
  <c r="BE125" i="17"/>
  <c r="BF125" i="17"/>
  <c r="BI125" i="17"/>
  <c r="BJ125" i="17"/>
  <c r="BK125" i="17"/>
  <c r="BM125" i="17"/>
  <c r="BN125" i="17"/>
  <c r="BQ125" i="17"/>
  <c r="BR125" i="17"/>
  <c r="BU125" i="17"/>
  <c r="BV125" i="17"/>
  <c r="BY125" i="17"/>
  <c r="BZ125" i="17"/>
  <c r="M125" i="17"/>
  <c r="N125" i="17"/>
  <c r="T127" i="14"/>
  <c r="U127" i="14"/>
  <c r="V127" i="14"/>
  <c r="X127" i="14"/>
  <c r="AA126" i="17"/>
  <c r="AE126" i="17"/>
  <c r="AI126" i="17"/>
  <c r="K126" i="17"/>
  <c r="W126" i="17"/>
  <c r="AM126" i="17"/>
  <c r="AQ126" i="17"/>
  <c r="BC126" i="17"/>
  <c r="BC125" i="17" s="1"/>
  <c r="BG126" i="17"/>
  <c r="BS126" i="17"/>
  <c r="BW126" i="17"/>
  <c r="CA126" i="17"/>
  <c r="T128" i="14"/>
  <c r="BO127" i="17"/>
  <c r="T129" i="14"/>
  <c r="G128" i="17"/>
  <c r="BO128" i="17"/>
  <c r="T130" i="14"/>
  <c r="U130" i="14"/>
  <c r="V130" i="14"/>
  <c r="BO129" i="17"/>
  <c r="T131" i="14"/>
  <c r="G130" i="17"/>
  <c r="V131" i="14"/>
  <c r="X131" i="14"/>
  <c r="BO130" i="17"/>
  <c r="T132" i="14"/>
  <c r="V132" i="14"/>
  <c r="BO131" i="17"/>
  <c r="T133" i="14"/>
  <c r="V133" i="14"/>
  <c r="BO132" i="17"/>
  <c r="T134" i="14"/>
  <c r="U134" i="14"/>
  <c r="V134" i="14"/>
  <c r="BO133" i="17"/>
  <c r="T135" i="14"/>
  <c r="BO134" i="17"/>
  <c r="T136" i="14"/>
  <c r="G135" i="17"/>
  <c r="BO135" i="17"/>
  <c r="T137" i="14"/>
  <c r="V137" i="14"/>
  <c r="BO136" i="17"/>
  <c r="T138" i="14"/>
  <c r="B138" i="14" s="1"/>
  <c r="T139" i="14"/>
  <c r="V139" i="14"/>
  <c r="BO138" i="17"/>
  <c r="Q139" i="17"/>
  <c r="R139" i="17"/>
  <c r="Y139" i="17"/>
  <c r="Z139" i="17"/>
  <c r="AC139" i="17"/>
  <c r="AD139" i="17"/>
  <c r="AG139" i="17"/>
  <c r="AH139" i="17"/>
  <c r="I139" i="17"/>
  <c r="J139" i="17"/>
  <c r="U139" i="17"/>
  <c r="V139" i="17"/>
  <c r="AK139" i="17"/>
  <c r="AL139" i="17"/>
  <c r="AO139" i="17"/>
  <c r="AP139" i="17"/>
  <c r="AS139" i="17"/>
  <c r="AT139" i="17"/>
  <c r="AW139" i="17"/>
  <c r="AX139" i="17"/>
  <c r="BA139" i="17"/>
  <c r="BB139" i="17"/>
  <c r="BE139" i="17"/>
  <c r="BF139" i="17"/>
  <c r="BI139" i="17"/>
  <c r="BJ139" i="17"/>
  <c r="BM139" i="17"/>
  <c r="BN139" i="17"/>
  <c r="BQ139" i="17"/>
  <c r="BR139" i="17"/>
  <c r="BU139" i="17"/>
  <c r="BV139" i="17"/>
  <c r="BY139" i="17"/>
  <c r="BZ139" i="17"/>
  <c r="M139" i="17"/>
  <c r="N139" i="17"/>
  <c r="T141" i="14"/>
  <c r="U141" i="14"/>
  <c r="V141" i="14"/>
  <c r="X141" i="14"/>
  <c r="AA140" i="17"/>
  <c r="AE140" i="17"/>
  <c r="AI140" i="17"/>
  <c r="K140" i="17"/>
  <c r="W140" i="17"/>
  <c r="AM140" i="17"/>
  <c r="AQ140" i="17"/>
  <c r="AY140" i="17"/>
  <c r="AY139" i="17" s="1"/>
  <c r="BC140" i="17"/>
  <c r="BC139" i="17" s="1"/>
  <c r="BG140" i="17"/>
  <c r="BK140" i="17"/>
  <c r="BS140" i="17"/>
  <c r="BW140" i="17"/>
  <c r="CA140" i="17"/>
  <c r="O140" i="17"/>
  <c r="T143" i="14"/>
  <c r="G141" i="17"/>
  <c r="BO141" i="17"/>
  <c r="T144" i="14"/>
  <c r="V144" i="14"/>
  <c r="G142" i="17"/>
  <c r="BO142" i="17"/>
  <c r="T145" i="14"/>
  <c r="B145" i="14" s="1"/>
  <c r="T146" i="14"/>
  <c r="U146" i="14"/>
  <c r="BO144" i="17"/>
  <c r="T147" i="14"/>
  <c r="U147" i="14"/>
  <c r="X147" i="14"/>
  <c r="BO145" i="17"/>
  <c r="T148" i="14"/>
  <c r="G146" i="17"/>
  <c r="V148" i="14"/>
  <c r="X148" i="14"/>
  <c r="BO146" i="17"/>
  <c r="T149" i="14"/>
  <c r="V149" i="14"/>
  <c r="BO147" i="17"/>
  <c r="T150" i="14"/>
  <c r="BO148" i="17"/>
  <c r="T151" i="14"/>
  <c r="X151" i="14"/>
  <c r="BO149" i="17"/>
  <c r="T152" i="14"/>
  <c r="B152" i="14" s="1"/>
  <c r="X152" i="14"/>
  <c r="F152" i="14" s="1"/>
  <c r="Q151" i="17"/>
  <c r="R151" i="17"/>
  <c r="Y151" i="17"/>
  <c r="Z151" i="17"/>
  <c r="AC151" i="17"/>
  <c r="AD151" i="17"/>
  <c r="AG151" i="17"/>
  <c r="AH151" i="17"/>
  <c r="I151" i="17"/>
  <c r="J151" i="17"/>
  <c r="U151" i="17"/>
  <c r="V151" i="17"/>
  <c r="AK151" i="17"/>
  <c r="AL151" i="17"/>
  <c r="AO151" i="17"/>
  <c r="AP151" i="17"/>
  <c r="AS151" i="17"/>
  <c r="AT151" i="17"/>
  <c r="AW151" i="17"/>
  <c r="AX151" i="17"/>
  <c r="BA151" i="17"/>
  <c r="BB151" i="17"/>
  <c r="BE151" i="17"/>
  <c r="BF151" i="17"/>
  <c r="BI151" i="17"/>
  <c r="BJ151" i="17"/>
  <c r="BK151" i="17"/>
  <c r="BM151" i="17"/>
  <c r="BN151" i="17"/>
  <c r="BQ151" i="17"/>
  <c r="BR151" i="17"/>
  <c r="BU151" i="17"/>
  <c r="BV151" i="17"/>
  <c r="BW151" i="17" s="1"/>
  <c r="BY151" i="17"/>
  <c r="BZ151" i="17"/>
  <c r="M151" i="17"/>
  <c r="N151" i="17"/>
  <c r="T154" i="14"/>
  <c r="V154" i="14"/>
  <c r="X154" i="14"/>
  <c r="AA152" i="17"/>
  <c r="AE152" i="17"/>
  <c r="AI152" i="17"/>
  <c r="K152" i="17"/>
  <c r="W152" i="17"/>
  <c r="AM152" i="17"/>
  <c r="AQ152" i="17"/>
  <c r="AY152" i="17"/>
  <c r="AY151" i="17" s="1"/>
  <c r="BC152" i="17"/>
  <c r="BC151" i="17" s="1"/>
  <c r="BG152" i="17"/>
  <c r="BS152" i="17"/>
  <c r="BW152" i="17"/>
  <c r="CA152" i="17"/>
  <c r="T155" i="14"/>
  <c r="V155" i="14"/>
  <c r="BO153" i="17"/>
  <c r="T156" i="14"/>
  <c r="U156" i="14"/>
  <c r="BO154" i="17"/>
  <c r="T157" i="14"/>
  <c r="U157" i="14"/>
  <c r="G155" i="17"/>
  <c r="BO155" i="17"/>
  <c r="T158" i="14"/>
  <c r="G156" i="17"/>
  <c r="BO156" i="17"/>
  <c r="T159" i="14"/>
  <c r="BO157" i="17"/>
  <c r="T160" i="14"/>
  <c r="U160" i="14"/>
  <c r="G158" i="17"/>
  <c r="BO158" i="17"/>
  <c r="T161" i="14"/>
  <c r="X161" i="14"/>
  <c r="BO159" i="17"/>
  <c r="T162" i="14"/>
  <c r="BO160" i="17"/>
  <c r="T163" i="14"/>
  <c r="V163" i="14"/>
  <c r="X163" i="14"/>
  <c r="BO161" i="17"/>
  <c r="Q162" i="17"/>
  <c r="R162" i="17"/>
  <c r="Y162" i="17"/>
  <c r="Z162" i="17"/>
  <c r="AC162" i="17"/>
  <c r="AD162" i="17"/>
  <c r="AG162" i="17"/>
  <c r="AH162" i="17"/>
  <c r="I162" i="17"/>
  <c r="J162" i="17"/>
  <c r="U162" i="17"/>
  <c r="V162" i="17"/>
  <c r="AK162" i="17"/>
  <c r="AL162" i="17"/>
  <c r="AO162" i="17"/>
  <c r="AP162" i="17"/>
  <c r="AS162" i="17"/>
  <c r="AT162" i="17"/>
  <c r="AU162" i="17"/>
  <c r="AW162" i="17"/>
  <c r="AX162" i="17"/>
  <c r="BA162" i="17"/>
  <c r="BB162" i="17"/>
  <c r="BE162" i="17"/>
  <c r="BF162" i="17"/>
  <c r="BI162" i="17"/>
  <c r="BJ162" i="17"/>
  <c r="BK162" i="17"/>
  <c r="BM162" i="17"/>
  <c r="BN162" i="17"/>
  <c r="BQ162" i="17"/>
  <c r="BR162" i="17"/>
  <c r="BU162" i="17"/>
  <c r="BV162" i="17"/>
  <c r="BY162" i="17"/>
  <c r="BZ162" i="17"/>
  <c r="M162" i="17"/>
  <c r="N162" i="17"/>
  <c r="T165" i="14"/>
  <c r="U165" i="14"/>
  <c r="V165" i="14"/>
  <c r="X165" i="14"/>
  <c r="AA163" i="17"/>
  <c r="AE163" i="17"/>
  <c r="AI163" i="17"/>
  <c r="K163" i="17"/>
  <c r="W163" i="17"/>
  <c r="AM163" i="17"/>
  <c r="AQ163" i="17"/>
  <c r="AY163" i="17"/>
  <c r="AY162" i="17" s="1"/>
  <c r="BC163" i="17"/>
  <c r="BC162" i="17" s="1"/>
  <c r="BG163" i="17"/>
  <c r="BS163" i="17"/>
  <c r="BW163" i="17"/>
  <c r="CA163" i="17"/>
  <c r="O163" i="17"/>
  <c r="T167" i="14"/>
  <c r="G164" i="17"/>
  <c r="BO164" i="17"/>
  <c r="T168" i="14"/>
  <c r="BO165" i="17"/>
  <c r="T169" i="14"/>
  <c r="U169" i="14"/>
  <c r="V169" i="14"/>
  <c r="BO166" i="17"/>
  <c r="T170" i="14"/>
  <c r="BO167" i="17"/>
  <c r="T171" i="14"/>
  <c r="U171" i="14"/>
  <c r="G168" i="17"/>
  <c r="BO168" i="17"/>
  <c r="T172" i="14"/>
  <c r="V172" i="14"/>
  <c r="X172" i="14"/>
  <c r="BO169" i="17"/>
  <c r="T173" i="14"/>
  <c r="G170" i="17"/>
  <c r="BO170" i="17"/>
  <c r="T174" i="14"/>
  <c r="G171" i="17"/>
  <c r="X174" i="14"/>
  <c r="BO171" i="17"/>
  <c r="T175" i="14"/>
  <c r="V175" i="14"/>
  <c r="G172" i="17"/>
  <c r="BO172" i="17"/>
  <c r="T176" i="14"/>
  <c r="BO173" i="17"/>
  <c r="Q174" i="17"/>
  <c r="R174" i="17"/>
  <c r="Y174" i="17"/>
  <c r="Z174" i="17"/>
  <c r="AC174" i="17"/>
  <c r="AD174" i="17"/>
  <c r="AG174" i="17"/>
  <c r="AH174" i="17"/>
  <c r="I174" i="17"/>
  <c r="J174" i="17"/>
  <c r="U174" i="17"/>
  <c r="V174" i="17"/>
  <c r="AK174" i="17"/>
  <c r="AL174" i="17"/>
  <c r="AO174" i="17"/>
  <c r="AP174" i="17"/>
  <c r="AS174" i="17"/>
  <c r="AT174" i="17"/>
  <c r="AW174" i="17"/>
  <c r="AX174" i="17"/>
  <c r="BA174" i="17"/>
  <c r="BB174" i="17"/>
  <c r="BE174" i="17"/>
  <c r="BF174" i="17"/>
  <c r="BI174" i="17"/>
  <c r="BJ174" i="17"/>
  <c r="BK174" i="17"/>
  <c r="BM174" i="17"/>
  <c r="BN174" i="17"/>
  <c r="BQ174" i="17"/>
  <c r="BR174" i="17"/>
  <c r="BU174" i="17"/>
  <c r="BV174" i="17"/>
  <c r="BY174" i="17"/>
  <c r="BZ174" i="17"/>
  <c r="M174" i="17"/>
  <c r="N174" i="17"/>
  <c r="T178" i="14"/>
  <c r="U178" i="14"/>
  <c r="V178" i="14"/>
  <c r="X178" i="14"/>
  <c r="AA175" i="17"/>
  <c r="AE175" i="17"/>
  <c r="AI175" i="17"/>
  <c r="K175" i="17"/>
  <c r="W175" i="17"/>
  <c r="AM175" i="17"/>
  <c r="AQ175" i="17"/>
  <c r="AY175" i="17"/>
  <c r="AY174" i="17" s="1"/>
  <c r="BC175" i="17"/>
  <c r="BC174" i="17" s="1"/>
  <c r="BG175" i="17"/>
  <c r="BS175" i="17"/>
  <c r="BW175" i="17"/>
  <c r="CA175" i="17"/>
  <c r="O175" i="17"/>
  <c r="T180" i="14"/>
  <c r="G176" i="17"/>
  <c r="BO176" i="17"/>
  <c r="T181" i="14"/>
  <c r="G177" i="17"/>
  <c r="V181" i="14"/>
  <c r="BO177" i="17"/>
  <c r="T182" i="14"/>
  <c r="U182" i="14"/>
  <c r="V182" i="14"/>
  <c r="X182" i="14"/>
  <c r="BO178" i="17"/>
  <c r="T183" i="14"/>
  <c r="G179" i="17"/>
  <c r="BO179" i="17"/>
  <c r="T184" i="14"/>
  <c r="G180" i="17"/>
  <c r="BO180" i="17"/>
  <c r="T185" i="14"/>
  <c r="V185" i="14"/>
  <c r="BO181" i="17"/>
  <c r="T186" i="14"/>
  <c r="U186" i="14"/>
  <c r="BO182" i="17"/>
  <c r="T187" i="14"/>
  <c r="U187" i="14"/>
  <c r="V187" i="14"/>
  <c r="BO183" i="17"/>
  <c r="T188" i="14"/>
  <c r="G184" i="17"/>
  <c r="BO184" i="17"/>
  <c r="T189" i="14"/>
  <c r="G185" i="17"/>
  <c r="V189" i="14"/>
  <c r="BO185" i="17"/>
  <c r="Q186" i="17"/>
  <c r="R186" i="17"/>
  <c r="Y186" i="17"/>
  <c r="Z186" i="17"/>
  <c r="AC186" i="17"/>
  <c r="AD186" i="17"/>
  <c r="AG186" i="17"/>
  <c r="AH186" i="17"/>
  <c r="I186" i="17"/>
  <c r="J186" i="17"/>
  <c r="U186" i="17"/>
  <c r="V186" i="17"/>
  <c r="AK186" i="17"/>
  <c r="AL186" i="17"/>
  <c r="AO186" i="17"/>
  <c r="AP186" i="17"/>
  <c r="AS186" i="17"/>
  <c r="AT186" i="17"/>
  <c r="AW186" i="17"/>
  <c r="AX186" i="17"/>
  <c r="BA186" i="17"/>
  <c r="BB186" i="17"/>
  <c r="BE186" i="17"/>
  <c r="BF186" i="17"/>
  <c r="BI186" i="17"/>
  <c r="BJ186" i="17"/>
  <c r="BK186" i="17"/>
  <c r="BM186" i="17"/>
  <c r="BN186" i="17"/>
  <c r="BQ186" i="17"/>
  <c r="BR186" i="17"/>
  <c r="BU186" i="17"/>
  <c r="BV186" i="17"/>
  <c r="BY186" i="17"/>
  <c r="BZ186" i="17"/>
  <c r="M186" i="17"/>
  <c r="N186" i="17"/>
  <c r="T191" i="14"/>
  <c r="U191" i="14"/>
  <c r="V191" i="14"/>
  <c r="X191" i="14"/>
  <c r="AA187" i="17"/>
  <c r="AE187" i="17"/>
  <c r="AI187" i="17"/>
  <c r="K187" i="17"/>
  <c r="W187" i="17"/>
  <c r="AM187" i="17"/>
  <c r="AQ187" i="17"/>
  <c r="AY187" i="17"/>
  <c r="AY186" i="17" s="1"/>
  <c r="BC187" i="17"/>
  <c r="BC186" i="17" s="1"/>
  <c r="BG187" i="17"/>
  <c r="BS187" i="17"/>
  <c r="BW187" i="17"/>
  <c r="CA187" i="17"/>
  <c r="O187" i="17"/>
  <c r="T193" i="14"/>
  <c r="BO188" i="17"/>
  <c r="T194" i="14"/>
  <c r="V194" i="14"/>
  <c r="X194" i="14"/>
  <c r="BO189" i="17"/>
  <c r="T195" i="14"/>
  <c r="G190" i="17"/>
  <c r="BO190" i="17"/>
  <c r="T196" i="14"/>
  <c r="V196" i="14"/>
  <c r="X196" i="14"/>
  <c r="BO191" i="17"/>
  <c r="T197" i="14"/>
  <c r="U197" i="14"/>
  <c r="V197" i="14"/>
  <c r="X197" i="14"/>
  <c r="BO192" i="17"/>
  <c r="T198" i="14"/>
  <c r="U198" i="14"/>
  <c r="BO193" i="17"/>
  <c r="T199" i="14"/>
  <c r="V199" i="14"/>
  <c r="X199" i="14"/>
  <c r="BO194" i="17"/>
  <c r="T200" i="14"/>
  <c r="U200" i="14"/>
  <c r="V200" i="14"/>
  <c r="X200" i="14"/>
  <c r="BO195" i="17"/>
  <c r="T201" i="14"/>
  <c r="V201" i="14"/>
  <c r="X201" i="14"/>
  <c r="BO196" i="17"/>
  <c r="T202" i="14"/>
  <c r="V202" i="14"/>
  <c r="BO197" i="17"/>
  <c r="T203" i="14"/>
  <c r="V203" i="14"/>
  <c r="G198" i="17"/>
  <c r="BO198" i="17"/>
  <c r="Q199" i="17"/>
  <c r="R199" i="17"/>
  <c r="Y199" i="17"/>
  <c r="Z199" i="17"/>
  <c r="AC199" i="17"/>
  <c r="AD199" i="17"/>
  <c r="AG199" i="17"/>
  <c r="AH199" i="17"/>
  <c r="I199" i="17"/>
  <c r="J199" i="17"/>
  <c r="U199" i="17"/>
  <c r="V199" i="17"/>
  <c r="AK199" i="17"/>
  <c r="AL199" i="17"/>
  <c r="AO199" i="17"/>
  <c r="AP199" i="17"/>
  <c r="AS199" i="17"/>
  <c r="AT199" i="17"/>
  <c r="AU199" i="17"/>
  <c r="AW199" i="17"/>
  <c r="AX199" i="17"/>
  <c r="BA199" i="17"/>
  <c r="BB199" i="17"/>
  <c r="BE199" i="17"/>
  <c r="BF199" i="17"/>
  <c r="BI199" i="17"/>
  <c r="BJ199" i="17"/>
  <c r="BK199" i="17"/>
  <c r="BM199" i="17"/>
  <c r="BN199" i="17"/>
  <c r="BQ199" i="17"/>
  <c r="BR199" i="17"/>
  <c r="BU199" i="17"/>
  <c r="BV199" i="17"/>
  <c r="BY199" i="17"/>
  <c r="BZ199" i="17"/>
  <c r="M199" i="17"/>
  <c r="N199" i="17"/>
  <c r="T205" i="14"/>
  <c r="U205" i="14"/>
  <c r="V205" i="14"/>
  <c r="AA200" i="17"/>
  <c r="AE200" i="17"/>
  <c r="AI200" i="17"/>
  <c r="K200" i="17"/>
  <c r="W200" i="17"/>
  <c r="AM200" i="17"/>
  <c r="AQ200" i="17"/>
  <c r="AY200" i="17"/>
  <c r="AY199" i="17" s="1"/>
  <c r="BC200" i="17"/>
  <c r="BC199" i="17" s="1"/>
  <c r="BG200" i="17"/>
  <c r="BS200" i="17"/>
  <c r="BW200" i="17"/>
  <c r="CA200" i="17"/>
  <c r="T206" i="14"/>
  <c r="U206" i="14"/>
  <c r="BO201" i="17"/>
  <c r="T207" i="14"/>
  <c r="U207" i="14"/>
  <c r="V207" i="14"/>
  <c r="BO202" i="17"/>
  <c r="Q203" i="17"/>
  <c r="R203" i="17"/>
  <c r="Y203" i="17"/>
  <c r="Z203" i="17"/>
  <c r="AC203" i="17"/>
  <c r="AD203" i="17"/>
  <c r="AG203" i="17"/>
  <c r="AH203" i="17"/>
  <c r="I203" i="17"/>
  <c r="J203" i="17"/>
  <c r="U203" i="17"/>
  <c r="V203" i="17"/>
  <c r="AK203" i="17"/>
  <c r="AL203" i="17"/>
  <c r="AO203" i="17"/>
  <c r="AP203" i="17"/>
  <c r="AS203" i="17"/>
  <c r="AT203" i="17"/>
  <c r="AU203" i="17"/>
  <c r="AW203" i="17"/>
  <c r="AX203" i="17"/>
  <c r="BA203" i="17"/>
  <c r="BB203" i="17"/>
  <c r="BE203" i="17"/>
  <c r="BF203" i="17"/>
  <c r="BI203" i="17"/>
  <c r="BJ203" i="17"/>
  <c r="BK203" i="17"/>
  <c r="BM203" i="17"/>
  <c r="BN203" i="17"/>
  <c r="BQ203" i="17"/>
  <c r="BR203" i="17"/>
  <c r="BU203" i="17"/>
  <c r="BV203" i="17"/>
  <c r="BY203" i="17"/>
  <c r="BZ203" i="17"/>
  <c r="M203" i="17"/>
  <c r="N203" i="17"/>
  <c r="T209" i="14"/>
  <c r="U209" i="14"/>
  <c r="V209" i="14"/>
  <c r="X209" i="14"/>
  <c r="AA204" i="17"/>
  <c r="AE204" i="17"/>
  <c r="AI204" i="17"/>
  <c r="K204" i="17"/>
  <c r="W204" i="17"/>
  <c r="AM204" i="17"/>
  <c r="AQ204" i="17"/>
  <c r="AY204" i="17"/>
  <c r="AY203" i="17" s="1"/>
  <c r="BC204" i="17"/>
  <c r="BC203" i="17" s="1"/>
  <c r="BG204" i="17"/>
  <c r="BS204" i="17"/>
  <c r="BW204" i="17"/>
  <c r="CA204" i="17"/>
  <c r="O204" i="17"/>
  <c r="T210" i="14"/>
  <c r="V210" i="14"/>
  <c r="BO205" i="17"/>
  <c r="T211" i="14"/>
  <c r="U211" i="14"/>
  <c r="BO206" i="17"/>
  <c r="T212" i="14"/>
  <c r="V212" i="14"/>
  <c r="X212" i="14"/>
  <c r="G207" i="17"/>
  <c r="BO207" i="17"/>
  <c r="T213" i="14"/>
  <c r="BO208" i="17"/>
  <c r="T214" i="14"/>
  <c r="V214" i="14"/>
  <c r="BO209" i="17"/>
  <c r="T215" i="14"/>
  <c r="G210" i="17"/>
  <c r="BO210" i="17"/>
  <c r="T216" i="14"/>
  <c r="X216" i="14"/>
  <c r="BO211" i="17"/>
  <c r="T217" i="14"/>
  <c r="U217" i="14"/>
  <c r="V217" i="14"/>
  <c r="X217" i="14"/>
  <c r="BO212" i="17"/>
  <c r="T218" i="14"/>
  <c r="BO213" i="17"/>
  <c r="T219" i="14"/>
  <c r="U219" i="14"/>
  <c r="BO214" i="17"/>
  <c r="Q215" i="17"/>
  <c r="R215" i="17"/>
  <c r="Y215" i="17"/>
  <c r="Z215" i="17"/>
  <c r="AC215" i="17"/>
  <c r="AD215" i="17"/>
  <c r="AG215" i="17"/>
  <c r="AH215" i="17"/>
  <c r="I215" i="17"/>
  <c r="J215" i="17"/>
  <c r="U215" i="17"/>
  <c r="V215" i="17"/>
  <c r="AK215" i="17"/>
  <c r="AL215" i="17"/>
  <c r="AO215" i="17"/>
  <c r="AP215" i="17"/>
  <c r="AS215" i="17"/>
  <c r="AT215" i="17"/>
  <c r="AW215" i="17"/>
  <c r="AX215" i="17"/>
  <c r="BA215" i="17"/>
  <c r="BB215" i="17"/>
  <c r="BE215" i="17"/>
  <c r="BF215" i="17"/>
  <c r="BI215" i="17"/>
  <c r="BJ215" i="17"/>
  <c r="BK215" i="17"/>
  <c r="BM215" i="17"/>
  <c r="BN215" i="17"/>
  <c r="BQ215" i="17"/>
  <c r="BR215" i="17"/>
  <c r="BU215" i="17"/>
  <c r="BV215" i="17"/>
  <c r="BY215" i="17"/>
  <c r="BZ215" i="17"/>
  <c r="M215" i="17"/>
  <c r="N215" i="17"/>
  <c r="T221" i="14"/>
  <c r="V221" i="14"/>
  <c r="X221" i="14"/>
  <c r="AA216" i="17"/>
  <c r="AE216" i="17"/>
  <c r="AI216" i="17"/>
  <c r="K216" i="17"/>
  <c r="W216" i="17"/>
  <c r="AM216" i="17"/>
  <c r="AQ216" i="17"/>
  <c r="AU216" i="17"/>
  <c r="AY216" i="17"/>
  <c r="AY215" i="17" s="1"/>
  <c r="BC216" i="17"/>
  <c r="BC215" i="17" s="1"/>
  <c r="BG216" i="17"/>
  <c r="BS216" i="17"/>
  <c r="BW216" i="17"/>
  <c r="CA216" i="17"/>
  <c r="O216" i="17"/>
  <c r="T223" i="14"/>
  <c r="BO217" i="17"/>
  <c r="T224" i="14"/>
  <c r="U224" i="14"/>
  <c r="V224" i="14"/>
  <c r="BO218" i="17"/>
  <c r="T225" i="14"/>
  <c r="U225" i="14"/>
  <c r="V225" i="14"/>
  <c r="BO219" i="17"/>
  <c r="T226" i="14"/>
  <c r="X226" i="14"/>
  <c r="BO220" i="17"/>
  <c r="T227" i="14"/>
  <c r="U227" i="14"/>
  <c r="V227" i="14"/>
  <c r="BO221" i="17"/>
  <c r="T228" i="14"/>
  <c r="U228" i="14"/>
  <c r="BO222" i="17"/>
  <c r="Q223" i="17"/>
  <c r="R223" i="17"/>
  <c r="Y223" i="17"/>
  <c r="Z223" i="17"/>
  <c r="AC223" i="17"/>
  <c r="AD223" i="17"/>
  <c r="AG223" i="17"/>
  <c r="AH223" i="17"/>
  <c r="I223" i="17"/>
  <c r="J223" i="17"/>
  <c r="U223" i="17"/>
  <c r="V223" i="17"/>
  <c r="AK223" i="17"/>
  <c r="AL223" i="17"/>
  <c r="AO223" i="17"/>
  <c r="AP223" i="17"/>
  <c r="AS223" i="17"/>
  <c r="AT223" i="17"/>
  <c r="AU223" i="17"/>
  <c r="AW223" i="17"/>
  <c r="AX223" i="17"/>
  <c r="BA223" i="17"/>
  <c r="BB223" i="17"/>
  <c r="BE223" i="17"/>
  <c r="BF223" i="17"/>
  <c r="BI223" i="17"/>
  <c r="BJ223" i="17"/>
  <c r="BK223" i="17"/>
  <c r="BM223" i="17"/>
  <c r="BN223" i="17"/>
  <c r="BQ223" i="17"/>
  <c r="BR223" i="17"/>
  <c r="BU223" i="17"/>
  <c r="BV223" i="17"/>
  <c r="BY223" i="17"/>
  <c r="BZ223" i="17"/>
  <c r="M223" i="17"/>
  <c r="N223" i="17"/>
  <c r="T230" i="14"/>
  <c r="U230" i="14"/>
  <c r="V230" i="14"/>
  <c r="X230" i="14"/>
  <c r="AA224" i="17"/>
  <c r="AE224" i="17"/>
  <c r="AI224" i="17"/>
  <c r="K224" i="17"/>
  <c r="W224" i="17"/>
  <c r="AM224" i="17"/>
  <c r="AQ224" i="17"/>
  <c r="AY224" i="17"/>
  <c r="AY223" i="17" s="1"/>
  <c r="BC224" i="17"/>
  <c r="BC223" i="17" s="1"/>
  <c r="BG224" i="17"/>
  <c r="BS224" i="17"/>
  <c r="BW224" i="17"/>
  <c r="CA224" i="17"/>
  <c r="O224" i="17"/>
  <c r="T231" i="14"/>
  <c r="G225" i="17"/>
  <c r="BO225" i="17"/>
  <c r="T232" i="14"/>
  <c r="X232" i="14"/>
  <c r="T233" i="14"/>
  <c r="V233" i="14"/>
  <c r="T234" i="14"/>
  <c r="V234" i="14"/>
  <c r="X234" i="14"/>
  <c r="BO228" i="17"/>
  <c r="T235" i="14"/>
  <c r="U235" i="14"/>
  <c r="BO229" i="17"/>
  <c r="Q230" i="17"/>
  <c r="R230" i="17"/>
  <c r="Y230" i="17"/>
  <c r="Z230" i="17"/>
  <c r="AC230" i="17"/>
  <c r="AD230" i="17"/>
  <c r="AG230" i="17"/>
  <c r="AH230" i="17"/>
  <c r="I230" i="17"/>
  <c r="J230" i="17"/>
  <c r="U230" i="17"/>
  <c r="V230" i="17"/>
  <c r="AK230" i="17"/>
  <c r="AL230" i="17"/>
  <c r="AO230" i="17"/>
  <c r="AP230" i="17"/>
  <c r="AS230" i="17"/>
  <c r="AT230" i="17"/>
  <c r="AW230" i="17"/>
  <c r="AX230" i="17"/>
  <c r="BA230" i="17"/>
  <c r="BB230" i="17"/>
  <c r="BE230" i="17"/>
  <c r="BF230" i="17"/>
  <c r="BI230" i="17"/>
  <c r="BJ230" i="17"/>
  <c r="BM230" i="17"/>
  <c r="BN230" i="17"/>
  <c r="BQ230" i="17"/>
  <c r="BR230" i="17"/>
  <c r="BY230" i="17"/>
  <c r="BZ230" i="17"/>
  <c r="M230" i="17"/>
  <c r="N230" i="17"/>
  <c r="T237" i="14"/>
  <c r="U237" i="14"/>
  <c r="V237" i="14"/>
  <c r="AA231" i="17"/>
  <c r="AE231" i="17"/>
  <c r="AI231" i="17"/>
  <c r="K231" i="17"/>
  <c r="W231" i="17"/>
  <c r="AM231" i="17"/>
  <c r="AQ231" i="17"/>
  <c r="AY231" i="17"/>
  <c r="AY230" i="17" s="1"/>
  <c r="BC231" i="17"/>
  <c r="BC230" i="17" s="1"/>
  <c r="BG231" i="17"/>
  <c r="BK231" i="17"/>
  <c r="BS231" i="17"/>
  <c r="BW231" i="17"/>
  <c r="CA231" i="17"/>
  <c r="O231" i="17"/>
  <c r="T239" i="14"/>
  <c r="BO232" i="17"/>
  <c r="T240" i="14"/>
  <c r="U240" i="14"/>
  <c r="V240" i="14"/>
  <c r="T241" i="14"/>
  <c r="BO234" i="17"/>
  <c r="T242" i="14"/>
  <c r="U242" i="14"/>
  <c r="T243" i="14"/>
  <c r="V243" i="14"/>
  <c r="G236" i="17"/>
  <c r="BO236" i="17"/>
  <c r="T244" i="14"/>
  <c r="U244" i="14"/>
  <c r="BO237" i="17"/>
  <c r="T245" i="14"/>
  <c r="U245" i="14"/>
  <c r="V245" i="14"/>
  <c r="BO238" i="17"/>
  <c r="T246" i="14"/>
  <c r="G239" i="17"/>
  <c r="BO239" i="17"/>
  <c r="T247" i="14"/>
  <c r="BO240" i="17"/>
  <c r="T248" i="14"/>
  <c r="U248" i="14"/>
  <c r="BO241" i="17"/>
  <c r="Q242" i="17"/>
  <c r="R242" i="17"/>
  <c r="Y242" i="17"/>
  <c r="Z242" i="17"/>
  <c r="AC242" i="17"/>
  <c r="AD242" i="17"/>
  <c r="AG242" i="17"/>
  <c r="AH242" i="17"/>
  <c r="I242" i="17"/>
  <c r="J242" i="17"/>
  <c r="U242" i="17"/>
  <c r="V242" i="17"/>
  <c r="AK242" i="17"/>
  <c r="AL242" i="17"/>
  <c r="AO242" i="17"/>
  <c r="AP242" i="17"/>
  <c r="AS242" i="17"/>
  <c r="AT242" i="17"/>
  <c r="AW242" i="17"/>
  <c r="AX242" i="17"/>
  <c r="BA242" i="17"/>
  <c r="BB242" i="17"/>
  <c r="BE242" i="17"/>
  <c r="BF242" i="17"/>
  <c r="BI242" i="17"/>
  <c r="BJ242" i="17"/>
  <c r="BK242" i="17"/>
  <c r="BM242" i="17"/>
  <c r="BN242" i="17"/>
  <c r="BQ242" i="17"/>
  <c r="BR242" i="17"/>
  <c r="BU242" i="17"/>
  <c r="BV242" i="17"/>
  <c r="BY242" i="17"/>
  <c r="BZ242" i="17"/>
  <c r="M242" i="17"/>
  <c r="T250" i="14"/>
  <c r="U250" i="14"/>
  <c r="V250" i="14"/>
  <c r="AA243" i="17"/>
  <c r="AE243" i="17"/>
  <c r="AI243" i="17"/>
  <c r="K243" i="17"/>
  <c r="W243" i="17"/>
  <c r="AM243" i="17"/>
  <c r="AQ243" i="17"/>
  <c r="AU243" i="17"/>
  <c r="AY243" i="17"/>
  <c r="AY242" i="17" s="1"/>
  <c r="BC243" i="17"/>
  <c r="BC242" i="17" s="1"/>
  <c r="BG243" i="17"/>
  <c r="BS243" i="17"/>
  <c r="BW243" i="17"/>
  <c r="CA243" i="17"/>
  <c r="T251" i="14"/>
  <c r="X251" i="14"/>
  <c r="BO244" i="17"/>
  <c r="T252" i="14"/>
  <c r="U252" i="14"/>
  <c r="BO245" i="17"/>
  <c r="T253" i="14"/>
  <c r="V253" i="14"/>
  <c r="BO246" i="17"/>
  <c r="T254" i="14"/>
  <c r="G247" i="17"/>
  <c r="BO247" i="17"/>
  <c r="T255" i="14"/>
  <c r="BO248" i="17"/>
  <c r="T256" i="14"/>
  <c r="U256" i="14"/>
  <c r="BO249" i="17"/>
  <c r="T257" i="14"/>
  <c r="V257" i="14"/>
  <c r="X257" i="14"/>
  <c r="BO250" i="17"/>
  <c r="T258" i="14"/>
  <c r="BO251" i="17"/>
  <c r="T259" i="14"/>
  <c r="BO252" i="17"/>
  <c r="T260" i="14"/>
  <c r="V260" i="14"/>
  <c r="G253" i="17"/>
  <c r="BO253" i="17"/>
  <c r="T261" i="14"/>
  <c r="BO254" i="17"/>
  <c r="Q255" i="17"/>
  <c r="R255" i="17"/>
  <c r="Y255" i="17"/>
  <c r="Z255" i="17"/>
  <c r="AC255" i="17"/>
  <c r="AD255" i="17"/>
  <c r="AG255" i="17"/>
  <c r="AH255" i="17"/>
  <c r="I255" i="17"/>
  <c r="J255" i="17"/>
  <c r="U255" i="17"/>
  <c r="V255" i="17"/>
  <c r="AK255" i="17"/>
  <c r="AL255" i="17"/>
  <c r="AO255" i="17"/>
  <c r="AP255" i="17"/>
  <c r="AS255" i="17"/>
  <c r="AT255" i="17"/>
  <c r="AU255" i="17"/>
  <c r="AW255" i="17"/>
  <c r="AX255" i="17"/>
  <c r="BA255" i="17"/>
  <c r="BB255" i="17"/>
  <c r="BE255" i="17"/>
  <c r="BF255" i="17"/>
  <c r="BI255" i="17"/>
  <c r="BJ255" i="17"/>
  <c r="BK255" i="17"/>
  <c r="BM255" i="17"/>
  <c r="BN255" i="17"/>
  <c r="BQ255" i="17"/>
  <c r="BR255" i="17"/>
  <c r="BU255" i="17"/>
  <c r="BV255" i="17"/>
  <c r="BY255" i="17"/>
  <c r="BZ255" i="17"/>
  <c r="M255" i="17"/>
  <c r="N255" i="17"/>
  <c r="T263" i="14"/>
  <c r="U263" i="14"/>
  <c r="V263" i="14"/>
  <c r="X263" i="14"/>
  <c r="AA256" i="17"/>
  <c r="AE256" i="17"/>
  <c r="AI256" i="17"/>
  <c r="K256" i="17"/>
  <c r="W256" i="17"/>
  <c r="AM256" i="17"/>
  <c r="AQ256" i="17"/>
  <c r="AY256" i="17"/>
  <c r="AY255" i="17" s="1"/>
  <c r="BC256" i="17"/>
  <c r="BC255" i="17" s="1"/>
  <c r="BG256" i="17"/>
  <c r="BS256" i="17"/>
  <c r="BW256" i="17"/>
  <c r="CA256" i="17"/>
  <c r="O256" i="17"/>
  <c r="T264" i="14"/>
  <c r="U264" i="14"/>
  <c r="V264" i="14"/>
  <c r="G257" i="17"/>
  <c r="BO257" i="17"/>
  <c r="T265" i="14"/>
  <c r="X265" i="14"/>
  <c r="BO258" i="17"/>
  <c r="T266" i="14"/>
  <c r="X266" i="14"/>
  <c r="BO259" i="17"/>
  <c r="T267" i="14"/>
  <c r="U267" i="14"/>
  <c r="BO260" i="17"/>
  <c r="T268" i="14"/>
  <c r="V268" i="14"/>
  <c r="BO261" i="17"/>
  <c r="T269" i="14"/>
  <c r="U269" i="14"/>
  <c r="X269" i="14"/>
  <c r="BO262" i="17"/>
  <c r="T270" i="14"/>
  <c r="BO263" i="17"/>
  <c r="T271" i="14"/>
  <c r="U271" i="14"/>
  <c r="V271" i="14"/>
  <c r="BO264" i="17"/>
  <c r="T272" i="14"/>
  <c r="BO265" i="17"/>
  <c r="T273" i="14"/>
  <c r="X273" i="14"/>
  <c r="BO266" i="17"/>
  <c r="T274" i="14"/>
  <c r="V274" i="14"/>
  <c r="G267" i="17"/>
  <c r="BO267" i="17"/>
  <c r="T275" i="14"/>
  <c r="U275" i="14"/>
  <c r="V275" i="14"/>
  <c r="X275" i="14"/>
  <c r="BO268" i="17"/>
  <c r="Q269" i="17"/>
  <c r="R269" i="17"/>
  <c r="Y269" i="17"/>
  <c r="Z269" i="17"/>
  <c r="AC269" i="17"/>
  <c r="AD269" i="17"/>
  <c r="AG269" i="17"/>
  <c r="AH269" i="17"/>
  <c r="I269" i="17"/>
  <c r="J269" i="17"/>
  <c r="U269" i="17"/>
  <c r="V269" i="17"/>
  <c r="AK269" i="17"/>
  <c r="AL269" i="17"/>
  <c r="AO269" i="17"/>
  <c r="AP269" i="17"/>
  <c r="AS269" i="17"/>
  <c r="AT269" i="17"/>
  <c r="AW269" i="17"/>
  <c r="AX269" i="17"/>
  <c r="BA269" i="17"/>
  <c r="BB269" i="17"/>
  <c r="BE269" i="17"/>
  <c r="BF269" i="17"/>
  <c r="BI269" i="17"/>
  <c r="BJ269" i="17"/>
  <c r="BM269" i="17"/>
  <c r="BN269" i="17"/>
  <c r="BQ269" i="17"/>
  <c r="BR269" i="17"/>
  <c r="BU269" i="17"/>
  <c r="BV269" i="17"/>
  <c r="BZ269" i="17"/>
  <c r="M269" i="17"/>
  <c r="N269" i="17"/>
  <c r="T277" i="14"/>
  <c r="V277" i="14"/>
  <c r="X277" i="14"/>
  <c r="AA270" i="17"/>
  <c r="AE270" i="17"/>
  <c r="AI270" i="17"/>
  <c r="K270" i="17"/>
  <c r="W270" i="17"/>
  <c r="AM270" i="17"/>
  <c r="AQ270" i="17"/>
  <c r="AU270" i="17"/>
  <c r="AY270" i="17"/>
  <c r="AY269" i="17" s="1"/>
  <c r="BC270" i="17"/>
  <c r="BC269" i="17" s="1"/>
  <c r="BK270" i="17"/>
  <c r="BS270" i="17"/>
  <c r="BW270" i="17"/>
  <c r="CA270" i="17"/>
  <c r="O270" i="17"/>
  <c r="T279" i="14"/>
  <c r="G271" i="17"/>
  <c r="X279" i="14"/>
  <c r="BO271" i="17"/>
  <c r="T280" i="14"/>
  <c r="G272" i="17"/>
  <c r="BO272" i="17"/>
  <c r="T281" i="14"/>
  <c r="U281" i="14"/>
  <c r="X281" i="14"/>
  <c r="BO273" i="17"/>
  <c r="T282" i="14"/>
  <c r="G274" i="17"/>
  <c r="V282" i="14"/>
  <c r="BO274" i="17"/>
  <c r="T283" i="14"/>
  <c r="U283" i="14"/>
  <c r="X283" i="14"/>
  <c r="BO275" i="17"/>
  <c r="Q276" i="17"/>
  <c r="R276" i="17"/>
  <c r="Y276" i="17"/>
  <c r="Z276" i="17"/>
  <c r="AC276" i="17"/>
  <c r="AD276" i="17"/>
  <c r="AG276" i="17"/>
  <c r="AH276" i="17"/>
  <c r="I276" i="17"/>
  <c r="J276" i="17"/>
  <c r="U276" i="17"/>
  <c r="V276" i="17"/>
  <c r="AK276" i="17"/>
  <c r="AL276" i="17"/>
  <c r="AO276" i="17"/>
  <c r="AP276" i="17"/>
  <c r="AS276" i="17"/>
  <c r="AT276" i="17"/>
  <c r="AU276" i="17"/>
  <c r="AW276" i="17"/>
  <c r="AX276" i="17"/>
  <c r="BA276" i="17"/>
  <c r="BB276" i="17"/>
  <c r="BE276" i="17"/>
  <c r="BF276" i="17"/>
  <c r="BI276" i="17"/>
  <c r="BJ276" i="17"/>
  <c r="BK276" i="17"/>
  <c r="BM276" i="17"/>
  <c r="BN276" i="17"/>
  <c r="BQ276" i="17"/>
  <c r="BR276" i="17"/>
  <c r="BU276" i="17"/>
  <c r="BV276" i="17"/>
  <c r="BY276" i="17"/>
  <c r="BZ276" i="17"/>
  <c r="M276" i="17"/>
  <c r="N276" i="17"/>
  <c r="T285" i="14"/>
  <c r="U285" i="14"/>
  <c r="V285" i="14"/>
  <c r="X285" i="14"/>
  <c r="AA277" i="17"/>
  <c r="AE277" i="17"/>
  <c r="AI277" i="17"/>
  <c r="K277" i="17"/>
  <c r="W277" i="17"/>
  <c r="AM277" i="17"/>
  <c r="AQ277" i="17"/>
  <c r="AY277" i="17"/>
  <c r="AY276" i="17" s="1"/>
  <c r="BC277" i="17"/>
  <c r="BC276" i="17" s="1"/>
  <c r="BG277" i="17"/>
  <c r="BS277" i="17"/>
  <c r="BW277" i="17"/>
  <c r="CA277" i="17"/>
  <c r="O277" i="17"/>
  <c r="T286" i="14"/>
  <c r="X286" i="14"/>
  <c r="T287" i="14"/>
  <c r="BO279" i="17"/>
  <c r="T288" i="14"/>
  <c r="U288" i="14"/>
  <c r="V288" i="14"/>
  <c r="BO280" i="17"/>
  <c r="T289" i="14"/>
  <c r="V289" i="14"/>
  <c r="BO281" i="17"/>
  <c r="T290" i="14"/>
  <c r="G282" i="17"/>
  <c r="BO282" i="17"/>
  <c r="T291" i="14"/>
  <c r="V291" i="14"/>
  <c r="X291" i="14"/>
  <c r="BO283" i="17"/>
  <c r="T292" i="14"/>
  <c r="T293" i="14"/>
  <c r="U293" i="14"/>
  <c r="BO285" i="17"/>
  <c r="Y286" i="17"/>
  <c r="Z286" i="17"/>
  <c r="AC286" i="17"/>
  <c r="AD286" i="17"/>
  <c r="AG286" i="17"/>
  <c r="AH286" i="17"/>
  <c r="I286" i="17"/>
  <c r="J286" i="17"/>
  <c r="U286" i="17"/>
  <c r="V286" i="17"/>
  <c r="AK286" i="17"/>
  <c r="AL286" i="17"/>
  <c r="AO286" i="17"/>
  <c r="AP286" i="17"/>
  <c r="AS286" i="17"/>
  <c r="AT286" i="17"/>
  <c r="AU286" i="17"/>
  <c r="AW286" i="17"/>
  <c r="AX286" i="17"/>
  <c r="BA286" i="17"/>
  <c r="BB286" i="17"/>
  <c r="BE286" i="17"/>
  <c r="BF286" i="17"/>
  <c r="BI286" i="17"/>
  <c r="BJ286" i="17"/>
  <c r="BK286" i="17"/>
  <c r="BM286" i="17"/>
  <c r="BN286" i="17"/>
  <c r="BQ286" i="17"/>
  <c r="BR286" i="17"/>
  <c r="BU286" i="17"/>
  <c r="BV286" i="17"/>
  <c r="BY286" i="17"/>
  <c r="BZ286" i="17"/>
  <c r="M286" i="17"/>
  <c r="N286" i="17"/>
  <c r="T295" i="14"/>
  <c r="U295" i="14"/>
  <c r="V295" i="14"/>
  <c r="X295" i="14"/>
  <c r="AA287" i="17"/>
  <c r="AE287" i="17"/>
  <c r="AI287" i="17"/>
  <c r="K287" i="17"/>
  <c r="W287" i="17"/>
  <c r="AM287" i="17"/>
  <c r="AQ287" i="17"/>
  <c r="AY287" i="17"/>
  <c r="AY286" i="17" s="1"/>
  <c r="BC287" i="17"/>
  <c r="BC286" i="17" s="1"/>
  <c r="BG287" i="17"/>
  <c r="BS287" i="17"/>
  <c r="BW287" i="17"/>
  <c r="CA287" i="17"/>
  <c r="O287" i="17"/>
  <c r="T297" i="14"/>
  <c r="V297" i="14"/>
  <c r="BO288" i="17"/>
  <c r="T298" i="14"/>
  <c r="U298" i="14"/>
  <c r="BO289" i="17"/>
  <c r="T299" i="14"/>
  <c r="U299" i="14"/>
  <c r="V299" i="14"/>
  <c r="G290" i="17"/>
  <c r="BO290" i="17"/>
  <c r="T300" i="14"/>
  <c r="X300" i="14"/>
  <c r="BO291" i="17"/>
  <c r="T301" i="14"/>
  <c r="U301" i="14"/>
  <c r="BO292" i="17"/>
  <c r="T302" i="14"/>
  <c r="U302" i="14"/>
  <c r="BO293" i="17"/>
  <c r="T303" i="14"/>
  <c r="U303" i="14"/>
  <c r="X303" i="14"/>
  <c r="BO294" i="17"/>
  <c r="T304" i="14"/>
  <c r="G295" i="17"/>
  <c r="V304" i="14"/>
  <c r="X304" i="14"/>
  <c r="BO295" i="17"/>
  <c r="Q296" i="17"/>
  <c r="R296" i="17"/>
  <c r="Y296" i="17"/>
  <c r="Z296" i="17"/>
  <c r="AC296" i="17"/>
  <c r="AD296" i="17"/>
  <c r="AG296" i="17"/>
  <c r="AH296" i="17"/>
  <c r="I296" i="17"/>
  <c r="J296" i="17"/>
  <c r="U296" i="17"/>
  <c r="V296" i="17"/>
  <c r="AK296" i="17"/>
  <c r="AL296" i="17"/>
  <c r="AO296" i="17"/>
  <c r="AP296" i="17"/>
  <c r="AS296" i="17"/>
  <c r="AT296" i="17"/>
  <c r="AW296" i="17"/>
  <c r="AX296" i="17"/>
  <c r="BA296" i="17"/>
  <c r="BB296" i="17"/>
  <c r="BE296" i="17"/>
  <c r="BF296" i="17"/>
  <c r="BI296" i="17"/>
  <c r="BJ296" i="17"/>
  <c r="BK296" i="17"/>
  <c r="BM296" i="17"/>
  <c r="BN296" i="17"/>
  <c r="BQ296" i="17"/>
  <c r="BR296" i="17"/>
  <c r="BU296" i="17"/>
  <c r="BV296" i="17"/>
  <c r="BY296" i="17"/>
  <c r="BZ296" i="17"/>
  <c r="M296" i="17"/>
  <c r="N296" i="17"/>
  <c r="T306" i="14"/>
  <c r="U306" i="14"/>
  <c r="V306" i="14"/>
  <c r="X306" i="14"/>
  <c r="AA297" i="17"/>
  <c r="AE297" i="17"/>
  <c r="AI297" i="17"/>
  <c r="K297" i="17"/>
  <c r="W297" i="17"/>
  <c r="AM297" i="17"/>
  <c r="AQ297" i="17"/>
  <c r="AY297" i="17"/>
  <c r="AY296" i="17" s="1"/>
  <c r="BC297" i="17"/>
  <c r="BC296" i="17" s="1"/>
  <c r="BG297" i="17"/>
  <c r="BS297" i="17"/>
  <c r="BW297" i="17"/>
  <c r="CA297" i="17"/>
  <c r="O297" i="17"/>
  <c r="T307" i="14"/>
  <c r="V307" i="14"/>
  <c r="G298" i="17"/>
  <c r="BO298" i="17"/>
  <c r="T308" i="14"/>
  <c r="U308" i="14"/>
  <c r="BO299" i="17"/>
  <c r="T309" i="14"/>
  <c r="V309" i="14"/>
  <c r="X309" i="14"/>
  <c r="BO300" i="17"/>
  <c r="T310" i="14"/>
  <c r="G301" i="17"/>
  <c r="BO301" i="17"/>
  <c r="T311" i="14"/>
  <c r="U311" i="14"/>
  <c r="BO302" i="17"/>
  <c r="T312" i="14"/>
  <c r="U312" i="14"/>
  <c r="V312" i="14"/>
  <c r="BO303" i="17"/>
  <c r="T313" i="14"/>
  <c r="BO304" i="17"/>
  <c r="T314" i="14"/>
  <c r="U314" i="14"/>
  <c r="V314" i="14"/>
  <c r="G305" i="17"/>
  <c r="BO305" i="17"/>
  <c r="Q306" i="17"/>
  <c r="R306" i="17"/>
  <c r="Y306" i="17"/>
  <c r="Z306" i="17"/>
  <c r="AC306" i="17"/>
  <c r="AD306" i="17"/>
  <c r="AG306" i="17"/>
  <c r="AH306" i="17"/>
  <c r="I306" i="17"/>
  <c r="J306" i="17"/>
  <c r="U306" i="17"/>
  <c r="V306" i="17"/>
  <c r="AK306" i="17"/>
  <c r="AL306" i="17"/>
  <c r="AO306" i="17"/>
  <c r="AP306" i="17"/>
  <c r="AS306" i="17"/>
  <c r="AT306" i="17"/>
  <c r="AU306" i="17"/>
  <c r="AW306" i="17"/>
  <c r="AX306" i="17"/>
  <c r="BA306" i="17"/>
  <c r="BB306" i="17"/>
  <c r="BE306" i="17"/>
  <c r="BF306" i="17"/>
  <c r="BI306" i="17"/>
  <c r="BJ306" i="17"/>
  <c r="BK306" i="17"/>
  <c r="BM306" i="17"/>
  <c r="BN306" i="17"/>
  <c r="BQ306" i="17"/>
  <c r="BR306" i="17"/>
  <c r="BU306" i="17"/>
  <c r="BV306" i="17"/>
  <c r="BY306" i="17"/>
  <c r="BZ306" i="17"/>
  <c r="T316" i="14"/>
  <c r="U316" i="14"/>
  <c r="V316" i="14"/>
  <c r="AA307" i="17"/>
  <c r="AE307" i="17"/>
  <c r="AI307" i="17"/>
  <c r="K307" i="17"/>
  <c r="W307" i="17"/>
  <c r="AM307" i="17"/>
  <c r="AQ307" i="17"/>
  <c r="AY307" i="17"/>
  <c r="AY306" i="17" s="1"/>
  <c r="BC307" i="17"/>
  <c r="BC306" i="17" s="1"/>
  <c r="BG307" i="17"/>
  <c r="BS307" i="17"/>
  <c r="BW307" i="17"/>
  <c r="CA307" i="17"/>
  <c r="T317" i="14"/>
  <c r="B317" i="14" s="1"/>
  <c r="U317" i="14"/>
  <c r="C317" i="14" s="1"/>
  <c r="T318" i="14"/>
  <c r="T319" i="14"/>
  <c r="G310" i="17"/>
  <c r="BO310" i="17"/>
  <c r="T320" i="14"/>
  <c r="BO311" i="17"/>
  <c r="T321" i="14"/>
  <c r="X321" i="14"/>
  <c r="BO312" i="17"/>
  <c r="T322" i="14"/>
  <c r="V322" i="14"/>
  <c r="G313" i="17"/>
  <c r="BO313" i="17"/>
  <c r="T323" i="14"/>
  <c r="BO314" i="17"/>
  <c r="Q315" i="17"/>
  <c r="R315" i="17"/>
  <c r="Y315" i="17"/>
  <c r="Z315" i="17"/>
  <c r="AC315" i="17"/>
  <c r="AD315" i="17"/>
  <c r="AG315" i="17"/>
  <c r="AH315" i="17"/>
  <c r="I315" i="17"/>
  <c r="J315" i="17"/>
  <c r="U315" i="17"/>
  <c r="V315" i="17"/>
  <c r="AK315" i="17"/>
  <c r="AL315" i="17"/>
  <c r="AO315" i="17"/>
  <c r="AP315" i="17"/>
  <c r="AS315" i="17"/>
  <c r="AT315" i="17"/>
  <c r="AW315" i="17"/>
  <c r="AX315" i="17"/>
  <c r="BA315" i="17"/>
  <c r="BB315" i="17"/>
  <c r="BE315" i="17"/>
  <c r="BF315" i="17"/>
  <c r="BI315" i="17"/>
  <c r="BJ315" i="17"/>
  <c r="BK315" i="17"/>
  <c r="BM315" i="17"/>
  <c r="BN315" i="17"/>
  <c r="BQ315" i="17"/>
  <c r="BR315" i="17"/>
  <c r="BU315" i="17"/>
  <c r="BV315" i="17"/>
  <c r="BY315" i="17"/>
  <c r="BZ315" i="17"/>
  <c r="M315" i="17"/>
  <c r="N315" i="17"/>
  <c r="O315" i="17" s="1"/>
  <c r="T325" i="14"/>
  <c r="V325" i="14"/>
  <c r="X325" i="14"/>
  <c r="AA316" i="17"/>
  <c r="AE316" i="17"/>
  <c r="AI316" i="17"/>
  <c r="K316" i="17"/>
  <c r="W316" i="17"/>
  <c r="AM316" i="17"/>
  <c r="AQ316" i="17"/>
  <c r="AU316" i="17"/>
  <c r="AY316" i="17"/>
  <c r="AY315" i="17" s="1"/>
  <c r="BC316" i="17"/>
  <c r="BC315" i="17" s="1"/>
  <c r="BG316" i="17"/>
  <c r="BS316" i="17"/>
  <c r="BW316" i="17"/>
  <c r="CA316" i="17"/>
  <c r="T327" i="14"/>
  <c r="G317" i="17"/>
  <c r="V327" i="14"/>
  <c r="BO317" i="17"/>
  <c r="T328" i="14"/>
  <c r="V328" i="14"/>
  <c r="BO318" i="17"/>
  <c r="T329" i="14"/>
  <c r="X329" i="14"/>
  <c r="BO319" i="17"/>
  <c r="T330" i="14"/>
  <c r="U330" i="14"/>
  <c r="V330" i="14"/>
  <c r="BO320" i="17"/>
  <c r="T331" i="14"/>
  <c r="U331" i="14"/>
  <c r="BO321" i="17"/>
  <c r="T332" i="14"/>
  <c r="V332" i="14"/>
  <c r="BO322" i="17"/>
  <c r="Q323" i="17"/>
  <c r="R323" i="17"/>
  <c r="Y323" i="17"/>
  <c r="Z323" i="17"/>
  <c r="AC323" i="17"/>
  <c r="AD323" i="17"/>
  <c r="AG323" i="17"/>
  <c r="AH323" i="17"/>
  <c r="I323" i="17"/>
  <c r="J323" i="17"/>
  <c r="U323" i="17"/>
  <c r="V323" i="17"/>
  <c r="AK323" i="17"/>
  <c r="AL323" i="17"/>
  <c r="AO323" i="17"/>
  <c r="AP323" i="17"/>
  <c r="AS323" i="17"/>
  <c r="AT323" i="17"/>
  <c r="AU323" i="17"/>
  <c r="AW323" i="17"/>
  <c r="AX323" i="17"/>
  <c r="BA323" i="17"/>
  <c r="BB323" i="17"/>
  <c r="BE323" i="17"/>
  <c r="BF323" i="17"/>
  <c r="BI323" i="17"/>
  <c r="BJ323" i="17"/>
  <c r="BK323" i="17"/>
  <c r="BM323" i="17"/>
  <c r="BN323" i="17"/>
  <c r="BQ323" i="17"/>
  <c r="BR323" i="17"/>
  <c r="BU323" i="17"/>
  <c r="BV323" i="17"/>
  <c r="BY323" i="17"/>
  <c r="BZ323" i="17"/>
  <c r="M323" i="17"/>
  <c r="N323" i="17"/>
  <c r="T334" i="14"/>
  <c r="U334" i="14"/>
  <c r="V334" i="14"/>
  <c r="AA324" i="17"/>
  <c r="AE324" i="17"/>
  <c r="AI324" i="17"/>
  <c r="K324" i="17"/>
  <c r="W324" i="17"/>
  <c r="AM324" i="17"/>
  <c r="AQ324" i="17"/>
  <c r="AY324" i="17"/>
  <c r="AY323" i="17" s="1"/>
  <c r="BC324" i="17"/>
  <c r="BC323" i="17" s="1"/>
  <c r="BG324" i="17"/>
  <c r="BS324" i="17"/>
  <c r="BW324" i="17"/>
  <c r="CA324" i="17"/>
  <c r="T335" i="14"/>
  <c r="G325" i="17"/>
  <c r="BO325" i="17"/>
  <c r="T336" i="14"/>
  <c r="U336" i="14"/>
  <c r="BO326" i="17"/>
  <c r="T337" i="14"/>
  <c r="U337" i="14"/>
  <c r="V337" i="14"/>
  <c r="BO327" i="17"/>
  <c r="T338" i="14"/>
  <c r="G328" i="17"/>
  <c r="BO328" i="17"/>
  <c r="T339" i="14"/>
  <c r="BO329" i="17"/>
  <c r="T340" i="14"/>
  <c r="U340" i="14"/>
  <c r="V340" i="14"/>
  <c r="X340" i="14"/>
  <c r="BO330" i="17"/>
  <c r="T341" i="14"/>
  <c r="BO331" i="17"/>
  <c r="T342" i="14"/>
  <c r="U342" i="14"/>
  <c r="BO332" i="17"/>
  <c r="Q333" i="17"/>
  <c r="R333" i="17"/>
  <c r="Y333" i="17"/>
  <c r="Z333" i="17"/>
  <c r="AC333" i="17"/>
  <c r="AD333" i="17"/>
  <c r="AG333" i="17"/>
  <c r="AH333" i="17"/>
  <c r="I333" i="17"/>
  <c r="J333" i="17"/>
  <c r="U333" i="17"/>
  <c r="V333" i="17"/>
  <c r="AK333" i="17"/>
  <c r="AL333" i="17"/>
  <c r="AO333" i="17"/>
  <c r="AP333" i="17"/>
  <c r="AS333" i="17"/>
  <c r="AT333" i="17"/>
  <c r="AU333" i="17"/>
  <c r="AW333" i="17"/>
  <c r="AX333" i="17"/>
  <c r="BA333" i="17"/>
  <c r="BB333" i="17"/>
  <c r="BE333" i="17"/>
  <c r="BF333" i="17"/>
  <c r="BI333" i="17"/>
  <c r="BJ333" i="17"/>
  <c r="BK333" i="17"/>
  <c r="BM333" i="17"/>
  <c r="BN333" i="17"/>
  <c r="BQ333" i="17"/>
  <c r="BR333" i="17"/>
  <c r="BU333" i="17"/>
  <c r="BV333" i="17"/>
  <c r="BY333" i="17"/>
  <c r="BZ333" i="17"/>
  <c r="M333" i="17"/>
  <c r="N333" i="17"/>
  <c r="T344" i="14"/>
  <c r="U344" i="14"/>
  <c r="V344" i="14"/>
  <c r="X344" i="14"/>
  <c r="AA334" i="17"/>
  <c r="AE334" i="17"/>
  <c r="AI334" i="17"/>
  <c r="K334" i="17"/>
  <c r="W334" i="17"/>
  <c r="AM334" i="17"/>
  <c r="AQ334" i="17"/>
  <c r="AY334" i="17"/>
  <c r="AY333" i="17" s="1"/>
  <c r="BC334" i="17"/>
  <c r="BC333" i="17" s="1"/>
  <c r="BG334" i="17"/>
  <c r="BS334" i="17"/>
  <c r="BW334" i="17"/>
  <c r="CA334" i="17"/>
  <c r="O334" i="17"/>
  <c r="T345" i="14"/>
  <c r="U345" i="14"/>
  <c r="V345" i="14"/>
  <c r="BO335" i="17"/>
  <c r="T346" i="14"/>
  <c r="B346" i="14" s="1"/>
  <c r="V346" i="14"/>
  <c r="T347" i="14"/>
  <c r="V347" i="14"/>
  <c r="BO337" i="17"/>
  <c r="T348" i="14"/>
  <c r="U348" i="14"/>
  <c r="X348" i="14"/>
  <c r="BO338" i="17"/>
  <c r="T349" i="14"/>
  <c r="B349" i="14" s="1"/>
  <c r="U349" i="14"/>
  <c r="C349" i="14" s="1"/>
  <c r="T350" i="14"/>
  <c r="V350" i="14"/>
  <c r="X350" i="14"/>
  <c r="BO340" i="17"/>
  <c r="T351" i="14"/>
  <c r="BO341" i="17"/>
  <c r="T352" i="14"/>
  <c r="U352" i="14"/>
  <c r="V352" i="14"/>
  <c r="BO342" i="17"/>
  <c r="T353" i="14"/>
  <c r="U353" i="14"/>
  <c r="V353" i="14"/>
  <c r="BO343" i="17"/>
  <c r="Q344" i="17"/>
  <c r="R344" i="17"/>
  <c r="Y344" i="17"/>
  <c r="Z344" i="17"/>
  <c r="AC344" i="17"/>
  <c r="AD344" i="17"/>
  <c r="AG344" i="17"/>
  <c r="AH344" i="17"/>
  <c r="I344" i="17"/>
  <c r="J344" i="17"/>
  <c r="U344" i="17"/>
  <c r="V344" i="17"/>
  <c r="AK344" i="17"/>
  <c r="AL344" i="17"/>
  <c r="AO344" i="17"/>
  <c r="AP344" i="17"/>
  <c r="AS344" i="17"/>
  <c r="AT344" i="17"/>
  <c r="AW344" i="17"/>
  <c r="AX344" i="17"/>
  <c r="BA344" i="17"/>
  <c r="BB344" i="17"/>
  <c r="BE344" i="17"/>
  <c r="BF344" i="17"/>
  <c r="BI344" i="17"/>
  <c r="BJ344" i="17"/>
  <c r="BK344" i="17"/>
  <c r="BM344" i="17"/>
  <c r="BN344" i="17"/>
  <c r="BQ344" i="17"/>
  <c r="BR344" i="17"/>
  <c r="BU344" i="17"/>
  <c r="BV344" i="17"/>
  <c r="BY344" i="17"/>
  <c r="BZ344" i="17"/>
  <c r="M344" i="17"/>
  <c r="N344" i="17"/>
  <c r="T355" i="14"/>
  <c r="U355" i="14"/>
  <c r="V355" i="14"/>
  <c r="X355" i="14"/>
  <c r="AA345" i="17"/>
  <c r="AE345" i="17"/>
  <c r="AI345" i="17"/>
  <c r="K345" i="17"/>
  <c r="W345" i="17"/>
  <c r="AM345" i="17"/>
  <c r="AQ345" i="17"/>
  <c r="AY345" i="17"/>
  <c r="AY344" i="17" s="1"/>
  <c r="BC345" i="17"/>
  <c r="BC344" i="17" s="1"/>
  <c r="BG345" i="17"/>
  <c r="BS345" i="17"/>
  <c r="BW345" i="17"/>
  <c r="CA345" i="17"/>
  <c r="T356" i="14"/>
  <c r="X356" i="14"/>
  <c r="BO346" i="17"/>
  <c r="T357" i="14"/>
  <c r="BO347" i="17"/>
  <c r="T358" i="14"/>
  <c r="U358" i="14"/>
  <c r="V358" i="14"/>
  <c r="BO348" i="17"/>
  <c r="T359" i="14"/>
  <c r="U359" i="14"/>
  <c r="V359" i="14"/>
  <c r="BO349" i="17"/>
  <c r="T360" i="14"/>
  <c r="V360" i="14"/>
  <c r="T362" i="14"/>
  <c r="V362" i="14"/>
  <c r="BO351" i="17"/>
  <c r="Q352" i="17"/>
  <c r="R352" i="17"/>
  <c r="Y352" i="17"/>
  <c r="Z352" i="17"/>
  <c r="AC352" i="17"/>
  <c r="AD352" i="17"/>
  <c r="AG352" i="17"/>
  <c r="AH352" i="17"/>
  <c r="I352" i="17"/>
  <c r="J352" i="17"/>
  <c r="U352" i="17"/>
  <c r="V352" i="17"/>
  <c r="AK352" i="17"/>
  <c r="AL352" i="17"/>
  <c r="AO352" i="17"/>
  <c r="AP352" i="17"/>
  <c r="AS352" i="17"/>
  <c r="AT352" i="17"/>
  <c r="AU352" i="17"/>
  <c r="AW352" i="17"/>
  <c r="AX352" i="17"/>
  <c r="BA352" i="17"/>
  <c r="BB352" i="17"/>
  <c r="BE352" i="17"/>
  <c r="BF352" i="17"/>
  <c r="BI352" i="17"/>
  <c r="BJ352" i="17"/>
  <c r="BK352" i="17"/>
  <c r="BM352" i="17"/>
  <c r="BN352" i="17"/>
  <c r="BQ352" i="17"/>
  <c r="BR352" i="17"/>
  <c r="BU352" i="17"/>
  <c r="BV352" i="17"/>
  <c r="BY352" i="17"/>
  <c r="BZ352" i="17"/>
  <c r="M352" i="17"/>
  <c r="N352" i="17"/>
  <c r="T364" i="14"/>
  <c r="U364" i="14"/>
  <c r="V364" i="14"/>
  <c r="X364" i="14"/>
  <c r="AA353" i="17"/>
  <c r="AE353" i="17"/>
  <c r="AI353" i="17"/>
  <c r="K353" i="17"/>
  <c r="W353" i="17"/>
  <c r="AM353" i="17"/>
  <c r="AQ353" i="17"/>
  <c r="AY353" i="17"/>
  <c r="AY352" i="17" s="1"/>
  <c r="BC353" i="17"/>
  <c r="BC352" i="17" s="1"/>
  <c r="BG353" i="17"/>
  <c r="BS353" i="17"/>
  <c r="BW353" i="17"/>
  <c r="CA353" i="17"/>
  <c r="T365" i="14"/>
  <c r="B365" i="14" s="1"/>
  <c r="U365" i="14"/>
  <c r="C365" i="14" s="1"/>
  <c r="V365" i="14"/>
  <c r="D365" i="14" s="1"/>
  <c r="X365" i="14"/>
  <c r="F365" i="14" s="1"/>
  <c r="T366" i="14"/>
  <c r="T367" i="14"/>
  <c r="G356" i="17"/>
  <c r="BO356" i="17"/>
  <c r="T368" i="14"/>
  <c r="BO357" i="17"/>
  <c r="T369" i="14"/>
  <c r="V369" i="14"/>
  <c r="G358" i="17"/>
  <c r="BO358" i="17"/>
  <c r="T370" i="14"/>
  <c r="BO359" i="17"/>
  <c r="T371" i="14"/>
  <c r="B371" i="14" s="1"/>
  <c r="Q361" i="17"/>
  <c r="R361" i="17"/>
  <c r="Y361" i="17"/>
  <c r="Z361" i="17"/>
  <c r="AC361" i="17"/>
  <c r="AD361" i="17"/>
  <c r="AG361" i="17"/>
  <c r="AH361" i="17"/>
  <c r="I361" i="17"/>
  <c r="J361" i="17"/>
  <c r="U361" i="17"/>
  <c r="V361" i="17"/>
  <c r="AK361" i="17"/>
  <c r="AL361" i="17"/>
  <c r="AO361" i="17"/>
  <c r="AP361" i="17"/>
  <c r="AS361" i="17"/>
  <c r="AT361" i="17"/>
  <c r="AU361" i="17"/>
  <c r="AW361" i="17"/>
  <c r="AX361" i="17"/>
  <c r="BA361" i="17"/>
  <c r="BB361" i="17"/>
  <c r="BE361" i="17"/>
  <c r="BF361" i="17"/>
  <c r="BI361" i="17"/>
  <c r="BJ361" i="17"/>
  <c r="BK361" i="17"/>
  <c r="BM361" i="17"/>
  <c r="BN361" i="17"/>
  <c r="BQ361" i="17"/>
  <c r="BR361" i="17"/>
  <c r="BU361" i="17"/>
  <c r="BV361" i="17"/>
  <c r="BY361" i="17"/>
  <c r="BZ361" i="17"/>
  <c r="M361" i="17"/>
  <c r="N361" i="17"/>
  <c r="T373" i="14"/>
  <c r="V373" i="14"/>
  <c r="X373" i="14"/>
  <c r="AA362" i="17"/>
  <c r="AE362" i="17"/>
  <c r="AI362" i="17"/>
  <c r="K362" i="17"/>
  <c r="W362" i="17"/>
  <c r="AM362" i="17"/>
  <c r="AQ362" i="17"/>
  <c r="AY362" i="17"/>
  <c r="AY361" i="17" s="1"/>
  <c r="BC362" i="17"/>
  <c r="BC361" i="17" s="1"/>
  <c r="BG362" i="17"/>
  <c r="BS362" i="17"/>
  <c r="BW362" i="17"/>
  <c r="CA362" i="17"/>
  <c r="T374" i="14"/>
  <c r="T375" i="14"/>
  <c r="BO364" i="17"/>
  <c r="T376" i="14"/>
  <c r="V376" i="14"/>
  <c r="BO365" i="17"/>
  <c r="T377" i="14"/>
  <c r="V377" i="14"/>
  <c r="X377" i="14"/>
  <c r="BO366" i="17"/>
  <c r="T378" i="14"/>
  <c r="X378" i="14"/>
  <c r="BO367" i="17"/>
  <c r="T379" i="14"/>
  <c r="U379" i="14"/>
  <c r="V379" i="14"/>
  <c r="X379" i="14"/>
  <c r="BO368" i="17"/>
  <c r="T380" i="14"/>
  <c r="V380" i="14"/>
  <c r="X380" i="14"/>
  <c r="T381" i="14"/>
  <c r="T382" i="14"/>
  <c r="V382" i="14"/>
  <c r="X382" i="14"/>
  <c r="BO371" i="17"/>
  <c r="T383" i="14"/>
  <c r="BO372" i="17"/>
  <c r="T384" i="14"/>
  <c r="U384" i="14"/>
  <c r="V384" i="14"/>
  <c r="BO373" i="17"/>
  <c r="Q374" i="17"/>
  <c r="R374" i="17"/>
  <c r="Y374" i="17"/>
  <c r="Z374" i="17"/>
  <c r="AC374" i="17"/>
  <c r="AD374" i="17"/>
  <c r="AG374" i="17"/>
  <c r="AH374" i="17"/>
  <c r="I374" i="17"/>
  <c r="J374" i="17"/>
  <c r="U374" i="17"/>
  <c r="V374" i="17"/>
  <c r="AK374" i="17"/>
  <c r="AL374" i="17"/>
  <c r="AO374" i="17"/>
  <c r="AP374" i="17"/>
  <c r="AS374" i="17"/>
  <c r="AT374" i="17"/>
  <c r="AU374" i="17"/>
  <c r="AW374" i="17"/>
  <c r="AX374" i="17"/>
  <c r="BA374" i="17"/>
  <c r="BB374" i="17"/>
  <c r="BE374" i="17"/>
  <c r="BF374" i="17"/>
  <c r="BI374" i="17"/>
  <c r="BJ374" i="17"/>
  <c r="BK374" i="17"/>
  <c r="BM374" i="17"/>
  <c r="BN374" i="17"/>
  <c r="BQ374" i="17"/>
  <c r="BR374" i="17"/>
  <c r="BU374" i="17"/>
  <c r="BV374" i="17"/>
  <c r="M374" i="17"/>
  <c r="N374" i="17"/>
  <c r="T386" i="14"/>
  <c r="V386" i="14"/>
  <c r="X386" i="14"/>
  <c r="AA375" i="17"/>
  <c r="AE375" i="17"/>
  <c r="AI375" i="17"/>
  <c r="K375" i="17"/>
  <c r="W375" i="17"/>
  <c r="AM375" i="17"/>
  <c r="AQ375" i="17"/>
  <c r="AY375" i="17"/>
  <c r="AY374" i="17" s="1"/>
  <c r="BC375" i="17"/>
  <c r="BC374" i="17" s="1"/>
  <c r="BG375" i="17"/>
  <c r="BS375" i="17"/>
  <c r="BW375" i="17"/>
  <c r="CA375" i="17"/>
  <c r="O375" i="17"/>
  <c r="T393" i="14"/>
  <c r="U393" i="14"/>
  <c r="BO376" i="17"/>
  <c r="T387" i="14"/>
  <c r="U387" i="14"/>
  <c r="BO377" i="17"/>
  <c r="T388" i="14"/>
  <c r="U388" i="14"/>
  <c r="V388" i="14"/>
  <c r="G378" i="17"/>
  <c r="BO378" i="17"/>
  <c r="T389" i="14"/>
  <c r="V389" i="14"/>
  <c r="G379" i="17"/>
  <c r="BO379" i="17"/>
  <c r="T390" i="14"/>
  <c r="BO380" i="17"/>
  <c r="T391" i="14"/>
  <c r="G381" i="17"/>
  <c r="BO381" i="17"/>
  <c r="T392" i="14"/>
  <c r="V392" i="14"/>
  <c r="G382" i="17"/>
  <c r="BO382" i="17"/>
  <c r="Q383" i="17"/>
  <c r="R383" i="17"/>
  <c r="Y383" i="17"/>
  <c r="Z383" i="17"/>
  <c r="AC383" i="17"/>
  <c r="AD383" i="17"/>
  <c r="AG383" i="17"/>
  <c r="AH383" i="17"/>
  <c r="I383" i="17"/>
  <c r="J383" i="17"/>
  <c r="U383" i="17"/>
  <c r="V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M383" i="17"/>
  <c r="N383" i="17"/>
  <c r="T395" i="14"/>
  <c r="U395" i="14"/>
  <c r="V395" i="14"/>
  <c r="X395" i="14"/>
  <c r="S384" i="17"/>
  <c r="AA384" i="17"/>
  <c r="AE384" i="17"/>
  <c r="AI384" i="17"/>
  <c r="K384" i="17"/>
  <c r="W384" i="17"/>
  <c r="AM384" i="17"/>
  <c r="AQ384" i="17"/>
  <c r="AU384" i="17"/>
  <c r="AY384" i="17"/>
  <c r="AY383" i="17" s="1"/>
  <c r="BC384" i="17"/>
  <c r="BC383" i="17" s="1"/>
  <c r="BG384" i="17"/>
  <c r="BK384" i="17"/>
  <c r="BS384" i="17"/>
  <c r="BW384" i="17"/>
  <c r="CA384" i="17"/>
  <c r="CE384" i="17"/>
  <c r="O384" i="17"/>
  <c r="T400" i="14"/>
  <c r="X400" i="14"/>
  <c r="T396" i="14"/>
  <c r="X396" i="14"/>
  <c r="BO386" i="17"/>
  <c r="T397" i="14"/>
  <c r="V397" i="14"/>
  <c r="G387" i="17"/>
  <c r="BO387" i="17"/>
  <c r="T398" i="14"/>
  <c r="BO388" i="17"/>
  <c r="T399" i="14"/>
  <c r="X399" i="14"/>
  <c r="G389" i="17"/>
  <c r="BO389" i="17"/>
  <c r="Q392" i="17"/>
  <c r="R392" i="17"/>
  <c r="Y392" i="17"/>
  <c r="Z392" i="17"/>
  <c r="AC392" i="17"/>
  <c r="AD392" i="17"/>
  <c r="AG392" i="17"/>
  <c r="AH392" i="17"/>
  <c r="I392" i="17"/>
  <c r="J392" i="17"/>
  <c r="U392" i="17"/>
  <c r="V392" i="17"/>
  <c r="AK392" i="17"/>
  <c r="AL392" i="17"/>
  <c r="AO392" i="17"/>
  <c r="AP392" i="17"/>
  <c r="AS392" i="17"/>
  <c r="AT392" i="17"/>
  <c r="AW392" i="17"/>
  <c r="AX392" i="17"/>
  <c r="BA392" i="17"/>
  <c r="BB392" i="17"/>
  <c r="BI392" i="17"/>
  <c r="BJ392" i="17"/>
  <c r="BM392" i="17"/>
  <c r="BN392" i="17"/>
  <c r="BQ392" i="17"/>
  <c r="BR392" i="17"/>
  <c r="BU392" i="17"/>
  <c r="BV392" i="17"/>
  <c r="BY392" i="17"/>
  <c r="BZ392" i="17"/>
  <c r="CC392" i="17"/>
  <c r="CD392" i="17"/>
  <c r="M392" i="17"/>
  <c r="N392" i="17"/>
  <c r="T404" i="14"/>
  <c r="U404" i="14"/>
  <c r="V404" i="14"/>
  <c r="X404" i="14"/>
  <c r="S393" i="17"/>
  <c r="AA393" i="17"/>
  <c r="AE393" i="17"/>
  <c r="AI393" i="17"/>
  <c r="K393" i="17"/>
  <c r="W393" i="17"/>
  <c r="AM393" i="17"/>
  <c r="AQ393" i="17"/>
  <c r="AU393" i="17"/>
  <c r="AY393" i="17"/>
  <c r="BC393" i="17"/>
  <c r="BK393" i="17"/>
  <c r="BS393" i="17"/>
  <c r="BW393" i="17"/>
  <c r="CA393" i="17"/>
  <c r="CE393" i="17"/>
  <c r="O393" i="17"/>
  <c r="T402" i="14"/>
  <c r="T401" i="14" s="1"/>
  <c r="U402" i="14"/>
  <c r="U401" i="14" s="1"/>
  <c r="V402" i="14"/>
  <c r="V401" i="14" s="1"/>
  <c r="X402" i="14"/>
  <c r="X401" i="14" s="1"/>
  <c r="AA391" i="17"/>
  <c r="AE391" i="17"/>
  <c r="AI391" i="17"/>
  <c r="W391" i="17"/>
  <c r="AM391" i="17"/>
  <c r="AQ391" i="17"/>
  <c r="AY391" i="17"/>
  <c r="BC391" i="17"/>
  <c r="BO391" i="17"/>
  <c r="BS391" i="17"/>
  <c r="BW391" i="17"/>
  <c r="T405" i="14"/>
  <c r="U405" i="14"/>
  <c r="V405" i="14"/>
  <c r="X405" i="14"/>
  <c r="AA394" i="17"/>
  <c r="AE394" i="17"/>
  <c r="AI394" i="17"/>
  <c r="W394" i="17"/>
  <c r="AQ394" i="17"/>
  <c r="AY394" i="17"/>
  <c r="BC394" i="17"/>
  <c r="BO394" i="17"/>
  <c r="BW394" i="17"/>
  <c r="T406" i="14"/>
  <c r="V406" i="14"/>
  <c r="X406" i="14"/>
  <c r="AA395" i="17"/>
  <c r="AE395" i="17"/>
  <c r="AI395" i="17"/>
  <c r="AQ395" i="17"/>
  <c r="AY395" i="17"/>
  <c r="BC395" i="17"/>
  <c r="BO395" i="17"/>
  <c r="BW395" i="17"/>
  <c r="CA395" i="17"/>
  <c r="T407" i="14"/>
  <c r="N13" i="14"/>
  <c r="O13" i="14"/>
  <c r="P13" i="14"/>
  <c r="R13" i="14"/>
  <c r="N14" i="14"/>
  <c r="O14" i="14"/>
  <c r="P14" i="14"/>
  <c r="N15" i="14"/>
  <c r="O15" i="14"/>
  <c r="P15" i="14"/>
  <c r="R15" i="14"/>
  <c r="N17" i="14"/>
  <c r="O17" i="14"/>
  <c r="P17" i="14"/>
  <c r="N18" i="14"/>
  <c r="O18" i="14"/>
  <c r="P18" i="14"/>
  <c r="N19" i="14"/>
  <c r="O19" i="14"/>
  <c r="P19" i="14"/>
  <c r="R19" i="14"/>
  <c r="N20" i="14"/>
  <c r="O20" i="14"/>
  <c r="P20" i="14"/>
  <c r="N21" i="14"/>
  <c r="O21" i="14"/>
  <c r="P21" i="14"/>
  <c r="N22" i="14"/>
  <c r="P22" i="14"/>
  <c r="R22" i="14"/>
  <c r="N23" i="14"/>
  <c r="O23" i="14"/>
  <c r="P23" i="14"/>
  <c r="N24" i="14"/>
  <c r="P24" i="14"/>
  <c r="R24" i="14"/>
  <c r="N26" i="14"/>
  <c r="O26" i="14"/>
  <c r="P26" i="14"/>
  <c r="R26" i="14"/>
  <c r="N27" i="14"/>
  <c r="O27" i="14"/>
  <c r="P27" i="14"/>
  <c r="N28" i="14"/>
  <c r="O28" i="14"/>
  <c r="P28" i="14"/>
  <c r="N29" i="14"/>
  <c r="O29" i="14"/>
  <c r="P29" i="14"/>
  <c r="R29" i="14"/>
  <c r="N30" i="14"/>
  <c r="P30" i="14"/>
  <c r="R30" i="14"/>
  <c r="N31" i="14"/>
  <c r="O31" i="14"/>
  <c r="P31" i="14"/>
  <c r="R31" i="14"/>
  <c r="N32" i="14"/>
  <c r="P32" i="14"/>
  <c r="R32" i="14"/>
  <c r="N33" i="14"/>
  <c r="O33" i="14"/>
  <c r="P33" i="14"/>
  <c r="R33" i="14"/>
  <c r="N34" i="14"/>
  <c r="O34" i="14"/>
  <c r="P34" i="14"/>
  <c r="R34" i="14"/>
  <c r="N35" i="14"/>
  <c r="O35" i="14"/>
  <c r="P35" i="14"/>
  <c r="R35" i="14"/>
  <c r="N36" i="14"/>
  <c r="O36" i="14"/>
  <c r="P36" i="14"/>
  <c r="R36" i="14"/>
  <c r="N37" i="14"/>
  <c r="O37" i="14"/>
  <c r="P37" i="14"/>
  <c r="R37" i="14"/>
  <c r="N38" i="14"/>
  <c r="O38" i="14"/>
  <c r="P38" i="14"/>
  <c r="R38" i="14"/>
  <c r="N40" i="14"/>
  <c r="O40" i="14"/>
  <c r="P40" i="14"/>
  <c r="R40" i="14"/>
  <c r="N41" i="14"/>
  <c r="O41" i="14"/>
  <c r="P41" i="14"/>
  <c r="N42" i="14"/>
  <c r="O42" i="14"/>
  <c r="P42" i="14"/>
  <c r="R42" i="14"/>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N55" i="14"/>
  <c r="P55" i="14"/>
  <c r="R55" i="14"/>
  <c r="N56" i="14"/>
  <c r="O56" i="14"/>
  <c r="P56" i="14"/>
  <c r="R56" i="14"/>
  <c r="N58" i="14"/>
  <c r="O58" i="14"/>
  <c r="P58" i="14"/>
  <c r="R58" i="14"/>
  <c r="N57" i="14"/>
  <c r="O57" i="14"/>
  <c r="P57" i="14"/>
  <c r="R57" i="14"/>
  <c r="E44" i="13"/>
  <c r="N60" i="14"/>
  <c r="O60" i="14"/>
  <c r="P60" i="14"/>
  <c r="R60" i="14"/>
  <c r="N61" i="14"/>
  <c r="O61" i="14"/>
  <c r="P61" i="14"/>
  <c r="R61" i="14"/>
  <c r="N62" i="14"/>
  <c r="O62" i="14"/>
  <c r="P62" i="14"/>
  <c r="R62" i="14"/>
  <c r="N63" i="14"/>
  <c r="P63" i="14"/>
  <c r="R63" i="14"/>
  <c r="N64" i="14"/>
  <c r="O64" i="14"/>
  <c r="P64" i="14"/>
  <c r="N65" i="14"/>
  <c r="O65" i="14"/>
  <c r="P65" i="14"/>
  <c r="R65" i="14"/>
  <c r="N66" i="14"/>
  <c r="O66" i="14"/>
  <c r="P66" i="14"/>
  <c r="R66" i="14"/>
  <c r="N67" i="14"/>
  <c r="O67" i="14"/>
  <c r="P67" i="14"/>
  <c r="R67" i="14"/>
  <c r="N69" i="14"/>
  <c r="P69" i="14"/>
  <c r="R69" i="14"/>
  <c r="N68" i="14"/>
  <c r="O68" i="14"/>
  <c r="P68" i="14"/>
  <c r="R68" i="14"/>
  <c r="N70" i="14"/>
  <c r="P70" i="14"/>
  <c r="R70" i="14"/>
  <c r="N71" i="14"/>
  <c r="O71" i="14"/>
  <c r="P71" i="14"/>
  <c r="R71" i="14"/>
  <c r="N72" i="14"/>
  <c r="O72" i="14"/>
  <c r="P72" i="14"/>
  <c r="N73" i="14"/>
  <c r="O73" i="14"/>
  <c r="P73" i="14"/>
  <c r="R73" i="14"/>
  <c r="N74" i="14"/>
  <c r="O74" i="14"/>
  <c r="P74" i="14"/>
  <c r="N75" i="14"/>
  <c r="O75" i="14"/>
  <c r="P75" i="14"/>
  <c r="R75" i="14"/>
  <c r="N76" i="14"/>
  <c r="O76" i="14"/>
  <c r="P76" i="14"/>
  <c r="R76" i="14"/>
  <c r="N78" i="14"/>
  <c r="O78" i="14"/>
  <c r="P78" i="14"/>
  <c r="N79" i="14"/>
  <c r="O79" i="14"/>
  <c r="P79" i="14"/>
  <c r="R79" i="14"/>
  <c r="N80" i="14"/>
  <c r="O80" i="14"/>
  <c r="P80" i="14"/>
  <c r="R80" i="14"/>
  <c r="N81" i="14"/>
  <c r="O81" i="14"/>
  <c r="P81" i="14"/>
  <c r="R81" i="14"/>
  <c r="N82" i="14"/>
  <c r="O82" i="14"/>
  <c r="P82" i="14"/>
  <c r="R82" i="14"/>
  <c r="N84" i="14"/>
  <c r="O84" i="14"/>
  <c r="P84" i="14"/>
  <c r="R84" i="14"/>
  <c r="N85" i="14"/>
  <c r="P85" i="14"/>
  <c r="R85" i="14"/>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N101" i="14"/>
  <c r="O101" i="14"/>
  <c r="P101" i="14"/>
  <c r="N102" i="14"/>
  <c r="O102" i="14"/>
  <c r="P102" i="14"/>
  <c r="N103" i="14"/>
  <c r="O103" i="14"/>
  <c r="P103" i="14"/>
  <c r="R103" i="14"/>
  <c r="N104" i="14"/>
  <c r="R104" i="14"/>
  <c r="N106" i="14"/>
  <c r="O106" i="14"/>
  <c r="P106" i="14"/>
  <c r="N107" i="14"/>
  <c r="P107" i="14"/>
  <c r="R107" i="14"/>
  <c r="N108" i="14"/>
  <c r="O108" i="14"/>
  <c r="P108" i="14"/>
  <c r="R108" i="14"/>
  <c r="N109" i="14"/>
  <c r="O109" i="14"/>
  <c r="P109" i="14"/>
  <c r="R109" i="14"/>
  <c r="N110" i="14"/>
  <c r="O110" i="14"/>
  <c r="P110" i="14"/>
  <c r="R110" i="14"/>
  <c r="N111" i="14"/>
  <c r="O111" i="14"/>
  <c r="P111" i="14"/>
  <c r="R111" i="14"/>
  <c r="N112" i="14"/>
  <c r="O112" i="14"/>
  <c r="P112" i="14"/>
  <c r="N113" i="14"/>
  <c r="O113" i="14"/>
  <c r="P113" i="14"/>
  <c r="N114" i="14"/>
  <c r="O114" i="14"/>
  <c r="P114" i="14"/>
  <c r="R114" i="14"/>
  <c r="N116" i="14"/>
  <c r="P116" i="14"/>
  <c r="R116" i="14"/>
  <c r="N115" i="14"/>
  <c r="O115" i="14"/>
  <c r="P115" i="14"/>
  <c r="R115" i="14"/>
  <c r="N118" i="14"/>
  <c r="O118" i="14"/>
  <c r="P118" i="14"/>
  <c r="R118" i="14"/>
  <c r="N119" i="14"/>
  <c r="O119" i="14"/>
  <c r="P119" i="14"/>
  <c r="R119" i="14"/>
  <c r="N120" i="14"/>
  <c r="O120" i="14"/>
  <c r="P120" i="14"/>
  <c r="R120" i="14"/>
  <c r="N121" i="14"/>
  <c r="O121" i="14"/>
  <c r="P121" i="14"/>
  <c r="R121" i="14"/>
  <c r="N122" i="14"/>
  <c r="O122" i="14"/>
  <c r="P122" i="14"/>
  <c r="R122" i="14"/>
  <c r="N123" i="14"/>
  <c r="O123" i="14"/>
  <c r="P123" i="14"/>
  <c r="R123" i="14"/>
  <c r="N124" i="14"/>
  <c r="O124" i="14"/>
  <c r="P124" i="14"/>
  <c r="R124" i="14"/>
  <c r="N125" i="14"/>
  <c r="O125" i="14"/>
  <c r="P125" i="14"/>
  <c r="R125" i="14"/>
  <c r="N127" i="14"/>
  <c r="O127" i="14"/>
  <c r="P127" i="14"/>
  <c r="R127" i="14"/>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N139" i="14"/>
  <c r="O139" i="14"/>
  <c r="P139" i="14"/>
  <c r="N141" i="14"/>
  <c r="O141" i="14"/>
  <c r="P141" i="14"/>
  <c r="R141" i="14"/>
  <c r="N142" i="14"/>
  <c r="O142" i="14"/>
  <c r="P142" i="14"/>
  <c r="R142" i="14"/>
  <c r="N143" i="14"/>
  <c r="P143" i="14"/>
  <c r="R143" i="14"/>
  <c r="N144" i="14"/>
  <c r="O144" i="14"/>
  <c r="P144" i="14"/>
  <c r="N146" i="14"/>
  <c r="O146" i="14"/>
  <c r="P146" i="14"/>
  <c r="R146" i="14"/>
  <c r="N147" i="14"/>
  <c r="O147" i="14"/>
  <c r="P147" i="14"/>
  <c r="R147" i="14"/>
  <c r="N148" i="14"/>
  <c r="P148" i="14"/>
  <c r="R148" i="14"/>
  <c r="N149" i="14"/>
  <c r="O149" i="14"/>
  <c r="P149" i="14"/>
  <c r="R149" i="14"/>
  <c r="N150" i="14"/>
  <c r="O150" i="14"/>
  <c r="P150" i="14"/>
  <c r="N151" i="14"/>
  <c r="O151" i="14"/>
  <c r="P151" i="14"/>
  <c r="R151" i="14"/>
  <c r="N154" i="14"/>
  <c r="O154" i="14"/>
  <c r="P154" i="14"/>
  <c r="R154" i="14"/>
  <c r="N158" i="14"/>
  <c r="O158" i="14"/>
  <c r="P158" i="14"/>
  <c r="R158" i="14"/>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N165" i="14"/>
  <c r="O165" i="14"/>
  <c r="P165" i="14"/>
  <c r="R165" i="14"/>
  <c r="N166" i="14"/>
  <c r="O166" i="14"/>
  <c r="P166" i="14"/>
  <c r="R166" i="14"/>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N175" i="14"/>
  <c r="O175" i="14"/>
  <c r="P175" i="14"/>
  <c r="R175" i="14"/>
  <c r="N176" i="14"/>
  <c r="O176" i="14"/>
  <c r="P176" i="14"/>
  <c r="R176" i="14"/>
  <c r="N178" i="14"/>
  <c r="O178" i="14"/>
  <c r="P178" i="14"/>
  <c r="R178" i="14"/>
  <c r="N179" i="14"/>
  <c r="O179" i="14"/>
  <c r="P179" i="14"/>
  <c r="R179" i="14"/>
  <c r="N180" i="14"/>
  <c r="O180" i="14"/>
  <c r="P180" i="14"/>
  <c r="N181" i="14"/>
  <c r="O181" i="14"/>
  <c r="P181" i="14"/>
  <c r="R181" i="14"/>
  <c r="N182" i="14"/>
  <c r="O182" i="14"/>
  <c r="P182" i="14"/>
  <c r="R182" i="14"/>
  <c r="N183" i="14"/>
  <c r="O183" i="14"/>
  <c r="P183" i="14"/>
  <c r="R183" i="14"/>
  <c r="N184" i="14"/>
  <c r="O184" i="14"/>
  <c r="P184" i="14"/>
  <c r="R184" i="14"/>
  <c r="N185" i="14"/>
  <c r="O185" i="14"/>
  <c r="P185" i="14"/>
  <c r="N186" i="14"/>
  <c r="O186" i="14"/>
  <c r="P186" i="14"/>
  <c r="N188" i="14"/>
  <c r="O188" i="14"/>
  <c r="P188" i="14"/>
  <c r="R188" i="14"/>
  <c r="N187" i="14"/>
  <c r="O187" i="14"/>
  <c r="P187" i="14"/>
  <c r="N189" i="14"/>
  <c r="O189" i="14"/>
  <c r="P189" i="14"/>
  <c r="R189" i="14"/>
  <c r="N191" i="14"/>
  <c r="P191" i="14"/>
  <c r="R191" i="14"/>
  <c r="N192" i="14"/>
  <c r="O192" i="14"/>
  <c r="P192" i="14"/>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N205" i="14"/>
  <c r="P205" i="14"/>
  <c r="R205" i="14"/>
  <c r="N206" i="14"/>
  <c r="O206" i="14"/>
  <c r="P206" i="14"/>
  <c r="R206" i="14"/>
  <c r="N207" i="14"/>
  <c r="O207" i="14"/>
  <c r="P207" i="14"/>
  <c r="R207" i="14"/>
  <c r="N209" i="14"/>
  <c r="O209" i="14"/>
  <c r="P209" i="14"/>
  <c r="N215" i="14"/>
  <c r="O215" i="14"/>
  <c r="P215" i="14"/>
  <c r="R215" i="14"/>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N221" i="14"/>
  <c r="P221" i="14"/>
  <c r="R221" i="14"/>
  <c r="N222" i="14"/>
  <c r="O222" i="14"/>
  <c r="P222" i="14"/>
  <c r="R222" i="14"/>
  <c r="N223" i="14"/>
  <c r="O223" i="14"/>
  <c r="P223" i="14"/>
  <c r="R223" i="14"/>
  <c r="N224" i="14"/>
  <c r="O224" i="14"/>
  <c r="P224" i="14"/>
  <c r="R224" i="14"/>
  <c r="N225" i="14"/>
  <c r="O225" i="14"/>
  <c r="P225" i="14"/>
  <c r="R225" i="14"/>
  <c r="N226" i="14"/>
  <c r="O226" i="14"/>
  <c r="P226" i="14"/>
  <c r="N227" i="14"/>
  <c r="O227" i="14"/>
  <c r="P227" i="14"/>
  <c r="N228" i="14"/>
  <c r="O228" i="14"/>
  <c r="P228" i="14"/>
  <c r="R228" i="14"/>
  <c r="N230" i="14"/>
  <c r="O230" i="14"/>
  <c r="P230" i="14"/>
  <c r="R230" i="14"/>
  <c r="N231" i="14"/>
  <c r="O231" i="14"/>
  <c r="P231" i="14"/>
  <c r="R231" i="14"/>
  <c r="N232" i="14"/>
  <c r="O232" i="14"/>
  <c r="P232" i="14"/>
  <c r="R232" i="14"/>
  <c r="N233" i="14"/>
  <c r="O233" i="14"/>
  <c r="P233" i="14"/>
  <c r="R233" i="14"/>
  <c r="N234" i="14"/>
  <c r="O234" i="14"/>
  <c r="P234" i="14"/>
  <c r="R234" i="14"/>
  <c r="N235" i="14"/>
  <c r="O235" i="14"/>
  <c r="P235" i="14"/>
  <c r="R235" i="14"/>
  <c r="N237" i="14"/>
  <c r="O237" i="14"/>
  <c r="P237" i="14"/>
  <c r="N238" i="14"/>
  <c r="O238" i="14"/>
  <c r="P238" i="14"/>
  <c r="R238" i="14"/>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N250" i="14"/>
  <c r="O250" i="14"/>
  <c r="P250" i="14"/>
  <c r="R250" i="14"/>
  <c r="N251" i="14"/>
  <c r="P251" i="14"/>
  <c r="R251" i="14"/>
  <c r="N252" i="14"/>
  <c r="O252" i="14"/>
  <c r="P252" i="14"/>
  <c r="R252" i="14"/>
  <c r="N253" i="14"/>
  <c r="O253" i="14"/>
  <c r="P253" i="14"/>
  <c r="R253" i="14"/>
  <c r="N254" i="14"/>
  <c r="O254" i="14"/>
  <c r="P254" i="14"/>
  <c r="N255" i="14"/>
  <c r="O255" i="14"/>
  <c r="P255" i="14"/>
  <c r="N256" i="14"/>
  <c r="O256" i="14"/>
  <c r="P256" i="14"/>
  <c r="R256" i="14"/>
  <c r="N257" i="14"/>
  <c r="O257" i="14"/>
  <c r="P257" i="14"/>
  <c r="R257" i="14"/>
  <c r="N258" i="14"/>
  <c r="O258" i="14"/>
  <c r="P258" i="14"/>
  <c r="R258" i="14"/>
  <c r="N259" i="14"/>
  <c r="O259" i="14"/>
  <c r="P259" i="14"/>
  <c r="R259" i="14"/>
  <c r="N260" i="14"/>
  <c r="O260" i="14"/>
  <c r="P260" i="14"/>
  <c r="R260" i="14"/>
  <c r="N261" i="14"/>
  <c r="O261" i="14"/>
  <c r="P261" i="14"/>
  <c r="N263" i="14"/>
  <c r="P263" i="14"/>
  <c r="R263" i="14"/>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N273" i="14"/>
  <c r="O273" i="14"/>
  <c r="P273" i="14"/>
  <c r="R273" i="14"/>
  <c r="N274" i="14"/>
  <c r="P274" i="14"/>
  <c r="R274" i="14"/>
  <c r="N275" i="14"/>
  <c r="O275" i="14"/>
  <c r="P275" i="14"/>
  <c r="R275" i="14"/>
  <c r="N277" i="14"/>
  <c r="O277" i="14"/>
  <c r="P277" i="14"/>
  <c r="R277" i="14"/>
  <c r="N278" i="14"/>
  <c r="P278" i="14"/>
  <c r="R278" i="14"/>
  <c r="N279" i="14"/>
  <c r="O279" i="14"/>
  <c r="P279" i="14"/>
  <c r="R279" i="14"/>
  <c r="N280" i="14"/>
  <c r="O280" i="14"/>
  <c r="P280" i="14"/>
  <c r="R280" i="14"/>
  <c r="N281" i="14"/>
  <c r="O281" i="14"/>
  <c r="P281" i="14"/>
  <c r="R281" i="14"/>
  <c r="N282" i="14"/>
  <c r="O282" i="14"/>
  <c r="P282" i="14"/>
  <c r="R282" i="14"/>
  <c r="N283" i="14"/>
  <c r="O283" i="14"/>
  <c r="P283" i="14"/>
  <c r="R283" i="14"/>
  <c r="N285" i="14"/>
  <c r="O285" i="14"/>
  <c r="P285" i="14"/>
  <c r="R285" i="14"/>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N295" i="14"/>
  <c r="O295" i="14"/>
  <c r="P295" i="14"/>
  <c r="R295" i="14"/>
  <c r="N296" i="14"/>
  <c r="O296" i="14"/>
  <c r="P296" i="14"/>
  <c r="R296" i="14"/>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N306" i="14"/>
  <c r="O306" i="14"/>
  <c r="P306" i="14"/>
  <c r="R306" i="14"/>
  <c r="N313" i="14"/>
  <c r="O313" i="14"/>
  <c r="P313" i="14"/>
  <c r="R313" i="14"/>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N316" i="14"/>
  <c r="O316" i="14"/>
  <c r="P316" i="14"/>
  <c r="R316" i="14"/>
  <c r="N318" i="14"/>
  <c r="O318" i="14"/>
  <c r="P318" i="14"/>
  <c r="R318" i="14"/>
  <c r="N319" i="14"/>
  <c r="O319" i="14"/>
  <c r="P319" i="14"/>
  <c r="R319" i="14"/>
  <c r="N320" i="14"/>
  <c r="P320" i="14"/>
  <c r="R320" i="14"/>
  <c r="N321" i="14"/>
  <c r="O321" i="14"/>
  <c r="P321" i="14"/>
  <c r="R321" i="14"/>
  <c r="N322" i="14"/>
  <c r="O322" i="14"/>
  <c r="P322" i="14"/>
  <c r="R322" i="14"/>
  <c r="N323" i="14"/>
  <c r="O323" i="14"/>
  <c r="P323" i="14"/>
  <c r="R323" i="14"/>
  <c r="N325" i="14"/>
  <c r="O325" i="14"/>
  <c r="P325" i="14"/>
  <c r="R325" i="14"/>
  <c r="N326" i="14"/>
  <c r="O326" i="14"/>
  <c r="P326" i="14"/>
  <c r="R326" i="14"/>
  <c r="N327" i="14"/>
  <c r="O327" i="14"/>
  <c r="P327" i="14"/>
  <c r="N328" i="14"/>
  <c r="O328" i="14"/>
  <c r="P328" i="14"/>
  <c r="R328" i="14"/>
  <c r="N329" i="14"/>
  <c r="O329" i="14"/>
  <c r="P329" i="14"/>
  <c r="R329" i="14"/>
  <c r="N330" i="14"/>
  <c r="O330" i="14"/>
  <c r="P330" i="14"/>
  <c r="R330" i="14"/>
  <c r="N332" i="14"/>
  <c r="P332" i="14"/>
  <c r="R332" i="14"/>
  <c r="N331" i="14"/>
  <c r="O331" i="14"/>
  <c r="P331" i="14"/>
  <c r="R331" i="14"/>
  <c r="N334" i="14"/>
  <c r="O334" i="14"/>
  <c r="P334" i="14"/>
  <c r="N335" i="14"/>
  <c r="O335" i="14"/>
  <c r="P335" i="14"/>
  <c r="R335" i="14"/>
  <c r="N336" i="14"/>
  <c r="O336" i="14"/>
  <c r="P336" i="14"/>
  <c r="R336" i="14"/>
  <c r="N338" i="14"/>
  <c r="P338" i="14"/>
  <c r="R338" i="14"/>
  <c r="N337" i="14"/>
  <c r="O337" i="14"/>
  <c r="P337" i="14"/>
  <c r="R337" i="14"/>
  <c r="N339" i="14"/>
  <c r="P339" i="14"/>
  <c r="R339" i="14"/>
  <c r="N340" i="14"/>
  <c r="O340" i="14"/>
  <c r="P340" i="14"/>
  <c r="R340" i="14"/>
  <c r="N341" i="14"/>
  <c r="O341" i="14"/>
  <c r="P341" i="14"/>
  <c r="R341" i="14"/>
  <c r="N342" i="14"/>
  <c r="P342" i="14"/>
  <c r="R342" i="14"/>
  <c r="N344" i="14"/>
  <c r="O344" i="14"/>
  <c r="P344" i="14"/>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N355" i="14"/>
  <c r="O355" i="14"/>
  <c r="P355" i="14"/>
  <c r="N356" i="14"/>
  <c r="O356" i="14"/>
  <c r="P356" i="14"/>
  <c r="R356" i="14"/>
  <c r="N357" i="14"/>
  <c r="O357" i="14"/>
  <c r="P357" i="14"/>
  <c r="R357" i="14"/>
  <c r="N358" i="14"/>
  <c r="P358" i="14"/>
  <c r="R358" i="14"/>
  <c r="N359" i="14"/>
  <c r="P359" i="14"/>
  <c r="R359" i="14"/>
  <c r="N360" i="14"/>
  <c r="O360" i="14"/>
  <c r="P360" i="14"/>
  <c r="R360" i="14"/>
  <c r="N361" i="14"/>
  <c r="P361" i="14"/>
  <c r="R361" i="14"/>
  <c r="N362" i="14"/>
  <c r="O362" i="14"/>
  <c r="P362" i="14"/>
  <c r="R362" i="14"/>
  <c r="N364" i="14"/>
  <c r="O364" i="14"/>
  <c r="P364" i="14"/>
  <c r="N366" i="14"/>
  <c r="O366" i="14"/>
  <c r="P366" i="14"/>
  <c r="R366" i="14"/>
  <c r="N367" i="14"/>
  <c r="O367" i="14"/>
  <c r="P367" i="14"/>
  <c r="R367" i="14"/>
  <c r="N368" i="14"/>
  <c r="P368" i="14"/>
  <c r="R368" i="14"/>
  <c r="N369" i="14"/>
  <c r="O369" i="14"/>
  <c r="P369" i="14"/>
  <c r="R369" i="14"/>
  <c r="N370" i="14"/>
  <c r="O370" i="14"/>
  <c r="P370" i="14"/>
  <c r="R370" i="14"/>
  <c r="N373" i="14"/>
  <c r="P373" i="14"/>
  <c r="R373" i="14"/>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N381" i="14"/>
  <c r="O381" i="14"/>
  <c r="P381" i="14"/>
  <c r="R381" i="14"/>
  <c r="N382" i="14"/>
  <c r="O382" i="14"/>
  <c r="P382" i="14"/>
  <c r="N383" i="14"/>
  <c r="O383" i="14"/>
  <c r="P383" i="14"/>
  <c r="N384" i="14"/>
  <c r="O384" i="14"/>
  <c r="P384" i="14"/>
  <c r="R384" i="14"/>
  <c r="N386" i="14"/>
  <c r="O386" i="14"/>
  <c r="P386" i="14"/>
  <c r="N393" i="14"/>
  <c r="O393" i="14"/>
  <c r="P393" i="14"/>
  <c r="R393" i="14"/>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O395" i="14"/>
  <c r="P395" i="14"/>
  <c r="R395" i="14"/>
  <c r="O400" i="14"/>
  <c r="P400" i="14"/>
  <c r="R400" i="14"/>
  <c r="O396" i="14"/>
  <c r="P396" i="14"/>
  <c r="R396" i="14"/>
  <c r="O397" i="14"/>
  <c r="P397" i="14"/>
  <c r="R397" i="14"/>
  <c r="O398" i="14"/>
  <c r="P398" i="14"/>
  <c r="R398" i="14"/>
  <c r="O399" i="14"/>
  <c r="P399" i="14"/>
  <c r="R399" i="14"/>
  <c r="D34" i="13"/>
  <c r="R404" i="14"/>
  <c r="O402" i="14"/>
  <c r="O401" i="14" s="1"/>
  <c r="P402" i="14"/>
  <c r="P401" i="14" s="1"/>
  <c r="O405" i="14"/>
  <c r="P405" i="14"/>
  <c r="R405" i="14"/>
  <c r="P406" i="14"/>
  <c r="R406" i="14"/>
  <c r="N407" i="14"/>
  <c r="P407" i="14"/>
  <c r="D21" i="13"/>
  <c r="M11" i="15"/>
  <c r="N11" i="15"/>
  <c r="Q11" i="15"/>
  <c r="R11" i="15"/>
  <c r="M12" i="15"/>
  <c r="N12" i="15"/>
  <c r="Q12" i="15"/>
  <c r="R12" i="15"/>
  <c r="N13" i="15"/>
  <c r="Q13" i="15"/>
  <c r="R13" i="15"/>
  <c r="O14" i="15"/>
  <c r="S14" i="15"/>
  <c r="N16" i="15"/>
  <c r="Q16" i="15"/>
  <c r="R16" i="15"/>
  <c r="O17" i="15"/>
  <c r="S17" i="15"/>
  <c r="N18" i="15"/>
  <c r="Q18" i="15"/>
  <c r="R18" i="15"/>
  <c r="O19" i="15"/>
  <c r="H40" i="14"/>
  <c r="N21" i="15"/>
  <c r="Q21" i="15"/>
  <c r="R21" i="15"/>
  <c r="N23" i="15"/>
  <c r="Q23" i="15"/>
  <c r="R23" i="15"/>
  <c r="N25" i="15"/>
  <c r="H60" i="14"/>
  <c r="I60" i="14"/>
  <c r="J60" i="14"/>
  <c r="L60" i="14"/>
  <c r="O26" i="15"/>
  <c r="H61" i="14"/>
  <c r="I61" i="14"/>
  <c r="N28" i="15"/>
  <c r="G29" i="15"/>
  <c r="O29" i="15"/>
  <c r="H84" i="14"/>
  <c r="H83" i="14" s="1"/>
  <c r="N30" i="15"/>
  <c r="Q30" i="15"/>
  <c r="R30" i="15"/>
  <c r="S31" i="15"/>
  <c r="H101" i="14"/>
  <c r="N32" i="15"/>
  <c r="O33" i="15"/>
  <c r="N34" i="15"/>
  <c r="O35" i="15"/>
  <c r="H118" i="14"/>
  <c r="N36" i="15"/>
  <c r="O37" i="15"/>
  <c r="N38" i="15"/>
  <c r="H127" i="14"/>
  <c r="Q38" i="15"/>
  <c r="R38" i="15"/>
  <c r="O39" i="15"/>
  <c r="S39" i="15"/>
  <c r="H141" i="14"/>
  <c r="N40" i="15"/>
  <c r="Q40" i="15"/>
  <c r="R40" i="15"/>
  <c r="O41" i="15"/>
  <c r="S41" i="15"/>
  <c r="H154" i="14"/>
  <c r="H153" i="14" s="1"/>
  <c r="N42" i="15"/>
  <c r="Q42" i="15"/>
  <c r="R42" i="15"/>
  <c r="G43" i="15"/>
  <c r="O43" i="15"/>
  <c r="S43" i="15"/>
  <c r="H165" i="14"/>
  <c r="N44" i="15"/>
  <c r="Q44" i="15"/>
  <c r="R44" i="15"/>
  <c r="O45" i="15"/>
  <c r="S45" i="15"/>
  <c r="H178" i="14"/>
  <c r="H177" i="14" s="1"/>
  <c r="N46" i="15"/>
  <c r="O47" i="15"/>
  <c r="H191" i="14"/>
  <c r="H190" i="14" s="1"/>
  <c r="N48" i="15"/>
  <c r="O49" i="15"/>
  <c r="H205" i="14"/>
  <c r="N50" i="15"/>
  <c r="O51" i="15"/>
  <c r="H209" i="14"/>
  <c r="N52" i="15"/>
  <c r="O53" i="15"/>
  <c r="H221" i="14"/>
  <c r="H220" i="14" s="1"/>
  <c r="N54" i="15"/>
  <c r="O55" i="15"/>
  <c r="H230" i="14"/>
  <c r="N56" i="15"/>
  <c r="O57" i="15"/>
  <c r="N58" i="15"/>
  <c r="O59" i="15"/>
  <c r="H250" i="14"/>
  <c r="N60" i="15"/>
  <c r="O61" i="15"/>
  <c r="H263" i="14"/>
  <c r="H262" i="14" s="1"/>
  <c r="N62" i="15"/>
  <c r="Q62" i="15"/>
  <c r="R62" i="15"/>
  <c r="G63" i="15"/>
  <c r="O63" i="15"/>
  <c r="N64" i="15"/>
  <c r="H277" i="14"/>
  <c r="I277" i="14"/>
  <c r="J277" i="14"/>
  <c r="O65" i="15"/>
  <c r="H281" i="14"/>
  <c r="I281" i="14"/>
  <c r="J281" i="14"/>
  <c r="L281" i="14"/>
  <c r="H285" i="14"/>
  <c r="N67" i="15"/>
  <c r="Q67" i="15"/>
  <c r="R67" i="15"/>
  <c r="O68" i="15"/>
  <c r="H295" i="14"/>
  <c r="N69" i="15"/>
  <c r="Q69" i="15"/>
  <c r="R69" i="15"/>
  <c r="O70" i="15"/>
  <c r="H306" i="14"/>
  <c r="H305" i="14" s="1"/>
  <c r="N71" i="15"/>
  <c r="G72" i="15"/>
  <c r="O72" i="15"/>
  <c r="H316" i="14"/>
  <c r="N73" i="15"/>
  <c r="O74" i="15"/>
  <c r="H325" i="14"/>
  <c r="N75" i="15"/>
  <c r="O76" i="15"/>
  <c r="N77" i="15"/>
  <c r="H334" i="14"/>
  <c r="G78" i="15"/>
  <c r="J334" i="14"/>
  <c r="L334" i="14"/>
  <c r="O78" i="15"/>
  <c r="H338" i="14"/>
  <c r="H344" i="14"/>
  <c r="H343" i="14" s="1"/>
  <c r="N80" i="15"/>
  <c r="Q80" i="15"/>
  <c r="R80" i="15"/>
  <c r="O81" i="15"/>
  <c r="N82" i="15"/>
  <c r="Q82" i="15"/>
  <c r="R82" i="15"/>
  <c r="O83" i="15"/>
  <c r="H364" i="14"/>
  <c r="H363" i="14" s="1"/>
  <c r="N84" i="15"/>
  <c r="Q84" i="15"/>
  <c r="R84" i="15"/>
  <c r="O85" i="15"/>
  <c r="H373" i="14"/>
  <c r="H372" i="14" s="1"/>
  <c r="N86" i="15"/>
  <c r="O87" i="15"/>
  <c r="N88" i="15"/>
  <c r="Q88" i="15"/>
  <c r="R88" i="15"/>
  <c r="O89" i="15"/>
  <c r="S89" i="15"/>
  <c r="N90" i="15"/>
  <c r="J395" i="14"/>
  <c r="L395" i="14"/>
  <c r="O91" i="15"/>
  <c r="I96" i="15"/>
  <c r="J96" i="15"/>
  <c r="M96" i="15"/>
  <c r="N96" i="15"/>
  <c r="Q96" i="15"/>
  <c r="R96" i="15"/>
  <c r="L404" i="14"/>
  <c r="H402" i="14"/>
  <c r="L402" i="14"/>
  <c r="G95" i="15"/>
  <c r="O95" i="15"/>
  <c r="H405" i="14"/>
  <c r="I405" i="14"/>
  <c r="J405" i="14"/>
  <c r="K98" i="15"/>
  <c r="O98" i="15"/>
  <c r="H406" i="14"/>
  <c r="I406" i="14"/>
  <c r="J406" i="14"/>
  <c r="G99" i="15"/>
  <c r="O99" i="15"/>
  <c r="K13" i="14"/>
  <c r="Q13" i="14"/>
  <c r="W13" i="14"/>
  <c r="Q14" i="14"/>
  <c r="U14" i="14"/>
  <c r="W14" i="14"/>
  <c r="X14" i="14"/>
  <c r="Q15" i="14"/>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U32" i="14"/>
  <c r="V32" i="14"/>
  <c r="W32" i="14"/>
  <c r="Q33" i="14"/>
  <c r="V33" i="14"/>
  <c r="W33" i="14"/>
  <c r="X33" i="14"/>
  <c r="Q34" i="14"/>
  <c r="W34" i="14"/>
  <c r="X34" i="14"/>
  <c r="Q35" i="14"/>
  <c r="U35" i="14"/>
  <c r="V35" i="14"/>
  <c r="W35" i="14"/>
  <c r="X35" i="14"/>
  <c r="Q36" i="14"/>
  <c r="U36" i="14"/>
  <c r="V36" i="14"/>
  <c r="W36" i="14"/>
  <c r="Q37" i="14"/>
  <c r="U37" i="14"/>
  <c r="V37" i="14"/>
  <c r="W37" i="14"/>
  <c r="X37" i="14"/>
  <c r="Q38" i="14"/>
  <c r="U38" i="14"/>
  <c r="V38" i="14"/>
  <c r="W38" i="14"/>
  <c r="K40" i="14"/>
  <c r="K39" i="14" s="1"/>
  <c r="Q40" i="14"/>
  <c r="W40" i="14"/>
  <c r="Q41" i="14"/>
  <c r="U41" i="14"/>
  <c r="V41" i="14"/>
  <c r="W41" i="14"/>
  <c r="Q42" i="14"/>
  <c r="Q43" i="14"/>
  <c r="W43" i="14"/>
  <c r="U44" i="14"/>
  <c r="C44" i="14" s="1"/>
  <c r="V44" i="14"/>
  <c r="D44" i="14" s="1"/>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U92" i="14"/>
  <c r="V92" i="14"/>
  <c r="W92" i="14"/>
  <c r="X92" i="14"/>
  <c r="Q93" i="14"/>
  <c r="V93" i="14"/>
  <c r="W93" i="14"/>
  <c r="Q94" i="14"/>
  <c r="U94" i="14"/>
  <c r="V94" i="14"/>
  <c r="W94" i="14"/>
  <c r="X94" i="14"/>
  <c r="Q95" i="14"/>
  <c r="W95" i="14"/>
  <c r="Q96" i="14"/>
  <c r="U96" i="14"/>
  <c r="V96" i="14"/>
  <c r="W96" i="14"/>
  <c r="X96" i="14"/>
  <c r="Q97" i="14"/>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U125" i="14"/>
  <c r="V125" i="14"/>
  <c r="W125" i="14"/>
  <c r="X125" i="14"/>
  <c r="K127" i="14"/>
  <c r="Q127" i="14"/>
  <c r="W127" i="14"/>
  <c r="Q128" i="14"/>
  <c r="U128" i="14"/>
  <c r="V128" i="14"/>
  <c r="W128" i="14"/>
  <c r="Q129" i="14"/>
  <c r="U129" i="14"/>
  <c r="V129" i="14"/>
  <c r="W129" i="14"/>
  <c r="X129" i="14"/>
  <c r="Q130" i="14"/>
  <c r="W130" i="14"/>
  <c r="X130" i="14"/>
  <c r="Q131" i="14"/>
  <c r="U131" i="14"/>
  <c r="W131" i="14"/>
  <c r="Q132" i="14"/>
  <c r="U132" i="14"/>
  <c r="W132" i="14"/>
  <c r="Q133" i="14"/>
  <c r="U133" i="14"/>
  <c r="W133" i="14"/>
  <c r="X133" i="14"/>
  <c r="Q134" i="14"/>
  <c r="W134" i="14"/>
  <c r="X134" i="14"/>
  <c r="Q135" i="14"/>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U143" i="14"/>
  <c r="V143" i="14"/>
  <c r="W143" i="14"/>
  <c r="Q144" i="14"/>
  <c r="U144" i="14"/>
  <c r="W144" i="14"/>
  <c r="X144" i="14"/>
  <c r="U145" i="14"/>
  <c r="C145" i="14" s="1"/>
  <c r="V145" i="14"/>
  <c r="D145" i="14" s="1"/>
  <c r="W145" i="14"/>
  <c r="E145" i="14" s="1"/>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U232" i="14"/>
  <c r="V232" i="14"/>
  <c r="W232" i="14"/>
  <c r="Q233" i="14"/>
  <c r="U233" i="14"/>
  <c r="W233" i="14"/>
  <c r="X233" i="14"/>
  <c r="Q234" i="14"/>
  <c r="U234" i="14"/>
  <c r="W234" i="14"/>
  <c r="Q235" i="14"/>
  <c r="V235" i="14"/>
  <c r="W235" i="14"/>
  <c r="X235" i="14"/>
  <c r="H237" i="14"/>
  <c r="H236" i="14" s="1"/>
  <c r="K237" i="14"/>
  <c r="K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Q277" i="14"/>
  <c r="W277" i="14"/>
  <c r="Q278" i="14"/>
  <c r="Q279" i="14"/>
  <c r="V279" i="14"/>
  <c r="W279" i="14"/>
  <c r="Q280" i="14"/>
  <c r="U280" i="14"/>
  <c r="V280" i="14"/>
  <c r="W280" i="14"/>
  <c r="K281" i="14"/>
  <c r="Q281" i="14"/>
  <c r="V281" i="14"/>
  <c r="W281" i="14"/>
  <c r="Q282" i="14"/>
  <c r="U282" i="14"/>
  <c r="W282" i="14"/>
  <c r="X282" i="14"/>
  <c r="Q283" i="14"/>
  <c r="V283" i="14"/>
  <c r="W283" i="14"/>
  <c r="K285" i="14"/>
  <c r="Q285" i="14"/>
  <c r="W285" i="14"/>
  <c r="Q286" i="14"/>
  <c r="U286" i="14"/>
  <c r="V286" i="14"/>
  <c r="W286" i="14"/>
  <c r="Q287" i="14"/>
  <c r="U287" i="14"/>
  <c r="V287" i="14"/>
  <c r="W287" i="14"/>
  <c r="X287" i="14"/>
  <c r="Q288" i="14"/>
  <c r="W288" i="14"/>
  <c r="Q289" i="14"/>
  <c r="U289" i="14"/>
  <c r="W289" i="14"/>
  <c r="Q290" i="14"/>
  <c r="V290" i="14"/>
  <c r="W290" i="14"/>
  <c r="X290" i="14"/>
  <c r="Q291" i="14"/>
  <c r="W291" i="14"/>
  <c r="Q292" i="14"/>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U300" i="14"/>
  <c r="V300" i="14"/>
  <c r="W300" i="14"/>
  <c r="Q301" i="14"/>
  <c r="V301" i="14"/>
  <c r="W301" i="14"/>
  <c r="X301" i="14"/>
  <c r="Q302" i="14"/>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V370" i="14"/>
  <c r="W370" i="14"/>
  <c r="X370" i="14"/>
  <c r="U371" i="14"/>
  <c r="C371" i="14" s="1"/>
  <c r="V371" i="14"/>
  <c r="D371" i="14" s="1"/>
  <c r="W371" i="14"/>
  <c r="E371" i="14" s="1"/>
  <c r="X371" i="14"/>
  <c r="F371" i="14" s="1"/>
  <c r="K373" i="14"/>
  <c r="K372" i="14" s="1"/>
  <c r="Q373" i="14"/>
  <c r="W373" i="14"/>
  <c r="Q374" i="14"/>
  <c r="U374" i="14"/>
  <c r="V374" i="14"/>
  <c r="W374" i="14"/>
  <c r="X374" i="14"/>
  <c r="Q375" i="14"/>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3" i="14"/>
  <c r="Q403" i="14"/>
  <c r="W403" i="14"/>
  <c r="H404" i="14"/>
  <c r="I404" i="14"/>
  <c r="J404" i="14"/>
  <c r="K404" i="14"/>
  <c r="Q404" i="14"/>
  <c r="W404" i="14"/>
  <c r="I402" i="14"/>
  <c r="J402" i="14"/>
  <c r="K402" i="14"/>
  <c r="Q402" i="14"/>
  <c r="Q401" i="14" s="1"/>
  <c r="W402" i="14"/>
  <c r="W401" i="14" s="1"/>
  <c r="K405" i="14"/>
  <c r="Q405" i="14"/>
  <c r="W405" i="14"/>
  <c r="K406" i="14"/>
  <c r="Q406" i="14"/>
  <c r="W406" i="14"/>
  <c r="H407" i="14"/>
  <c r="I407" i="14"/>
  <c r="J407" i="14"/>
  <c r="K407" i="14"/>
  <c r="L407" i="14"/>
  <c r="O407" i="14"/>
  <c r="Q407" i="14"/>
  <c r="U407" i="14"/>
  <c r="V407" i="14"/>
  <c r="W407" i="14"/>
  <c r="X407" i="14"/>
  <c r="D9" i="13"/>
  <c r="D22" i="13"/>
  <c r="D24" i="13"/>
  <c r="D28" i="13"/>
  <c r="D29" i="13"/>
  <c r="D44" i="13"/>
  <c r="D91" i="13"/>
  <c r="D102" i="13"/>
  <c r="D105" i="13"/>
  <c r="D106" i="13"/>
  <c r="D109" i="13"/>
  <c r="D111" i="13"/>
  <c r="F125" i="18" l="1"/>
  <c r="F65" i="18"/>
  <c r="F17" i="18"/>
  <c r="AE272" i="14"/>
  <c r="AE259" i="14"/>
  <c r="AE296" i="14"/>
  <c r="F290" i="18"/>
  <c r="F235" i="18"/>
  <c r="F321" i="18"/>
  <c r="D290" i="18"/>
  <c r="C290" i="18"/>
  <c r="G290" i="18" s="1"/>
  <c r="F286" i="18"/>
  <c r="AE313" i="14"/>
  <c r="C235" i="18"/>
  <c r="D235" i="18"/>
  <c r="F136" i="18"/>
  <c r="D125" i="18"/>
  <c r="C125" i="18"/>
  <c r="F111" i="18"/>
  <c r="C96" i="18"/>
  <c r="D96" i="18"/>
  <c r="F84" i="18"/>
  <c r="D65" i="18"/>
  <c r="C65" i="18"/>
  <c r="C42" i="18"/>
  <c r="D42" i="18"/>
  <c r="F25" i="18"/>
  <c r="G25" i="18" s="1"/>
  <c r="D17" i="18"/>
  <c r="C17" i="18"/>
  <c r="G17" i="18" s="1"/>
  <c r="F11" i="18"/>
  <c r="F96" i="18"/>
  <c r="C321" i="18"/>
  <c r="AA403" i="14" s="1"/>
  <c r="D321" i="18"/>
  <c r="AB403" i="14" s="1"/>
  <c r="F296" i="18"/>
  <c r="C286" i="18"/>
  <c r="D286" i="18"/>
  <c r="F263" i="18"/>
  <c r="F248" i="18"/>
  <c r="F231" i="18"/>
  <c r="F179" i="18"/>
  <c r="C136" i="18"/>
  <c r="D136" i="18"/>
  <c r="C111" i="18"/>
  <c r="D111" i="18"/>
  <c r="C84" i="18"/>
  <c r="D84" i="18"/>
  <c r="F79" i="18"/>
  <c r="G79" i="18" s="1"/>
  <c r="F47" i="18"/>
  <c r="C25" i="18"/>
  <c r="D25" i="18"/>
  <c r="C11" i="18"/>
  <c r="D11" i="18"/>
  <c r="C278" i="18"/>
  <c r="D278" i="18"/>
  <c r="D188" i="18"/>
  <c r="C188" i="18"/>
  <c r="D149" i="18"/>
  <c r="C149" i="18"/>
  <c r="C13" i="18"/>
  <c r="D13" i="18"/>
  <c r="C296" i="18"/>
  <c r="D296" i="18"/>
  <c r="AE350" i="14"/>
  <c r="C263" i="18"/>
  <c r="D263" i="18"/>
  <c r="D248" i="18"/>
  <c r="C248" i="18"/>
  <c r="F241" i="18"/>
  <c r="C231" i="18"/>
  <c r="D231" i="18"/>
  <c r="F193" i="18"/>
  <c r="AE223" i="14"/>
  <c r="D179" i="18"/>
  <c r="C179" i="18"/>
  <c r="AE216" i="14"/>
  <c r="F167" i="18"/>
  <c r="C79" i="18"/>
  <c r="D79" i="18"/>
  <c r="F71" i="18"/>
  <c r="G71" i="18" s="1"/>
  <c r="D47" i="18"/>
  <c r="C47" i="18"/>
  <c r="F30" i="18"/>
  <c r="G125" i="18"/>
  <c r="G65" i="18"/>
  <c r="F312" i="18"/>
  <c r="F307" i="18"/>
  <c r="F258" i="18"/>
  <c r="C241" i="18"/>
  <c r="D241" i="18"/>
  <c r="C193" i="18"/>
  <c r="D193" i="18"/>
  <c r="AE224" i="14"/>
  <c r="D167" i="18"/>
  <c r="C167" i="18"/>
  <c r="AE206" i="14"/>
  <c r="F163" i="18"/>
  <c r="F120" i="18"/>
  <c r="F102" i="18"/>
  <c r="G102" i="18" s="1"/>
  <c r="D71" i="18"/>
  <c r="C71" i="18"/>
  <c r="C30" i="18"/>
  <c r="D30" i="18"/>
  <c r="C272" i="18"/>
  <c r="D272" i="18"/>
  <c r="C217" i="18"/>
  <c r="D217" i="18"/>
  <c r="C204" i="18"/>
  <c r="D204" i="18"/>
  <c r="F42" i="18"/>
  <c r="G42" i="18" s="1"/>
  <c r="D312" i="18"/>
  <c r="C312" i="18"/>
  <c r="C307" i="18"/>
  <c r="D307" i="18"/>
  <c r="F278" i="18"/>
  <c r="F272" i="18"/>
  <c r="G272" i="18" s="1"/>
  <c r="C258" i="18"/>
  <c r="D258" i="18"/>
  <c r="AE293" i="14"/>
  <c r="AE265" i="14"/>
  <c r="F217" i="18"/>
  <c r="AE252" i="14"/>
  <c r="F204" i="18"/>
  <c r="G204" i="18" s="1"/>
  <c r="AE234" i="14"/>
  <c r="F188" i="18"/>
  <c r="C163" i="18"/>
  <c r="D163" i="18"/>
  <c r="F149" i="18"/>
  <c r="G149" i="18" s="1"/>
  <c r="C120" i="18"/>
  <c r="D120" i="18"/>
  <c r="C102" i="18"/>
  <c r="D102" i="18"/>
  <c r="F13" i="18"/>
  <c r="AE326" i="14"/>
  <c r="K42" i="18"/>
  <c r="AE219" i="14"/>
  <c r="AB10" i="14"/>
  <c r="C34" i="14"/>
  <c r="B402" i="14"/>
  <c r="Y52" i="14"/>
  <c r="AE60" i="17"/>
  <c r="O77" i="17"/>
  <c r="AI42" i="17"/>
  <c r="AU28" i="17"/>
  <c r="E15" i="14"/>
  <c r="W306" i="17"/>
  <c r="AE296" i="17"/>
  <c r="AM286" i="17"/>
  <c r="AU230" i="17"/>
  <c r="O203" i="17"/>
  <c r="W276" i="17"/>
  <c r="AM296" i="17"/>
  <c r="AE269" i="17"/>
  <c r="K269" i="17"/>
  <c r="K392" i="17"/>
  <c r="K215" i="17"/>
  <c r="S88" i="15"/>
  <c r="J55" i="14"/>
  <c r="L55" i="14"/>
  <c r="L386" i="14"/>
  <c r="L385" i="14" s="1"/>
  <c r="L373" i="14"/>
  <c r="J364" i="14"/>
  <c r="J355" i="14"/>
  <c r="J354" i="14" s="1"/>
  <c r="J325" i="14"/>
  <c r="L316" i="14"/>
  <c r="J285" i="14"/>
  <c r="G64" i="15"/>
  <c r="L237" i="14"/>
  <c r="L236" i="14" s="1"/>
  <c r="J154" i="14"/>
  <c r="J153" i="14" s="1"/>
  <c r="J118" i="14"/>
  <c r="J78" i="14"/>
  <c r="J77" i="14" s="1"/>
  <c r="AA286" i="18"/>
  <c r="K167" i="18"/>
  <c r="E401" i="14"/>
  <c r="AM60" i="17"/>
  <c r="O199" i="17"/>
  <c r="O56" i="17"/>
  <c r="E214" i="14"/>
  <c r="E92" i="14"/>
  <c r="AE85" i="14"/>
  <c r="E125" i="14"/>
  <c r="E75" i="14"/>
  <c r="B401" i="14"/>
  <c r="AE163" i="14"/>
  <c r="BS306" i="17"/>
  <c r="AA286" i="17"/>
  <c r="O125" i="17"/>
  <c r="L127" i="14"/>
  <c r="L126" i="14" s="1"/>
  <c r="K286" i="18"/>
  <c r="D401" i="14"/>
  <c r="BS125" i="17"/>
  <c r="BW392" i="17"/>
  <c r="AE276" i="17"/>
  <c r="C401" i="14"/>
  <c r="Y401" i="14"/>
  <c r="L403" i="14"/>
  <c r="I364" i="14"/>
  <c r="I355" i="14"/>
  <c r="I344" i="14"/>
  <c r="I343" i="14" s="1"/>
  <c r="J344" i="14"/>
  <c r="I295" i="14"/>
  <c r="I294" i="14" s="1"/>
  <c r="I263" i="14"/>
  <c r="I84" i="14"/>
  <c r="I83" i="14" s="1"/>
  <c r="J403" i="14"/>
  <c r="I403" i="14"/>
  <c r="Z11" i="14"/>
  <c r="Z394" i="14"/>
  <c r="CD326" i="18"/>
  <c r="CC326" i="18"/>
  <c r="E112" i="13" s="1"/>
  <c r="BB326" i="18"/>
  <c r="K278" i="18"/>
  <c r="BA326" i="18"/>
  <c r="F105" i="13" s="1"/>
  <c r="CA223" i="17"/>
  <c r="BW374" i="17"/>
  <c r="AI255" i="17"/>
  <c r="AI199" i="17"/>
  <c r="AE306" i="17"/>
  <c r="W255" i="17"/>
  <c r="W186" i="17"/>
  <c r="B407" i="14"/>
  <c r="O255" i="17"/>
  <c r="O215" i="17"/>
  <c r="K199" i="17"/>
  <c r="CA162" i="17"/>
  <c r="BK139" i="17"/>
  <c r="BS77" i="17"/>
  <c r="K56" i="17"/>
  <c r="AQ42" i="17"/>
  <c r="K42" i="17"/>
  <c r="AA42" i="17"/>
  <c r="AE361" i="17"/>
  <c r="K306" i="17"/>
  <c r="CA286" i="17"/>
  <c r="BO286" i="17"/>
  <c r="W286" i="17"/>
  <c r="AE286" i="17"/>
  <c r="AQ255" i="17"/>
  <c r="K223" i="17"/>
  <c r="BO186" i="17"/>
  <c r="CA60" i="17"/>
  <c r="CA28" i="17"/>
  <c r="AQ242" i="17"/>
  <c r="K162" i="17"/>
  <c r="CA174" i="17"/>
  <c r="AA383" i="17"/>
  <c r="O269" i="17"/>
  <c r="BS151" i="17"/>
  <c r="K77" i="17"/>
  <c r="W56" i="17"/>
  <c r="CE392" i="17"/>
  <c r="E36" i="14"/>
  <c r="AE392" i="17"/>
  <c r="E97" i="14"/>
  <c r="E94" i="14"/>
  <c r="E32" i="14"/>
  <c r="N403" i="14"/>
  <c r="D25" i="13"/>
  <c r="S184" i="14"/>
  <c r="E261" i="14"/>
  <c r="S38" i="15"/>
  <c r="J250" i="14"/>
  <c r="J205" i="14"/>
  <c r="D205" i="14" s="1"/>
  <c r="I386" i="14"/>
  <c r="I385" i="14" s="1"/>
  <c r="L40" i="14"/>
  <c r="I325" i="14"/>
  <c r="J237" i="14"/>
  <c r="J191" i="14"/>
  <c r="I40" i="14"/>
  <c r="J40" i="14"/>
  <c r="J373" i="14"/>
  <c r="L165" i="14"/>
  <c r="J101" i="14"/>
  <c r="K96" i="15"/>
  <c r="I101" i="15"/>
  <c r="F9" i="13" s="1"/>
  <c r="H403" i="14"/>
  <c r="AC11" i="14"/>
  <c r="AC10" i="14"/>
  <c r="Y370" i="14"/>
  <c r="E302" i="14"/>
  <c r="E341" i="14"/>
  <c r="E279" i="14"/>
  <c r="E135" i="14"/>
  <c r="E287" i="14"/>
  <c r="E232" i="14"/>
  <c r="E375" i="14"/>
  <c r="E351" i="14"/>
  <c r="E300" i="14"/>
  <c r="E292" i="14"/>
  <c r="E247" i="14"/>
  <c r="E143" i="14"/>
  <c r="E133" i="14"/>
  <c r="E128" i="14"/>
  <c r="E65" i="14"/>
  <c r="I276" i="14"/>
  <c r="AE132" i="14"/>
  <c r="BW25" i="18"/>
  <c r="CA99" i="17"/>
  <c r="BO392" i="17"/>
  <c r="BO323" i="17"/>
  <c r="Y217" i="14"/>
  <c r="BS276" i="17"/>
  <c r="BS223" i="17"/>
  <c r="BK83" i="17"/>
  <c r="AQ323" i="17"/>
  <c r="AQ286" i="17"/>
  <c r="AM162" i="17"/>
  <c r="AI230" i="17"/>
  <c r="AI223" i="17"/>
  <c r="AI174" i="17"/>
  <c r="AI15" i="17"/>
  <c r="AA333" i="17"/>
  <c r="AA13" i="17"/>
  <c r="W203" i="17"/>
  <c r="W13" i="17"/>
  <c r="K296" i="17"/>
  <c r="K286" i="17"/>
  <c r="K139" i="17"/>
  <c r="K104" i="17"/>
  <c r="D407" i="14"/>
  <c r="K276" i="14"/>
  <c r="S44" i="15"/>
  <c r="I316" i="14"/>
  <c r="I315" i="14" s="1"/>
  <c r="O58" i="15"/>
  <c r="I209" i="14"/>
  <c r="I205" i="14"/>
  <c r="I204" i="14" s="1"/>
  <c r="CA344" i="17"/>
  <c r="CA276" i="17"/>
  <c r="CA255" i="17"/>
  <c r="CA242" i="17"/>
  <c r="CA215" i="17"/>
  <c r="CA186" i="17"/>
  <c r="CA125" i="17"/>
  <c r="CA19" i="17"/>
  <c r="BO56" i="17"/>
  <c r="BS333" i="17"/>
  <c r="BS139" i="17"/>
  <c r="BW60" i="17"/>
  <c r="AQ269" i="17"/>
  <c r="AU269" i="17"/>
  <c r="AM306" i="17"/>
  <c r="AM255" i="17"/>
  <c r="AM186" i="17"/>
  <c r="AI352" i="17"/>
  <c r="AI186" i="17"/>
  <c r="AI99" i="17"/>
  <c r="AE333" i="17"/>
  <c r="AA344" i="17"/>
  <c r="AE142" i="14"/>
  <c r="AE27" i="14"/>
  <c r="BO306" i="17"/>
  <c r="Y311" i="14"/>
  <c r="BO269" i="17"/>
  <c r="BO255" i="17"/>
  <c r="BO77" i="17"/>
  <c r="BO60" i="17"/>
  <c r="D14" i="17"/>
  <c r="C14" i="17"/>
  <c r="F14" i="17"/>
  <c r="BW306" i="17"/>
  <c r="BW269" i="17"/>
  <c r="BW230" i="17"/>
  <c r="BW203" i="17"/>
  <c r="BW186" i="17"/>
  <c r="BW116" i="17"/>
  <c r="BW99" i="17"/>
  <c r="BW77" i="17"/>
  <c r="C374" i="17"/>
  <c r="D374" i="17"/>
  <c r="C361" i="17"/>
  <c r="D361" i="17"/>
  <c r="C352" i="17"/>
  <c r="D352" i="17"/>
  <c r="C333" i="17"/>
  <c r="D333" i="17"/>
  <c r="C323" i="17"/>
  <c r="D323" i="17"/>
  <c r="D306" i="17"/>
  <c r="C306" i="17"/>
  <c r="AQ306" i="17"/>
  <c r="C296" i="17"/>
  <c r="D296" i="17"/>
  <c r="AQ296" i="17"/>
  <c r="C286" i="17"/>
  <c r="D286" i="17"/>
  <c r="D276" i="17"/>
  <c r="C276" i="17"/>
  <c r="C255" i="17"/>
  <c r="D255" i="17"/>
  <c r="AQ223" i="17"/>
  <c r="C223" i="17"/>
  <c r="D223" i="17"/>
  <c r="AQ203" i="17"/>
  <c r="C203" i="17"/>
  <c r="D203" i="17"/>
  <c r="C199" i="17"/>
  <c r="D199" i="17"/>
  <c r="AQ186" i="17"/>
  <c r="C174" i="17"/>
  <c r="D174" i="17"/>
  <c r="C162" i="17"/>
  <c r="D162" i="17"/>
  <c r="C151" i="17"/>
  <c r="D151" i="17"/>
  <c r="C125" i="17"/>
  <c r="D125" i="17"/>
  <c r="D116" i="17"/>
  <c r="C116" i="17"/>
  <c r="C104" i="17"/>
  <c r="D104" i="17"/>
  <c r="C99" i="17"/>
  <c r="D99" i="17"/>
  <c r="C83" i="17"/>
  <c r="D83" i="17"/>
  <c r="C77" i="17"/>
  <c r="D77" i="17"/>
  <c r="C42" i="17"/>
  <c r="D42" i="17"/>
  <c r="AQ28" i="17"/>
  <c r="C28" i="17"/>
  <c r="D28" i="17"/>
  <c r="AQ15" i="17"/>
  <c r="D392" i="17"/>
  <c r="V403" i="14" s="1"/>
  <c r="C392" i="17"/>
  <c r="U403" i="14" s="1"/>
  <c r="C383" i="17"/>
  <c r="D383" i="17"/>
  <c r="C344" i="17"/>
  <c r="D344" i="17"/>
  <c r="C315" i="17"/>
  <c r="D315" i="17"/>
  <c r="C269" i="17"/>
  <c r="D269" i="17"/>
  <c r="C242" i="17"/>
  <c r="D242" i="17"/>
  <c r="D230" i="17"/>
  <c r="C230" i="17"/>
  <c r="AU215" i="17"/>
  <c r="C215" i="17"/>
  <c r="D215" i="17"/>
  <c r="C186" i="17"/>
  <c r="D186" i="17"/>
  <c r="C139" i="17"/>
  <c r="D139" i="17"/>
  <c r="C60" i="17"/>
  <c r="D60" i="17"/>
  <c r="C56" i="17"/>
  <c r="D56" i="17"/>
  <c r="C19" i="17"/>
  <c r="D19" i="17"/>
  <c r="AM276" i="17"/>
  <c r="AE230" i="17"/>
  <c r="F242" i="17"/>
  <c r="K230" i="17"/>
  <c r="F199" i="17"/>
  <c r="F56" i="17"/>
  <c r="F19" i="17"/>
  <c r="F315" i="17"/>
  <c r="F104" i="17"/>
  <c r="F83" i="17"/>
  <c r="F60" i="17"/>
  <c r="F28" i="17"/>
  <c r="F392" i="17"/>
  <c r="F383" i="17"/>
  <c r="F344" i="17"/>
  <c r="F230" i="17"/>
  <c r="F186" i="17"/>
  <c r="F151" i="17"/>
  <c r="F139" i="17"/>
  <c r="F116" i="17"/>
  <c r="F77" i="17"/>
  <c r="F13" i="17"/>
  <c r="F374" i="17"/>
  <c r="F361" i="17"/>
  <c r="F352" i="17"/>
  <c r="F333" i="17"/>
  <c r="F323" i="17"/>
  <c r="F306" i="17"/>
  <c r="F296" i="17"/>
  <c r="F269" i="17"/>
  <c r="F255" i="17"/>
  <c r="W230" i="17"/>
  <c r="F223" i="17"/>
  <c r="F215" i="17"/>
  <c r="F162" i="17"/>
  <c r="F125" i="17"/>
  <c r="W99" i="17"/>
  <c r="W77" i="17"/>
  <c r="F15" i="17"/>
  <c r="BG286" i="17"/>
  <c r="F286" i="17"/>
  <c r="BG276" i="17"/>
  <c r="F276" i="17"/>
  <c r="BG203" i="17"/>
  <c r="F203" i="17"/>
  <c r="BG199" i="17"/>
  <c r="BG174" i="17"/>
  <c r="F174" i="17"/>
  <c r="BG99" i="17"/>
  <c r="F99" i="17"/>
  <c r="BG42" i="17"/>
  <c r="F42" i="17"/>
  <c r="BG28" i="17"/>
  <c r="C13" i="17"/>
  <c r="D13" i="17"/>
  <c r="D15" i="17"/>
  <c r="C15" i="17"/>
  <c r="O96" i="15"/>
  <c r="O86" i="15"/>
  <c r="O82" i="15"/>
  <c r="O80" i="15"/>
  <c r="O77" i="15"/>
  <c r="O75" i="15"/>
  <c r="L325" i="14"/>
  <c r="O64" i="15"/>
  <c r="O56" i="15"/>
  <c r="O50" i="15"/>
  <c r="L191" i="14"/>
  <c r="O32" i="15"/>
  <c r="O25" i="15"/>
  <c r="CA13" i="18"/>
  <c r="AA13" i="18"/>
  <c r="AA163" i="18"/>
  <c r="AA125" i="18"/>
  <c r="AA111" i="18"/>
  <c r="W84" i="18"/>
  <c r="O13" i="18"/>
  <c r="AU163" i="18"/>
  <c r="W248" i="18"/>
  <c r="O71" i="18"/>
  <c r="S286" i="18"/>
  <c r="AU272" i="18"/>
  <c r="CA290" i="18"/>
  <c r="AD166" i="14"/>
  <c r="AE166" i="14" s="1"/>
  <c r="W312" i="18"/>
  <c r="W65" i="18"/>
  <c r="BG204" i="18"/>
  <c r="AU65" i="18"/>
  <c r="W290" i="18"/>
  <c r="CA248" i="18"/>
  <c r="AU17" i="18"/>
  <c r="W102" i="18"/>
  <c r="BG71" i="18"/>
  <c r="AC284" i="14"/>
  <c r="BG321" i="18"/>
  <c r="O307" i="18"/>
  <c r="CA241" i="18"/>
  <c r="BG193" i="18"/>
  <c r="AA18" i="14"/>
  <c r="AE18" i="14" s="1"/>
  <c r="AU290" i="18"/>
  <c r="S263" i="18"/>
  <c r="W193" i="18"/>
  <c r="AU188" i="18"/>
  <c r="BG96" i="18"/>
  <c r="CA71" i="18"/>
  <c r="CA79" i="18"/>
  <c r="S17" i="18"/>
  <c r="CA11" i="18"/>
  <c r="AA312" i="18"/>
  <c r="BG307" i="18"/>
  <c r="CA296" i="18"/>
  <c r="AU286" i="18"/>
  <c r="S258" i="18"/>
  <c r="CA235" i="18"/>
  <c r="BG84" i="18"/>
  <c r="AA71" i="18"/>
  <c r="CA30" i="18"/>
  <c r="S125" i="18"/>
  <c r="AA30" i="18"/>
  <c r="AD215" i="14"/>
  <c r="AE215" i="14" s="1"/>
  <c r="E175" i="14"/>
  <c r="AU312" i="18"/>
  <c r="S163" i="18"/>
  <c r="O79" i="18"/>
  <c r="CA47" i="18"/>
  <c r="O263" i="18"/>
  <c r="AA210" i="14"/>
  <c r="AE210" i="14" s="1"/>
  <c r="AE321" i="18"/>
  <c r="O321" i="18"/>
  <c r="O231" i="18"/>
  <c r="BG167" i="18"/>
  <c r="S71" i="18"/>
  <c r="AA25" i="18"/>
  <c r="W263" i="18"/>
  <c r="AU231" i="18"/>
  <c r="CA193" i="18"/>
  <c r="AA193" i="18"/>
  <c r="O167" i="18"/>
  <c r="W163" i="18"/>
  <c r="AA120" i="18"/>
  <c r="W79" i="18"/>
  <c r="AU25" i="18"/>
  <c r="AA17" i="18"/>
  <c r="AU13" i="18"/>
  <c r="AA204" i="18"/>
  <c r="K179" i="18"/>
  <c r="W120" i="18"/>
  <c r="BG111" i="18"/>
  <c r="AU102" i="18"/>
  <c r="S65" i="18"/>
  <c r="AU30" i="18"/>
  <c r="AD312" i="14"/>
  <c r="AE312" i="14" s="1"/>
  <c r="O290" i="18"/>
  <c r="CA278" i="18"/>
  <c r="AA278" i="18"/>
  <c r="W272" i="18"/>
  <c r="CA258" i="18"/>
  <c r="W258" i="18"/>
  <c r="BG163" i="18"/>
  <c r="AU149" i="18"/>
  <c r="AU136" i="18"/>
  <c r="AE79" i="18"/>
  <c r="BG65" i="18"/>
  <c r="BG286" i="18"/>
  <c r="O179" i="18"/>
  <c r="AU167" i="18"/>
  <c r="AA102" i="18"/>
  <c r="W96" i="18"/>
  <c r="AP10" i="18"/>
  <c r="E278" i="14"/>
  <c r="E326" i="14"/>
  <c r="BG312" i="18"/>
  <c r="AU248" i="18"/>
  <c r="O47" i="18"/>
  <c r="AO10" i="18"/>
  <c r="AC12" i="14"/>
  <c r="F85" i="14"/>
  <c r="AC324" i="14"/>
  <c r="E398" i="14"/>
  <c r="AB100" i="14"/>
  <c r="E28" i="14"/>
  <c r="CA286" i="18"/>
  <c r="CA217" i="18"/>
  <c r="CA204" i="18"/>
  <c r="CA188" i="18"/>
  <c r="CA111" i="18"/>
  <c r="CA65" i="18"/>
  <c r="CA25" i="18"/>
  <c r="CE321" i="18"/>
  <c r="AU296" i="18"/>
  <c r="AU258" i="18"/>
  <c r="AU217" i="18"/>
  <c r="AU204" i="18"/>
  <c r="AU179" i="18"/>
  <c r="AU125" i="18"/>
  <c r="AU71" i="18"/>
  <c r="AU47" i="18"/>
  <c r="AC236" i="14"/>
  <c r="E142" i="14"/>
  <c r="AU241" i="18"/>
  <c r="E273" i="14"/>
  <c r="O312" i="18"/>
  <c r="O235" i="18"/>
  <c r="O84" i="18"/>
  <c r="AD192" i="14"/>
  <c r="AE192" i="14" s="1"/>
  <c r="E100" i="13"/>
  <c r="AD333" i="14"/>
  <c r="AC315" i="14"/>
  <c r="AC276" i="14"/>
  <c r="AA238" i="14"/>
  <c r="C238" i="14" s="1"/>
  <c r="AC105" i="14"/>
  <c r="E56" i="14"/>
  <c r="AD45" i="14"/>
  <c r="AE45" i="14" s="1"/>
  <c r="C179" i="14"/>
  <c r="AU321" i="18"/>
  <c r="AU278" i="18"/>
  <c r="AA315" i="14"/>
  <c r="S217" i="18"/>
  <c r="AA188" i="18"/>
  <c r="CA102" i="18"/>
  <c r="CA84" i="18"/>
  <c r="AC204" i="14"/>
  <c r="E85" i="14"/>
  <c r="AD322" i="14"/>
  <c r="AE322" i="14" s="1"/>
  <c r="D296" i="14"/>
  <c r="O163" i="18"/>
  <c r="AC394" i="14"/>
  <c r="AA352" i="14"/>
  <c r="C352" i="14" s="1"/>
  <c r="AA284" i="14"/>
  <c r="E132" i="14"/>
  <c r="AC126" i="14"/>
  <c r="AE312" i="18"/>
  <c r="AA272" i="18"/>
  <c r="CA263" i="18"/>
  <c r="O241" i="18"/>
  <c r="O17" i="18"/>
  <c r="W286" i="18"/>
  <c r="AA122" i="14"/>
  <c r="AE122" i="14" s="1"/>
  <c r="AC385" i="14"/>
  <c r="AD213" i="14"/>
  <c r="AE213" i="14" s="1"/>
  <c r="E213" i="14"/>
  <c r="AA58" i="14"/>
  <c r="AC25" i="14"/>
  <c r="BG179" i="18"/>
  <c r="AB204" i="14"/>
  <c r="S79" i="18"/>
  <c r="K47" i="18"/>
  <c r="BG42" i="18"/>
  <c r="AE42" i="18"/>
  <c r="O42" i="18"/>
  <c r="AC54" i="14"/>
  <c r="AD400" i="14"/>
  <c r="AE400" i="14" s="1"/>
  <c r="E147" i="14"/>
  <c r="AC59" i="14"/>
  <c r="CA179" i="18"/>
  <c r="CA125" i="18"/>
  <c r="CA17" i="18"/>
  <c r="S13" i="18"/>
  <c r="BW11" i="18"/>
  <c r="AQ321" i="18"/>
  <c r="AU307" i="18"/>
  <c r="BG290" i="18"/>
  <c r="BG263" i="18"/>
  <c r="AA258" i="18"/>
  <c r="AA248" i="18"/>
  <c r="S241" i="18"/>
  <c r="S231" i="18"/>
  <c r="W204" i="18"/>
  <c r="O193" i="18"/>
  <c r="W167" i="18"/>
  <c r="AA149" i="18"/>
  <c r="S136" i="18"/>
  <c r="BG125" i="18"/>
  <c r="AU120" i="18"/>
  <c r="AA65" i="18"/>
  <c r="BG25" i="18"/>
  <c r="AU11" i="18"/>
  <c r="CA307" i="18"/>
  <c r="AU263" i="18"/>
  <c r="S248" i="18"/>
  <c r="AB284" i="14"/>
  <c r="AA231" i="18"/>
  <c r="AA179" i="18"/>
  <c r="CA167" i="18"/>
  <c r="CA163" i="18"/>
  <c r="S149" i="18"/>
  <c r="CA136" i="18"/>
  <c r="AA136" i="18"/>
  <c r="CA120" i="18"/>
  <c r="K111" i="18"/>
  <c r="CA96" i="18"/>
  <c r="O96" i="18"/>
  <c r="AD105" i="14"/>
  <c r="AU84" i="18"/>
  <c r="W71" i="18"/>
  <c r="AA47" i="18"/>
  <c r="AD204" i="14"/>
  <c r="AB153" i="14"/>
  <c r="AB140" i="14"/>
  <c r="AU111" i="18"/>
  <c r="AA77" i="14"/>
  <c r="W47" i="18"/>
  <c r="BG30" i="18"/>
  <c r="AD16" i="14"/>
  <c r="CA321" i="18"/>
  <c r="W307" i="18"/>
  <c r="O286" i="18"/>
  <c r="CA272" i="18"/>
  <c r="O248" i="18"/>
  <c r="BG235" i="18"/>
  <c r="AB276" i="14"/>
  <c r="W231" i="18"/>
  <c r="S188" i="18"/>
  <c r="AA167" i="18"/>
  <c r="CA149" i="18"/>
  <c r="W125" i="18"/>
  <c r="AA153" i="14"/>
  <c r="AB105" i="14"/>
  <c r="AU42" i="18"/>
  <c r="D166" i="14"/>
  <c r="AC117" i="14"/>
  <c r="F238" i="14"/>
  <c r="AB363" i="14"/>
  <c r="AB117" i="14"/>
  <c r="AC343" i="14"/>
  <c r="E216" i="14"/>
  <c r="E183" i="14"/>
  <c r="AA105" i="14"/>
  <c r="D361" i="14"/>
  <c r="D278" i="14"/>
  <c r="D42" i="14"/>
  <c r="O296" i="18"/>
  <c r="AA324" i="14"/>
  <c r="AB294" i="14"/>
  <c r="O204" i="18"/>
  <c r="AA190" i="14"/>
  <c r="F296" i="14"/>
  <c r="AA100" i="14"/>
  <c r="F222" i="14"/>
  <c r="D142" i="14"/>
  <c r="AA385" i="14"/>
  <c r="O188" i="18"/>
  <c r="AB126" i="14"/>
  <c r="O30"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278" i="18"/>
  <c r="AA249" i="14"/>
  <c r="AB177" i="14"/>
  <c r="O102" i="18"/>
  <c r="AA83" i="14"/>
  <c r="AA39" i="14"/>
  <c r="O25" i="18"/>
  <c r="AD229" i="14"/>
  <c r="AB229" i="14"/>
  <c r="AA229" i="14"/>
  <c r="BG296" i="18"/>
  <c r="BG278" i="18"/>
  <c r="BG258" i="18"/>
  <c r="BG248" i="18"/>
  <c r="BG241" i="18"/>
  <c r="BG11" i="18"/>
  <c r="BG188" i="18"/>
  <c r="BG149" i="18"/>
  <c r="BG136" i="18"/>
  <c r="BG120" i="18"/>
  <c r="BG79" i="18"/>
  <c r="BG47" i="18"/>
  <c r="O272" i="18"/>
  <c r="O258" i="18"/>
  <c r="O136" i="18"/>
  <c r="O125" i="18"/>
  <c r="O111" i="18"/>
  <c r="O11" i="18"/>
  <c r="S30" i="18"/>
  <c r="S102" i="18"/>
  <c r="S120" i="18"/>
  <c r="S193" i="18"/>
  <c r="S272" i="18"/>
  <c r="S278" i="18"/>
  <c r="S290" i="18"/>
  <c r="S307" i="18"/>
  <c r="S312" i="18"/>
  <c r="Z333" i="14"/>
  <c r="AA307" i="18"/>
  <c r="AA296" i="18"/>
  <c r="AE373" i="14"/>
  <c r="AA290" i="18"/>
  <c r="AA241" i="18"/>
  <c r="AA235" i="18"/>
  <c r="AA84" i="18"/>
  <c r="AA42" i="18"/>
  <c r="AA11" i="18"/>
  <c r="W13" i="18"/>
  <c r="W42" i="18"/>
  <c r="W111" i="18"/>
  <c r="W188" i="18"/>
  <c r="AA344" i="14"/>
  <c r="W321" i="18"/>
  <c r="AE395" i="14"/>
  <c r="W296" i="18"/>
  <c r="W278" i="18"/>
  <c r="AE306" i="14"/>
  <c r="W241" i="18"/>
  <c r="AE285" i="14"/>
  <c r="AD263" i="14"/>
  <c r="AE263" i="14" s="1"/>
  <c r="W179" i="18"/>
  <c r="W149" i="18"/>
  <c r="AE178" i="14"/>
  <c r="W136" i="18"/>
  <c r="W11" i="18"/>
  <c r="AB54" i="14"/>
  <c r="W25" i="18"/>
  <c r="W17" i="18"/>
  <c r="Z77" i="14"/>
  <c r="Z284" i="14"/>
  <c r="G322" i="18"/>
  <c r="S296" i="18"/>
  <c r="AD343" i="14"/>
  <c r="AE334" i="14"/>
  <c r="AB315" i="14"/>
  <c r="AA305" i="14"/>
  <c r="S235" i="18"/>
  <c r="AD276" i="14"/>
  <c r="AE277" i="14"/>
  <c r="S204" i="18"/>
  <c r="AD250" i="14"/>
  <c r="AE250" i="14" s="1"/>
  <c r="AD237" i="14"/>
  <c r="AE237" i="14" s="1"/>
  <c r="S179" i="18"/>
  <c r="AD154" i="14"/>
  <c r="AD153" i="14" s="1"/>
  <c r="S111" i="18"/>
  <c r="S96" i="18"/>
  <c r="AE101" i="14"/>
  <c r="AD78" i="14"/>
  <c r="S47" i="18"/>
  <c r="AE55" i="14"/>
  <c r="S42" i="18"/>
  <c r="AB39" i="14"/>
  <c r="S11" i="18"/>
  <c r="G14" i="18"/>
  <c r="Z343" i="14"/>
  <c r="Z83" i="14"/>
  <c r="B296" i="14"/>
  <c r="Z354" i="14"/>
  <c r="Z100" i="14"/>
  <c r="Z385" i="14"/>
  <c r="Z190" i="14"/>
  <c r="Z229" i="14"/>
  <c r="Z294" i="14"/>
  <c r="B85" i="14"/>
  <c r="Z315" i="14"/>
  <c r="Z305" i="14"/>
  <c r="Z126" i="14"/>
  <c r="Z16" i="14"/>
  <c r="AD386" i="14"/>
  <c r="AA295" i="14"/>
  <c r="AA294" i="14" s="1"/>
  <c r="AE230" i="14"/>
  <c r="AA221" i="14"/>
  <c r="AA220" i="14" s="1"/>
  <c r="AE209" i="14"/>
  <c r="AB208" i="14"/>
  <c r="AE191" i="14"/>
  <c r="AB164" i="14"/>
  <c r="AD140" i="14"/>
  <c r="AE141" i="14"/>
  <c r="AA26" i="14"/>
  <c r="AA25" i="14" s="1"/>
  <c r="AD13" i="14"/>
  <c r="AD12" i="14" s="1"/>
  <c r="Z220" i="14"/>
  <c r="Z276" i="14"/>
  <c r="B361" i="14"/>
  <c r="B398" i="14"/>
  <c r="Z59" i="14"/>
  <c r="B142" i="14"/>
  <c r="Z249" i="14"/>
  <c r="Z363" i="14"/>
  <c r="Z153" i="14"/>
  <c r="B222" i="14"/>
  <c r="Z236" i="14"/>
  <c r="B166" i="14"/>
  <c r="AD404" i="14"/>
  <c r="AE404" i="14" s="1"/>
  <c r="F56" i="14"/>
  <c r="D56" i="14"/>
  <c r="C56" i="14"/>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155" i="14"/>
  <c r="D328" i="14"/>
  <c r="E379" i="14"/>
  <c r="E377" i="14"/>
  <c r="E148" i="14"/>
  <c r="E113" i="14"/>
  <c r="E46" i="14"/>
  <c r="AU383" i="17"/>
  <c r="AQ344" i="17"/>
  <c r="AI344" i="17"/>
  <c r="O333" i="17"/>
  <c r="AI333" i="17"/>
  <c r="BS323" i="17"/>
  <c r="BG323" i="17"/>
  <c r="BG296" i="17"/>
  <c r="AQ276" i="17"/>
  <c r="AI276" i="17"/>
  <c r="AM269" i="17"/>
  <c r="BG255" i="17"/>
  <c r="AA230" i="17"/>
  <c r="BO104" i="17"/>
  <c r="AE104" i="17"/>
  <c r="AM116" i="17"/>
  <c r="BS42" i="17"/>
  <c r="BS28" i="17"/>
  <c r="E321" i="14"/>
  <c r="E311" i="14"/>
  <c r="E260" i="14"/>
  <c r="E210" i="14"/>
  <c r="E170" i="14"/>
  <c r="E150" i="14"/>
  <c r="E124" i="14"/>
  <c r="E111" i="14"/>
  <c r="E98" i="14"/>
  <c r="E88" i="14"/>
  <c r="E62" i="14"/>
  <c r="BC392" i="17"/>
  <c r="BG383" i="17"/>
  <c r="AQ383" i="17"/>
  <c r="AI383" i="17"/>
  <c r="K374" i="17"/>
  <c r="BW352" i="17"/>
  <c r="BS344" i="17"/>
  <c r="CA333" i="17"/>
  <c r="BG306" i="17"/>
  <c r="O296" i="17"/>
  <c r="W269" i="17"/>
  <c r="BK230" i="17"/>
  <c r="BS199" i="17"/>
  <c r="AE186" i="17"/>
  <c r="AI151" i="17"/>
  <c r="AQ139" i="17"/>
  <c r="AE125" i="17"/>
  <c r="CA116" i="17"/>
  <c r="O99" i="17"/>
  <c r="BS99" i="17"/>
  <c r="BW83" i="17"/>
  <c r="BG83" i="17"/>
  <c r="AM77" i="17"/>
  <c r="BK60" i="17"/>
  <c r="AU60" i="17"/>
  <c r="O42" i="17"/>
  <c r="O19" i="17"/>
  <c r="BO15" i="17"/>
  <c r="AE15" i="17"/>
  <c r="E248" i="14"/>
  <c r="E193" i="14"/>
  <c r="E76" i="14"/>
  <c r="E368" i="14"/>
  <c r="E357" i="14"/>
  <c r="E286" i="14"/>
  <c r="E134" i="14"/>
  <c r="E96" i="14"/>
  <c r="E37" i="14"/>
  <c r="AQ374" i="17"/>
  <c r="W333" i="17"/>
  <c r="BW315" i="17"/>
  <c r="BK269" i="17"/>
  <c r="AM99" i="17"/>
  <c r="Y90" i="14"/>
  <c r="CA77" i="17"/>
  <c r="BK56" i="17"/>
  <c r="AU56" i="17"/>
  <c r="E362" i="14"/>
  <c r="E203" i="14"/>
  <c r="E146" i="14"/>
  <c r="E66" i="14"/>
  <c r="E359" i="14"/>
  <c r="Y322" i="14"/>
  <c r="Y225" i="14"/>
  <c r="E202" i="14"/>
  <c r="E171" i="14"/>
  <c r="E163" i="14"/>
  <c r="Y149" i="14"/>
  <c r="E136" i="14"/>
  <c r="E114" i="14"/>
  <c r="E109" i="14"/>
  <c r="Y71" i="14"/>
  <c r="Y15" i="14"/>
  <c r="S392" i="17"/>
  <c r="CA296" i="17"/>
  <c r="AI286" i="17"/>
  <c r="AA186" i="17"/>
  <c r="S56" i="17"/>
  <c r="CA42" i="17"/>
  <c r="E304" i="14"/>
  <c r="E131" i="14"/>
  <c r="Y397" i="14"/>
  <c r="W394" i="14"/>
  <c r="E342" i="14"/>
  <c r="E399" i="14"/>
  <c r="E392" i="14"/>
  <c r="Y390" i="14"/>
  <c r="E381" i="14"/>
  <c r="W363" i="14"/>
  <c r="E339" i="14"/>
  <c r="E254" i="14"/>
  <c r="E251" i="14"/>
  <c r="E244" i="14"/>
  <c r="Y180" i="14"/>
  <c r="E176" i="14"/>
  <c r="Y170" i="14"/>
  <c r="E161" i="14"/>
  <c r="Y102" i="14"/>
  <c r="Y98" i="14"/>
  <c r="E24" i="14"/>
  <c r="E21" i="14"/>
  <c r="CE383" i="17"/>
  <c r="O374" i="17"/>
  <c r="BG333" i="17"/>
  <c r="Y340" i="14"/>
  <c r="BW323" i="17"/>
  <c r="BS315" i="17"/>
  <c r="BG315" i="17"/>
  <c r="BW296" i="17"/>
  <c r="K276" i="17"/>
  <c r="AA255" i="17"/>
  <c r="BW242" i="17"/>
  <c r="BS230" i="17"/>
  <c r="AA215" i="17"/>
  <c r="K186" i="17"/>
  <c r="AE174" i="17"/>
  <c r="AI162" i="17"/>
  <c r="CA151" i="17"/>
  <c r="BO151" i="17"/>
  <c r="W139" i="17"/>
  <c r="AA99" i="17"/>
  <c r="O83" i="17"/>
  <c r="AI56" i="17"/>
  <c r="W42" i="17"/>
  <c r="BG19" i="17"/>
  <c r="BW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W286" i="17"/>
  <c r="G261" i="17"/>
  <c r="U268" i="14"/>
  <c r="C268" i="14" s="1"/>
  <c r="BO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AE352" i="17"/>
  <c r="G351" i="17"/>
  <c r="X362" i="14"/>
  <c r="Y362" i="14" s="1"/>
  <c r="Y321" i="14"/>
  <c r="U114" i="14"/>
  <c r="Y114" i="14" s="1"/>
  <c r="G113" i="17"/>
  <c r="G55" i="17"/>
  <c r="X53" i="14"/>
  <c r="AI203" i="17"/>
  <c r="G144" i="17"/>
  <c r="X135" i="14"/>
  <c r="F135" i="14" s="1"/>
  <c r="G134" i="17"/>
  <c r="BS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M374" i="17"/>
  <c r="AE374" i="17"/>
  <c r="CA361" i="17"/>
  <c r="Y308" i="14"/>
  <c r="AI269" i="17"/>
  <c r="CA230" i="17"/>
  <c r="AM215" i="17"/>
  <c r="AE215" i="17"/>
  <c r="Y119" i="14"/>
  <c r="G92" i="17"/>
  <c r="AQ83" i="17"/>
  <c r="AI83" i="17"/>
  <c r="G81" i="17"/>
  <c r="E382" i="14"/>
  <c r="E303" i="14"/>
  <c r="E194" i="14"/>
  <c r="E172" i="14"/>
  <c r="E168" i="14"/>
  <c r="E160" i="14"/>
  <c r="Y144" i="14"/>
  <c r="E123" i="14"/>
  <c r="E110" i="14"/>
  <c r="E103" i="14"/>
  <c r="Y65" i="14"/>
  <c r="E45" i="14"/>
  <c r="E31" i="14"/>
  <c r="Y30" i="14"/>
  <c r="C380" i="14"/>
  <c r="D362" i="14"/>
  <c r="D233" i="14"/>
  <c r="D231" i="14"/>
  <c r="F129" i="14"/>
  <c r="Y399" i="14"/>
  <c r="W383" i="17"/>
  <c r="Y378" i="14"/>
  <c r="G300" i="17"/>
  <c r="BS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AE56" i="17"/>
  <c r="AA28" i="17"/>
  <c r="W372" i="14"/>
  <c r="E369" i="14"/>
  <c r="E330" i="14"/>
  <c r="E301" i="14"/>
  <c r="Y92" i="14"/>
  <c r="F407" i="14"/>
  <c r="E397" i="14"/>
  <c r="Y389" i="14"/>
  <c r="Y383" i="14"/>
  <c r="E348" i="14"/>
  <c r="Y331" i="14"/>
  <c r="E309" i="14"/>
  <c r="E308" i="14"/>
  <c r="E297" i="14"/>
  <c r="E291" i="14"/>
  <c r="E283" i="14"/>
  <c r="E241" i="14"/>
  <c r="E217" i="14"/>
  <c r="E198" i="14"/>
  <c r="E189" i="14"/>
  <c r="E184" i="14"/>
  <c r="Y176" i="14"/>
  <c r="E169" i="14"/>
  <c r="E157" i="14"/>
  <c r="Y150" i="14"/>
  <c r="E122" i="14"/>
  <c r="E119" i="14"/>
  <c r="E115" i="14"/>
  <c r="Y112" i="14"/>
  <c r="E89" i="14"/>
  <c r="E87" i="14"/>
  <c r="E80" i="14"/>
  <c r="E52" i="14"/>
  <c r="W39" i="14"/>
  <c r="E23" i="14"/>
  <c r="D357" i="14"/>
  <c r="D38" i="14"/>
  <c r="D36" i="14"/>
  <c r="AM344" i="17"/>
  <c r="AE344" i="17"/>
  <c r="BO333" i="17"/>
  <c r="BG223" i="17"/>
  <c r="BW215" i="17"/>
  <c r="Y187" i="14"/>
  <c r="BG139" i="17"/>
  <c r="AE139" i="17"/>
  <c r="BW104" i="17"/>
  <c r="AA77" i="17"/>
  <c r="AA56" i="17"/>
  <c r="BW28" i="17"/>
  <c r="BW19" i="17"/>
  <c r="AQ19" i="17"/>
  <c r="AI19" i="17"/>
  <c r="G377" i="17"/>
  <c r="CA374" i="17"/>
  <c r="BO374" i="17"/>
  <c r="W374" i="17"/>
  <c r="AA374" i="17"/>
  <c r="G364" i="17"/>
  <c r="CA352" i="17"/>
  <c r="G349" i="17"/>
  <c r="BO344" i="17"/>
  <c r="G329" i="17"/>
  <c r="BO315" i="17"/>
  <c r="CA306" i="17"/>
  <c r="G303" i="17"/>
  <c r="BS286" i="17"/>
  <c r="BS255" i="17"/>
  <c r="K255" i="17"/>
  <c r="G252" i="17"/>
  <c r="G246" i="17"/>
  <c r="W242" i="17"/>
  <c r="G234" i="17"/>
  <c r="AQ230" i="17"/>
  <c r="O223" i="17"/>
  <c r="AM223" i="17"/>
  <c r="AE223" i="17"/>
  <c r="G211" i="17"/>
  <c r="AE203" i="17"/>
  <c r="G202" i="17"/>
  <c r="CA199" i="17"/>
  <c r="W199" i="17"/>
  <c r="BS186" i="17"/>
  <c r="BG186" i="17"/>
  <c r="Y182" i="14"/>
  <c r="G157" i="17"/>
  <c r="G149" i="17"/>
  <c r="G147" i="17"/>
  <c r="AM139" i="17"/>
  <c r="G132" i="17"/>
  <c r="CA104" i="17"/>
  <c r="G97" i="17"/>
  <c r="G95" i="17"/>
  <c r="G89" i="17"/>
  <c r="G63" i="17"/>
  <c r="O60" i="17"/>
  <c r="BS60" i="17"/>
  <c r="AI60" i="17"/>
  <c r="CA56" i="17"/>
  <c r="G50" i="17"/>
  <c r="G37" i="17"/>
  <c r="CE13" i="17"/>
  <c r="F37" i="14"/>
  <c r="D29" i="14"/>
  <c r="G288" i="17"/>
  <c r="Y273" i="14"/>
  <c r="K242" i="17"/>
  <c r="G232" i="17"/>
  <c r="AM230" i="17"/>
  <c r="Y212" i="14"/>
  <c r="AA203" i="17"/>
  <c r="G191" i="17"/>
  <c r="G181" i="17"/>
  <c r="Y160" i="14"/>
  <c r="Y130" i="14"/>
  <c r="BG104" i="17"/>
  <c r="AE99" i="17"/>
  <c r="G79" i="17"/>
  <c r="BG77" i="17"/>
  <c r="G66" i="17"/>
  <c r="BG56" i="17"/>
  <c r="AQ56" i="17"/>
  <c r="Y46" i="14"/>
  <c r="BW42" i="17"/>
  <c r="G26" i="17"/>
  <c r="BS19" i="17"/>
  <c r="AM19" i="17"/>
  <c r="O15" i="17"/>
  <c r="AQ13" i="17"/>
  <c r="D218" i="14"/>
  <c r="C215" i="14"/>
  <c r="C175" i="14"/>
  <c r="F162" i="14"/>
  <c r="D157" i="14"/>
  <c r="D111" i="14"/>
  <c r="C91" i="14"/>
  <c r="D35" i="14"/>
  <c r="C29" i="14"/>
  <c r="G388" i="17"/>
  <c r="G331" i="17"/>
  <c r="AM323" i="17"/>
  <c r="AE323" i="17"/>
  <c r="AI315" i="17"/>
  <c r="G314" i="17"/>
  <c r="Y303" i="14"/>
  <c r="G281" i="17"/>
  <c r="Y281" i="14"/>
  <c r="BG269" i="17"/>
  <c r="AA269" i="17"/>
  <c r="G240" i="17"/>
  <c r="AQ199" i="17"/>
  <c r="Y197" i="14"/>
  <c r="G182" i="17"/>
  <c r="G173" i="17"/>
  <c r="G165" i="17"/>
  <c r="Y161" i="14"/>
  <c r="G138" i="17"/>
  <c r="G127" i="17"/>
  <c r="G114" i="17"/>
  <c r="G108" i="17"/>
  <c r="AQ104" i="17"/>
  <c r="G82" i="17"/>
  <c r="G80" i="17"/>
  <c r="G69" i="17"/>
  <c r="G67" i="17"/>
  <c r="G44" i="17"/>
  <c r="AM28" i="17"/>
  <c r="F269" i="14"/>
  <c r="F233" i="14"/>
  <c r="C218" i="14"/>
  <c r="C213" i="14"/>
  <c r="F125" i="14"/>
  <c r="D69" i="14"/>
  <c r="F43" i="14"/>
  <c r="C37" i="14"/>
  <c r="C35" i="14"/>
  <c r="CA392" i="17"/>
  <c r="BK392" i="17"/>
  <c r="AQ392" i="17"/>
  <c r="AM383" i="17"/>
  <c r="G376" i="17"/>
  <c r="G365" i="17"/>
  <c r="BO361" i="17"/>
  <c r="AA361" i="17"/>
  <c r="AM352" i="17"/>
  <c r="G343" i="17"/>
  <c r="Y348" i="14"/>
  <c r="Y345" i="14"/>
  <c r="AM333" i="17"/>
  <c r="CA323" i="17"/>
  <c r="G311" i="17"/>
  <c r="G304" i="17"/>
  <c r="Y304" i="14"/>
  <c r="BS269" i="17"/>
  <c r="G266" i="17"/>
  <c r="G264" i="17"/>
  <c r="AE255" i="17"/>
  <c r="Y252" i="14"/>
  <c r="G241" i="17"/>
  <c r="BO230" i="17"/>
  <c r="G205" i="17"/>
  <c r="BO199" i="17"/>
  <c r="AM199" i="17"/>
  <c r="BO174" i="17"/>
  <c r="G166" i="17"/>
  <c r="G153" i="17"/>
  <c r="W151" i="17"/>
  <c r="G136" i="17"/>
  <c r="Y134" i="14"/>
  <c r="AM125" i="17"/>
  <c r="AE116" i="17"/>
  <c r="O104" i="17"/>
  <c r="G103" i="17"/>
  <c r="Y95" i="14"/>
  <c r="Y89" i="14"/>
  <c r="Y87" i="14"/>
  <c r="W83" i="17"/>
  <c r="G70" i="17"/>
  <c r="BS56" i="17"/>
  <c r="AM56" i="17"/>
  <c r="G31" i="17"/>
  <c r="W28" i="17"/>
  <c r="G24" i="17"/>
  <c r="G22" i="17"/>
  <c r="BO19" i="17"/>
  <c r="AA19" i="17"/>
  <c r="CA315" i="17"/>
  <c r="CA203" i="17"/>
  <c r="CA139" i="17"/>
  <c r="CA83" i="17"/>
  <c r="BY12" i="17"/>
  <c r="BY397" i="17" s="1"/>
  <c r="CA13" i="17"/>
  <c r="X398" i="14"/>
  <c r="Y398" i="14" s="1"/>
  <c r="D397" i="14"/>
  <c r="F399" i="14"/>
  <c r="C397" i="14"/>
  <c r="BO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O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O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O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O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D128" i="14"/>
  <c r="C128" i="14"/>
  <c r="C132" i="14"/>
  <c r="D132" i="14"/>
  <c r="X124" i="14"/>
  <c r="Y124" i="14" s="1"/>
  <c r="D124" i="14"/>
  <c r="Y122" i="14"/>
  <c r="D119" i="14"/>
  <c r="G120" i="17"/>
  <c r="C121" i="14"/>
  <c r="C119" i="14"/>
  <c r="Y121" i="14"/>
  <c r="D122" i="14"/>
  <c r="D120" i="14"/>
  <c r="C120" i="14"/>
  <c r="G121" i="17"/>
  <c r="G118" i="17"/>
  <c r="BO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O99" i="17"/>
  <c r="D104" i="14"/>
  <c r="X100" i="14"/>
  <c r="F104" i="14"/>
  <c r="D102" i="14"/>
  <c r="F103" i="14"/>
  <c r="D103" i="14"/>
  <c r="G101" i="17"/>
  <c r="X93" i="14"/>
  <c r="Y93" i="14" s="1"/>
  <c r="X99" i="14"/>
  <c r="F99" i="14" s="1"/>
  <c r="F98" i="14"/>
  <c r="D96" i="14"/>
  <c r="D94" i="14"/>
  <c r="G96" i="17"/>
  <c r="C95" i="14"/>
  <c r="C96" i="14"/>
  <c r="C94" i="14"/>
  <c r="C92" i="14"/>
  <c r="G93" i="17"/>
  <c r="BO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D33" i="14"/>
  <c r="D31" i="14"/>
  <c r="G35" i="17"/>
  <c r="BO28" i="17"/>
  <c r="C33" i="14"/>
  <c r="C31" i="14"/>
  <c r="G33" i="17"/>
  <c r="U25" i="14"/>
  <c r="G30" i="17"/>
  <c r="D21" i="14"/>
  <c r="G23" i="17"/>
  <c r="U24" i="14"/>
  <c r="Y24" i="14" s="1"/>
  <c r="U21" i="14"/>
  <c r="Y21" i="14" s="1"/>
  <c r="Y18" i="14"/>
  <c r="D23" i="14"/>
  <c r="Y22" i="14"/>
  <c r="D24" i="14"/>
  <c r="D22" i="14"/>
  <c r="X19" i="14"/>
  <c r="Y19" i="14" s="1"/>
  <c r="D20" i="14"/>
  <c r="F15" i="14"/>
  <c r="V12" i="14"/>
  <c r="BO14" i="17"/>
  <c r="D15" i="14"/>
  <c r="C14" i="14"/>
  <c r="BS392" i="17"/>
  <c r="BS383" i="17"/>
  <c r="BS352" i="17"/>
  <c r="BS242" i="17"/>
  <c r="BS203" i="17"/>
  <c r="BS174" i="17"/>
  <c r="BS13" i="17"/>
  <c r="BS104" i="17"/>
  <c r="BS83" i="17"/>
  <c r="BW383" i="17"/>
  <c r="BW361" i="17"/>
  <c r="BW333" i="17"/>
  <c r="BW276" i="17"/>
  <c r="BW223" i="17"/>
  <c r="BW199" i="17"/>
  <c r="BW162" i="17"/>
  <c r="BW139" i="17"/>
  <c r="BW125" i="17"/>
  <c r="BW56" i="17"/>
  <c r="BW13" i="17"/>
  <c r="CE56" i="17"/>
  <c r="BK383" i="17"/>
  <c r="BI12" i="17"/>
  <c r="BI397" i="17" s="1"/>
  <c r="BC28" i="17"/>
  <c r="BC13" i="17"/>
  <c r="AY13" i="17"/>
  <c r="AU242" i="17"/>
  <c r="AQ361" i="17"/>
  <c r="AQ315" i="17"/>
  <c r="AQ215" i="17"/>
  <c r="AQ116" i="17"/>
  <c r="AM392" i="17"/>
  <c r="AM315" i="17"/>
  <c r="AM242" i="17"/>
  <c r="AM203" i="17"/>
  <c r="AM174" i="17"/>
  <c r="AM151" i="17"/>
  <c r="AM104" i="17"/>
  <c r="AM83" i="17"/>
  <c r="AM13" i="17"/>
  <c r="AI392" i="17"/>
  <c r="AI323" i="17"/>
  <c r="AI306" i="17"/>
  <c r="AI296" i="17"/>
  <c r="AI125" i="17"/>
  <c r="AI104" i="17"/>
  <c r="AI77" i="17"/>
  <c r="AA315" i="17"/>
  <c r="AA296" i="17"/>
  <c r="G243" i="17"/>
  <c r="AA139" i="17"/>
  <c r="AA104" i="17"/>
  <c r="AA60" i="17"/>
  <c r="AA15" i="17"/>
  <c r="AE383" i="17"/>
  <c r="G353" i="17"/>
  <c r="AE242" i="17"/>
  <c r="G216" i="17"/>
  <c r="AE199" i="17"/>
  <c r="G200" i="17"/>
  <c r="AE162" i="17"/>
  <c r="AE151" i="17"/>
  <c r="AE77" i="17"/>
  <c r="AE28" i="17"/>
  <c r="AE13" i="17"/>
  <c r="AE19" i="17"/>
  <c r="B233" i="14"/>
  <c r="W344" i="17"/>
  <c r="W323" i="17"/>
  <c r="W315" i="17"/>
  <c r="G307" i="17"/>
  <c r="W296" i="17"/>
  <c r="G270" i="17"/>
  <c r="W215" i="17"/>
  <c r="W174" i="17"/>
  <c r="W162" i="17"/>
  <c r="G126" i="17"/>
  <c r="W116" i="17"/>
  <c r="W19" i="17"/>
  <c r="W15" i="17"/>
  <c r="G395" i="17"/>
  <c r="G105" i="17"/>
  <c r="G61" i="17"/>
  <c r="S13" i="17"/>
  <c r="B254" i="14"/>
  <c r="B283" i="14"/>
  <c r="B125" i="14"/>
  <c r="B90" i="14"/>
  <c r="G394" i="17"/>
  <c r="U406" i="14"/>
  <c r="Y406" i="14" s="1"/>
  <c r="O392" i="17"/>
  <c r="O383" i="17"/>
  <c r="G375" i="17"/>
  <c r="V363" i="14"/>
  <c r="G324" i="17"/>
  <c r="O286" i="17"/>
  <c r="G224" i="17"/>
  <c r="Y178" i="14"/>
  <c r="O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3" i="17"/>
  <c r="G391" i="17"/>
  <c r="V394" i="14"/>
  <c r="G384" i="17"/>
  <c r="K383" i="17"/>
  <c r="U386" i="14"/>
  <c r="U385" i="14" s="1"/>
  <c r="K361" i="17"/>
  <c r="G362" i="17"/>
  <c r="K352" i="17"/>
  <c r="Y364" i="14"/>
  <c r="Y355" i="14"/>
  <c r="V343" i="14"/>
  <c r="K333" i="17"/>
  <c r="K323" i="17"/>
  <c r="K315" i="17"/>
  <c r="X316" i="14"/>
  <c r="G297" i="17"/>
  <c r="Y285" i="14"/>
  <c r="U277" i="14"/>
  <c r="Y277" i="14" s="1"/>
  <c r="Y209" i="14"/>
  <c r="K203" i="17"/>
  <c r="K174" i="17"/>
  <c r="Y165" i="14"/>
  <c r="G163" i="17"/>
  <c r="K151" i="17"/>
  <c r="G152" i="17"/>
  <c r="G140" i="17"/>
  <c r="G117" i="17"/>
  <c r="Y118" i="14"/>
  <c r="K116" i="17"/>
  <c r="Y101" i="14"/>
  <c r="K99" i="17"/>
  <c r="G84" i="17"/>
  <c r="K83" i="17"/>
  <c r="G78" i="17"/>
  <c r="X60" i="14"/>
  <c r="Y60" i="14" s="1"/>
  <c r="K60" i="17"/>
  <c r="G43" i="17"/>
  <c r="G29" i="17"/>
  <c r="K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G374" i="17"/>
  <c r="U373" i="14"/>
  <c r="G345" i="17"/>
  <c r="BG344" i="17"/>
  <c r="G334" i="17"/>
  <c r="X334" i="14"/>
  <c r="Y334" i="14" s="1"/>
  <c r="V294" i="14"/>
  <c r="G287" i="17"/>
  <c r="G277" i="17"/>
  <c r="V262" i="14"/>
  <c r="G256" i="17"/>
  <c r="Y263" i="14"/>
  <c r="V249" i="14"/>
  <c r="X250" i="14"/>
  <c r="G231" i="17"/>
  <c r="BG230" i="17"/>
  <c r="X237" i="14"/>
  <c r="Y237" i="14" s="1"/>
  <c r="BG215" i="17"/>
  <c r="U221" i="14"/>
  <c r="Y221" i="14" s="1"/>
  <c r="X205" i="14"/>
  <c r="Y191" i="14"/>
  <c r="G175" i="17"/>
  <c r="U154" i="14"/>
  <c r="Y154" i="14" s="1"/>
  <c r="V153" i="14"/>
  <c r="BG116" i="17"/>
  <c r="X106" i="14"/>
  <c r="G100" i="17"/>
  <c r="U84" i="14"/>
  <c r="Y84" i="14" s="1"/>
  <c r="X78" i="14"/>
  <c r="Y78" i="14" s="1"/>
  <c r="BG60" i="17"/>
  <c r="G57" i="17"/>
  <c r="X26" i="14"/>
  <c r="Y26" i="14" s="1"/>
  <c r="G20" i="17"/>
  <c r="Y13" i="14"/>
  <c r="O129" i="14"/>
  <c r="C129" i="14" s="1"/>
  <c r="O274" i="14"/>
  <c r="C274" i="14" s="1"/>
  <c r="R261" i="14"/>
  <c r="F261" i="14" s="1"/>
  <c r="R23" i="14"/>
  <c r="F23" i="14" s="1"/>
  <c r="E312" i="14"/>
  <c r="E267" i="14"/>
  <c r="S264" i="14"/>
  <c r="O358" i="14"/>
  <c r="C358" i="14" s="1"/>
  <c r="O267" i="14"/>
  <c r="C267" i="14" s="1"/>
  <c r="R185" i="14"/>
  <c r="S185" i="14" s="1"/>
  <c r="D183" i="14"/>
  <c r="O48" i="14"/>
  <c r="S48" i="14" s="1"/>
  <c r="O353" i="14"/>
  <c r="C353" i="14" s="1"/>
  <c r="O148" i="14"/>
  <c r="E356" i="14"/>
  <c r="E350" i="14"/>
  <c r="S253" i="14"/>
  <c r="R139" i="14"/>
  <c r="S139" i="14" s="1"/>
  <c r="R18" i="14"/>
  <c r="S18" i="14" s="1"/>
  <c r="R113" i="14"/>
  <c r="F113" i="14" s="1"/>
  <c r="R347" i="14"/>
  <c r="R186" i="14"/>
  <c r="R180" i="14"/>
  <c r="S180" i="14" s="1"/>
  <c r="R156" i="14"/>
  <c r="F156" i="14" s="1"/>
  <c r="R28" i="14"/>
  <c r="F28" i="14" s="1"/>
  <c r="R200" i="14"/>
  <c r="F200" i="14" s="1"/>
  <c r="S396" i="14"/>
  <c r="R243" i="14"/>
  <c r="R163" i="14"/>
  <c r="F163" i="14" s="1"/>
  <c r="R160" i="14"/>
  <c r="F160" i="14" s="1"/>
  <c r="R211" i="14"/>
  <c r="F211" i="14" s="1"/>
  <c r="S370" i="14"/>
  <c r="S301" i="14"/>
  <c r="D261" i="14"/>
  <c r="E197" i="14"/>
  <c r="E73" i="14"/>
  <c r="S329" i="14"/>
  <c r="S188" i="14"/>
  <c r="E288" i="14"/>
  <c r="F241" i="14"/>
  <c r="E332" i="14"/>
  <c r="S307" i="14"/>
  <c r="E281" i="14"/>
  <c r="E361" i="14"/>
  <c r="E275" i="14"/>
  <c r="S136" i="14"/>
  <c r="O361" i="14"/>
  <c r="C361" i="14" s="1"/>
  <c r="S326" i="14"/>
  <c r="O278" i="14"/>
  <c r="S278" i="14" s="1"/>
  <c r="S256" i="14"/>
  <c r="R192" i="14"/>
  <c r="R14" i="14"/>
  <c r="F14" i="14" s="1"/>
  <c r="D238" i="14"/>
  <c r="F374" i="14"/>
  <c r="E219" i="14"/>
  <c r="E188" i="14"/>
  <c r="S328" i="14"/>
  <c r="S280" i="14"/>
  <c r="Q208" i="14"/>
  <c r="S123" i="14"/>
  <c r="S110" i="14"/>
  <c r="E285" i="14"/>
  <c r="E367" i="14"/>
  <c r="E69" i="14"/>
  <c r="S259" i="14"/>
  <c r="S199" i="14"/>
  <c r="E407" i="14"/>
  <c r="E386" i="14"/>
  <c r="S313" i="14"/>
  <c r="D225" i="14"/>
  <c r="E191" i="14"/>
  <c r="Q177" i="14"/>
  <c r="S114" i="14"/>
  <c r="S197" i="14"/>
  <c r="E390" i="14"/>
  <c r="S281" i="14"/>
  <c r="E227" i="14"/>
  <c r="S214" i="14"/>
  <c r="E154" i="14"/>
  <c r="D95" i="14"/>
  <c r="E71" i="14"/>
  <c r="E53" i="14"/>
  <c r="F44" i="13"/>
  <c r="B248" i="14"/>
  <c r="O263" i="14"/>
  <c r="S263" i="14" s="1"/>
  <c r="R112" i="14"/>
  <c r="F112" i="14" s="1"/>
  <c r="R41" i="14"/>
  <c r="S42" i="14"/>
  <c r="S297" i="14"/>
  <c r="O85" i="14"/>
  <c r="C85" i="14" s="1"/>
  <c r="E374" i="14"/>
  <c r="Q276" i="14"/>
  <c r="C370" i="14"/>
  <c r="Q284" i="14"/>
  <c r="E256" i="14"/>
  <c r="E250" i="14"/>
  <c r="E108" i="14"/>
  <c r="E130" i="14"/>
  <c r="E222" i="14"/>
  <c r="F313" i="14"/>
  <c r="C264" i="14"/>
  <c r="E179" i="14"/>
  <c r="Q164" i="14"/>
  <c r="S398" i="14"/>
  <c r="S93" i="14"/>
  <c r="S88" i="14"/>
  <c r="S62" i="14"/>
  <c r="S289" i="14"/>
  <c r="S124" i="14"/>
  <c r="D58" i="14"/>
  <c r="E402" i="14"/>
  <c r="E404" i="14"/>
  <c r="E353" i="14"/>
  <c r="S337" i="14"/>
  <c r="E319" i="14"/>
  <c r="E313" i="14"/>
  <c r="S273" i="14"/>
  <c r="E266" i="14"/>
  <c r="S257" i="14"/>
  <c r="F253" i="14"/>
  <c r="E159" i="14"/>
  <c r="E104" i="14"/>
  <c r="E61" i="14"/>
  <c r="E38" i="14"/>
  <c r="E34" i="14"/>
  <c r="Q16" i="14"/>
  <c r="Q236" i="14"/>
  <c r="E336" i="14"/>
  <c r="E328" i="14"/>
  <c r="E325" i="14"/>
  <c r="Q249" i="14"/>
  <c r="S132" i="14"/>
  <c r="E405" i="14"/>
  <c r="E289" i="14"/>
  <c r="E228" i="14"/>
  <c r="S225" i="14"/>
  <c r="E195" i="14"/>
  <c r="S142" i="14"/>
  <c r="E106" i="14"/>
  <c r="E101" i="14"/>
  <c r="F97" i="14"/>
  <c r="S66" i="14"/>
  <c r="S19" i="14"/>
  <c r="S147" i="14"/>
  <c r="B264" i="14"/>
  <c r="R386" i="14"/>
  <c r="S386" i="14" s="1"/>
  <c r="S165" i="14"/>
  <c r="S154" i="14"/>
  <c r="S405" i="14"/>
  <c r="R334" i="14"/>
  <c r="S230" i="14"/>
  <c r="O205" i="14"/>
  <c r="S205" i="14" s="1"/>
  <c r="S178" i="14"/>
  <c r="D60" i="14"/>
  <c r="B366" i="14"/>
  <c r="B56" i="14"/>
  <c r="B86" i="14"/>
  <c r="N204" i="14"/>
  <c r="O406" i="14"/>
  <c r="R402" i="14"/>
  <c r="D406" i="14"/>
  <c r="D405" i="14"/>
  <c r="D402" i="14"/>
  <c r="C405" i="14"/>
  <c r="R355" i="14"/>
  <c r="S355" i="14" s="1"/>
  <c r="S277" i="14"/>
  <c r="O221" i="14"/>
  <c r="S221" i="14" s="1"/>
  <c r="R209" i="14"/>
  <c r="S209" i="14" s="1"/>
  <c r="R106" i="14"/>
  <c r="R101" i="14"/>
  <c r="S101" i="14" s="1"/>
  <c r="S84" i="14"/>
  <c r="R17" i="14"/>
  <c r="S17" i="14" s="1"/>
  <c r="N343" i="14"/>
  <c r="N276" i="14"/>
  <c r="B278" i="14"/>
  <c r="N229" i="14"/>
  <c r="B260" i="14"/>
  <c r="B27" i="14"/>
  <c r="B37" i="14"/>
  <c r="N12" i="14"/>
  <c r="B406" i="14"/>
  <c r="B340" i="14"/>
  <c r="B215" i="14"/>
  <c r="B136" i="14"/>
  <c r="B251" i="14"/>
  <c r="B46" i="14"/>
  <c r="B28" i="14"/>
  <c r="S389" i="14"/>
  <c r="S387" i="14"/>
  <c r="S384" i="14"/>
  <c r="C376" i="14"/>
  <c r="S376" i="14"/>
  <c r="C379" i="14"/>
  <c r="D356" i="14"/>
  <c r="O348" i="14"/>
  <c r="O342" i="14"/>
  <c r="S342" i="14" s="1"/>
  <c r="O339" i="14"/>
  <c r="C339" i="14" s="1"/>
  <c r="O338" i="14"/>
  <c r="S338" i="14" s="1"/>
  <c r="O332" i="14"/>
  <c r="S332" i="14" s="1"/>
  <c r="C329" i="14"/>
  <c r="P305" i="14"/>
  <c r="S312" i="14"/>
  <c r="D307" i="14"/>
  <c r="S299" i="14"/>
  <c r="C297" i="14"/>
  <c r="O298" i="14"/>
  <c r="C298" i="14" s="1"/>
  <c r="S302" i="14"/>
  <c r="O293" i="14"/>
  <c r="O284" i="14" s="1"/>
  <c r="C283" i="14"/>
  <c r="S283" i="14"/>
  <c r="C271" i="14"/>
  <c r="S271" i="14"/>
  <c r="D246" i="14"/>
  <c r="O239" i="14"/>
  <c r="O236" i="14" s="1"/>
  <c r="C216" i="14"/>
  <c r="O212" i="14"/>
  <c r="C212" i="14" s="1"/>
  <c r="S207" i="14"/>
  <c r="S203" i="14"/>
  <c r="C199" i="14"/>
  <c r="D188" i="14"/>
  <c r="D174" i="14"/>
  <c r="S170" i="14"/>
  <c r="D163" i="14"/>
  <c r="S161" i="14"/>
  <c r="D158" i="14"/>
  <c r="O143" i="14"/>
  <c r="C143" i="14" s="1"/>
  <c r="C133" i="14"/>
  <c r="S133" i="14"/>
  <c r="C124" i="14"/>
  <c r="S120" i="14"/>
  <c r="D115" i="14"/>
  <c r="S111" i="14"/>
  <c r="O116" i="14"/>
  <c r="C116" i="14" s="1"/>
  <c r="C93" i="14"/>
  <c r="C98" i="14"/>
  <c r="S98" i="14"/>
  <c r="S73" i="14"/>
  <c r="R72" i="14"/>
  <c r="F72" i="14" s="1"/>
  <c r="C67" i="14"/>
  <c r="S67" i="14"/>
  <c r="R64" i="14"/>
  <c r="D57" i="14"/>
  <c r="O52" i="14"/>
  <c r="S52" i="14" s="1"/>
  <c r="S46" i="14"/>
  <c r="O30" i="14"/>
  <c r="S30" i="14" s="1"/>
  <c r="O22" i="14"/>
  <c r="C22" i="14" s="1"/>
  <c r="O12" i="14"/>
  <c r="C399" i="14"/>
  <c r="S399" i="14"/>
  <c r="B399" i="14"/>
  <c r="D396" i="14"/>
  <c r="O394" i="14"/>
  <c r="N394" i="14"/>
  <c r="B400" i="14"/>
  <c r="D161" i="14"/>
  <c r="P153" i="14"/>
  <c r="S362" i="14"/>
  <c r="S319" i="14"/>
  <c r="C300" i="14"/>
  <c r="S300" i="14"/>
  <c r="R382" i="14"/>
  <c r="S382" i="14" s="1"/>
  <c r="P276" i="14"/>
  <c r="C227" i="14"/>
  <c r="S227" i="14"/>
  <c r="S31" i="14"/>
  <c r="S391" i="14"/>
  <c r="F155" i="14"/>
  <c r="S155" i="14"/>
  <c r="R196" i="14"/>
  <c r="F196" i="14" s="1"/>
  <c r="C287" i="14"/>
  <c r="S272" i="14"/>
  <c r="F212" i="14"/>
  <c r="F342" i="14"/>
  <c r="F198" i="14"/>
  <c r="C330" i="14"/>
  <c r="S330" i="14"/>
  <c r="S269" i="14"/>
  <c r="C269" i="14"/>
  <c r="C187" i="14"/>
  <c r="C189" i="14"/>
  <c r="S189" i="14"/>
  <c r="C292" i="14"/>
  <c r="S275" i="14"/>
  <c r="F258" i="14"/>
  <c r="S258" i="14"/>
  <c r="S219" i="14"/>
  <c r="O198" i="14"/>
  <c r="C198" i="14" s="1"/>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R311" i="14"/>
  <c r="S311" i="14" s="1"/>
  <c r="O193" i="14"/>
  <c r="P16" i="14"/>
  <c r="S135" i="14"/>
  <c r="R201" i="14"/>
  <c r="F201" i="14" s="1"/>
  <c r="D393" i="14"/>
  <c r="D266" i="14"/>
  <c r="R102" i="14"/>
  <c r="S102" i="14" s="1"/>
  <c r="F370" i="14"/>
  <c r="P343" i="14"/>
  <c r="R237" i="14"/>
  <c r="S125" i="14"/>
  <c r="S119" i="14"/>
  <c r="F122" i="14"/>
  <c r="S122" i="14"/>
  <c r="O368" i="14"/>
  <c r="S368" i="14" s="1"/>
  <c r="R144" i="14"/>
  <c r="F144" i="14" s="1"/>
  <c r="O63" i="14"/>
  <c r="S63" i="14" s="1"/>
  <c r="B357" i="14"/>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R254" i="14"/>
  <c r="F254" i="14" s="1"/>
  <c r="F63" i="14"/>
  <c r="R169" i="14"/>
  <c r="R150" i="14"/>
  <c r="P385" i="14"/>
  <c r="B378" i="14"/>
  <c r="S369" i="14"/>
  <c r="C255" i="14"/>
  <c r="S13" i="14"/>
  <c r="O104" i="14"/>
  <c r="S104" i="14" s="1"/>
  <c r="R27" i="14"/>
  <c r="P354" i="14"/>
  <c r="B232" i="14"/>
  <c r="R78" i="14"/>
  <c r="S78" i="14" s="1"/>
  <c r="R21" i="14"/>
  <c r="N354" i="14"/>
  <c r="C296" i="14"/>
  <c r="S393" i="14"/>
  <c r="D389" i="14"/>
  <c r="N363" i="14"/>
  <c r="B350" i="14"/>
  <c r="F339" i="14"/>
  <c r="S266" i="14"/>
  <c r="B225" i="14"/>
  <c r="S176" i="14"/>
  <c r="F176" i="14"/>
  <c r="N153" i="14"/>
  <c r="S151" i="14"/>
  <c r="S146" i="14"/>
  <c r="S128" i="14"/>
  <c r="F92" i="14"/>
  <c r="S92" i="14"/>
  <c r="F42" i="14"/>
  <c r="R351" i="14"/>
  <c r="R344" i="14"/>
  <c r="S344" i="14" s="1"/>
  <c r="R255" i="14"/>
  <c r="F255" i="14" s="1"/>
  <c r="S97" i="14"/>
  <c r="O45" i="14"/>
  <c r="O49" i="14"/>
  <c r="C49" i="14" s="1"/>
  <c r="R47" i="14"/>
  <c r="F47" i="14" s="1"/>
  <c r="S325" i="14"/>
  <c r="S322" i="14"/>
  <c r="D274" i="14"/>
  <c r="F268" i="14"/>
  <c r="S260" i="14"/>
  <c r="B207" i="14"/>
  <c r="S182" i="14"/>
  <c r="D168" i="14"/>
  <c r="F120" i="14"/>
  <c r="S43" i="14"/>
  <c r="P39" i="14"/>
  <c r="B22" i="14"/>
  <c r="O191" i="14"/>
  <c r="S191" i="14" s="1"/>
  <c r="R187" i="14"/>
  <c r="F187" i="14" s="1"/>
  <c r="F381" i="14"/>
  <c r="B379" i="14"/>
  <c r="B367" i="14"/>
  <c r="P333" i="14"/>
  <c r="B266" i="14"/>
  <c r="R262" i="14"/>
  <c r="S250" i="14"/>
  <c r="S247" i="14"/>
  <c r="B243" i="14"/>
  <c r="P236" i="14"/>
  <c r="B234" i="14"/>
  <c r="S216" i="14"/>
  <c r="F167" i="14"/>
  <c r="S166" i="14"/>
  <c r="D137" i="14"/>
  <c r="N117" i="14"/>
  <c r="C15" i="14"/>
  <c r="S15" i="14"/>
  <c r="B230" i="14"/>
  <c r="B60" i="14"/>
  <c r="O195" i="14"/>
  <c r="C195" i="14" s="1"/>
  <c r="C233" i="14"/>
  <c r="F232" i="14"/>
  <c r="B231" i="14"/>
  <c r="C155" i="14"/>
  <c r="S127" i="14"/>
  <c r="S103" i="14"/>
  <c r="P100" i="14"/>
  <c r="S90" i="14"/>
  <c r="F90" i="14"/>
  <c r="S65" i="14"/>
  <c r="C65" i="14"/>
  <c r="S40" i="14"/>
  <c r="R20" i="14"/>
  <c r="O32" i="14"/>
  <c r="C32" i="14" s="1"/>
  <c r="O24" i="14"/>
  <c r="S89" i="14"/>
  <c r="D79" i="14"/>
  <c r="D41" i="14"/>
  <c r="D37" i="14"/>
  <c r="D28" i="14"/>
  <c r="B24" i="14"/>
  <c r="B285" i="14"/>
  <c r="C42" i="14"/>
  <c r="C36" i="14"/>
  <c r="F29" i="14"/>
  <c r="D334" i="14"/>
  <c r="B281" i="14"/>
  <c r="C103" i="14"/>
  <c r="D85" i="14"/>
  <c r="C76" i="14"/>
  <c r="B53" i="14"/>
  <c r="D47" i="14"/>
  <c r="O55" i="14"/>
  <c r="O54" i="14" s="1"/>
  <c r="K284" i="14"/>
  <c r="K105" i="14"/>
  <c r="I394" i="14"/>
  <c r="K190" i="14"/>
  <c r="K249" i="14"/>
  <c r="K100" i="14"/>
  <c r="L25" i="14"/>
  <c r="E9" i="13"/>
  <c r="F281" i="14"/>
  <c r="E209" i="14"/>
  <c r="J101" i="15"/>
  <c r="H284" i="14"/>
  <c r="I55" i="14"/>
  <c r="G58" i="15"/>
  <c r="G35" i="15"/>
  <c r="I250" i="14"/>
  <c r="I249" i="14" s="1"/>
  <c r="B404" i="14"/>
  <c r="I338" i="14"/>
  <c r="E316" i="14"/>
  <c r="E230" i="14"/>
  <c r="D338" i="14"/>
  <c r="G83" i="15"/>
  <c r="G74" i="15"/>
  <c r="G61" i="15"/>
  <c r="K333" i="14"/>
  <c r="J209" i="14"/>
  <c r="J208" i="14" s="1"/>
  <c r="J141" i="14"/>
  <c r="J140" i="14" s="1"/>
  <c r="G65" i="15"/>
  <c r="G57" i="15"/>
  <c r="O13" i="15"/>
  <c r="D281" i="14"/>
  <c r="G14" i="15"/>
  <c r="E406" i="14"/>
  <c r="C396" i="14"/>
  <c r="E40" i="14"/>
  <c r="O73" i="15"/>
  <c r="I285" i="14"/>
  <c r="I284" i="14" s="1"/>
  <c r="O62" i="15"/>
  <c r="O52" i="15"/>
  <c r="S40" i="15"/>
  <c r="J84" i="14"/>
  <c r="J83" i="14" s="1"/>
  <c r="I25" i="14"/>
  <c r="K385" i="14"/>
  <c r="K153" i="14"/>
  <c r="I59" i="14"/>
  <c r="H394" i="14"/>
  <c r="K394" i="14"/>
  <c r="E344" i="14"/>
  <c r="E78" i="14"/>
  <c r="M402" i="14"/>
  <c r="J59" i="14"/>
  <c r="G98" i="15"/>
  <c r="L405" i="14"/>
  <c r="M405" i="14" s="1"/>
  <c r="H204" i="14"/>
  <c r="B205" i="14"/>
  <c r="H333" i="14"/>
  <c r="M395" i="14"/>
  <c r="G89" i="15"/>
  <c r="G87" i="15"/>
  <c r="G85" i="15"/>
  <c r="G81" i="15"/>
  <c r="G70" i="15"/>
  <c r="G68" i="15"/>
  <c r="L277" i="14"/>
  <c r="L276" i="14" s="1"/>
  <c r="M276" i="14" s="1"/>
  <c r="G49" i="15"/>
  <c r="G51" i="15"/>
  <c r="G47" i="15"/>
  <c r="S42" i="15"/>
  <c r="I154" i="14"/>
  <c r="I153" i="14" s="1"/>
  <c r="G41" i="15"/>
  <c r="I118" i="14"/>
  <c r="C118" i="14" s="1"/>
  <c r="G37" i="15"/>
  <c r="G33" i="15"/>
  <c r="M60" i="14"/>
  <c r="G22" i="15"/>
  <c r="G19" i="15"/>
  <c r="S16" i="15"/>
  <c r="H294" i="14"/>
  <c r="B295" i="14"/>
  <c r="H276" i="14"/>
  <c r="B250" i="14"/>
  <c r="H249" i="14"/>
  <c r="B26" i="14"/>
  <c r="B344" i="14"/>
  <c r="B154" i="14"/>
  <c r="B221" i="14"/>
  <c r="B405" i="14"/>
  <c r="L406" i="14"/>
  <c r="M406" i="14" s="1"/>
  <c r="L394" i="14"/>
  <c r="O88" i="15"/>
  <c r="J386" i="14"/>
  <c r="J385" i="14" s="1"/>
  <c r="J333" i="14"/>
  <c r="J316" i="14"/>
  <c r="J315" i="14" s="1"/>
  <c r="J295" i="14"/>
  <c r="J294" i="14" s="1"/>
  <c r="J263" i="14"/>
  <c r="G59" i="15"/>
  <c r="L230" i="14"/>
  <c r="L229" i="14" s="1"/>
  <c r="G55" i="15"/>
  <c r="G53" i="15"/>
  <c r="L209" i="14"/>
  <c r="L208" i="14" s="1"/>
  <c r="G45" i="15"/>
  <c r="O40" i="15"/>
  <c r="I141" i="14"/>
  <c r="I140" i="14" s="1"/>
  <c r="G39" i="15"/>
  <c r="O38" i="15"/>
  <c r="O36" i="15"/>
  <c r="J106" i="14"/>
  <c r="J105" i="14" s="1"/>
  <c r="G31" i="15"/>
  <c r="L84" i="14"/>
  <c r="F84" i="14" s="1"/>
  <c r="O28" i="15"/>
  <c r="I78" i="14"/>
  <c r="C78" i="14" s="1"/>
  <c r="C60" i="14"/>
  <c r="L59" i="14"/>
  <c r="G26" i="15"/>
  <c r="B390" i="14"/>
  <c r="T385" i="14"/>
  <c r="L333" i="14"/>
  <c r="M334" i="14"/>
  <c r="F329" i="14"/>
  <c r="Y329" i="14"/>
  <c r="AD324" i="14"/>
  <c r="AE325" i="14"/>
  <c r="C318" i="14"/>
  <c r="E295" i="14"/>
  <c r="K294" i="14"/>
  <c r="D399" i="14"/>
  <c r="S379" i="14"/>
  <c r="F379" i="14"/>
  <c r="S357" i="14"/>
  <c r="Y295" i="14"/>
  <c r="U294" i="14"/>
  <c r="B141" i="14"/>
  <c r="H140" i="14"/>
  <c r="C407" i="14"/>
  <c r="C400" i="14"/>
  <c r="AB394" i="14"/>
  <c r="Y395" i="14"/>
  <c r="U394" i="14"/>
  <c r="V385" i="14"/>
  <c r="N385" i="14"/>
  <c r="B387" i="14"/>
  <c r="W385" i="14"/>
  <c r="Q385" i="14"/>
  <c r="D380" i="14"/>
  <c r="AB262" i="14"/>
  <c r="AC372" i="14"/>
  <c r="D398" i="14"/>
  <c r="P394" i="14"/>
  <c r="S397" i="14"/>
  <c r="F397" i="14"/>
  <c r="Z372" i="14"/>
  <c r="Q372" i="14"/>
  <c r="K354" i="14"/>
  <c r="E355" i="14"/>
  <c r="S285" i="14"/>
  <c r="R284" i="14"/>
  <c r="S400" i="14"/>
  <c r="T394" i="14"/>
  <c r="R394" i="14"/>
  <c r="F395" i="14"/>
  <c r="S395" i="14"/>
  <c r="J394" i="14"/>
  <c r="D395" i="14"/>
  <c r="P372" i="14"/>
  <c r="AA363" i="14"/>
  <c r="T363" i="14"/>
  <c r="B364" i="14"/>
  <c r="B334" i="14"/>
  <c r="W305" i="14"/>
  <c r="Q294" i="14"/>
  <c r="C286" i="14"/>
  <c r="AA394" i="14"/>
  <c r="Q394" i="14"/>
  <c r="E388" i="14"/>
  <c r="E384" i="14"/>
  <c r="S341" i="14"/>
  <c r="E310" i="14"/>
  <c r="AC305" i="14"/>
  <c r="C402" i="14"/>
  <c r="C398" i="14"/>
  <c r="E360" i="14"/>
  <c r="AA354" i="14"/>
  <c r="Y344" i="14"/>
  <c r="L324" i="14"/>
  <c r="F325" i="14"/>
  <c r="Q315" i="14"/>
  <c r="E320" i="14"/>
  <c r="E318" i="14"/>
  <c r="S306" i="14"/>
  <c r="F303" i="14"/>
  <c r="S303" i="14"/>
  <c r="B268" i="14"/>
  <c r="N262" i="14"/>
  <c r="Y402" i="14"/>
  <c r="Y404"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S340" i="14"/>
  <c r="E334" i="14"/>
  <c r="F332" i="14"/>
  <c r="E331" i="14"/>
  <c r="F328" i="14"/>
  <c r="E327" i="14"/>
  <c r="C326" i="14"/>
  <c r="N315" i="14"/>
  <c r="C312" i="14"/>
  <c r="W294" i="14"/>
  <c r="N294" i="14"/>
  <c r="Y287" i="14"/>
  <c r="E277" i="14"/>
  <c r="W262" i="14"/>
  <c r="E265" i="14"/>
  <c r="AC262" i="14"/>
  <c r="T262" i="14"/>
  <c r="D252" i="14"/>
  <c r="AB236" i="14"/>
  <c r="T236" i="14"/>
  <c r="T9" i="14" s="1"/>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6" i="15"/>
  <c r="I178" i="14"/>
  <c r="J178" i="14"/>
  <c r="E396" i="14"/>
  <c r="B395" i="14"/>
  <c r="D388" i="14"/>
  <c r="B380" i="14"/>
  <c r="S375" i="14"/>
  <c r="B374" i="14"/>
  <c r="E373" i="14"/>
  <c r="AC363" i="14"/>
  <c r="U363"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71" i="15"/>
  <c r="H117" i="14"/>
  <c r="B118" i="14"/>
  <c r="S11" i="15"/>
  <c r="R229" i="14"/>
  <c r="S167" i="14"/>
  <c r="C167" i="14"/>
  <c r="V11" i="14"/>
  <c r="N11" i="14"/>
  <c r="O84" i="15"/>
  <c r="R53" i="14"/>
  <c r="P10" i="14"/>
  <c r="P12" i="14"/>
  <c r="AD308" i="14"/>
  <c r="AE308" i="14" s="1"/>
  <c r="Y379" i="14"/>
  <c r="F368" i="14"/>
  <c r="B351" i="14"/>
  <c r="Q305" i="14"/>
  <c r="T294" i="14"/>
  <c r="W284" i="14"/>
  <c r="Z262" i="14"/>
  <c r="F251" i="14"/>
  <c r="Z208" i="14"/>
  <c r="K83" i="14"/>
  <c r="E84" i="14"/>
  <c r="Z12" i="14"/>
  <c r="G13" i="15"/>
  <c r="AB25" i="14"/>
  <c r="B373" i="14"/>
  <c r="B368" i="14"/>
  <c r="E365" i="14"/>
  <c r="E352"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C79" i="14"/>
  <c r="S79" i="14"/>
  <c r="T59" i="14"/>
  <c r="W54" i="14"/>
  <c r="B57" i="14"/>
  <c r="N54" i="14"/>
  <c r="D45" i="14"/>
  <c r="S34" i="14"/>
  <c r="O48" i="15"/>
  <c r="I191" i="14"/>
  <c r="H78" i="14"/>
  <c r="H12" i="14"/>
  <c r="B13" i="14"/>
  <c r="O251" i="14"/>
  <c r="C251" i="14" s="1"/>
  <c r="F384" i="14"/>
  <c r="S367" i="14"/>
  <c r="C357" i="14"/>
  <c r="T333" i="14"/>
  <c r="C307" i="14"/>
  <c r="Y307" i="14"/>
  <c r="C288" i="14"/>
  <c r="S288" i="14"/>
  <c r="C259" i="14"/>
  <c r="E252" i="14"/>
  <c r="T249" i="14"/>
  <c r="Q229" i="14"/>
  <c r="AA126" i="14"/>
  <c r="AE127" i="14"/>
  <c r="AB83" i="14"/>
  <c r="C64" i="14"/>
  <c r="G90" i="15"/>
  <c r="O90" i="15"/>
  <c r="N164" i="14"/>
  <c r="Y405"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9" i="15"/>
  <c r="O54" i="15"/>
  <c r="L205" i="14"/>
  <c r="G50" i="15"/>
  <c r="I165" i="14"/>
  <c r="J165" i="14"/>
  <c r="L141" i="14"/>
  <c r="G40" i="15"/>
  <c r="R314" i="14"/>
  <c r="C130" i="14"/>
  <c r="S130" i="14"/>
  <c r="E26" i="14"/>
  <c r="K25" i="14"/>
  <c r="F396" i="14"/>
  <c r="S390" i="14"/>
  <c r="S356" i="14"/>
  <c r="B338" i="14"/>
  <c r="AB333" i="14"/>
  <c r="H315" i="14"/>
  <c r="B316" i="14"/>
  <c r="F264" i="14"/>
  <c r="F224" i="14"/>
  <c r="S224" i="14"/>
  <c r="AC220" i="14"/>
  <c r="P208" i="14"/>
  <c r="C186" i="14"/>
  <c r="P140" i="14"/>
  <c r="T83" i="14"/>
  <c r="R54" i="14"/>
  <c r="S56" i="14"/>
  <c r="E14" i="14"/>
  <c r="Q11" i="14"/>
  <c r="G316" i="17"/>
  <c r="U325" i="14"/>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8" i="15"/>
  <c r="O34" i="15"/>
  <c r="H39" i="14"/>
  <c r="B40" i="14"/>
  <c r="D314" i="14"/>
  <c r="E243" i="14"/>
  <c r="E234" i="14"/>
  <c r="E231" i="14"/>
  <c r="F225" i="14"/>
  <c r="Y223" i="14"/>
  <c r="X220" i="14"/>
  <c r="C223" i="14"/>
  <c r="F206" i="14"/>
  <c r="S206" i="14"/>
  <c r="E196" i="14"/>
  <c r="U190" i="14"/>
  <c r="B179" i="14"/>
  <c r="Z177" i="14"/>
  <c r="E158" i="14"/>
  <c r="E156" i="14"/>
  <c r="Y131" i="14"/>
  <c r="C131" i="14"/>
  <c r="Y127" i="14"/>
  <c r="P126" i="14"/>
  <c r="S115" i="14"/>
  <c r="F115" i="14"/>
  <c r="F95" i="14"/>
  <c r="Y86" i="14"/>
  <c r="S81" i="14"/>
  <c r="E74" i="14"/>
  <c r="C71" i="14"/>
  <c r="S71" i="14"/>
  <c r="AD54" i="14"/>
  <c r="N39" i="14"/>
  <c r="B35" i="14"/>
  <c r="F24" i="14"/>
  <c r="C20" i="14"/>
  <c r="Y20" i="14"/>
  <c r="D14" i="14"/>
  <c r="P11" i="14"/>
  <c r="AA12" i="14"/>
  <c r="I306" i="14"/>
  <c r="J306" i="14"/>
  <c r="I101" i="14"/>
  <c r="R74" i="14"/>
  <c r="BG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D213" i="14"/>
  <c r="B187" i="14"/>
  <c r="R12" i="17"/>
  <c r="R397" i="17" s="1"/>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E63" i="14"/>
  <c r="Q59" i="14"/>
  <c r="AD59" i="14"/>
  <c r="AE60" i="14"/>
  <c r="K59" i="14"/>
  <c r="E60" i="14"/>
  <c r="Q54" i="14"/>
  <c r="E55" i="14"/>
  <c r="F52" i="14"/>
  <c r="F30" i="14"/>
  <c r="P25" i="14"/>
  <c r="AB16" i="14"/>
  <c r="D18" i="14"/>
  <c r="N10" i="14"/>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L101" i="14"/>
  <c r="R101" i="15"/>
  <c r="J17" i="14"/>
  <c r="R173" i="14"/>
  <c r="B163"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G77" i="15"/>
  <c r="O60" i="15"/>
  <c r="J230" i="14"/>
  <c r="I221" i="14"/>
  <c r="J221" i="14"/>
  <c r="I106" i="14"/>
  <c r="S30" i="15"/>
  <c r="Q101" i="15"/>
  <c r="O230" i="17"/>
  <c r="N12" i="17"/>
  <c r="N397" i="17" s="1"/>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5" i="15"/>
  <c r="H100" i="14"/>
  <c r="B101" i="14"/>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B81" i="14"/>
  <c r="B61" i="14"/>
  <c r="H59" i="14"/>
  <c r="F57" i="14"/>
  <c r="S57" i="14"/>
  <c r="B49" i="14"/>
  <c r="B47" i="14"/>
  <c r="B43" i="14"/>
  <c r="AC39" i="14"/>
  <c r="Q25" i="14"/>
  <c r="E29" i="14"/>
  <c r="Z25" i="14"/>
  <c r="D19" i="14"/>
  <c r="V16" i="14"/>
  <c r="B14" i="14"/>
  <c r="AB12" i="14"/>
  <c r="O42" i="15"/>
  <c r="AU392" i="17"/>
  <c r="AQ333" i="17"/>
  <c r="B191" i="14"/>
  <c r="E141" i="14"/>
  <c r="B106" i="14"/>
  <c r="E48" i="14"/>
  <c r="B33" i="14"/>
  <c r="Y28" i="14"/>
  <c r="H355" i="14"/>
  <c r="O44" i="15"/>
  <c r="O21" i="15"/>
  <c r="H17" i="14"/>
  <c r="C43" i="14"/>
  <c r="F35" i="14"/>
  <c r="AD25" i="14"/>
  <c r="C19" i="14"/>
  <c r="G91" i="15"/>
  <c r="G76" i="15"/>
  <c r="K11" i="14"/>
  <c r="E47" i="14"/>
  <c r="Y27" i="14"/>
  <c r="Y23" i="14"/>
  <c r="W16" i="14"/>
  <c r="G73" i="15"/>
  <c r="O67" i="15"/>
  <c r="Z39" i="14"/>
  <c r="D32" i="14"/>
  <c r="C27" i="14"/>
  <c r="C23" i="14"/>
  <c r="U12" i="14"/>
  <c r="J127" i="14"/>
  <c r="G17" i="15"/>
  <c r="I17" i="14"/>
  <c r="D89" i="13"/>
  <c r="I12" i="17"/>
  <c r="I397" i="17" s="1"/>
  <c r="K15" i="17"/>
  <c r="O18" i="15"/>
  <c r="O16" i="15"/>
  <c r="O404" i="14"/>
  <c r="C404" i="14" s="1"/>
  <c r="P404" i="14"/>
  <c r="D404" i="14" s="1"/>
  <c r="D19" i="13"/>
  <c r="CA383" i="17"/>
  <c r="AA392" i="17"/>
  <c r="K125" i="17"/>
  <c r="AQ99" i="17"/>
  <c r="D31" i="13"/>
  <c r="F21" i="13"/>
  <c r="AI215" i="17"/>
  <c r="O11" i="15"/>
  <c r="D23" i="13"/>
  <c r="Q12" i="17"/>
  <c r="Q397" i="17" s="1"/>
  <c r="D18" i="13"/>
  <c r="D30" i="13"/>
  <c r="S13" i="15"/>
  <c r="D32" i="13"/>
  <c r="AI139" i="17"/>
  <c r="AI13" i="17"/>
  <c r="E30" i="13"/>
  <c r="D17" i="13"/>
  <c r="S383" i="17"/>
  <c r="AM361" i="17"/>
  <c r="AU315" i="17"/>
  <c r="AA242" i="17"/>
  <c r="BS374" i="17"/>
  <c r="W361" i="17"/>
  <c r="AQ352" i="17"/>
  <c r="AQ60" i="17"/>
  <c r="AO12" i="17"/>
  <c r="AO397" i="17" s="1"/>
  <c r="AA223" i="17"/>
  <c r="AA199" i="17"/>
  <c r="AW12" i="17"/>
  <c r="AW397" i="17" s="1"/>
  <c r="T403" i="14"/>
  <c r="BS361" i="17"/>
  <c r="G292" i="17"/>
  <c r="W392" i="17"/>
  <c r="AI361" i="17"/>
  <c r="AE315" i="17"/>
  <c r="G302" i="17"/>
  <c r="BW255" i="17"/>
  <c r="BG242" i="17"/>
  <c r="AI242" i="17"/>
  <c r="BO139" i="17"/>
  <c r="AQ77" i="17"/>
  <c r="AY392" i="17"/>
  <c r="AA352" i="17"/>
  <c r="BO276" i="17"/>
  <c r="AA276" i="17"/>
  <c r="W223" i="17"/>
  <c r="G204" i="17"/>
  <c r="O174" i="17"/>
  <c r="BO42" i="17"/>
  <c r="BN12" i="17"/>
  <c r="BN397" i="17" s="1"/>
  <c r="K19" i="17"/>
  <c r="J12" i="17"/>
  <c r="J397" i="17" s="1"/>
  <c r="D87" i="13"/>
  <c r="AL12" i="17"/>
  <c r="AL397" i="17" s="1"/>
  <c r="AM15" i="17"/>
  <c r="G386" i="17"/>
  <c r="G338" i="17"/>
  <c r="AI374" i="17"/>
  <c r="BG361" i="17"/>
  <c r="W352" i="17"/>
  <c r="BW344" i="17"/>
  <c r="K344" i="17"/>
  <c r="G341" i="17"/>
  <c r="O276" i="17"/>
  <c r="CA269" i="17"/>
  <c r="BS215" i="17"/>
  <c r="AQ125" i="17"/>
  <c r="W104" i="17"/>
  <c r="AE83" i="17"/>
  <c r="BO242" i="17"/>
  <c r="O186" i="17"/>
  <c r="AA174" i="17"/>
  <c r="BS162" i="17"/>
  <c r="AQ162" i="17"/>
  <c r="BG151" i="17"/>
  <c r="O139" i="17"/>
  <c r="BG125" i="17"/>
  <c r="AP12" i="17"/>
  <c r="AP397" i="17" s="1"/>
  <c r="W60" i="17"/>
  <c r="AE42" i="17"/>
  <c r="AD12" i="17"/>
  <c r="AD397" i="17" s="1"/>
  <c r="BZ12" i="17"/>
  <c r="AA323" i="17"/>
  <c r="AA306" i="17"/>
  <c r="AQ174" i="17"/>
  <c r="BG162" i="17"/>
  <c r="AQ151" i="17"/>
  <c r="AA125" i="17"/>
  <c r="AK12" i="17"/>
  <c r="AK397" i="17" s="1"/>
  <c r="D74" i="13"/>
  <c r="AC10" i="18"/>
  <c r="D97" i="13"/>
  <c r="G187" i="17"/>
  <c r="AX12" i="17"/>
  <c r="AX397" i="17" s="1"/>
  <c r="G94" i="17"/>
  <c r="AA83" i="17"/>
  <c r="G77" i="17"/>
  <c r="D88" i="13"/>
  <c r="G47" i="17"/>
  <c r="AT12" i="17"/>
  <c r="AT397" i="17" s="1"/>
  <c r="BO223" i="17"/>
  <c r="BW174" i="17"/>
  <c r="AA162" i="17"/>
  <c r="AA151" i="17"/>
  <c r="W125" i="17"/>
  <c r="AI116" i="17"/>
  <c r="CC12" i="17"/>
  <c r="CC397" i="17" s="1"/>
  <c r="G25" i="17"/>
  <c r="BU12" i="17"/>
  <c r="BU397" i="17" s="1"/>
  <c r="AS12" i="17"/>
  <c r="AS397" i="17" s="1"/>
  <c r="W235" i="18"/>
  <c r="AM42" i="17"/>
  <c r="G36" i="17"/>
  <c r="BF12" i="17"/>
  <c r="AC12" i="17"/>
  <c r="AC397" i="17" s="1"/>
  <c r="AU193" i="18"/>
  <c r="AU96" i="18"/>
  <c r="BZ10" i="18"/>
  <c r="D99" i="13"/>
  <c r="M12" i="17"/>
  <c r="M397" i="17" s="1"/>
  <c r="D81" i="13"/>
  <c r="D75" i="13"/>
  <c r="BR12" i="17"/>
  <c r="BR397" i="17" s="1"/>
  <c r="BS15" i="17"/>
  <c r="BB12" i="17"/>
  <c r="BB397" i="17" s="1"/>
  <c r="D83" i="13"/>
  <c r="BO125" i="17"/>
  <c r="G21" i="17"/>
  <c r="CA15" i="17"/>
  <c r="BQ12" i="17"/>
  <c r="BQ397" i="17" s="1"/>
  <c r="BJ12" i="17"/>
  <c r="BJ397" i="17" s="1"/>
  <c r="BA12" i="17"/>
  <c r="BA397" i="17" s="1"/>
  <c r="U12" i="17"/>
  <c r="U397" i="17" s="1"/>
  <c r="BG13" i="17"/>
  <c r="AU13" i="17"/>
  <c r="BR10" i="18"/>
  <c r="D92" i="13"/>
  <c r="D86" i="13"/>
  <c r="D84" i="13"/>
  <c r="D82" i="13"/>
  <c r="D77" i="13"/>
  <c r="D80" i="13"/>
  <c r="D78" i="13"/>
  <c r="O13" i="17"/>
  <c r="K13" i="17"/>
  <c r="Z12" i="17"/>
  <c r="Z397" i="17" s="1"/>
  <c r="BV12" i="17"/>
  <c r="BV397" i="17" s="1"/>
  <c r="F397" i="17" s="1"/>
  <c r="BG15" i="17"/>
  <c r="BK13" i="17"/>
  <c r="AA263" i="18"/>
  <c r="O120" i="18"/>
  <c r="CD12" i="17"/>
  <c r="BM12" i="17"/>
  <c r="BM397" i="17" s="1"/>
  <c r="V12" i="17"/>
  <c r="V397" i="17" s="1"/>
  <c r="AH12" i="17"/>
  <c r="AH397" i="17" s="1"/>
  <c r="BC321" i="18"/>
  <c r="BQ10" i="18"/>
  <c r="D90" i="13"/>
  <c r="BE12" i="17"/>
  <c r="AG12" i="17"/>
  <c r="AG397" i="17" s="1"/>
  <c r="Y12" i="17"/>
  <c r="Y397" i="17" s="1"/>
  <c r="Z403" i="14"/>
  <c r="W217" i="18"/>
  <c r="O149" i="18"/>
  <c r="AD10" i="18"/>
  <c r="AA321" i="18"/>
  <c r="M10" i="18"/>
  <c r="O217" i="18"/>
  <c r="S167" i="18"/>
  <c r="AT10" i="18"/>
  <c r="D95" i="13"/>
  <c r="BV10" i="18"/>
  <c r="BI10" i="18"/>
  <c r="AC403" i="14"/>
  <c r="E403" i="14" s="1"/>
  <c r="S321" i="18"/>
  <c r="BG272" i="18"/>
  <c r="BG231" i="18"/>
  <c r="AU235" i="18"/>
  <c r="O65" i="18"/>
  <c r="AS10" i="18"/>
  <c r="BY10" i="18"/>
  <c r="J10" i="18"/>
  <c r="N10" i="18"/>
  <c r="BE10" i="18"/>
  <c r="I10" i="18"/>
  <c r="V10" i="18"/>
  <c r="CA231" i="18"/>
  <c r="BG217" i="18"/>
  <c r="S84" i="18"/>
  <c r="U10" i="18"/>
  <c r="BU10" i="18"/>
  <c r="BJ10" i="18"/>
  <c r="Z10" i="18"/>
  <c r="R10" i="18"/>
  <c r="Y10" i="18"/>
  <c r="Q10" i="18"/>
  <c r="BG102" i="18"/>
  <c r="AU79" i="18"/>
  <c r="W30" i="18"/>
  <c r="BG17" i="18"/>
  <c r="BG13" i="18"/>
  <c r="BF10" i="18"/>
  <c r="D98" i="13"/>
  <c r="D96" i="13"/>
  <c r="K11" i="18"/>
  <c r="G258" i="18" l="1"/>
  <c r="G278" i="18"/>
  <c r="G241" i="18"/>
  <c r="G120" i="18"/>
  <c r="G163" i="18"/>
  <c r="G263" i="18"/>
  <c r="G179" i="18"/>
  <c r="G296" i="18"/>
  <c r="G84" i="18"/>
  <c r="G136" i="18"/>
  <c r="G312" i="18"/>
  <c r="G231" i="18"/>
  <c r="F10" i="18"/>
  <c r="G217" i="18"/>
  <c r="G248" i="18"/>
  <c r="G193" i="18"/>
  <c r="G96" i="18"/>
  <c r="G111" i="18"/>
  <c r="G235" i="18"/>
  <c r="D10" i="18"/>
  <c r="C10" i="18"/>
  <c r="G188" i="18"/>
  <c r="G307" i="18"/>
  <c r="G30" i="18"/>
  <c r="G167" i="18"/>
  <c r="G47" i="18"/>
  <c r="G286" i="18"/>
  <c r="AE238" i="14"/>
  <c r="AE352" i="14"/>
  <c r="AB9" i="14"/>
  <c r="AB408" i="14" s="1"/>
  <c r="D408" i="14" s="1"/>
  <c r="G321" i="14"/>
  <c r="S143" i="14"/>
  <c r="M101" i="15"/>
  <c r="E105" i="13"/>
  <c r="X294" i="14"/>
  <c r="Y294" i="14" s="1"/>
  <c r="D285" i="14"/>
  <c r="J284" i="14"/>
  <c r="D284" i="14" s="1"/>
  <c r="D78" i="14"/>
  <c r="N101" i="15"/>
  <c r="CE326" i="18"/>
  <c r="H112" i="13"/>
  <c r="I112" i="13" s="1"/>
  <c r="F112" i="13"/>
  <c r="Q326" i="18"/>
  <c r="F96" i="13" s="1"/>
  <c r="AD326" i="18"/>
  <c r="Y326" i="18"/>
  <c r="E98" i="13" s="1"/>
  <c r="BR326" i="18"/>
  <c r="BQ326" i="18"/>
  <c r="F109" i="13" s="1"/>
  <c r="AO326" i="18"/>
  <c r="F102" i="13" s="1"/>
  <c r="AP326" i="18"/>
  <c r="BF326" i="18"/>
  <c r="Z326" i="18"/>
  <c r="N326" i="18"/>
  <c r="R326" i="18"/>
  <c r="J326" i="18"/>
  <c r="I326" i="18"/>
  <c r="BI326" i="18"/>
  <c r="BU326" i="18"/>
  <c r="E110" i="13" s="1"/>
  <c r="V326" i="18"/>
  <c r="BY326" i="18"/>
  <c r="E111" i="13" s="1"/>
  <c r="BV326" i="18"/>
  <c r="M326" i="18"/>
  <c r="E95" i="13" s="1"/>
  <c r="AC326" i="18"/>
  <c r="E99" i="13" s="1"/>
  <c r="BJ326" i="18"/>
  <c r="U326" i="18"/>
  <c r="E97" i="13" s="1"/>
  <c r="AS326" i="18"/>
  <c r="F103" i="13" s="1"/>
  <c r="BZ326" i="18"/>
  <c r="BE326" i="18"/>
  <c r="F106" i="13" s="1"/>
  <c r="AT326" i="18"/>
  <c r="G72" i="14"/>
  <c r="Y258" i="14"/>
  <c r="B403" i="14"/>
  <c r="B12" i="17"/>
  <c r="S402" i="14"/>
  <c r="R401" i="14"/>
  <c r="C316" i="14"/>
  <c r="D11" i="13"/>
  <c r="J324" i="14"/>
  <c r="D324" i="14" s="1"/>
  <c r="D325" i="14"/>
  <c r="I324" i="14"/>
  <c r="M324" i="14" s="1"/>
  <c r="M325" i="14"/>
  <c r="C325" i="14"/>
  <c r="G325" i="14" s="1"/>
  <c r="D84" i="14"/>
  <c r="J54" i="14"/>
  <c r="D54" i="14" s="1"/>
  <c r="D55" i="14"/>
  <c r="L54" i="14"/>
  <c r="F55" i="14"/>
  <c r="L83" i="14"/>
  <c r="M83" i="14" s="1"/>
  <c r="F398" i="14"/>
  <c r="G398" i="14" s="1"/>
  <c r="AA10" i="14"/>
  <c r="C122" i="14"/>
  <c r="G122" i="14" s="1"/>
  <c r="C18" i="14"/>
  <c r="F166" i="14"/>
  <c r="G166" i="14" s="1"/>
  <c r="G315" i="17"/>
  <c r="E27" i="13"/>
  <c r="E13" i="13"/>
  <c r="F24" i="13"/>
  <c r="F15" i="13"/>
  <c r="D37" i="13"/>
  <c r="E36" i="13"/>
  <c r="E42" i="13"/>
  <c r="F20" i="13"/>
  <c r="F31" i="13"/>
  <c r="D39" i="13"/>
  <c r="F17" i="13"/>
  <c r="E41" i="13"/>
  <c r="E21" i="13"/>
  <c r="H42" i="13"/>
  <c r="E39" i="13"/>
  <c r="E26" i="13"/>
  <c r="E46" i="13"/>
  <c r="E18" i="13"/>
  <c r="H25" i="13"/>
  <c r="F16" i="13"/>
  <c r="F28" i="13"/>
  <c r="D209" i="14"/>
  <c r="M394" i="14"/>
  <c r="J363" i="14"/>
  <c r="D363" i="14" s="1"/>
  <c r="D364" i="14"/>
  <c r="I354" i="14"/>
  <c r="C355" i="14"/>
  <c r="J249" i="14"/>
  <c r="D249" i="14" s="1"/>
  <c r="D250" i="14"/>
  <c r="J236" i="14"/>
  <c r="D236" i="14" s="1"/>
  <c r="D237" i="14"/>
  <c r="I208" i="14"/>
  <c r="M208" i="14" s="1"/>
  <c r="C209" i="14"/>
  <c r="M25" i="14"/>
  <c r="I12" i="14"/>
  <c r="C12" i="14" s="1"/>
  <c r="C13" i="14"/>
  <c r="H34" i="13"/>
  <c r="P9" i="14"/>
  <c r="F128" i="14"/>
  <c r="G128" i="14" s="1"/>
  <c r="J343" i="14"/>
  <c r="D343" i="14" s="1"/>
  <c r="D344" i="14"/>
  <c r="AD394" i="14"/>
  <c r="AE394" i="14" s="1"/>
  <c r="F322" i="14"/>
  <c r="G322" i="14" s="1"/>
  <c r="F12" i="17"/>
  <c r="BE397" i="17"/>
  <c r="E86" i="13" s="1"/>
  <c r="D12" i="17"/>
  <c r="C12" i="17"/>
  <c r="L372" i="14"/>
  <c r="F373" i="14"/>
  <c r="L315" i="14"/>
  <c r="M315" i="14" s="1"/>
  <c r="M316" i="14"/>
  <c r="F316" i="14"/>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G142" i="14"/>
  <c r="AE372" i="14"/>
  <c r="G179" i="14"/>
  <c r="C58" i="14"/>
  <c r="G58" i="14" s="1"/>
  <c r="G85" i="14"/>
  <c r="G222" i="14"/>
  <c r="AA343" i="14"/>
  <c r="AE343" i="14" s="1"/>
  <c r="AD190" i="14"/>
  <c r="AE190" i="14" s="1"/>
  <c r="G238" i="14"/>
  <c r="AE229" i="14"/>
  <c r="AE333" i="14"/>
  <c r="AE324" i="14"/>
  <c r="AE284" i="14"/>
  <c r="AE126" i="14"/>
  <c r="AE83" i="14"/>
  <c r="AE344" i="14"/>
  <c r="C295" i="14"/>
  <c r="G12" i="18"/>
  <c r="F400" i="14"/>
  <c r="G400" i="14" s="1"/>
  <c r="AE153" i="14"/>
  <c r="AA236" i="14"/>
  <c r="G56" i="14"/>
  <c r="AD262" i="14"/>
  <c r="AE262" i="14" s="1"/>
  <c r="AD39" i="14"/>
  <c r="AE39" i="14" s="1"/>
  <c r="G326" i="14"/>
  <c r="AE105" i="14"/>
  <c r="AA117" i="14"/>
  <c r="AE117" i="14" s="1"/>
  <c r="F45" i="14"/>
  <c r="G321" i="18"/>
  <c r="AE100" i="14"/>
  <c r="C188" i="14"/>
  <c r="G296" i="14"/>
  <c r="AD236" i="14"/>
  <c r="AE25" i="14"/>
  <c r="AE12" i="14"/>
  <c r="AE13" i="14"/>
  <c r="AE294" i="14"/>
  <c r="C344" i="14"/>
  <c r="F404" i="14"/>
  <c r="G404" i="14" s="1"/>
  <c r="AD177" i="14"/>
  <c r="AD249" i="14"/>
  <c r="AE249" i="14" s="1"/>
  <c r="AE276" i="14"/>
  <c r="AE221" i="14"/>
  <c r="AD402" i="14"/>
  <c r="AE154" i="14"/>
  <c r="AE140" i="14"/>
  <c r="AD77" i="14"/>
  <c r="AE77" i="14" s="1"/>
  <c r="AE78" i="14"/>
  <c r="AE59" i="14"/>
  <c r="AD10" i="14"/>
  <c r="AD385" i="14"/>
  <c r="AE385" i="14" s="1"/>
  <c r="AE386" i="14"/>
  <c r="AE295" i="14"/>
  <c r="AE26" i="14"/>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Y117" i="14" s="1"/>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W408" i="14" s="1"/>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F367" i="14"/>
  <c r="G367" i="14" s="1"/>
  <c r="G407" i="14"/>
  <c r="F19" i="14"/>
  <c r="G19" i="14" s="1"/>
  <c r="G265" i="14"/>
  <c r="G156" i="14"/>
  <c r="F146" i="14"/>
  <c r="G146" i="14" s="1"/>
  <c r="Y289" i="14"/>
  <c r="Y100" i="14"/>
  <c r="E91" i="13"/>
  <c r="F91"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87" i="13"/>
  <c r="F87" i="13"/>
  <c r="D85" i="13"/>
  <c r="B54" i="14"/>
  <c r="X315" i="14"/>
  <c r="U220" i="14"/>
  <c r="Y220" i="14" s="1"/>
  <c r="G361" i="17"/>
  <c r="X59" i="14"/>
  <c r="C406"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Y373" i="14"/>
  <c r="F334" i="14"/>
  <c r="G334" i="14" s="1"/>
  <c r="G323" i="17"/>
  <c r="G276" i="17"/>
  <c r="Y250" i="14"/>
  <c r="G242" i="17"/>
  <c r="G199" i="17"/>
  <c r="G186" i="17"/>
  <c r="U10" i="14"/>
  <c r="U153" i="14"/>
  <c r="C153" i="14" s="1"/>
  <c r="G83" i="17"/>
  <c r="C84" i="14"/>
  <c r="G84" i="14" s="1"/>
  <c r="B83" i="14"/>
  <c r="T408" i="14"/>
  <c r="B363" i="14"/>
  <c r="B333" i="14"/>
  <c r="B343" i="14"/>
  <c r="B153" i="14"/>
  <c r="B236" i="14"/>
  <c r="B105" i="14"/>
  <c r="B177" i="14"/>
  <c r="B284" i="14"/>
  <c r="B190" i="14"/>
  <c r="B294" i="14"/>
  <c r="G333" i="17"/>
  <c r="F237" i="14"/>
  <c r="X10" i="14"/>
  <c r="X236" i="14"/>
  <c r="G203" i="17"/>
  <c r="X105" i="14"/>
  <c r="Y106" i="14"/>
  <c r="X77" i="14"/>
  <c r="Y77" i="14" s="1"/>
  <c r="G42" i="17"/>
  <c r="G13" i="17"/>
  <c r="V9" i="14"/>
  <c r="V408" i="14" s="1"/>
  <c r="G28" i="17"/>
  <c r="G19" i="17"/>
  <c r="G15" i="17"/>
  <c r="E117" i="14"/>
  <c r="S274" i="14"/>
  <c r="O126" i="14"/>
  <c r="O403" i="14"/>
  <c r="C403" i="14" s="1"/>
  <c r="S261" i="14"/>
  <c r="C48" i="14"/>
  <c r="G48" i="14" s="1"/>
  <c r="S129" i="14"/>
  <c r="F185" i="14"/>
  <c r="H44" i="13"/>
  <c r="I44" i="13" s="1"/>
  <c r="S23" i="14"/>
  <c r="G23" i="14"/>
  <c r="S148" i="14"/>
  <c r="E77" i="14"/>
  <c r="F139" i="14"/>
  <c r="G139" i="14" s="1"/>
  <c r="F180" i="14"/>
  <c r="G180" i="14" s="1"/>
  <c r="S347" i="14"/>
  <c r="F18" i="14"/>
  <c r="G97" i="14"/>
  <c r="E284" i="14"/>
  <c r="S358" i="14"/>
  <c r="O343" i="14"/>
  <c r="S72" i="14"/>
  <c r="S353" i="14"/>
  <c r="S192" i="14"/>
  <c r="G297" i="14"/>
  <c r="S267" i="14"/>
  <c r="G358" i="14"/>
  <c r="S243" i="14"/>
  <c r="S156" i="14"/>
  <c r="S28" i="14"/>
  <c r="S14" i="14"/>
  <c r="O354" i="14"/>
  <c r="G200" i="14"/>
  <c r="F382" i="14"/>
  <c r="G382" i="14" s="1"/>
  <c r="S200" i="14"/>
  <c r="S160" i="14"/>
  <c r="S361" i="14"/>
  <c r="R372" i="14"/>
  <c r="G28" i="14"/>
  <c r="S163" i="14"/>
  <c r="S113" i="14"/>
  <c r="R153" i="14"/>
  <c r="S153" i="14" s="1"/>
  <c r="G163" i="14"/>
  <c r="S186" i="14"/>
  <c r="S211" i="14"/>
  <c r="C278" i="14"/>
  <c r="G278" i="14" s="1"/>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3" i="14"/>
  <c r="D403" i="14" s="1"/>
  <c r="G370" i="14"/>
  <c r="G361" i="14"/>
  <c r="E177" i="14"/>
  <c r="G112" i="14"/>
  <c r="S254" i="14"/>
  <c r="R249" i="14"/>
  <c r="R220" i="14"/>
  <c r="C342" i="14"/>
  <c r="G342" i="14" s="1"/>
  <c r="S226" i="14"/>
  <c r="G256" i="14"/>
  <c r="S406" i="14"/>
  <c r="O324" i="14"/>
  <c r="S324" i="14" s="1"/>
  <c r="S144" i="14"/>
  <c r="O140" i="14"/>
  <c r="C239" i="14"/>
  <c r="G239" i="14" s="1"/>
  <c r="S239" i="14"/>
  <c r="E208" i="14"/>
  <c r="E363" i="14"/>
  <c r="G281" i="14"/>
  <c r="O333" i="14"/>
  <c r="R105" i="14"/>
  <c r="S112" i="14"/>
  <c r="G339" i="14"/>
  <c r="E249" i="14"/>
  <c r="G167" i="14"/>
  <c r="O262" i="14"/>
  <c r="S262" i="14" s="1"/>
  <c r="R333" i="14"/>
  <c r="S106" i="14"/>
  <c r="O83" i="14"/>
  <c r="S85" i="14"/>
  <c r="E15" i="13"/>
  <c r="B204" i="14"/>
  <c r="C63" i="14"/>
  <c r="G63" i="14" s="1"/>
  <c r="E190" i="14"/>
  <c r="G144" i="14"/>
  <c r="G244" i="14"/>
  <c r="G155" i="14"/>
  <c r="E354" i="14"/>
  <c r="E16"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R236" i="14"/>
  <c r="S236" i="14" s="1"/>
  <c r="C205" i="14"/>
  <c r="O204" i="14"/>
  <c r="C204" i="14" s="1"/>
  <c r="R100" i="14"/>
  <c r="S334" i="14"/>
  <c r="R354" i="14"/>
  <c r="O220" i="14"/>
  <c r="D153" i="14"/>
  <c r="S55" i="14"/>
  <c r="B100" i="14"/>
  <c r="B126" i="14"/>
  <c r="S404" i="14"/>
  <c r="S237" i="14"/>
  <c r="B315" i="14"/>
  <c r="B229" i="14"/>
  <c r="G379" i="14"/>
  <c r="D354" i="14"/>
  <c r="C348" i="14"/>
  <c r="G348" i="14" s="1"/>
  <c r="S348" i="14"/>
  <c r="S315" i="14"/>
  <c r="G287" i="14"/>
  <c r="G291" i="14"/>
  <c r="S284" i="14"/>
  <c r="C293" i="14"/>
  <c r="G293" i="14" s="1"/>
  <c r="S293" i="14"/>
  <c r="G227" i="14"/>
  <c r="O208" i="14"/>
  <c r="G212" i="14"/>
  <c r="S212" i="14"/>
  <c r="O190" i="14"/>
  <c r="G194" i="14"/>
  <c r="S195" i="14"/>
  <c r="G187" i="14"/>
  <c r="C107" i="14"/>
  <c r="G107" i="14" s="1"/>
  <c r="O105" i="14"/>
  <c r="G80" i="14"/>
  <c r="R59" i="14"/>
  <c r="S54" i="14"/>
  <c r="S49" i="14"/>
  <c r="O16" i="14"/>
  <c r="S394" i="14"/>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F383" i="14"/>
  <c r="G383" i="14" s="1"/>
  <c r="O10" i="14"/>
  <c r="C368" i="14"/>
  <c r="G368" i="14" s="1"/>
  <c r="S32" i="14"/>
  <c r="S378" i="14"/>
  <c r="C378" i="14"/>
  <c r="G378" i="14" s="1"/>
  <c r="R39" i="14"/>
  <c r="R25" i="14"/>
  <c r="R164" i="14"/>
  <c r="S164" i="14" s="1"/>
  <c r="C104" i="14"/>
  <c r="G104" i="14" s="1"/>
  <c r="G206" i="14"/>
  <c r="S201" i="14"/>
  <c r="R10" i="14"/>
  <c r="G266" i="14"/>
  <c r="R305" i="14"/>
  <c r="S305" i="14" s="1"/>
  <c r="S24" i="14"/>
  <c r="S150" i="14"/>
  <c r="F150" i="14"/>
  <c r="G150" i="14" s="1"/>
  <c r="S187" i="14"/>
  <c r="S20" i="14"/>
  <c r="F20" i="14"/>
  <c r="G20" i="14" s="1"/>
  <c r="R16" i="14"/>
  <c r="R11" i="14"/>
  <c r="F377" i="14"/>
  <c r="S377" i="14"/>
  <c r="R126" i="14"/>
  <c r="G134" i="14"/>
  <c r="R77" i="14"/>
  <c r="S77" i="14" s="1"/>
  <c r="O100" i="14"/>
  <c r="B117" i="14"/>
  <c r="D333" i="14"/>
  <c r="D77" i="14"/>
  <c r="C55" i="14"/>
  <c r="S351" i="14"/>
  <c r="F351" i="14"/>
  <c r="G351" i="14" s="1"/>
  <c r="S45" i="14"/>
  <c r="S193" i="14"/>
  <c r="C193" i="14"/>
  <c r="G193" i="14" s="1"/>
  <c r="S198" i="14"/>
  <c r="N9" i="14"/>
  <c r="M386" i="14"/>
  <c r="D154" i="14"/>
  <c r="C26" i="14"/>
  <c r="J204" i="14"/>
  <c r="D204" i="14" s="1"/>
  <c r="E100" i="14"/>
  <c r="M26" i="14"/>
  <c r="C250" i="14"/>
  <c r="C386" i="14"/>
  <c r="C154" i="14"/>
  <c r="D106" i="14"/>
  <c r="D355" i="14"/>
  <c r="D385" i="14"/>
  <c r="I333" i="14"/>
  <c r="M333" i="14" s="1"/>
  <c r="F26" i="14"/>
  <c r="H10" i="14"/>
  <c r="B10" i="14" s="1"/>
  <c r="M59" i="14"/>
  <c r="I262" i="14"/>
  <c r="H9" i="13"/>
  <c r="K101" i="15"/>
  <c r="F386" i="14"/>
  <c r="C285" i="14"/>
  <c r="D140" i="14"/>
  <c r="M277" i="14"/>
  <c r="E394" i="14"/>
  <c r="I117" i="14"/>
  <c r="D141" i="14"/>
  <c r="I54" i="14"/>
  <c r="F277" i="14"/>
  <c r="I11" i="14"/>
  <c r="G396" i="14"/>
  <c r="I237" i="14"/>
  <c r="G52" i="15"/>
  <c r="G88" i="15"/>
  <c r="G30" i="15"/>
  <c r="G18" i="15"/>
  <c r="F230" i="14"/>
  <c r="D316" i="14"/>
  <c r="M84" i="14"/>
  <c r="D295" i="14"/>
  <c r="F209" i="14"/>
  <c r="M209" i="14"/>
  <c r="G44" i="15"/>
  <c r="I77" i="14"/>
  <c r="C77" i="14" s="1"/>
  <c r="G11" i="15"/>
  <c r="B249" i="14"/>
  <c r="M403" i="14"/>
  <c r="G96" i="15"/>
  <c r="G395" i="14"/>
  <c r="D386" i="14"/>
  <c r="I363" i="14"/>
  <c r="C364" i="14"/>
  <c r="D263" i="14"/>
  <c r="J262" i="14"/>
  <c r="D262" i="14" s="1"/>
  <c r="G62" i="15"/>
  <c r="L263" i="14"/>
  <c r="C141" i="14"/>
  <c r="J117" i="14"/>
  <c r="D117" i="14" s="1"/>
  <c r="D118" i="14"/>
  <c r="G32" i="15"/>
  <c r="G25" i="15"/>
  <c r="G21" i="15"/>
  <c r="F80" i="13"/>
  <c r="E80" i="13"/>
  <c r="G56" i="17"/>
  <c r="AU12" i="17"/>
  <c r="AE12" i="17"/>
  <c r="E31" i="13"/>
  <c r="E24" i="13"/>
  <c r="BK12" i="17"/>
  <c r="E77" i="13"/>
  <c r="F77" i="13"/>
  <c r="E19" i="13"/>
  <c r="F19" i="13"/>
  <c r="D13" i="14"/>
  <c r="J10" i="14"/>
  <c r="D10" i="14" s="1"/>
  <c r="J12" i="14"/>
  <c r="H16" i="14"/>
  <c r="B16" i="14" s="1"/>
  <c r="B17" i="14"/>
  <c r="G42" i="15"/>
  <c r="L154" i="14"/>
  <c r="Y12" i="14"/>
  <c r="AC9" i="14"/>
  <c r="M165" i="14"/>
  <c r="L164" i="14"/>
  <c r="F165" i="14"/>
  <c r="AE204" i="14"/>
  <c r="C178" i="14"/>
  <c r="I177" i="14"/>
  <c r="BG10" i="18"/>
  <c r="BW10" i="18"/>
  <c r="F92" i="13"/>
  <c r="E92" i="13"/>
  <c r="AY12" i="17"/>
  <c r="E81" i="13"/>
  <c r="F81" i="13"/>
  <c r="E28" i="13"/>
  <c r="E23" i="13"/>
  <c r="F23" i="13"/>
  <c r="G125" i="17"/>
  <c r="L17" i="14"/>
  <c r="G16" i="15"/>
  <c r="I16" i="14"/>
  <c r="C17" i="14"/>
  <c r="E11" i="14"/>
  <c r="I105" i="14"/>
  <c r="C106" i="14"/>
  <c r="S74" i="14"/>
  <c r="F74" i="14"/>
  <c r="G74" i="14" s="1"/>
  <c r="AE363" i="14"/>
  <c r="L204" i="14"/>
  <c r="F205" i="14"/>
  <c r="M205" i="14"/>
  <c r="H77" i="14"/>
  <c r="B77" i="14" s="1"/>
  <c r="B78" i="14"/>
  <c r="G84" i="15"/>
  <c r="L364" i="14"/>
  <c r="S229" i="14"/>
  <c r="D105" i="14"/>
  <c r="B385" i="14"/>
  <c r="F324" i="14"/>
  <c r="C394" i="14"/>
  <c r="W10" i="18"/>
  <c r="G11" i="18"/>
  <c r="BC326" i="18"/>
  <c r="H105" i="13"/>
  <c r="H100" i="13"/>
  <c r="I100" i="13" s="1"/>
  <c r="F85" i="13"/>
  <c r="E85" i="13"/>
  <c r="G116" i="17"/>
  <c r="E83" i="13"/>
  <c r="F83" i="13"/>
  <c r="AQ12" i="17"/>
  <c r="G306" i="17"/>
  <c r="AM12" i="17"/>
  <c r="G215" i="17"/>
  <c r="G223" i="17"/>
  <c r="E82" i="13"/>
  <c r="F82" i="13"/>
  <c r="G383" i="17"/>
  <c r="F32" i="13"/>
  <c r="E32" i="13"/>
  <c r="E20" i="13"/>
  <c r="G174" i="17"/>
  <c r="E126" i="14"/>
  <c r="R403" i="14"/>
  <c r="O12" i="17"/>
  <c r="D221" i="14"/>
  <c r="J220" i="14"/>
  <c r="D220" i="14" s="1"/>
  <c r="E262" i="14"/>
  <c r="AD305" i="14"/>
  <c r="AE305" i="14" s="1"/>
  <c r="S12" i="17"/>
  <c r="G86" i="15"/>
  <c r="I373" i="14"/>
  <c r="J305" i="14"/>
  <c r="D305" i="14" s="1"/>
  <c r="D306" i="14"/>
  <c r="B208" i="14"/>
  <c r="D276" i="14"/>
  <c r="D294" i="14"/>
  <c r="E229" i="14"/>
  <c r="I190" i="14"/>
  <c r="C191" i="14"/>
  <c r="M13" i="14"/>
  <c r="L12" i="14"/>
  <c r="F13" i="14"/>
  <c r="E83" i="14"/>
  <c r="B11" i="14"/>
  <c r="G234" i="14"/>
  <c r="G303" i="14"/>
  <c r="D394" i="14"/>
  <c r="O10" i="18"/>
  <c r="E109" i="13"/>
  <c r="CA10" i="18"/>
  <c r="E34" i="13"/>
  <c r="F34" i="13"/>
  <c r="D26" i="14"/>
  <c r="J25" i="14"/>
  <c r="D25" i="14" s="1"/>
  <c r="G46" i="15"/>
  <c r="L178" i="14"/>
  <c r="I220" i="14"/>
  <c r="C221" i="14"/>
  <c r="D17" i="14"/>
  <c r="J16" i="14"/>
  <c r="D16" i="14" s="1"/>
  <c r="L100" i="14"/>
  <c r="M101" i="14"/>
  <c r="F101" i="14"/>
  <c r="B25" i="14"/>
  <c r="L140" i="14"/>
  <c r="F141" i="14"/>
  <c r="M141" i="14"/>
  <c r="BC12" i="17"/>
  <c r="H354" i="14"/>
  <c r="B354" i="14" s="1"/>
  <c r="B355" i="14"/>
  <c r="I230" i="14"/>
  <c r="G56" i="15"/>
  <c r="D10" i="13"/>
  <c r="D191" i="14"/>
  <c r="J190" i="14"/>
  <c r="D190" i="14" s="1"/>
  <c r="CA12" i="17"/>
  <c r="BZ397" i="17"/>
  <c r="G392" i="17"/>
  <c r="X403" i="14"/>
  <c r="Y403" i="14" s="1"/>
  <c r="J39" i="14"/>
  <c r="D39" i="14" s="1"/>
  <c r="D40" i="14"/>
  <c r="E59" i="14"/>
  <c r="G247" i="14"/>
  <c r="G71" i="15"/>
  <c r="L306" i="14"/>
  <c r="D59" i="14"/>
  <c r="G13" i="18"/>
  <c r="E88" i="13"/>
  <c r="F88" i="13"/>
  <c r="BS12" i="17"/>
  <c r="F75" i="13"/>
  <c r="E75" i="13"/>
  <c r="BO12" i="17"/>
  <c r="H16" i="13"/>
  <c r="H41" i="13"/>
  <c r="E22" i="13"/>
  <c r="F22" i="13"/>
  <c r="F41" i="13"/>
  <c r="E37" i="13"/>
  <c r="F37" i="13"/>
  <c r="H20" i="13"/>
  <c r="G80" i="15"/>
  <c r="L344" i="14"/>
  <c r="O11" i="14"/>
  <c r="J229" i="14"/>
  <c r="D229" i="14" s="1"/>
  <c r="D230" i="14"/>
  <c r="B164" i="14"/>
  <c r="G28" i="15"/>
  <c r="L78" i="14"/>
  <c r="I39" i="14"/>
  <c r="C40" i="14"/>
  <c r="O249" i="14"/>
  <c r="F54" i="14"/>
  <c r="G352" i="17"/>
  <c r="J100" i="14"/>
  <c r="D100" i="14" s="1"/>
  <c r="D101" i="14"/>
  <c r="B39" i="14"/>
  <c r="AE220" i="14"/>
  <c r="U324" i="14"/>
  <c r="Y324" i="14" s="1"/>
  <c r="Y325" i="14"/>
  <c r="J164" i="14"/>
  <c r="D164" i="14" s="1"/>
  <c r="D165" i="14"/>
  <c r="G61" i="14"/>
  <c r="G251" i="14"/>
  <c r="G47" i="14"/>
  <c r="E10" i="14"/>
  <c r="F308" i="14"/>
  <c r="G308" i="14" s="1"/>
  <c r="B262" i="14"/>
  <c r="S10" i="18"/>
  <c r="G323" i="18"/>
  <c r="AD405" i="14"/>
  <c r="AU10" i="18"/>
  <c r="AE10" i="18"/>
  <c r="E90" i="13"/>
  <c r="F90" i="13"/>
  <c r="G374" i="17"/>
  <c r="F43" i="13"/>
  <c r="E43" i="13"/>
  <c r="G82" i="15"/>
  <c r="L355" i="14"/>
  <c r="G67" i="15"/>
  <c r="L285" i="14"/>
  <c r="J372" i="14"/>
  <c r="D372" i="14" s="1"/>
  <c r="D373" i="14"/>
  <c r="C306" i="14"/>
  <c r="I305" i="14"/>
  <c r="G54" i="15"/>
  <c r="L221" i="14"/>
  <c r="H30" i="13"/>
  <c r="AA10" i="18"/>
  <c r="AI12" i="17"/>
  <c r="E89" i="13"/>
  <c r="F89" i="13"/>
  <c r="F79" i="13"/>
  <c r="E79" i="13"/>
  <c r="K12" i="17"/>
  <c r="F84" i="13"/>
  <c r="E84" i="13"/>
  <c r="G38" i="15"/>
  <c r="I127" i="14"/>
  <c r="D11" i="14"/>
  <c r="E12" i="14"/>
  <c r="K9" i="14"/>
  <c r="E164" i="14"/>
  <c r="W12" i="17"/>
  <c r="BW12" i="17"/>
  <c r="BG12" i="17"/>
  <c r="BF397" i="17"/>
  <c r="G162" i="17"/>
  <c r="H15" i="13"/>
  <c r="E14" i="13"/>
  <c r="F14" i="13"/>
  <c r="J126" i="14"/>
  <c r="D126" i="14" s="1"/>
  <c r="D127" i="14"/>
  <c r="G36" i="15"/>
  <c r="L118" i="14"/>
  <c r="B59" i="14"/>
  <c r="L39" i="14"/>
  <c r="F40" i="14"/>
  <c r="M40" i="14"/>
  <c r="G147" i="14"/>
  <c r="S53" i="14"/>
  <c r="F53" i="14"/>
  <c r="G53" i="14" s="1"/>
  <c r="S117" i="14"/>
  <c r="K10" i="18"/>
  <c r="E78" i="13"/>
  <c r="F78" i="13"/>
  <c r="CE12" i="17"/>
  <c r="CD397" i="17"/>
  <c r="AA12" i="17"/>
  <c r="G324" i="18"/>
  <c r="AD406" i="14"/>
  <c r="G269" i="17"/>
  <c r="F25" i="13"/>
  <c r="E25" i="13"/>
  <c r="G99" i="17"/>
  <c r="H24" i="13"/>
  <c r="F74" i="13"/>
  <c r="E74" i="13"/>
  <c r="AA11" i="14"/>
  <c r="E11" i="13"/>
  <c r="F11" i="13"/>
  <c r="G60" i="15"/>
  <c r="L250" i="14"/>
  <c r="Q9" i="14"/>
  <c r="Q408" i="14" s="1"/>
  <c r="S173" i="14"/>
  <c r="F173" i="14"/>
  <c r="G173" i="14" s="1"/>
  <c r="S210" i="14"/>
  <c r="F210" i="14"/>
  <c r="R208" i="14"/>
  <c r="B324" i="14"/>
  <c r="I100" i="14"/>
  <c r="C101" i="14"/>
  <c r="G34" i="15"/>
  <c r="L106" i="14"/>
  <c r="AD11" i="14"/>
  <c r="S314" i="14"/>
  <c r="F314" i="14"/>
  <c r="G314" i="14" s="1"/>
  <c r="C165" i="14"/>
  <c r="I164" i="14"/>
  <c r="G69" i="15"/>
  <c r="L295" i="14"/>
  <c r="G228" i="14"/>
  <c r="B12" i="14"/>
  <c r="Z9" i="14"/>
  <c r="Z408" i="14" s="1"/>
  <c r="S251" i="14"/>
  <c r="D315" i="14"/>
  <c r="J177" i="14"/>
  <c r="D177" i="14" s="1"/>
  <c r="D178" i="14"/>
  <c r="AA177" i="14"/>
  <c r="G231" i="14"/>
  <c r="AE354" i="14"/>
  <c r="C385" i="14"/>
  <c r="M385" i="14"/>
  <c r="E294" i="14"/>
  <c r="F326" i="18" l="1"/>
  <c r="C326" i="18"/>
  <c r="D326" i="18"/>
  <c r="I105" i="13"/>
  <c r="F98" i="13"/>
  <c r="D8" i="13"/>
  <c r="P408" i="14"/>
  <c r="AA9" i="14"/>
  <c r="AA408" i="14" s="1"/>
  <c r="C408" i="14" s="1"/>
  <c r="E96" i="13"/>
  <c r="E106" i="13"/>
  <c r="D397" i="17"/>
  <c r="AE402" i="14"/>
  <c r="AD401" i="14"/>
  <c r="AE401" i="14" s="1"/>
  <c r="E107" i="13"/>
  <c r="F95" i="13"/>
  <c r="F99" i="13"/>
  <c r="F97" i="13"/>
  <c r="N408" i="14"/>
  <c r="S401" i="14"/>
  <c r="D20" i="13"/>
  <c r="F39" i="13"/>
  <c r="F30" i="13"/>
  <c r="F46" i="13"/>
  <c r="F13" i="13"/>
  <c r="F27" i="13"/>
  <c r="F42" i="13"/>
  <c r="F18" i="13"/>
  <c r="E17" i="13"/>
  <c r="G316" i="14"/>
  <c r="F26" i="13"/>
  <c r="G55" i="14"/>
  <c r="F110" i="13"/>
  <c r="F111" i="13"/>
  <c r="F107" i="13"/>
  <c r="E103" i="13"/>
  <c r="G13" i="14"/>
  <c r="G18" i="14"/>
  <c r="C164" i="14"/>
  <c r="F36" i="13"/>
  <c r="I42" i="13"/>
  <c r="I9" i="13"/>
  <c r="G209" i="14"/>
  <c r="C333" i="14"/>
  <c r="D15" i="13"/>
  <c r="E102" i="13"/>
  <c r="AQ326" i="18"/>
  <c r="H102" i="13"/>
  <c r="F86" i="13"/>
  <c r="F372" i="14"/>
  <c r="Y305" i="14"/>
  <c r="G191" i="14"/>
  <c r="F229" i="14"/>
  <c r="C397" i="17"/>
  <c r="G185" i="14"/>
  <c r="AE208" i="14"/>
  <c r="C54" i="14"/>
  <c r="G54" i="14" s="1"/>
  <c r="C208" i="14"/>
  <c r="G210" i="14"/>
  <c r="C343" i="14"/>
  <c r="G45" i="14"/>
  <c r="G188" i="14"/>
  <c r="AE236" i="14"/>
  <c r="C117" i="14"/>
  <c r="AD403" i="14"/>
  <c r="AE177" i="14"/>
  <c r="F402" i="14"/>
  <c r="G402" i="14" s="1"/>
  <c r="AE10" i="14"/>
  <c r="AD9" i="14"/>
  <c r="G377" i="14"/>
  <c r="F190" i="14"/>
  <c r="Y140" i="14"/>
  <c r="C305" i="14"/>
  <c r="F394" i="14"/>
  <c r="G394" i="14" s="1"/>
  <c r="C140" i="14"/>
  <c r="Y164" i="14"/>
  <c r="Y105" i="14"/>
  <c r="Y16" i="14"/>
  <c r="Y126" i="14"/>
  <c r="Y354" i="14"/>
  <c r="Y249" i="14"/>
  <c r="G338" i="14"/>
  <c r="D79"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S343" i="14"/>
  <c r="S372" i="14"/>
  <c r="S354" i="14"/>
  <c r="C363" i="14"/>
  <c r="S363" i="14"/>
  <c r="S276" i="14"/>
  <c r="S220" i="14"/>
  <c r="F385" i="14"/>
  <c r="G385" i="14" s="1"/>
  <c r="C324" i="14"/>
  <c r="G324" i="14" s="1"/>
  <c r="C105" i="14"/>
  <c r="S83" i="14"/>
  <c r="S140" i="14"/>
  <c r="S333" i="14"/>
  <c r="C262" i="14"/>
  <c r="S105" i="14"/>
  <c r="S204" i="14"/>
  <c r="I24" i="13"/>
  <c r="F333" i="14"/>
  <c r="C190" i="14"/>
  <c r="C220" i="14"/>
  <c r="I16" i="13"/>
  <c r="S294" i="14"/>
  <c r="S190" i="14"/>
  <c r="S59" i="14"/>
  <c r="G205" i="14"/>
  <c r="F236" i="14"/>
  <c r="S100" i="14"/>
  <c r="G386" i="14"/>
  <c r="S10" i="14"/>
  <c r="S126" i="14"/>
  <c r="F59" i="14"/>
  <c r="S25" i="14"/>
  <c r="S16" i="14"/>
  <c r="S39" i="14"/>
  <c r="G26" i="14"/>
  <c r="C39" i="14"/>
  <c r="C100" i="14"/>
  <c r="F11" i="14"/>
  <c r="S11" i="14"/>
  <c r="G141" i="14"/>
  <c r="M237" i="14"/>
  <c r="I236" i="14"/>
  <c r="C237" i="14"/>
  <c r="G237" i="14" s="1"/>
  <c r="I30" i="13"/>
  <c r="I10" i="14"/>
  <c r="C10" i="14" s="1"/>
  <c r="G165" i="14"/>
  <c r="L262" i="14"/>
  <c r="F263" i="14"/>
  <c r="G263" i="14" s="1"/>
  <c r="M263" i="14"/>
  <c r="G40" i="14"/>
  <c r="I25" i="13"/>
  <c r="I41" i="13"/>
  <c r="H31" i="13"/>
  <c r="I31" i="13" s="1"/>
  <c r="H19" i="13"/>
  <c r="I19" i="13" s="1"/>
  <c r="H9" i="14"/>
  <c r="F250" i="14"/>
  <c r="G250" i="14" s="1"/>
  <c r="M250" i="14"/>
  <c r="L249" i="14"/>
  <c r="H22" i="13"/>
  <c r="I22" i="13" s="1"/>
  <c r="CE397" i="17"/>
  <c r="H92" i="13"/>
  <c r="I92" i="13" s="1"/>
  <c r="G10" i="18"/>
  <c r="M39" i="14"/>
  <c r="F39" i="14"/>
  <c r="AE405" i="14"/>
  <c r="F405" i="14"/>
  <c r="G405" i="14" s="1"/>
  <c r="H28" i="13"/>
  <c r="I28" i="13" s="1"/>
  <c r="I20" i="13"/>
  <c r="BS326" i="18"/>
  <c r="H109" i="13"/>
  <c r="I109" i="13" s="1"/>
  <c r="E94" i="13"/>
  <c r="F94" i="13"/>
  <c r="BC397" i="17"/>
  <c r="H85" i="13"/>
  <c r="I85" i="13" s="1"/>
  <c r="H17" i="13"/>
  <c r="H36" i="13"/>
  <c r="I36" i="13" s="1"/>
  <c r="E10" i="13"/>
  <c r="E8" i="13" s="1"/>
  <c r="F10" i="13"/>
  <c r="F8" i="13" s="1"/>
  <c r="AI397" i="17"/>
  <c r="H80" i="13"/>
  <c r="AA326" i="18"/>
  <c r="H98" i="13"/>
  <c r="I98" i="13" s="1"/>
  <c r="M221" i="14"/>
  <c r="L220" i="14"/>
  <c r="F221" i="14"/>
  <c r="G221" i="14" s="1"/>
  <c r="L284" i="14"/>
  <c r="F285" i="14"/>
  <c r="G285" i="14" s="1"/>
  <c r="M285" i="14"/>
  <c r="H14" i="13"/>
  <c r="I14" i="13" s="1"/>
  <c r="O101" i="15"/>
  <c r="H10" i="13"/>
  <c r="M140" i="14"/>
  <c r="F140" i="14"/>
  <c r="C373" i="14"/>
  <c r="G373" i="14" s="1"/>
  <c r="I372" i="14"/>
  <c r="M373" i="14"/>
  <c r="L363" i="14"/>
  <c r="M364" i="14"/>
  <c r="F364" i="14"/>
  <c r="G364" i="14" s="1"/>
  <c r="BG326" i="18"/>
  <c r="H106" i="13"/>
  <c r="L153" i="14"/>
  <c r="F154" i="14"/>
  <c r="G154" i="14" s="1"/>
  <c r="M154" i="14"/>
  <c r="H29" i="13"/>
  <c r="BK397" i="17"/>
  <c r="H87" i="13"/>
  <c r="I87" i="13" s="1"/>
  <c r="H26" i="13"/>
  <c r="I26" i="13" s="1"/>
  <c r="L105" i="14"/>
  <c r="M106" i="14"/>
  <c r="F106" i="14"/>
  <c r="G106" i="14" s="1"/>
  <c r="K326" i="18"/>
  <c r="H94" i="13"/>
  <c r="F100" i="14"/>
  <c r="M100" i="14"/>
  <c r="S249" i="14"/>
  <c r="AA397" i="17"/>
  <c r="H78" i="13"/>
  <c r="I78" i="13" s="1"/>
  <c r="L305" i="14"/>
  <c r="F306" i="14"/>
  <c r="G306" i="14" s="1"/>
  <c r="M306" i="14"/>
  <c r="H27" i="13"/>
  <c r="I27" i="13" s="1"/>
  <c r="AY397" i="17"/>
  <c r="H84" i="13"/>
  <c r="I84" i="13" s="1"/>
  <c r="CA326" i="18"/>
  <c r="H111" i="13"/>
  <c r="I111" i="13" s="1"/>
  <c r="S397" i="17"/>
  <c r="H76" i="13"/>
  <c r="AQ397" i="17"/>
  <c r="H82" i="13"/>
  <c r="I82" i="13" s="1"/>
  <c r="D94" i="13"/>
  <c r="D93" i="13" s="1"/>
  <c r="B337" i="18" s="1"/>
  <c r="J9" i="14"/>
  <c r="D12" i="14"/>
  <c r="U9" i="14"/>
  <c r="U408" i="14" s="1"/>
  <c r="H107" i="13"/>
  <c r="M118" i="14"/>
  <c r="L117" i="14"/>
  <c r="F118" i="14"/>
  <c r="G118" i="14" s="1"/>
  <c r="BW397" i="17"/>
  <c r="H90" i="13"/>
  <c r="AE326" i="18"/>
  <c r="H99" i="13"/>
  <c r="I99" i="13" s="1"/>
  <c r="S326" i="18"/>
  <c r="H96" i="13"/>
  <c r="L77" i="14"/>
  <c r="F78" i="14"/>
  <c r="G78" i="14" s="1"/>
  <c r="M78" i="14"/>
  <c r="L343" i="14"/>
  <c r="F344" i="14"/>
  <c r="G344" i="14" s="1"/>
  <c r="M344" i="14"/>
  <c r="H43" i="13"/>
  <c r="I43" i="13" s="1"/>
  <c r="H23" i="13"/>
  <c r="I23" i="13" s="1"/>
  <c r="M178" i="14"/>
  <c r="F178" i="14"/>
  <c r="G178" i="14" s="1"/>
  <c r="L177" i="14"/>
  <c r="G12" i="17"/>
  <c r="H46" i="13"/>
  <c r="I46" i="13" s="1"/>
  <c r="C16" i="14"/>
  <c r="F164" i="14"/>
  <c r="M164" i="14"/>
  <c r="AU397" i="17"/>
  <c r="H83" i="13"/>
  <c r="I83" i="13" s="1"/>
  <c r="S208" i="14"/>
  <c r="F208" i="14"/>
  <c r="H32" i="13"/>
  <c r="I32" i="13" s="1"/>
  <c r="S403" i="14"/>
  <c r="E9" i="14"/>
  <c r="K408" i="14"/>
  <c r="K2" i="14" s="1"/>
  <c r="AE397" i="17"/>
  <c r="H79" i="13"/>
  <c r="I79" i="13" s="1"/>
  <c r="E76" i="13"/>
  <c r="E73" i="13" s="1"/>
  <c r="F76" i="13"/>
  <c r="AE406" i="14"/>
  <c r="F406" i="14"/>
  <c r="G406" i="14" s="1"/>
  <c r="W397" i="17"/>
  <c r="H77" i="13"/>
  <c r="I77" i="13" s="1"/>
  <c r="O9" i="14"/>
  <c r="H13" i="13"/>
  <c r="I229" i="14"/>
  <c r="C230" i="14"/>
  <c r="G230" i="14" s="1"/>
  <c r="M230" i="14"/>
  <c r="G101" i="14"/>
  <c r="C11" i="14"/>
  <c r="O397" i="17"/>
  <c r="H75" i="13"/>
  <c r="I75" i="13" s="1"/>
  <c r="AM397" i="17"/>
  <c r="H81" i="13"/>
  <c r="I81" i="13" s="1"/>
  <c r="BW326" i="18"/>
  <c r="H110" i="13"/>
  <c r="I110" i="13" s="1"/>
  <c r="M204" i="14"/>
  <c r="F204" i="14"/>
  <c r="G204" i="14" s="1"/>
  <c r="K397" i="17"/>
  <c r="H74" i="13"/>
  <c r="I74" i="13" s="1"/>
  <c r="H37" i="13"/>
  <c r="M12" i="14"/>
  <c r="F12" i="14"/>
  <c r="G12" i="14" s="1"/>
  <c r="S101" i="15"/>
  <c r="H11" i="13"/>
  <c r="I11" i="13" s="1"/>
  <c r="D76" i="13"/>
  <c r="F355" i="14"/>
  <c r="G355" i="14" s="1"/>
  <c r="L354" i="14"/>
  <c r="M355" i="14"/>
  <c r="M190" i="14"/>
  <c r="H39" i="13"/>
  <c r="I39" i="13" s="1"/>
  <c r="L10" i="14"/>
  <c r="R9" i="14"/>
  <c r="R408" i="14" s="1"/>
  <c r="L294" i="14"/>
  <c r="F295" i="14"/>
  <c r="G295" i="14" s="1"/>
  <c r="M295" i="14"/>
  <c r="AE11" i="14"/>
  <c r="H21" i="13"/>
  <c r="BG397" i="17"/>
  <c r="H86" i="13"/>
  <c r="I86" i="13" s="1"/>
  <c r="M127" i="14"/>
  <c r="I126" i="14"/>
  <c r="C127" i="14"/>
  <c r="G127" i="14" s="1"/>
  <c r="AU326" i="18"/>
  <c r="H103" i="13"/>
  <c r="BO397" i="17"/>
  <c r="H88" i="13"/>
  <c r="I88" i="13" s="1"/>
  <c r="BS397" i="17"/>
  <c r="H89" i="13"/>
  <c r="I89" i="13" s="1"/>
  <c r="CA397" i="17"/>
  <c r="H91" i="13"/>
  <c r="I91" i="13" s="1"/>
  <c r="O326" i="18"/>
  <c r="H95" i="13"/>
  <c r="I95" i="13" s="1"/>
  <c r="H18" i="13"/>
  <c r="I18" i="13" s="1"/>
  <c r="W326" i="18"/>
  <c r="H97" i="13"/>
  <c r="I97" i="13" s="1"/>
  <c r="F17" i="14"/>
  <c r="G17" i="14" s="1"/>
  <c r="M17" i="14"/>
  <c r="L16" i="14"/>
  <c r="C177" i="14"/>
  <c r="F93" i="13" l="1"/>
  <c r="F162" i="13" s="1"/>
  <c r="H93" i="13"/>
  <c r="F335" i="18" s="1"/>
  <c r="E93" i="13"/>
  <c r="E162" i="13" s="1"/>
  <c r="F73" i="13"/>
  <c r="D73" i="13"/>
  <c r="I90" i="13"/>
  <c r="H73" i="13"/>
  <c r="I73" i="13" s="1"/>
  <c r="H12" i="13"/>
  <c r="D12" i="13"/>
  <c r="I37" i="13"/>
  <c r="H8" i="13"/>
  <c r="I21" i="13"/>
  <c r="I96" i="13"/>
  <c r="H408" i="14"/>
  <c r="I106" i="13"/>
  <c r="AE403" i="14"/>
  <c r="AD408" i="14"/>
  <c r="I80" i="13"/>
  <c r="F401" i="14"/>
  <c r="G401" i="14" s="1"/>
  <c r="J408" i="14"/>
  <c r="I13" i="13"/>
  <c r="I17" i="13"/>
  <c r="G164" i="14"/>
  <c r="G333" i="14"/>
  <c r="I102" i="13"/>
  <c r="G208" i="14"/>
  <c r="G162" i="13"/>
  <c r="I103" i="13"/>
  <c r="F403" i="14"/>
  <c r="G403" i="14" s="1"/>
  <c r="G190" i="14"/>
  <c r="G140" i="14"/>
  <c r="AE9" i="14"/>
  <c r="G59" i="14"/>
  <c r="G83" i="14"/>
  <c r="Y9" i="14"/>
  <c r="G39" i="14"/>
  <c r="G11" i="14"/>
  <c r="G100" i="14"/>
  <c r="C236" i="14"/>
  <c r="G236" i="14" s="1"/>
  <c r="M236" i="14"/>
  <c r="I9" i="14"/>
  <c r="M262" i="14"/>
  <c r="F262" i="14"/>
  <c r="G262" i="14" s="1"/>
  <c r="I94" i="13"/>
  <c r="F284" i="14"/>
  <c r="G284" i="14" s="1"/>
  <c r="M284" i="14"/>
  <c r="F177" i="14"/>
  <c r="G177" i="14" s="1"/>
  <c r="M177" i="14"/>
  <c r="M343" i="14"/>
  <c r="F343" i="14"/>
  <c r="G343" i="14" s="1"/>
  <c r="G326" i="18"/>
  <c r="M153" i="14"/>
  <c r="F153" i="14"/>
  <c r="G153" i="14" s="1"/>
  <c r="C372" i="14"/>
  <c r="G372" i="14" s="1"/>
  <c r="M372" i="14"/>
  <c r="F220" i="14"/>
  <c r="G220" i="14" s="1"/>
  <c r="M220" i="14"/>
  <c r="M16" i="14"/>
  <c r="F16" i="14"/>
  <c r="G16" i="14" s="1"/>
  <c r="M294" i="14"/>
  <c r="F294" i="14"/>
  <c r="G294" i="14" s="1"/>
  <c r="M363" i="14"/>
  <c r="F363" i="14"/>
  <c r="G363" i="14" s="1"/>
  <c r="G101" i="15"/>
  <c r="G397" i="17"/>
  <c r="B9" i="14"/>
  <c r="S9" i="14"/>
  <c r="S408" i="14"/>
  <c r="F77" i="14"/>
  <c r="G77" i="14" s="1"/>
  <c r="M77" i="14"/>
  <c r="F305" i="14"/>
  <c r="G305" i="14" s="1"/>
  <c r="M305" i="14"/>
  <c r="I10" i="13"/>
  <c r="M249" i="14"/>
  <c r="F249" i="14"/>
  <c r="G249" i="14" s="1"/>
  <c r="C126" i="14"/>
  <c r="G126" i="14" s="1"/>
  <c r="M126" i="14"/>
  <c r="F354" i="14"/>
  <c r="G354" i="14" s="1"/>
  <c r="M354" i="14"/>
  <c r="C229" i="14"/>
  <c r="G229" i="14" s="1"/>
  <c r="M229" i="14"/>
  <c r="F117" i="14"/>
  <c r="G117" i="14" s="1"/>
  <c r="M117" i="14"/>
  <c r="I76" i="13"/>
  <c r="F105" i="14"/>
  <c r="G105" i="14" s="1"/>
  <c r="M105" i="14"/>
  <c r="F10" i="14"/>
  <c r="G10" i="14" s="1"/>
  <c r="M10" i="14"/>
  <c r="L9" i="14"/>
  <c r="L408" i="14" s="1"/>
  <c r="D9" i="14"/>
  <c r="Y408" i="14"/>
  <c r="F408" i="14" l="1"/>
  <c r="H162" i="13"/>
  <c r="H2" i="14"/>
  <c r="AE408" i="14"/>
  <c r="I408" i="14"/>
  <c r="J2" i="14"/>
  <c r="C9" i="14"/>
  <c r="I93" i="13"/>
  <c r="I8" i="13"/>
  <c r="F9" i="14"/>
  <c r="M9" i="14"/>
  <c r="L2" i="14" l="1"/>
  <c r="I2" i="14"/>
  <c r="G9" i="14"/>
  <c r="M408" i="14"/>
  <c r="G408" i="14" l="1"/>
  <c r="IG10" i="16"/>
  <c r="IG398" i="16" s="1"/>
  <c r="F71" i="13" l="1"/>
  <c r="E71" i="13"/>
  <c r="I71" i="13" s="1"/>
  <c r="BU10" i="16"/>
  <c r="G215" i="16"/>
  <c r="BW10" i="16" l="1"/>
  <c r="G10" i="16"/>
  <c r="BU398" i="16"/>
  <c r="G398" i="16"/>
  <c r="F29" i="13" l="1"/>
  <c r="E29" i="13"/>
  <c r="E12" i="13" s="1"/>
  <c r="BW398" i="16"/>
  <c r="F12" i="13" l="1"/>
  <c r="I29" i="13"/>
  <c r="I162" i="13" l="1"/>
  <c r="I12" i="13"/>
  <c r="D162" i="13"/>
</calcChain>
</file>

<file path=xl/sharedStrings.xml><?xml version="1.0" encoding="utf-8"?>
<sst xmlns="http://schemas.openxmlformats.org/spreadsheetml/2006/main" count="3048" uniqueCount="1144">
  <si>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</si>
  <si>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</si>
  <si>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</si>
  <si>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</si>
  <si>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</si>
  <si>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</si>
  <si>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</si>
  <si>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</si>
  <si>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</si>
  <si>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</si>
  <si>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</si>
  <si>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</si>
  <si>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</si>
  <si>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</si>
  <si>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</si>
  <si>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</si>
  <si>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</si>
  <si>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</si>
  <si>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</si>
  <si>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</si>
  <si>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</si>
  <si>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</si>
  <si>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</si>
  <si>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</si>
  <si>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</si>
  <si>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</si>
  <si>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</si>
  <si>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</si>
  <si>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</si>
  <si>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</si>
  <si>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</si>
  <si>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</si>
  <si>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</si>
  <si>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</si>
  <si>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</si>
  <si>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</si>
  <si>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</si>
  <si>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</si>
  <si>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</si>
  <si>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</si>
  <si>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</si>
  <si>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</si>
  <si>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</si>
  <si>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</si>
  <si>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</si>
  <si>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</si>
  <si>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</si>
  <si>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</si>
  <si>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</si>
  <si>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</si>
  <si>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</si>
  <si>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</si>
  <si>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</si>
  <si>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</si>
  <si>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</si>
  <si>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</si>
  <si>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</si>
  <si>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</si>
  <si>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</si>
  <si>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</si>
  <si>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</si>
  <si>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</si>
  <si>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</si>
  <si>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</si>
  <si>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</si>
  <si>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</si>
  <si>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</si>
  <si>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</si>
  <si>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</si>
  <si>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</si>
  <si>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</si>
  <si>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</si>
  <si>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</si>
  <si>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</si>
  <si>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</si>
  <si>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</si>
  <si>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</si>
  <si>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</si>
  <si>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</si>
  <si>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</si>
  <si>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</si>
  <si>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</si>
  <si>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</si>
  <si>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</si>
  <si>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</si>
  <si>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</si>
  <si>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</si>
  <si>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</si>
  <si>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</si>
  <si>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</si>
  <si>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</si>
  <si>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</si>
  <si>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</si>
  <si>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</si>
  <si>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</si>
  <si>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</si>
  <si>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</si>
  <si>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</si>
  <si>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</si>
  <si>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</si>
  <si>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</si>
  <si>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</si>
  <si>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4.6.</t>
  </si>
  <si>
    <t>4.7.</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</si>
  <si>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</si>
  <si>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</si>
  <si>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</si>
  <si>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</si>
  <si>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</si>
  <si>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</si>
  <si>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</si>
  <si>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</si>
  <si>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</si>
  <si>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</si>
  <si>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</si>
  <si>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</si>
  <si>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</si>
  <si>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</si>
  <si>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</si>
  <si>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</si>
  <si>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</si>
  <si>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</si>
  <si>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</si>
  <si>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</si>
  <si>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</si>
  <si>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</si>
  <si>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</si>
  <si>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</si>
  <si>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</si>
  <si>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</si>
  <si>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</si>
  <si>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</si>
  <si>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</si>
  <si>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</si>
  <si>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</si>
  <si>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</si>
  <si>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</si>
  <si>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</si>
  <si>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</si>
  <si>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</si>
  <si>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</si>
  <si>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</si>
  <si>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</si>
  <si>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</si>
  <si>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</si>
  <si>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</si>
  <si>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</si>
  <si>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</si>
  <si>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</si>
  <si>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</si>
  <si>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</si>
  <si>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</si>
  <si>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</si>
  <si>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</si>
  <si>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</si>
  <si>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</si>
  <si>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</si>
  <si>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</si>
  <si>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</si>
  <si>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</si>
  <si>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</si>
  <si>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</si>
  <si>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</si>
  <si>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</si>
  <si>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</si>
  <si>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</si>
  <si>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</si>
  <si>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</si>
  <si>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</si>
  <si>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</si>
  <si>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</si>
  <si>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</si>
  <si>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</si>
  <si>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</si>
  <si>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</si>
  <si>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</si>
  <si>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</si>
  <si>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</si>
  <si>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</si>
  <si>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</si>
  <si>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</si>
  <si>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</si>
  <si>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</si>
  <si>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</si>
  <si>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</si>
  <si>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</si>
  <si>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</si>
  <si>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</si>
  <si>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</si>
  <si>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</si>
  <si>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</si>
  <si>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</si>
  <si>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</si>
  <si>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</si>
  <si>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</si>
  <si>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</si>
  <si>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</si>
  <si>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</si>
  <si>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</si>
  <si>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</si>
  <si>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</si>
  <si>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</si>
  <si>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</si>
  <si>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</si>
  <si>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</si>
  <si>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</si>
  <si>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</si>
  <si>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</si>
  <si>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</si>
  <si>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</si>
  <si>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</si>
  <si>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</si>
  <si>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</si>
  <si>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</si>
  <si>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</si>
  <si>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</si>
  <si>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</si>
  <si>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</si>
  <si>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</si>
  <si>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</si>
  <si>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</si>
  <si>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</si>
  <si>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</si>
  <si>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</si>
  <si>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</si>
  <si>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</si>
  <si>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</si>
  <si>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</si>
  <si>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</si>
  <si>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</si>
  <si>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</si>
  <si>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</si>
  <si>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</si>
  <si>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</si>
  <si>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</si>
  <si>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</si>
  <si>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</si>
  <si>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</si>
  <si>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</si>
  <si>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</si>
  <si>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</si>
  <si>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</si>
  <si>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</si>
  <si>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</si>
  <si>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</si>
  <si>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</si>
  <si>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</si>
  <si>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</si>
  <si>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</si>
  <si>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</si>
  <si>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</si>
  <si>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</si>
  <si>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</si>
  <si>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</si>
  <si>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</si>
  <si>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</si>
  <si>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</si>
  <si>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</si>
  <si>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</si>
  <si>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</si>
  <si>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</si>
  <si>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</si>
  <si>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</si>
  <si>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</si>
  <si>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</si>
  <si>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</si>
  <si>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</si>
  <si>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</si>
  <si>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</si>
  <si>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</si>
  <si>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</si>
  <si>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</si>
  <si>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</si>
  <si>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</si>
  <si>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</si>
  <si>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</si>
  <si>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</si>
  <si>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</si>
  <si>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</si>
  <si>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</si>
  <si>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</si>
  <si>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</si>
  <si>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</si>
  <si>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</si>
  <si>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</si>
  <si>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</si>
  <si>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</si>
  <si>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</si>
  <si>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</si>
  <si>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</si>
  <si>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</si>
  <si>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</si>
  <si>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</si>
  <si>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</si>
  <si>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</si>
  <si>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</si>
  <si>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</si>
  <si>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</si>
  <si>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</si>
  <si>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</si>
  <si>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</si>
  <si>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</si>
  <si>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</si>
  <si>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</si>
  <si>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</si>
  <si>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</si>
  <si>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</si>
  <si>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</si>
  <si>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</si>
  <si>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</si>
  <si>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</si>
  <si>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</si>
  <si>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</si>
  <si>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</si>
  <si>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</si>
  <si>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</si>
  <si>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</si>
  <si>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</si>
  <si>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</si>
  <si>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</si>
  <si>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</si>
  <si>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</si>
  <si>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</si>
  <si>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</si>
  <si>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</si>
  <si>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</si>
  <si>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</si>
  <si>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</si>
  <si>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</si>
  <si>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</si>
  <si>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</si>
  <si>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</si>
  <si>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</si>
  <si>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</si>
  <si>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</si>
  <si>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</si>
  <si>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</si>
  <si>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</si>
  <si>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</si>
  <si>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</si>
  <si>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</si>
  <si>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</si>
  <si>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</si>
  <si>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</si>
  <si>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</si>
  <si>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</si>
  <si>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</si>
  <si>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</si>
  <si>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</si>
  <si>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</si>
  <si>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</si>
  <si>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</si>
  <si>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</si>
  <si>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</si>
  <si>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</si>
  <si>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</si>
  <si>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</si>
  <si>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</si>
  <si>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</si>
  <si>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</si>
  <si>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</si>
  <si>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</si>
  <si>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</si>
  <si>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</si>
  <si>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</si>
  <si>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</si>
  <si>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</si>
  <si>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</si>
  <si>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</si>
  <si>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</si>
  <si>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</si>
  <si>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</si>
  <si>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</si>
  <si>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</si>
  <si>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</si>
  <si>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</si>
  <si>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</si>
  <si>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</si>
  <si>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</si>
  <si>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</si>
  <si>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</si>
  <si>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</si>
  <si>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</si>
  <si>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</si>
  <si>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</si>
  <si>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</si>
  <si>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</si>
  <si>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</si>
  <si>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</si>
  <si>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</si>
  <si>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</si>
  <si>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</si>
  <si>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</si>
  <si>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</si>
  <si>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</si>
  <si>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</si>
  <si>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</si>
  <si>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</si>
  <si>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</si>
  <si>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</si>
  <si>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</si>
  <si>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</si>
  <si>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</si>
  <si>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</si>
  <si>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</si>
  <si>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</si>
  <si>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</si>
  <si>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</si>
  <si>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</si>
  <si>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</si>
  <si>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</si>
  <si>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</si>
  <si>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</si>
  <si>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</si>
  <si>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</si>
  <si>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</si>
  <si>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</si>
  <si>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</si>
  <si>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</si>
  <si>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</si>
  <si>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</si>
  <si>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</si>
  <si>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</si>
  <si>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</si>
  <si>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</si>
  <si>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</si>
  <si>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</si>
  <si>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</si>
  <si>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</si>
  <si>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</si>
  <si>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</si>
  <si>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</si>
  <si>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</si>
  <si>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</si>
  <si>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</si>
  <si>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</si>
  <si>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</si>
  <si>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</si>
  <si>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</si>
  <si>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</si>
  <si>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</si>
  <si>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</si>
  <si>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</si>
  <si>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</si>
  <si>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</si>
  <si>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</si>
  <si>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</si>
  <si>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</si>
  <si>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</si>
  <si>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</si>
  <si>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</si>
  <si>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</si>
  <si>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</si>
  <si>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</si>
  <si>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</si>
  <si>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</si>
  <si>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</si>
  <si>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</si>
  <si>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</si>
  <si>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</si>
  <si>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</si>
  <si>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</si>
  <si>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</si>
  <si>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</si>
  <si>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</si>
  <si>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</si>
  <si>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</si>
  <si>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</si>
  <si>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</si>
  <si>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</si>
  <si>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</si>
  <si>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</si>
  <si>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</si>
  <si>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</si>
  <si>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</si>
  <si>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</si>
  <si>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</si>
  <si>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</si>
  <si>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</si>
  <si>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</si>
  <si>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</si>
  <si>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</si>
  <si>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</si>
  <si>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</si>
  <si>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</si>
  <si>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</si>
  <si>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</si>
  <si>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</si>
  <si>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</si>
  <si>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</si>
  <si>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</si>
  <si>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</si>
  <si>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</si>
  <si>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</si>
  <si>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</si>
  <si>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</si>
  <si>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</si>
  <si>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</si>
  <si>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</si>
  <si>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</si>
  <si>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</si>
  <si>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</si>
  <si>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</si>
  <si>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</si>
  <si>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</si>
  <si>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</si>
  <si>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</si>
  <si>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</si>
  <si>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</si>
  <si>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 xml:space="preserve">город Хвалынск </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</si>
  <si>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</si>
  <si>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</si>
  <si>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</si>
  <si>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</si>
  <si>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</si>
  <si>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</si>
  <si>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</si>
  <si>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</si>
  <si>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</si>
  <si>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</si>
  <si>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</si>
  <si>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</si>
  <si>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</si>
  <si>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</si>
  <si>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</si>
  <si>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</si>
  <si>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</si>
  <si>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</si>
  <si>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</si>
  <si>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</si>
  <si>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</si>
  <si>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</si>
  <si>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</si>
  <si>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</si>
  <si>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</si>
  <si>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</si>
  <si>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</si>
  <si>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</si>
  <si>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</si>
  <si>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</si>
  <si>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</si>
  <si>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</si>
  <si>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</si>
  <si>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</si>
  <si>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</si>
  <si>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</si>
  <si>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</si>
  <si>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</si>
  <si>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</si>
  <si>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</si>
  <si>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</si>
  <si>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</si>
  <si>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</si>
  <si>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</si>
  <si>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</si>
  <si>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</si>
  <si>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</si>
  <si>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</si>
  <si>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</si>
  <si>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</si>
  <si>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</si>
  <si>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</si>
  <si>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</si>
  <si>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</si>
  <si>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</si>
  <si>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</si>
  <si>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</si>
  <si>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</si>
  <si>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</si>
  <si>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</si>
  <si>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</si>
  <si>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</si>
  <si>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</si>
  <si>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</si>
  <si>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</si>
  <si>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</si>
  <si>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</si>
  <si>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</si>
  <si>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</si>
  <si>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</si>
  <si>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</si>
  <si>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</si>
  <si>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</si>
  <si>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</si>
  <si>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</si>
  <si>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</si>
  <si>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</si>
  <si>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</si>
  <si>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</si>
  <si>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</si>
  <si>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</si>
  <si>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</si>
  <si>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</si>
  <si>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</si>
  <si>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</si>
  <si>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</si>
  <si>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</si>
  <si>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</si>
  <si>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</si>
  <si>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</si>
  <si>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</si>
  <si>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</si>
  <si>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</si>
  <si>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</si>
  <si>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</si>
  <si>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</si>
  <si>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</si>
  <si>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</si>
  <si>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</si>
  <si>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</si>
  <si>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</si>
  <si>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</si>
  <si>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</si>
  <si>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</si>
  <si>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</si>
  <si>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</si>
  <si>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</si>
  <si>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</si>
  <si>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</si>
  <si>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</si>
  <si>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</si>
  <si>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</si>
  <si>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</si>
  <si>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</si>
  <si>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</si>
  <si>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</si>
  <si>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</si>
  <si>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</si>
  <si>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</si>
  <si>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на стимулирование (поощрение) социально-экономического развития муниципалитетов</t>
  </si>
  <si>
    <t>4.31.</t>
  </si>
  <si>
    <t>4.32.</t>
  </si>
  <si>
    <t>4.33.</t>
  </si>
  <si>
    <t>4.34.</t>
  </si>
  <si>
    <t>4.35.</t>
  </si>
  <si>
    <t>4.36.</t>
  </si>
  <si>
    <t>4.37.</t>
  </si>
  <si>
    <t>4.38.</t>
  </si>
  <si>
    <t>4.39.</t>
  </si>
  <si>
    <t>4.40.</t>
  </si>
  <si>
    <t>4.41.</t>
  </si>
  <si>
    <t>000 0501 70101R5769 522</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</si>
  <si>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</si>
  <si>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</si>
  <si>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</si>
  <si>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</si>
  <si>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</si>
  <si>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</si>
  <si>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Остаток средств к распределению </t>
    </r>
    <r>
      <rPr>
        <b/>
        <vertAlign val="superscript"/>
        <sz val="12"/>
        <rFont val="PT Astra Serif"/>
        <family val="1"/>
        <charset val="204"/>
      </rPr>
      <t>3</t>
    </r>
  </si>
  <si>
    <t>сводная бюджетная роспись</t>
  </si>
  <si>
    <t>000 1401 6630170200 511</t>
  </si>
  <si>
    <t>000 1402 6630170300 512</t>
  </si>
  <si>
    <t>000 1402 6630150100 512</t>
  </si>
  <si>
    <t>9=8/5</t>
  </si>
  <si>
    <t>000 0412 5830571100 521</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</si>
  <si>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</si>
  <si>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</si>
  <si>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</si>
  <si>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000 0701 5110172110 521</t>
  </si>
  <si>
    <t>000 0702 5110172110 521</t>
  </si>
  <si>
    <t>000 0703 5110172110 521</t>
  </si>
  <si>
    <t>000 0801 55101R5170 521</t>
  </si>
  <si>
    <t>000 0801 55101R4660 521</t>
  </si>
  <si>
    <t>000 0801 55102R5191 523</t>
  </si>
  <si>
    <t>000 1004 53303R4970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</si>
  <si>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</si>
  <si>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000 0702 5110172120 521</t>
  </si>
  <si>
    <t xml:space="preserve">бюджетам поселений области на реализацию мероприятий по благоустройству сельских территорий </t>
  </si>
  <si>
    <t>000 0503 70103R5766 521</t>
  </si>
  <si>
    <t>000 0113 6610172100 523</t>
  </si>
  <si>
    <t>000 1403 70104R5767 523</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</si>
  <si>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</si>
  <si>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</si>
  <si>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t>000 0702 5130377200 530</t>
  </si>
  <si>
    <t>000 1004 5130377160 530</t>
  </si>
  <si>
    <t>000 0701 5130276900 530</t>
  </si>
  <si>
    <t>000 0709 5130377300 530</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</si>
  <si>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</si>
  <si>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</si>
  <si>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</si>
  <si>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</si>
  <si>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</si>
  <si>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</si>
  <si>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</si>
  <si>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</si>
  <si>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</si>
  <si>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000 0113 9640176510 530</t>
  </si>
  <si>
    <t>000 0405 9640177130 530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</si>
  <si>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</si>
  <si>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</si>
  <si>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</si>
  <si>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</si>
  <si>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</si>
  <si>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</si>
  <si>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000 0701 5130479150 540</t>
  </si>
  <si>
    <t xml:space="preserve">000 0702 5130479150 540             </t>
  </si>
  <si>
    <t>000 0703 5130479150 540</t>
  </si>
  <si>
    <t>000 0703 5531279150 540</t>
  </si>
  <si>
    <t>000 1204 6610278600 540</t>
  </si>
  <si>
    <t>000 0702 5110172130 540</t>
  </si>
  <si>
    <t>000 1403 6630178110 540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</si>
  <si>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</si>
  <si>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</si>
  <si>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</si>
  <si>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000 1103 5610174110 540</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</si>
  <si>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</si>
  <si>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</si>
  <si>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</si>
  <si>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</si>
  <si>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000 0408 6030179210 540</t>
  </si>
  <si>
    <t>000 0113 9640178760 540</t>
  </si>
  <si>
    <t>000 0701 5130278750 540</t>
  </si>
  <si>
    <t>000 0801 5510478240 540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</si>
  <si>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</si>
  <si>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</si>
  <si>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на основании</t>
  </si>
  <si>
    <t>иных нормативных правовых актов</t>
  </si>
  <si>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</si>
  <si>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</si>
  <si>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4.42.</t>
  </si>
  <si>
    <t>4.43.</t>
  </si>
  <si>
    <t>4.44.</t>
  </si>
  <si>
    <t>4.45.</t>
  </si>
  <si>
    <t>4.46.</t>
  </si>
  <si>
    <t>4.47.</t>
  </si>
  <si>
    <t>4.48.</t>
  </si>
  <si>
    <t>4.49.</t>
  </si>
  <si>
    <t>4.50.</t>
  </si>
  <si>
    <t>4.51.</t>
  </si>
  <si>
    <t>4.52.</t>
  </si>
  <si>
    <t>4.53.</t>
  </si>
  <si>
    <t>4.54.</t>
  </si>
  <si>
    <t>4.55.</t>
  </si>
  <si>
    <t>4.56.</t>
  </si>
  <si>
    <t>4.57.</t>
  </si>
  <si>
    <t>4.58.</t>
  </si>
  <si>
    <t>000 1403 6910178122 540</t>
  </si>
  <si>
    <t>000 1403 6910178123 540</t>
  </si>
  <si>
    <t>000 1403 6910178980 540</t>
  </si>
  <si>
    <t>4.59.</t>
  </si>
  <si>
    <t>4.60.</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</si>
  <si>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</si>
  <si>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</si>
  <si>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</si>
  <si>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</si>
  <si>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000 1403 5110172900 540</t>
  </si>
  <si>
    <t>Иные межбюджетные трансферты 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</si>
  <si>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000 1403 6210178260 540</t>
  </si>
  <si>
    <t>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</si>
  <si>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</si>
  <si>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</si>
  <si>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</si>
  <si>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r>
      <t xml:space="preserve">закона о бюджете </t>
    </r>
    <r>
      <rPr>
        <b/>
        <vertAlign val="superscript"/>
        <sz val="12"/>
        <rFont val="PT Astra Serif"/>
        <family val="1"/>
        <charset val="204"/>
      </rPr>
      <t>2</t>
    </r>
    <r>
      <rPr>
        <b/>
        <sz val="12"/>
        <rFont val="PT Astra Serif"/>
        <family val="1"/>
        <charset val="204"/>
      </rPr>
      <t xml:space="preserve">  </t>
    </r>
  </si>
  <si>
    <t>000 0709 5130878320 540</t>
  </si>
  <si>
    <t>Муниципальные округа области:</t>
  </si>
  <si>
    <t>Михайловский</t>
  </si>
  <si>
    <t>Субсидия 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</si>
  <si>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601И89Д097 523</t>
  </si>
  <si>
    <t>бюджетам городских округов  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t>
  </si>
  <si>
    <t>000 0409 603029Д017 521</t>
  </si>
  <si>
    <t>Субсидия  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</si>
  <si>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муниципальных округов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</si>
  <si>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</si>
  <si>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</si>
  <si>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</si>
  <si>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бюджетам муниципальных районов, муниципальных округов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</si>
  <si>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муниципальных округов и городских округов области на проведение капитального и текущего ремонта муниципальных  общеобразовательных организациях</t>
  </si>
  <si>
    <t xml:space="preserve"> бюджетам муниципальных районов, муниципальных округов и городских округов области на проведение капитального и текущего ремонта в муниципальных учреждениях дополнительного образования детей</t>
  </si>
  <si>
    <t>000 0503 691И454240 523</t>
  </si>
  <si>
    <t>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</si>
  <si>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 xml:space="preserve">000 0801 55106R5192 523             </t>
  </si>
  <si>
    <t>000 0801 55106R5194 523</t>
  </si>
  <si>
    <t>Субсидия 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</si>
  <si>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000 0409 601И854473 523</t>
  </si>
  <si>
    <t>бюджетам городских округов области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отношении автомобильных дорог, включающих искусственные дорожные сооружения, в границах городских округов области)</t>
  </si>
  <si>
    <t>Субсидия 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</si>
  <si>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</si>
  <si>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</si>
  <si>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</si>
  <si>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</si>
  <si>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бюджетам муниципальных районов, городских округов и поселений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</si>
  <si>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области на техническое оснащение  региональных и муниципальных музеев</t>
  </si>
  <si>
    <t>000 0801 551Я555900 523</t>
  </si>
  <si>
    <t>бюджетам муниципальных районов области на техническое оснащение  региональных и муниципальных музеев</t>
  </si>
  <si>
    <t>000 0801 551Я555131 523</t>
  </si>
  <si>
    <t>000 0801 551Я554540 523</t>
  </si>
  <si>
    <t>000 1103 56101R0810 521</t>
  </si>
  <si>
    <t>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</si>
  <si>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</si>
  <si>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000 0503 691И455550 523</t>
  </si>
  <si>
    <t>бюджетам муниципальных округов, городских округов и поселений области на поддержку муниципальных программ формирования современной городской среды</t>
  </si>
  <si>
    <t>Субсидия бюджетам городских округов области на государственную поддержку организаций, входящих в систему спортивной подготовки</t>
  </si>
  <si>
    <t>Субсидия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</si>
  <si>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000 0701 511Я150540 523</t>
  </si>
  <si>
    <t xml:space="preserve"> бюджетам муниципальных районов и городских округов области на адресное строительство детских садов в отдельных населенных пунктах с объективно выявленной потребностью инфраструктуры (зданий)</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</si>
  <si>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</si>
  <si>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511Ю457502 521</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</si>
  <si>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одного финансового года)</t>
  </si>
  <si>
    <t>000 0702 511Ю457501 521</t>
  </si>
  <si>
    <t>Субсидия 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</si>
  <si>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51303R3042 521</t>
  </si>
  <si>
    <t>бюджетам муниципальных районов, муниципальных округов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</si>
  <si>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Субсидия 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</si>
  <si>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000 0701 511Я153150 521</t>
  </si>
  <si>
    <t>бюджетам муниципальных районов и городских округов области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</si>
  <si>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муниципальных районов области на проведение комплексных кадастровых работ местного значения</t>
  </si>
  <si>
    <t>000 0412 5810179880 521</t>
  </si>
  <si>
    <t>бюджетам муниципальных районов области на проведение комплексных кадастровых работ местного значения</t>
  </si>
  <si>
    <t>Субсидия 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</si>
  <si>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бюджетам муниципальных районов области на обеспечение развития и укрепления материально-технической базы домов культуры в населенных пунктах с числом жителей до 50 тысяч человек (средства для достижения показателей результативности)</t>
  </si>
  <si>
    <t>000 0702 511Ю4А7501 521</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</si>
  <si>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</si>
  <si>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000 0702  5511Ю4А7502 521</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</si>
  <si>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двух финансовых лет)  (в рамках достижения соответствующих задач федерального проекта) </t>
  </si>
  <si>
    <t>000 0701 511Я1А3150 521</t>
  </si>
  <si>
    <t>Субсидия бюджетам городских округов области на реализацию мероприятий по модернизации коммунальной инфраструктуры</t>
  </si>
  <si>
    <t>000 0502 531И351540 523</t>
  </si>
  <si>
    <t xml:space="preserve"> бюджетам городских округов области на реализацию мероприятий по модернизации коммунальной инфраструктуры</t>
  </si>
  <si>
    <t>Субсидия бюджетам поселений области на реализацию мероприятий по повышению качества водоснабжения и водоотведения</t>
  </si>
  <si>
    <t>000 0502 5310279920 522</t>
  </si>
  <si>
    <t>бюджетам поселений области на реализацию мероприятий по повышению качества водоснабжения и водоотведения</t>
  </si>
  <si>
    <t>000 0412 551П155583 521</t>
  </si>
  <si>
    <t>бюджетам муниципальных округов, городских округов, городских и сельских поселений области на реализацию инициативных проектов</t>
  </si>
  <si>
    <t>Субвенция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</si>
  <si>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 xml:space="preserve"> бюджетам муниципальных районов, муниципальных округов и городских округов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</si>
  <si>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</si>
  <si>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</si>
  <si>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</si>
  <si>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 xml:space="preserve">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</si>
  <si>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</si>
  <si>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</si>
  <si>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</si>
  <si>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</si>
  <si>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</si>
  <si>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</si>
  <si>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</si>
  <si>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</si>
  <si>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</si>
  <si>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муниципальных округов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</si>
  <si>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</si>
  <si>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</si>
  <si>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</si>
  <si>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</si>
  <si>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</si>
  <si>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</si>
  <si>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</si>
  <si>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муниципальных округов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</si>
  <si>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</si>
  <si>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</si>
  <si>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Субвенция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</si>
  <si>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 xml:space="preserve"> бюджетам муниципальных районов, муниципальных округов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</si>
  <si>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Субвенция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</si>
  <si>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 xml:space="preserve"> бюджетам поселений, муниципальных округов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</si>
  <si>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Субвенция 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</si>
  <si>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и городских округов области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</si>
  <si>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поселений</t>
  </si>
  <si>
    <t>бюджетам муниципальных районов области на исполнение государственных полномочий по расчету и предоставлению дотаций бюджетам поселений</t>
  </si>
  <si>
    <t>000 0702 511Ю653030 530</t>
  </si>
  <si>
    <t>Субвенции 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</si>
  <si>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муниципальных округов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</si>
  <si>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</si>
  <si>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бюджетам муниципальных районов, муниципальных округов и городских округов области на оснащение и укрепление материально-технической базы дошкольных образовательных организация</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</si>
  <si>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</si>
  <si>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</si>
  <si>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</si>
  <si>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</si>
  <si>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 xml:space="preserve"> 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</si>
  <si>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муниципальных округов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</si>
  <si>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000 0408 601И679340 540</t>
  </si>
  <si>
    <t>Иные межбюджетные трансферты 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</si>
  <si>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бюджетам муниципальных районов, муниципальных округов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</si>
  <si>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</si>
  <si>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</si>
  <si>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</si>
  <si>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бюджетам муниципальных районов, муниципальных округов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</si>
  <si>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Иные межбюджетные трансферты 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</si>
  <si>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муниципальных округов и городских округов области на поощрительные выплаты водителям школьных автобусов муниципальных общеобразовательных организаций</t>
  </si>
  <si>
    <t>000 0408 6030179400 540</t>
  </si>
  <si>
    <t>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</si>
  <si>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t>Иные межбюджетные трансферты 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</si>
  <si>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муниципальных округов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</si>
  <si>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Иные межбюджетные трансферты 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</si>
  <si>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бюджетам городских округов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</si>
  <si>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</si>
  <si>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муниципальных округов,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</si>
  <si>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000 0801 6610474020 540</t>
  </si>
  <si>
    <t>Иные межбюджетные трансферты 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</si>
  <si>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0409 601029Д807 540</t>
  </si>
  <si>
    <t>бюджетам муниципальных районов, муниципальных округов и городских округов области на обеспечение дорожно-эксплуатационной техникой муниципальных районов, муниципальных округов и городских округов области</t>
  </si>
  <si>
    <t>000 0709 511Ю651790 540</t>
  </si>
  <si>
    <t>Иные межбюджетные трансферты 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</si>
  <si>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бюджетам муниципальных районов, муниципальных округов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</si>
  <si>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</si>
  <si>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000 0709 511Ю650501 540</t>
  </si>
  <si>
    <t>бюджетам муниципальных районов, муниципальных округов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</si>
  <si>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Иные межбюджетные трансферты 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</si>
  <si>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бюджетам муниципальных районов, муниципальных округов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</si>
  <si>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000 0703 5110172130 540</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</si>
  <si>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</si>
  <si>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в части расходов на оплату труда с начислениями</t>
  </si>
  <si>
    <t>Иные межбюджетные трансферты бюджетам муниципальных районов, муниципальных округов и городских округов области на финансовое обеспечение центров образования естественно-научной и технологической направленностей, а также цифрового и гуманитарного профилей в муниципальных общеобразовательных организациях за исключением расходов на оплату труда с начислениями</t>
  </si>
  <si>
    <t>Иные межбюджетные трансферты 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</si>
  <si>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Иные межбюджетные трансферты 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</si>
  <si>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бюджетам муниципальных районов области на финансовое обеспечение центров цифрового образования детей «IT-куб» в части расходов на оплату труда с начислениями</t>
  </si>
  <si>
    <t>бюджетам муниципальных районов области на финансовое обеспечение центров цифрового образования детей «IT-куб»за исключением расходов на оплату труда с начислениями</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</si>
  <si>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</si>
  <si>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Иные межбюджетные трансферты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</si>
  <si>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бюджетам муниципальных районов области на финансовое обеспечение детских технопарков «Кванториум» в общеобразовательных организациях в части расходов на оплату труда с начислениями</t>
  </si>
  <si>
    <t xml:space="preserve"> бюджетам муниципальных районов области на финансовое обеспечение детских технопарков «Кванториум» в общеобразовательных организациях за исключением расходов на оплату труда с начислениями</t>
  </si>
  <si>
    <t>Иные межбюджетные трансферты 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</si>
  <si>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бюджетам муниципальных районов, муниципальных округов и городских округов области на финансовое обеспечение цифровой образовательной среды в общеобразовательных организациях</t>
  </si>
  <si>
    <t>Иные межбюджетные трансферты 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</si>
  <si>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бюджетам городских округов и поселений области на выполнение работ по благоустройству и поддержанию в надлежащем санитарном состоянии территории городских округов и поселений Саратовской области</t>
  </si>
  <si>
    <t>Иные межбюджетные трансферты 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</si>
  <si>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бюджетам муниципальных районов области на организацию транспортного обслуживания жителей крупнейших отдаленных малонаселенных муниципальных районов области</t>
  </si>
  <si>
    <t>Иные межбюджетные трансферты бюджетам муниципальных районов области на реализацию мероприятий по созданию универсальных спортивных площадок</t>
  </si>
  <si>
    <t>000 1102 6610479870 540</t>
  </si>
  <si>
    <t>бюджетам муниципальных районов области на реализацию мероприятий по созданию универсальных спортивных площадок</t>
  </si>
  <si>
    <t>Иные межбюджетные трансферты 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</si>
  <si>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000 0801 6610479850 540</t>
  </si>
  <si>
    <t>бюджетам муниципальных районов области на укрепление материально-технической базы учреждений культурно-досугового типа в целях оснащения коллективов, имеющих звание «Народный»</t>
  </si>
  <si>
    <t>Иные межбюджетные трансферты бюджетам муниципальных районов области на проведение капитального и текущего ремонта муниципальных образовательных организаций</t>
  </si>
  <si>
    <t>000 0701 6610472110 540              000 0702 6610472110 540</t>
  </si>
  <si>
    <t>бюджетам муниципальных районов области на проведение капитального и текущего ремонта муниципальных образовательных организаций</t>
  </si>
  <si>
    <t>Иные межбюджетные трансферты бюджетам муниципальных районов области на благоустройство территорий образовательных организаций</t>
  </si>
  <si>
    <t>бюджетам муниципальных районов области на благоустройство территорий образовательных организаций</t>
  </si>
  <si>
    <t>Иные межбюджетные трансферты 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</si>
  <si>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000 0709 6610477180 540</t>
  </si>
  <si>
    <t>бюджетам муниципальных районов области на выплату именных стипендий обучающимся, заключившим договоры о целевом обучении с общеобразовательными организациями</t>
  </si>
  <si>
    <t>000 0409 661049Д827 540</t>
  </si>
  <si>
    <t>Иные межбюджетные трансферты 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</si>
  <si>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бюджетам муниципальных районов области на обеспечение дорожно-эксплуатационной техникой крупнейших отдаленных малонаселенных муниципальных образований области</t>
  </si>
  <si>
    <t>000 0409 601029Д047 540</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</si>
  <si>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</si>
  <si>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Иные межбюджетные трансферты 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</si>
  <si>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бюджетам городских округов и поселений области
на реализацию мероприятий по строительству и реконструкции очистных сооружений, в том числе на разработку проектно-сметной документации и ее экспертизу</t>
  </si>
  <si>
    <t xml:space="preserve">Иные межбюджетные трансферты  на стимулирование (поощрение) социально-экономического развития муниципалитетов </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</si>
  <si>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</si>
  <si>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</si>
  <si>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</si>
  <si>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</si>
  <si>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t>закона о бюджете</t>
    </r>
    <r>
      <rPr>
        <b/>
        <vertAlign val="superscript"/>
        <sz val="12"/>
        <rFont val="PT Astra Serif"/>
        <family val="1"/>
        <charset val="204"/>
      </rPr>
      <t xml:space="preserve"> 2</t>
    </r>
    <r>
      <rPr>
        <b/>
        <sz val="12"/>
        <rFont val="PT Astra Serif"/>
        <family val="1"/>
        <charset val="204"/>
      </rPr>
      <t xml:space="preserve">  </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</si>
  <si>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</si>
  <si>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</si>
  <si>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</si>
  <si>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2.58.</t>
  </si>
  <si>
    <r>
      <t xml:space="preserve">Остаток средств к распределению </t>
    </r>
    <r>
      <rPr>
        <b/>
        <vertAlign val="superscript"/>
        <sz val="12"/>
        <rFont val="PT Astra Serif"/>
        <family val="1"/>
        <charset val="204"/>
      </rPr>
      <t>5</t>
    </r>
  </si>
  <si>
    <t>Иные межбюджетные трансферты бюджетам городских округов области на строительство, реконструкцию, капитальный ремонт и ремонт объектов инфраструктуры городского наземного электрического транспорта</t>
  </si>
  <si>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</si>
  <si>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первоначальные бюджетные назначения </t>
    </r>
    <r>
      <rPr>
        <vertAlign val="superscript"/>
        <sz val="12"/>
        <rFont val="PT Astra Serif"/>
        <family val="1"/>
        <charset val="204"/>
      </rPr>
      <t xml:space="preserve">1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</si>
  <si>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</si>
  <si>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t>000 1403 6210177190 540</t>
  </si>
  <si>
    <t>Иные межбюджетные трансферты 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</si>
  <si>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000 0501 5330275200 540</t>
  </si>
  <si>
    <t>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</si>
  <si>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000 1003 5230277220 540</t>
  </si>
  <si>
    <t>4.61.</t>
  </si>
  <si>
    <t>4.62.</t>
  </si>
  <si>
    <t>4.63.</t>
  </si>
  <si>
    <t>4.64.</t>
  </si>
  <si>
    <t>4.65.</t>
  </si>
  <si>
    <t>4.66.</t>
  </si>
  <si>
    <t>4.67.</t>
  </si>
  <si>
    <t>4.68.</t>
  </si>
  <si>
    <t>2.59.</t>
  </si>
  <si>
    <t>2.60.</t>
  </si>
  <si>
    <t>000 0405 57105R5990 523</t>
  </si>
  <si>
    <t>000 0501 531И267484 523</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</si>
  <si>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</si>
  <si>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</si>
  <si>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000 0701 5110178740 540        000 0702 5110178740 540</t>
  </si>
  <si>
    <t>Иные межбюджетные трансферты бюджетам муниципальных районов, городских округов и поселений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</si>
  <si>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t>бюджетам муниципальных районов, городских округов и поселений области на возмещение затрат специализированным службам по вопросам похоронного дела в связи с оказанием услуг, предоставленных согласно гарантированному перечню услуг по погребению</t>
  </si>
  <si>
    <r>
      <rPr>
        <vertAlign val="superscript"/>
        <sz val="12"/>
        <rFont val="PT Astra Serif"/>
        <family val="1"/>
        <charset val="204"/>
      </rPr>
      <t xml:space="preserve">5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</si>
  <si>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Горяйновское МО</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</si>
  <si>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</si>
  <si>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Субсидия бюджетам городских округов и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</si>
  <si>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</si>
  <si>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муниципальных районов и городских округов области на организацию предоставления и (или) предоставление мер поддержки гражданам по оплате обучения в профессиональных образовательных организациях и образовательных организациях высшего образования по договорам о целевом обучении</t>
  </si>
  <si>
    <t xml:space="preserve"> бюджетам муниципальных районов и городских округов области на организацию предоставления и (или) предоставление мер поддержки гражданам по оплате обучения в профессиональных образовательных организациях и образовательных организациях высшего образования по договорам о целевом обучении</t>
  </si>
  <si>
    <t>Иные межбюджетные трансферты бюджетам муниципальных округов, городских округов и поселений области на реализацию мероприятий по реконструкции (модернизации), капитальному ремонту объектов коммунальной инфраструктуры</t>
  </si>
  <si>
    <t>000 0502 5310597508 540</t>
  </si>
  <si>
    <t>бюджетам муниципальных округов, городских округов и поселений области на реализацию мероприятий по реконструкции (модернизации), капитальному ремонту объектов коммунальной инфраструктуры</t>
  </si>
  <si>
    <t>000 0113 6630778620 540</t>
  </si>
  <si>
    <t>бюджетам муниципальных округов, городских округов и поселений области на поощрение муниципальных округов, городских округов и поселений области по результатам проведения конкурса «Лучшая практика работы территориального общественного самоуправления в Саратовской области»</t>
  </si>
  <si>
    <t>за 1 квартал 2026 года</t>
  </si>
  <si>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09.12.2025 года</t>
    </r>
  </si>
  <si>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27.03.2026 года</t>
    </r>
  </si>
  <si>
    <t>Сведения о предоставлении из бюджета Саратовской области межбюджетных трансфертов местным бюджетам за 1 квартал 2026 года</t>
  </si>
  <si>
    <r>
      <t xml:space="preserve">1  </t>
    </r>
    <r>
      <rPr>
        <sz val="12"/>
        <rFont val="PT Astra Serif"/>
        <family val="1"/>
        <charset val="204"/>
      </rPr>
      <t>в соответствии с Законом Саратовской области «Об областном бюджете на 2026 год и на плановый период 2027 и 2028 годов» в редакции от 09.12.2025 года</t>
    </r>
  </si>
  <si>
    <r>
      <t xml:space="preserve">2 </t>
    </r>
    <r>
      <rPr>
        <sz val="12"/>
        <rFont val="PT Astra Serif"/>
        <family val="1"/>
        <charset val="204"/>
      </rPr>
      <t>в соответствии с Законом Саратовской области «Об областном бюджете на 2026 год и на плановый период 2027 и 2028 годов» в редакции от 27.03.2026 года</t>
    </r>
  </si>
  <si>
    <r>
      <t xml:space="preserve">1 </t>
    </r>
    <r>
      <rPr>
        <sz val="12"/>
        <rFont val="PT Astra Serif"/>
        <family val="1"/>
        <charset val="204"/>
      </rPr>
      <t>в соответствии с Законом Саратовской области «Об областном бюджете на 2026 год и на плановый период 2027 и 2028 годов» в редакции от 09.12.2025 года</t>
    </r>
  </si>
  <si>
    <t>Дотация на выравнивание бюджетной обеспеченности муниципальных районов (муниципальных округов, городских округов) области</t>
  </si>
  <si>
    <t>на выравнивание бюджетной обеспеченности муниципальных районов (муниципальных округов, городских округов) области</t>
  </si>
  <si>
    <t>бюджетам муниципальных районов области на поддержку мер по обеспечению сбалансированности местных бюджетов</t>
  </si>
  <si>
    <t>Дотация бюджетам муниципальных районов области на поддержку мер по обеспечению сбалансированности местных бюджетов</t>
  </si>
  <si>
    <t>Сведения о предоставленных из бюджета Саратовской области межбюджетных трансфертах бюджетам муниципальных образований за 1 квартал 2026 года</t>
  </si>
  <si>
    <r>
      <t xml:space="preserve">1  </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09.12.2025 года</t>
    </r>
  </si>
  <si>
    <t>Субсидия бюджетам муниципальных районов и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</si>
  <si>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бюджетам муниципальных районов и городских округов области на обеспечение условий для реализации мероприятий по капитальному ремонту и оснащению образовательных организаций, осуществляющих образовательную деятельность по образовательным программам дошкольного образования</t>
  </si>
  <si>
    <t>Субсидия 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</si>
  <si>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Субсидия 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</si>
  <si>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</si>
  <si>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</si>
  <si>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Субсидия бюджетам муниципальных районов и поселений области на модернизацию муниципальных учреждений культуры (модернизация муниципальных музеев)</t>
  </si>
  <si>
    <t>000 0801 551Я555134 523</t>
  </si>
  <si>
    <t>бюджетам муниципальных районов и поселений области на модернизацию муниципальных учреждений культуры (модернизация муниципальных музеев)</t>
  </si>
  <si>
    <t>Субсидия 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</si>
  <si>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</si>
  <si>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Субсидия бюджетам муниципальных районов и городских округов области на модернизацию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</si>
  <si>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бюджетам муниципальных районов и городских округов области на модернизацию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</si>
  <si>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 xml:space="preserve">Субсидия бюджетам муниципальных районов и городских округов области на создание модельных муниципальных библиотек </t>
  </si>
  <si>
    <t xml:space="preserve">бюджетам муниципальных районов и городских округов области на создание модельных муниципальных библиотек </t>
  </si>
  <si>
    <t>000 0801 551Я555132 523</t>
  </si>
  <si>
    <t>Субсидия бюджетам муниципальных районов области на модернизацию муниципальных
учреждений культуры (модернизация муниципальных библиотек)</t>
  </si>
  <si>
    <t>бюджетам муниципальных районов области на модернизацию муниципальных учреждений культуры (модернизация муниципальных библиотек)</t>
  </si>
  <si>
    <t>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</si>
  <si>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</si>
  <si>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000 0709 51101R4940 523</t>
  </si>
  <si>
    <t>бюджетам муниципальных районов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</si>
  <si>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Субсидия бюджетам муниципальных районов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</si>
  <si>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</si>
  <si>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 xml:space="preserve">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 (объекты, планируемые к реализации в рамках одного финансового года)  (в рамках достижения соответствующих задач федерального проекта) </t>
  </si>
  <si>
    <t>Субсидия бюджетам муниципальных районов области на реализацию мероприятий по закупке и монтажу оборудования для создания модульных спортивных сооружений</t>
  </si>
  <si>
    <t>000 1102 56101R1440 521</t>
  </si>
  <si>
    <t>бюджетам муниципальных районов области на реализацию мероприятий по закупке и монтажу оборудования для создания модульных спортивных сооружений</t>
  </si>
  <si>
    <t>000 0801 551Я553491 523</t>
  </si>
  <si>
    <t xml:space="preserve"> бюджетам муниципальных районов, городских округов и поселений области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</si>
  <si>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Субсидия бюджетам муниципальных районов, городских округов и поселений области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</si>
  <si>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Субсидия бюджетам муниципальных районов и городских округов области на государственную поддержку отрасли культуры (приобретение музыкальных инструментов, оборудования и материалов для детских школ искусств по видам искусств)</t>
  </si>
  <si>
    <t>000 0703 551Я555199 523</t>
  </si>
  <si>
    <t>бюджетам муниципальных районов и городских округов области на государственную поддержку отрасли культуры (приобретение музыкальных инструментов, оборудования и материалов для детских школ искусств по видам искусств)</t>
  </si>
  <si>
    <t>Субсидия бюджетам муниципальных районов области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</si>
  <si>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000 0801 551Я553492 523</t>
  </si>
  <si>
    <t>бюджетам муниципальных районов области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</si>
  <si>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000 0801 551Я553493 523</t>
  </si>
  <si>
    <t>бюджетам муниципальных районов области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</si>
  <si>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Субсидия бюджетам муниципальных районов области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</si>
  <si>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Субсидия бюджетам  городских округов области на достижение показателей государственной программы Российской Федерации «Развитие туризма» (реализация проектов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</si>
  <si>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бюджетам  городских округов области на достижение показателей государственной программы Российской Федерации «Развитие туризма» (реализация проектов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</si>
  <si>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Субсидия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t>
  </si>
  <si>
    <t>000 0503 66105R2030 521</t>
  </si>
  <si>
    <t xml:space="preserve">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t>
  </si>
  <si>
    <t>Субсидия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восстановление (ремонт, реставрацию, благоустройство) воинских захоронений)</t>
  </si>
  <si>
    <t>Субсидия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установку мемориальных знаков)</t>
  </si>
  <si>
    <t>000 0503 55102R2031 521</t>
  </si>
  <si>
    <t>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восстановление (ремонт, реставрацию, благоустройство) воинских захоронений)</t>
  </si>
  <si>
    <t>000 0503 55102R2032 521</t>
  </si>
  <si>
    <t>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установку мемориальных знаков)</t>
  </si>
  <si>
    <t>000 0503 55102R2034 521</t>
  </si>
  <si>
    <t>Субсидия 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обустройство мест захоронений останков погибших при защите Отечества, обнаруженных в ходе проведения поисковых работ)</t>
  </si>
  <si>
    <t>бюджетам муниципальных районов, городских округов и поселений области на реализацию мероприятий по обеспечению сохранности воинских захоронений на территории Российской Федерации (в том числе на обустройство мест захоронений останков погибших при защите Отечества, обнаруженных в ходе проведения поисковых работ)</t>
  </si>
  <si>
    <t>000 0801 55104R4670 523</t>
  </si>
  <si>
    <t>000 0801 55104А4670 523</t>
  </si>
  <si>
    <t>бюджетам муниципальных районов, городских округов и поселений области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</si>
  <si>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Субсидия бюджетам муниципальных районов, городских округов и поселений области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</si>
  <si>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Субсидия бюджетам муниципальных районов и поселений области на подготовку проектов межевания земельных участков и проведение кадастровых работ</t>
  </si>
  <si>
    <t>бюджетам муниципальных районов и поселений области на подготовку проектов межевания земельных участков и проведение кадастровых работ</t>
  </si>
  <si>
    <t xml:space="preserve">Субсидия бюджетам муниципальных округов, городских округов, городских и сельских поселений области на реализацию инициативных проектов </t>
  </si>
  <si>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</si>
  <si>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t>000 0701 51101R1120 521</t>
  </si>
  <si>
    <t xml:space="preserve"> бюджетам муниципальных районов и городских округов области на реализацию мероприятий по капитальному ремонту объектов муниципальной собственности и (или) сохранению объектов культурного наследия (в том числе в дошкольных образовательных организациях)</t>
  </si>
  <si>
    <t>Субсидия бюджетам муниципальных районов и городских округов области на реализацию мероприятий по капитальному ремонту объектов муниципальной собственности и (или) сохранению объектов культурного наследия (в том числе в дошкольных образовательных организациях)</t>
  </si>
  <si>
    <t>000 0702 51101R1120 521</t>
  </si>
  <si>
    <t>бюджетам муниципальных районов и городских округов области на реализацию мероприятий по капитальному ремонту объектов муниципальной собственности и (или) сохранению объектов культурного наследия (в том числе в общеобразовательных организациях)</t>
  </si>
  <si>
    <t>Субсидия бюджетам муниципальных районов и городских округов области на реализацию мероприятий по капитальному ремонту объектов муниципальной собственности и (или) сохранению объектов культурного наследия (в том числе в общеобразовательных организациях)</t>
  </si>
  <si>
    <t>Субсидия бюджетам городских округов и поселений области на обновление общественного транспорта</t>
  </si>
  <si>
    <t>000 0408 601И654430 523</t>
  </si>
  <si>
    <t xml:space="preserve"> бюджетам городских округов и поселений области на обновление общественного транспорта</t>
  </si>
  <si>
    <t xml:space="preserve">000 0409 601029Д067 521        </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</si>
  <si>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t>
  </si>
  <si>
    <t xml:space="preserve">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t>
  </si>
  <si>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28 января 2026 года № 36-Пр «О распределении на 2026 год субсидии бюджетам поселений области на реализацию мероприятий по благоустройству сельских территорий»  (ред. от 03.02.2026 № 44-Пр) (98 884,1 тыс. руб.)</t>
    </r>
  </si>
  <si>
    <r>
      <rPr>
        <vertAlign val="superscript"/>
        <sz val="12"/>
        <rFont val="PT Astra Serif"/>
        <family val="1"/>
        <charset val="204"/>
      </rPr>
      <t xml:space="preserve">3 </t>
    </r>
    <r>
      <rPr>
        <sz val="12"/>
        <rFont val="PT Astra Serif"/>
        <family val="1"/>
        <charset val="204"/>
      </rPr>
      <t xml:space="preserve"> в соответствии с распределением, утвержденным распоряжением Правительства Саратовской области от 28 января 2026 года № 36-Пр «О распределении на 2026 год субсидии бюджетам поселений области на реализацию мероприятий по благоустройству сельских территорий»  (ред. от 03.02.2026 № 44-Пр) (98 884,1 тыс. руб.)</t>
    </r>
  </si>
  <si>
    <r>
      <t>Субсидия бюджетам поселений области на реализацию мероприятий по благоустройству сельских территорий</t>
    </r>
    <r>
      <rPr>
        <vertAlign val="superscript"/>
        <sz val="12"/>
        <rFont val="PT Astra Serif"/>
        <family val="1"/>
        <charset val="204"/>
      </rPr>
      <t>3</t>
    </r>
  </si>
  <si>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09.12.2025 года</t>
    </r>
  </si>
  <si>
    <r>
      <t xml:space="preserve">2 </t>
    </r>
    <r>
      <rPr>
        <sz val="12"/>
        <rFont val="PT Astra Serif"/>
        <family val="1"/>
        <charset val="204"/>
      </rPr>
      <t xml:space="preserve">  в соответствии с Законом Саратовской области «Об областном бюджете на 2026 год и на плановый период 2027 и 2028 годов» в редакции от 27.03.2026 года</t>
    </r>
  </si>
  <si>
    <t>Иные межбюджетные трансферты бюджетам муниципальных округов, городских округов и поселений области на реализацию мероприятий по благоустройству территорий (2 этап)</t>
  </si>
  <si>
    <t>Иные межбюджетные трансферты бюджетам муниципальных округов, городских округов и поселений области на реализацию мероприятий по благоустройству территорий (3 этап)</t>
  </si>
  <si>
    <t xml:space="preserve"> бюджетам муниципальных округов, городских округов и поселений области на реализацию мероприятий по благоустройству территорий (2 этап)</t>
  </si>
  <si>
    <t xml:space="preserve"> бюджетам муниципальных округов, городских округов и поселений области на реализацию мероприятий по благоустройству территорий (3 этап)</t>
  </si>
  <si>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</si>
  <si>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t>000 0702 5130379250 540</t>
  </si>
  <si>
    <t>000 0702 5130379260 540</t>
  </si>
  <si>
    <t>000 0703 5130379230 540</t>
  </si>
  <si>
    <t>000 0703 5130379290 540</t>
  </si>
  <si>
    <t>000 0702 5130379280 540</t>
  </si>
  <si>
    <t>000 0702 5130379270 540</t>
  </si>
  <si>
    <t>000 0702 5110179240 540</t>
  </si>
  <si>
    <t>000 1403 6610479840 540</t>
  </si>
  <si>
    <t>000 0408 6610479860 540</t>
  </si>
  <si>
    <t>Иные межбюджетные трансферты бюджетам поселений области на ремонт систем водоснабжения в крупнейших отдаленных малонаселенных муниципальных образованиях области</t>
  </si>
  <si>
    <t xml:space="preserve"> бюджетам поселений области на ремонт систем водоснабжения в крупнейших отдаленных малонаселенных муниципальных образованиях области</t>
  </si>
  <si>
    <t>Иные межбюджетные трансферты бюджетам поселений области на ремонт и развитие водопроводной сети</t>
  </si>
  <si>
    <t>000 0502 5310272920 540</t>
  </si>
  <si>
    <t>бюджетам поселений области на ремонт и развитие водопроводной сети</t>
  </si>
  <si>
    <t>Иные межбюджетные трансферты бюджетам городских округов области на осуществление дорожной деятельности в отношении автомобильных дорог общего пользования местного значения в границах городских округов области</t>
  </si>
  <si>
    <t>000 0409 601029Д057 540</t>
  </si>
  <si>
    <t>бюджетам городских округов области на осуществление дорожной деятельности в отношении автомобильных дорог общего пользования местного значения в границах городских округов области</t>
  </si>
  <si>
    <t>000 0707 7130178860 540</t>
  </si>
  <si>
    <r>
      <t>Иные межбюджетные трансферты бюджетам муниципальных округов, городских округов и поселений области на поощрение муниципальных округов, городских округов и поселений области по результатам проведения конкурса «Лучшая практика работы территориального общественного самоуправления в Саратовской области»</t>
    </r>
    <r>
      <rPr>
        <vertAlign val="superscript"/>
        <sz val="12"/>
        <rFont val="PT Astra Serif"/>
        <family val="1"/>
        <charset val="204"/>
      </rPr>
      <t xml:space="preserve"> </t>
    </r>
  </si>
  <si>
    <t>бюджетам поселений области на достижение надлежащего уровня оплаты труда в органах местного самоуправления</t>
  </si>
  <si>
    <t>Иные межбюджетные трансферты бюджетам поселений области на достижение надлежащего уровня оплаты труда в органах местного самоуправления</t>
  </si>
  <si>
    <t>000 0113 9640177620 540</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</si>
  <si>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 расположенных в сельских населенных пунктах, закрытом административно-территориальном образовании, поселках городского типа и городах области с населением до 100 тысяч человек</t>
  </si>
  <si>
    <t>000 0701 5130278510 540</t>
  </si>
  <si>
    <t>бюджетам муниципальных районов, муниципальных округов и городских округов области на финансовое обеспечение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 расположенных в сельских населенных пунктах, закрытом административно-территориальном образовании, поселках городского типа и городах области с населением до 100 тысяч человек</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</si>
  <si>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1)</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</si>
  <si>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2)</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</si>
  <si>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3)</t>
  </si>
  <si>
    <t>000 1403 5330279351 540</t>
  </si>
  <si>
    <t>000 1403 5330279352 540</t>
  </si>
  <si>
    <t>000 1403 5330279353 540</t>
  </si>
  <si>
    <t xml:space="preserve">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1)</t>
  </si>
  <si>
    <t xml:space="preserve">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2)</t>
  </si>
  <si>
    <t xml:space="preserve"> бюджетам городских округов области на реализацию мероприятий по изъятию земельных участков и расположенных на них объектов недвижимости для реконструкции линейных объектов (территория № 3)</t>
  </si>
  <si>
    <t>Иные межбюджетные трансферты бюджетам 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t>
  </si>
  <si>
    <t>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t>
  </si>
  <si>
    <t>000 0409 601027И010 540</t>
  </si>
  <si>
    <t>000 0310 6410279930 540</t>
  </si>
  <si>
    <t>Иные межбюджетные трансферты бюджетам городских округов области на создание телекоммуникационной инфраструктуры и комплекса периферийных устройств, предназначенных для обеспечения процессов передачи информации в государственную информационную систему «Общественная безопасность и правопорядок» аппаратно-программного комплекса «Безопасный город» Саратовской области</t>
  </si>
  <si>
    <t>бюджетам городских округов области на создание телекоммуникационной инфраструктуры и комплекса периферийных устройств, предназначенных для обеспечения процессов передачи информации в государственную информационную систему «Общественная безопасность и правопорядок» аппаратно-программного комплекса «Безопасный город» Саратовской области</t>
  </si>
  <si>
    <t>000 0702 5130378340 540</t>
  </si>
  <si>
    <t>Иные межбюджетные трансферты бюджетам муниципальных районов, муниципальных округов и городских округов области на финансовое обеспечение расходов на обеспечение горячим питанием обучающихся 1 - 4 классов муниципальных образовательных организаций</t>
  </si>
  <si>
    <t>бюджетам муниципальных районов, муниципальных округов и городских округов области на финансовое обеспечение расходов на обеспечение горячим питанием обучающихся 1 - 4 классов муниципальных образовательных организаций</t>
  </si>
  <si>
    <t>000 1403 5330279361 540</t>
  </si>
  <si>
    <t>Иные межбюджетные трансферты бюджетам городских округов области на реализацию мероприятий по изъятию земельных участков и расположенных на них объектов недвижимости в целях комплексного развития территории жилой застройки (территория № 1)</t>
  </si>
  <si>
    <t>бюджетам городских округов области на реализацию мероприятий по изъятию земельных участков и расположенных на них объектов недвижимости в целях комплексного развития территории жилой застройки (территория № 1)</t>
  </si>
  <si>
    <t>000 1102 56101А1440 540</t>
  </si>
  <si>
    <t>Иные межбюджетные трансферты бюджетам муниципальных районов области на реализацию мероприятий по созданию модульных спортивных сооружений</t>
  </si>
  <si>
    <t>бюджетам муниципальных районов области на реализацию мероприятий по созданию модульных спортивных сооружений</t>
  </si>
  <si>
    <t>000 1403 9540179901 540</t>
  </si>
  <si>
    <t>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t>
  </si>
  <si>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</si>
  <si>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t xml:space="preserve">3 </t>
    </r>
    <r>
      <rPr>
        <sz val="12"/>
        <rFont val="PT Astra Serif"/>
        <family val="1"/>
        <charset val="204"/>
      </rPr>
      <t>в соответствии с распределением, утвержденным постановлением Правительства Саратовской области от 9 февраля 2026 года № 65-П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(14 605,8 тыс. руб.)</t>
    </r>
  </si>
  <si>
    <r>
      <t xml:space="preserve">Иные межбюджетные трансферты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t>
    </r>
    <r>
      <rPr>
        <vertAlign val="superscript"/>
        <sz val="12"/>
        <rFont val="PT Astra Serif"/>
        <family val="1"/>
        <charset val="204"/>
      </rPr>
      <t>4</t>
    </r>
  </si>
  <si>
    <r>
      <rPr>
        <vertAlign val="superscript"/>
        <sz val="12"/>
        <rFont val="PT Astra Serif"/>
        <family val="1"/>
        <charset val="204"/>
      </rPr>
      <t xml:space="preserve">4 </t>
    </r>
    <r>
      <rPr>
        <sz val="12"/>
        <rFont val="PT Astra Serif"/>
        <family val="1"/>
        <charset val="204"/>
      </rPr>
      <t>в соответствии с распределением, утвержденным постановлением Правительства Саратовской области от 9 февраля 2026 года № 65-П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(14 605,8 тыс. руб.)</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</si>
  <si>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25 февраля 2026 года № 118-П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(ред. от 18.03.2026 № 168-П) (9 781,6 тыс. руб.)</t>
    </r>
  </si>
  <si>
    <r>
      <t xml:space="preserve">Иные межбюджетные трансферты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t>
    </r>
    <r>
      <rPr>
        <vertAlign val="superscript"/>
        <sz val="12"/>
        <rFont val="PT Astra Serif"/>
        <family val="1"/>
        <charset val="204"/>
      </rPr>
      <t>5</t>
    </r>
  </si>
  <si>
    <r>
      <rPr>
        <vertAlign val="superscript"/>
        <sz val="12"/>
        <rFont val="PT Astra Serif"/>
        <family val="1"/>
        <charset val="204"/>
      </rPr>
      <t>5</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</si>
  <si>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4</t>
    </r>
    <r>
      <rPr>
        <sz val="12"/>
        <rFont val="PT Astra Serif"/>
        <family val="1"/>
        <charset val="204"/>
      </rPr>
      <t xml:space="preserve"> в соответствии с распределением, утвержденным постановлением Правительства Саратовской области от 25 февраля 2026 года № 118-П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 (ред. от 18.03.2026 № 168-П) (9 781,6 тыс. руб.)</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</si>
  <si>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</si>
  <si>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t xml:space="preserve"> бюджетам муниципальных районов и поселений области на выполнение неотложных аварийно-восстановительных работ, связанных с предупреждением и ликвидацией чрезвычайных ситуаций природного и техногенного характера</t>
  </si>
  <si>
    <t>000 1403 954017991Ч 540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</si>
</sst>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48"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b/>
      <sz val="18"/>
      <name val="PT Astra Serif"/>
      <family val="1"/>
      <charset val="204"/>
    </font>
    <font>
      <vertAlign val="superscript"/>
      <sz val="12"/>
      <name val="PT Astra Serif"/>
      <family val="1"/>
      <charset val="204"/>
    </font>
    <font>
      <sz val="10"/>
      <name val="Arial"/>
      <family val="2"/>
      <charset val="204"/>
    </font>
    <font>
      <sz val="10"/>
      <name val="PT Astra Serif"/>
      <family val="1"/>
      <charset val="204"/>
    </font>
    <font>
      <sz val="11"/>
      <name val="Arial"/>
      <family val="2"/>
      <charset val="204"/>
    </font>
    <font>
      <sz val="12"/>
      <name val="Times New Roman"/>
      <family val="1"/>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00">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xf numFmtId="0" fontId="44" fillId="0" borderId="0"/>
  </cellStyleXfs>
  <cellXfs count="461">
    <xf numFmtId="0" fontId="0" fillId="0" borderId="0" xfId="0"/>
    <xf numFmtId="0" fontId="33" fillId="0" borderId="1" xfId="1" applyFont="1" applyFill="1" applyBorder="1" applyAlignment="1">
      <alignment horizontal="center"/>
    </xf>
    <xf numFmtId="0" fontId="35" fillId="0" borderId="0" xfId="0" applyFont="1"/>
    <xf numFmtId="166" fontId="35" fillId="0" borderId="0" xfId="0" applyNumberFormat="1" applyFont="1"/>
    <xf numFmtId="0" fontId="36" fillId="0" borderId="0" xfId="0" applyFont="1"/>
    <xf numFmtId="0" fontId="37" fillId="0" borderId="0" xfId="0" applyFont="1"/>
    <xf numFmtId="166" fontId="34" fillId="0" borderId="0" xfId="0" applyNumberFormat="1" applyFont="1"/>
    <xf numFmtId="0" fontId="33" fillId="5" borderId="1" xfId="0" applyFont="1" applyFill="1" applyBorder="1" applyAlignment="1">
      <alignment wrapText="1"/>
    </xf>
    <xf numFmtId="0" fontId="33" fillId="5" borderId="1" xfId="0" applyFont="1" applyFill="1" applyBorder="1" applyAlignment="1">
      <alignment horizontal="left" wrapText="1"/>
    </xf>
    <xf numFmtId="0" fontId="36" fillId="0" borderId="0" xfId="0" applyFont="1" applyFill="1"/>
    <xf numFmtId="0" fontId="34" fillId="5" borderId="1" xfId="0" applyFont="1" applyFill="1" applyBorder="1" applyAlignment="1">
      <alignment horizontal="left" vertical="center" wrapText="1" indent="1"/>
    </xf>
    <xf numFmtId="0" fontId="34" fillId="0" borderId="1" xfId="0" applyFont="1" applyBorder="1" applyAlignment="1">
      <alignment wrapText="1"/>
    </xf>
    <xf numFmtId="0" fontId="34" fillId="0" borderId="0" xfId="0" applyFont="1" applyAlignment="1">
      <alignment wrapText="1"/>
    </xf>
    <xf numFmtId="0" fontId="34" fillId="0" borderId="0" xfId="0" applyFont="1"/>
    <xf numFmtId="0" fontId="33" fillId="0" borderId="1" xfId="0" applyFont="1" applyBorder="1" applyAlignment="1">
      <alignment vertical="center" wrapText="1"/>
    </xf>
    <xf numFmtId="0" fontId="34" fillId="0" borderId="1" xfId="0" applyFont="1" applyFill="1" applyBorder="1" applyAlignment="1">
      <alignment horizontal="left" vertical="center" wrapText="1" indent="1"/>
    </xf>
    <xf numFmtId="0" fontId="34" fillId="0" borderId="1" xfId="0" applyFont="1" applyBorder="1" applyAlignment="1">
      <alignment horizontal="left" vertical="center" wrapText="1" indent="1"/>
    </xf>
    <xf numFmtId="0" fontId="33" fillId="0" borderId="0" xfId="1" applyFont="1" applyFill="1" applyAlignment="1">
      <alignment horizontal="left"/>
    </xf>
    <xf numFmtId="166" fontId="36" fillId="0" borderId="0" xfId="0" applyNumberFormat="1" applyFont="1"/>
    <xf numFmtId="0" fontId="37" fillId="5" borderId="0" xfId="0" applyFont="1" applyFill="1"/>
    <xf numFmtId="166" fontId="37" fillId="5" borderId="0" xfId="0" applyNumberFormat="1" applyFont="1" applyFill="1"/>
    <xf numFmtId="0" fontId="36" fillId="0" borderId="0" xfId="0" applyFont="1" applyBorder="1"/>
    <xf numFmtId="166" fontId="40" fillId="0" borderId="0" xfId="0" applyNumberFormat="1" applyFont="1"/>
    <xf numFmtId="0" fontId="42" fillId="5" borderId="0" xfId="0" applyFont="1" applyFill="1" applyAlignment="1">
      <alignment vertical="center"/>
    </xf>
    <xf numFmtId="0" fontId="32" fillId="0" borderId="0" xfId="0" applyFont="1" applyAlignment="1">
      <alignment vertical="top"/>
    </xf>
    <xf numFmtId="0" fontId="35" fillId="0" borderId="0" xfId="0" applyFont="1" applyFill="1"/>
    <xf numFmtId="166" fontId="42" fillId="0" borderId="0" xfId="0" applyNumberFormat="1" applyFont="1" applyAlignment="1">
      <alignment horizontal="center"/>
    </xf>
    <xf numFmtId="0" fontId="34" fillId="0" borderId="0" xfId="0" applyFont="1" applyBorder="1" applyAlignment="1">
      <alignment horizontal="right"/>
    </xf>
    <xf numFmtId="0" fontId="42" fillId="0" borderId="0" xfId="0" applyFont="1" applyAlignment="1">
      <alignment horizontal="center"/>
    </xf>
    <xf numFmtId="166" fontId="35" fillId="5" borderId="0" xfId="0" applyNumberFormat="1" applyFont="1" applyFill="1"/>
    <xf numFmtId="0" fontId="35" fillId="0" borderId="0" xfId="0" applyFont="1" applyAlignment="1">
      <alignment vertical="center"/>
    </xf>
    <xf numFmtId="0" fontId="33" fillId="2" borderId="5" xfId="1" applyFont="1" applyFill="1" applyBorder="1" applyAlignment="1">
      <alignment horizontal="center" vertical="center" wrapText="1"/>
    </xf>
    <xf numFmtId="0" fontId="37" fillId="0" borderId="0" xfId="0" applyFont="1" applyFill="1"/>
    <xf numFmtId="0" fontId="33" fillId="8" borderId="0" xfId="0" applyFont="1" applyFill="1" applyBorder="1" applyAlignment="1">
      <alignment horizontal="center" vertical="center"/>
    </xf>
    <xf numFmtId="0" fontId="33" fillId="7" borderId="0" xfId="0" applyFont="1" applyFill="1" applyBorder="1" applyAlignment="1">
      <alignment horizontal="center" vertical="center" wrapText="1"/>
    </xf>
    <xf numFmtId="166" fontId="40" fillId="5" borderId="0" xfId="0" applyNumberFormat="1" applyFont="1" applyFill="1" applyBorder="1"/>
    <xf numFmtId="166" fontId="39" fillId="0" borderId="0" xfId="0" applyNumberFormat="1" applyFont="1" applyFill="1" applyBorder="1"/>
    <xf numFmtId="166" fontId="39" fillId="5" borderId="0" xfId="0" applyNumberFormat="1" applyFont="1" applyFill="1" applyBorder="1"/>
    <xf numFmtId="166" fontId="39" fillId="9" borderId="0" xfId="0" applyNumberFormat="1" applyFont="1" applyFill="1" applyBorder="1" applyAlignment="1"/>
    <xf numFmtId="166" fontId="39" fillId="14" borderId="0" xfId="0" applyNumberFormat="1" applyFont="1" applyFill="1" applyBorder="1"/>
    <xf numFmtId="166" fontId="36" fillId="0" borderId="0" xfId="0" applyNumberFormat="1" applyFont="1" applyBorder="1"/>
    <xf numFmtId="166" fontId="40" fillId="0" borderId="0" xfId="0" applyNumberFormat="1" applyFont="1" applyFill="1" applyBorder="1"/>
    <xf numFmtId="166" fontId="39" fillId="9" borderId="0" xfId="0" applyNumberFormat="1" applyFont="1" applyFill="1" applyBorder="1"/>
    <xf numFmtId="166" fontId="39" fillId="8" borderId="0" xfId="0" applyNumberFormat="1" applyFont="1" applyFill="1" applyBorder="1"/>
    <xf numFmtId="0" fontId="40" fillId="0" borderId="0" xfId="1" applyFont="1" applyFill="1"/>
    <xf numFmtId="0" fontId="40" fillId="0" borderId="0" xfId="1" applyFont="1" applyFill="1" applyBorder="1"/>
    <xf numFmtId="0" fontId="35" fillId="0" borderId="0" xfId="0" applyFont="1" applyBorder="1" applyAlignment="1">
      <alignment vertical="center"/>
    </xf>
    <xf numFmtId="4" fontId="35" fillId="0" borderId="0" xfId="0" applyNumberFormat="1" applyFont="1" applyBorder="1" applyAlignment="1">
      <alignment vertical="center"/>
    </xf>
    <xf numFmtId="0" fontId="35" fillId="5" borderId="0" xfId="0" applyFont="1" applyFill="1" applyAlignment="1">
      <alignment vertical="center"/>
    </xf>
    <xf numFmtId="0" fontId="35" fillId="0" borderId="2" xfId="0" applyFont="1" applyBorder="1" applyAlignment="1"/>
    <xf numFmtId="0" fontId="37" fillId="13" borderId="0" xfId="0" applyFont="1" applyFill="1"/>
    <xf numFmtId="0" fontId="32" fillId="0" borderId="0" xfId="0" applyFont="1"/>
    <xf numFmtId="0" fontId="42" fillId="0" borderId="0" xfId="0" applyFont="1" applyAlignment="1"/>
    <xf numFmtId="166" fontId="31" fillId="0" borderId="0" xfId="0" applyNumberFormat="1" applyFont="1" applyAlignment="1">
      <alignment horizontal="center" vertical="center"/>
    </xf>
    <xf numFmtId="0" fontId="32" fillId="0" borderId="0" xfId="0" applyFont="1" applyAlignment="1"/>
    <xf numFmtId="0" fontId="35" fillId="0" borderId="0" xfId="0" applyFont="1" applyAlignment="1">
      <alignment horizontal="right"/>
    </xf>
    <xf numFmtId="0" fontId="35" fillId="0" borderId="0" xfId="0" applyFont="1" applyAlignment="1">
      <alignment horizontal="center"/>
    </xf>
    <xf numFmtId="166" fontId="42" fillId="0" borderId="0" xfId="0" applyNumberFormat="1" applyFont="1" applyAlignment="1"/>
    <xf numFmtId="0" fontId="32" fillId="0" borderId="0" xfId="0" applyFont="1" applyFill="1"/>
    <xf numFmtId="166" fontId="35" fillId="0" borderId="0" xfId="0" applyNumberFormat="1" applyFont="1" applyAlignment="1">
      <alignment horizontal="center" vertical="center"/>
    </xf>
    <xf numFmtId="0" fontId="37" fillId="14" borderId="0" xfId="0" applyFont="1" applyFill="1"/>
    <xf numFmtId="0" fontId="33" fillId="11" borderId="1" xfId="0" applyFont="1" applyFill="1" applyBorder="1" applyAlignment="1">
      <alignment vertical="center" wrapText="1"/>
    </xf>
    <xf numFmtId="0" fontId="34" fillId="5" borderId="1" xfId="0" applyFont="1" applyFill="1" applyBorder="1" applyAlignment="1">
      <alignment horizontal="left" wrapText="1" indent="1"/>
    </xf>
    <xf numFmtId="0" fontId="33" fillId="0" borderId="1" xfId="0" applyFont="1" applyFill="1" applyBorder="1" applyAlignment="1">
      <alignment vertical="center" wrapText="1"/>
    </xf>
    <xf numFmtId="0" fontId="34" fillId="0" borderId="1" xfId="0" applyFont="1" applyBorder="1" applyAlignment="1">
      <alignment vertical="center" wrapText="1"/>
    </xf>
    <xf numFmtId="0" fontId="33" fillId="5" borderId="0" xfId="0" applyFont="1" applyFill="1" applyBorder="1" applyAlignment="1">
      <alignment vertical="center" wrapText="1"/>
    </xf>
    <xf numFmtId="167" fontId="33" fillId="5" borderId="0" xfId="0" applyNumberFormat="1" applyFont="1" applyFill="1" applyBorder="1"/>
    <xf numFmtId="166" fontId="33" fillId="5" borderId="0" xfId="0" applyNumberFormat="1" applyFont="1" applyFill="1" applyBorder="1"/>
    <xf numFmtId="166" fontId="34" fillId="0" borderId="1" xfId="0" applyNumberFormat="1" applyFont="1" applyBorder="1" applyAlignment="1">
      <alignment wrapText="1"/>
    </xf>
    <xf numFmtId="0" fontId="38" fillId="0" borderId="0" xfId="0" applyFont="1"/>
    <xf numFmtId="0" fontId="38" fillId="11" borderId="0" xfId="0" applyFont="1" applyFill="1"/>
    <xf numFmtId="166" fontId="33" fillId="5" borderId="1" xfId="0" applyNumberFormat="1" applyFont="1" applyFill="1" applyBorder="1"/>
    <xf numFmtId="166" fontId="33" fillId="0" borderId="1" xfId="0" applyNumberFormat="1" applyFont="1" applyBorder="1"/>
    <xf numFmtId="166" fontId="34" fillId="0" borderId="1" xfId="0" applyNumberFormat="1" applyFont="1" applyBorder="1"/>
    <xf numFmtId="166" fontId="34" fillId="5" borderId="1" xfId="0" applyNumberFormat="1" applyFont="1" applyFill="1" applyBorder="1"/>
    <xf numFmtId="167" fontId="34" fillId="5" borderId="1" xfId="0" applyNumberFormat="1" applyFont="1" applyFill="1" applyBorder="1"/>
    <xf numFmtId="166" fontId="33" fillId="0" borderId="1" xfId="0" applyNumberFormat="1" applyFont="1" applyFill="1" applyBorder="1"/>
    <xf numFmtId="166" fontId="34" fillId="0" borderId="1" xfId="0" applyNumberFormat="1" applyFont="1" applyFill="1" applyBorder="1"/>
    <xf numFmtId="167" fontId="34" fillId="0" borderId="1" xfId="0" applyNumberFormat="1" applyFont="1" applyFill="1" applyBorder="1"/>
    <xf numFmtId="0" fontId="33" fillId="12" borderId="1" xfId="0" applyFont="1" applyFill="1" applyBorder="1" applyAlignment="1">
      <alignment horizontal="left" vertical="center" wrapText="1"/>
    </xf>
    <xf numFmtId="0" fontId="33" fillId="5" borderId="1" xfId="0" applyFont="1" applyFill="1" applyBorder="1" applyAlignment="1">
      <alignment vertical="center" wrapText="1"/>
    </xf>
    <xf numFmtId="0" fontId="33" fillId="5" borderId="1" xfId="0" applyFont="1" applyFill="1" applyBorder="1" applyAlignment="1">
      <alignment horizontal="left" vertical="center" wrapText="1"/>
    </xf>
    <xf numFmtId="0" fontId="33" fillId="12" borderId="1" xfId="0" applyFont="1" applyFill="1" applyBorder="1" applyAlignment="1">
      <alignment vertical="center" wrapText="1"/>
    </xf>
    <xf numFmtId="0" fontId="34" fillId="5" borderId="1" xfId="0" applyFont="1" applyFill="1" applyBorder="1" applyAlignment="1">
      <alignment vertical="center" wrapText="1"/>
    </xf>
    <xf numFmtId="166" fontId="33" fillId="12" borderId="1" xfId="0" applyNumberFormat="1" applyFont="1" applyFill="1" applyBorder="1" applyAlignment="1">
      <alignment horizontal="right" wrapText="1"/>
    </xf>
    <xf numFmtId="166" fontId="33" fillId="12" borderId="1" xfId="0" applyNumberFormat="1" applyFont="1" applyFill="1" applyBorder="1" applyAlignment="1">
      <alignment horizontal="right"/>
    </xf>
    <xf numFmtId="0" fontId="34" fillId="0" borderId="1" xfId="0" applyFont="1" applyFill="1" applyBorder="1"/>
    <xf numFmtId="166" fontId="33" fillId="12" borderId="1" xfId="0" applyNumberFormat="1" applyFont="1" applyFill="1" applyBorder="1"/>
    <xf numFmtId="166" fontId="34" fillId="12" borderId="1" xfId="0" applyNumberFormat="1" applyFont="1" applyFill="1" applyBorder="1"/>
    <xf numFmtId="0" fontId="35" fillId="0" borderId="1" xfId="0" applyFont="1" applyFill="1" applyBorder="1"/>
    <xf numFmtId="166" fontId="34" fillId="0" borderId="0" xfId="1" applyNumberFormat="1" applyFont="1" applyFill="1" applyBorder="1" applyAlignment="1">
      <alignment vertical="center" wrapText="1"/>
    </xf>
    <xf numFmtId="0" fontId="34" fillId="0" borderId="0" xfId="1" applyFont="1" applyFill="1" applyBorder="1" applyAlignment="1">
      <alignment vertical="center" wrapText="1"/>
    </xf>
    <xf numFmtId="0" fontId="38" fillId="0" borderId="1" xfId="0" applyFont="1" applyBorder="1"/>
    <xf numFmtId="0" fontId="38" fillId="12" borderId="0" xfId="0" applyFont="1" applyFill="1"/>
    <xf numFmtId="0" fontId="35" fillId="12" borderId="0" xfId="0" applyFont="1" applyFill="1"/>
    <xf numFmtId="166" fontId="33" fillId="13" borderId="1" xfId="0" applyNumberFormat="1" applyFont="1" applyFill="1" applyBorder="1"/>
    <xf numFmtId="166" fontId="35" fillId="13" borderId="1" xfId="0" applyNumberFormat="1" applyFont="1" applyFill="1" applyBorder="1"/>
    <xf numFmtId="166" fontId="34" fillId="13" borderId="1" xfId="0" applyNumberFormat="1" applyFont="1" applyFill="1" applyBorder="1"/>
    <xf numFmtId="0" fontId="34" fillId="0" borderId="0" xfId="1" applyFont="1" applyFill="1" applyBorder="1" applyAlignment="1">
      <alignment vertical="top" wrapText="1"/>
    </xf>
    <xf numFmtId="0" fontId="33" fillId="13" borderId="1" xfId="0" applyFont="1" applyFill="1" applyBorder="1" applyAlignment="1">
      <alignment horizontal="left" vertical="center" wrapText="1"/>
    </xf>
    <xf numFmtId="0" fontId="33" fillId="13" borderId="1" xfId="0" applyFont="1" applyFill="1" applyBorder="1" applyAlignment="1">
      <alignment vertical="center" wrapText="1"/>
    </xf>
    <xf numFmtId="166" fontId="34" fillId="5" borderId="0" xfId="0" applyNumberFormat="1" applyFont="1" applyFill="1" applyBorder="1"/>
    <xf numFmtId="166" fontId="34" fillId="0" borderId="1" xfId="365" applyNumberFormat="1" applyFont="1" applyBorder="1"/>
    <xf numFmtId="0" fontId="33" fillId="14" borderId="1" xfId="0" applyFont="1" applyFill="1" applyBorder="1" applyAlignment="1">
      <alignment vertical="center" wrapText="1"/>
    </xf>
    <xf numFmtId="0" fontId="33" fillId="0" borderId="0" xfId="0" applyFont="1" applyFill="1" applyBorder="1" applyAlignment="1">
      <alignment vertical="center" wrapText="1"/>
    </xf>
    <xf numFmtId="166" fontId="33" fillId="14" borderId="1" xfId="0" applyNumberFormat="1" applyFont="1" applyFill="1" applyBorder="1" applyAlignment="1">
      <alignment horizontal="right" wrapText="1"/>
    </xf>
    <xf numFmtId="166" fontId="33" fillId="14" borderId="1" xfId="0" applyNumberFormat="1" applyFont="1" applyFill="1" applyBorder="1"/>
    <xf numFmtId="166" fontId="33" fillId="14" borderId="1" xfId="0" applyNumberFormat="1" applyFont="1" applyFill="1" applyBorder="1" applyAlignment="1">
      <alignment horizontal="right"/>
    </xf>
    <xf numFmtId="166" fontId="34" fillId="14" borderId="1" xfId="0" applyNumberFormat="1" applyFont="1" applyFill="1" applyBorder="1"/>
    <xf numFmtId="166" fontId="33" fillId="0" borderId="0" xfId="0" applyNumberFormat="1" applyFont="1" applyFill="1" applyBorder="1"/>
    <xf numFmtId="166" fontId="33" fillId="14" borderId="1" xfId="0" applyNumberFormat="1" applyFont="1" applyFill="1" applyBorder="1" applyAlignment="1">
      <alignment wrapText="1"/>
    </xf>
    <xf numFmtId="166" fontId="33" fillId="0" borderId="0" xfId="0" applyNumberFormat="1" applyFont="1" applyFill="1" applyBorder="1" applyAlignment="1">
      <alignment wrapText="1"/>
    </xf>
    <xf numFmtId="0" fontId="34" fillId="0" borderId="0" xfId="0" applyFont="1" applyAlignment="1">
      <alignment vertical="center"/>
    </xf>
    <xf numFmtId="0" fontId="33" fillId="7" borderId="1" xfId="0" applyFont="1" applyFill="1" applyBorder="1"/>
    <xf numFmtId="0" fontId="33" fillId="0" borderId="1" xfId="0" applyFont="1" applyFill="1" applyBorder="1" applyAlignment="1">
      <alignment wrapText="1"/>
    </xf>
    <xf numFmtId="0" fontId="34" fillId="0" borderId="1" xfId="0" applyFont="1" applyFill="1" applyBorder="1" applyAlignment="1">
      <alignment horizontal="left" wrapText="1" indent="1"/>
    </xf>
    <xf numFmtId="0" fontId="35" fillId="0" borderId="0" xfId="0" applyFont="1" applyFill="1" applyAlignment="1">
      <alignment vertical="center"/>
    </xf>
    <xf numFmtId="0" fontId="34" fillId="0" borderId="0" xfId="1" applyFont="1" applyFill="1" applyBorder="1" applyAlignment="1">
      <alignment horizontal="left" vertical="center" wrapText="1"/>
    </xf>
    <xf numFmtId="0" fontId="31" fillId="0" borderId="0" xfId="0" applyFont="1" applyAlignment="1">
      <alignment horizontal="center" vertical="center"/>
    </xf>
    <xf numFmtId="0" fontId="37" fillId="9" borderId="0" xfId="0" applyFont="1" applyFill="1"/>
    <xf numFmtId="166" fontId="39" fillId="10" borderId="0" xfId="0" applyNumberFormat="1" applyFont="1" applyFill="1" applyBorder="1"/>
    <xf numFmtId="4" fontId="35" fillId="0" borderId="0" xfId="0" applyNumberFormat="1" applyFont="1" applyBorder="1"/>
    <xf numFmtId="0" fontId="33" fillId="2" borderId="11" xfId="1" applyFont="1" applyFill="1" applyBorder="1" applyAlignment="1">
      <alignment horizontal="center" vertical="center" wrapText="1"/>
    </xf>
    <xf numFmtId="165" fontId="34" fillId="5" borderId="1" xfId="1" applyNumberFormat="1" applyFont="1" applyFill="1" applyBorder="1" applyAlignment="1" applyProtection="1">
      <alignment horizontal="center" vertical="center"/>
      <protection hidden="1"/>
    </xf>
    <xf numFmtId="166" fontId="33" fillId="11" borderId="1" xfId="0" applyNumberFormat="1" applyFont="1" applyFill="1" applyBorder="1" applyAlignment="1">
      <alignment vertical="center"/>
    </xf>
    <xf numFmtId="166" fontId="33" fillId="5" borderId="1" xfId="0" applyNumberFormat="1" applyFont="1" applyFill="1" applyBorder="1" applyAlignment="1">
      <alignment vertical="center"/>
    </xf>
    <xf numFmtId="166" fontId="34" fillId="5" borderId="1" xfId="0" applyNumberFormat="1" applyFont="1" applyFill="1" applyBorder="1" applyAlignment="1">
      <alignment vertical="center"/>
    </xf>
    <xf numFmtId="166" fontId="34" fillId="0" borderId="1" xfId="0" applyNumberFormat="1" applyFont="1" applyFill="1" applyBorder="1" applyAlignment="1">
      <alignment vertical="center"/>
    </xf>
    <xf numFmtId="166" fontId="34" fillId="11" borderId="1" xfId="0" applyNumberFormat="1" applyFont="1" applyFill="1" applyBorder="1"/>
    <xf numFmtId="166" fontId="33" fillId="11" borderId="1" xfId="0" applyNumberFormat="1" applyFont="1" applyFill="1" applyBorder="1"/>
    <xf numFmtId="166" fontId="34" fillId="0" borderId="1" xfId="0" applyNumberFormat="1" applyFont="1" applyBorder="1" applyAlignment="1">
      <alignment vertical="center"/>
    </xf>
    <xf numFmtId="165" fontId="34" fillId="0" borderId="1" xfId="1" applyNumberFormat="1" applyFont="1" applyFill="1" applyBorder="1" applyAlignment="1" applyProtection="1">
      <alignment horizontal="center" vertical="center"/>
      <protection hidden="1"/>
    </xf>
    <xf numFmtId="166" fontId="33" fillId="11" borderId="1" xfId="0" applyNumberFormat="1" applyFont="1" applyFill="1" applyBorder="1" applyAlignment="1"/>
    <xf numFmtId="165" fontId="33" fillId="3" borderId="1" xfId="1" applyNumberFormat="1" applyFont="1" applyFill="1" applyBorder="1" applyAlignment="1" applyProtection="1">
      <alignment horizontal="center" vertical="center"/>
      <protection hidden="1"/>
    </xf>
    <xf numFmtId="166" fontId="34" fillId="0" borderId="0" xfId="1" applyNumberFormat="1" applyFont="1" applyFill="1" applyBorder="1" applyAlignment="1" applyProtection="1">
      <alignment horizontal="right" wrapText="1"/>
      <protection hidden="1"/>
    </xf>
    <xf numFmtId="167" fontId="33" fillId="11" borderId="1" xfId="0" applyNumberFormat="1" applyFont="1" applyFill="1" applyBorder="1" applyAlignment="1">
      <alignment vertical="center"/>
    </xf>
    <xf numFmtId="166" fontId="33" fillId="0" borderId="1" xfId="0" applyNumberFormat="1" applyFont="1" applyBorder="1" applyAlignment="1">
      <alignment vertical="center"/>
    </xf>
    <xf numFmtId="166" fontId="34" fillId="0" borderId="1" xfId="0" applyNumberFormat="1" applyFont="1" applyFill="1" applyBorder="1" applyAlignment="1">
      <alignment vertical="center" wrapText="1"/>
    </xf>
    <xf numFmtId="166" fontId="33" fillId="9" borderId="1" xfId="0" applyNumberFormat="1" applyFont="1" applyFill="1" applyBorder="1" applyAlignment="1">
      <alignment horizontal="right" wrapText="1"/>
    </xf>
    <xf numFmtId="166" fontId="33" fillId="9" borderId="1" xfId="0" applyNumberFormat="1" applyFont="1" applyFill="1" applyBorder="1" applyAlignment="1"/>
    <xf numFmtId="166" fontId="33" fillId="9" borderId="1" xfId="0" applyNumberFormat="1" applyFont="1" applyFill="1" applyBorder="1"/>
    <xf numFmtId="166" fontId="34" fillId="5" borderId="1" xfId="0" applyNumberFormat="1" applyFont="1" applyFill="1" applyBorder="1" applyAlignment="1">
      <alignment wrapText="1"/>
    </xf>
    <xf numFmtId="166" fontId="33" fillId="5" borderId="1" xfId="3" applyNumberFormat="1" applyFont="1" applyFill="1" applyBorder="1"/>
    <xf numFmtId="166" fontId="33" fillId="8" borderId="1" xfId="0" applyNumberFormat="1" applyFont="1" applyFill="1" applyBorder="1"/>
    <xf numFmtId="167" fontId="33" fillId="8" borderId="1" xfId="0" applyNumberFormat="1" applyFont="1" applyFill="1" applyBorder="1"/>
    <xf numFmtId="166" fontId="34" fillId="0" borderId="0" xfId="0" applyNumberFormat="1" applyFont="1" applyAlignment="1">
      <alignment wrapText="1"/>
    </xf>
    <xf numFmtId="166" fontId="34" fillId="0" borderId="0" xfId="1" applyNumberFormat="1" applyFont="1" applyFill="1" applyBorder="1"/>
    <xf numFmtId="0" fontId="34" fillId="0" borderId="0" xfId="1" applyFont="1" applyFill="1" applyBorder="1"/>
    <xf numFmtId="0" fontId="34" fillId="0" borderId="0" xfId="1" applyFont="1" applyFill="1"/>
    <xf numFmtId="164" fontId="34" fillId="0" borderId="0" xfId="1" applyNumberFormat="1" applyFont="1" applyFill="1" applyBorder="1" applyAlignment="1">
      <alignment horizontal="center"/>
    </xf>
    <xf numFmtId="166" fontId="34" fillId="0" borderId="0" xfId="1" applyNumberFormat="1" applyFont="1" applyFill="1"/>
    <xf numFmtId="0" fontId="34" fillId="5" borderId="0" xfId="1" applyFont="1" applyFill="1"/>
    <xf numFmtId="167" fontId="34" fillId="0" borderId="0" xfId="1" applyNumberFormat="1" applyFont="1" applyFill="1" applyBorder="1"/>
    <xf numFmtId="166" fontId="40" fillId="0" borderId="0" xfId="1" applyNumberFormat="1" applyFont="1" applyFill="1"/>
    <xf numFmtId="166" fontId="40" fillId="0" borderId="0" xfId="1" applyNumberFormat="1" applyFont="1" applyFill="1" applyBorder="1"/>
    <xf numFmtId="165" fontId="40" fillId="0" borderId="0" xfId="1" applyNumberFormat="1" applyFont="1" applyFill="1" applyBorder="1" applyAlignment="1" applyProtection="1">
      <alignment horizontal="left" vertical="top" wrapText="1"/>
      <protection hidden="1"/>
    </xf>
    <xf numFmtId="166" fontId="33" fillId="0" borderId="1" xfId="0" applyNumberFormat="1" applyFont="1" applyFill="1" applyBorder="1" applyAlignment="1">
      <alignment horizontal="right"/>
    </xf>
    <xf numFmtId="166" fontId="34" fillId="0" borderId="1" xfId="0" applyNumberFormat="1" applyFont="1" applyFill="1" applyBorder="1" applyAlignment="1">
      <alignment horizontal="right"/>
    </xf>
    <xf numFmtId="165" fontId="33" fillId="4" borderId="1" xfId="1" applyNumberFormat="1" applyFont="1" applyFill="1" applyBorder="1" applyAlignment="1" applyProtection="1">
      <alignment horizontal="center" vertical="center"/>
      <protection hidden="1"/>
    </xf>
    <xf numFmtId="166" fontId="34" fillId="15" borderId="0" xfId="1" applyNumberFormat="1" applyFont="1" applyFill="1" applyBorder="1" applyAlignment="1" applyProtection="1">
      <alignment horizontal="right" wrapText="1"/>
      <protection hidden="1"/>
    </xf>
    <xf numFmtId="0" fontId="34" fillId="5" borderId="0" xfId="1" applyFont="1" applyFill="1" applyBorder="1"/>
    <xf numFmtId="166" fontId="34" fillId="5" borderId="0" xfId="1" applyNumberFormat="1" applyFont="1" applyFill="1" applyBorder="1"/>
    <xf numFmtId="165" fontId="33" fillId="6" borderId="1" xfId="1" applyNumberFormat="1" applyFont="1" applyFill="1" applyBorder="1" applyAlignment="1" applyProtection="1">
      <alignment horizontal="center" vertical="center"/>
      <protection hidden="1"/>
    </xf>
    <xf numFmtId="166" fontId="34" fillId="0" borderId="1" xfId="304" applyNumberFormat="1" applyFont="1" applyBorder="1"/>
    <xf numFmtId="0" fontId="34" fillId="16" borderId="0" xfId="1" applyFont="1" applyFill="1" applyBorder="1"/>
    <xf numFmtId="166" fontId="34" fillId="16" borderId="0" xfId="1" applyNumberFormat="1" applyFont="1" applyFill="1" applyBorder="1"/>
    <xf numFmtId="0" fontId="34" fillId="16" borderId="0" xfId="1" applyFont="1" applyFill="1"/>
    <xf numFmtId="165" fontId="33" fillId="7" borderId="1" xfId="1" applyNumberFormat="1" applyFont="1" applyFill="1" applyBorder="1" applyAlignment="1" applyProtection="1">
      <alignment horizontal="center" vertical="center"/>
      <protection hidden="1"/>
    </xf>
    <xf numFmtId="0" fontId="33" fillId="3" borderId="1" xfId="0" applyFont="1" applyFill="1" applyBorder="1" applyAlignment="1">
      <alignment horizontal="center" vertical="center" wrapText="1"/>
    </xf>
    <xf numFmtId="166" fontId="39" fillId="7" borderId="1" xfId="1" applyNumberFormat="1" applyFont="1" applyFill="1" applyBorder="1" applyAlignment="1" applyProtection="1">
      <alignment horizontal="right" wrapText="1"/>
      <protection hidden="1"/>
    </xf>
    <xf numFmtId="0" fontId="34" fillId="0" borderId="0" xfId="1" applyFont="1" applyFill="1" applyBorder="1" applyAlignment="1">
      <alignment horizontal="left" vertical="center" wrapText="1"/>
    </xf>
    <xf numFmtId="0" fontId="32" fillId="0" borderId="0" xfId="0" applyFont="1" applyAlignment="1">
      <alignment horizontal="center" vertical="top"/>
    </xf>
    <xf numFmtId="0" fontId="35" fillId="0" borderId="0" xfId="0" applyFont="1" applyBorder="1" applyAlignment="1">
      <alignment horizontal="right"/>
    </xf>
    <xf numFmtId="0" fontId="32" fillId="0" borderId="0" xfId="0" applyFont="1" applyAlignment="1">
      <alignment horizontal="center" vertical="center"/>
    </xf>
    <xf numFmtId="165" fontId="34" fillId="5" borderId="1" xfId="1" applyNumberFormat="1" applyFont="1" applyFill="1" applyBorder="1" applyAlignment="1" applyProtection="1">
      <alignment horizontal="justify" vertical="center" wrapText="1"/>
      <protection hidden="1"/>
    </xf>
    <xf numFmtId="49" fontId="34" fillId="5" borderId="1" xfId="2" applyNumberFormat="1" applyFont="1" applyFill="1" applyBorder="1" applyAlignment="1" applyProtection="1">
      <alignment horizontal="center" vertical="center"/>
      <protection hidden="1"/>
    </xf>
    <xf numFmtId="166" fontId="34" fillId="5" borderId="1" xfId="1" applyNumberFormat="1" applyFont="1" applyFill="1" applyBorder="1" applyAlignment="1" applyProtection="1">
      <alignment horizontal="center" vertical="center" wrapText="1"/>
      <protection hidden="1"/>
    </xf>
    <xf numFmtId="165" fontId="34" fillId="0" borderId="1" xfId="1" applyNumberFormat="1" applyFont="1" applyFill="1" applyBorder="1" applyAlignment="1" applyProtection="1">
      <alignment horizontal="justify" vertical="center" wrapText="1"/>
      <protection hidden="1"/>
    </xf>
    <xf numFmtId="49" fontId="34" fillId="0" borderId="1" xfId="2" applyNumberFormat="1" applyFont="1" applyFill="1" applyBorder="1" applyAlignment="1" applyProtection="1">
      <alignment horizontal="center" vertical="center"/>
      <protection hidden="1"/>
    </xf>
    <xf numFmtId="166" fontId="34" fillId="0" borderId="1" xfId="1" applyNumberFormat="1" applyFont="1" applyFill="1" applyBorder="1" applyAlignment="1" applyProtection="1">
      <alignment horizontal="center" vertical="center" wrapText="1"/>
      <protection hidden="1"/>
    </xf>
    <xf numFmtId="166" fontId="33" fillId="0" borderId="1" xfId="0" applyNumberFormat="1" applyFont="1" applyFill="1" applyBorder="1" applyAlignment="1">
      <alignment vertical="center"/>
    </xf>
    <xf numFmtId="166" fontId="33" fillId="0" borderId="1" xfId="0" applyNumberFormat="1" applyFont="1" applyFill="1" applyBorder="1" applyAlignment="1">
      <alignment vertical="center" wrapText="1"/>
    </xf>
    <xf numFmtId="165" fontId="33" fillId="3" borderId="1" xfId="1" applyNumberFormat="1" applyFont="1" applyFill="1" applyBorder="1" applyAlignment="1" applyProtection="1">
      <alignment horizontal="left" vertical="top" wrapText="1"/>
      <protection hidden="1"/>
    </xf>
    <xf numFmtId="165" fontId="34" fillId="3" borderId="1" xfId="1" applyNumberFormat="1" applyFont="1" applyFill="1" applyBorder="1" applyAlignment="1" applyProtection="1">
      <alignment horizontal="left" vertical="top" wrapText="1"/>
      <protection hidden="1"/>
    </xf>
    <xf numFmtId="166" fontId="33" fillId="3" borderId="1" xfId="1" applyNumberFormat="1" applyFont="1" applyFill="1" applyBorder="1" applyAlignment="1" applyProtection="1">
      <alignment horizontal="center" vertical="center" wrapText="1"/>
      <protection hidden="1"/>
    </xf>
    <xf numFmtId="166" fontId="33" fillId="3" borderId="1" xfId="1" applyNumberFormat="1" applyFont="1" applyFill="1" applyBorder="1" applyAlignment="1">
      <alignment horizontal="center" vertical="center"/>
    </xf>
    <xf numFmtId="49" fontId="34" fillId="0" borderId="1" xfId="2" applyNumberFormat="1" applyFont="1" applyFill="1" applyBorder="1" applyAlignment="1" applyProtection="1">
      <alignment horizontal="center" vertical="center" wrapText="1"/>
      <protection hidden="1"/>
    </xf>
    <xf numFmtId="0" fontId="34" fillId="0" borderId="0" xfId="1" applyFont="1" applyFill="1" applyBorder="1" applyAlignment="1">
      <alignment horizontal="left" vertical="center" wrapText="1"/>
    </xf>
    <xf numFmtId="0" fontId="35" fillId="0" borderId="0" xfId="0" applyFont="1" applyBorder="1" applyAlignment="1">
      <alignment horizontal="right"/>
    </xf>
    <xf numFmtId="0" fontId="33" fillId="4" borderId="1" xfId="0" applyFont="1" applyFill="1" applyBorder="1" applyAlignment="1">
      <alignment horizontal="center" vertical="center" wrapText="1"/>
    </xf>
    <xf numFmtId="0" fontId="34" fillId="0" borderId="0" xfId="1" applyFont="1" applyFill="1" applyBorder="1" applyAlignment="1">
      <alignment horizontal="left" vertical="top" wrapText="1"/>
    </xf>
    <xf numFmtId="0" fontId="34" fillId="0" borderId="1" xfId="0" applyFont="1" applyBorder="1"/>
    <xf numFmtId="0" fontId="34" fillId="5" borderId="1" xfId="0" applyFont="1" applyFill="1" applyBorder="1"/>
    <xf numFmtId="167" fontId="33" fillId="5" borderId="1" xfId="0" applyNumberFormat="1" applyFont="1" applyFill="1" applyBorder="1"/>
    <xf numFmtId="0" fontId="33" fillId="12" borderId="1" xfId="0" applyFont="1" applyFill="1" applyBorder="1"/>
    <xf numFmtId="167" fontId="33" fillId="12" borderId="1" xfId="0" applyNumberFormat="1" applyFont="1" applyFill="1" applyBorder="1"/>
    <xf numFmtId="0" fontId="35" fillId="5" borderId="1" xfId="0" applyFont="1" applyFill="1" applyBorder="1"/>
    <xf numFmtId="0" fontId="35" fillId="0" borderId="1" xfId="0" applyFont="1" applyBorder="1"/>
    <xf numFmtId="166" fontId="38" fillId="12" borderId="1" xfId="0" applyNumberFormat="1" applyFont="1" applyFill="1" applyBorder="1"/>
    <xf numFmtId="166" fontId="34" fillId="0" borderId="0" xfId="304" applyNumberFormat="1" applyFont="1"/>
    <xf numFmtId="4" fontId="34" fillId="0" borderId="1" xfId="0" applyNumberFormat="1" applyFont="1" applyBorder="1"/>
    <xf numFmtId="4" fontId="33" fillId="12" borderId="1" xfId="0" applyNumberFormat="1" applyFont="1" applyFill="1" applyBorder="1"/>
    <xf numFmtId="166" fontId="34" fillId="0" borderId="0" xfId="0" applyNumberFormat="1" applyFont="1" applyFill="1"/>
    <xf numFmtId="167" fontId="33" fillId="0" borderId="1" xfId="0" applyNumberFormat="1" applyFont="1" applyBorder="1"/>
    <xf numFmtId="167" fontId="34" fillId="0" borderId="1" xfId="0" applyNumberFormat="1" applyFont="1" applyBorder="1"/>
    <xf numFmtId="0" fontId="35" fillId="0" borderId="0" xfId="0" applyFont="1" applyBorder="1" applyAlignment="1">
      <alignment horizontal="right"/>
    </xf>
    <xf numFmtId="0" fontId="32" fillId="0" borderId="0" xfId="0" applyFont="1" applyAlignment="1">
      <alignment horizontal="center"/>
    </xf>
    <xf numFmtId="166" fontId="33" fillId="4" borderId="1" xfId="1" applyNumberFormat="1" applyFont="1" applyFill="1" applyBorder="1" applyAlignment="1" applyProtection="1">
      <alignment horizontal="center" vertical="center" wrapText="1"/>
      <protection hidden="1"/>
    </xf>
    <xf numFmtId="165" fontId="33" fillId="4" borderId="1" xfId="1" applyNumberFormat="1" applyFont="1" applyFill="1" applyBorder="1" applyAlignment="1" applyProtection="1">
      <alignment horizontal="left" vertical="center" wrapText="1"/>
      <protection hidden="1"/>
    </xf>
    <xf numFmtId="49" fontId="34" fillId="4" borderId="1" xfId="1" applyNumberFormat="1" applyFont="1" applyFill="1" applyBorder="1" applyAlignment="1" applyProtection="1">
      <alignment horizontal="left" vertical="center" wrapText="1"/>
      <protection hidden="1"/>
    </xf>
    <xf numFmtId="166" fontId="34" fillId="0" borderId="0" xfId="365" applyNumberFormat="1" applyFont="1"/>
    <xf numFmtId="166" fontId="34" fillId="0" borderId="0" xfId="365" applyNumberFormat="1" applyFont="1"/>
    <xf numFmtId="166" fontId="34" fillId="0" borderId="0" xfId="365" applyNumberFormat="1" applyFont="1"/>
    <xf numFmtId="166" fontId="34" fillId="0" borderId="0" xfId="365" applyNumberFormat="1" applyFont="1"/>
    <xf numFmtId="166" fontId="34" fillId="0" borderId="0" xfId="365" applyNumberFormat="1" applyFont="1"/>
    <xf numFmtId="166" fontId="34" fillId="0" borderId="0" xfId="365" applyNumberFormat="1" applyFont="1"/>
    <xf numFmtId="166" fontId="34" fillId="0" borderId="0" xfId="365" applyNumberFormat="1" applyFont="1"/>
    <xf numFmtId="166" fontId="34" fillId="0" borderId="0" xfId="365"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166" fontId="34" fillId="0" borderId="0" xfId="304" applyNumberFormat="1" applyFont="1"/>
    <xf numFmtId="0" fontId="34" fillId="0" borderId="0" xfId="1" applyFont="1" applyFill="1" applyAlignment="1">
      <alignment vertical="center"/>
    </xf>
    <xf numFmtId="0" fontId="35" fillId="5" borderId="0" xfId="0" applyFont="1" applyFill="1"/>
    <xf numFmtId="166" fontId="33" fillId="0" borderId="1" xfId="0" applyNumberFormat="1" applyFont="1" applyFill="1" applyBorder="1" applyAlignment="1">
      <alignment horizontal="right" wrapText="1"/>
    </xf>
    <xf numFmtId="166" fontId="34" fillId="0" borderId="1" xfId="0" applyNumberFormat="1" applyFont="1" applyFill="1" applyBorder="1" applyAlignment="1">
      <alignment horizontal="right" wrapText="1"/>
    </xf>
    <xf numFmtId="164" fontId="35" fillId="0" borderId="0" xfId="0" applyNumberFormat="1" applyFont="1"/>
    <xf numFmtId="166" fontId="34" fillId="5" borderId="1" xfId="3" applyNumberFormat="1" applyFont="1" applyFill="1" applyBorder="1"/>
    <xf numFmtId="166" fontId="34" fillId="0" borderId="1" xfId="3" applyNumberFormat="1" applyFont="1" applyFill="1" applyBorder="1"/>
    <xf numFmtId="166" fontId="33" fillId="9" borderId="1" xfId="3" applyNumberFormat="1" applyFont="1" applyFill="1" applyBorder="1"/>
    <xf numFmtId="0" fontId="34" fillId="5" borderId="1" xfId="0" applyFont="1" applyFill="1" applyBorder="1" applyAlignment="1">
      <alignment horizontal="justify" vertical="center" wrapText="1"/>
    </xf>
    <xf numFmtId="0" fontId="34" fillId="0" borderId="1" xfId="0" applyFont="1" applyFill="1" applyBorder="1" applyAlignment="1">
      <alignment horizontal="justify" vertical="center" wrapText="1"/>
    </xf>
    <xf numFmtId="49" fontId="34" fillId="5" borderId="1" xfId="2" applyNumberFormat="1" applyFont="1" applyFill="1" applyBorder="1" applyAlignment="1" applyProtection="1">
      <alignment horizontal="center" vertical="center" wrapText="1"/>
      <protection hidden="1"/>
    </xf>
    <xf numFmtId="0" fontId="35" fillId="0" borderId="0" xfId="0" applyFont="1" applyBorder="1" applyAlignment="1">
      <alignment horizontal="right"/>
    </xf>
    <xf numFmtId="0" fontId="33" fillId="6" borderId="1" xfId="0" applyFont="1" applyFill="1" applyBorder="1" applyAlignment="1">
      <alignment horizontal="center" vertical="center" wrapText="1"/>
    </xf>
    <xf numFmtId="0" fontId="32" fillId="0" borderId="0" xfId="0" applyFont="1" applyAlignment="1">
      <alignment horizontal="center"/>
    </xf>
    <xf numFmtId="0" fontId="32" fillId="0" borderId="0" xfId="0" applyFont="1" applyAlignment="1">
      <alignment horizontal="right"/>
    </xf>
    <xf numFmtId="0" fontId="34" fillId="0" borderId="0" xfId="1" applyFont="1" applyFill="1" applyBorder="1" applyAlignment="1">
      <alignment horizontal="left" vertical="center" wrapText="1"/>
    </xf>
    <xf numFmtId="0" fontId="35" fillId="0" borderId="0" xfId="0" applyFont="1" applyBorder="1" applyAlignment="1">
      <alignment horizontal="right"/>
    </xf>
    <xf numFmtId="0" fontId="32" fillId="0" borderId="0" xfId="0" applyFont="1" applyAlignment="1">
      <alignment horizontal="right"/>
    </xf>
    <xf numFmtId="0" fontId="45" fillId="0" borderId="1" xfId="304" applyFont="1" applyBorder="1"/>
    <xf numFmtId="166" fontId="38" fillId="13" borderId="1" xfId="0" applyNumberFormat="1" applyFont="1" applyFill="1" applyBorder="1"/>
    <xf numFmtId="0" fontId="31" fillId="0" borderId="0" xfId="0" applyFont="1" applyAlignment="1">
      <alignment vertical="center"/>
    </xf>
    <xf numFmtId="0" fontId="39" fillId="6" borderId="9" xfId="0" applyFont="1" applyFill="1" applyBorder="1" applyAlignment="1">
      <alignment vertical="center" wrapText="1"/>
    </xf>
    <xf numFmtId="165" fontId="33" fillId="6" borderId="1" xfId="1" applyNumberFormat="1" applyFont="1" applyFill="1" applyBorder="1" applyAlignment="1" applyProtection="1">
      <alignment horizontal="left" vertical="center" wrapText="1"/>
      <protection hidden="1"/>
    </xf>
    <xf numFmtId="165" fontId="33" fillId="6" borderId="1" xfId="1" applyNumberFormat="1" applyFont="1" applyFill="1" applyBorder="1" applyAlignment="1" applyProtection="1">
      <alignment horizontal="left" vertical="top" wrapText="1"/>
      <protection hidden="1"/>
    </xf>
    <xf numFmtId="166" fontId="33" fillId="6" borderId="1" xfId="1" applyNumberFormat="1" applyFont="1" applyFill="1" applyBorder="1" applyAlignment="1" applyProtection="1">
      <alignment horizontal="center" vertical="center" wrapText="1"/>
      <protection hidden="1"/>
    </xf>
    <xf numFmtId="0" fontId="33" fillId="9" borderId="1" xfId="0" applyFont="1" applyFill="1" applyBorder="1" applyAlignment="1">
      <alignment horizontal="left" vertical="center" wrapText="1"/>
    </xf>
    <xf numFmtId="0" fontId="34" fillId="0" borderId="1" xfId="0" applyFont="1" applyBorder="1" applyAlignment="1">
      <alignment horizontal="left" wrapText="1" indent="1"/>
    </xf>
    <xf numFmtId="0" fontId="33" fillId="0" borderId="1" xfId="0" applyFont="1" applyBorder="1" applyAlignment="1">
      <alignment wrapText="1"/>
    </xf>
    <xf numFmtId="0" fontId="33" fillId="9" borderId="1" xfId="0" applyFont="1" applyFill="1" applyBorder="1" applyAlignment="1">
      <alignment wrapText="1"/>
    </xf>
    <xf numFmtId="0" fontId="33" fillId="8" borderId="1" xfId="0" applyFont="1" applyFill="1" applyBorder="1" applyAlignment="1">
      <alignment wrapText="1"/>
    </xf>
    <xf numFmtId="166" fontId="34" fillId="0" borderId="1" xfId="1" applyNumberFormat="1" applyFont="1" applyFill="1" applyBorder="1" applyAlignment="1">
      <alignment horizontal="center" vertical="center"/>
    </xf>
    <xf numFmtId="166" fontId="34" fillId="5" borderId="1" xfId="1" applyNumberFormat="1" applyFont="1" applyFill="1" applyBorder="1" applyAlignment="1">
      <alignment horizontal="center" vertical="center"/>
    </xf>
    <xf numFmtId="0" fontId="33" fillId="0" borderId="1" xfId="0" applyFont="1" applyFill="1" applyBorder="1" applyAlignment="1">
      <alignment horizontal="left" wrapText="1"/>
    </xf>
    <xf numFmtId="0" fontId="34" fillId="0" borderId="1" xfId="0" applyFont="1" applyFill="1" applyBorder="1" applyAlignment="1">
      <alignment horizontal="left" vertical="center" wrapText="1"/>
    </xf>
    <xf numFmtId="0" fontId="35" fillId="0" borderId="0" xfId="0" applyFont="1" applyBorder="1" applyAlignment="1">
      <alignment horizontal="right"/>
    </xf>
    <xf numFmtId="0" fontId="32" fillId="0" borderId="0" xfId="0" applyFont="1" applyAlignment="1">
      <alignment horizontal="right"/>
    </xf>
    <xf numFmtId="166" fontId="34" fillId="0" borderId="13" xfId="365" applyNumberFormat="1" applyFont="1" applyBorder="1"/>
    <xf numFmtId="166" fontId="34" fillId="5" borderId="1" xfId="2" applyNumberFormat="1" applyFont="1" applyFill="1" applyBorder="1" applyAlignment="1" applyProtection="1">
      <alignment horizontal="center" vertical="center" wrapText="1"/>
      <protection hidden="1"/>
    </xf>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65"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34" fillId="0" borderId="1" xfId="304" applyNumberFormat="1" applyFont="1" applyBorder="1"/>
    <xf numFmtId="166" fontId="46" fillId="0" borderId="1" xfId="0" applyNumberFormat="1" applyFont="1" applyBorder="1"/>
    <xf numFmtId="166" fontId="34" fillId="0" borderId="1" xfId="304" applyNumberFormat="1" applyFont="1" applyFill="1" applyBorder="1"/>
    <xf numFmtId="167" fontId="38" fillId="0" borderId="1" xfId="0" applyNumberFormat="1" applyFont="1" applyFill="1" applyBorder="1"/>
    <xf numFmtId="167" fontId="35" fillId="0" borderId="1" xfId="0" applyNumberFormat="1" applyFont="1" applyFill="1" applyBorder="1"/>
    <xf numFmtId="4" fontId="35" fillId="0" borderId="1" xfId="0" applyNumberFormat="1" applyFont="1" applyFill="1" applyBorder="1"/>
    <xf numFmtId="166" fontId="34" fillId="0" borderId="1" xfId="2" applyNumberFormat="1" applyFont="1" applyFill="1" applyBorder="1" applyAlignment="1" applyProtection="1">
      <alignment horizontal="center" vertical="center" wrapText="1"/>
      <protection hidden="1"/>
    </xf>
    <xf numFmtId="0" fontId="34" fillId="0" borderId="0" xfId="1" applyFont="1" applyFill="1" applyBorder="1" applyAlignment="1">
      <alignment horizontal="left" vertical="center" wrapText="1"/>
    </xf>
    <xf numFmtId="0" fontId="33" fillId="7" borderId="1" xfId="0" applyFont="1" applyFill="1" applyBorder="1" applyAlignment="1">
      <alignment horizontal="center" vertical="center" wrapText="1"/>
    </xf>
    <xf numFmtId="0" fontId="35" fillId="0" borderId="0" xfId="0" applyFont="1" applyBorder="1" applyAlignment="1">
      <alignment horizontal="right"/>
    </xf>
    <xf numFmtId="0" fontId="34" fillId="0" borderId="0" xfId="0" applyFont="1" applyAlignment="1">
      <alignment horizontal="left"/>
    </xf>
    <xf numFmtId="0" fontId="32" fillId="0" borderId="0" xfId="0" applyFont="1" applyAlignment="1">
      <alignment horizontal="right"/>
    </xf>
    <xf numFmtId="166" fontId="33" fillId="7" borderId="1" xfId="1" applyNumberFormat="1" applyFont="1" applyFill="1" applyBorder="1" applyAlignment="1" applyProtection="1">
      <alignment horizontal="center" vertical="center" wrapText="1"/>
      <protection hidden="1"/>
    </xf>
    <xf numFmtId="166" fontId="33" fillId="0" borderId="1" xfId="1" applyNumberFormat="1" applyFont="1" applyFill="1" applyBorder="1" applyAlignment="1" applyProtection="1">
      <alignment horizontal="center" vertical="center" wrapText="1"/>
      <protection hidden="1"/>
    </xf>
    <xf numFmtId="0" fontId="33" fillId="0" borderId="1" xfId="0" applyFont="1" applyFill="1" applyBorder="1"/>
    <xf numFmtId="166" fontId="35" fillId="0" borderId="1" xfId="0" applyNumberFormat="1" applyFont="1" applyFill="1" applyBorder="1"/>
    <xf numFmtId="0" fontId="33" fillId="8" borderId="1" xfId="0" applyFont="1" applyFill="1" applyBorder="1" applyAlignment="1">
      <alignment horizontal="center" vertical="center" wrapText="1"/>
    </xf>
    <xf numFmtId="165" fontId="33" fillId="7" borderId="1" xfId="1" applyNumberFormat="1" applyFont="1" applyFill="1" applyBorder="1" applyAlignment="1" applyProtection="1">
      <alignment horizontal="left" vertical="center" wrapText="1"/>
      <protection hidden="1"/>
    </xf>
    <xf numFmtId="166" fontId="34" fillId="0" borderId="1" xfId="0" applyNumberFormat="1" applyFont="1" applyFill="1" applyBorder="1" applyAlignment="1">
      <alignment wrapText="1"/>
    </xf>
    <xf numFmtId="166" fontId="33" fillId="9" borderId="1" xfId="0" applyNumberFormat="1" applyFont="1" applyFill="1" applyBorder="1" applyAlignment="1">
      <alignment wrapText="1"/>
    </xf>
    <xf numFmtId="166" fontId="33" fillId="0" borderId="1" xfId="1" applyNumberFormat="1" applyFont="1" applyFill="1" applyBorder="1" applyAlignment="1">
      <alignment horizontal="center" vertical="center"/>
    </xf>
    <xf numFmtId="49" fontId="34" fillId="0" borderId="1" xfId="2" applyNumberFormat="1" applyFont="1" applyFill="1" applyBorder="1" applyAlignment="1" applyProtection="1">
      <alignment horizontal="center"/>
      <protection hidden="1"/>
    </xf>
    <xf numFmtId="0" fontId="34" fillId="0" borderId="0" xfId="1" applyFont="1" applyFill="1" applyBorder="1" applyAlignment="1">
      <alignment horizontal="left" vertical="center" wrapText="1"/>
    </xf>
    <xf numFmtId="0" fontId="40" fillId="0" borderId="0" xfId="1" applyFont="1" applyFill="1" applyBorder="1" applyAlignment="1">
      <alignment horizontal="left" vertical="center" wrapText="1"/>
    </xf>
    <xf numFmtId="0" fontId="31" fillId="0" borderId="0" xfId="1" applyFont="1" applyFill="1" applyAlignment="1">
      <alignment horizontal="center" vertical="center" wrapText="1"/>
    </xf>
    <xf numFmtId="0" fontId="33" fillId="2" borderId="11" xfId="1" applyFont="1" applyFill="1" applyBorder="1" applyAlignment="1">
      <alignment horizontal="center" vertical="center" wrapText="1"/>
    </xf>
    <xf numFmtId="0" fontId="33" fillId="2" borderId="12" xfId="1" applyFont="1" applyFill="1" applyBorder="1" applyAlignment="1">
      <alignment horizontal="center" vertical="center" wrapText="1"/>
    </xf>
    <xf numFmtId="0" fontId="33" fillId="2" borderId="13" xfId="1" applyFont="1" applyFill="1" applyBorder="1" applyAlignment="1">
      <alignment horizontal="center" vertical="center" wrapText="1"/>
    </xf>
    <xf numFmtId="0" fontId="33" fillId="2" borderId="1" xfId="1" applyFont="1" applyFill="1" applyBorder="1" applyAlignment="1">
      <alignment horizontal="center" vertical="center" wrapText="1"/>
    </xf>
    <xf numFmtId="0" fontId="33" fillId="2" borderId="11" xfId="1" applyFont="1" applyFill="1" applyBorder="1" applyAlignment="1">
      <alignment horizontal="center" vertical="center"/>
    </xf>
    <xf numFmtId="0" fontId="33" fillId="2" borderId="12" xfId="1" applyFont="1" applyFill="1" applyBorder="1" applyAlignment="1">
      <alignment horizontal="center" vertical="center"/>
    </xf>
    <xf numFmtId="0" fontId="33" fillId="2" borderId="13" xfId="1" applyFont="1" applyFill="1" applyBorder="1" applyAlignment="1">
      <alignment horizontal="center" vertical="center"/>
    </xf>
    <xf numFmtId="0" fontId="33" fillId="2" borderId="8" xfId="1" applyFont="1" applyFill="1" applyBorder="1" applyAlignment="1">
      <alignment horizontal="center" vertical="center" wrapText="1"/>
    </xf>
    <xf numFmtId="0" fontId="33" fillId="2" borderId="10" xfId="1" applyFont="1" applyFill="1" applyBorder="1" applyAlignment="1">
      <alignment horizontal="center" vertical="center" wrapText="1"/>
    </xf>
    <xf numFmtId="0" fontId="39" fillId="0" borderId="0" xfId="1" applyFont="1" applyFill="1" applyAlignment="1">
      <alignment horizontal="left" vertical="top" wrapText="1"/>
    </xf>
    <xf numFmtId="0" fontId="34" fillId="0" borderId="0" xfId="1" applyFont="1" applyFill="1" applyBorder="1" applyAlignment="1">
      <alignment horizontal="left" vertical="center"/>
    </xf>
    <xf numFmtId="0" fontId="33" fillId="7" borderId="8" xfId="0" applyFont="1" applyFill="1" applyBorder="1" applyAlignment="1">
      <alignment horizontal="center" vertical="center" wrapText="1"/>
    </xf>
    <xf numFmtId="0" fontId="33" fillId="7" borderId="9" xfId="0" applyFont="1" applyFill="1" applyBorder="1" applyAlignment="1">
      <alignment horizontal="center" vertical="center" wrapText="1"/>
    </xf>
    <xf numFmtId="0" fontId="33" fillId="7" borderId="10" xfId="0" applyFont="1" applyFill="1" applyBorder="1" applyAlignment="1">
      <alignment horizontal="center" vertical="center" wrapText="1"/>
    </xf>
    <xf numFmtId="0" fontId="33" fillId="7" borderId="11" xfId="0" applyFont="1" applyFill="1" applyBorder="1" applyAlignment="1">
      <alignment horizontal="center" vertical="center" wrapText="1"/>
    </xf>
    <xf numFmtId="0" fontId="33" fillId="7" borderId="13"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31" fillId="0" borderId="0" xfId="0" applyFont="1" applyAlignment="1">
      <alignment horizontal="center" vertical="center"/>
    </xf>
    <xf numFmtId="0" fontId="34" fillId="0" borderId="2" xfId="0" applyFont="1" applyBorder="1" applyAlignment="1">
      <alignment horizontal="right"/>
    </xf>
    <xf numFmtId="0" fontId="33" fillId="8" borderId="1"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33" fillId="6" borderId="9" xfId="0" applyFont="1" applyFill="1" applyBorder="1" applyAlignment="1">
      <alignment horizontal="center" vertical="center" wrapText="1"/>
    </xf>
    <xf numFmtId="0" fontId="33" fillId="6" borderId="10" xfId="0" applyFont="1" applyFill="1" applyBorder="1" applyAlignment="1">
      <alignment horizontal="center" vertical="center" wrapText="1"/>
    </xf>
    <xf numFmtId="0" fontId="33" fillId="7" borderId="12" xfId="0" applyFont="1" applyFill="1" applyBorder="1" applyAlignment="1">
      <alignment horizontal="center" vertical="center" wrapText="1"/>
    </xf>
    <xf numFmtId="0" fontId="33" fillId="6" borderId="1" xfId="0" applyFont="1" applyFill="1" applyBorder="1" applyAlignment="1">
      <alignment horizontal="center" vertical="center" wrapText="1"/>
    </xf>
    <xf numFmtId="0" fontId="43" fillId="0" borderId="0" xfId="1" applyFont="1" applyFill="1" applyBorder="1" applyAlignment="1">
      <alignment horizontal="left" vertical="center" wrapText="1"/>
    </xf>
    <xf numFmtId="0" fontId="33" fillId="7" borderId="1" xfId="0" applyFont="1" applyFill="1" applyBorder="1" applyAlignment="1">
      <alignment horizontal="center" vertical="center" wrapText="1"/>
    </xf>
    <xf numFmtId="0" fontId="33" fillId="4" borderId="1" xfId="0" applyFont="1" applyFill="1" applyBorder="1" applyAlignment="1">
      <alignment horizontal="center" vertical="center" wrapText="1"/>
    </xf>
    <xf numFmtId="0" fontId="33" fillId="4" borderId="11" xfId="0" applyFont="1" applyFill="1" applyBorder="1" applyAlignment="1">
      <alignment horizontal="center" vertical="center" wrapText="1"/>
    </xf>
    <xf numFmtId="0" fontId="33" fillId="4" borderId="12" xfId="0" applyFont="1" applyFill="1" applyBorder="1" applyAlignment="1">
      <alignment horizontal="center" vertical="center" wrapText="1"/>
    </xf>
    <xf numFmtId="0" fontId="33" fillId="4" borderId="13" xfId="0" applyFont="1" applyFill="1" applyBorder="1" applyAlignment="1">
      <alignment horizontal="center" vertical="center" wrapText="1"/>
    </xf>
    <xf numFmtId="0" fontId="33" fillId="8" borderId="8" xfId="0" applyFont="1" applyFill="1" applyBorder="1" applyAlignment="1">
      <alignment horizontal="center" vertical="center"/>
    </xf>
    <xf numFmtId="0" fontId="33" fillId="8" borderId="10" xfId="0" applyFont="1" applyFill="1" applyBorder="1" applyAlignment="1">
      <alignment horizontal="center" vertical="center"/>
    </xf>
    <xf numFmtId="0" fontId="33" fillId="8" borderId="9" xfId="0" applyFont="1" applyFill="1" applyBorder="1" applyAlignment="1">
      <alignment horizontal="center" vertical="center"/>
    </xf>
    <xf numFmtId="0" fontId="33" fillId="3" borderId="1" xfId="0" applyFont="1" applyFill="1" applyBorder="1" applyAlignment="1">
      <alignment horizontal="center" vertical="center" wrapText="1"/>
    </xf>
    <xf numFmtId="0" fontId="33" fillId="6" borderId="11" xfId="0" applyFont="1" applyFill="1" applyBorder="1" applyAlignment="1">
      <alignment horizontal="center" vertical="center" wrapText="1"/>
    </xf>
    <xf numFmtId="0" fontId="33" fillId="6" borderId="12" xfId="0" applyFont="1" applyFill="1" applyBorder="1" applyAlignment="1">
      <alignment horizontal="center" vertical="center" wrapText="1"/>
    </xf>
    <xf numFmtId="0" fontId="33" fillId="6" borderId="13" xfId="0" applyFont="1" applyFill="1" applyBorder="1" applyAlignment="1">
      <alignment horizontal="center" vertical="center" wrapText="1"/>
    </xf>
    <xf numFmtId="0" fontId="33" fillId="8" borderId="1" xfId="0" applyFont="1" applyFill="1" applyBorder="1" applyAlignment="1">
      <alignment horizontal="center" vertical="center"/>
    </xf>
    <xf numFmtId="0" fontId="33" fillId="3" borderId="8" xfId="0" applyFont="1" applyFill="1" applyBorder="1" applyAlignment="1">
      <alignment horizontal="center" vertical="center" wrapText="1"/>
    </xf>
    <xf numFmtId="0" fontId="33" fillId="3" borderId="9" xfId="0" applyFont="1" applyFill="1" applyBorder="1" applyAlignment="1">
      <alignment horizontal="center" vertical="center" wrapText="1"/>
    </xf>
    <xf numFmtId="0" fontId="33" fillId="3" borderId="10" xfId="0" applyFont="1" applyFill="1" applyBorder="1" applyAlignment="1">
      <alignment horizontal="center" vertical="center" wrapText="1"/>
    </xf>
    <xf numFmtId="0" fontId="33" fillId="3" borderId="11" xfId="0" applyFont="1" applyFill="1" applyBorder="1" applyAlignment="1">
      <alignment horizontal="center" vertical="center" wrapText="1"/>
    </xf>
    <xf numFmtId="0" fontId="33" fillId="3" borderId="13" xfId="0" applyFont="1" applyFill="1" applyBorder="1" applyAlignment="1">
      <alignment horizontal="center" vertical="center" wrapText="1"/>
    </xf>
    <xf numFmtId="0" fontId="33" fillId="3" borderId="11" xfId="0" applyFont="1" applyFill="1" applyBorder="1" applyAlignment="1">
      <alignment horizontal="center" vertical="center"/>
    </xf>
    <xf numFmtId="0" fontId="33" fillId="3" borderId="12" xfId="0" applyFont="1" applyFill="1" applyBorder="1" applyAlignment="1">
      <alignment horizontal="center" vertical="center"/>
    </xf>
    <xf numFmtId="0" fontId="33" fillId="3" borderId="13" xfId="0" applyFont="1" applyFill="1" applyBorder="1" applyAlignment="1">
      <alignment horizontal="center" vertical="center"/>
    </xf>
    <xf numFmtId="0" fontId="33" fillId="3" borderId="12" xfId="0" applyFont="1" applyFill="1" applyBorder="1" applyAlignment="1">
      <alignment horizontal="center" vertical="center" wrapText="1"/>
    </xf>
    <xf numFmtId="0" fontId="31" fillId="0" borderId="0" xfId="0" applyFont="1" applyAlignment="1">
      <alignment horizontal="center" vertical="center" wrapText="1"/>
    </xf>
    <xf numFmtId="0" fontId="33" fillId="3" borderId="1" xfId="0" applyFont="1" applyFill="1" applyBorder="1" applyAlignment="1">
      <alignment horizontal="center" vertical="center"/>
    </xf>
    <xf numFmtId="0" fontId="34" fillId="3" borderId="1" xfId="0" applyFont="1" applyFill="1" applyBorder="1" applyAlignment="1">
      <alignment horizontal="center" vertical="center" wrapText="1"/>
    </xf>
    <xf numFmtId="0" fontId="34" fillId="3" borderId="1" xfId="0" applyFont="1" applyFill="1" applyBorder="1" applyAlignment="1">
      <alignment horizontal="center" vertical="center"/>
    </xf>
    <xf numFmtId="0" fontId="34" fillId="0" borderId="0" xfId="1" applyFont="1" applyFill="1" applyBorder="1" applyAlignment="1">
      <alignment horizontal="left" vertical="top" wrapText="1"/>
    </xf>
    <xf numFmtId="0" fontId="43" fillId="5" borderId="0" xfId="0" applyFont="1" applyFill="1" applyBorder="1" applyAlignment="1">
      <alignment horizontal="left" vertical="center" wrapText="1"/>
    </xf>
    <xf numFmtId="0" fontId="34" fillId="5" borderId="0" xfId="0" applyFont="1" applyFill="1" applyBorder="1" applyAlignment="1">
      <alignment horizontal="left" vertical="center" wrapText="1"/>
    </xf>
    <xf numFmtId="0" fontId="38" fillId="4" borderId="9" xfId="0" applyFont="1" applyFill="1" applyBorder="1" applyAlignment="1">
      <alignment horizontal="center"/>
    </xf>
    <xf numFmtId="0" fontId="33" fillId="4" borderId="9" xfId="0" applyFont="1" applyFill="1" applyBorder="1" applyAlignment="1">
      <alignment horizontal="center" vertical="center"/>
    </xf>
    <xf numFmtId="0" fontId="33" fillId="4" borderId="9" xfId="0" applyFont="1" applyFill="1" applyBorder="1" applyAlignment="1">
      <alignment horizontal="center"/>
    </xf>
    <xf numFmtId="0" fontId="32" fillId="0" borderId="0" xfId="0" applyFont="1" applyAlignment="1">
      <alignment horizontal="center" vertical="center"/>
    </xf>
    <xf numFmtId="0" fontId="38" fillId="4" borderId="8" xfId="0" applyFont="1" applyFill="1" applyBorder="1" applyAlignment="1">
      <alignment horizontal="center"/>
    </xf>
    <xf numFmtId="0" fontId="38" fillId="4" borderId="10" xfId="0" applyFont="1" applyFill="1" applyBorder="1" applyAlignment="1">
      <alignment horizontal="center"/>
    </xf>
    <xf numFmtId="0" fontId="35" fillId="0" borderId="2" xfId="0" applyFont="1" applyBorder="1" applyAlignment="1">
      <alignment horizontal="right"/>
    </xf>
    <xf numFmtId="0" fontId="32" fillId="0" borderId="0" xfId="0" applyFont="1" applyAlignment="1">
      <alignment horizontal="center" vertical="top"/>
    </xf>
    <xf numFmtId="0" fontId="31" fillId="0" borderId="0" xfId="0" applyFont="1" applyFill="1" applyAlignment="1">
      <alignment horizontal="center" vertical="center"/>
    </xf>
    <xf numFmtId="0" fontId="35" fillId="0" borderId="0" xfId="0" applyFont="1" applyBorder="1" applyAlignment="1">
      <alignment horizontal="right"/>
    </xf>
    <xf numFmtId="166" fontId="34" fillId="0" borderId="0" xfId="1" applyNumberFormat="1" applyFont="1" applyFill="1" applyBorder="1" applyAlignment="1">
      <alignment horizontal="left" vertical="center" wrapText="1"/>
    </xf>
    <xf numFmtId="0" fontId="33" fillId="4" borderId="9"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34" fillId="4" borderId="12"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4" borderId="8" xfId="0" applyFont="1" applyFill="1" applyBorder="1" applyAlignment="1">
      <alignment horizontal="center" vertical="center" wrapText="1"/>
    </xf>
    <xf numFmtId="0" fontId="34" fillId="4" borderId="9" xfId="0" applyFont="1" applyFill="1" applyBorder="1" applyAlignment="1">
      <alignment horizontal="center" vertical="center" wrapText="1"/>
    </xf>
    <xf numFmtId="0" fontId="34" fillId="4" borderId="10" xfId="0" applyFont="1" applyFill="1" applyBorder="1" applyAlignment="1">
      <alignment horizontal="center" vertical="center" wrapText="1"/>
    </xf>
    <xf numFmtId="0" fontId="33" fillId="4" borderId="3" xfId="0" applyFont="1" applyFill="1" applyBorder="1" applyAlignment="1">
      <alignment horizontal="center" vertical="center" wrapText="1"/>
    </xf>
    <xf numFmtId="0" fontId="33" fillId="4" borderId="4" xfId="0" applyFont="1" applyFill="1" applyBorder="1" applyAlignment="1">
      <alignment horizontal="center" vertical="center" wrapText="1"/>
    </xf>
    <xf numFmtId="0" fontId="33" fillId="4" borderId="5" xfId="0" applyFont="1" applyFill="1" applyBorder="1" applyAlignment="1">
      <alignment horizontal="center" vertical="center" wrapText="1"/>
    </xf>
    <xf numFmtId="0" fontId="33" fillId="4" borderId="6" xfId="0" applyFont="1" applyFill="1" applyBorder="1" applyAlignment="1">
      <alignment horizontal="center" vertical="center" wrapText="1"/>
    </xf>
    <xf numFmtId="0" fontId="33" fillId="4" borderId="2" xfId="0" applyFont="1" applyFill="1" applyBorder="1" applyAlignment="1">
      <alignment horizontal="center" vertical="center" wrapText="1"/>
    </xf>
    <xf numFmtId="0" fontId="33" fillId="4" borderId="7" xfId="0" applyFont="1" applyFill="1" applyBorder="1" applyAlignment="1">
      <alignment horizontal="center" vertical="center" wrapText="1"/>
    </xf>
    <xf numFmtId="0" fontId="33" fillId="4" borderId="8"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43" fillId="0" borderId="0" xfId="1" applyFont="1" applyFill="1" applyBorder="1" applyAlignment="1">
      <alignment horizontal="left" vertical="top" wrapText="1"/>
    </xf>
    <xf numFmtId="0" fontId="43" fillId="0" borderId="0" xfId="0" applyFont="1" applyAlignment="1">
      <alignment horizontal="left"/>
    </xf>
    <xf numFmtId="0" fontId="34" fillId="0" borderId="0" xfId="0" applyFont="1" applyAlignment="1">
      <alignment horizontal="left"/>
    </xf>
    <xf numFmtId="0" fontId="32" fillId="0" borderId="0" xfId="0" applyFont="1" applyAlignment="1">
      <alignment horizontal="center"/>
    </xf>
    <xf numFmtId="0" fontId="32" fillId="0" borderId="0" xfId="0" applyFont="1" applyAlignment="1">
      <alignment horizontal="right"/>
    </xf>
    <xf numFmtId="0" fontId="33" fillId="7" borderId="8" xfId="0" applyFont="1" applyFill="1" applyBorder="1" applyAlignment="1">
      <alignment horizontal="center"/>
    </xf>
    <xf numFmtId="0" fontId="33" fillId="7" borderId="9" xfId="0" applyFont="1" applyFill="1" applyBorder="1" applyAlignment="1">
      <alignment horizontal="center"/>
    </xf>
    <xf numFmtId="0" fontId="33" fillId="7" borderId="10" xfId="0" applyFont="1" applyFill="1" applyBorder="1" applyAlignment="1">
      <alignment horizontal="center"/>
    </xf>
    <xf numFmtId="0" fontId="34" fillId="7" borderId="1" xfId="0" applyFont="1" applyFill="1" applyBorder="1" applyAlignment="1">
      <alignment horizontal="center" vertical="center" wrapText="1"/>
    </xf>
    <xf numFmtId="0" fontId="34" fillId="0" borderId="0" xfId="0" applyFont="1" applyAlignment="1">
      <alignment horizontal="left" vertical="center"/>
    </xf>
    <xf numFmtId="0" fontId="33" fillId="7" borderId="1" xfId="0" applyFont="1" applyFill="1" applyBorder="1" applyAlignment="1">
      <alignment horizontal="center"/>
    </xf>
  </cellXfs>
  <cellStyles count="1500">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69" xfId="1499"/>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199"/>
  <sheetViews>
    <sheetView showZeros="0" tabSelected="1" view="pageBreakPreview" zoomScale="60" zoomScaleNormal="70" workbookViewId="0">
      <pane xSplit="2" ySplit="7" topLeftCell="C8" activePane="bottomRight" state="frozen"/>
      <selection activeCell="D86" sqref="D86"/>
      <selection pane="topRight" activeCell="D86" sqref="D86"/>
      <selection pane="bottomLeft" activeCell="D86" sqref="D86"/>
      <selection pane="bottomRight" activeCell="K156" sqref="K156"/>
    </sheetView>
  </sheetViews>
  <sheetFormatPr defaultRowHeight="15.75" x14ac:dyDescent="0.25"/>
  <cols>
    <col min="1" max="1" width="9" style="44" customWidth="1"/>
    <col min="2" max="2" width="80.125" style="44" customWidth="1"/>
    <col min="3" max="3" width="28.875" style="44" customWidth="1"/>
    <col min="4" max="4" width="16.25" style="148" customWidth="1"/>
    <col min="5" max="5" width="15.25" style="44" customWidth="1"/>
    <col min="6" max="6" width="14.75" style="44" customWidth="1"/>
    <col min="7" max="7" width="16.25" style="44" customWidth="1"/>
    <col min="8" max="8" width="16" style="44" customWidth="1"/>
    <col min="9" max="9" width="15.625" style="148" customWidth="1"/>
    <col min="10" max="10" width="17.125" style="44" customWidth="1"/>
    <col min="11" max="11" width="23.375" style="44" customWidth="1"/>
    <col min="12" max="12" width="9" style="44"/>
    <col min="13" max="13" width="17.25" style="44" customWidth="1"/>
    <col min="14" max="14" width="10.75" style="44" customWidth="1"/>
    <col min="15" max="20" width="9" style="44" hidden="1" customWidth="1"/>
    <col min="21" max="258" width="9" style="44"/>
    <col min="259" max="259" width="9" style="44" customWidth="1"/>
    <col min="260" max="260" width="71.625" style="44" customWidth="1"/>
    <col min="261" max="261" width="20.5" style="44" customWidth="1"/>
    <col min="262" max="262" width="18.125" style="44" customWidth="1"/>
    <col min="263" max="263" width="15" style="44" customWidth="1"/>
    <col min="264" max="264" width="17.25" style="44" customWidth="1"/>
    <col min="265" max="514" width="9" style="44"/>
    <col min="515" max="515" width="9" style="44" customWidth="1"/>
    <col min="516" max="516" width="71.625" style="44" customWidth="1"/>
    <col min="517" max="517" width="20.5" style="44" customWidth="1"/>
    <col min="518" max="518" width="18.125" style="44" customWidth="1"/>
    <col min="519" max="519" width="15" style="44" customWidth="1"/>
    <col min="520" max="520" width="17.25" style="44" customWidth="1"/>
    <col min="521" max="770" width="9" style="44"/>
    <col min="771" max="771" width="9" style="44" customWidth="1"/>
    <col min="772" max="772" width="71.625" style="44" customWidth="1"/>
    <col min="773" max="773" width="20.5" style="44" customWidth="1"/>
    <col min="774" max="774" width="18.125" style="44" customWidth="1"/>
    <col min="775" max="775" width="15" style="44" customWidth="1"/>
    <col min="776" max="776" width="17.25" style="44" customWidth="1"/>
    <col min="777" max="1026" width="9" style="44"/>
    <col min="1027" max="1027" width="9" style="44" customWidth="1"/>
    <col min="1028" max="1028" width="71.625" style="44" customWidth="1"/>
    <col min="1029" max="1029" width="20.5" style="44" customWidth="1"/>
    <col min="1030" max="1030" width="18.125" style="44" customWidth="1"/>
    <col min="1031" max="1031" width="15" style="44" customWidth="1"/>
    <col min="1032" max="1032" width="17.25" style="44" customWidth="1"/>
    <col min="1033" max="1282" width="9" style="44"/>
    <col min="1283" max="1283" width="9" style="44" customWidth="1"/>
    <col min="1284" max="1284" width="71.625" style="44" customWidth="1"/>
    <col min="1285" max="1285" width="20.5" style="44" customWidth="1"/>
    <col min="1286" max="1286" width="18.125" style="44" customWidth="1"/>
    <col min="1287" max="1287" width="15" style="44" customWidth="1"/>
    <col min="1288" max="1288" width="17.25" style="44" customWidth="1"/>
    <col min="1289" max="1538" width="9" style="44"/>
    <col min="1539" max="1539" width="9" style="44" customWidth="1"/>
    <col min="1540" max="1540" width="71.625" style="44" customWidth="1"/>
    <col min="1541" max="1541" width="20.5" style="44" customWidth="1"/>
    <col min="1542" max="1542" width="18.125" style="44" customWidth="1"/>
    <col min="1543" max="1543" width="15" style="44" customWidth="1"/>
    <col min="1544" max="1544" width="17.25" style="44" customWidth="1"/>
    <col min="1545" max="1794" width="9" style="44"/>
    <col min="1795" max="1795" width="9" style="44" customWidth="1"/>
    <col min="1796" max="1796" width="71.625" style="44" customWidth="1"/>
    <col min="1797" max="1797" width="20.5" style="44" customWidth="1"/>
    <col min="1798" max="1798" width="18.125" style="44" customWidth="1"/>
    <col min="1799" max="1799" width="15" style="44" customWidth="1"/>
    <col min="1800" max="1800" width="17.25" style="44" customWidth="1"/>
    <col min="1801" max="2050" width="9" style="44"/>
    <col min="2051" max="2051" width="9" style="44" customWidth="1"/>
    <col min="2052" max="2052" width="71.625" style="44" customWidth="1"/>
    <col min="2053" max="2053" width="20.5" style="44" customWidth="1"/>
    <col min="2054" max="2054" width="18.125" style="44" customWidth="1"/>
    <col min="2055" max="2055" width="15" style="44" customWidth="1"/>
    <col min="2056" max="2056" width="17.25" style="44" customWidth="1"/>
    <col min="2057" max="2306" width="9" style="44"/>
    <col min="2307" max="2307" width="9" style="44" customWidth="1"/>
    <col min="2308" max="2308" width="71.625" style="44" customWidth="1"/>
    <col min="2309" max="2309" width="20.5" style="44" customWidth="1"/>
    <col min="2310" max="2310" width="18.125" style="44" customWidth="1"/>
    <col min="2311" max="2311" width="15" style="44" customWidth="1"/>
    <col min="2312" max="2312" width="17.25" style="44" customWidth="1"/>
    <col min="2313" max="2562" width="9" style="44"/>
    <col min="2563" max="2563" width="9" style="44" customWidth="1"/>
    <col min="2564" max="2564" width="71.625" style="44" customWidth="1"/>
    <col min="2565" max="2565" width="20.5" style="44" customWidth="1"/>
    <col min="2566" max="2566" width="18.125" style="44" customWidth="1"/>
    <col min="2567" max="2567" width="15" style="44" customWidth="1"/>
    <col min="2568" max="2568" width="17.25" style="44" customWidth="1"/>
    <col min="2569" max="2818" width="9" style="44"/>
    <col min="2819" max="2819" width="9" style="44" customWidth="1"/>
    <col min="2820" max="2820" width="71.625" style="44" customWidth="1"/>
    <col min="2821" max="2821" width="20.5" style="44" customWidth="1"/>
    <col min="2822" max="2822" width="18.125" style="44" customWidth="1"/>
    <col min="2823" max="2823" width="15" style="44" customWidth="1"/>
    <col min="2824" max="2824" width="17.25" style="44" customWidth="1"/>
    <col min="2825" max="3074" width="9" style="44"/>
    <col min="3075" max="3075" width="9" style="44" customWidth="1"/>
    <col min="3076" max="3076" width="71.625" style="44" customWidth="1"/>
    <col min="3077" max="3077" width="20.5" style="44" customWidth="1"/>
    <col min="3078" max="3078" width="18.125" style="44" customWidth="1"/>
    <col min="3079" max="3079" width="15" style="44" customWidth="1"/>
    <col min="3080" max="3080" width="17.25" style="44" customWidth="1"/>
    <col min="3081" max="3330" width="9" style="44"/>
    <col min="3331" max="3331" width="9" style="44" customWidth="1"/>
    <col min="3332" max="3332" width="71.625" style="44" customWidth="1"/>
    <col min="3333" max="3333" width="20.5" style="44" customWidth="1"/>
    <col min="3334" max="3334" width="18.125" style="44" customWidth="1"/>
    <col min="3335" max="3335" width="15" style="44" customWidth="1"/>
    <col min="3336" max="3336" width="17.25" style="44" customWidth="1"/>
    <col min="3337" max="3586" width="9" style="44"/>
    <col min="3587" max="3587" width="9" style="44" customWidth="1"/>
    <col min="3588" max="3588" width="71.625" style="44" customWidth="1"/>
    <col min="3589" max="3589" width="20.5" style="44" customWidth="1"/>
    <col min="3590" max="3590" width="18.125" style="44" customWidth="1"/>
    <col min="3591" max="3591" width="15" style="44" customWidth="1"/>
    <col min="3592" max="3592" width="17.25" style="44" customWidth="1"/>
    <col min="3593" max="3842" width="9" style="44"/>
    <col min="3843" max="3843" width="9" style="44" customWidth="1"/>
    <col min="3844" max="3844" width="71.625" style="44" customWidth="1"/>
    <col min="3845" max="3845" width="20.5" style="44" customWidth="1"/>
    <col min="3846" max="3846" width="18.125" style="44" customWidth="1"/>
    <col min="3847" max="3847" width="15" style="44" customWidth="1"/>
    <col min="3848" max="3848" width="17.25" style="44" customWidth="1"/>
    <col min="3849" max="4098" width="9" style="44"/>
    <col min="4099" max="4099" width="9" style="44" customWidth="1"/>
    <col min="4100" max="4100" width="71.625" style="44" customWidth="1"/>
    <col min="4101" max="4101" width="20.5" style="44" customWidth="1"/>
    <col min="4102" max="4102" width="18.125" style="44" customWidth="1"/>
    <col min="4103" max="4103" width="15" style="44" customWidth="1"/>
    <col min="4104" max="4104" width="17.25" style="44" customWidth="1"/>
    <col min="4105" max="4354" width="9" style="44"/>
    <col min="4355" max="4355" width="9" style="44" customWidth="1"/>
    <col min="4356" max="4356" width="71.625" style="44" customWidth="1"/>
    <col min="4357" max="4357" width="20.5" style="44" customWidth="1"/>
    <col min="4358" max="4358" width="18.125" style="44" customWidth="1"/>
    <col min="4359" max="4359" width="15" style="44" customWidth="1"/>
    <col min="4360" max="4360" width="17.25" style="44" customWidth="1"/>
    <col min="4361" max="4610" width="9" style="44"/>
    <col min="4611" max="4611" width="9" style="44" customWidth="1"/>
    <col min="4612" max="4612" width="71.625" style="44" customWidth="1"/>
    <col min="4613" max="4613" width="20.5" style="44" customWidth="1"/>
    <col min="4614" max="4614" width="18.125" style="44" customWidth="1"/>
    <col min="4615" max="4615" width="15" style="44" customWidth="1"/>
    <col min="4616" max="4616" width="17.25" style="44" customWidth="1"/>
    <col min="4617" max="4866" width="9" style="44"/>
    <col min="4867" max="4867" width="9" style="44" customWidth="1"/>
    <col min="4868" max="4868" width="71.625" style="44" customWidth="1"/>
    <col min="4869" max="4869" width="20.5" style="44" customWidth="1"/>
    <col min="4870" max="4870" width="18.125" style="44" customWidth="1"/>
    <col min="4871" max="4871" width="15" style="44" customWidth="1"/>
    <col min="4872" max="4872" width="17.25" style="44" customWidth="1"/>
    <col min="4873" max="5122" width="9" style="44"/>
    <col min="5123" max="5123" width="9" style="44" customWidth="1"/>
    <col min="5124" max="5124" width="71.625" style="44" customWidth="1"/>
    <col min="5125" max="5125" width="20.5" style="44" customWidth="1"/>
    <col min="5126" max="5126" width="18.125" style="44" customWidth="1"/>
    <col min="5127" max="5127" width="15" style="44" customWidth="1"/>
    <col min="5128" max="5128" width="17.25" style="44" customWidth="1"/>
    <col min="5129" max="5378" width="9" style="44"/>
    <col min="5379" max="5379" width="9" style="44" customWidth="1"/>
    <col min="5380" max="5380" width="71.625" style="44" customWidth="1"/>
    <col min="5381" max="5381" width="20.5" style="44" customWidth="1"/>
    <col min="5382" max="5382" width="18.125" style="44" customWidth="1"/>
    <col min="5383" max="5383" width="15" style="44" customWidth="1"/>
    <col min="5384" max="5384" width="17.25" style="44" customWidth="1"/>
    <col min="5385" max="5634" width="9" style="44"/>
    <col min="5635" max="5635" width="9" style="44" customWidth="1"/>
    <col min="5636" max="5636" width="71.625" style="44" customWidth="1"/>
    <col min="5637" max="5637" width="20.5" style="44" customWidth="1"/>
    <col min="5638" max="5638" width="18.125" style="44" customWidth="1"/>
    <col min="5639" max="5639" width="15" style="44" customWidth="1"/>
    <col min="5640" max="5640" width="17.25" style="44" customWidth="1"/>
    <col min="5641" max="5890" width="9" style="44"/>
    <col min="5891" max="5891" width="9" style="44" customWidth="1"/>
    <col min="5892" max="5892" width="71.625" style="44" customWidth="1"/>
    <col min="5893" max="5893" width="20.5" style="44" customWidth="1"/>
    <col min="5894" max="5894" width="18.125" style="44" customWidth="1"/>
    <col min="5895" max="5895" width="15" style="44" customWidth="1"/>
    <col min="5896" max="5896" width="17.25" style="44" customWidth="1"/>
    <col min="5897" max="6146" width="9" style="44"/>
    <col min="6147" max="6147" width="9" style="44" customWidth="1"/>
    <col min="6148" max="6148" width="71.625" style="44" customWidth="1"/>
    <col min="6149" max="6149" width="20.5" style="44" customWidth="1"/>
    <col min="6150" max="6150" width="18.125" style="44" customWidth="1"/>
    <col min="6151" max="6151" width="15" style="44" customWidth="1"/>
    <col min="6152" max="6152" width="17.25" style="44" customWidth="1"/>
    <col min="6153" max="6402" width="9" style="44"/>
    <col min="6403" max="6403" width="9" style="44" customWidth="1"/>
    <col min="6404" max="6404" width="71.625" style="44" customWidth="1"/>
    <col min="6405" max="6405" width="20.5" style="44" customWidth="1"/>
    <col min="6406" max="6406" width="18.125" style="44" customWidth="1"/>
    <col min="6407" max="6407" width="15" style="44" customWidth="1"/>
    <col min="6408" max="6408" width="17.25" style="44" customWidth="1"/>
    <col min="6409" max="6658" width="9" style="44"/>
    <col min="6659" max="6659" width="9" style="44" customWidth="1"/>
    <col min="6660" max="6660" width="71.625" style="44" customWidth="1"/>
    <col min="6661" max="6661" width="20.5" style="44" customWidth="1"/>
    <col min="6662" max="6662" width="18.125" style="44" customWidth="1"/>
    <col min="6663" max="6663" width="15" style="44" customWidth="1"/>
    <col min="6664" max="6664" width="17.25" style="44" customWidth="1"/>
    <col min="6665" max="6914" width="9" style="44"/>
    <col min="6915" max="6915" width="9" style="44" customWidth="1"/>
    <col min="6916" max="6916" width="71.625" style="44" customWidth="1"/>
    <col min="6917" max="6917" width="20.5" style="44" customWidth="1"/>
    <col min="6918" max="6918" width="18.125" style="44" customWidth="1"/>
    <col min="6919" max="6919" width="15" style="44" customWidth="1"/>
    <col min="6920" max="6920" width="17.25" style="44" customWidth="1"/>
    <col min="6921" max="7170" width="9" style="44"/>
    <col min="7171" max="7171" width="9" style="44" customWidth="1"/>
    <col min="7172" max="7172" width="71.625" style="44" customWidth="1"/>
    <col min="7173" max="7173" width="20.5" style="44" customWidth="1"/>
    <col min="7174" max="7174" width="18.125" style="44" customWidth="1"/>
    <col min="7175" max="7175" width="15" style="44" customWidth="1"/>
    <col min="7176" max="7176" width="17.25" style="44" customWidth="1"/>
    <col min="7177" max="7426" width="9" style="44"/>
    <col min="7427" max="7427" width="9" style="44" customWidth="1"/>
    <col min="7428" max="7428" width="71.625" style="44" customWidth="1"/>
    <col min="7429" max="7429" width="20.5" style="44" customWidth="1"/>
    <col min="7430" max="7430" width="18.125" style="44" customWidth="1"/>
    <col min="7431" max="7431" width="15" style="44" customWidth="1"/>
    <col min="7432" max="7432" width="17.25" style="44" customWidth="1"/>
    <col min="7433" max="7682" width="9" style="44"/>
    <col min="7683" max="7683" width="9" style="44" customWidth="1"/>
    <col min="7684" max="7684" width="71.625" style="44" customWidth="1"/>
    <col min="7685" max="7685" width="20.5" style="44" customWidth="1"/>
    <col min="7686" max="7686" width="18.125" style="44" customWidth="1"/>
    <col min="7687" max="7687" width="15" style="44" customWidth="1"/>
    <col min="7688" max="7688" width="17.25" style="44" customWidth="1"/>
    <col min="7689" max="7938" width="9" style="44"/>
    <col min="7939" max="7939" width="9" style="44" customWidth="1"/>
    <col min="7940" max="7940" width="71.625" style="44" customWidth="1"/>
    <col min="7941" max="7941" width="20.5" style="44" customWidth="1"/>
    <col min="7942" max="7942" width="18.125" style="44" customWidth="1"/>
    <col min="7943" max="7943" width="15" style="44" customWidth="1"/>
    <col min="7944" max="7944" width="17.25" style="44" customWidth="1"/>
    <col min="7945" max="8194" width="9" style="44"/>
    <col min="8195" max="8195" width="9" style="44" customWidth="1"/>
    <col min="8196" max="8196" width="71.625" style="44" customWidth="1"/>
    <col min="8197" max="8197" width="20.5" style="44" customWidth="1"/>
    <col min="8198" max="8198" width="18.125" style="44" customWidth="1"/>
    <col min="8199" max="8199" width="15" style="44" customWidth="1"/>
    <col min="8200" max="8200" width="17.25" style="44" customWidth="1"/>
    <col min="8201" max="8450" width="9" style="44"/>
    <col min="8451" max="8451" width="9" style="44" customWidth="1"/>
    <col min="8452" max="8452" width="71.625" style="44" customWidth="1"/>
    <col min="8453" max="8453" width="20.5" style="44" customWidth="1"/>
    <col min="8454" max="8454" width="18.125" style="44" customWidth="1"/>
    <col min="8455" max="8455" width="15" style="44" customWidth="1"/>
    <col min="8456" max="8456" width="17.25" style="44" customWidth="1"/>
    <col min="8457" max="8706" width="9" style="44"/>
    <col min="8707" max="8707" width="9" style="44" customWidth="1"/>
    <col min="8708" max="8708" width="71.625" style="44" customWidth="1"/>
    <col min="8709" max="8709" width="20.5" style="44" customWidth="1"/>
    <col min="8710" max="8710" width="18.125" style="44" customWidth="1"/>
    <col min="8711" max="8711" width="15" style="44" customWidth="1"/>
    <col min="8712" max="8712" width="17.25" style="44" customWidth="1"/>
    <col min="8713" max="8962" width="9" style="44"/>
    <col min="8963" max="8963" width="9" style="44" customWidth="1"/>
    <col min="8964" max="8964" width="71.625" style="44" customWidth="1"/>
    <col min="8965" max="8965" width="20.5" style="44" customWidth="1"/>
    <col min="8966" max="8966" width="18.125" style="44" customWidth="1"/>
    <col min="8967" max="8967" width="15" style="44" customWidth="1"/>
    <col min="8968" max="8968" width="17.25" style="44" customWidth="1"/>
    <col min="8969" max="9218" width="9" style="44"/>
    <col min="9219" max="9219" width="9" style="44" customWidth="1"/>
    <col min="9220" max="9220" width="71.625" style="44" customWidth="1"/>
    <col min="9221" max="9221" width="20.5" style="44" customWidth="1"/>
    <col min="9222" max="9222" width="18.125" style="44" customWidth="1"/>
    <col min="9223" max="9223" width="15" style="44" customWidth="1"/>
    <col min="9224" max="9224" width="17.25" style="44" customWidth="1"/>
    <col min="9225" max="9474" width="9" style="44"/>
    <col min="9475" max="9475" width="9" style="44" customWidth="1"/>
    <col min="9476" max="9476" width="71.625" style="44" customWidth="1"/>
    <col min="9477" max="9477" width="20.5" style="44" customWidth="1"/>
    <col min="9478" max="9478" width="18.125" style="44" customWidth="1"/>
    <col min="9479" max="9479" width="15" style="44" customWidth="1"/>
    <col min="9480" max="9480" width="17.25" style="44" customWidth="1"/>
    <col min="9481" max="9730" width="9" style="44"/>
    <col min="9731" max="9731" width="9" style="44" customWidth="1"/>
    <col min="9732" max="9732" width="71.625" style="44" customWidth="1"/>
    <col min="9733" max="9733" width="20.5" style="44" customWidth="1"/>
    <col min="9734" max="9734" width="18.125" style="44" customWidth="1"/>
    <col min="9735" max="9735" width="15" style="44" customWidth="1"/>
    <col min="9736" max="9736" width="17.25" style="44" customWidth="1"/>
    <col min="9737" max="9986" width="9" style="44"/>
    <col min="9987" max="9987" width="9" style="44" customWidth="1"/>
    <col min="9988" max="9988" width="71.625" style="44" customWidth="1"/>
    <col min="9989" max="9989" width="20.5" style="44" customWidth="1"/>
    <col min="9990" max="9990" width="18.125" style="44" customWidth="1"/>
    <col min="9991" max="9991" width="15" style="44" customWidth="1"/>
    <col min="9992" max="9992" width="17.25" style="44" customWidth="1"/>
    <col min="9993" max="10242" width="9" style="44"/>
    <col min="10243" max="10243" width="9" style="44" customWidth="1"/>
    <col min="10244" max="10244" width="71.625" style="44" customWidth="1"/>
    <col min="10245" max="10245" width="20.5" style="44" customWidth="1"/>
    <col min="10246" max="10246" width="18.125" style="44" customWidth="1"/>
    <col min="10247" max="10247" width="15" style="44" customWidth="1"/>
    <col min="10248" max="10248" width="17.25" style="44" customWidth="1"/>
    <col min="10249" max="10498" width="9" style="44"/>
    <col min="10499" max="10499" width="9" style="44" customWidth="1"/>
    <col min="10500" max="10500" width="71.625" style="44" customWidth="1"/>
    <col min="10501" max="10501" width="20.5" style="44" customWidth="1"/>
    <col min="10502" max="10502" width="18.125" style="44" customWidth="1"/>
    <col min="10503" max="10503" width="15" style="44" customWidth="1"/>
    <col min="10504" max="10504" width="17.25" style="44" customWidth="1"/>
    <col min="10505" max="10754" width="9" style="44"/>
    <col min="10755" max="10755" width="9" style="44" customWidth="1"/>
    <col min="10756" max="10756" width="71.625" style="44" customWidth="1"/>
    <col min="10757" max="10757" width="20.5" style="44" customWidth="1"/>
    <col min="10758" max="10758" width="18.125" style="44" customWidth="1"/>
    <col min="10759" max="10759" width="15" style="44" customWidth="1"/>
    <col min="10760" max="10760" width="17.25" style="44" customWidth="1"/>
    <col min="10761" max="11010" width="9" style="44"/>
    <col min="11011" max="11011" width="9" style="44" customWidth="1"/>
    <col min="11012" max="11012" width="71.625" style="44" customWidth="1"/>
    <col min="11013" max="11013" width="20.5" style="44" customWidth="1"/>
    <col min="11014" max="11014" width="18.125" style="44" customWidth="1"/>
    <col min="11015" max="11015" width="15" style="44" customWidth="1"/>
    <col min="11016" max="11016" width="17.25" style="44" customWidth="1"/>
    <col min="11017" max="11266" width="9" style="44"/>
    <col min="11267" max="11267" width="9" style="44" customWidth="1"/>
    <col min="11268" max="11268" width="71.625" style="44" customWidth="1"/>
    <col min="11269" max="11269" width="20.5" style="44" customWidth="1"/>
    <col min="11270" max="11270" width="18.125" style="44" customWidth="1"/>
    <col min="11271" max="11271" width="15" style="44" customWidth="1"/>
    <col min="11272" max="11272" width="17.25" style="44" customWidth="1"/>
    <col min="11273" max="11522" width="9" style="44"/>
    <col min="11523" max="11523" width="9" style="44" customWidth="1"/>
    <col min="11524" max="11524" width="71.625" style="44" customWidth="1"/>
    <col min="11525" max="11525" width="20.5" style="44" customWidth="1"/>
    <col min="11526" max="11526" width="18.125" style="44" customWidth="1"/>
    <col min="11527" max="11527" width="15" style="44" customWidth="1"/>
    <col min="11528" max="11528" width="17.25" style="44" customWidth="1"/>
    <col min="11529" max="11778" width="9" style="44"/>
    <col min="11779" max="11779" width="9" style="44" customWidth="1"/>
    <col min="11780" max="11780" width="71.625" style="44" customWidth="1"/>
    <col min="11781" max="11781" width="20.5" style="44" customWidth="1"/>
    <col min="11782" max="11782" width="18.125" style="44" customWidth="1"/>
    <col min="11783" max="11783" width="15" style="44" customWidth="1"/>
    <col min="11784" max="11784" width="17.25" style="44" customWidth="1"/>
    <col min="11785" max="12034" width="9" style="44"/>
    <col min="12035" max="12035" width="9" style="44" customWidth="1"/>
    <col min="12036" max="12036" width="71.625" style="44" customWidth="1"/>
    <col min="12037" max="12037" width="20.5" style="44" customWidth="1"/>
    <col min="12038" max="12038" width="18.125" style="44" customWidth="1"/>
    <col min="12039" max="12039" width="15" style="44" customWidth="1"/>
    <col min="12040" max="12040" width="17.25" style="44" customWidth="1"/>
    <col min="12041" max="12290" width="9" style="44"/>
    <col min="12291" max="12291" width="9" style="44" customWidth="1"/>
    <col min="12292" max="12292" width="71.625" style="44" customWidth="1"/>
    <col min="12293" max="12293" width="20.5" style="44" customWidth="1"/>
    <col min="12294" max="12294" width="18.125" style="44" customWidth="1"/>
    <col min="12295" max="12295" width="15" style="44" customWidth="1"/>
    <col min="12296" max="12296" width="17.25" style="44" customWidth="1"/>
    <col min="12297" max="12546" width="9" style="44"/>
    <col min="12547" max="12547" width="9" style="44" customWidth="1"/>
    <col min="12548" max="12548" width="71.625" style="44" customWidth="1"/>
    <col min="12549" max="12549" width="20.5" style="44" customWidth="1"/>
    <col min="12550" max="12550" width="18.125" style="44" customWidth="1"/>
    <col min="12551" max="12551" width="15" style="44" customWidth="1"/>
    <col min="12552" max="12552" width="17.25" style="44" customWidth="1"/>
    <col min="12553" max="12802" width="9" style="44"/>
    <col min="12803" max="12803" width="9" style="44" customWidth="1"/>
    <col min="12804" max="12804" width="71.625" style="44" customWidth="1"/>
    <col min="12805" max="12805" width="20.5" style="44" customWidth="1"/>
    <col min="12806" max="12806" width="18.125" style="44" customWidth="1"/>
    <col min="12807" max="12807" width="15" style="44" customWidth="1"/>
    <col min="12808" max="12808" width="17.25" style="44" customWidth="1"/>
    <col min="12809" max="13058" width="9" style="44"/>
    <col min="13059" max="13059" width="9" style="44" customWidth="1"/>
    <col min="13060" max="13060" width="71.625" style="44" customWidth="1"/>
    <col min="13061" max="13061" width="20.5" style="44" customWidth="1"/>
    <col min="13062" max="13062" width="18.125" style="44" customWidth="1"/>
    <col min="13063" max="13063" width="15" style="44" customWidth="1"/>
    <col min="13064" max="13064" width="17.25" style="44" customWidth="1"/>
    <col min="13065" max="13314" width="9" style="44"/>
    <col min="13315" max="13315" width="9" style="44" customWidth="1"/>
    <col min="13316" max="13316" width="71.625" style="44" customWidth="1"/>
    <col min="13317" max="13317" width="20.5" style="44" customWidth="1"/>
    <col min="13318" max="13318" width="18.125" style="44" customWidth="1"/>
    <col min="13319" max="13319" width="15" style="44" customWidth="1"/>
    <col min="13320" max="13320" width="17.25" style="44" customWidth="1"/>
    <col min="13321" max="13570" width="9" style="44"/>
    <col min="13571" max="13571" width="9" style="44" customWidth="1"/>
    <col min="13572" max="13572" width="71.625" style="44" customWidth="1"/>
    <col min="13573" max="13573" width="20.5" style="44" customWidth="1"/>
    <col min="13574" max="13574" width="18.125" style="44" customWidth="1"/>
    <col min="13575" max="13575" width="15" style="44" customWidth="1"/>
    <col min="13576" max="13576" width="17.25" style="44" customWidth="1"/>
    <col min="13577" max="13826" width="9" style="44"/>
    <col min="13827" max="13827" width="9" style="44" customWidth="1"/>
    <col min="13828" max="13828" width="71.625" style="44" customWidth="1"/>
    <col min="13829" max="13829" width="20.5" style="44" customWidth="1"/>
    <col min="13830" max="13830" width="18.125" style="44" customWidth="1"/>
    <col min="13831" max="13831" width="15" style="44" customWidth="1"/>
    <col min="13832" max="13832" width="17.25" style="44" customWidth="1"/>
    <col min="13833" max="14082" width="9" style="44"/>
    <col min="14083" max="14083" width="9" style="44" customWidth="1"/>
    <col min="14084" max="14084" width="71.625" style="44" customWidth="1"/>
    <col min="14085" max="14085" width="20.5" style="44" customWidth="1"/>
    <col min="14086" max="14086" width="18.125" style="44" customWidth="1"/>
    <col min="14087" max="14087" width="15" style="44" customWidth="1"/>
    <col min="14088" max="14088" width="17.25" style="44" customWidth="1"/>
    <col min="14089" max="14338" width="9" style="44"/>
    <col min="14339" max="14339" width="9" style="44" customWidth="1"/>
    <col min="14340" max="14340" width="71.625" style="44" customWidth="1"/>
    <col min="14341" max="14341" width="20.5" style="44" customWidth="1"/>
    <col min="14342" max="14342" width="18.125" style="44" customWidth="1"/>
    <col min="14343" max="14343" width="15" style="44" customWidth="1"/>
    <col min="14344" max="14344" width="17.25" style="44" customWidth="1"/>
    <col min="14345" max="14594" width="9" style="44"/>
    <col min="14595" max="14595" width="9" style="44" customWidth="1"/>
    <col min="14596" max="14596" width="71.625" style="44" customWidth="1"/>
    <col min="14597" max="14597" width="20.5" style="44" customWidth="1"/>
    <col min="14598" max="14598" width="18.125" style="44" customWidth="1"/>
    <col min="14599" max="14599" width="15" style="44" customWidth="1"/>
    <col min="14600" max="14600" width="17.25" style="44" customWidth="1"/>
    <col min="14601" max="14850" width="9" style="44"/>
    <col min="14851" max="14851" width="9" style="44" customWidth="1"/>
    <col min="14852" max="14852" width="71.625" style="44" customWidth="1"/>
    <col min="14853" max="14853" width="20.5" style="44" customWidth="1"/>
    <col min="14854" max="14854" width="18.125" style="44" customWidth="1"/>
    <col min="14855" max="14855" width="15" style="44" customWidth="1"/>
    <col min="14856" max="14856" width="17.25" style="44" customWidth="1"/>
    <col min="14857" max="15106" width="9" style="44"/>
    <col min="15107" max="15107" width="9" style="44" customWidth="1"/>
    <col min="15108" max="15108" width="71.625" style="44" customWidth="1"/>
    <col min="15109" max="15109" width="20.5" style="44" customWidth="1"/>
    <col min="15110" max="15110" width="18.125" style="44" customWidth="1"/>
    <col min="15111" max="15111" width="15" style="44" customWidth="1"/>
    <col min="15112" max="15112" width="17.25" style="44" customWidth="1"/>
    <col min="15113" max="15362" width="9" style="44"/>
    <col min="15363" max="15363" width="9" style="44" customWidth="1"/>
    <col min="15364" max="15364" width="71.625" style="44" customWidth="1"/>
    <col min="15365" max="15365" width="20.5" style="44" customWidth="1"/>
    <col min="15366" max="15366" width="18.125" style="44" customWidth="1"/>
    <col min="15367" max="15367" width="15" style="44" customWidth="1"/>
    <col min="15368" max="15368" width="17.25" style="44" customWidth="1"/>
    <col min="15369" max="15618" width="9" style="44"/>
    <col min="15619" max="15619" width="9" style="44" customWidth="1"/>
    <col min="15620" max="15620" width="71.625" style="44" customWidth="1"/>
    <col min="15621" max="15621" width="20.5" style="44" customWidth="1"/>
    <col min="15622" max="15622" width="18.125" style="44" customWidth="1"/>
    <col min="15623" max="15623" width="15" style="44" customWidth="1"/>
    <col min="15624" max="15624" width="17.25" style="44" customWidth="1"/>
    <col min="15625" max="15874" width="9" style="44"/>
    <col min="15875" max="15875" width="9" style="44" customWidth="1"/>
    <col min="15876" max="15876" width="71.625" style="44" customWidth="1"/>
    <col min="15877" max="15877" width="20.5" style="44" customWidth="1"/>
    <col min="15878" max="15878" width="18.125" style="44" customWidth="1"/>
    <col min="15879" max="15879" width="15" style="44" customWidth="1"/>
    <col min="15880" max="15880" width="17.25" style="44" customWidth="1"/>
    <col min="15881" max="16130" width="9" style="44"/>
    <col min="16131" max="16131" width="9" style="44" customWidth="1"/>
    <col min="16132" max="16132" width="71.625" style="44" customWidth="1"/>
    <col min="16133" max="16133" width="20.5" style="44" customWidth="1"/>
    <col min="16134" max="16134" width="18.125" style="44" customWidth="1"/>
    <col min="16135" max="16135" width="15" style="44" customWidth="1"/>
    <col min="16136" max="16136" width="17.25" style="44" customWidth="1"/>
    <col min="16137" max="16384" width="9" style="44"/>
  </cols>
  <sheetData>
    <row r="1" spans="1:17" ht="31.5" customHeight="1" x14ac:dyDescent="0.25">
      <c r="A1" s="365" t="s">
        <v>0</v>
      </c>
      <c r="B1" s="365"/>
      <c r="C1" s="365"/>
      <c r="D1" s="365"/>
      <c r="E1" s="365"/>
      <c r="F1" s="365"/>
      <c r="G1" s="365"/>
      <c r="H1" s="365"/>
      <c r="I1" s="365"/>
    </row>
    <row r="2" spans="1:17" ht="23.25" customHeight="1" x14ac:dyDescent="0.25">
      <c r="A2" s="365" t="s">
        <v>985</v>
      </c>
      <c r="B2" s="365"/>
      <c r="C2" s="365"/>
      <c r="D2" s="365"/>
      <c r="E2" s="365"/>
      <c r="F2" s="365"/>
      <c r="G2" s="365"/>
      <c r="H2" s="365"/>
      <c r="I2" s="365"/>
    </row>
    <row r="3" spans="1:17" ht="18.75" customHeight="1" x14ac:dyDescent="0.25">
      <c r="A3" s="148"/>
      <c r="B3" s="17"/>
      <c r="C3" s="17"/>
      <c r="D3" s="17"/>
      <c r="E3" s="17"/>
      <c r="F3" s="17"/>
      <c r="G3" s="17"/>
      <c r="H3" s="148"/>
      <c r="I3" s="149" t="s">
        <v>1</v>
      </c>
    </row>
    <row r="4" spans="1:17" ht="21" customHeight="1" x14ac:dyDescent="0.25">
      <c r="A4" s="366" t="s">
        <v>2</v>
      </c>
      <c r="B4" s="370" t="s">
        <v>3</v>
      </c>
      <c r="C4" s="366" t="s">
        <v>4</v>
      </c>
      <c r="D4" s="366" t="s">
        <v>647</v>
      </c>
      <c r="E4" s="369" t="s">
        <v>644</v>
      </c>
      <c r="F4" s="369"/>
      <c r="G4" s="369"/>
      <c r="H4" s="366" t="s">
        <v>5</v>
      </c>
      <c r="I4" s="366" t="s">
        <v>6</v>
      </c>
    </row>
    <row r="5" spans="1:17" ht="20.25" customHeight="1" x14ac:dyDescent="0.25">
      <c r="A5" s="367"/>
      <c r="B5" s="371"/>
      <c r="C5" s="367"/>
      <c r="D5" s="367"/>
      <c r="E5" s="369" t="s">
        <v>646</v>
      </c>
      <c r="F5" s="373" t="s">
        <v>715</v>
      </c>
      <c r="G5" s="374"/>
      <c r="H5" s="367"/>
      <c r="I5" s="367"/>
    </row>
    <row r="6" spans="1:17" ht="67.5" customHeight="1" x14ac:dyDescent="0.25">
      <c r="A6" s="368"/>
      <c r="B6" s="372"/>
      <c r="C6" s="368"/>
      <c r="D6" s="368"/>
      <c r="E6" s="369"/>
      <c r="F6" s="31" t="s">
        <v>752</v>
      </c>
      <c r="G6" s="122" t="s">
        <v>716</v>
      </c>
      <c r="H6" s="368"/>
      <c r="I6" s="368"/>
    </row>
    <row r="7" spans="1:17" x14ac:dyDescent="0.25">
      <c r="A7" s="1">
        <v>1</v>
      </c>
      <c r="B7" s="1">
        <v>2</v>
      </c>
      <c r="C7" s="1">
        <v>3</v>
      </c>
      <c r="D7" s="1">
        <v>4</v>
      </c>
      <c r="E7" s="1">
        <v>5</v>
      </c>
      <c r="F7" s="1">
        <v>6</v>
      </c>
      <c r="G7" s="1">
        <v>7</v>
      </c>
      <c r="H7" s="1">
        <v>8</v>
      </c>
      <c r="I7" s="1" t="s">
        <v>653</v>
      </c>
      <c r="J7" s="375"/>
      <c r="K7" s="375"/>
      <c r="L7" s="375"/>
      <c r="M7" s="375"/>
      <c r="N7" s="375"/>
      <c r="O7" s="375"/>
      <c r="P7" s="375"/>
      <c r="Q7" s="375"/>
    </row>
    <row r="8" spans="1:17" s="148" customFormat="1" x14ac:dyDescent="0.25">
      <c r="A8" s="133" t="s">
        <v>7</v>
      </c>
      <c r="B8" s="182" t="s">
        <v>99</v>
      </c>
      <c r="C8" s="183"/>
      <c r="D8" s="184">
        <f>SUM(D9:D11)</f>
        <v>5561029</v>
      </c>
      <c r="E8" s="184">
        <f>SUM(E9:E11)</f>
        <v>5575397.2999999998</v>
      </c>
      <c r="F8" s="184">
        <f>SUM(F9:F11)</f>
        <v>5575397.2999999998</v>
      </c>
      <c r="G8" s="184">
        <f>SUM(G9:G11)</f>
        <v>0</v>
      </c>
      <c r="H8" s="184">
        <f>SUM(H9:H11)</f>
        <v>1557187.2000000004</v>
      </c>
      <c r="I8" s="185">
        <f t="shared" ref="I8:I35" si="0">H8/E8*100</f>
        <v>27.929618576240305</v>
      </c>
      <c r="J8" s="134"/>
    </row>
    <row r="9" spans="1:17" s="148" customFormat="1" ht="46.5" customHeight="1" x14ac:dyDescent="0.25">
      <c r="A9" s="131" t="s">
        <v>8</v>
      </c>
      <c r="B9" s="177" t="s">
        <v>98</v>
      </c>
      <c r="C9" s="178" t="s">
        <v>652</v>
      </c>
      <c r="D9" s="179">
        <f>Дотации!H101</f>
        <v>35009</v>
      </c>
      <c r="E9" s="179">
        <f>Дотации!I101</f>
        <v>35009</v>
      </c>
      <c r="F9" s="179">
        <f>Дотации!I101</f>
        <v>35009</v>
      </c>
      <c r="G9" s="179"/>
      <c r="H9" s="179">
        <f>Дотации!J101</f>
        <v>8751</v>
      </c>
      <c r="I9" s="179">
        <f>H9/E9*100</f>
        <v>24.996429489559826</v>
      </c>
      <c r="J9" s="150"/>
    </row>
    <row r="10" spans="1:17" s="151" customFormat="1" ht="31.5" x14ac:dyDescent="0.25">
      <c r="A10" s="123" t="s">
        <v>9</v>
      </c>
      <c r="B10" s="174" t="s">
        <v>992</v>
      </c>
      <c r="C10" s="175" t="s">
        <v>650</v>
      </c>
      <c r="D10" s="176">
        <f>Дотации!L101</f>
        <v>4945752.8</v>
      </c>
      <c r="E10" s="176">
        <f>Дотации!M101</f>
        <v>4945752.8</v>
      </c>
      <c r="F10" s="176">
        <f>Дотации!M101</f>
        <v>4945752.8</v>
      </c>
      <c r="G10" s="176"/>
      <c r="H10" s="176">
        <f>Дотации!N101</f>
        <v>1392569.5000000005</v>
      </c>
      <c r="I10" s="176">
        <f t="shared" si="0"/>
        <v>28.156876340443066</v>
      </c>
    </row>
    <row r="11" spans="1:17" s="148" customFormat="1" ht="36.75" customHeight="1" x14ac:dyDescent="0.25">
      <c r="A11" s="131" t="s">
        <v>10</v>
      </c>
      <c r="B11" s="177" t="s">
        <v>995</v>
      </c>
      <c r="C11" s="178" t="s">
        <v>651</v>
      </c>
      <c r="D11" s="179">
        <f>Дотации!P101</f>
        <v>580267.19999999995</v>
      </c>
      <c r="E11" s="179">
        <f>Дотации!Q101</f>
        <v>594635.5</v>
      </c>
      <c r="F11" s="179">
        <f>Дотации!Q101</f>
        <v>594635.5</v>
      </c>
      <c r="G11" s="179"/>
      <c r="H11" s="179">
        <f>Дотации!R101</f>
        <v>155866.69999999998</v>
      </c>
      <c r="I11" s="179">
        <f t="shared" si="0"/>
        <v>26.212141723795501</v>
      </c>
      <c r="J11" s="147"/>
      <c r="K11" s="147"/>
    </row>
    <row r="12" spans="1:17" s="148" customFormat="1" x14ac:dyDescent="0.25">
      <c r="A12" s="158" t="s">
        <v>11</v>
      </c>
      <c r="B12" s="208" t="s">
        <v>12</v>
      </c>
      <c r="C12" s="209"/>
      <c r="D12" s="207">
        <f>SUM(D13:D72)</f>
        <v>14196018.294660002</v>
      </c>
      <c r="E12" s="207">
        <f>SUM(E13:E72)+0.1</f>
        <v>16019177.512820005</v>
      </c>
      <c r="F12" s="207">
        <f>SUM(F13:F72)+0.1</f>
        <v>16019177.512820005</v>
      </c>
      <c r="G12" s="207">
        <f t="shared" ref="G12:H12" si="1">SUM(G13:G72)</f>
        <v>0</v>
      </c>
      <c r="H12" s="207">
        <f t="shared" si="1"/>
        <v>3015708.2290600003</v>
      </c>
      <c r="I12" s="207">
        <f t="shared" si="0"/>
        <v>18.825612155471504</v>
      </c>
      <c r="J12" s="134"/>
      <c r="K12" s="134"/>
      <c r="M12" s="159"/>
    </row>
    <row r="13" spans="1:17" s="148" customFormat="1" ht="47.25" x14ac:dyDescent="0.25">
      <c r="A13" s="131" t="s">
        <v>13</v>
      </c>
      <c r="B13" s="177" t="s">
        <v>777</v>
      </c>
      <c r="C13" s="178" t="s">
        <v>1052</v>
      </c>
      <c r="D13" s="179">
        <f>Субсидии!H398</f>
        <v>38251.797780000001</v>
      </c>
      <c r="E13" s="179">
        <f>Субсидии!I398</f>
        <v>38251.797780000001</v>
      </c>
      <c r="F13" s="179">
        <f>Субсидии!I398</f>
        <v>38251.797780000001</v>
      </c>
      <c r="G13" s="179"/>
      <c r="H13" s="179">
        <f>Субсидии!J398</f>
        <v>13489.261640000002</v>
      </c>
      <c r="I13" s="179">
        <f t="shared" si="0"/>
        <v>35.264386049465315</v>
      </c>
      <c r="J13" s="146"/>
      <c r="K13" s="146"/>
    </row>
    <row r="14" spans="1:17" s="148" customFormat="1" ht="31.5" x14ac:dyDescent="0.25">
      <c r="A14" s="131" t="s">
        <v>14</v>
      </c>
      <c r="B14" s="177" t="s">
        <v>101</v>
      </c>
      <c r="C14" s="178" t="s">
        <v>664</v>
      </c>
      <c r="D14" s="179">
        <f>Субсидии!L398</f>
        <v>80920.100000000006</v>
      </c>
      <c r="E14" s="179">
        <f>Субсидии!M398</f>
        <v>80920.100000000006</v>
      </c>
      <c r="F14" s="179">
        <f>Субсидии!M398</f>
        <v>80920.100000000006</v>
      </c>
      <c r="G14" s="179"/>
      <c r="H14" s="179">
        <f>Субсидии!N398</f>
        <v>79620.642319999999</v>
      </c>
      <c r="I14" s="179">
        <f t="shared" si="0"/>
        <v>98.394147214350937</v>
      </c>
      <c r="J14" s="147"/>
      <c r="K14" s="146"/>
    </row>
    <row r="15" spans="1:17" s="148" customFormat="1" ht="47.25" x14ac:dyDescent="0.25">
      <c r="A15" s="131" t="s">
        <v>15</v>
      </c>
      <c r="B15" s="177" t="s">
        <v>775</v>
      </c>
      <c r="C15" s="178" t="s">
        <v>662</v>
      </c>
      <c r="D15" s="179">
        <f>Субсидии!P398</f>
        <v>5200</v>
      </c>
      <c r="E15" s="179">
        <f>Субсидии!Q398</f>
        <v>0</v>
      </c>
      <c r="F15" s="179">
        <f>Субсидии!Q398</f>
        <v>0</v>
      </c>
      <c r="G15" s="179"/>
      <c r="H15" s="179">
        <f>Субсидии!R398</f>
        <v>0</v>
      </c>
      <c r="I15" s="179"/>
      <c r="J15" s="147"/>
      <c r="K15" s="147"/>
    </row>
    <row r="16" spans="1:17" s="148" customFormat="1" ht="63" x14ac:dyDescent="0.25">
      <c r="A16" s="131" t="s">
        <v>16</v>
      </c>
      <c r="B16" s="177" t="s">
        <v>808</v>
      </c>
      <c r="C16" s="178" t="s">
        <v>1053</v>
      </c>
      <c r="D16" s="179">
        <f>Субсидии!T398</f>
        <v>10000</v>
      </c>
      <c r="E16" s="179">
        <f>Субсидии!U398</f>
        <v>10000</v>
      </c>
      <c r="F16" s="179">
        <f>Субсидии!U398</f>
        <v>10000</v>
      </c>
      <c r="G16" s="179"/>
      <c r="H16" s="179">
        <f>Субсидии!V398</f>
        <v>0</v>
      </c>
      <c r="I16" s="179">
        <f t="shared" si="0"/>
        <v>0</v>
      </c>
      <c r="J16" s="147"/>
      <c r="K16" s="147"/>
    </row>
    <row r="17" spans="1:11" s="148" customFormat="1" ht="43.5" customHeight="1" x14ac:dyDescent="0.25">
      <c r="A17" s="131" t="s">
        <v>17</v>
      </c>
      <c r="B17" s="177" t="s">
        <v>1000</v>
      </c>
      <c r="C17" s="186" t="s">
        <v>770</v>
      </c>
      <c r="D17" s="179">
        <f>Субсидии!X398</f>
        <v>2359.5505599999997</v>
      </c>
      <c r="E17" s="179">
        <f>Субсидии!Y398</f>
        <v>2359.5505599999997</v>
      </c>
      <c r="F17" s="179">
        <f>Субсидии!Y398</f>
        <v>2359.5505599999997</v>
      </c>
      <c r="G17" s="179"/>
      <c r="H17" s="179">
        <f>Субсидии!Z398</f>
        <v>2021.1123599999994</v>
      </c>
      <c r="I17" s="179">
        <f t="shared" si="0"/>
        <v>85.656666750976498</v>
      </c>
      <c r="J17" s="147"/>
      <c r="K17" s="147"/>
    </row>
    <row r="18" spans="1:11" s="148" customFormat="1" ht="47.25" x14ac:dyDescent="0.25">
      <c r="A18" s="131" t="s">
        <v>18</v>
      </c>
      <c r="B18" s="177" t="s">
        <v>1001</v>
      </c>
      <c r="C18" s="178" t="s">
        <v>771</v>
      </c>
      <c r="D18" s="179">
        <f>Субсидии!AB398</f>
        <v>842.69663000000014</v>
      </c>
      <c r="E18" s="179">
        <f>Субсидии!AC398</f>
        <v>842.69663000000014</v>
      </c>
      <c r="F18" s="179">
        <f>Субсидии!AC398</f>
        <v>842.69663000000014</v>
      </c>
      <c r="G18" s="179"/>
      <c r="H18" s="179">
        <f>Субсидии!AD398</f>
        <v>842.69663000000014</v>
      </c>
      <c r="I18" s="179">
        <f t="shared" si="0"/>
        <v>100</v>
      </c>
      <c r="J18" s="147"/>
      <c r="K18" s="147"/>
    </row>
    <row r="19" spans="1:11" s="148" customFormat="1" ht="49.5" customHeight="1" x14ac:dyDescent="0.25">
      <c r="A19" s="131" t="s">
        <v>19</v>
      </c>
      <c r="B19" s="177" t="s">
        <v>779</v>
      </c>
      <c r="C19" s="178" t="s">
        <v>663</v>
      </c>
      <c r="D19" s="179">
        <f>Субсидии!AF398</f>
        <v>9251.7592299999997</v>
      </c>
      <c r="E19" s="179">
        <f>Субсидии!AG398</f>
        <v>9251.7592299999997</v>
      </c>
      <c r="F19" s="179">
        <f>Субсидии!AG398</f>
        <v>9251.7592299999997</v>
      </c>
      <c r="G19" s="179"/>
      <c r="H19" s="179">
        <f>Субсидии!AH398</f>
        <v>9124.3064599999998</v>
      </c>
      <c r="I19" s="179">
        <f t="shared" si="0"/>
        <v>98.622394218964132</v>
      </c>
      <c r="J19" s="147"/>
      <c r="K19" s="147"/>
    </row>
    <row r="20" spans="1:11" s="148" customFormat="1" ht="39.75" customHeight="1" x14ac:dyDescent="0.25">
      <c r="A20" s="131" t="s">
        <v>20</v>
      </c>
      <c r="B20" s="177" t="s">
        <v>507</v>
      </c>
      <c r="C20" s="178" t="s">
        <v>654</v>
      </c>
      <c r="D20" s="179">
        <f>Субсидии!AJ398</f>
        <v>6200</v>
      </c>
      <c r="E20" s="179">
        <f>Субсидии!AK398</f>
        <v>6200</v>
      </c>
      <c r="F20" s="179">
        <f>Субсидии!AK398</f>
        <v>6200</v>
      </c>
      <c r="G20" s="179"/>
      <c r="H20" s="179">
        <f>Субсидии!AL398</f>
        <v>0</v>
      </c>
      <c r="I20" s="179">
        <f t="shared" si="0"/>
        <v>0</v>
      </c>
      <c r="J20" s="147"/>
      <c r="K20" s="147"/>
    </row>
    <row r="21" spans="1:11" s="148" customFormat="1" ht="37.5" customHeight="1" x14ac:dyDescent="0.25">
      <c r="A21" s="131" t="s">
        <v>21</v>
      </c>
      <c r="B21" s="177" t="s">
        <v>1058</v>
      </c>
      <c r="C21" s="178" t="s">
        <v>669</v>
      </c>
      <c r="D21" s="179">
        <f>Субсидии!AN398</f>
        <v>170000</v>
      </c>
      <c r="E21" s="179">
        <f>Субсидии!AO398</f>
        <v>170000</v>
      </c>
      <c r="F21" s="179">
        <f>Субсидии!AO398</f>
        <v>170000</v>
      </c>
      <c r="G21" s="179"/>
      <c r="H21" s="179">
        <f>Субсидии!AP398</f>
        <v>0</v>
      </c>
      <c r="I21" s="179">
        <f t="shared" si="0"/>
        <v>0</v>
      </c>
      <c r="J21" s="147"/>
      <c r="K21" s="147"/>
    </row>
    <row r="22" spans="1:11" s="148" customFormat="1" ht="36.75" customHeight="1" x14ac:dyDescent="0.25">
      <c r="A22" s="131" t="s">
        <v>22</v>
      </c>
      <c r="B22" s="177" t="s">
        <v>788</v>
      </c>
      <c r="C22" s="178" t="s">
        <v>789</v>
      </c>
      <c r="D22" s="179">
        <f>Субсидии!AR398</f>
        <v>645373.78</v>
      </c>
      <c r="E22" s="179">
        <f>Субсидии!AS398</f>
        <v>645373.78</v>
      </c>
      <c r="F22" s="179">
        <f>Субсидии!AS398</f>
        <v>645373.78</v>
      </c>
      <c r="G22" s="179"/>
      <c r="H22" s="179">
        <f>Субсидии!AT398</f>
        <v>39776.467360000002</v>
      </c>
      <c r="I22" s="179">
        <f t="shared" si="0"/>
        <v>6.1633224950663479</v>
      </c>
      <c r="J22" s="147"/>
      <c r="K22" s="147"/>
    </row>
    <row r="23" spans="1:11" s="148" customFormat="1" ht="47.25" x14ac:dyDescent="0.25">
      <c r="A23" s="131" t="s">
        <v>23</v>
      </c>
      <c r="B23" s="177" t="s">
        <v>760</v>
      </c>
      <c r="C23" s="178" t="s">
        <v>657</v>
      </c>
      <c r="D23" s="179">
        <f>Субсидии!AV398</f>
        <v>2744254.7</v>
      </c>
      <c r="E23" s="179">
        <f>Субсидии!AW398</f>
        <v>2744254.7</v>
      </c>
      <c r="F23" s="179">
        <f>Субсидии!AW398</f>
        <v>2744254.7</v>
      </c>
      <c r="G23" s="179"/>
      <c r="H23" s="179">
        <f>Субсидии!AX398</f>
        <v>435506.60074000002</v>
      </c>
      <c r="I23" s="179">
        <f t="shared" si="0"/>
        <v>15.869758763280975</v>
      </c>
      <c r="J23" s="147"/>
      <c r="K23" s="152"/>
    </row>
    <row r="24" spans="1:11" s="148" customFormat="1" ht="63" x14ac:dyDescent="0.25">
      <c r="A24" s="131" t="s">
        <v>24</v>
      </c>
      <c r="B24" s="177" t="s">
        <v>1009</v>
      </c>
      <c r="C24" s="178" t="s">
        <v>784</v>
      </c>
      <c r="D24" s="179">
        <f>Субсидии!AZ398</f>
        <v>52586.122450000003</v>
      </c>
      <c r="E24" s="179">
        <f>Субсидии!BA398</f>
        <v>52586.122450000003</v>
      </c>
      <c r="F24" s="179">
        <f>Субсидии!BA398</f>
        <v>52586.122450000003</v>
      </c>
      <c r="G24" s="179"/>
      <c r="H24" s="179">
        <f>Субсидии!BB398</f>
        <v>11179.38775</v>
      </c>
      <c r="I24" s="179">
        <f t="shared" si="0"/>
        <v>21.259197729647394</v>
      </c>
      <c r="J24" s="147"/>
      <c r="K24" s="152"/>
    </row>
    <row r="25" spans="1:11" s="148" customFormat="1" ht="47.25" x14ac:dyDescent="0.25">
      <c r="A25" s="131" t="s">
        <v>513</v>
      </c>
      <c r="B25" s="177" t="s">
        <v>756</v>
      </c>
      <c r="C25" s="186" t="s">
        <v>757</v>
      </c>
      <c r="D25" s="179">
        <f>Субсидии!BD398</f>
        <v>200000</v>
      </c>
      <c r="E25" s="179">
        <f>Субсидии!BE398</f>
        <v>200000</v>
      </c>
      <c r="F25" s="179">
        <f>Субсидии!BE398</f>
        <v>200000</v>
      </c>
      <c r="G25" s="179"/>
      <c r="H25" s="179">
        <f>Субсидии!BF398</f>
        <v>0</v>
      </c>
      <c r="I25" s="179">
        <f t="shared" si="0"/>
        <v>0</v>
      </c>
      <c r="J25" s="147"/>
      <c r="K25" s="152"/>
    </row>
    <row r="26" spans="1:11" s="148" customFormat="1" ht="47.25" x14ac:dyDescent="0.25">
      <c r="A26" s="131" t="s">
        <v>25</v>
      </c>
      <c r="B26" s="177" t="s">
        <v>655</v>
      </c>
      <c r="C26" s="186" t="s">
        <v>759</v>
      </c>
      <c r="D26" s="179">
        <f>Субсидии!BH398</f>
        <v>1343757</v>
      </c>
      <c r="E26" s="179">
        <f>Субсидии!BI398</f>
        <v>1343757</v>
      </c>
      <c r="F26" s="179">
        <f>Субсидии!BI398</f>
        <v>1343757</v>
      </c>
      <c r="G26" s="179"/>
      <c r="H26" s="179">
        <f>Субсидии!BJ398</f>
        <v>1705.0274999999999</v>
      </c>
      <c r="I26" s="179">
        <f t="shared" si="0"/>
        <v>0.1268851064589803</v>
      </c>
      <c r="J26" s="147"/>
      <c r="K26" s="152"/>
    </row>
    <row r="27" spans="1:11" s="148" customFormat="1" ht="47.25" x14ac:dyDescent="0.25">
      <c r="A27" s="131" t="s">
        <v>514</v>
      </c>
      <c r="B27" s="177" t="s">
        <v>1070</v>
      </c>
      <c r="C27" s="186" t="s">
        <v>1069</v>
      </c>
      <c r="D27" s="179"/>
      <c r="E27" s="179">
        <f>Субсидии!BM398</f>
        <v>100000</v>
      </c>
      <c r="F27" s="179">
        <f>Субсидии!BM398</f>
        <v>100000</v>
      </c>
      <c r="G27" s="179"/>
      <c r="H27" s="179">
        <f>Субсидии!BN398</f>
        <v>0</v>
      </c>
      <c r="I27" s="179">
        <f t="shared" si="0"/>
        <v>0</v>
      </c>
      <c r="J27" s="147"/>
      <c r="K27" s="152"/>
    </row>
    <row r="28" spans="1:11" s="148" customFormat="1" ht="50.25" customHeight="1" x14ac:dyDescent="0.25">
      <c r="A28" s="131" t="s">
        <v>515</v>
      </c>
      <c r="B28" s="177" t="s">
        <v>100</v>
      </c>
      <c r="C28" s="186" t="s">
        <v>97</v>
      </c>
      <c r="D28" s="179">
        <f>Субсидии!BP398</f>
        <v>78596.734700000001</v>
      </c>
      <c r="E28" s="179">
        <f>Субсидии!BQ398</f>
        <v>78596.734700000001</v>
      </c>
      <c r="F28" s="179">
        <f>Субсидии!BQ398</f>
        <v>78596.734700000001</v>
      </c>
      <c r="G28" s="179"/>
      <c r="H28" s="179">
        <f>Субсидии!BR398</f>
        <v>7859.38339</v>
      </c>
      <c r="I28" s="179">
        <f t="shared" si="0"/>
        <v>9.999630926143297</v>
      </c>
      <c r="J28" s="147"/>
      <c r="K28" s="152"/>
    </row>
    <row r="29" spans="1:11" s="148" customFormat="1" ht="38.25" customHeight="1" x14ac:dyDescent="0.25">
      <c r="A29" s="131" t="s">
        <v>26</v>
      </c>
      <c r="B29" s="177" t="s">
        <v>1074</v>
      </c>
      <c r="C29" s="186" t="s">
        <v>668</v>
      </c>
      <c r="D29" s="179">
        <f>Субсидии!BT398</f>
        <v>0</v>
      </c>
      <c r="E29" s="179">
        <f>Субсидии!BU398</f>
        <v>98884.081639999989</v>
      </c>
      <c r="F29" s="179">
        <f>Субсидии!BU398</f>
        <v>98884.081639999989</v>
      </c>
      <c r="G29" s="226"/>
      <c r="H29" s="179">
        <f>Субсидии!BV398</f>
        <v>1500.22567</v>
      </c>
      <c r="I29" s="179">
        <f t="shared" si="0"/>
        <v>1.5171558911390424</v>
      </c>
      <c r="J29" s="147"/>
      <c r="K29" s="152"/>
    </row>
    <row r="30" spans="1:11" s="148" customFormat="1" ht="67.5" customHeight="1" x14ac:dyDescent="0.25">
      <c r="A30" s="131" t="s">
        <v>27</v>
      </c>
      <c r="B30" s="177" t="s">
        <v>799</v>
      </c>
      <c r="C30" s="186" t="s">
        <v>800</v>
      </c>
      <c r="D30" s="179">
        <f>Субсидии!BX398</f>
        <v>1192480.3</v>
      </c>
      <c r="E30" s="179">
        <f>Субсидии!BY398</f>
        <v>1174135.3400000001</v>
      </c>
      <c r="F30" s="179">
        <f>Субсидии!BY398</f>
        <v>1174135.3400000001</v>
      </c>
      <c r="G30" s="179"/>
      <c r="H30" s="179">
        <f>Субсидии!BZ398</f>
        <v>280513.49583999999</v>
      </c>
      <c r="I30" s="179">
        <f t="shared" si="0"/>
        <v>23.891069988575588</v>
      </c>
      <c r="J30" s="147"/>
      <c r="K30" s="152"/>
    </row>
    <row r="31" spans="1:11" s="148" customFormat="1" ht="47.25" x14ac:dyDescent="0.25">
      <c r="A31" s="131" t="s">
        <v>28</v>
      </c>
      <c r="B31" s="177" t="s">
        <v>762</v>
      </c>
      <c r="C31" s="186" t="s">
        <v>658</v>
      </c>
      <c r="D31" s="179">
        <f>Субсидии!CB398</f>
        <v>39000</v>
      </c>
      <c r="E31" s="179">
        <f>Субсидии!CC398</f>
        <v>29000</v>
      </c>
      <c r="F31" s="179">
        <f>Субсидии!CC398</f>
        <v>29000</v>
      </c>
      <c r="G31" s="179"/>
      <c r="H31" s="179">
        <f>Субсидии!CD398</f>
        <v>288.5</v>
      </c>
      <c r="I31" s="179">
        <f t="shared" si="0"/>
        <v>0.9948275862068966</v>
      </c>
      <c r="J31" s="147"/>
      <c r="K31" s="152"/>
    </row>
    <row r="32" spans="1:11" s="148" customFormat="1" ht="51" customHeight="1" x14ac:dyDescent="0.25">
      <c r="A32" s="131" t="s">
        <v>29</v>
      </c>
      <c r="B32" s="177" t="s">
        <v>763</v>
      </c>
      <c r="C32" s="186" t="s">
        <v>659</v>
      </c>
      <c r="D32" s="179">
        <f>Субсидии!CF398</f>
        <v>46000</v>
      </c>
      <c r="E32" s="179">
        <f>Субсидии!CG398</f>
        <v>53000</v>
      </c>
      <c r="F32" s="179">
        <f>Субсидии!CG398</f>
        <v>53000</v>
      </c>
      <c r="G32" s="179"/>
      <c r="H32" s="179">
        <f>Субсидии!CH398</f>
        <v>1479.29998</v>
      </c>
      <c r="I32" s="179">
        <f t="shared" si="0"/>
        <v>2.7911320377358493</v>
      </c>
      <c r="J32" s="147"/>
      <c r="K32" s="152"/>
    </row>
    <row r="33" spans="1:11" s="148" customFormat="1" ht="50.25" customHeight="1" x14ac:dyDescent="0.25">
      <c r="A33" s="131" t="s">
        <v>30</v>
      </c>
      <c r="B33" s="177" t="s">
        <v>764</v>
      </c>
      <c r="C33" s="186" t="s">
        <v>660</v>
      </c>
      <c r="D33" s="179">
        <f>Субсидии!CJ398</f>
        <v>20000</v>
      </c>
      <c r="E33" s="179">
        <f>Субсидии!CK398</f>
        <v>20500</v>
      </c>
      <c r="F33" s="179">
        <f>Субсидии!CK398</f>
        <v>20500</v>
      </c>
      <c r="G33" s="179"/>
      <c r="H33" s="179">
        <f>Субсидии!CL398</f>
        <v>1062.0999999999999</v>
      </c>
      <c r="I33" s="179">
        <f t="shared" si="0"/>
        <v>5.1809756097560973</v>
      </c>
      <c r="J33" s="147"/>
      <c r="K33" s="152"/>
    </row>
    <row r="34" spans="1:11" s="148" customFormat="1" ht="54" customHeight="1" x14ac:dyDescent="0.25">
      <c r="A34" s="131" t="s">
        <v>31</v>
      </c>
      <c r="B34" s="177" t="s">
        <v>1007</v>
      </c>
      <c r="C34" s="186" t="s">
        <v>661</v>
      </c>
      <c r="D34" s="179">
        <f>Субсидии!CN398</f>
        <v>10029.099999999999</v>
      </c>
      <c r="E34" s="179">
        <f>Субсидии!CO398</f>
        <v>0</v>
      </c>
      <c r="F34" s="179">
        <f>Субсидии!CO398</f>
        <v>0</v>
      </c>
      <c r="G34" s="179"/>
      <c r="H34" s="179">
        <f>Субсидии!CP398</f>
        <v>0</v>
      </c>
      <c r="I34" s="179"/>
      <c r="J34" s="147"/>
      <c r="K34" s="152"/>
    </row>
    <row r="35" spans="1:11" s="148" customFormat="1" ht="63.75" customHeight="1" x14ac:dyDescent="0.25">
      <c r="A35" s="131" t="s">
        <v>32</v>
      </c>
      <c r="B35" s="177" t="s">
        <v>1055</v>
      </c>
      <c r="C35" s="186" t="s">
        <v>661</v>
      </c>
      <c r="D35" s="179">
        <f>Субсидии!CR398</f>
        <v>0</v>
      </c>
      <c r="E35" s="179">
        <f>Субсидии!CS398</f>
        <v>15229.101050000001</v>
      </c>
      <c r="F35" s="179">
        <f>Субсидии!CS398</f>
        <v>15229.101050000001</v>
      </c>
      <c r="G35" s="179"/>
      <c r="H35" s="179">
        <f>Субсидии!CT398</f>
        <v>15229.101050000001</v>
      </c>
      <c r="I35" s="179">
        <f t="shared" si="0"/>
        <v>100</v>
      </c>
      <c r="J35" s="147"/>
      <c r="K35" s="152"/>
    </row>
    <row r="36" spans="1:11" s="148" customFormat="1" ht="36.75" customHeight="1" x14ac:dyDescent="0.25">
      <c r="A36" s="131" t="s">
        <v>33</v>
      </c>
      <c r="B36" s="177" t="s">
        <v>805</v>
      </c>
      <c r="C36" s="186" t="s">
        <v>806</v>
      </c>
      <c r="D36" s="179">
        <f>Субсидии!CV398</f>
        <v>0</v>
      </c>
      <c r="E36" s="179">
        <f>Субсидии!CW398</f>
        <v>3545.9067700000001</v>
      </c>
      <c r="F36" s="179">
        <f>Субсидии!CW398</f>
        <v>3545.9067700000001</v>
      </c>
      <c r="G36" s="179"/>
      <c r="H36" s="179">
        <f>Субсидии!CX398</f>
        <v>1063.7720399999998</v>
      </c>
      <c r="I36" s="179">
        <f t="shared" ref="I36:I46" si="2">H36/E36*100</f>
        <v>30.000000253813774</v>
      </c>
      <c r="J36" s="147"/>
      <c r="K36" s="152"/>
    </row>
    <row r="37" spans="1:11" s="148" customFormat="1" ht="43.5" customHeight="1" x14ac:dyDescent="0.25">
      <c r="A37" s="131" t="s">
        <v>516</v>
      </c>
      <c r="B37" s="177" t="s">
        <v>795</v>
      </c>
      <c r="C37" s="186" t="s">
        <v>796</v>
      </c>
      <c r="D37" s="179">
        <f>Субсидии!CZ398</f>
        <v>1424339.2999999998</v>
      </c>
      <c r="E37" s="179">
        <f>Субсидии!DA398</f>
        <v>1497922.58439</v>
      </c>
      <c r="F37" s="179">
        <f>Субсидии!DA398</f>
        <v>1497922.58439</v>
      </c>
      <c r="G37" s="179"/>
      <c r="H37" s="179">
        <f>Субсидии!DB398</f>
        <v>0</v>
      </c>
      <c r="I37" s="179">
        <f t="shared" si="2"/>
        <v>0</v>
      </c>
      <c r="J37" s="147"/>
      <c r="K37" s="152"/>
    </row>
    <row r="38" spans="1:11" s="148" customFormat="1" ht="45.75" customHeight="1" x14ac:dyDescent="0.25">
      <c r="A38" s="131" t="s">
        <v>34</v>
      </c>
      <c r="B38" s="177" t="s">
        <v>665</v>
      </c>
      <c r="C38" s="186" t="s">
        <v>798</v>
      </c>
      <c r="D38" s="179">
        <f>Субсидии!DD398</f>
        <v>26525.9</v>
      </c>
      <c r="E38" s="179">
        <f>Субсидии!DE398</f>
        <v>29473.295439999998</v>
      </c>
      <c r="F38" s="179">
        <f>Субсидии!DE398</f>
        <v>29473.295439999998</v>
      </c>
      <c r="G38" s="179"/>
      <c r="H38" s="179">
        <f>Субсидии!DF398</f>
        <v>0</v>
      </c>
      <c r="I38" s="179">
        <f t="shared" si="2"/>
        <v>0</v>
      </c>
      <c r="J38" s="147"/>
      <c r="K38" s="152"/>
    </row>
    <row r="39" spans="1:11" s="148" customFormat="1" ht="63" x14ac:dyDescent="0.25">
      <c r="A39" s="131" t="s">
        <v>35</v>
      </c>
      <c r="B39" s="177" t="s">
        <v>1021</v>
      </c>
      <c r="C39" s="186" t="s">
        <v>812</v>
      </c>
      <c r="D39" s="179">
        <f>Субсидии!DH398</f>
        <v>378624.20799999998</v>
      </c>
      <c r="E39" s="179">
        <f>Субсидии!DI398</f>
        <v>378624.20799999998</v>
      </c>
      <c r="F39" s="179">
        <f>Субсидии!DI398</f>
        <v>378624.20799999998</v>
      </c>
      <c r="G39" s="179"/>
      <c r="H39" s="179">
        <f>Субсидии!DJ398</f>
        <v>1055.9000000000001</v>
      </c>
      <c r="I39" s="179">
        <f t="shared" si="2"/>
        <v>0.27887810068393731</v>
      </c>
      <c r="J39" s="147"/>
      <c r="K39" s="152"/>
    </row>
    <row r="40" spans="1:11" s="148" customFormat="1" ht="72.75" customHeight="1" x14ac:dyDescent="0.25">
      <c r="A40" s="131" t="s">
        <v>517</v>
      </c>
      <c r="B40" s="177" t="s">
        <v>811</v>
      </c>
      <c r="C40" s="186" t="s">
        <v>810</v>
      </c>
      <c r="D40" s="179">
        <f>Субсидии!DL398</f>
        <v>8929</v>
      </c>
      <c r="E40" s="179">
        <f>Субсидии!DM398</f>
        <v>8929</v>
      </c>
      <c r="F40" s="179">
        <f>Субсидии!DM398</f>
        <v>8929</v>
      </c>
      <c r="G40" s="179"/>
      <c r="H40" s="179">
        <f>Субсидии!DN398</f>
        <v>84</v>
      </c>
      <c r="I40" s="179">
        <f t="shared" si="2"/>
        <v>0.94075484376749918</v>
      </c>
      <c r="J40" s="147"/>
      <c r="K40" s="152"/>
    </row>
    <row r="41" spans="1:11" s="148" customFormat="1" ht="47.25" x14ac:dyDescent="0.25">
      <c r="A41" s="131" t="s">
        <v>36</v>
      </c>
      <c r="B41" s="177" t="s">
        <v>627</v>
      </c>
      <c r="C41" s="186" t="s">
        <v>670</v>
      </c>
      <c r="D41" s="179">
        <f>Субсидии!DP398</f>
        <v>525831.13199999998</v>
      </c>
      <c r="E41" s="179">
        <f>Субсидии!DQ398</f>
        <v>525831.09358999995</v>
      </c>
      <c r="F41" s="179">
        <f>Субсидии!DQ398</f>
        <v>525831.09358999995</v>
      </c>
      <c r="G41" s="179"/>
      <c r="H41" s="179">
        <f>Субсидии!DR398</f>
        <v>425422.98295999999</v>
      </c>
      <c r="I41" s="179">
        <f t="shared" si="2"/>
        <v>80.904873855122389</v>
      </c>
      <c r="J41" s="147"/>
      <c r="K41" s="152"/>
    </row>
    <row r="42" spans="1:11" s="148" customFormat="1" ht="78.75" x14ac:dyDescent="0.25">
      <c r="A42" s="131" t="s">
        <v>37</v>
      </c>
      <c r="B42" s="177" t="s">
        <v>772</v>
      </c>
      <c r="C42" s="186" t="s">
        <v>773</v>
      </c>
      <c r="D42" s="179">
        <f>Субсидии!DT398</f>
        <v>510204.1</v>
      </c>
      <c r="E42" s="179">
        <f>Субсидии!DU398</f>
        <v>1020408.1632599999</v>
      </c>
      <c r="F42" s="179">
        <f>Субсидии!DU398</f>
        <v>1020408.1632599999</v>
      </c>
      <c r="G42" s="179"/>
      <c r="H42" s="179">
        <f>Субсидии!DV398</f>
        <v>2817.9993999999997</v>
      </c>
      <c r="I42" s="179">
        <f t="shared" si="2"/>
        <v>0.27616394120143606</v>
      </c>
      <c r="J42" s="147"/>
      <c r="K42" s="152"/>
    </row>
    <row r="43" spans="1:11" s="148" customFormat="1" ht="47.25" x14ac:dyDescent="0.25">
      <c r="A43" s="131" t="s">
        <v>518</v>
      </c>
      <c r="B43" s="177" t="s">
        <v>1016</v>
      </c>
      <c r="C43" s="186" t="s">
        <v>666</v>
      </c>
      <c r="D43" s="179">
        <f>Субсидии!DX398</f>
        <v>19500</v>
      </c>
      <c r="E43" s="179">
        <f>Субсидии!DY398</f>
        <v>19000</v>
      </c>
      <c r="F43" s="179">
        <f>Субсидии!DY398</f>
        <v>19000</v>
      </c>
      <c r="G43" s="179"/>
      <c r="H43" s="179">
        <f>Субсидии!DZ398</f>
        <v>495.99965000000003</v>
      </c>
      <c r="I43" s="179">
        <f t="shared" si="2"/>
        <v>2.6105244736842108</v>
      </c>
      <c r="J43" s="147"/>
      <c r="K43" s="152"/>
    </row>
    <row r="44" spans="1:11" s="148" customFormat="1" ht="31.5" x14ac:dyDescent="0.25">
      <c r="A44" s="131" t="s">
        <v>38</v>
      </c>
      <c r="B44" s="177" t="s">
        <v>1004</v>
      </c>
      <c r="C44" s="186" t="s">
        <v>1005</v>
      </c>
      <c r="D44" s="179">
        <f>Субсидии!EB398</f>
        <v>42568.877550000005</v>
      </c>
      <c r="E44" s="179">
        <f>Субсидии!EC398</f>
        <v>42568.877550000005</v>
      </c>
      <c r="F44" s="179">
        <f>Субсидии!EC398</f>
        <v>42568.877550000005</v>
      </c>
      <c r="G44" s="179"/>
      <c r="H44" s="179">
        <f>Субсидии!ED398</f>
        <v>0</v>
      </c>
      <c r="I44" s="179">
        <f t="shared" si="2"/>
        <v>0</v>
      </c>
      <c r="J44" s="147"/>
      <c r="K44" s="152"/>
    </row>
    <row r="45" spans="1:11" s="148" customFormat="1" ht="31.5" x14ac:dyDescent="0.25">
      <c r="A45" s="131" t="s">
        <v>519</v>
      </c>
      <c r="B45" s="177" t="s">
        <v>781</v>
      </c>
      <c r="C45" s="186" t="s">
        <v>782</v>
      </c>
      <c r="D45" s="179">
        <f>Субсидии!EF398</f>
        <v>45166.326530000006</v>
      </c>
      <c r="E45" s="179">
        <f>Субсидии!EG398</f>
        <v>45166.326530000006</v>
      </c>
      <c r="F45" s="179">
        <f>Субсидии!EG398</f>
        <v>45166.326530000006</v>
      </c>
      <c r="G45" s="179"/>
      <c r="H45" s="179">
        <f>Субсидии!EH398</f>
        <v>37828.275760000004</v>
      </c>
      <c r="I45" s="179">
        <f t="shared" si="2"/>
        <v>83.753270779889561</v>
      </c>
      <c r="J45" s="147"/>
      <c r="K45" s="152"/>
    </row>
    <row r="46" spans="1:11" s="148" customFormat="1" ht="78.75" x14ac:dyDescent="0.25">
      <c r="A46" s="131" t="s">
        <v>520</v>
      </c>
      <c r="B46" s="177" t="s">
        <v>717</v>
      </c>
      <c r="C46" s="186" t="s">
        <v>641</v>
      </c>
      <c r="D46" s="179">
        <f>Субсидии!EJ398</f>
        <v>328627.85717000003</v>
      </c>
      <c r="E46" s="179">
        <f>Субсидии!EK398</f>
        <v>328627.85717000003</v>
      </c>
      <c r="F46" s="179">
        <f>Субсидии!EK398</f>
        <v>328627.85717000003</v>
      </c>
      <c r="G46" s="179"/>
      <c r="H46" s="179">
        <f>Субсидии!EL398</f>
        <v>81160.714290000004</v>
      </c>
      <c r="I46" s="179">
        <f t="shared" si="2"/>
        <v>24.696845541008216</v>
      </c>
      <c r="J46" s="147"/>
      <c r="K46" s="152"/>
    </row>
    <row r="47" spans="1:11" s="148" customFormat="1" ht="68.25" customHeight="1" x14ac:dyDescent="0.25">
      <c r="A47" s="131" t="s">
        <v>39</v>
      </c>
      <c r="B47" s="177" t="s">
        <v>976</v>
      </c>
      <c r="C47" s="186" t="s">
        <v>768</v>
      </c>
      <c r="D47" s="179">
        <f>Субсидии!EN398</f>
        <v>531096.42960000003</v>
      </c>
      <c r="E47" s="179">
        <f>Субсидии!EO398</f>
        <v>531096.42960000003</v>
      </c>
      <c r="F47" s="179">
        <f>Субсидии!EO398</f>
        <v>531096.42960000003</v>
      </c>
      <c r="G47" s="179"/>
      <c r="H47" s="179">
        <f>Субсидии!EP398</f>
        <v>531096.42960000003</v>
      </c>
      <c r="I47" s="179">
        <f t="shared" ref="I47:I87" si="3">H47/E47*100</f>
        <v>100</v>
      </c>
      <c r="J47" s="147"/>
      <c r="K47" s="152"/>
    </row>
    <row r="48" spans="1:11" s="148" customFormat="1" ht="47.25" x14ac:dyDescent="0.25">
      <c r="A48" s="131" t="s">
        <v>40</v>
      </c>
      <c r="B48" s="177" t="s">
        <v>749</v>
      </c>
      <c r="C48" s="186" t="s">
        <v>750</v>
      </c>
      <c r="D48" s="179">
        <f>Субсидии!ER398</f>
        <v>2002592.2</v>
      </c>
      <c r="E48" s="179">
        <f>Субсидии!ES398</f>
        <v>2002592.2</v>
      </c>
      <c r="F48" s="179">
        <f>Субсидии!ES398</f>
        <v>2002592.2</v>
      </c>
      <c r="G48" s="179"/>
      <c r="H48" s="179">
        <f>Субсидии!ET398</f>
        <v>131960.19304000001</v>
      </c>
      <c r="I48" s="179">
        <f t="shared" si="3"/>
        <v>6.5894690411757324</v>
      </c>
      <c r="J48" s="147"/>
      <c r="K48" s="152"/>
    </row>
    <row r="49" spans="1:11" s="148" customFormat="1" ht="94.5" x14ac:dyDescent="0.25">
      <c r="A49" s="131" t="s">
        <v>521</v>
      </c>
      <c r="B49" s="177" t="s">
        <v>1038</v>
      </c>
      <c r="C49" s="186" t="s">
        <v>821</v>
      </c>
      <c r="D49" s="179">
        <f>Субсидии!EV398</f>
        <v>20578.979589999999</v>
      </c>
      <c r="E49" s="179">
        <f>Субсидии!EW398</f>
        <v>20578.979589999999</v>
      </c>
      <c r="F49" s="179">
        <f>Субсидии!EW398</f>
        <v>20578.979589999999</v>
      </c>
      <c r="G49" s="179"/>
      <c r="H49" s="179">
        <f>Субсидии!EX398</f>
        <v>0</v>
      </c>
      <c r="I49" s="179">
        <f t="shared" si="3"/>
        <v>0</v>
      </c>
      <c r="J49" s="147"/>
      <c r="K49" s="152"/>
    </row>
    <row r="50" spans="1:11" s="148" customFormat="1" ht="31.5" x14ac:dyDescent="0.25">
      <c r="A50" s="131" t="s">
        <v>522</v>
      </c>
      <c r="B50" s="177" t="s">
        <v>1011</v>
      </c>
      <c r="C50" s="186" t="s">
        <v>785</v>
      </c>
      <c r="D50" s="179">
        <f>Субсидии!EZ398</f>
        <v>31000</v>
      </c>
      <c r="E50" s="179">
        <f>Субсидии!FA398</f>
        <v>31000</v>
      </c>
      <c r="F50" s="179">
        <f>Субсидии!FA398</f>
        <v>31000</v>
      </c>
      <c r="G50" s="179"/>
      <c r="H50" s="179">
        <f>Субсидии!FB398</f>
        <v>31000</v>
      </c>
      <c r="I50" s="179">
        <f t="shared" si="3"/>
        <v>100</v>
      </c>
      <c r="J50" s="147"/>
      <c r="K50" s="152"/>
    </row>
    <row r="51" spans="1:11" s="148" customFormat="1" ht="47.25" x14ac:dyDescent="0.25">
      <c r="A51" s="131" t="s">
        <v>552</v>
      </c>
      <c r="B51" s="177" t="s">
        <v>1014</v>
      </c>
      <c r="C51" s="186" t="s">
        <v>1013</v>
      </c>
      <c r="D51" s="179">
        <f>Субсидии!FD398</f>
        <v>28534.489799999999</v>
      </c>
      <c r="E51" s="179">
        <f>Субсидии!FE398</f>
        <v>28534.489799999999</v>
      </c>
      <c r="F51" s="179">
        <f>Субсидии!FE398</f>
        <v>28534.489799999999</v>
      </c>
      <c r="G51" s="179"/>
      <c r="H51" s="179">
        <f>Субсидии!FF398</f>
        <v>10204.081630000001</v>
      </c>
      <c r="I51" s="179">
        <f t="shared" si="3"/>
        <v>35.760518942238107</v>
      </c>
      <c r="J51" s="147"/>
      <c r="K51" s="152"/>
    </row>
    <row r="52" spans="1:11" s="148" customFormat="1" ht="36.75" customHeight="1" x14ac:dyDescent="0.25">
      <c r="A52" s="131" t="s">
        <v>523</v>
      </c>
      <c r="B52" s="177" t="s">
        <v>791</v>
      </c>
      <c r="C52" s="186" t="s">
        <v>786</v>
      </c>
      <c r="D52" s="179">
        <f>Субсидии!FH398</f>
        <v>1500</v>
      </c>
      <c r="E52" s="179">
        <f>Субсидии!FI398</f>
        <v>1500</v>
      </c>
      <c r="F52" s="179">
        <f>Субсидии!FI398</f>
        <v>1500</v>
      </c>
      <c r="G52" s="179"/>
      <c r="H52" s="179">
        <f>Субсидии!FJ398</f>
        <v>1064.3900000000001</v>
      </c>
      <c r="I52" s="179">
        <f t="shared" si="3"/>
        <v>70.959333333333348</v>
      </c>
      <c r="J52" s="147"/>
      <c r="K52" s="152"/>
    </row>
    <row r="53" spans="1:11" s="148" customFormat="1" ht="54" customHeight="1" x14ac:dyDescent="0.25">
      <c r="A53" s="131" t="s">
        <v>524</v>
      </c>
      <c r="B53" s="177" t="s">
        <v>792</v>
      </c>
      <c r="C53" s="186" t="s">
        <v>793</v>
      </c>
      <c r="D53" s="179">
        <f>Субсидии!FL398</f>
        <v>322885.20409000001</v>
      </c>
      <c r="E53" s="179">
        <f>Субсидии!FM398</f>
        <v>322885.20409000001</v>
      </c>
      <c r="F53" s="179">
        <f>Субсидии!FM398</f>
        <v>322885.20409000001</v>
      </c>
      <c r="G53" s="179"/>
      <c r="H53" s="179">
        <f>Субсидии!FN398</f>
        <v>126137.55851999999</v>
      </c>
      <c r="I53" s="179">
        <f t="shared" si="3"/>
        <v>39.06575988066669</v>
      </c>
      <c r="J53" s="147"/>
      <c r="K53" s="152"/>
    </row>
    <row r="54" spans="1:11" s="148" customFormat="1" ht="63" customHeight="1" x14ac:dyDescent="0.25">
      <c r="A54" s="131" t="s">
        <v>525</v>
      </c>
      <c r="B54" s="177" t="s">
        <v>802</v>
      </c>
      <c r="C54" s="186" t="s">
        <v>803</v>
      </c>
      <c r="D54" s="179">
        <f>Субсидии!FP398</f>
        <v>217473.16326999999</v>
      </c>
      <c r="E54" s="179">
        <f>Субсидии!FQ398</f>
        <v>217473.16326999999</v>
      </c>
      <c r="F54" s="179">
        <f>Субсидии!FQ398</f>
        <v>217473.16326999999</v>
      </c>
      <c r="G54" s="179"/>
      <c r="H54" s="179">
        <f>Субсидии!FR398</f>
        <v>0</v>
      </c>
      <c r="I54" s="179">
        <f t="shared" si="3"/>
        <v>0</v>
      </c>
      <c r="J54" s="147"/>
      <c r="K54" s="152"/>
    </row>
    <row r="55" spans="1:11" s="148" customFormat="1" ht="66" customHeight="1" x14ac:dyDescent="0.25">
      <c r="A55" s="131" t="s">
        <v>526</v>
      </c>
      <c r="B55" s="177" t="s">
        <v>998</v>
      </c>
      <c r="C55" s="186" t="s">
        <v>814</v>
      </c>
      <c r="D55" s="179">
        <f>Субсидии!FT398</f>
        <v>69514.399999999994</v>
      </c>
      <c r="E55" s="179">
        <f>Субсидии!FU398</f>
        <v>69514.399999999994</v>
      </c>
      <c r="F55" s="179">
        <f>Субсидии!FU398</f>
        <v>69514.399999999994</v>
      </c>
      <c r="G55" s="179"/>
      <c r="H55" s="179">
        <f>Субсидии!FV398</f>
        <v>0</v>
      </c>
      <c r="I55" s="179">
        <f t="shared" si="3"/>
        <v>0</v>
      </c>
      <c r="J55" s="147"/>
      <c r="K55" s="152"/>
    </row>
    <row r="56" spans="1:11" s="148" customFormat="1" ht="44.25" customHeight="1" x14ac:dyDescent="0.25">
      <c r="A56" s="131" t="s">
        <v>527</v>
      </c>
      <c r="B56" s="177" t="s">
        <v>815</v>
      </c>
      <c r="C56" s="186" t="s">
        <v>816</v>
      </c>
      <c r="D56" s="179">
        <f>Субсидии!FX398</f>
        <v>689117.33</v>
      </c>
      <c r="E56" s="179">
        <f>Субсидии!FY398</f>
        <v>689117.33</v>
      </c>
      <c r="F56" s="179">
        <f>Субсидии!FY398</f>
        <v>689117.33</v>
      </c>
      <c r="G56" s="179"/>
      <c r="H56" s="179">
        <f>Субсидии!FZ398</f>
        <v>678536.57347000006</v>
      </c>
      <c r="I56" s="179">
        <f t="shared" si="3"/>
        <v>98.464592882898501</v>
      </c>
      <c r="J56" s="147"/>
      <c r="K56" s="152"/>
    </row>
    <row r="57" spans="1:11" s="148" customFormat="1" ht="44.25" customHeight="1" x14ac:dyDescent="0.25">
      <c r="A57" s="131" t="s">
        <v>528</v>
      </c>
      <c r="B57" s="177" t="s">
        <v>818</v>
      </c>
      <c r="C57" s="186" t="s">
        <v>819</v>
      </c>
      <c r="D57" s="179">
        <f>Субсидии!GB398</f>
        <v>64567.473119999995</v>
      </c>
      <c r="E57" s="179">
        <f>Субсидии!GC398</f>
        <v>64567.473119999995</v>
      </c>
      <c r="F57" s="179">
        <f>Субсидии!GC398</f>
        <v>64567.473119999995</v>
      </c>
      <c r="G57" s="179"/>
      <c r="H57" s="179">
        <f>Субсидии!GD398</f>
        <v>0</v>
      </c>
      <c r="I57" s="179">
        <f t="shared" si="3"/>
        <v>0</v>
      </c>
      <c r="J57" s="147"/>
      <c r="K57" s="152"/>
    </row>
    <row r="58" spans="1:11" s="148" customFormat="1" ht="31.5" x14ac:dyDescent="0.25">
      <c r="A58" s="131" t="s">
        <v>529</v>
      </c>
      <c r="B58" s="177" t="s">
        <v>1056</v>
      </c>
      <c r="C58" s="186" t="s">
        <v>966</v>
      </c>
      <c r="D58" s="179"/>
      <c r="E58" s="179">
        <f>Субсидии!GG398</f>
        <v>16409.550570000003</v>
      </c>
      <c r="F58" s="179">
        <f>Субсидии!GG398</f>
        <v>16409.550570000003</v>
      </c>
      <c r="G58" s="179"/>
      <c r="H58" s="179">
        <f>Субсидии!GH398</f>
        <v>0</v>
      </c>
      <c r="I58" s="179">
        <f t="shared" si="3"/>
        <v>0</v>
      </c>
      <c r="J58" s="147"/>
      <c r="K58" s="152"/>
    </row>
    <row r="59" spans="1:11" s="148" customFormat="1" ht="85.5" customHeight="1" x14ac:dyDescent="0.25">
      <c r="A59" s="131" t="s">
        <v>530</v>
      </c>
      <c r="B59" s="177" t="s">
        <v>975</v>
      </c>
      <c r="C59" s="186" t="s">
        <v>967</v>
      </c>
      <c r="D59" s="179"/>
      <c r="E59" s="179">
        <f>Субсидии!GK398</f>
        <v>79193.236150000012</v>
      </c>
      <c r="F59" s="179">
        <f>Субсидии!GK398</f>
        <v>79193.236150000012</v>
      </c>
      <c r="G59" s="179"/>
      <c r="H59" s="179">
        <f>Субсидии!GL398</f>
        <v>1792.1</v>
      </c>
      <c r="I59" s="179">
        <f t="shared" si="3"/>
        <v>2.2629457856799551</v>
      </c>
      <c r="J59" s="147"/>
      <c r="K59" s="152"/>
    </row>
    <row r="60" spans="1:11" s="148" customFormat="1" ht="35.25" customHeight="1" x14ac:dyDescent="0.25">
      <c r="A60" s="131" t="s">
        <v>531</v>
      </c>
      <c r="B60" s="177" t="s">
        <v>1066</v>
      </c>
      <c r="C60" s="186" t="s">
        <v>1067</v>
      </c>
      <c r="D60" s="179">
        <f>Субсидии!GN398</f>
        <v>0</v>
      </c>
      <c r="E60" s="179">
        <f>Субсидии!GO398</f>
        <v>201387.75510000001</v>
      </c>
      <c r="F60" s="179">
        <f>Субсидии!GO398</f>
        <v>201387.75510000001</v>
      </c>
      <c r="G60" s="179"/>
      <c r="H60" s="179">
        <f>Субсидии!GP394</f>
        <v>0</v>
      </c>
      <c r="I60" s="179">
        <f t="shared" si="3"/>
        <v>0</v>
      </c>
      <c r="J60" s="147"/>
      <c r="K60" s="152"/>
    </row>
    <row r="61" spans="1:11" s="148" customFormat="1" ht="84.75" customHeight="1" x14ac:dyDescent="0.25">
      <c r="A61" s="131" t="s">
        <v>532</v>
      </c>
      <c r="B61" s="177" t="s">
        <v>1020</v>
      </c>
      <c r="C61" s="186" t="s">
        <v>1018</v>
      </c>
      <c r="D61" s="179">
        <f>Субсидии!GR398</f>
        <v>34513.932580000001</v>
      </c>
      <c r="E61" s="179">
        <f>Субсидии!GS398</f>
        <v>34513.932580000001</v>
      </c>
      <c r="F61" s="179">
        <f>Субсидии!GS398</f>
        <v>34513.932580000001</v>
      </c>
      <c r="G61" s="179"/>
      <c r="H61" s="179">
        <f>Субсидии!GT398</f>
        <v>0</v>
      </c>
      <c r="I61" s="179">
        <f t="shared" si="3"/>
        <v>0</v>
      </c>
      <c r="J61" s="147"/>
      <c r="K61" s="152"/>
    </row>
    <row r="62" spans="1:11" s="148" customFormat="1" ht="37.5" customHeight="1" x14ac:dyDescent="0.25">
      <c r="A62" s="131" t="s">
        <v>533</v>
      </c>
      <c r="B62" s="177" t="s">
        <v>1023</v>
      </c>
      <c r="C62" s="186" t="s">
        <v>1024</v>
      </c>
      <c r="D62" s="179">
        <f>Субсидии!GV398</f>
        <v>110000</v>
      </c>
      <c r="E62" s="179">
        <f>Субсидии!GW398</f>
        <v>110000</v>
      </c>
      <c r="F62" s="179">
        <f>Субсидии!GW398</f>
        <v>110000</v>
      </c>
      <c r="G62" s="179"/>
      <c r="H62" s="179">
        <f>Субсидии!GX398</f>
        <v>0</v>
      </c>
      <c r="I62" s="179">
        <f t="shared" si="3"/>
        <v>0</v>
      </c>
      <c r="J62" s="147"/>
      <c r="K62" s="152"/>
    </row>
    <row r="63" spans="1:11" s="148" customFormat="1" ht="66.75" customHeight="1" x14ac:dyDescent="0.25">
      <c r="A63" s="131" t="s">
        <v>534</v>
      </c>
      <c r="B63" s="177" t="s">
        <v>1028</v>
      </c>
      <c r="C63" s="186" t="s">
        <v>1026</v>
      </c>
      <c r="D63" s="179">
        <f>Субсидии!GZ398</f>
        <v>11632.653060000001</v>
      </c>
      <c r="E63" s="179">
        <f>Субсидии!HA398</f>
        <v>11632.653060000001</v>
      </c>
      <c r="F63" s="179">
        <f>Субсидии!HA398</f>
        <v>11632.653060000001</v>
      </c>
      <c r="G63" s="179"/>
      <c r="H63" s="179">
        <f>Субсидии!HB398</f>
        <v>11632.653060000001</v>
      </c>
      <c r="I63" s="179">
        <f t="shared" si="3"/>
        <v>100</v>
      </c>
      <c r="J63" s="147"/>
      <c r="K63" s="152"/>
    </row>
    <row r="64" spans="1:11" s="148" customFormat="1" ht="54.75" customHeight="1" x14ac:dyDescent="0.25">
      <c r="A64" s="131" t="s">
        <v>535</v>
      </c>
      <c r="B64" s="177" t="s">
        <v>1029</v>
      </c>
      <c r="C64" s="186" t="s">
        <v>1030</v>
      </c>
      <c r="D64" s="179">
        <f>Субсидии!HD398</f>
        <v>28963.1194</v>
      </c>
      <c r="E64" s="179">
        <f>Субсидии!HE398</f>
        <v>28963.1194</v>
      </c>
      <c r="F64" s="179">
        <f>Субсидии!HE398</f>
        <v>28963.1194</v>
      </c>
      <c r="G64" s="179"/>
      <c r="H64" s="179">
        <f>Субсидии!HF398</f>
        <v>28963.1194</v>
      </c>
      <c r="I64" s="179">
        <f t="shared" si="3"/>
        <v>100</v>
      </c>
      <c r="J64" s="147"/>
      <c r="K64" s="152"/>
    </row>
    <row r="65" spans="1:13" s="148" customFormat="1" ht="70.5" customHeight="1" x14ac:dyDescent="0.25">
      <c r="A65" s="131" t="s">
        <v>536</v>
      </c>
      <c r="B65" s="177" t="s">
        <v>1032</v>
      </c>
      <c r="C65" s="186" t="s">
        <v>1033</v>
      </c>
      <c r="D65" s="179">
        <f>Субсидии!HH398</f>
        <v>3010.20408</v>
      </c>
      <c r="E65" s="179">
        <f>Субсидии!HI398</f>
        <v>3010.20408</v>
      </c>
      <c r="F65" s="179">
        <f>Субсидии!HI398</f>
        <v>3010.20408</v>
      </c>
      <c r="G65" s="179"/>
      <c r="H65" s="179">
        <f>Субсидии!HJ398</f>
        <v>3010.20408</v>
      </c>
      <c r="I65" s="179">
        <f t="shared" si="3"/>
        <v>100</v>
      </c>
      <c r="J65" s="147"/>
      <c r="K65" s="152"/>
    </row>
    <row r="66" spans="1:13" s="148" customFormat="1" ht="70.5" customHeight="1" x14ac:dyDescent="0.25">
      <c r="A66" s="131" t="s">
        <v>537</v>
      </c>
      <c r="B66" s="177" t="s">
        <v>1037</v>
      </c>
      <c r="C66" s="186" t="s">
        <v>1035</v>
      </c>
      <c r="D66" s="179">
        <f>Субсидии!HL398</f>
        <v>9183.6734699999997</v>
      </c>
      <c r="E66" s="179">
        <f>Субсидии!HM398</f>
        <v>9183.6734699999997</v>
      </c>
      <c r="F66" s="179">
        <f>Субсидии!HM398</f>
        <v>9183.6734699999997</v>
      </c>
      <c r="G66" s="179"/>
      <c r="H66" s="179">
        <f>Субсидии!HN398</f>
        <v>9183.6734699999997</v>
      </c>
      <c r="I66" s="179">
        <f t="shared" si="3"/>
        <v>100</v>
      </c>
      <c r="J66" s="147"/>
      <c r="K66" s="152"/>
    </row>
    <row r="67" spans="1:13" s="148" customFormat="1" ht="52.5" customHeight="1" x14ac:dyDescent="0.25">
      <c r="A67" s="131" t="s">
        <v>538</v>
      </c>
      <c r="B67" s="177" t="s">
        <v>1040</v>
      </c>
      <c r="C67" s="186" t="s">
        <v>1041</v>
      </c>
      <c r="D67" s="179">
        <f>Субсидии!HP398</f>
        <v>14434.7</v>
      </c>
      <c r="E67" s="179">
        <f>Субсидии!HQ398</f>
        <v>0</v>
      </c>
      <c r="F67" s="179">
        <f>Субсидии!HQ398</f>
        <v>0</v>
      </c>
      <c r="G67" s="179"/>
      <c r="H67" s="179">
        <f>Субсидии!HR398</f>
        <v>0</v>
      </c>
      <c r="I67" s="179"/>
      <c r="J67" s="147"/>
      <c r="K67" s="152"/>
    </row>
    <row r="68" spans="1:13" s="148" customFormat="1" ht="70.5" customHeight="1" x14ac:dyDescent="0.25">
      <c r="A68" s="131" t="s">
        <v>539</v>
      </c>
      <c r="B68" s="177" t="s">
        <v>1043</v>
      </c>
      <c r="C68" s="186" t="s">
        <v>1045</v>
      </c>
      <c r="D68" s="179">
        <f>Субсидии!HT398</f>
        <v>0</v>
      </c>
      <c r="E68" s="179">
        <f>Субсидии!HU398</f>
        <v>10684.720000000001</v>
      </c>
      <c r="F68" s="179">
        <f>Субсидии!HU398</f>
        <v>10684.720000000001</v>
      </c>
      <c r="G68" s="179"/>
      <c r="H68" s="179">
        <f>Субсидии!HV398</f>
        <v>0</v>
      </c>
      <c r="I68" s="179">
        <f t="shared" si="3"/>
        <v>0</v>
      </c>
      <c r="J68" s="147"/>
      <c r="K68" s="152"/>
    </row>
    <row r="69" spans="1:13" s="148" customFormat="1" ht="70.5" customHeight="1" x14ac:dyDescent="0.25">
      <c r="A69" s="131" t="s">
        <v>540</v>
      </c>
      <c r="B69" s="177" t="s">
        <v>1044</v>
      </c>
      <c r="C69" s="186" t="s">
        <v>1047</v>
      </c>
      <c r="D69" s="179">
        <f>Субсидии!HX398</f>
        <v>0</v>
      </c>
      <c r="E69" s="179">
        <f>Субсидии!HY398</f>
        <v>350.00099999999998</v>
      </c>
      <c r="F69" s="179">
        <f>Субсидии!HY398</f>
        <v>350.00099999999998</v>
      </c>
      <c r="G69" s="179"/>
      <c r="H69" s="179">
        <f>Субсидии!HZ398</f>
        <v>0</v>
      </c>
      <c r="I69" s="179">
        <f t="shared" si="3"/>
        <v>0</v>
      </c>
      <c r="J69" s="147"/>
      <c r="K69" s="152"/>
    </row>
    <row r="70" spans="1:13" s="148" customFormat="1" ht="78.75" customHeight="1" x14ac:dyDescent="0.25">
      <c r="A70" s="131" t="s">
        <v>945</v>
      </c>
      <c r="B70" s="177" t="s">
        <v>1050</v>
      </c>
      <c r="C70" s="186" t="s">
        <v>1049</v>
      </c>
      <c r="D70" s="179">
        <f>Субсидии!IB398</f>
        <v>0</v>
      </c>
      <c r="E70" s="179">
        <f>Субсидии!IC398</f>
        <v>3400.0010000000002</v>
      </c>
      <c r="F70" s="179">
        <f>Субсидии!IC398</f>
        <v>3400.0010000000002</v>
      </c>
      <c r="G70" s="179"/>
      <c r="H70" s="179">
        <f>Субсидии!ID398</f>
        <v>0</v>
      </c>
      <c r="I70" s="179">
        <f t="shared" si="3"/>
        <v>0</v>
      </c>
      <c r="J70" s="147"/>
      <c r="K70" s="152"/>
    </row>
    <row r="71" spans="1:13" s="148" customFormat="1" ht="78.75" customHeight="1" x14ac:dyDescent="0.25">
      <c r="A71" s="131" t="s">
        <v>964</v>
      </c>
      <c r="B71" s="177" t="s">
        <v>1062</v>
      </c>
      <c r="C71" s="186" t="s">
        <v>1060</v>
      </c>
      <c r="D71" s="179">
        <f>Субсидии!IF398</f>
        <v>0</v>
      </c>
      <c r="E71" s="179">
        <f>Субсидии!IG398</f>
        <v>139220.44938999999</v>
      </c>
      <c r="F71" s="179">
        <f>Субсидии!IG398</f>
        <v>139220.44938999999</v>
      </c>
      <c r="G71" s="179"/>
      <c r="H71" s="179">
        <f>Субсидии!IH398</f>
        <v>0</v>
      </c>
      <c r="I71" s="179">
        <f t="shared" si="3"/>
        <v>0</v>
      </c>
      <c r="J71" s="147"/>
      <c r="K71" s="152"/>
    </row>
    <row r="72" spans="1:13" s="148" customFormat="1" ht="78.75" customHeight="1" x14ac:dyDescent="0.25">
      <c r="A72" s="131" t="s">
        <v>965</v>
      </c>
      <c r="B72" s="177" t="s">
        <v>1065</v>
      </c>
      <c r="C72" s="186" t="s">
        <v>1063</v>
      </c>
      <c r="D72" s="179">
        <f>Субсидии!IJ398</f>
        <v>0</v>
      </c>
      <c r="E72" s="179">
        <f>Субсидии!IK398</f>
        <v>619128.37080999999</v>
      </c>
      <c r="F72" s="179">
        <f>Субсидии!IK398</f>
        <v>619128.37080999999</v>
      </c>
      <c r="G72" s="179"/>
      <c r="H72" s="179">
        <f>Субсидии!IL398</f>
        <v>0</v>
      </c>
      <c r="I72" s="179">
        <f t="shared" si="3"/>
        <v>0</v>
      </c>
      <c r="J72" s="147"/>
      <c r="K72" s="152"/>
    </row>
    <row r="73" spans="1:13" s="148" customFormat="1" ht="21" customHeight="1" x14ac:dyDescent="0.25">
      <c r="A73" s="162" t="s">
        <v>41</v>
      </c>
      <c r="B73" s="248" t="s">
        <v>42</v>
      </c>
      <c r="C73" s="249"/>
      <c r="D73" s="250">
        <f>SUM(D74:D92)</f>
        <v>32867182.200000003</v>
      </c>
      <c r="E73" s="250">
        <f t="shared" ref="E73:H73" si="4">SUM(E74:E92)</f>
        <v>34012705.870000005</v>
      </c>
      <c r="F73" s="250">
        <f t="shared" si="4"/>
        <v>34012705.870000005</v>
      </c>
      <c r="G73" s="250">
        <f t="shared" si="4"/>
        <v>0</v>
      </c>
      <c r="H73" s="250">
        <f t="shared" si="4"/>
        <v>6717079.8347600009</v>
      </c>
      <c r="I73" s="250">
        <f t="shared" si="3"/>
        <v>19.748737017376268</v>
      </c>
      <c r="J73" s="134"/>
      <c r="K73" s="134"/>
      <c r="L73" s="150"/>
      <c r="M73" s="150"/>
    </row>
    <row r="74" spans="1:13" s="148" customFormat="1" ht="78.75" x14ac:dyDescent="0.25">
      <c r="A74" s="131" t="s">
        <v>43</v>
      </c>
      <c r="B74" s="235" t="s">
        <v>823</v>
      </c>
      <c r="C74" s="178" t="s">
        <v>673</v>
      </c>
      <c r="D74" s="179">
        <f>'Субвенции '!H397</f>
        <v>339522.3</v>
      </c>
      <c r="E74" s="179">
        <f>'Субвенции '!I397</f>
        <v>1646237.8</v>
      </c>
      <c r="F74" s="179">
        <f>'Субвенции '!I397</f>
        <v>1646237.8</v>
      </c>
      <c r="G74" s="179"/>
      <c r="H74" s="179">
        <f>'Субвенции '!J397</f>
        <v>229487.68456999992</v>
      </c>
      <c r="I74" s="179">
        <f>H74/E74*100</f>
        <v>13.940129704833645</v>
      </c>
      <c r="J74" s="134"/>
      <c r="K74" s="134"/>
      <c r="L74" s="150"/>
      <c r="M74" s="150"/>
    </row>
    <row r="75" spans="1:13" s="148" customFormat="1" ht="110.25" x14ac:dyDescent="0.25">
      <c r="A75" s="131" t="s">
        <v>44</v>
      </c>
      <c r="B75" s="235" t="s">
        <v>825</v>
      </c>
      <c r="C75" s="178" t="s">
        <v>674</v>
      </c>
      <c r="D75" s="179">
        <f>'Субвенции '!L397</f>
        <v>2866.9000000000005</v>
      </c>
      <c r="E75" s="179">
        <f>'Субвенции '!M397</f>
        <v>7824.1</v>
      </c>
      <c r="F75" s="179">
        <f>'Субвенции '!M397</f>
        <v>7824.1</v>
      </c>
      <c r="G75" s="179"/>
      <c r="H75" s="179">
        <f>'Субвенции '!N397</f>
        <v>355.02044000000001</v>
      </c>
      <c r="I75" s="179">
        <f>H75/E75*100</f>
        <v>4.5375243158957579</v>
      </c>
      <c r="J75" s="134"/>
      <c r="K75" s="134"/>
      <c r="L75" s="150"/>
      <c r="M75" s="150"/>
    </row>
    <row r="76" spans="1:13" s="151" customFormat="1" ht="83.25" customHeight="1" x14ac:dyDescent="0.25">
      <c r="A76" s="123" t="s">
        <v>45</v>
      </c>
      <c r="B76" s="234" t="s">
        <v>827</v>
      </c>
      <c r="C76" s="175" t="s">
        <v>675</v>
      </c>
      <c r="D76" s="176">
        <f>'Субвенции '!P397</f>
        <v>32215.200000000001</v>
      </c>
      <c r="E76" s="176">
        <f>'Субвенции '!Q397</f>
        <v>18193.5</v>
      </c>
      <c r="F76" s="176">
        <f>'Субвенции '!Q397</f>
        <v>18193.5</v>
      </c>
      <c r="G76" s="176"/>
      <c r="H76" s="176">
        <f>'Субвенции '!R397</f>
        <v>2710.7735600000001</v>
      </c>
      <c r="I76" s="176">
        <f t="shared" si="3"/>
        <v>14.899681534614013</v>
      </c>
      <c r="J76" s="161"/>
      <c r="K76" s="160"/>
    </row>
    <row r="77" spans="1:13" s="151" customFormat="1" ht="196.5" customHeight="1" x14ac:dyDescent="0.25">
      <c r="A77" s="123" t="s">
        <v>46</v>
      </c>
      <c r="B77" s="234" t="s">
        <v>829</v>
      </c>
      <c r="C77" s="175" t="s">
        <v>676</v>
      </c>
      <c r="D77" s="176">
        <f>'Субвенции '!T397</f>
        <v>26013.800000000003</v>
      </c>
      <c r="E77" s="176">
        <f>'Субвенции '!U397</f>
        <v>26013.800000000003</v>
      </c>
      <c r="F77" s="176">
        <f>'Субвенции '!U397</f>
        <v>26013.800000000003</v>
      </c>
      <c r="G77" s="176"/>
      <c r="H77" s="176">
        <f>'Субвенции '!V397</f>
        <v>4237.9270800000004</v>
      </c>
      <c r="I77" s="176">
        <f>H77/E77*100</f>
        <v>16.291072738315819</v>
      </c>
      <c r="J77" s="161"/>
      <c r="K77" s="160"/>
    </row>
    <row r="78" spans="1:13" s="151" customFormat="1" ht="98.25" customHeight="1" x14ac:dyDescent="0.25">
      <c r="A78" s="123" t="s">
        <v>47</v>
      </c>
      <c r="B78" s="234" t="s">
        <v>833</v>
      </c>
      <c r="C78" s="175" t="s">
        <v>678</v>
      </c>
      <c r="D78" s="176">
        <f>'Субвенции '!X397</f>
        <v>19111</v>
      </c>
      <c r="E78" s="176">
        <f>'Субвенции '!Y397</f>
        <v>16524</v>
      </c>
      <c r="F78" s="176">
        <f>'Субвенции '!Y397</f>
        <v>16524</v>
      </c>
      <c r="G78" s="176"/>
      <c r="H78" s="176">
        <f>'Субвенции '!Z397</f>
        <v>3373.2802600000005</v>
      </c>
      <c r="I78" s="176">
        <f t="shared" si="3"/>
        <v>20.414429072863715</v>
      </c>
      <c r="J78" s="160"/>
      <c r="K78" s="160"/>
    </row>
    <row r="79" spans="1:13" s="151" customFormat="1" ht="83.25" customHeight="1" x14ac:dyDescent="0.25">
      <c r="A79" s="123" t="s">
        <v>48</v>
      </c>
      <c r="B79" s="234" t="s">
        <v>831</v>
      </c>
      <c r="C79" s="175" t="s">
        <v>677</v>
      </c>
      <c r="D79" s="176">
        <f>'Субвенции '!AB397</f>
        <v>643822.5</v>
      </c>
      <c r="E79" s="176">
        <f>'Субвенции '!AC397</f>
        <v>494531.80000000005</v>
      </c>
      <c r="F79" s="176">
        <f>'Субвенции '!AC397</f>
        <v>494531.80000000005</v>
      </c>
      <c r="G79" s="176"/>
      <c r="H79" s="176">
        <f>'Субвенции '!AD397</f>
        <v>74937.199940000006</v>
      </c>
      <c r="I79" s="176">
        <f t="shared" si="3"/>
        <v>15.153161018158995</v>
      </c>
      <c r="J79" s="160"/>
      <c r="K79" s="160"/>
    </row>
    <row r="80" spans="1:13" s="151" customFormat="1" ht="50.25" customHeight="1" x14ac:dyDescent="0.25">
      <c r="A80" s="123" t="s">
        <v>49</v>
      </c>
      <c r="B80" s="234" t="s">
        <v>835</v>
      </c>
      <c r="C80" s="175" t="s">
        <v>679</v>
      </c>
      <c r="D80" s="176">
        <f>'Субвенции '!AF397</f>
        <v>7410845.7999999998</v>
      </c>
      <c r="E80" s="176">
        <f>'Субвенции '!AG397</f>
        <v>7410845.7999999998</v>
      </c>
      <c r="F80" s="176">
        <f>'Субвенции '!AG397</f>
        <v>7410845.7999999998</v>
      </c>
      <c r="G80" s="176"/>
      <c r="H80" s="176">
        <f>'Субвенции '!AH397</f>
        <v>1528757.2820600001</v>
      </c>
      <c r="I80" s="176">
        <f t="shared" si="3"/>
        <v>20.628647840169609</v>
      </c>
      <c r="J80" s="161"/>
      <c r="K80" s="161"/>
    </row>
    <row r="81" spans="1:12" s="151" customFormat="1" ht="47.25" customHeight="1" x14ac:dyDescent="0.25">
      <c r="A81" s="123" t="s">
        <v>50</v>
      </c>
      <c r="B81" s="234" t="s">
        <v>837</v>
      </c>
      <c r="C81" s="175" t="s">
        <v>680</v>
      </c>
      <c r="D81" s="176">
        <f>'Субвенции '!AJ397</f>
        <v>22223700</v>
      </c>
      <c r="E81" s="176">
        <f>'Субвенции '!AK397</f>
        <v>22223700</v>
      </c>
      <c r="F81" s="176">
        <f>'Субвенции '!AK397</f>
        <v>22223700</v>
      </c>
      <c r="G81" s="176"/>
      <c r="H81" s="176">
        <f>'Субвенции '!AL397</f>
        <v>4403663.0096099991</v>
      </c>
      <c r="I81" s="176">
        <f t="shared" si="3"/>
        <v>19.815165834716989</v>
      </c>
      <c r="J81" s="160"/>
      <c r="K81" s="160"/>
    </row>
    <row r="82" spans="1:12" s="151" customFormat="1" ht="113.25" customHeight="1" x14ac:dyDescent="0.25">
      <c r="A82" s="123" t="s">
        <v>51</v>
      </c>
      <c r="B82" s="234" t="s">
        <v>839</v>
      </c>
      <c r="C82" s="236" t="s">
        <v>681</v>
      </c>
      <c r="D82" s="176">
        <f>'Субвенции '!AN397</f>
        <v>150504.09999999998</v>
      </c>
      <c r="E82" s="176">
        <f>'Субвенции '!AO397</f>
        <v>150504.09999999998</v>
      </c>
      <c r="F82" s="176">
        <f>'Субвенции '!AO397</f>
        <v>150504.09999999998</v>
      </c>
      <c r="G82" s="176"/>
      <c r="H82" s="176">
        <f>'Субвенции '!AP397</f>
        <v>21945.12399</v>
      </c>
      <c r="I82" s="176">
        <f t="shared" si="3"/>
        <v>14.581080508770194</v>
      </c>
      <c r="J82" s="160"/>
      <c r="K82" s="160"/>
    </row>
    <row r="83" spans="1:12" s="151" customFormat="1" ht="101.25" customHeight="1" x14ac:dyDescent="0.25">
      <c r="A83" s="123" t="s">
        <v>52</v>
      </c>
      <c r="B83" s="234" t="s">
        <v>841</v>
      </c>
      <c r="C83" s="175" t="s">
        <v>682</v>
      </c>
      <c r="D83" s="176">
        <f>'Субвенции '!AR397</f>
        <v>1721.4</v>
      </c>
      <c r="E83" s="176">
        <f>'Субвенции '!AS397</f>
        <v>2229.9</v>
      </c>
      <c r="F83" s="176">
        <f>'Субвенции '!AS397</f>
        <v>2229.9</v>
      </c>
      <c r="G83" s="176"/>
      <c r="H83" s="176">
        <f>'Субвенции '!AT397</f>
        <v>40.984650000000002</v>
      </c>
      <c r="I83" s="176">
        <f t="shared" si="3"/>
        <v>1.8379591013049912</v>
      </c>
      <c r="J83" s="160"/>
      <c r="K83" s="160"/>
    </row>
    <row r="84" spans="1:12" s="151" customFormat="1" ht="63" x14ac:dyDescent="0.25">
      <c r="A84" s="123" t="s">
        <v>53</v>
      </c>
      <c r="B84" s="234" t="s">
        <v>843</v>
      </c>
      <c r="C84" s="236" t="s">
        <v>683</v>
      </c>
      <c r="D84" s="176">
        <f>'Субвенции '!AV397</f>
        <v>66600.600000000006</v>
      </c>
      <c r="E84" s="176">
        <f>'Субвенции '!AW397</f>
        <v>66600.600000000006</v>
      </c>
      <c r="F84" s="176">
        <f>'Субвенции '!AW397</f>
        <v>66600.600000000006</v>
      </c>
      <c r="G84" s="176"/>
      <c r="H84" s="176">
        <f>'Субвенции '!AX397</f>
        <v>11611.732199999997</v>
      </c>
      <c r="I84" s="176">
        <f t="shared" si="3"/>
        <v>17.434876262376008</v>
      </c>
      <c r="J84" s="160"/>
      <c r="K84" s="160"/>
    </row>
    <row r="85" spans="1:12" s="151" customFormat="1" ht="78.75" x14ac:dyDescent="0.25">
      <c r="A85" s="123" t="s">
        <v>54</v>
      </c>
      <c r="B85" s="234" t="s">
        <v>845</v>
      </c>
      <c r="C85" s="236" t="s">
        <v>684</v>
      </c>
      <c r="D85" s="176">
        <f>'Субвенции '!AZ397</f>
        <v>35416.500000000015</v>
      </c>
      <c r="E85" s="176">
        <f>'Субвенции '!BA397</f>
        <v>35416.500000000015</v>
      </c>
      <c r="F85" s="176">
        <f>'Субвенции '!BA397</f>
        <v>35416.500000000015</v>
      </c>
      <c r="G85" s="176"/>
      <c r="H85" s="176">
        <f>'Субвенции '!BB397</f>
        <v>5847.9166700000005</v>
      </c>
      <c r="I85" s="176">
        <f t="shared" si="3"/>
        <v>16.511842418081962</v>
      </c>
      <c r="J85" s="160"/>
      <c r="K85" s="160"/>
    </row>
    <row r="86" spans="1:12" s="148" customFormat="1" ht="39.75" customHeight="1" x14ac:dyDescent="0.25">
      <c r="A86" s="131" t="s">
        <v>55</v>
      </c>
      <c r="B86" s="235" t="s">
        <v>855</v>
      </c>
      <c r="C86" s="178" t="s">
        <v>672</v>
      </c>
      <c r="D86" s="179">
        <f>'Субвенции '!BD397</f>
        <v>98904.199999999983</v>
      </c>
      <c r="E86" s="179">
        <f>'Субвенции '!BE397</f>
        <v>98146.069999999978</v>
      </c>
      <c r="F86" s="179">
        <f>'Субвенции '!BE397</f>
        <v>98146.069999999978</v>
      </c>
      <c r="G86" s="179"/>
      <c r="H86" s="179">
        <f>'Субвенции '!BF397</f>
        <v>24537.599999999999</v>
      </c>
      <c r="I86" s="179">
        <f t="shared" si="3"/>
        <v>25.001102947881666</v>
      </c>
      <c r="J86" s="147"/>
      <c r="K86" s="147"/>
    </row>
    <row r="87" spans="1:12" s="151" customFormat="1" ht="120" customHeight="1" x14ac:dyDescent="0.25">
      <c r="A87" s="123" t="s">
        <v>56</v>
      </c>
      <c r="B87" s="234" t="s">
        <v>541</v>
      </c>
      <c r="C87" s="175" t="s">
        <v>685</v>
      </c>
      <c r="D87" s="176">
        <f>'Субвенции '!BH397</f>
        <v>41319.1</v>
      </c>
      <c r="E87" s="176">
        <f>'Субвенции '!BI397</f>
        <v>41319.1</v>
      </c>
      <c r="F87" s="176">
        <f>'Субвенции '!BI397</f>
        <v>41319.1</v>
      </c>
      <c r="G87" s="176"/>
      <c r="H87" s="176">
        <f>'Субвенции '!BJ397</f>
        <v>6741.2258300000003</v>
      </c>
      <c r="I87" s="176">
        <f t="shared" si="3"/>
        <v>16.315035492060574</v>
      </c>
      <c r="J87" s="160"/>
      <c r="K87" s="160"/>
    </row>
    <row r="88" spans="1:12" s="148" customFormat="1" ht="47.25" x14ac:dyDescent="0.25">
      <c r="A88" s="131" t="s">
        <v>57</v>
      </c>
      <c r="B88" s="177" t="s">
        <v>851</v>
      </c>
      <c r="C88" s="178" t="s">
        <v>688</v>
      </c>
      <c r="D88" s="179">
        <f>'Субвенции '!BL397</f>
        <v>109813.40000000001</v>
      </c>
      <c r="E88" s="179">
        <f>'Субвенции '!BM397</f>
        <v>109813.40000000001</v>
      </c>
      <c r="F88" s="179">
        <f>'Субвенции '!BM397</f>
        <v>109813.40000000001</v>
      </c>
      <c r="G88" s="179"/>
      <c r="H88" s="179">
        <f>'Субвенции '!BN397</f>
        <v>16590.013140000003</v>
      </c>
      <c r="I88" s="179">
        <f t="shared" ref="I88:I106" si="5">H88/E88*100</f>
        <v>15.107457869440344</v>
      </c>
      <c r="J88" s="134"/>
      <c r="K88" s="146"/>
      <c r="L88" s="150"/>
    </row>
    <row r="89" spans="1:12" s="148" customFormat="1" ht="47.25" x14ac:dyDescent="0.25">
      <c r="A89" s="123" t="s">
        <v>58</v>
      </c>
      <c r="B89" s="235" t="s">
        <v>858</v>
      </c>
      <c r="C89" s="178" t="s">
        <v>857</v>
      </c>
      <c r="D89" s="179">
        <f>'Субвенции '!BP397</f>
        <v>1563155.6</v>
      </c>
      <c r="E89" s="179">
        <f>'Субвенции '!BQ397</f>
        <v>1563155.6</v>
      </c>
      <c r="F89" s="179">
        <f>'Субвенции '!BQ397</f>
        <v>1563155.6</v>
      </c>
      <c r="G89" s="179"/>
      <c r="H89" s="179">
        <f>'Субвенции '!BR397</f>
        <v>373275.11135999998</v>
      </c>
      <c r="I89" s="179">
        <f t="shared" si="5"/>
        <v>23.879587634142112</v>
      </c>
      <c r="J89" s="147"/>
      <c r="K89" s="147"/>
    </row>
    <row r="90" spans="1:12" s="148" customFormat="1" ht="68.25" customHeight="1" x14ac:dyDescent="0.25">
      <c r="A90" s="123" t="s">
        <v>59</v>
      </c>
      <c r="B90" s="235" t="s">
        <v>849</v>
      </c>
      <c r="C90" s="178" t="s">
        <v>687</v>
      </c>
      <c r="D90" s="179">
        <f>'Субвенции '!BT397</f>
        <v>90672.699999999983</v>
      </c>
      <c r="E90" s="179">
        <f>'Субвенции '!BU397</f>
        <v>90672.699999999983</v>
      </c>
      <c r="F90" s="179">
        <f>'Субвенции '!BU397</f>
        <v>90672.699999999983</v>
      </c>
      <c r="G90" s="179"/>
      <c r="H90" s="179">
        <f>'Субвенции '!BV397</f>
        <v>7645.0413800000006</v>
      </c>
      <c r="I90" s="179">
        <f t="shared" si="5"/>
        <v>8.4314698691006242</v>
      </c>
      <c r="J90" s="147"/>
      <c r="K90" s="147"/>
    </row>
    <row r="91" spans="1:12" s="148" customFormat="1" ht="47.25" x14ac:dyDescent="0.25">
      <c r="A91" s="131" t="s">
        <v>60</v>
      </c>
      <c r="B91" s="235" t="s">
        <v>853</v>
      </c>
      <c r="C91" s="178" t="s">
        <v>689</v>
      </c>
      <c r="D91" s="179">
        <f>'Субвенции '!BX397</f>
        <v>2356</v>
      </c>
      <c r="E91" s="179">
        <f>'Субвенции '!BY397</f>
        <v>2356</v>
      </c>
      <c r="F91" s="179">
        <f>'Субвенции '!BY397</f>
        <v>2356</v>
      </c>
      <c r="G91" s="179"/>
      <c r="H91" s="179">
        <f>'Субвенции '!BZ397</f>
        <v>0</v>
      </c>
      <c r="I91" s="179">
        <f t="shared" si="5"/>
        <v>0</v>
      </c>
      <c r="J91" s="147"/>
      <c r="K91" s="147"/>
    </row>
    <row r="92" spans="1:12" s="148" customFormat="1" ht="81.75" customHeight="1" x14ac:dyDescent="0.25">
      <c r="A92" s="131" t="s">
        <v>61</v>
      </c>
      <c r="B92" s="235" t="s">
        <v>847</v>
      </c>
      <c r="C92" s="178" t="s">
        <v>686</v>
      </c>
      <c r="D92" s="179">
        <f>'Субвенции '!CB397</f>
        <v>8621.0999999999985</v>
      </c>
      <c r="E92" s="179">
        <f>'Субвенции '!CC397</f>
        <v>8621.0999999999985</v>
      </c>
      <c r="F92" s="179">
        <f>'Субвенции '!CC397</f>
        <v>8621.0999999999985</v>
      </c>
      <c r="G92" s="179"/>
      <c r="H92" s="179">
        <f>'Субвенции '!CD397</f>
        <v>1322.9080200000001</v>
      </c>
      <c r="I92" s="179">
        <f t="shared" si="5"/>
        <v>15.345002609875774</v>
      </c>
      <c r="J92" s="147"/>
      <c r="K92" s="147"/>
    </row>
    <row r="93" spans="1:12" s="148" customFormat="1" x14ac:dyDescent="0.25">
      <c r="A93" s="167" t="s">
        <v>62</v>
      </c>
      <c r="B93" s="358" t="s">
        <v>63</v>
      </c>
      <c r="C93" s="169"/>
      <c r="D93" s="353">
        <f>SUM(D94:D161)</f>
        <v>6840267.943640002</v>
      </c>
      <c r="E93" s="353">
        <f t="shared" ref="E93:H93" si="6">SUM(E94:E161)</f>
        <v>13171516.10871</v>
      </c>
      <c r="F93" s="353">
        <f t="shared" si="6"/>
        <v>13147128.686650001</v>
      </c>
      <c r="G93" s="353">
        <f t="shared" si="6"/>
        <v>24387.422060000001</v>
      </c>
      <c r="H93" s="353">
        <f t="shared" si="6"/>
        <v>1233809.6013799997</v>
      </c>
      <c r="I93" s="353">
        <f t="shared" si="5"/>
        <v>9.3672557600572013</v>
      </c>
      <c r="J93" s="134"/>
      <c r="K93" s="134"/>
    </row>
    <row r="94" spans="1:12" s="151" customFormat="1" ht="47.25" x14ac:dyDescent="0.25">
      <c r="A94" s="123" t="s">
        <v>64</v>
      </c>
      <c r="B94" s="174" t="s">
        <v>510</v>
      </c>
      <c r="C94" s="175" t="s">
        <v>693</v>
      </c>
      <c r="D94" s="176">
        <f>Иные!H326</f>
        <v>100000</v>
      </c>
      <c r="E94" s="176">
        <f>Иные!I326</f>
        <v>100000</v>
      </c>
      <c r="F94" s="257">
        <f>Иные!I326</f>
        <v>100000</v>
      </c>
      <c r="G94" s="257"/>
      <c r="H94" s="176">
        <f>Иные!J326</f>
        <v>12403</v>
      </c>
      <c r="I94" s="176">
        <f t="shared" si="5"/>
        <v>12.403</v>
      </c>
      <c r="J94" s="160"/>
      <c r="K94" s="160"/>
    </row>
    <row r="95" spans="1:12" s="148" customFormat="1" ht="78.75" x14ac:dyDescent="0.25">
      <c r="A95" s="123" t="s">
        <v>65</v>
      </c>
      <c r="B95" s="174" t="s">
        <v>869</v>
      </c>
      <c r="C95" s="236" t="s">
        <v>698</v>
      </c>
      <c r="D95" s="257">
        <f>Иные!L326</f>
        <v>39999.999999999985</v>
      </c>
      <c r="E95" s="257">
        <f>Иные!M326</f>
        <v>39999.999999999985</v>
      </c>
      <c r="F95" s="257">
        <f>Иные!M326</f>
        <v>39999.999999999985</v>
      </c>
      <c r="G95" s="257"/>
      <c r="H95" s="257">
        <f>Иные!N326</f>
        <v>14817.68842</v>
      </c>
      <c r="I95" s="176">
        <f t="shared" si="5"/>
        <v>37.044221050000012</v>
      </c>
      <c r="J95" s="147"/>
      <c r="K95" s="146"/>
    </row>
    <row r="96" spans="1:12" s="148" customFormat="1" ht="47.25" x14ac:dyDescent="0.25">
      <c r="A96" s="131" t="s">
        <v>66</v>
      </c>
      <c r="B96" s="177" t="s">
        <v>860</v>
      </c>
      <c r="C96" s="186" t="s">
        <v>694</v>
      </c>
      <c r="D96" s="256">
        <f>Иные!P326</f>
        <v>71831</v>
      </c>
      <c r="E96" s="256">
        <f>Иные!Q326</f>
        <v>71831</v>
      </c>
      <c r="F96" s="256">
        <f>Иные!Q326</f>
        <v>71831</v>
      </c>
      <c r="G96" s="256"/>
      <c r="H96" s="256">
        <f>Иные!R326</f>
        <v>13748.46544</v>
      </c>
      <c r="I96" s="179">
        <f t="shared" si="5"/>
        <v>19.140016761565342</v>
      </c>
      <c r="J96" s="147"/>
      <c r="K96" s="147"/>
    </row>
    <row r="97" spans="1:11" s="148" customFormat="1" ht="47.25" x14ac:dyDescent="0.25">
      <c r="A97" s="131" t="s">
        <v>67</v>
      </c>
      <c r="B97" s="177" t="s">
        <v>862</v>
      </c>
      <c r="C97" s="186" t="s">
        <v>695</v>
      </c>
      <c r="D97" s="256">
        <f>Иные!T326</f>
        <v>250471</v>
      </c>
      <c r="E97" s="256">
        <f>Иные!U326</f>
        <v>250471</v>
      </c>
      <c r="F97" s="256">
        <f>Иные!U326</f>
        <v>250471</v>
      </c>
      <c r="G97" s="256"/>
      <c r="H97" s="256">
        <f>Иные!V326</f>
        <v>42835.782670000001</v>
      </c>
      <c r="I97" s="179">
        <f t="shared" si="5"/>
        <v>17.102092725305525</v>
      </c>
      <c r="J97" s="147"/>
      <c r="K97" s="147"/>
    </row>
    <row r="98" spans="1:11" s="148" customFormat="1" ht="63" x14ac:dyDescent="0.25">
      <c r="A98" s="131" t="s">
        <v>68</v>
      </c>
      <c r="B98" s="177" t="s">
        <v>865</v>
      </c>
      <c r="C98" s="186" t="s">
        <v>696</v>
      </c>
      <c r="D98" s="256">
        <f>Иные!X326</f>
        <v>60439</v>
      </c>
      <c r="E98" s="256">
        <f>Иные!Y326</f>
        <v>60439</v>
      </c>
      <c r="F98" s="256">
        <f>Иные!Y326</f>
        <v>60439</v>
      </c>
      <c r="G98" s="256"/>
      <c r="H98" s="256">
        <f>Иные!Z326</f>
        <v>6216.3204399999995</v>
      </c>
      <c r="I98" s="179">
        <f t="shared" si="5"/>
        <v>10.285280100597296</v>
      </c>
      <c r="J98" s="147"/>
      <c r="K98" s="147"/>
    </row>
    <row r="99" spans="1:11" s="148" customFormat="1" ht="47.25" x14ac:dyDescent="0.25">
      <c r="A99" s="131" t="s">
        <v>102</v>
      </c>
      <c r="B99" s="177" t="s">
        <v>864</v>
      </c>
      <c r="C99" s="186" t="s">
        <v>697</v>
      </c>
      <c r="D99" s="256">
        <f>Иные!AB326</f>
        <v>16927</v>
      </c>
      <c r="E99" s="256">
        <f>Иные!AC326</f>
        <v>17209</v>
      </c>
      <c r="F99" s="256">
        <f>Иные!AC326</f>
        <v>17209</v>
      </c>
      <c r="G99" s="256"/>
      <c r="H99" s="256">
        <f>Иные!AD326</f>
        <v>32.21067</v>
      </c>
      <c r="I99" s="179">
        <f t="shared" si="5"/>
        <v>0.18717339764076937</v>
      </c>
      <c r="J99" s="147"/>
      <c r="K99" s="147"/>
    </row>
    <row r="100" spans="1:11" s="148" customFormat="1" ht="83.25" customHeight="1" x14ac:dyDescent="0.25">
      <c r="A100" s="131" t="s">
        <v>103</v>
      </c>
      <c r="B100" s="177" t="s">
        <v>898</v>
      </c>
      <c r="C100" s="186" t="s">
        <v>1083</v>
      </c>
      <c r="D100" s="256">
        <f>Иные!AF326</f>
        <v>782223.79999999981</v>
      </c>
      <c r="E100" s="256">
        <f>Иные!AG326</f>
        <v>782223.79999999981</v>
      </c>
      <c r="F100" s="256">
        <f>Иные!AG326</f>
        <v>782223.79999999981</v>
      </c>
      <c r="G100" s="256"/>
      <c r="H100" s="256">
        <f>Иные!AH326</f>
        <v>132700.2954</v>
      </c>
      <c r="I100" s="179">
        <f t="shared" si="5"/>
        <v>16.96449218241634</v>
      </c>
      <c r="J100" s="147"/>
      <c r="K100" s="147"/>
    </row>
    <row r="101" spans="1:11" s="148" customFormat="1" ht="83.25" customHeight="1" x14ac:dyDescent="0.25">
      <c r="A101" s="131" t="s">
        <v>69</v>
      </c>
      <c r="B101" s="177" t="s">
        <v>900</v>
      </c>
      <c r="C101" s="186" t="s">
        <v>1082</v>
      </c>
      <c r="D101" s="256">
        <f>Иные!AJ326</f>
        <v>28800</v>
      </c>
      <c r="E101" s="256">
        <f>Иные!AK326</f>
        <v>28800</v>
      </c>
      <c r="F101" s="256">
        <f>Иные!AK326</f>
        <v>28800</v>
      </c>
      <c r="G101" s="256"/>
      <c r="H101" s="256">
        <f>Иные!AL326</f>
        <v>1189.8280000000002</v>
      </c>
      <c r="I101" s="179">
        <f t="shared" si="5"/>
        <v>4.1313472222222227</v>
      </c>
      <c r="J101" s="147"/>
      <c r="K101" s="147"/>
    </row>
    <row r="102" spans="1:11" s="148" customFormat="1" ht="47.25" x14ac:dyDescent="0.25">
      <c r="A102" s="131" t="s">
        <v>70</v>
      </c>
      <c r="B102" s="177" t="s">
        <v>690</v>
      </c>
      <c r="C102" s="186" t="s">
        <v>691</v>
      </c>
      <c r="D102" s="256">
        <f>Иные!AN326</f>
        <v>358553.01199999999</v>
      </c>
      <c r="E102" s="256">
        <f>Иные!AO326</f>
        <v>358553.01199999999</v>
      </c>
      <c r="F102" s="256">
        <f>Иные!AO326</f>
        <v>358553.01199999999</v>
      </c>
      <c r="G102" s="256"/>
      <c r="H102" s="256">
        <f>Иные!AP326</f>
        <v>100162.37699999999</v>
      </c>
      <c r="I102" s="179">
        <f t="shared" si="5"/>
        <v>27.93516541425679</v>
      </c>
      <c r="J102" s="147"/>
      <c r="K102" s="146"/>
    </row>
    <row r="103" spans="1:11" s="148" customFormat="1" ht="63" x14ac:dyDescent="0.25">
      <c r="A103" s="131" t="s">
        <v>71</v>
      </c>
      <c r="B103" s="177" t="s">
        <v>883</v>
      </c>
      <c r="C103" s="186" t="s">
        <v>703</v>
      </c>
      <c r="D103" s="256">
        <f>Иные!AR326</f>
        <v>20500</v>
      </c>
      <c r="E103" s="256">
        <f>Иные!AS326</f>
        <v>20500</v>
      </c>
      <c r="F103" s="256">
        <f>Иные!AS326</f>
        <v>20500</v>
      </c>
      <c r="G103" s="256"/>
      <c r="H103" s="256">
        <f>Иные!AT326</f>
        <v>4569.1284999999998</v>
      </c>
      <c r="I103" s="179">
        <f>H103/E103*100</f>
        <v>22.288431707317073</v>
      </c>
      <c r="J103" s="147"/>
      <c r="K103" s="147"/>
    </row>
    <row r="104" spans="1:11" s="148" customFormat="1" ht="63" x14ac:dyDescent="0.25">
      <c r="A104" s="131" t="s">
        <v>104</v>
      </c>
      <c r="B104" s="177" t="s">
        <v>883</v>
      </c>
      <c r="C104" s="186" t="s">
        <v>885</v>
      </c>
      <c r="D104" s="256">
        <f>Иные!AV326</f>
        <v>14000</v>
      </c>
      <c r="E104" s="256">
        <f>Иные!AW326</f>
        <v>14000</v>
      </c>
      <c r="F104" s="256">
        <f>Иные!AW326</f>
        <v>14000</v>
      </c>
      <c r="G104" s="256"/>
      <c r="H104" s="256">
        <f>Иные!AX326</f>
        <v>1000</v>
      </c>
      <c r="I104" s="179">
        <f>H104/E104*100</f>
        <v>7.1428571428571423</v>
      </c>
      <c r="J104" s="147"/>
      <c r="K104" s="147"/>
    </row>
    <row r="105" spans="1:11" s="148" customFormat="1" ht="63" x14ac:dyDescent="0.25">
      <c r="A105" s="131" t="s">
        <v>105</v>
      </c>
      <c r="B105" s="177" t="s">
        <v>625</v>
      </c>
      <c r="C105" s="186" t="s">
        <v>868</v>
      </c>
      <c r="D105" s="256">
        <f>Иные!AZ326</f>
        <v>1331111.5</v>
      </c>
      <c r="E105" s="256">
        <f>Иные!BA326</f>
        <v>1331111.5</v>
      </c>
      <c r="F105" s="256">
        <f>Иные!BA326</f>
        <v>1331111.5</v>
      </c>
      <c r="G105" s="256"/>
      <c r="H105" s="256">
        <f>Иные!BB326</f>
        <v>317435.45204</v>
      </c>
      <c r="I105" s="179">
        <f t="shared" si="5"/>
        <v>23.847397610192687</v>
      </c>
      <c r="J105" s="147"/>
      <c r="K105" s="146"/>
    </row>
    <row r="106" spans="1:11" s="148" customFormat="1" ht="63" x14ac:dyDescent="0.25">
      <c r="A106" s="131" t="s">
        <v>106</v>
      </c>
      <c r="B106" s="177" t="s">
        <v>890</v>
      </c>
      <c r="C106" s="186" t="s">
        <v>889</v>
      </c>
      <c r="D106" s="256">
        <f>Иные!BD326</f>
        <v>136030.90000000002</v>
      </c>
      <c r="E106" s="256">
        <f>Иные!BE326</f>
        <v>136030.90000000002</v>
      </c>
      <c r="F106" s="256">
        <f>Иные!BE326</f>
        <v>136030.90000000002</v>
      </c>
      <c r="G106" s="256"/>
      <c r="H106" s="256">
        <f>Иные!BF326</f>
        <v>23875.762250000007</v>
      </c>
      <c r="I106" s="179">
        <f t="shared" si="5"/>
        <v>17.551719682807366</v>
      </c>
      <c r="J106" s="147"/>
      <c r="K106" s="147"/>
    </row>
    <row r="107" spans="1:11" s="148" customFormat="1" ht="31.5" x14ac:dyDescent="0.25">
      <c r="A107" s="131" t="s">
        <v>107</v>
      </c>
      <c r="B107" s="177" t="s">
        <v>936</v>
      </c>
      <c r="C107" s="186" t="s">
        <v>700</v>
      </c>
      <c r="D107" s="256">
        <f>Иные!BH326</f>
        <v>150000</v>
      </c>
      <c r="E107" s="256">
        <f>Иные!BI326</f>
        <v>150000</v>
      </c>
      <c r="F107" s="256">
        <f>Иные!BI326</f>
        <v>150000</v>
      </c>
      <c r="G107" s="256"/>
      <c r="H107" s="256">
        <f>Иные!BJ326</f>
        <v>0</v>
      </c>
      <c r="I107" s="179"/>
      <c r="J107" s="147"/>
      <c r="K107" s="147"/>
    </row>
    <row r="108" spans="1:11" s="148" customFormat="1" ht="37.5" customHeight="1" x14ac:dyDescent="0.25">
      <c r="A108" s="131" t="s">
        <v>108</v>
      </c>
      <c r="B108" s="177" t="s">
        <v>701</v>
      </c>
      <c r="C108" s="186" t="s">
        <v>1099</v>
      </c>
      <c r="D108" s="256">
        <f>Иные!BL326</f>
        <v>500</v>
      </c>
      <c r="E108" s="256">
        <f>Иные!BM326</f>
        <v>500</v>
      </c>
      <c r="F108" s="256">
        <f>Иные!BM326</f>
        <v>500</v>
      </c>
      <c r="G108" s="256"/>
      <c r="H108" s="256"/>
      <c r="I108" s="179"/>
      <c r="J108" s="147"/>
      <c r="K108" s="147"/>
    </row>
    <row r="109" spans="1:11" s="148" customFormat="1" ht="38.25" customHeight="1" x14ac:dyDescent="0.25">
      <c r="A109" s="131" t="s">
        <v>109</v>
      </c>
      <c r="B109" s="177" t="s">
        <v>643</v>
      </c>
      <c r="C109" s="186" t="s">
        <v>745</v>
      </c>
      <c r="D109" s="256">
        <f>Иные!BP326</f>
        <v>0</v>
      </c>
      <c r="E109" s="256">
        <f>Иные!BQ326</f>
        <v>1062500</v>
      </c>
      <c r="F109" s="256">
        <f>Иные!BQ326</f>
        <v>1062500</v>
      </c>
      <c r="G109" s="256"/>
      <c r="H109" s="256">
        <f>Иные!BR326</f>
        <v>0</v>
      </c>
      <c r="I109" s="179">
        <f t="shared" ref="I109:I110" si="7">H109/E109*100</f>
        <v>0</v>
      </c>
      <c r="J109" s="147"/>
      <c r="K109" s="147"/>
    </row>
    <row r="110" spans="1:11" s="148" customFormat="1" ht="31.5" x14ac:dyDescent="0.25">
      <c r="A110" s="131" t="s">
        <v>110</v>
      </c>
      <c r="B110" s="177" t="s">
        <v>713</v>
      </c>
      <c r="C110" s="186" t="s">
        <v>712</v>
      </c>
      <c r="D110" s="186"/>
      <c r="E110" s="256">
        <f>Иные!BU326</f>
        <v>100000</v>
      </c>
      <c r="F110" s="256">
        <f>Иные!BU326</f>
        <v>100000</v>
      </c>
      <c r="G110" s="256"/>
      <c r="H110" s="256">
        <f>Иные!BV326</f>
        <v>0</v>
      </c>
      <c r="I110" s="179">
        <f t="shared" si="7"/>
        <v>0</v>
      </c>
      <c r="J110" s="147"/>
      <c r="K110" s="147"/>
    </row>
    <row r="111" spans="1:11" s="148" customFormat="1" ht="63" x14ac:dyDescent="0.25">
      <c r="A111" s="131" t="s">
        <v>111</v>
      </c>
      <c r="B111" s="177" t="s">
        <v>879</v>
      </c>
      <c r="C111" s="186" t="s">
        <v>710</v>
      </c>
      <c r="D111" s="256">
        <f>Иные!BX326</f>
        <v>24107.200000000008</v>
      </c>
      <c r="E111" s="256">
        <f>Иные!BY326</f>
        <v>24107.200000000008</v>
      </c>
      <c r="F111" s="256">
        <f>Иные!BY326</f>
        <v>24107.200000000008</v>
      </c>
      <c r="G111" s="256"/>
      <c r="H111" s="256">
        <f>Иные!BZ326</f>
        <v>4748.99424</v>
      </c>
      <c r="I111" s="179">
        <f t="shared" ref="I111:I162" si="8">H111/E111*100</f>
        <v>19.699484967146738</v>
      </c>
      <c r="J111" s="147"/>
      <c r="K111" s="147"/>
    </row>
    <row r="112" spans="1:11" s="148" customFormat="1" ht="39" customHeight="1" x14ac:dyDescent="0.25">
      <c r="A112" s="131" t="s">
        <v>112</v>
      </c>
      <c r="B112" s="177" t="s">
        <v>977</v>
      </c>
      <c r="C112" s="186" t="s">
        <v>709</v>
      </c>
      <c r="D112" s="256"/>
      <c r="E112" s="256">
        <f>Иные!CC326</f>
        <v>844722.41520000005</v>
      </c>
      <c r="F112" s="256">
        <f>Иные!CC326</f>
        <v>844722.41520000005</v>
      </c>
      <c r="G112" s="256"/>
      <c r="H112" s="256">
        <f>Иные!CD326</f>
        <v>54253.58221</v>
      </c>
      <c r="I112" s="179">
        <f t="shared" si="8"/>
        <v>6.4226521320799437</v>
      </c>
      <c r="J112" s="147"/>
      <c r="K112" s="147"/>
    </row>
    <row r="113" spans="1:11" s="148" customFormat="1" ht="53.25" customHeight="1" x14ac:dyDescent="0.25">
      <c r="A113" s="123" t="s">
        <v>113</v>
      </c>
      <c r="B113" s="174" t="s">
        <v>895</v>
      </c>
      <c r="C113" s="236" t="s">
        <v>699</v>
      </c>
      <c r="D113" s="263">
        <f>Иные!CF326</f>
        <v>19500</v>
      </c>
      <c r="E113" s="263">
        <f>Иные!CG326</f>
        <v>15250</v>
      </c>
      <c r="F113" s="257">
        <f>Иные!CG326</f>
        <v>15250</v>
      </c>
      <c r="G113" s="257"/>
      <c r="H113" s="263">
        <f>Иные!CH326</f>
        <v>5892.1193599999997</v>
      </c>
      <c r="I113" s="176">
        <f t="shared" si="8"/>
        <v>38.636848262295082</v>
      </c>
      <c r="J113" s="147"/>
      <c r="K113" s="146"/>
    </row>
    <row r="114" spans="1:11" s="148" customFormat="1" ht="51.75" customHeight="1" x14ac:dyDescent="0.25">
      <c r="A114" s="123" t="s">
        <v>114</v>
      </c>
      <c r="B114" s="174" t="s">
        <v>895</v>
      </c>
      <c r="C114" s="236" t="s">
        <v>897</v>
      </c>
      <c r="D114" s="263">
        <f>Иные!CJ326</f>
        <v>250</v>
      </c>
      <c r="E114" s="263">
        <f>Иные!CK326</f>
        <v>250</v>
      </c>
      <c r="F114" s="257">
        <f>Иные!CK326</f>
        <v>250</v>
      </c>
      <c r="G114" s="257"/>
      <c r="H114" s="263">
        <f>Иные!CL326</f>
        <v>0</v>
      </c>
      <c r="I114" s="176">
        <f t="shared" si="8"/>
        <v>0</v>
      </c>
      <c r="J114" s="147"/>
      <c r="K114" s="146"/>
    </row>
    <row r="115" spans="1:11" s="148" customFormat="1" ht="63" x14ac:dyDescent="0.25">
      <c r="A115" s="123" t="s">
        <v>543</v>
      </c>
      <c r="B115" s="174" t="s">
        <v>881</v>
      </c>
      <c r="C115" s="236" t="s">
        <v>704</v>
      </c>
      <c r="D115" s="263">
        <f>Иные!CN326</f>
        <v>6000</v>
      </c>
      <c r="E115" s="263">
        <f>Иные!CO326</f>
        <v>6000</v>
      </c>
      <c r="F115" s="257">
        <f>Иные!CO326</f>
        <v>6000</v>
      </c>
      <c r="G115" s="257"/>
      <c r="H115" s="263">
        <f>Иные!CP326</f>
        <v>1800</v>
      </c>
      <c r="I115" s="176">
        <f t="shared" si="8"/>
        <v>30</v>
      </c>
      <c r="J115" s="147"/>
      <c r="K115" s="146"/>
    </row>
    <row r="116" spans="1:11" s="148" customFormat="1" ht="63" x14ac:dyDescent="0.25">
      <c r="A116" s="123" t="s">
        <v>544</v>
      </c>
      <c r="B116" s="174" t="s">
        <v>871</v>
      </c>
      <c r="C116" s="236" t="s">
        <v>705</v>
      </c>
      <c r="D116" s="263">
        <f>Иные!CR326</f>
        <v>186620.7</v>
      </c>
      <c r="E116" s="263">
        <f>Иные!CS326</f>
        <v>186620.7</v>
      </c>
      <c r="F116" s="257">
        <f>Иные!CS326</f>
        <v>186620.7</v>
      </c>
      <c r="G116" s="257"/>
      <c r="H116" s="263">
        <f>Иные!CT326</f>
        <v>0</v>
      </c>
      <c r="I116" s="176">
        <f t="shared" si="8"/>
        <v>0</v>
      </c>
      <c r="J116" s="147"/>
      <c r="K116" s="146"/>
    </row>
    <row r="117" spans="1:11" s="148" customFormat="1" ht="54" customHeight="1" x14ac:dyDescent="0.25">
      <c r="A117" s="123" t="s">
        <v>545</v>
      </c>
      <c r="B117" s="174" t="s">
        <v>1081</v>
      </c>
      <c r="C117" s="236" t="s">
        <v>707</v>
      </c>
      <c r="D117" s="263">
        <f>Иные!CV326</f>
        <v>52463.225640000004</v>
      </c>
      <c r="E117" s="263">
        <f>Иные!CW326</f>
        <v>52463.225640000004</v>
      </c>
      <c r="F117" s="257">
        <f>Иные!CW326</f>
        <v>52463.225640000004</v>
      </c>
      <c r="G117" s="257"/>
      <c r="H117" s="263">
        <f>Иные!CX326</f>
        <v>0</v>
      </c>
      <c r="I117" s="176">
        <f t="shared" si="8"/>
        <v>0</v>
      </c>
      <c r="J117" s="147"/>
      <c r="K117" s="146"/>
    </row>
    <row r="118" spans="1:11" s="148" customFormat="1" ht="63" x14ac:dyDescent="0.25">
      <c r="A118" s="123" t="s">
        <v>546</v>
      </c>
      <c r="B118" s="174" t="s">
        <v>886</v>
      </c>
      <c r="C118" s="236" t="s">
        <v>887</v>
      </c>
      <c r="D118" s="263">
        <f>Иные!CZ326</f>
        <v>41000</v>
      </c>
      <c r="E118" s="263">
        <f>Иные!DA326</f>
        <v>41000</v>
      </c>
      <c r="F118" s="257">
        <f>Иные!DA326</f>
        <v>41000</v>
      </c>
      <c r="G118" s="257"/>
      <c r="H118" s="263">
        <f>Иные!DB326</f>
        <v>1431.5618399999998</v>
      </c>
      <c r="I118" s="176">
        <f t="shared" si="8"/>
        <v>3.4916142439024385</v>
      </c>
      <c r="J118" s="147"/>
      <c r="K118" s="146"/>
    </row>
    <row r="119" spans="1:11" s="148" customFormat="1" ht="81" customHeight="1" x14ac:dyDescent="0.25">
      <c r="A119" s="123" t="s">
        <v>547</v>
      </c>
      <c r="B119" s="174" t="s">
        <v>873</v>
      </c>
      <c r="C119" s="236" t="s">
        <v>711</v>
      </c>
      <c r="D119" s="263">
        <f>Иные!DD326</f>
        <v>474138.19999999995</v>
      </c>
      <c r="E119" s="263">
        <f>Иные!DE326</f>
        <v>283147.09999999998</v>
      </c>
      <c r="F119" s="257">
        <f>Иные!DE326</f>
        <v>283147.09999999998</v>
      </c>
      <c r="G119" s="257"/>
      <c r="H119" s="263">
        <f>Иные!DF326</f>
        <v>58422.221850000002</v>
      </c>
      <c r="I119" s="176">
        <f t="shared" si="8"/>
        <v>20.633169772884838</v>
      </c>
      <c r="J119" s="147"/>
      <c r="K119" s="146"/>
    </row>
    <row r="120" spans="1:11" s="148" customFormat="1" ht="47.25" x14ac:dyDescent="0.25">
      <c r="A120" s="123" t="s">
        <v>548</v>
      </c>
      <c r="B120" s="174" t="s">
        <v>1077</v>
      </c>
      <c r="C120" s="236" t="s">
        <v>736</v>
      </c>
      <c r="D120" s="263">
        <f>Иные!DH326</f>
        <v>200000</v>
      </c>
      <c r="E120" s="263">
        <f>Иные!DI326</f>
        <v>305957.76000000001</v>
      </c>
      <c r="F120" s="257">
        <f>Иные!DI326</f>
        <v>305957.76000000001</v>
      </c>
      <c r="G120" s="257"/>
      <c r="H120" s="263">
        <f>Иные!DJ326</f>
        <v>1292.44461</v>
      </c>
      <c r="I120" s="176">
        <f t="shared" si="8"/>
        <v>0.42242583093823149</v>
      </c>
      <c r="J120" s="147"/>
      <c r="K120" s="146"/>
    </row>
    <row r="121" spans="1:11" s="148" customFormat="1" ht="47.25" x14ac:dyDescent="0.25">
      <c r="A121" s="123" t="s">
        <v>549</v>
      </c>
      <c r="B121" s="174" t="s">
        <v>1078</v>
      </c>
      <c r="C121" s="236" t="s">
        <v>737</v>
      </c>
      <c r="D121" s="263">
        <f>Иные!DL326</f>
        <v>0</v>
      </c>
      <c r="E121" s="263">
        <f>Иные!DM326</f>
        <v>689042.24</v>
      </c>
      <c r="F121" s="257">
        <f>Иные!DM326</f>
        <v>689042.24</v>
      </c>
      <c r="G121" s="257"/>
      <c r="H121" s="263">
        <f>Иные!DN326</f>
        <v>11259.601769999999</v>
      </c>
      <c r="I121" s="176">
        <f t="shared" si="8"/>
        <v>1.6340945614596862</v>
      </c>
      <c r="J121" s="147"/>
      <c r="K121" s="146"/>
    </row>
    <row r="122" spans="1:11" s="148" customFormat="1" ht="47.25" x14ac:dyDescent="0.25">
      <c r="A122" s="123" t="s">
        <v>550</v>
      </c>
      <c r="B122" s="174" t="s">
        <v>911</v>
      </c>
      <c r="C122" s="236" t="s">
        <v>738</v>
      </c>
      <c r="D122" s="263"/>
      <c r="E122" s="263">
        <f>Иные!DQ326</f>
        <v>20000</v>
      </c>
      <c r="F122" s="257">
        <f>Иные!DQ326</f>
        <v>20000</v>
      </c>
      <c r="G122" s="257"/>
      <c r="H122" s="263">
        <f>Иные!DR326</f>
        <v>6040</v>
      </c>
      <c r="I122" s="176">
        <f t="shared" si="8"/>
        <v>30.2</v>
      </c>
      <c r="J122" s="147"/>
      <c r="K122" s="146"/>
    </row>
    <row r="123" spans="1:11" s="148" customFormat="1" ht="31.5" x14ac:dyDescent="0.25">
      <c r="A123" s="123" t="s">
        <v>551</v>
      </c>
      <c r="B123" s="174" t="s">
        <v>924</v>
      </c>
      <c r="C123" s="236" t="s">
        <v>970</v>
      </c>
      <c r="D123" s="263"/>
      <c r="E123" s="263">
        <f>Иные!DU326</f>
        <v>124500</v>
      </c>
      <c r="F123" s="257">
        <f>Иные!DU326</f>
        <v>124500</v>
      </c>
      <c r="G123" s="257"/>
      <c r="H123" s="263">
        <f>Иные!DV326</f>
        <v>0</v>
      </c>
      <c r="I123" s="176">
        <f t="shared" si="8"/>
        <v>0</v>
      </c>
      <c r="J123" s="147"/>
      <c r="K123" s="146"/>
    </row>
    <row r="124" spans="1:11" s="148" customFormat="1" ht="47.25" x14ac:dyDescent="0.25">
      <c r="A124" s="123" t="s">
        <v>630</v>
      </c>
      <c r="B124" s="174" t="s">
        <v>875</v>
      </c>
      <c r="C124" s="236" t="s">
        <v>741</v>
      </c>
      <c r="D124" s="263">
        <f>Иные!DX326</f>
        <v>35183.4</v>
      </c>
      <c r="E124" s="263">
        <f>Иные!DY326</f>
        <v>35183.4</v>
      </c>
      <c r="F124" s="257">
        <f>Иные!DY326</f>
        <v>35183.4</v>
      </c>
      <c r="G124" s="257"/>
      <c r="H124" s="263">
        <f>Иные!DZ326</f>
        <v>5398.61492</v>
      </c>
      <c r="I124" s="176">
        <f t="shared" si="8"/>
        <v>15.344210394674759</v>
      </c>
      <c r="J124" s="147"/>
      <c r="K124" s="146"/>
    </row>
    <row r="125" spans="1:11" s="148" customFormat="1" ht="47.25" x14ac:dyDescent="0.25">
      <c r="A125" s="123" t="s">
        <v>631</v>
      </c>
      <c r="B125" s="174" t="s">
        <v>947</v>
      </c>
      <c r="C125" s="236" t="s">
        <v>877</v>
      </c>
      <c r="D125" s="263"/>
      <c r="E125" s="263">
        <f>Иные!EC326</f>
        <v>63663.395090000005</v>
      </c>
      <c r="F125" s="257">
        <f>Иные!EC326</f>
        <v>63663.395090000005</v>
      </c>
      <c r="G125" s="257"/>
      <c r="H125" s="263">
        <f>Иные!ED326</f>
        <v>0</v>
      </c>
      <c r="I125" s="176">
        <f t="shared" si="8"/>
        <v>0</v>
      </c>
      <c r="J125" s="147"/>
      <c r="K125" s="146"/>
    </row>
    <row r="126" spans="1:11" s="148" customFormat="1" ht="63" x14ac:dyDescent="0.25">
      <c r="A126" s="123" t="s">
        <v>632</v>
      </c>
      <c r="B126" s="174" t="s">
        <v>742</v>
      </c>
      <c r="C126" s="236" t="s">
        <v>743</v>
      </c>
      <c r="D126" s="263">
        <f>Иные!EF326</f>
        <v>29729.506000000001</v>
      </c>
      <c r="E126" s="263">
        <f>Иные!EG326</f>
        <v>29729.506000000001</v>
      </c>
      <c r="F126" s="257">
        <f>Иные!EG326</f>
        <v>29729.506000000001</v>
      </c>
      <c r="G126" s="257"/>
      <c r="H126" s="263">
        <f>Иные!EH326</f>
        <v>25269.9951</v>
      </c>
      <c r="I126" s="176">
        <f t="shared" si="8"/>
        <v>84.999714088757472</v>
      </c>
      <c r="J126" s="147"/>
      <c r="K126" s="146"/>
    </row>
    <row r="127" spans="1:11" s="148" customFormat="1" ht="47.25" x14ac:dyDescent="0.25">
      <c r="A127" s="123" t="s">
        <v>633</v>
      </c>
      <c r="B127" s="174" t="s">
        <v>934</v>
      </c>
      <c r="C127" s="236" t="s">
        <v>951</v>
      </c>
      <c r="D127" s="263">
        <f>Иные!EJ326</f>
        <v>155000</v>
      </c>
      <c r="E127" s="263">
        <f>Иные!EK326</f>
        <v>155000</v>
      </c>
      <c r="F127" s="257">
        <f>Иные!EK326</f>
        <v>155000</v>
      </c>
      <c r="G127" s="257"/>
      <c r="H127" s="263">
        <f>Иные!EL326</f>
        <v>14633.97573</v>
      </c>
      <c r="I127" s="176">
        <f t="shared" si="8"/>
        <v>9.4412746645161292</v>
      </c>
      <c r="J127" s="147"/>
      <c r="K127" s="146"/>
    </row>
    <row r="128" spans="1:11" s="148" customFormat="1" ht="63" x14ac:dyDescent="0.25">
      <c r="A128" s="123" t="s">
        <v>634</v>
      </c>
      <c r="B128" s="174" t="s">
        <v>746</v>
      </c>
      <c r="C128" s="236" t="s">
        <v>747</v>
      </c>
      <c r="D128" s="263"/>
      <c r="E128" s="263">
        <f>Иные!EO326</f>
        <v>11245.932720000001</v>
      </c>
      <c r="F128" s="257">
        <f>Иные!EO326</f>
        <v>11245.932720000001</v>
      </c>
      <c r="G128" s="257"/>
      <c r="H128" s="263">
        <f>Иные!EP326</f>
        <v>0</v>
      </c>
      <c r="I128" s="176">
        <f t="shared" si="8"/>
        <v>0</v>
      </c>
      <c r="J128" s="147"/>
      <c r="K128" s="146"/>
    </row>
    <row r="129" spans="1:11" s="148" customFormat="1" ht="63" x14ac:dyDescent="0.25">
      <c r="A129" s="123" t="s">
        <v>635</v>
      </c>
      <c r="B129" s="174" t="s">
        <v>892</v>
      </c>
      <c r="C129" s="236" t="s">
        <v>893</v>
      </c>
      <c r="D129" s="257">
        <f>Иные!ER326</f>
        <v>64633.2</v>
      </c>
      <c r="E129" s="257">
        <f>Иные!ES326</f>
        <v>64633.2</v>
      </c>
      <c r="F129" s="257">
        <f>Иные!ES326</f>
        <v>64633.2</v>
      </c>
      <c r="G129" s="257"/>
      <c r="H129" s="263">
        <f>Иные!ET326</f>
        <v>15145.70674</v>
      </c>
      <c r="I129" s="176">
        <f t="shared" si="8"/>
        <v>23.433323338470014</v>
      </c>
      <c r="J129" s="147"/>
      <c r="K129" s="146"/>
    </row>
    <row r="130" spans="1:11" s="166" customFormat="1" ht="69" customHeight="1" x14ac:dyDescent="0.25">
      <c r="A130" s="123" t="s">
        <v>636</v>
      </c>
      <c r="B130" s="174" t="s">
        <v>978</v>
      </c>
      <c r="C130" s="236" t="s">
        <v>753</v>
      </c>
      <c r="D130" s="263">
        <f>Иные!EV326</f>
        <v>4343.2999999999993</v>
      </c>
      <c r="E130" s="263">
        <f>Иные!EW326</f>
        <v>4343.2999999999993</v>
      </c>
      <c r="F130" s="257">
        <f>Иные!EW326</f>
        <v>4343.2999999999993</v>
      </c>
      <c r="G130" s="257"/>
      <c r="H130" s="263">
        <f>Иные!EX326</f>
        <v>0</v>
      </c>
      <c r="I130" s="176">
        <f t="shared" si="8"/>
        <v>0</v>
      </c>
      <c r="J130" s="164"/>
      <c r="K130" s="165"/>
    </row>
    <row r="131" spans="1:11" s="166" customFormat="1" ht="47.25" x14ac:dyDescent="0.25">
      <c r="A131" s="123" t="s">
        <v>637</v>
      </c>
      <c r="B131" s="174" t="s">
        <v>901</v>
      </c>
      <c r="C131" s="236" t="s">
        <v>1084</v>
      </c>
      <c r="D131" s="263">
        <f>Иные!EZ326</f>
        <v>40109.9</v>
      </c>
      <c r="E131" s="263">
        <f>Иные!FA326</f>
        <v>40109.9</v>
      </c>
      <c r="F131" s="257">
        <f>Иные!FA326</f>
        <v>40109.9</v>
      </c>
      <c r="G131" s="257"/>
      <c r="H131" s="263">
        <f>Иные!FB326</f>
        <v>6131.6256699999994</v>
      </c>
      <c r="I131" s="176">
        <f t="shared" si="8"/>
        <v>15.287062969491322</v>
      </c>
      <c r="J131" s="164"/>
      <c r="K131" s="165"/>
    </row>
    <row r="132" spans="1:11" s="166" customFormat="1" ht="47.25" x14ac:dyDescent="0.25">
      <c r="A132" s="123" t="s">
        <v>638</v>
      </c>
      <c r="B132" s="174" t="s">
        <v>902</v>
      </c>
      <c r="C132" s="236" t="s">
        <v>1085</v>
      </c>
      <c r="D132" s="263">
        <f>Иные!FD326</f>
        <v>5200</v>
      </c>
      <c r="E132" s="263">
        <f>Иные!FE326</f>
        <v>5200</v>
      </c>
      <c r="F132" s="257">
        <f>Иные!FE326</f>
        <v>5200</v>
      </c>
      <c r="G132" s="257"/>
      <c r="H132" s="263">
        <f>Иные!FF326</f>
        <v>92.94</v>
      </c>
      <c r="I132" s="176">
        <f t="shared" si="8"/>
        <v>1.7873076923076923</v>
      </c>
      <c r="J132" s="164"/>
      <c r="K132" s="165"/>
    </row>
    <row r="133" spans="1:11" s="166" customFormat="1" ht="47.25" x14ac:dyDescent="0.25">
      <c r="A133" s="123" t="s">
        <v>639</v>
      </c>
      <c r="B133" s="174" t="s">
        <v>905</v>
      </c>
      <c r="C133" s="236" t="s">
        <v>1086</v>
      </c>
      <c r="D133" s="263">
        <f>Иные!FH326</f>
        <v>33991.4</v>
      </c>
      <c r="E133" s="263">
        <f>Иные!FI326</f>
        <v>33991.4</v>
      </c>
      <c r="F133" s="257">
        <f>Иные!FI326</f>
        <v>33991.4</v>
      </c>
      <c r="G133" s="257"/>
      <c r="H133" s="263">
        <f>Иные!FJ326</f>
        <v>3660.4216299999998</v>
      </c>
      <c r="I133" s="176">
        <f t="shared" si="8"/>
        <v>10.76866981059915</v>
      </c>
      <c r="J133" s="164"/>
      <c r="K133" s="165"/>
    </row>
    <row r="134" spans="1:11" s="166" customFormat="1" ht="47.25" x14ac:dyDescent="0.25">
      <c r="A134" s="123" t="s">
        <v>640</v>
      </c>
      <c r="B134" s="174" t="s">
        <v>906</v>
      </c>
      <c r="C134" s="236" t="s">
        <v>1087</v>
      </c>
      <c r="D134" s="263">
        <f>Иные!FL326</f>
        <v>1358.4</v>
      </c>
      <c r="E134" s="263">
        <f>Иные!FM326</f>
        <v>1358.4</v>
      </c>
      <c r="F134" s="257">
        <f>Иные!FM326</f>
        <v>1358.4</v>
      </c>
      <c r="G134" s="257"/>
      <c r="H134" s="263">
        <f>Иные!FN326</f>
        <v>99.4</v>
      </c>
      <c r="I134" s="176">
        <f t="shared" si="8"/>
        <v>7.3174322732626615</v>
      </c>
      <c r="J134" s="164"/>
      <c r="K134" s="165"/>
    </row>
    <row r="135" spans="1:11" s="166" customFormat="1" ht="47.25" x14ac:dyDescent="0.25">
      <c r="A135" s="123" t="s">
        <v>719</v>
      </c>
      <c r="B135" s="174" t="s">
        <v>909</v>
      </c>
      <c r="C135" s="236" t="s">
        <v>1088</v>
      </c>
      <c r="D135" s="263">
        <f>Иные!FP326</f>
        <v>11588.4</v>
      </c>
      <c r="E135" s="263">
        <f>Иные!FQ326</f>
        <v>11588.4</v>
      </c>
      <c r="F135" s="257">
        <f>Иные!FQ326</f>
        <v>11588.4</v>
      </c>
      <c r="G135" s="257"/>
      <c r="H135" s="263">
        <f>Иные!FR326</f>
        <v>1054.75</v>
      </c>
      <c r="I135" s="176">
        <f t="shared" si="8"/>
        <v>9.1017741879810856</v>
      </c>
      <c r="J135" s="164"/>
      <c r="K135" s="165"/>
    </row>
    <row r="136" spans="1:11" s="166" customFormat="1" ht="56.25" customHeight="1" x14ac:dyDescent="0.25">
      <c r="A136" s="123" t="s">
        <v>720</v>
      </c>
      <c r="B136" s="174" t="s">
        <v>913</v>
      </c>
      <c r="C136" s="236" t="s">
        <v>1090</v>
      </c>
      <c r="D136" s="263">
        <f>Иные!FT326</f>
        <v>20000</v>
      </c>
      <c r="E136" s="263">
        <f>Иные!FU326</f>
        <v>20000</v>
      </c>
      <c r="F136" s="257">
        <f>Иные!FU326</f>
        <v>20000</v>
      </c>
      <c r="G136" s="257"/>
      <c r="H136" s="263">
        <f>Иные!FV326</f>
        <v>947.39535999999998</v>
      </c>
      <c r="I136" s="176">
        <f t="shared" si="8"/>
        <v>4.7369767999999999</v>
      </c>
      <c r="J136" s="164"/>
      <c r="K136" s="165"/>
    </row>
    <row r="137" spans="1:11" s="148" customFormat="1" ht="47.25" customHeight="1" x14ac:dyDescent="0.25">
      <c r="A137" s="131" t="s">
        <v>721</v>
      </c>
      <c r="B137" s="177" t="s">
        <v>1091</v>
      </c>
      <c r="C137" s="186" t="s">
        <v>1089</v>
      </c>
      <c r="D137" s="347">
        <f>Иные!FX326</f>
        <v>20000</v>
      </c>
      <c r="E137" s="347">
        <f>Иные!FY326</f>
        <v>20000</v>
      </c>
      <c r="F137" s="256">
        <f>Иные!FY326</f>
        <v>20000</v>
      </c>
      <c r="G137" s="256"/>
      <c r="H137" s="347">
        <f>Иные!FZ326</f>
        <v>599.9</v>
      </c>
      <c r="I137" s="179">
        <f t="shared" si="8"/>
        <v>2.9994999999999998</v>
      </c>
      <c r="J137" s="147"/>
      <c r="K137" s="146"/>
    </row>
    <row r="138" spans="1:11" s="166" customFormat="1" ht="31.5" x14ac:dyDescent="0.25">
      <c r="A138" s="123" t="s">
        <v>722</v>
      </c>
      <c r="B138" s="174" t="s">
        <v>915</v>
      </c>
      <c r="C138" s="236" t="s">
        <v>916</v>
      </c>
      <c r="D138" s="263">
        <f>Иные!GB326</f>
        <v>4500</v>
      </c>
      <c r="E138" s="263">
        <f>Иные!GC326</f>
        <v>4500</v>
      </c>
      <c r="F138" s="257">
        <f>Иные!GC326</f>
        <v>4500</v>
      </c>
      <c r="G138" s="257"/>
      <c r="H138" s="263">
        <f>Иные!GD326</f>
        <v>0</v>
      </c>
      <c r="I138" s="176">
        <f t="shared" si="8"/>
        <v>0</v>
      </c>
      <c r="J138" s="164"/>
      <c r="K138" s="165"/>
    </row>
    <row r="139" spans="1:11" s="166" customFormat="1" ht="47.25" x14ac:dyDescent="0.25">
      <c r="A139" s="123" t="s">
        <v>723</v>
      </c>
      <c r="B139" s="174" t="s">
        <v>918</v>
      </c>
      <c r="C139" s="236" t="s">
        <v>919</v>
      </c>
      <c r="D139" s="263">
        <f>Иные!GF326</f>
        <v>3000</v>
      </c>
      <c r="E139" s="263">
        <f>Иные!GG326</f>
        <v>3000</v>
      </c>
      <c r="F139" s="257">
        <f>Иные!GG326</f>
        <v>3000</v>
      </c>
      <c r="G139" s="257"/>
      <c r="H139" s="263">
        <f>Иные!GH326</f>
        <v>3000</v>
      </c>
      <c r="I139" s="176">
        <f t="shared" si="8"/>
        <v>100</v>
      </c>
      <c r="J139" s="164"/>
      <c r="K139" s="165"/>
    </row>
    <row r="140" spans="1:11" s="166" customFormat="1" ht="47.25" x14ac:dyDescent="0.25">
      <c r="A140" s="123" t="s">
        <v>724</v>
      </c>
      <c r="B140" s="174" t="s">
        <v>921</v>
      </c>
      <c r="C140" s="236" t="s">
        <v>922</v>
      </c>
      <c r="D140" s="263">
        <f>Иные!GJ326</f>
        <v>6900</v>
      </c>
      <c r="E140" s="263">
        <f>Иные!GK326</f>
        <v>6900</v>
      </c>
      <c r="F140" s="257">
        <f>Иные!GK326</f>
        <v>6900</v>
      </c>
      <c r="G140" s="257"/>
      <c r="H140" s="263">
        <f>Иные!GL326</f>
        <v>0</v>
      </c>
      <c r="I140" s="176">
        <f t="shared" si="8"/>
        <v>0</v>
      </c>
      <c r="J140" s="164"/>
      <c r="K140" s="165"/>
    </row>
    <row r="141" spans="1:11" s="166" customFormat="1" ht="47.25" x14ac:dyDescent="0.25">
      <c r="A141" s="123" t="s">
        <v>725</v>
      </c>
      <c r="B141" s="174" t="s">
        <v>926</v>
      </c>
      <c r="C141" s="236" t="s">
        <v>927</v>
      </c>
      <c r="D141" s="263">
        <f>Иные!GN326</f>
        <v>820</v>
      </c>
      <c r="E141" s="263">
        <f>Иные!GO326</f>
        <v>820</v>
      </c>
      <c r="F141" s="257">
        <f>Иные!GO326</f>
        <v>820</v>
      </c>
      <c r="G141" s="257"/>
      <c r="H141" s="263">
        <f>Иные!GP326</f>
        <v>0</v>
      </c>
      <c r="I141" s="176">
        <f t="shared" si="8"/>
        <v>0</v>
      </c>
      <c r="J141" s="164"/>
      <c r="K141" s="165"/>
    </row>
    <row r="142" spans="1:11" s="166" customFormat="1" ht="47.25" x14ac:dyDescent="0.25">
      <c r="A142" s="123" t="s">
        <v>726</v>
      </c>
      <c r="B142" s="174" t="s">
        <v>930</v>
      </c>
      <c r="C142" s="236" t="s">
        <v>929</v>
      </c>
      <c r="D142" s="263">
        <f>Иные!GR326</f>
        <v>5050</v>
      </c>
      <c r="E142" s="263">
        <f>Иные!GS326</f>
        <v>5050</v>
      </c>
      <c r="F142" s="257">
        <f>Иные!GS326</f>
        <v>5050</v>
      </c>
      <c r="G142" s="257"/>
      <c r="H142" s="263">
        <f>Иные!GT326</f>
        <v>0</v>
      </c>
      <c r="I142" s="176">
        <f t="shared" si="8"/>
        <v>0</v>
      </c>
      <c r="J142" s="164"/>
      <c r="K142" s="165"/>
    </row>
    <row r="143" spans="1:11" s="166" customFormat="1" ht="47.25" x14ac:dyDescent="0.25">
      <c r="A143" s="123" t="s">
        <v>727</v>
      </c>
      <c r="B143" s="174" t="s">
        <v>933</v>
      </c>
      <c r="C143" s="236" t="s">
        <v>932</v>
      </c>
      <c r="D143" s="263">
        <f>Иные!GV326</f>
        <v>200000</v>
      </c>
      <c r="E143" s="263">
        <f>Иные!GW326</f>
        <v>280000</v>
      </c>
      <c r="F143" s="257">
        <f>Иные!GW326</f>
        <v>280000</v>
      </c>
      <c r="G143" s="257"/>
      <c r="H143" s="263">
        <f>Иные!GX326</f>
        <v>0</v>
      </c>
      <c r="I143" s="176">
        <f t="shared" si="8"/>
        <v>0</v>
      </c>
      <c r="J143" s="164"/>
      <c r="K143" s="165"/>
    </row>
    <row r="144" spans="1:11" s="166" customFormat="1" ht="47.25" x14ac:dyDescent="0.25">
      <c r="A144" s="123" t="s">
        <v>728</v>
      </c>
      <c r="B144" s="174" t="s">
        <v>1096</v>
      </c>
      <c r="C144" s="236" t="s">
        <v>1097</v>
      </c>
      <c r="D144" s="263">
        <f>Иные!GZ326</f>
        <v>1646000</v>
      </c>
      <c r="E144" s="263">
        <f>Иные!HA326</f>
        <v>1646000</v>
      </c>
      <c r="F144" s="257">
        <f>Иные!HA326</f>
        <v>1646000</v>
      </c>
      <c r="G144" s="257"/>
      <c r="H144" s="263">
        <f>Иные!HB326</f>
        <v>0</v>
      </c>
      <c r="I144" s="176">
        <f t="shared" si="8"/>
        <v>0</v>
      </c>
      <c r="J144" s="164"/>
      <c r="K144" s="165"/>
    </row>
    <row r="145" spans="1:11" s="166" customFormat="1" ht="47.25" x14ac:dyDescent="0.25">
      <c r="A145" s="123" t="s">
        <v>729</v>
      </c>
      <c r="B145" s="174" t="s">
        <v>952</v>
      </c>
      <c r="C145" s="236" t="s">
        <v>953</v>
      </c>
      <c r="D145" s="263">
        <f>Иные!HD326</f>
        <v>0</v>
      </c>
      <c r="E145" s="263">
        <f>Иные!HE326</f>
        <v>82000</v>
      </c>
      <c r="F145" s="257">
        <f>Иные!HE326</f>
        <v>82000</v>
      </c>
      <c r="G145" s="257"/>
      <c r="H145" s="263">
        <f>Иные!HF326</f>
        <v>0</v>
      </c>
      <c r="I145" s="176">
        <f t="shared" si="8"/>
        <v>0</v>
      </c>
      <c r="J145" s="164"/>
      <c r="K145" s="165"/>
    </row>
    <row r="146" spans="1:11" s="166" customFormat="1" ht="63" x14ac:dyDescent="0.25">
      <c r="A146" s="123" t="s">
        <v>730</v>
      </c>
      <c r="B146" s="174" t="s">
        <v>971</v>
      </c>
      <c r="C146" s="236" t="s">
        <v>955</v>
      </c>
      <c r="D146" s="263">
        <f>Иные!HH326</f>
        <v>2393.9</v>
      </c>
      <c r="E146" s="263">
        <f>Иные!HI326</f>
        <v>2393.9</v>
      </c>
      <c r="F146" s="257">
        <f>Иные!HI326</f>
        <v>2393.9</v>
      </c>
      <c r="G146" s="257"/>
      <c r="H146" s="263">
        <f>Иные!HJ326</f>
        <v>201.71145000000001</v>
      </c>
      <c r="I146" s="176">
        <f t="shared" si="8"/>
        <v>8.4260599857972345</v>
      </c>
      <c r="J146" s="164"/>
      <c r="K146" s="165"/>
    </row>
    <row r="147" spans="1:11" s="166" customFormat="1" ht="58.5" customHeight="1" x14ac:dyDescent="0.25">
      <c r="A147" s="131" t="s">
        <v>731</v>
      </c>
      <c r="B147" s="177" t="s">
        <v>980</v>
      </c>
      <c r="C147" s="186" t="s">
        <v>981</v>
      </c>
      <c r="D147" s="347">
        <f>Иные!HL326</f>
        <v>150000</v>
      </c>
      <c r="E147" s="347">
        <f>Иные!HM326</f>
        <v>150000</v>
      </c>
      <c r="F147" s="256">
        <f>Иные!HM326</f>
        <v>150000</v>
      </c>
      <c r="G147" s="256"/>
      <c r="H147" s="347">
        <f>Иные!HN326</f>
        <v>50000</v>
      </c>
      <c r="I147" s="179">
        <f t="shared" si="8"/>
        <v>33.333333333333329</v>
      </c>
      <c r="J147" s="164"/>
      <c r="K147" s="165"/>
    </row>
    <row r="148" spans="1:11" s="166" customFormat="1" ht="69.75" customHeight="1" x14ac:dyDescent="0.25">
      <c r="A148" s="131" t="s">
        <v>732</v>
      </c>
      <c r="B148" s="177" t="s">
        <v>1100</v>
      </c>
      <c r="C148" s="186" t="s">
        <v>983</v>
      </c>
      <c r="D148" s="347">
        <f>Иные!HP326</f>
        <v>5000</v>
      </c>
      <c r="E148" s="347">
        <f>Иные!HQ326</f>
        <v>5000</v>
      </c>
      <c r="F148" s="256">
        <f>Иные!HQ326</f>
        <v>5000</v>
      </c>
      <c r="G148" s="256"/>
      <c r="H148" s="347">
        <f>Иные!HR326</f>
        <v>0</v>
      </c>
      <c r="I148" s="179"/>
      <c r="J148" s="164"/>
      <c r="K148" s="165"/>
    </row>
    <row r="149" spans="1:11" s="166" customFormat="1" ht="40.5" customHeight="1" x14ac:dyDescent="0.25">
      <c r="A149" s="131" t="s">
        <v>733</v>
      </c>
      <c r="B149" s="177" t="s">
        <v>1093</v>
      </c>
      <c r="C149" s="186" t="s">
        <v>1094</v>
      </c>
      <c r="D149" s="347">
        <f>Иные!HT326</f>
        <v>29999.999999999996</v>
      </c>
      <c r="E149" s="347">
        <f>Иные!HU326</f>
        <v>29999.999999999996</v>
      </c>
      <c r="F149" s="256">
        <f>Иные!HU326</f>
        <v>29999.999999999996</v>
      </c>
      <c r="G149" s="256"/>
      <c r="H149" s="347">
        <f>Иные!HV326</f>
        <v>0</v>
      </c>
      <c r="I149" s="179">
        <f t="shared" si="8"/>
        <v>0</v>
      </c>
      <c r="J149" s="164"/>
      <c r="K149" s="165"/>
    </row>
    <row r="150" spans="1:11" s="166" customFormat="1" ht="40.5" customHeight="1" x14ac:dyDescent="0.25">
      <c r="A150" s="131" t="s">
        <v>734</v>
      </c>
      <c r="B150" s="177" t="s">
        <v>1102</v>
      </c>
      <c r="C150" s="186" t="s">
        <v>1103</v>
      </c>
      <c r="D150" s="347"/>
      <c r="E150" s="347">
        <f>Иные!HY326</f>
        <v>32581.899999999998</v>
      </c>
      <c r="F150" s="256">
        <f>Иные!HY326</f>
        <v>32581.899999999998</v>
      </c>
      <c r="G150" s="256"/>
      <c r="H150" s="347">
        <f>Иные!HZ326</f>
        <v>5148.8329199999998</v>
      </c>
      <c r="I150" s="179">
        <f t="shared" si="8"/>
        <v>15.80273992615532</v>
      </c>
      <c r="J150" s="164"/>
      <c r="K150" s="165"/>
    </row>
    <row r="151" spans="1:11" s="166" customFormat="1" ht="99.75" customHeight="1" x14ac:dyDescent="0.25">
      <c r="A151" s="131" t="s">
        <v>735</v>
      </c>
      <c r="B151" s="177" t="s">
        <v>1104</v>
      </c>
      <c r="C151" s="186" t="s">
        <v>1105</v>
      </c>
      <c r="D151" s="347"/>
      <c r="E151" s="347">
        <f>Иные!IC326</f>
        <v>1096367.1000000001</v>
      </c>
      <c r="F151" s="256">
        <f>Иные!IC326</f>
        <v>1096367.1000000001</v>
      </c>
      <c r="G151" s="256"/>
      <c r="H151" s="347">
        <f>Иные!ID326</f>
        <v>166722.85060000003</v>
      </c>
      <c r="I151" s="179">
        <f t="shared" si="8"/>
        <v>15.206845462619228</v>
      </c>
      <c r="J151" s="164"/>
      <c r="K151" s="165"/>
    </row>
    <row r="152" spans="1:11" s="166" customFormat="1" ht="48.75" customHeight="1" x14ac:dyDescent="0.25">
      <c r="A152" s="131" t="s">
        <v>739</v>
      </c>
      <c r="B152" s="177" t="s">
        <v>1107</v>
      </c>
      <c r="C152" s="186" t="s">
        <v>1110</v>
      </c>
      <c r="D152" s="347"/>
      <c r="E152" s="347">
        <f>Иные!IG326</f>
        <v>160000</v>
      </c>
      <c r="F152" s="256">
        <f>Иные!IG326</f>
        <v>160000</v>
      </c>
      <c r="G152" s="256"/>
      <c r="H152" s="347">
        <f>Иные!IH326</f>
        <v>0</v>
      </c>
      <c r="I152" s="179">
        <f t="shared" si="8"/>
        <v>0</v>
      </c>
      <c r="J152" s="164"/>
      <c r="K152" s="165"/>
    </row>
    <row r="153" spans="1:11" s="166" customFormat="1" ht="47.25" x14ac:dyDescent="0.25">
      <c r="A153" s="131" t="s">
        <v>740</v>
      </c>
      <c r="B153" s="177" t="s">
        <v>1108</v>
      </c>
      <c r="C153" s="186" t="s">
        <v>1111</v>
      </c>
      <c r="D153" s="347"/>
      <c r="E153" s="347">
        <f>Иные!IK326</f>
        <v>200000</v>
      </c>
      <c r="F153" s="256">
        <f>Иные!IK326</f>
        <v>200000</v>
      </c>
      <c r="G153" s="256"/>
      <c r="H153" s="347">
        <f>Иные!IL326</f>
        <v>35585.224000000002</v>
      </c>
      <c r="I153" s="179">
        <f t="shared" si="8"/>
        <v>17.792612000000002</v>
      </c>
      <c r="J153" s="164"/>
      <c r="K153" s="165"/>
    </row>
    <row r="154" spans="1:11" s="166" customFormat="1" ht="47.25" x14ac:dyDescent="0.25">
      <c r="A154" s="131" t="s">
        <v>956</v>
      </c>
      <c r="B154" s="177" t="s">
        <v>1109</v>
      </c>
      <c r="C154" s="186" t="s">
        <v>1112</v>
      </c>
      <c r="D154" s="347"/>
      <c r="E154" s="347">
        <f>Иные!IO326</f>
        <v>100000</v>
      </c>
      <c r="F154" s="256">
        <f>Иные!IO326</f>
        <v>100000</v>
      </c>
      <c r="G154" s="256"/>
      <c r="H154" s="347">
        <f>Иные!IP326</f>
        <v>63688.714</v>
      </c>
      <c r="I154" s="179">
        <f t="shared" si="8"/>
        <v>63.688714000000004</v>
      </c>
      <c r="J154" s="164"/>
      <c r="K154" s="165"/>
    </row>
    <row r="155" spans="1:11" s="166" customFormat="1" ht="47.25" x14ac:dyDescent="0.25">
      <c r="A155" s="131" t="s">
        <v>957</v>
      </c>
      <c r="B155" s="177" t="s">
        <v>1116</v>
      </c>
      <c r="C155" s="186" t="s">
        <v>1118</v>
      </c>
      <c r="D155" s="347"/>
      <c r="E155" s="347">
        <f>Иные!IS326</f>
        <v>226000</v>
      </c>
      <c r="F155" s="256">
        <f>Иные!IS326</f>
        <v>226000</v>
      </c>
      <c r="G155" s="256"/>
      <c r="H155" s="347">
        <f>Иные!IT326</f>
        <v>0</v>
      </c>
      <c r="I155" s="179">
        <f t="shared" si="8"/>
        <v>0</v>
      </c>
      <c r="J155" s="164"/>
      <c r="K155" s="165"/>
    </row>
    <row r="156" spans="1:11" s="166" customFormat="1" ht="78.75" x14ac:dyDescent="0.25">
      <c r="A156" s="131" t="s">
        <v>958</v>
      </c>
      <c r="B156" s="177" t="s">
        <v>1120</v>
      </c>
      <c r="C156" s="186" t="s">
        <v>1119</v>
      </c>
      <c r="D156" s="347"/>
      <c r="E156" s="347">
        <f>Иные!IW326</f>
        <v>150000</v>
      </c>
      <c r="F156" s="256">
        <f>Иные!IW326</f>
        <v>150000</v>
      </c>
      <c r="G156" s="256"/>
      <c r="H156" s="347">
        <f>Иные!IX326</f>
        <v>0</v>
      </c>
      <c r="I156" s="179">
        <f t="shared" si="8"/>
        <v>0</v>
      </c>
      <c r="J156" s="164"/>
      <c r="K156" s="165"/>
    </row>
    <row r="157" spans="1:11" s="166" customFormat="1" ht="63" x14ac:dyDescent="0.25">
      <c r="A157" s="131" t="s">
        <v>959</v>
      </c>
      <c r="B157" s="177" t="s">
        <v>1123</v>
      </c>
      <c r="C157" s="186" t="s">
        <v>1122</v>
      </c>
      <c r="D157" s="347"/>
      <c r="E157" s="347">
        <f>Иные!JA326</f>
        <v>423239.09999999992</v>
      </c>
      <c r="F157" s="256">
        <f>Иные!JA326</f>
        <v>423239.09999999992</v>
      </c>
      <c r="G157" s="256"/>
      <c r="H157" s="347">
        <f>Иные!JB326</f>
        <v>0</v>
      </c>
      <c r="I157" s="179">
        <f t="shared" si="8"/>
        <v>0</v>
      </c>
      <c r="J157" s="164"/>
      <c r="K157" s="165"/>
    </row>
    <row r="158" spans="1:11" s="166" customFormat="1" ht="63" x14ac:dyDescent="0.25">
      <c r="A158" s="131" t="s">
        <v>960</v>
      </c>
      <c r="B158" s="177" t="s">
        <v>1126</v>
      </c>
      <c r="C158" s="186" t="s">
        <v>1125</v>
      </c>
      <c r="D158" s="347"/>
      <c r="E158" s="347">
        <f>Иные!JE326</f>
        <v>900000</v>
      </c>
      <c r="F158" s="256">
        <f>Иные!JE326</f>
        <v>900000</v>
      </c>
      <c r="G158" s="256"/>
      <c r="H158" s="347">
        <f>Иные!JF326</f>
        <v>0</v>
      </c>
      <c r="I158" s="179">
        <f t="shared" si="8"/>
        <v>0</v>
      </c>
      <c r="J158" s="164"/>
      <c r="K158" s="165"/>
    </row>
    <row r="159" spans="1:11" s="166" customFormat="1" ht="31.5" x14ac:dyDescent="0.25">
      <c r="A159" s="131" t="s">
        <v>961</v>
      </c>
      <c r="B159" s="177" t="s">
        <v>1129</v>
      </c>
      <c r="C159" s="186" t="s">
        <v>1128</v>
      </c>
      <c r="D159" s="347"/>
      <c r="E159" s="347">
        <f>Иные!JI326</f>
        <v>30000</v>
      </c>
      <c r="F159" s="256">
        <f>Иные!JI326</f>
        <v>30000</v>
      </c>
      <c r="G159" s="256"/>
      <c r="H159" s="347">
        <f>Иные!JJ326</f>
        <v>0</v>
      </c>
      <c r="I159" s="179">
        <f t="shared" si="8"/>
        <v>0</v>
      </c>
      <c r="J159" s="164"/>
      <c r="K159" s="165"/>
    </row>
    <row r="160" spans="1:11" s="166" customFormat="1" ht="66" x14ac:dyDescent="0.25">
      <c r="A160" s="131" t="s">
        <v>962</v>
      </c>
      <c r="B160" s="177" t="s">
        <v>1135</v>
      </c>
      <c r="C160" s="186" t="s">
        <v>1131</v>
      </c>
      <c r="D160" s="347"/>
      <c r="E160" s="347">
        <f>Иные!JM326</f>
        <v>14605.806550000001</v>
      </c>
      <c r="F160" s="256"/>
      <c r="G160" s="256">
        <f>Иные!JM326</f>
        <v>14605.806550000001</v>
      </c>
      <c r="H160" s="347">
        <f>Иные!JN326</f>
        <v>14605.806550000001</v>
      </c>
      <c r="I160" s="179">
        <f t="shared" si="8"/>
        <v>100</v>
      </c>
      <c r="J160" s="164"/>
      <c r="K160" s="165"/>
    </row>
    <row r="161" spans="1:13" s="166" customFormat="1" ht="70.5" customHeight="1" x14ac:dyDescent="0.25">
      <c r="A161" s="131" t="s">
        <v>963</v>
      </c>
      <c r="B161" s="177" t="s">
        <v>1138</v>
      </c>
      <c r="C161" s="186" t="s">
        <v>1143</v>
      </c>
      <c r="D161" s="347"/>
      <c r="E161" s="347">
        <f>Иные!JQ326</f>
        <v>9781.6155099999996</v>
      </c>
      <c r="F161" s="256"/>
      <c r="G161" s="256">
        <f>Иные!JQ326</f>
        <v>9781.6155099999996</v>
      </c>
      <c r="H161" s="347">
        <f>Иные!JR326</f>
        <v>5694.9</v>
      </c>
      <c r="I161" s="179">
        <f t="shared" si="8"/>
        <v>58.220444201450725</v>
      </c>
      <c r="J161" s="164"/>
      <c r="K161" s="165"/>
    </row>
    <row r="162" spans="1:13" s="148" customFormat="1" x14ac:dyDescent="0.25">
      <c r="A162" s="131"/>
      <c r="B162" s="355" t="s">
        <v>72</v>
      </c>
      <c r="C162" s="362"/>
      <c r="D162" s="354">
        <f>D8+D12+D73+D93</f>
        <v>59464497.438300006</v>
      </c>
      <c r="E162" s="354">
        <f>E8+E12+E73+E93-0.1</f>
        <v>68778796.691530019</v>
      </c>
      <c r="F162" s="354">
        <f>F8+F12+F73+F93-0.1</f>
        <v>68754409.269470006</v>
      </c>
      <c r="G162" s="354">
        <f>G8+G12+G73+G93</f>
        <v>24387.422060000001</v>
      </c>
      <c r="H162" s="361">
        <f>H8+H12+H73+H93</f>
        <v>12523784.865200002</v>
      </c>
      <c r="I162" s="361">
        <f t="shared" si="8"/>
        <v>18.208787399071031</v>
      </c>
      <c r="J162" s="134"/>
      <c r="K162" s="146"/>
    </row>
    <row r="163" spans="1:13" ht="10.5" customHeight="1" x14ac:dyDescent="0.25">
      <c r="A163" s="45"/>
      <c r="B163" s="155"/>
      <c r="C163" s="45"/>
      <c r="D163" s="147"/>
      <c r="E163" s="45"/>
      <c r="F163" s="45"/>
      <c r="G163" s="45"/>
      <c r="H163" s="45"/>
      <c r="I163" s="146"/>
      <c r="J163" s="154"/>
      <c r="M163" s="153"/>
    </row>
    <row r="164" spans="1:13" ht="20.25" customHeight="1" x14ac:dyDescent="0.25">
      <c r="A164" s="376" t="s">
        <v>986</v>
      </c>
      <c r="B164" s="376"/>
      <c r="C164" s="376"/>
      <c r="D164" s="376"/>
      <c r="E164" s="376"/>
      <c r="F164" s="376"/>
      <c r="G164" s="376"/>
      <c r="H164" s="376"/>
      <c r="I164" s="376"/>
      <c r="J164" s="154"/>
      <c r="K164" s="45"/>
      <c r="M164" s="153"/>
    </row>
    <row r="165" spans="1:13" ht="21" customHeight="1" x14ac:dyDescent="0.25">
      <c r="A165" s="376" t="s">
        <v>987</v>
      </c>
      <c r="B165" s="376"/>
      <c r="C165" s="376"/>
      <c r="D165" s="376"/>
      <c r="E165" s="376"/>
      <c r="F165" s="376"/>
      <c r="G165" s="376"/>
      <c r="H165" s="376"/>
      <c r="I165" s="376"/>
      <c r="J165" s="154"/>
      <c r="K165" s="45"/>
      <c r="M165" s="153"/>
    </row>
    <row r="166" spans="1:13" ht="36.75" customHeight="1" x14ac:dyDescent="0.25">
      <c r="A166" s="363" t="s">
        <v>1072</v>
      </c>
      <c r="B166" s="363"/>
      <c r="C166" s="363"/>
      <c r="D166" s="363"/>
      <c r="E166" s="363"/>
      <c r="F166" s="363"/>
      <c r="G166" s="363"/>
      <c r="H166" s="363"/>
      <c r="I166" s="363"/>
      <c r="J166" s="154"/>
      <c r="K166" s="154"/>
      <c r="M166" s="153"/>
    </row>
    <row r="167" spans="1:13" ht="56.25" customHeight="1" x14ac:dyDescent="0.25">
      <c r="A167" s="363" t="s">
        <v>1136</v>
      </c>
      <c r="B167" s="363"/>
      <c r="C167" s="363"/>
      <c r="D167" s="363"/>
      <c r="E167" s="363"/>
      <c r="F167" s="363"/>
      <c r="G167" s="363"/>
      <c r="H167" s="363"/>
      <c r="I167" s="363"/>
      <c r="J167" s="154"/>
      <c r="K167" s="45"/>
      <c r="M167" s="153"/>
    </row>
    <row r="168" spans="1:13" ht="53.25" customHeight="1" x14ac:dyDescent="0.25">
      <c r="A168" s="363" t="s">
        <v>1137</v>
      </c>
      <c r="B168" s="363"/>
      <c r="C168" s="363"/>
      <c r="D168" s="363"/>
      <c r="E168" s="363"/>
      <c r="F168" s="363"/>
      <c r="G168" s="363"/>
      <c r="H168" s="363"/>
      <c r="I168" s="363"/>
    </row>
    <row r="169" spans="1:13" ht="54.75" customHeight="1" x14ac:dyDescent="0.25">
      <c r="A169" s="364"/>
      <c r="B169" s="364"/>
      <c r="C169" s="364"/>
      <c r="D169" s="364"/>
      <c r="E169" s="364"/>
      <c r="F169" s="364"/>
      <c r="G169" s="364"/>
      <c r="H169" s="364"/>
      <c r="I169" s="364"/>
    </row>
    <row r="170" spans="1:13" ht="51" customHeight="1" x14ac:dyDescent="0.25">
      <c r="A170" s="364"/>
      <c r="B170" s="364"/>
      <c r="C170" s="364"/>
      <c r="D170" s="364"/>
      <c r="E170" s="364"/>
      <c r="F170" s="364"/>
      <c r="G170" s="364"/>
      <c r="H170" s="364"/>
      <c r="I170" s="364"/>
    </row>
    <row r="171" spans="1:13" ht="51" customHeight="1" x14ac:dyDescent="0.25">
      <c r="A171" s="364"/>
      <c r="B171" s="364"/>
      <c r="C171" s="364"/>
      <c r="D171" s="364"/>
      <c r="E171" s="364"/>
      <c r="F171" s="364"/>
      <c r="G171" s="364"/>
      <c r="H171" s="364"/>
      <c r="I171" s="364"/>
    </row>
    <row r="172" spans="1:13" ht="49.5" customHeight="1" x14ac:dyDescent="0.25">
      <c r="A172" s="364"/>
      <c r="B172" s="364"/>
      <c r="C172" s="364"/>
      <c r="D172" s="364"/>
      <c r="E172" s="364"/>
      <c r="F172" s="364"/>
      <c r="G172" s="364"/>
      <c r="H172" s="364"/>
      <c r="I172" s="364"/>
    </row>
    <row r="173" spans="1:13" ht="51.75" customHeight="1" x14ac:dyDescent="0.25">
      <c r="A173" s="364"/>
      <c r="B173" s="364"/>
      <c r="C173" s="364"/>
      <c r="D173" s="364"/>
      <c r="E173" s="364"/>
      <c r="F173" s="364"/>
      <c r="G173" s="364"/>
      <c r="H173" s="364"/>
      <c r="I173" s="364"/>
    </row>
    <row r="174" spans="1:13" ht="50.25" customHeight="1" x14ac:dyDescent="0.25">
      <c r="A174" s="364"/>
      <c r="B174" s="364"/>
      <c r="C174" s="364"/>
      <c r="D174" s="364"/>
      <c r="E174" s="364"/>
      <c r="F174" s="364"/>
      <c r="G174" s="364"/>
      <c r="H174" s="364"/>
      <c r="I174" s="364"/>
    </row>
    <row r="175" spans="1:13" ht="51.75" customHeight="1" x14ac:dyDescent="0.25">
      <c r="A175" s="364"/>
      <c r="B175" s="364"/>
      <c r="C175" s="364"/>
      <c r="D175" s="364"/>
      <c r="E175" s="364"/>
      <c r="F175" s="364"/>
      <c r="G175" s="364"/>
      <c r="H175" s="364"/>
      <c r="I175" s="364"/>
    </row>
    <row r="176" spans="1:13" ht="83.25" customHeight="1" x14ac:dyDescent="0.25">
      <c r="A176" s="364"/>
      <c r="B176" s="364"/>
      <c r="C176" s="364"/>
      <c r="D176" s="364"/>
      <c r="E176" s="364"/>
      <c r="F176" s="364"/>
      <c r="G176" s="364"/>
      <c r="H176" s="364"/>
      <c r="I176" s="364"/>
    </row>
    <row r="177" spans="1:9" ht="168.75" customHeight="1" x14ac:dyDescent="0.25">
      <c r="A177" s="364"/>
      <c r="B177" s="364"/>
      <c r="C177" s="364"/>
      <c r="D177" s="364"/>
      <c r="E177" s="364"/>
      <c r="F177" s="364"/>
      <c r="G177" s="364"/>
      <c r="H177" s="364"/>
      <c r="I177" s="364"/>
    </row>
    <row r="178" spans="1:9" ht="49.5" customHeight="1" x14ac:dyDescent="0.25">
      <c r="A178" s="364"/>
      <c r="B178" s="364"/>
      <c r="C178" s="364"/>
      <c r="D178" s="364"/>
      <c r="E178" s="364"/>
      <c r="F178" s="364"/>
      <c r="G178" s="364"/>
      <c r="H178" s="364"/>
      <c r="I178" s="364"/>
    </row>
    <row r="179" spans="1:9" ht="52.5" customHeight="1" x14ac:dyDescent="0.25">
      <c r="A179" s="364"/>
      <c r="B179" s="364"/>
      <c r="C179" s="364"/>
      <c r="D179" s="364"/>
      <c r="E179" s="364"/>
      <c r="F179" s="364"/>
      <c r="G179" s="364"/>
      <c r="H179" s="364"/>
      <c r="I179" s="364"/>
    </row>
    <row r="180" spans="1:9" ht="53.25" customHeight="1" x14ac:dyDescent="0.25">
      <c r="A180" s="364"/>
      <c r="B180" s="364"/>
      <c r="C180" s="364"/>
      <c r="D180" s="364"/>
      <c r="E180" s="364"/>
      <c r="F180" s="364"/>
      <c r="G180" s="364"/>
      <c r="H180" s="364"/>
      <c r="I180" s="364"/>
    </row>
    <row r="181" spans="1:9" ht="69.75" customHeight="1" x14ac:dyDescent="0.25">
      <c r="A181" s="364"/>
      <c r="B181" s="364"/>
      <c r="C181" s="364"/>
      <c r="D181" s="364"/>
      <c r="E181" s="364"/>
      <c r="F181" s="364"/>
      <c r="G181" s="364"/>
      <c r="H181" s="364"/>
      <c r="I181" s="364"/>
    </row>
    <row r="182" spans="1:9" ht="54.75" customHeight="1" x14ac:dyDescent="0.25">
      <c r="A182" s="364"/>
      <c r="B182" s="364"/>
      <c r="C182" s="364"/>
      <c r="D182" s="364"/>
      <c r="E182" s="364"/>
      <c r="F182" s="364"/>
      <c r="G182" s="364"/>
      <c r="H182" s="364"/>
      <c r="I182" s="364"/>
    </row>
    <row r="183" spans="1:9" ht="27" customHeight="1" x14ac:dyDescent="0.25">
      <c r="A183" s="364"/>
      <c r="B183" s="364"/>
      <c r="C183" s="364"/>
      <c r="D183" s="364"/>
      <c r="E183" s="364"/>
      <c r="F183" s="364"/>
      <c r="G183" s="364"/>
      <c r="H183" s="364"/>
      <c r="I183" s="364"/>
    </row>
    <row r="184" spans="1:9" ht="67.5" customHeight="1" x14ac:dyDescent="0.25">
      <c r="A184" s="364"/>
      <c r="B184" s="364"/>
      <c r="C184" s="364"/>
      <c r="D184" s="364"/>
      <c r="E184" s="364"/>
      <c r="F184" s="364"/>
      <c r="G184" s="364"/>
      <c r="H184" s="364"/>
      <c r="I184" s="364"/>
    </row>
    <row r="185" spans="1:9" ht="60" customHeight="1" x14ac:dyDescent="0.25">
      <c r="A185" s="364"/>
      <c r="B185" s="364"/>
      <c r="C185" s="364"/>
      <c r="D185" s="364"/>
      <c r="E185" s="364"/>
      <c r="F185" s="364"/>
      <c r="G185" s="364"/>
      <c r="H185" s="364"/>
      <c r="I185" s="364"/>
    </row>
    <row r="186" spans="1:9" ht="54" customHeight="1" x14ac:dyDescent="0.25">
      <c r="A186" s="364"/>
      <c r="B186" s="364"/>
      <c r="C186" s="364"/>
      <c r="D186" s="364"/>
      <c r="E186" s="364"/>
      <c r="F186" s="364"/>
      <c r="G186" s="364"/>
      <c r="H186" s="364"/>
      <c r="I186" s="364"/>
    </row>
    <row r="187" spans="1:9" ht="35.25" customHeight="1" x14ac:dyDescent="0.25">
      <c r="A187" s="364"/>
      <c r="B187" s="364"/>
      <c r="C187" s="364"/>
      <c r="D187" s="364"/>
      <c r="E187" s="364"/>
      <c r="F187" s="364"/>
      <c r="G187" s="364"/>
      <c r="H187" s="364"/>
      <c r="I187" s="364"/>
    </row>
    <row r="188" spans="1:9" ht="54" customHeight="1" x14ac:dyDescent="0.25">
      <c r="A188" s="364"/>
      <c r="B188" s="364"/>
      <c r="C188" s="364"/>
      <c r="D188" s="364"/>
      <c r="E188" s="364"/>
      <c r="F188" s="364"/>
      <c r="G188" s="364"/>
      <c r="H188" s="364"/>
      <c r="I188" s="364"/>
    </row>
    <row r="189" spans="1:9" ht="58.5" customHeight="1" x14ac:dyDescent="0.25">
      <c r="A189" s="364"/>
      <c r="B189" s="364"/>
      <c r="C189" s="364"/>
      <c r="D189" s="364"/>
      <c r="E189" s="364"/>
      <c r="F189" s="364"/>
      <c r="G189" s="364"/>
      <c r="H189" s="364"/>
      <c r="I189" s="364"/>
    </row>
    <row r="190" spans="1:9" x14ac:dyDescent="0.25">
      <c r="A190" s="363"/>
      <c r="B190" s="363"/>
      <c r="C190" s="363"/>
      <c r="D190" s="363"/>
      <c r="E190" s="363"/>
      <c r="F190" s="363"/>
      <c r="G190" s="363"/>
      <c r="H190" s="363"/>
      <c r="I190" s="363"/>
    </row>
    <row r="191" spans="1:9" x14ac:dyDescent="0.25">
      <c r="A191" s="363"/>
      <c r="B191" s="363"/>
      <c r="C191" s="363"/>
      <c r="D191" s="363"/>
      <c r="E191" s="363"/>
      <c r="F191" s="363"/>
      <c r="G191" s="363"/>
      <c r="H191" s="363"/>
      <c r="I191" s="363"/>
    </row>
    <row r="192" spans="1:9" x14ac:dyDescent="0.25">
      <c r="A192" s="363"/>
      <c r="B192" s="363"/>
      <c r="C192" s="363"/>
      <c r="D192" s="363"/>
      <c r="E192" s="363"/>
      <c r="F192" s="363"/>
      <c r="G192" s="363"/>
      <c r="H192" s="363"/>
      <c r="I192" s="363"/>
    </row>
    <row r="193" spans="1:9" x14ac:dyDescent="0.25">
      <c r="A193" s="363"/>
      <c r="B193" s="363"/>
      <c r="C193" s="363"/>
      <c r="D193" s="363"/>
      <c r="E193" s="363"/>
      <c r="F193" s="363"/>
      <c r="G193" s="363"/>
      <c r="H193" s="363"/>
      <c r="I193" s="363"/>
    </row>
    <row r="194" spans="1:9" x14ac:dyDescent="0.25">
      <c r="A194" s="363"/>
      <c r="B194" s="363"/>
      <c r="C194" s="363"/>
      <c r="D194" s="363"/>
      <c r="E194" s="363"/>
      <c r="F194" s="363"/>
      <c r="G194" s="363"/>
      <c r="H194" s="363"/>
      <c r="I194" s="363"/>
    </row>
    <row r="195" spans="1:9" x14ac:dyDescent="0.25">
      <c r="A195" s="363"/>
      <c r="B195" s="363"/>
      <c r="C195" s="363"/>
      <c r="D195" s="363"/>
      <c r="E195" s="363"/>
      <c r="F195" s="363"/>
      <c r="G195" s="363"/>
      <c r="H195" s="363"/>
      <c r="I195" s="363"/>
    </row>
    <row r="196" spans="1:9" x14ac:dyDescent="0.25">
      <c r="A196" s="363"/>
      <c r="B196" s="363"/>
      <c r="C196" s="363"/>
      <c r="D196" s="363"/>
      <c r="E196" s="363"/>
      <c r="F196" s="363"/>
      <c r="G196" s="363"/>
      <c r="H196" s="363"/>
      <c r="I196" s="363"/>
    </row>
    <row r="197" spans="1:9" x14ac:dyDescent="0.25">
      <c r="A197" s="363"/>
      <c r="B197" s="363"/>
      <c r="C197" s="363"/>
      <c r="D197" s="363"/>
      <c r="E197" s="363"/>
      <c r="F197" s="363"/>
      <c r="G197" s="363"/>
      <c r="H197" s="363"/>
      <c r="I197" s="363"/>
    </row>
    <row r="198" spans="1:9" x14ac:dyDescent="0.25">
      <c r="A198" s="363"/>
      <c r="B198" s="363"/>
      <c r="C198" s="363"/>
      <c r="D198" s="363"/>
      <c r="E198" s="363"/>
      <c r="F198" s="363"/>
      <c r="G198" s="363"/>
      <c r="H198" s="363"/>
      <c r="I198" s="363"/>
    </row>
    <row r="199" spans="1:9" x14ac:dyDescent="0.25">
      <c r="A199" s="363"/>
      <c r="B199" s="363"/>
      <c r="C199" s="363"/>
      <c r="D199" s="363"/>
      <c r="E199" s="363"/>
      <c r="F199" s="363"/>
      <c r="G199" s="363"/>
      <c r="H199" s="363"/>
      <c r="I199" s="363"/>
    </row>
  </sheetData>
  <mergeCells count="48">
    <mergeCell ref="J7:Q7"/>
    <mergeCell ref="A164:I164"/>
    <mergeCell ref="A165:I165"/>
    <mergeCell ref="A166:I166"/>
    <mergeCell ref="A168:I168"/>
    <mergeCell ref="A169:I169"/>
    <mergeCell ref="A170:I170"/>
    <mergeCell ref="A171:I171"/>
    <mergeCell ref="A1:I1"/>
    <mergeCell ref="A2:I2"/>
    <mergeCell ref="I4:I6"/>
    <mergeCell ref="E4:G4"/>
    <mergeCell ref="E5:E6"/>
    <mergeCell ref="A4:A6"/>
    <mergeCell ref="B4:B6"/>
    <mergeCell ref="C4:C6"/>
    <mergeCell ref="H4:H6"/>
    <mergeCell ref="F5:G5"/>
    <mergeCell ref="D4:D6"/>
    <mergeCell ref="A167:I167"/>
    <mergeCell ref="A172:I172"/>
    <mergeCell ref="A173:I173"/>
    <mergeCell ref="A174:I174"/>
    <mergeCell ref="A175:I175"/>
    <mergeCell ref="A176:I176"/>
    <mergeCell ref="A177:I177"/>
    <mergeCell ref="A178:I178"/>
    <mergeCell ref="A179:I179"/>
    <mergeCell ref="A180:I180"/>
    <mergeCell ref="A181:I181"/>
    <mergeCell ref="A187:I187"/>
    <mergeCell ref="A188:I188"/>
    <mergeCell ref="A189:I189"/>
    <mergeCell ref="A190:I190"/>
    <mergeCell ref="A182:I182"/>
    <mergeCell ref="A183:I183"/>
    <mergeCell ref="A184:I184"/>
    <mergeCell ref="A185:I185"/>
    <mergeCell ref="A186:I186"/>
    <mergeCell ref="A196:I196"/>
    <mergeCell ref="A197:I197"/>
    <mergeCell ref="A198:I198"/>
    <mergeCell ref="A199:I199"/>
    <mergeCell ref="A191:I191"/>
    <mergeCell ref="A192:I192"/>
    <mergeCell ref="A193:I193"/>
    <mergeCell ref="A194:I194"/>
    <mergeCell ref="A195:I195"/>
  </mergeCells>
  <printOptions horizontalCentered="1"/>
  <pageMargins left="0.31496062992125984" right="0.31496062992125984" top="0.35433070866141736" bottom="0.35433070866141736" header="0" footer="0"/>
  <pageSetup paperSize="9" scale="42" fitToHeight="0" orientation="portrait" r:id="rId1"/>
  <rowBreaks count="3" manualBreakCount="3">
    <brk id="44" max="8" man="1"/>
    <brk id="74" max="8" man="1"/>
    <brk id="99"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P429"/>
  <sheetViews>
    <sheetView showZeros="0" view="pageBreakPreview" zoomScale="60" zoomScaleNormal="70" workbookViewId="0">
      <pane xSplit="1" ySplit="8" topLeftCell="B9" activePane="bottomRight" state="frozen"/>
      <selection activeCell="D86" sqref="D86"/>
      <selection pane="topRight" activeCell="D86" sqref="D86"/>
      <selection pane="bottomLeft" activeCell="D86" sqref="D86"/>
      <selection pane="bottomRight" sqref="A1:AE1"/>
    </sheetView>
  </sheetViews>
  <sheetFormatPr defaultRowHeight="15.75" x14ac:dyDescent="0.25"/>
  <cols>
    <col min="1" max="1" width="29.125" style="13" customWidth="1"/>
    <col min="2" max="2" width="16.25" style="13" customWidth="1"/>
    <col min="3" max="3" width="12.75" style="2" customWidth="1"/>
    <col min="4" max="4" width="13.25" style="2" customWidth="1"/>
    <col min="5" max="5" width="15.5" style="2" customWidth="1"/>
    <col min="6" max="6" width="13.375" style="2" customWidth="1"/>
    <col min="7" max="7" width="12.375" style="2" customWidth="1"/>
    <col min="8" max="8" width="17.25" style="2" customWidth="1"/>
    <col min="9" max="10" width="13.875" style="2" customWidth="1"/>
    <col min="11" max="11" width="15.75" style="2" customWidth="1"/>
    <col min="12" max="12" width="13.5" style="2" customWidth="1"/>
    <col min="13" max="13" width="12.375" style="2" customWidth="1"/>
    <col min="14" max="14" width="17.375" style="2" customWidth="1"/>
    <col min="15" max="15" width="15.75" style="2" customWidth="1"/>
    <col min="16" max="16" width="14.375" style="2" customWidth="1"/>
    <col min="17" max="17" width="15.75" style="2" customWidth="1"/>
    <col min="18" max="18" width="13.625" style="2" customWidth="1"/>
    <col min="19" max="19" width="12.75" style="2" customWidth="1"/>
    <col min="20" max="20" width="16.625" style="2" customWidth="1"/>
    <col min="21" max="21" width="14.5" style="2" customWidth="1"/>
    <col min="22" max="22" width="13.375" style="2" customWidth="1"/>
    <col min="23" max="23" width="16.25" style="2" customWidth="1"/>
    <col min="24" max="24" width="14" style="2" customWidth="1"/>
    <col min="25" max="25" width="13.125" style="2" customWidth="1"/>
    <col min="26" max="26" width="16.25" style="2" customWidth="1"/>
    <col min="27" max="29" width="14.625" style="2" customWidth="1"/>
    <col min="30" max="30" width="13.625" style="2" customWidth="1"/>
    <col min="31" max="31" width="12.625" style="2" customWidth="1"/>
    <col min="32" max="33" width="12.625" style="4" hidden="1" customWidth="1"/>
    <col min="34" max="34" width="9" style="4"/>
    <col min="35" max="35" width="12.875" style="4" customWidth="1"/>
    <col min="36" max="36" width="14.75" style="4" customWidth="1"/>
    <col min="37" max="37" width="9" style="4"/>
    <col min="38" max="38" width="15.625" style="4" customWidth="1"/>
    <col min="39" max="16384" width="9" style="4"/>
  </cols>
  <sheetData>
    <row r="1" spans="1:42" s="2" customFormat="1" ht="25.5" customHeight="1" x14ac:dyDescent="0.25">
      <c r="A1" s="385" t="s">
        <v>996</v>
      </c>
      <c r="B1" s="385"/>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c r="AD1" s="385"/>
      <c r="AE1" s="385"/>
      <c r="AF1" s="118"/>
      <c r="AG1" s="118"/>
    </row>
    <row r="2" spans="1:42" s="2" customFormat="1" ht="16.5" customHeight="1" x14ac:dyDescent="0.25">
      <c r="A2" s="13"/>
      <c r="B2" s="6"/>
      <c r="C2" s="6"/>
      <c r="D2" s="6"/>
      <c r="E2" s="6"/>
      <c r="F2" s="6"/>
      <c r="G2" s="6"/>
      <c r="H2" s="6">
        <f>H9+H401+H403+H407-H408</f>
        <v>0</v>
      </c>
      <c r="I2" s="6">
        <f t="shared" ref="I2:L2" si="0">I9+I401+I403+I407-I408</f>
        <v>0</v>
      </c>
      <c r="J2" s="6">
        <f t="shared" si="0"/>
        <v>0</v>
      </c>
      <c r="K2" s="6">
        <f t="shared" si="0"/>
        <v>0</v>
      </c>
      <c r="L2" s="6">
        <f t="shared" si="0"/>
        <v>0</v>
      </c>
      <c r="M2" s="6"/>
      <c r="N2" s="6"/>
      <c r="O2" s="6"/>
      <c r="P2" s="6"/>
      <c r="Q2" s="6"/>
      <c r="R2" s="6"/>
      <c r="S2" s="6"/>
      <c r="T2" s="6"/>
      <c r="U2" s="6"/>
      <c r="V2" s="6"/>
      <c r="W2" s="6"/>
      <c r="X2" s="6"/>
      <c r="Y2" s="6"/>
      <c r="Z2" s="6"/>
      <c r="AA2" s="6"/>
      <c r="AB2" s="6"/>
      <c r="AC2" s="6"/>
      <c r="AD2" s="386" t="s">
        <v>1</v>
      </c>
      <c r="AE2" s="386"/>
      <c r="AF2" s="27"/>
      <c r="AG2" s="27"/>
    </row>
    <row r="3" spans="1:42" s="2" customFormat="1" ht="15.75" customHeight="1" x14ac:dyDescent="0.25">
      <c r="A3" s="387" t="s">
        <v>74</v>
      </c>
      <c r="B3" s="406" t="s">
        <v>75</v>
      </c>
      <c r="C3" s="406"/>
      <c r="D3" s="406"/>
      <c r="E3" s="406"/>
      <c r="F3" s="406"/>
      <c r="G3" s="406"/>
      <c r="H3" s="406" t="s">
        <v>90</v>
      </c>
      <c r="I3" s="406"/>
      <c r="J3" s="406"/>
      <c r="K3" s="406"/>
      <c r="L3" s="406"/>
      <c r="M3" s="406"/>
      <c r="N3" s="406"/>
      <c r="O3" s="406"/>
      <c r="P3" s="406"/>
      <c r="Q3" s="406"/>
      <c r="R3" s="406"/>
      <c r="S3" s="406"/>
      <c r="T3" s="406"/>
      <c r="U3" s="406"/>
      <c r="V3" s="406"/>
      <c r="W3" s="406"/>
      <c r="X3" s="406"/>
      <c r="Y3" s="406"/>
      <c r="Z3" s="406"/>
      <c r="AA3" s="406"/>
      <c r="AB3" s="406"/>
      <c r="AC3" s="406"/>
      <c r="AD3" s="406"/>
      <c r="AE3" s="406"/>
      <c r="AF3" s="33"/>
      <c r="AG3" s="33"/>
    </row>
    <row r="4" spans="1:42" s="2" customFormat="1" ht="17.25" customHeight="1" x14ac:dyDescent="0.25">
      <c r="A4" s="387"/>
      <c r="B4" s="406"/>
      <c r="C4" s="406"/>
      <c r="D4" s="406"/>
      <c r="E4" s="406"/>
      <c r="F4" s="406"/>
      <c r="G4" s="406"/>
      <c r="H4" s="402" t="s">
        <v>76</v>
      </c>
      <c r="I4" s="402"/>
      <c r="J4" s="402"/>
      <c r="K4" s="402"/>
      <c r="L4" s="402"/>
      <c r="M4" s="402"/>
      <c r="N4" s="395" t="s">
        <v>77</v>
      </c>
      <c r="O4" s="395"/>
      <c r="P4" s="395"/>
      <c r="Q4" s="395"/>
      <c r="R4" s="395"/>
      <c r="S4" s="395"/>
      <c r="T4" s="392" t="s">
        <v>78</v>
      </c>
      <c r="U4" s="392"/>
      <c r="V4" s="392"/>
      <c r="W4" s="392"/>
      <c r="X4" s="392"/>
      <c r="Y4" s="392"/>
      <c r="Z4" s="394" t="s">
        <v>63</v>
      </c>
      <c r="AA4" s="394"/>
      <c r="AB4" s="394"/>
      <c r="AC4" s="394"/>
      <c r="AD4" s="394"/>
      <c r="AE4" s="394"/>
      <c r="AF4" s="34"/>
      <c r="AG4" s="34"/>
    </row>
    <row r="5" spans="1:42" s="2" customFormat="1" ht="4.5" customHeight="1" x14ac:dyDescent="0.25">
      <c r="A5" s="387"/>
      <c r="B5" s="406"/>
      <c r="C5" s="406"/>
      <c r="D5" s="406"/>
      <c r="E5" s="406"/>
      <c r="F5" s="406"/>
      <c r="G5" s="406"/>
      <c r="H5" s="402"/>
      <c r="I5" s="402"/>
      <c r="J5" s="402"/>
      <c r="K5" s="402"/>
      <c r="L5" s="402"/>
      <c r="M5" s="402"/>
      <c r="N5" s="395"/>
      <c r="O5" s="395"/>
      <c r="P5" s="395"/>
      <c r="Q5" s="395"/>
      <c r="R5" s="395"/>
      <c r="S5" s="395"/>
      <c r="T5" s="392"/>
      <c r="U5" s="392"/>
      <c r="V5" s="392"/>
      <c r="W5" s="392"/>
      <c r="X5" s="392"/>
      <c r="Y5" s="392"/>
      <c r="Z5" s="394"/>
      <c r="AA5" s="394"/>
      <c r="AB5" s="394"/>
      <c r="AC5" s="394"/>
      <c r="AD5" s="394"/>
      <c r="AE5" s="394"/>
      <c r="AF5" s="34"/>
      <c r="AG5" s="34"/>
    </row>
    <row r="6" spans="1:42" s="2" customFormat="1" ht="24.75" customHeight="1" x14ac:dyDescent="0.25">
      <c r="A6" s="387"/>
      <c r="B6" s="382" t="s">
        <v>942</v>
      </c>
      <c r="C6" s="399" t="s">
        <v>645</v>
      </c>
      <c r="D6" s="401"/>
      <c r="E6" s="400"/>
      <c r="F6" s="382" t="s">
        <v>79</v>
      </c>
      <c r="G6" s="382" t="s">
        <v>6</v>
      </c>
      <c r="H6" s="410" t="s">
        <v>942</v>
      </c>
      <c r="I6" s="407" t="s">
        <v>645</v>
      </c>
      <c r="J6" s="408"/>
      <c r="K6" s="409"/>
      <c r="L6" s="412" t="s">
        <v>79</v>
      </c>
      <c r="M6" s="402" t="s">
        <v>6</v>
      </c>
      <c r="N6" s="396" t="s">
        <v>942</v>
      </c>
      <c r="O6" s="395" t="s">
        <v>645</v>
      </c>
      <c r="P6" s="395"/>
      <c r="Q6" s="395"/>
      <c r="R6" s="395" t="s">
        <v>79</v>
      </c>
      <c r="S6" s="395" t="s">
        <v>6</v>
      </c>
      <c r="T6" s="403" t="s">
        <v>942</v>
      </c>
      <c r="U6" s="388" t="s">
        <v>645</v>
      </c>
      <c r="V6" s="389"/>
      <c r="W6" s="390"/>
      <c r="X6" s="403" t="s">
        <v>79</v>
      </c>
      <c r="Y6" s="403" t="s">
        <v>6</v>
      </c>
      <c r="Z6" s="380" t="s">
        <v>942</v>
      </c>
      <c r="AA6" s="377" t="s">
        <v>645</v>
      </c>
      <c r="AB6" s="378"/>
      <c r="AC6" s="379"/>
      <c r="AD6" s="380" t="s">
        <v>79</v>
      </c>
      <c r="AE6" s="380" t="s">
        <v>6</v>
      </c>
      <c r="AF6" s="34"/>
      <c r="AG6" s="34"/>
    </row>
    <row r="7" spans="1:42" s="2" customFormat="1" ht="19.5" customHeight="1" x14ac:dyDescent="0.25">
      <c r="A7" s="387"/>
      <c r="B7" s="383"/>
      <c r="C7" s="382" t="s">
        <v>646</v>
      </c>
      <c r="D7" s="399" t="s">
        <v>715</v>
      </c>
      <c r="E7" s="400"/>
      <c r="F7" s="383"/>
      <c r="G7" s="383"/>
      <c r="H7" s="415"/>
      <c r="I7" s="410" t="s">
        <v>646</v>
      </c>
      <c r="J7" s="407" t="s">
        <v>715</v>
      </c>
      <c r="K7" s="409"/>
      <c r="L7" s="413"/>
      <c r="M7" s="402"/>
      <c r="N7" s="397"/>
      <c r="O7" s="395" t="s">
        <v>646</v>
      </c>
      <c r="P7" s="395" t="s">
        <v>715</v>
      </c>
      <c r="Q7" s="395"/>
      <c r="R7" s="395"/>
      <c r="S7" s="395"/>
      <c r="T7" s="404"/>
      <c r="U7" s="392" t="s">
        <v>646</v>
      </c>
      <c r="V7" s="388" t="s">
        <v>715</v>
      </c>
      <c r="W7" s="390"/>
      <c r="X7" s="404"/>
      <c r="Y7" s="404"/>
      <c r="Z7" s="391"/>
      <c r="AA7" s="380" t="s">
        <v>646</v>
      </c>
      <c r="AB7" s="377" t="s">
        <v>715</v>
      </c>
      <c r="AC7" s="379"/>
      <c r="AD7" s="391"/>
      <c r="AE7" s="391"/>
      <c r="AF7" s="34"/>
      <c r="AG7" s="34"/>
    </row>
    <row r="8" spans="1:42" s="2" customFormat="1" ht="64.5" customHeight="1" x14ac:dyDescent="0.25">
      <c r="A8" s="387"/>
      <c r="B8" s="384"/>
      <c r="C8" s="384"/>
      <c r="D8" s="357" t="s">
        <v>941</v>
      </c>
      <c r="E8" s="357" t="s">
        <v>716</v>
      </c>
      <c r="F8" s="384"/>
      <c r="G8" s="384"/>
      <c r="H8" s="411"/>
      <c r="I8" s="411"/>
      <c r="J8" s="168" t="s">
        <v>752</v>
      </c>
      <c r="K8" s="168" t="s">
        <v>716</v>
      </c>
      <c r="L8" s="414"/>
      <c r="M8" s="402"/>
      <c r="N8" s="398"/>
      <c r="O8" s="395"/>
      <c r="P8" s="189" t="s">
        <v>752</v>
      </c>
      <c r="Q8" s="189" t="s">
        <v>716</v>
      </c>
      <c r="R8" s="395"/>
      <c r="S8" s="395"/>
      <c r="T8" s="405"/>
      <c r="U8" s="392"/>
      <c r="V8" s="238" t="s">
        <v>752</v>
      </c>
      <c r="W8" s="238" t="s">
        <v>716</v>
      </c>
      <c r="X8" s="405"/>
      <c r="Y8" s="405"/>
      <c r="Z8" s="381"/>
      <c r="AA8" s="381"/>
      <c r="AB8" s="349" t="s">
        <v>752</v>
      </c>
      <c r="AC8" s="349" t="s">
        <v>716</v>
      </c>
      <c r="AD8" s="381"/>
      <c r="AE8" s="381"/>
      <c r="AF8" s="34"/>
      <c r="AG8" s="34"/>
    </row>
    <row r="9" spans="1:42" ht="37.5" customHeight="1" x14ac:dyDescent="0.25">
      <c r="A9" s="251" t="s">
        <v>127</v>
      </c>
      <c r="B9" s="140">
        <f t="shared" ref="B9:B72" si="1">H9+N9+T9+Z9</f>
        <v>37471850.184089996</v>
      </c>
      <c r="C9" s="140">
        <f t="shared" ref="C9:C72" si="2">I9+O9+U9+AA9</f>
        <v>40599275.369259998</v>
      </c>
      <c r="D9" s="140">
        <f t="shared" ref="D9:D72" si="3">J9+P9+V9+AB9</f>
        <v>40584669.562710002</v>
      </c>
      <c r="E9" s="140">
        <f t="shared" ref="E9:E72" si="4">K9+Q9+W9+AC9</f>
        <v>14605.806550000001</v>
      </c>
      <c r="F9" s="140">
        <f t="shared" ref="F9:F72" si="5">L9+R9+X9+AD9</f>
        <v>8160155.400270001</v>
      </c>
      <c r="G9" s="140">
        <f t="shared" ref="G9:G28" si="6">F9/C9*100</f>
        <v>20.099263659391603</v>
      </c>
      <c r="H9" s="138">
        <f t="shared" ref="H9:L10" si="7">H12+H16+H25+H39+H54+H59+H77+H83+H100+H105+H117+H126+H140+H153+H164+H177+H190+H204+H208+H220+H229+H236+H249+H262+H276+H284+H294+H305+H315+H324+H333+H343+H354+H363+H372+H385+H394</f>
        <v>5238545.9999999991</v>
      </c>
      <c r="I9" s="138">
        <f t="shared" si="7"/>
        <v>5252914.3</v>
      </c>
      <c r="J9" s="138">
        <f t="shared" si="7"/>
        <v>5252914.3</v>
      </c>
      <c r="K9" s="138">
        <f t="shared" si="7"/>
        <v>0</v>
      </c>
      <c r="L9" s="138">
        <f t="shared" si="7"/>
        <v>1476567.6000000003</v>
      </c>
      <c r="M9" s="139">
        <f t="shared" ref="M9:M13" si="8">L9/I9*100</f>
        <v>28.109493429199873</v>
      </c>
      <c r="N9" s="138">
        <f t="shared" ref="N9:R10" si="9">N12+N16+N25+N39+N54+N59+N77+N83+N100+N105+N117+N126+N140+N153+N164+N177+N190+N204+N208+N220+N229+N236+N249+N262+N276+N284+N294+N305+N315+N324+N333+N343+N354+N363+N372+N385+N394</f>
        <v>7929772.4026600011</v>
      </c>
      <c r="O9" s="138">
        <f t="shared" si="9"/>
        <v>8547713.311280001</v>
      </c>
      <c r="P9" s="138">
        <f>P12+P16+P25+P39+P54+P59+P77+P83+P100+P105+P117+P126+P140+P153+P164+P177+P190+P204+P208+P220+P229+P236+P249+P262+P276+P284+P294+P305+P315+P324+P333+P343+P354+P363+P372+P385+P394</f>
        <v>8547713.311280001</v>
      </c>
      <c r="Q9" s="138">
        <f t="shared" si="9"/>
        <v>0</v>
      </c>
      <c r="R9" s="138">
        <f t="shared" si="9"/>
        <v>1867611.3070400001</v>
      </c>
      <c r="S9" s="139">
        <f t="shared" ref="S9:S28" si="10">R9/O9*100</f>
        <v>21.849250659534924</v>
      </c>
      <c r="T9" s="138">
        <f>T12+T16+T25+T39+T54+T59+T77+T83+T100+T105+T117+T126+T140+T153+T164+T177+T190+T204+T208+T220+T229+T236+T249+T262+T276+T284+T294+T305+T315+T324+T333+T343+T354+T363+T372+T385+T394</f>
        <v>21823564</v>
      </c>
      <c r="U9" s="138">
        <f t="shared" ref="T9:X10" si="11">U12+U16+U25+U39+U54+U59+U77+U83+U100+U105+U117+U126+U140+U153+U164+U177+U190+U204+U208+U220+U229+U236+U249+U262+U276+U284+U294+U305+U315+U324+U333+U343+U354+U363+U372+U385+U394</f>
        <v>22857790.370000001</v>
      </c>
      <c r="V9" s="138">
        <f t="shared" si="11"/>
        <v>22857790.370000001</v>
      </c>
      <c r="W9" s="138">
        <f t="shared" si="11"/>
        <v>0</v>
      </c>
      <c r="X9" s="138">
        <f t="shared" si="11"/>
        <v>4301445.8379900008</v>
      </c>
      <c r="Y9" s="139">
        <f t="shared" ref="Y9:Y28" si="12">X9/U9*100</f>
        <v>18.818292443680331</v>
      </c>
      <c r="Z9" s="138">
        <f t="shared" ref="Z9:AD10" si="13">Z12+Z16+Z25+Z39+Z54+Z59+Z77+Z83+Z100+Z105+Z117+Z126+Z140+Z153+Z164+Z177+Z190+Z204+Z208+Z220+Z229+Z236+Z249+Z262+Z276+Z284+Z294+Z305+Z315+Z324+Z333+Z343+Z354+Z363+Z372+Z385+Z394</f>
        <v>2479967.78143</v>
      </c>
      <c r="AA9" s="138">
        <f>AA12+AA16+AA25+AA39+AA54+AA59+AA77+AA83+AA100+AA105+AA117+AA126+AA140+AA153+AA164+AA177+AA190+AA204+AA208+AA220+AA229+AA236+AA249+AA262+AA276+AA284+AA294+AA305+AA315+AA324+AA333+AA343+AA354+AA363+AA372+AA385+AA394</f>
        <v>3940857.3879799992</v>
      </c>
      <c r="AB9" s="138">
        <f>AB12+AB16+AB25+AB39+AB54+AB59+AB77+AB83+AB100+AB105+AB117+AB126+AB140+AB153+AB164+AB177+AB190+AB204+AB208+AB220+AB229+AB236+AB249+AB262+AB276+AB284+AB294+AB305+AB315+AB324+AB333+AB343+AB354+AB363+AB372+AB385+AB394</f>
        <v>3926251.5814299993</v>
      </c>
      <c r="AC9" s="138">
        <f t="shared" si="13"/>
        <v>14605.806550000001</v>
      </c>
      <c r="AD9" s="138">
        <f t="shared" si="13"/>
        <v>514530.65523999988</v>
      </c>
      <c r="AE9" s="139">
        <f t="shared" ref="AE9:AE15" si="14">AD9/AA9*100</f>
        <v>13.056312486956994</v>
      </c>
      <c r="AF9" s="38"/>
      <c r="AG9" s="38"/>
      <c r="AH9" s="18"/>
      <c r="AI9" s="39"/>
      <c r="AJ9" s="39"/>
      <c r="AK9" s="39"/>
      <c r="AL9" s="39"/>
      <c r="AM9" s="39"/>
      <c r="AN9" s="39"/>
      <c r="AO9" s="39"/>
      <c r="AP9" s="39"/>
    </row>
    <row r="10" spans="1:42" ht="30.75" customHeight="1" x14ac:dyDescent="0.25">
      <c r="A10" s="251" t="s">
        <v>126</v>
      </c>
      <c r="B10" s="140">
        <f t="shared" si="1"/>
        <v>33731070.061419994</v>
      </c>
      <c r="C10" s="140">
        <f t="shared" si="2"/>
        <v>36425627.867119998</v>
      </c>
      <c r="D10" s="140">
        <f t="shared" si="3"/>
        <v>36411129.784219995</v>
      </c>
      <c r="E10" s="140">
        <f t="shared" si="4"/>
        <v>14498.082900000001</v>
      </c>
      <c r="F10" s="140">
        <f t="shared" si="5"/>
        <v>7083759.7241400005</v>
      </c>
      <c r="G10" s="140">
        <f t="shared" si="6"/>
        <v>19.447186332604677</v>
      </c>
      <c r="H10" s="138">
        <f t="shared" si="7"/>
        <v>5238545.9999999991</v>
      </c>
      <c r="I10" s="138">
        <f t="shared" si="7"/>
        <v>5252914.3</v>
      </c>
      <c r="J10" s="138">
        <f t="shared" si="7"/>
        <v>5252914.3</v>
      </c>
      <c r="K10" s="138">
        <f t="shared" si="7"/>
        <v>0</v>
      </c>
      <c r="L10" s="138">
        <f t="shared" si="7"/>
        <v>1476567.6000000003</v>
      </c>
      <c r="M10" s="139">
        <f t="shared" si="8"/>
        <v>28.109493429199873</v>
      </c>
      <c r="N10" s="138">
        <f t="shared" si="9"/>
        <v>4993250.36142</v>
      </c>
      <c r="O10" s="138">
        <f t="shared" si="9"/>
        <v>5291013.5142200002</v>
      </c>
      <c r="P10" s="138">
        <f t="shared" si="9"/>
        <v>5291013.5142200002</v>
      </c>
      <c r="Q10" s="138">
        <f t="shared" si="9"/>
        <v>0</v>
      </c>
      <c r="R10" s="138">
        <f t="shared" si="9"/>
        <v>905148.30973000021</v>
      </c>
      <c r="S10" s="139">
        <f t="shared" si="10"/>
        <v>17.107276465980391</v>
      </c>
      <c r="T10" s="138">
        <f t="shared" si="11"/>
        <v>21715453.699999992</v>
      </c>
      <c r="U10" s="138">
        <f t="shared" si="11"/>
        <v>22749680.069999997</v>
      </c>
      <c r="V10" s="138">
        <f t="shared" si="11"/>
        <v>22749680.069999997</v>
      </c>
      <c r="W10" s="138">
        <f t="shared" si="11"/>
        <v>0</v>
      </c>
      <c r="X10" s="138">
        <f t="shared" si="11"/>
        <v>4285093.5272899996</v>
      </c>
      <c r="Y10" s="139">
        <f t="shared" si="12"/>
        <v>18.835840829870627</v>
      </c>
      <c r="Z10" s="138">
        <f t="shared" si="13"/>
        <v>1783820</v>
      </c>
      <c r="AA10" s="138">
        <f>AA13+AA17+AA26+AA40+AA55+AA60+AA78+AA84+AA101+AA106+AA118+AA127+AA141+AA154+AA165+AA178+AA191+AA205+AA209+AA221+AA230+AA237+AA250+AA263+AA277+AA285+AA295+AA306+AA316+AA325+AA334+AA344+AA355+AA364+AA373+AA386+AA395</f>
        <v>3132019.9828999992</v>
      </c>
      <c r="AB10" s="138">
        <f>AB13+AB17+AB26+AB40+AB55+AB60+AB78+AB84+AB101+AB106+AB118+AB127+AB141+AB154+AB165+AB178+AB191+AB205+AB209+AB221+AB230+AB237+AB250+AB263+AB277+AB285+AB295+AB306+AB316+AB325+AB334+AB344+AB355+AB364+AB373+AB386+AB395</f>
        <v>3117521.8999999994</v>
      </c>
      <c r="AC10" s="138">
        <f>AC13+AC17+AC26+AC40+AC55+AC60+AC78+AC84+AC101+AC106+AC118+AC127+AC141+AC154+AC165+AC178+AC191+AC205+AC209+AC221+AC230+AC237+AC250+AC263+AC277+AC285+AC295+AC306+AC316+AC325+AC334+AC344+AC355+AC364+AC373+AC386+AC395</f>
        <v>14498.082900000001</v>
      </c>
      <c r="AD10" s="138">
        <f t="shared" si="13"/>
        <v>416950.28712000011</v>
      </c>
      <c r="AE10" s="139">
        <f t="shared" si="14"/>
        <v>13.312504051584551</v>
      </c>
      <c r="AF10" s="38"/>
      <c r="AG10" s="38"/>
      <c r="AI10" s="39"/>
      <c r="AJ10" s="40"/>
    </row>
    <row r="11" spans="1:42" ht="18" customHeight="1" x14ac:dyDescent="0.25">
      <c r="A11" s="251" t="s">
        <v>84</v>
      </c>
      <c r="B11" s="140">
        <f t="shared" si="1"/>
        <v>3740780.12267</v>
      </c>
      <c r="C11" s="140">
        <f t="shared" si="2"/>
        <v>4173647.5021399995</v>
      </c>
      <c r="D11" s="140">
        <f t="shared" si="3"/>
        <v>4173539.7784899995</v>
      </c>
      <c r="E11" s="140">
        <f t="shared" si="4"/>
        <v>107.72364999999999</v>
      </c>
      <c r="F11" s="140">
        <f t="shared" si="5"/>
        <v>1076395.67613</v>
      </c>
      <c r="G11" s="140">
        <f t="shared" si="6"/>
        <v>25.790287166754933</v>
      </c>
      <c r="H11" s="140"/>
      <c r="I11" s="139">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0</v>
      </c>
      <c r="J11" s="139">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0</v>
      </c>
      <c r="K11" s="139">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139">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0</v>
      </c>
      <c r="M11" s="139"/>
      <c r="N11" s="139">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2936522.0412400002</v>
      </c>
      <c r="O11" s="139">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3256699.7970599998</v>
      </c>
      <c r="P11" s="139">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3256699.7970599998</v>
      </c>
      <c r="Q11" s="139">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139">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962462.99730999989</v>
      </c>
      <c r="S11" s="139">
        <f t="shared" si="10"/>
        <v>29.55332260526032</v>
      </c>
      <c r="T11" s="139">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108110.30000000002</v>
      </c>
      <c r="U11" s="139">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108110.30000000002</v>
      </c>
      <c r="V11" s="139">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108110.30000000002</v>
      </c>
      <c r="W11" s="139">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139">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16352.310700000004</v>
      </c>
      <c r="Y11" s="139">
        <f t="shared" si="12"/>
        <v>15.125580726350773</v>
      </c>
      <c r="Z11" s="139">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696147.78142999997</v>
      </c>
      <c r="AA11" s="139">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808837.40508000006</v>
      </c>
      <c r="AB11" s="139">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808729.68143000011</v>
      </c>
      <c r="AC11" s="139">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107.72364999999999</v>
      </c>
      <c r="AD11" s="139">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97580.368119999999</v>
      </c>
      <c r="AE11" s="139">
        <f t="shared" si="14"/>
        <v>12.064274909534948</v>
      </c>
      <c r="AF11" s="38"/>
      <c r="AG11" s="38"/>
      <c r="AI11" s="39"/>
      <c r="AJ11" s="40"/>
    </row>
    <row r="12" spans="1:42" s="19" customFormat="1" ht="31.5" x14ac:dyDescent="0.25">
      <c r="A12" s="7" t="s">
        <v>116</v>
      </c>
      <c r="B12" s="71">
        <f t="shared" si="1"/>
        <v>585126.66325999994</v>
      </c>
      <c r="C12" s="71">
        <f t="shared" si="2"/>
        <v>649508.24280999985</v>
      </c>
      <c r="D12" s="71">
        <f t="shared" si="3"/>
        <v>641000.74659999984</v>
      </c>
      <c r="E12" s="71">
        <f t="shared" si="4"/>
        <v>8507.4962100000012</v>
      </c>
      <c r="F12" s="71">
        <f t="shared" si="5"/>
        <v>123558.97188000001</v>
      </c>
      <c r="G12" s="71">
        <f t="shared" si="6"/>
        <v>19.023464790137332</v>
      </c>
      <c r="H12" s="71">
        <f>H13+H14+H15</f>
        <v>144896.6</v>
      </c>
      <c r="I12" s="71">
        <f>I13+I14+I15</f>
        <v>144896.6</v>
      </c>
      <c r="J12" s="71">
        <f>J13+J14+J15</f>
        <v>144896.6</v>
      </c>
      <c r="K12" s="71">
        <f>K13+K14+K15</f>
        <v>0</v>
      </c>
      <c r="L12" s="71">
        <f>L13+L14+L15</f>
        <v>44405.9</v>
      </c>
      <c r="M12" s="72">
        <f t="shared" si="8"/>
        <v>30.646612825973836</v>
      </c>
      <c r="N12" s="71">
        <f>N13+N14+N15</f>
        <v>90383.463260000004</v>
      </c>
      <c r="O12" s="71">
        <f>O13+O14+O15</f>
        <v>92049.84659999999</v>
      </c>
      <c r="P12" s="71">
        <f>P13+P14+P15</f>
        <v>92049.84659999999</v>
      </c>
      <c r="Q12" s="71">
        <f>Q13+Q14+Q15</f>
        <v>0</v>
      </c>
      <c r="R12" s="71">
        <f>R13+R14+R15</f>
        <v>6561.17418</v>
      </c>
      <c r="S12" s="71">
        <f t="shared" si="10"/>
        <v>7.1278491190880491</v>
      </c>
      <c r="T12" s="71">
        <f>T13+T14+T15</f>
        <v>302949.1999999999</v>
      </c>
      <c r="U12" s="71">
        <f>U13+U14+U15</f>
        <v>319928.6999999999</v>
      </c>
      <c r="V12" s="71">
        <f>V13+V14+V15</f>
        <v>319928.6999999999</v>
      </c>
      <c r="W12" s="71">
        <f>W13+W14+W15</f>
        <v>0</v>
      </c>
      <c r="X12" s="71">
        <f>X13+X14+X15</f>
        <v>58181.18939</v>
      </c>
      <c r="Y12" s="71">
        <f t="shared" si="12"/>
        <v>18.185673679791783</v>
      </c>
      <c r="Z12" s="71">
        <f>Z13+Z14+Z15</f>
        <v>46897.4</v>
      </c>
      <c r="AA12" s="71">
        <f>AA13+AA14+AA15</f>
        <v>92633.096210000003</v>
      </c>
      <c r="AB12" s="71">
        <f>AB13+AB14+AB15</f>
        <v>84125.6</v>
      </c>
      <c r="AC12" s="71">
        <f>AC13+AC14+AC15</f>
        <v>8507.4962100000012</v>
      </c>
      <c r="AD12" s="71">
        <f>AD13+AD14+AD15</f>
        <v>14410.708310000002</v>
      </c>
      <c r="AE12" s="71">
        <f t="shared" si="14"/>
        <v>15.556759840274372</v>
      </c>
      <c r="AF12" s="38"/>
      <c r="AG12" s="37"/>
      <c r="AI12" s="20"/>
      <c r="AJ12" s="20"/>
      <c r="AK12" s="20"/>
    </row>
    <row r="13" spans="1:42" ht="31.5" x14ac:dyDescent="0.25">
      <c r="A13" s="252" t="s">
        <v>115</v>
      </c>
      <c r="B13" s="74">
        <f t="shared" si="1"/>
        <v>520173.66325999994</v>
      </c>
      <c r="C13" s="74">
        <f t="shared" si="2"/>
        <v>581239.44280999992</v>
      </c>
      <c r="D13" s="74">
        <f t="shared" si="3"/>
        <v>572731.94659999991</v>
      </c>
      <c r="E13" s="74">
        <f t="shared" si="4"/>
        <v>8507.4962100000012</v>
      </c>
      <c r="F13" s="74">
        <f t="shared" si="5"/>
        <v>123055.32409000001</v>
      </c>
      <c r="G13" s="74">
        <f t="shared" si="6"/>
        <v>21.17119297601166</v>
      </c>
      <c r="H13" s="73">
        <f>Дотации!B14</f>
        <v>144896.6</v>
      </c>
      <c r="I13" s="73">
        <f>Дотации!C14</f>
        <v>144896.6</v>
      </c>
      <c r="J13" s="73">
        <f>Дотации!D14</f>
        <v>144896.6</v>
      </c>
      <c r="K13" s="73">
        <f>Дотации!E13</f>
        <v>0</v>
      </c>
      <c r="L13" s="73">
        <f>Дотации!F14</f>
        <v>44405.9</v>
      </c>
      <c r="M13" s="73">
        <f t="shared" si="8"/>
        <v>30.646612825973836</v>
      </c>
      <c r="N13" s="74">
        <f>Субсидии!B14</f>
        <v>40707.463260000004</v>
      </c>
      <c r="O13" s="74">
        <f>Субсидии!C14</f>
        <v>39373.846599999997</v>
      </c>
      <c r="P13" s="74">
        <f>Субсидии!D14</f>
        <v>39373.846599999997</v>
      </c>
      <c r="Q13" s="74">
        <f>Субсидии!E14</f>
        <v>0</v>
      </c>
      <c r="R13" s="74">
        <f>Субсидии!F14</f>
        <v>6561.17418</v>
      </c>
      <c r="S13" s="74">
        <f t="shared" si="10"/>
        <v>16.663787632067425</v>
      </c>
      <c r="T13" s="74">
        <f>'Субвенции '!B16</f>
        <v>300765.89999999991</v>
      </c>
      <c r="U13" s="74">
        <f>'Субвенции '!C16</f>
        <v>317745.39999999991</v>
      </c>
      <c r="V13" s="74">
        <f>'Субвенции '!D16</f>
        <v>317745.39999999991</v>
      </c>
      <c r="W13" s="74">
        <f>'Субвенции '!E16</f>
        <v>0</v>
      </c>
      <c r="X13" s="74">
        <f>'Субвенции '!F16</f>
        <v>57756.491599999994</v>
      </c>
      <c r="Y13" s="74">
        <f t="shared" si="12"/>
        <v>18.17697175159735</v>
      </c>
      <c r="Z13" s="74">
        <f>Иные!B14</f>
        <v>33803.699999999997</v>
      </c>
      <c r="AA13" s="74">
        <f>Иные!C14</f>
        <v>79223.596210000003</v>
      </c>
      <c r="AB13" s="74">
        <f>Иные!D14</f>
        <v>70716.100000000006</v>
      </c>
      <c r="AC13" s="74">
        <f>Иные!E14</f>
        <v>8507.4962100000012</v>
      </c>
      <c r="AD13" s="74">
        <f>Иные!F14</f>
        <v>14331.758310000001</v>
      </c>
      <c r="AE13" s="74">
        <f t="shared" si="14"/>
        <v>18.090264764061512</v>
      </c>
      <c r="AF13" s="38"/>
      <c r="AG13" s="35"/>
      <c r="AJ13" s="18"/>
    </row>
    <row r="14" spans="1:42" ht="19.5" customHeight="1" x14ac:dyDescent="0.25">
      <c r="A14" s="16" t="s">
        <v>117</v>
      </c>
      <c r="B14" s="141">
        <f t="shared" si="1"/>
        <v>60107.600000000006</v>
      </c>
      <c r="C14" s="141">
        <f t="shared" si="2"/>
        <v>63107.600000000006</v>
      </c>
      <c r="D14" s="141">
        <f t="shared" si="3"/>
        <v>63107.600000000006</v>
      </c>
      <c r="E14" s="141">
        <f t="shared" si="4"/>
        <v>0</v>
      </c>
      <c r="F14" s="141">
        <f t="shared" si="5"/>
        <v>376.01817</v>
      </c>
      <c r="G14" s="141">
        <f t="shared" si="6"/>
        <v>0.59583658703547593</v>
      </c>
      <c r="H14" s="74">
        <f>Дотации!B15</f>
        <v>0</v>
      </c>
      <c r="I14" s="74">
        <f>Дотации!C15</f>
        <v>0</v>
      </c>
      <c r="J14" s="74">
        <f>Дотации!D15</f>
        <v>0</v>
      </c>
      <c r="K14" s="74">
        <f>Дотации!E15</f>
        <v>0</v>
      </c>
      <c r="L14" s="74">
        <f>Дотации!F15</f>
        <v>0</v>
      </c>
      <c r="M14" s="73"/>
      <c r="N14" s="74">
        <f>Субсидии!B15</f>
        <v>45824</v>
      </c>
      <c r="O14" s="74">
        <f>Субсидии!C15</f>
        <v>48824</v>
      </c>
      <c r="P14" s="74">
        <f>Субсидии!D15</f>
        <v>48824</v>
      </c>
      <c r="Q14" s="74">
        <f>Субсидии!E15</f>
        <v>0</v>
      </c>
      <c r="R14" s="74">
        <f>Субсидии!F15</f>
        <v>0</v>
      </c>
      <c r="S14" s="74">
        <f t="shared" si="10"/>
        <v>0</v>
      </c>
      <c r="T14" s="74">
        <f>'Субвенции '!B17</f>
        <v>1926.3</v>
      </c>
      <c r="U14" s="74">
        <f>'Субвенции '!C17</f>
        <v>1926.3</v>
      </c>
      <c r="V14" s="74">
        <f>'Субвенции '!D17</f>
        <v>1926.3</v>
      </c>
      <c r="W14" s="74">
        <f>'Субвенции '!E17</f>
        <v>0</v>
      </c>
      <c r="X14" s="74">
        <f>'Субвенции '!F17</f>
        <v>376.01817</v>
      </c>
      <c r="Y14" s="74">
        <f t="shared" si="12"/>
        <v>19.520228936302757</v>
      </c>
      <c r="Z14" s="74">
        <f>Иные!B15</f>
        <v>12357.3</v>
      </c>
      <c r="AA14" s="74">
        <f>Иные!C15</f>
        <v>12357.3</v>
      </c>
      <c r="AB14" s="74">
        <f>Иные!D15</f>
        <v>12357.3</v>
      </c>
      <c r="AC14" s="74">
        <f>Иные!E15</f>
        <v>0</v>
      </c>
      <c r="AD14" s="74">
        <f>Иные!F15</f>
        <v>0</v>
      </c>
      <c r="AE14" s="74">
        <f t="shared" si="14"/>
        <v>0</v>
      </c>
      <c r="AF14" s="38"/>
      <c r="AG14" s="35"/>
      <c r="AI14" s="18"/>
      <c r="AJ14" s="18"/>
      <c r="AK14" s="18"/>
    </row>
    <row r="15" spans="1:42" ht="16.5" customHeight="1" x14ac:dyDescent="0.25">
      <c r="A15" s="16" t="s">
        <v>275</v>
      </c>
      <c r="B15" s="141">
        <f t="shared" si="1"/>
        <v>4845.3999999999996</v>
      </c>
      <c r="C15" s="141">
        <f t="shared" si="2"/>
        <v>5161.2</v>
      </c>
      <c r="D15" s="141">
        <f t="shared" si="3"/>
        <v>5161.2</v>
      </c>
      <c r="E15" s="141">
        <f t="shared" si="4"/>
        <v>0</v>
      </c>
      <c r="F15" s="141">
        <f t="shared" si="5"/>
        <v>127.62962</v>
      </c>
      <c r="G15" s="141">
        <f t="shared" si="6"/>
        <v>2.4728671626753469</v>
      </c>
      <c r="H15" s="74"/>
      <c r="I15" s="74"/>
      <c r="J15" s="74"/>
      <c r="K15" s="74"/>
      <c r="L15" s="74"/>
      <c r="M15" s="75"/>
      <c r="N15" s="74">
        <f>Субсидии!B16</f>
        <v>3852</v>
      </c>
      <c r="O15" s="74">
        <f>Субсидии!C16</f>
        <v>3852</v>
      </c>
      <c r="P15" s="74">
        <f>Субсидии!D16</f>
        <v>3852</v>
      </c>
      <c r="Q15" s="74">
        <f>Субсидии!E16</f>
        <v>0</v>
      </c>
      <c r="R15" s="74">
        <f>Субсидии!F16</f>
        <v>0</v>
      </c>
      <c r="S15" s="74">
        <f t="shared" si="10"/>
        <v>0</v>
      </c>
      <c r="T15" s="74">
        <f>'Субвенции '!B18</f>
        <v>257</v>
      </c>
      <c r="U15" s="74">
        <f>'Субвенции '!C18</f>
        <v>257</v>
      </c>
      <c r="V15" s="74">
        <f>'Субвенции '!D18</f>
        <v>257</v>
      </c>
      <c r="W15" s="74">
        <f>'Субвенции '!E18</f>
        <v>0</v>
      </c>
      <c r="X15" s="74">
        <f>'Субвенции '!F18</f>
        <v>48.67962</v>
      </c>
      <c r="Y15" s="74">
        <f t="shared" si="12"/>
        <v>18.94148638132296</v>
      </c>
      <c r="Z15" s="74">
        <f>Иные!B16</f>
        <v>736.4</v>
      </c>
      <c r="AA15" s="74">
        <f>Иные!C16</f>
        <v>1052.2</v>
      </c>
      <c r="AB15" s="74">
        <f>Иные!D16</f>
        <v>1052.2</v>
      </c>
      <c r="AC15" s="74">
        <f>Иные!E16</f>
        <v>0</v>
      </c>
      <c r="AD15" s="74">
        <f>Иные!F16</f>
        <v>78.95</v>
      </c>
      <c r="AE15" s="74">
        <f t="shared" si="14"/>
        <v>7.503326363809161</v>
      </c>
      <c r="AF15" s="38"/>
      <c r="AG15" s="35"/>
    </row>
    <row r="16" spans="1:42" s="5" customFormat="1" ht="31.5" x14ac:dyDescent="0.25">
      <c r="A16" s="8" t="s">
        <v>119</v>
      </c>
      <c r="B16" s="71">
        <f t="shared" si="1"/>
        <v>585777.18753999984</v>
      </c>
      <c r="C16" s="71">
        <f t="shared" si="2"/>
        <v>618476.94582999987</v>
      </c>
      <c r="D16" s="71">
        <f t="shared" si="3"/>
        <v>618476.94582999987</v>
      </c>
      <c r="E16" s="71">
        <f t="shared" si="4"/>
        <v>0</v>
      </c>
      <c r="F16" s="71">
        <f t="shared" si="5"/>
        <v>105511.53422999999</v>
      </c>
      <c r="G16" s="71">
        <f t="shared" si="6"/>
        <v>17.059897695685788</v>
      </c>
      <c r="H16" s="72">
        <f>SUM(H17:H24)</f>
        <v>72956.100000000006</v>
      </c>
      <c r="I16" s="72">
        <f>SUM(I17:I24)</f>
        <v>72956.100000000006</v>
      </c>
      <c r="J16" s="72">
        <f>SUM(J17:J24)</f>
        <v>72956.100000000006</v>
      </c>
      <c r="K16" s="72">
        <f>SUM(K17:K24)</f>
        <v>0</v>
      </c>
      <c r="L16" s="72">
        <f>SUM(L17:L24)</f>
        <v>18239.099999999999</v>
      </c>
      <c r="M16" s="72">
        <f>L16/I16*100</f>
        <v>25.000102801547776</v>
      </c>
      <c r="N16" s="72">
        <f>SUM(N17:N24)</f>
        <v>76234.668089999992</v>
      </c>
      <c r="O16" s="72">
        <f>SUM(O17:O24)</f>
        <v>75030.126380000002</v>
      </c>
      <c r="P16" s="72">
        <f>SUM(P17:P24)</f>
        <v>75030.126380000002</v>
      </c>
      <c r="Q16" s="72">
        <f>SUM(Q17:Q24)</f>
        <v>0</v>
      </c>
      <c r="R16" s="72">
        <f>SUM(R17:R24)</f>
        <v>8850.4350000000013</v>
      </c>
      <c r="S16" s="71">
        <f t="shared" si="10"/>
        <v>11.7958417865056</v>
      </c>
      <c r="T16" s="72">
        <f>SUM(T17:T24)</f>
        <v>407685.09999999992</v>
      </c>
      <c r="U16" s="72">
        <f>SUM(U17:U24)</f>
        <v>423611.6999999999</v>
      </c>
      <c r="V16" s="72">
        <f>SUM(V17:V24)</f>
        <v>423611.6999999999</v>
      </c>
      <c r="W16" s="72">
        <f>SUM(W17:W24)</f>
        <v>0</v>
      </c>
      <c r="X16" s="72">
        <f>SUM(X17:X24)</f>
        <v>70045.255539999984</v>
      </c>
      <c r="Y16" s="71">
        <f t="shared" si="12"/>
        <v>16.535250452241996</v>
      </c>
      <c r="Z16" s="72">
        <f>SUM(Z17:Z24)</f>
        <v>28901.319449999999</v>
      </c>
      <c r="AA16" s="72">
        <f>SUM(AA17:AA24)</f>
        <v>46879.019450000007</v>
      </c>
      <c r="AB16" s="72">
        <f>SUM(AB17:AB24)</f>
        <v>46879.019450000007</v>
      </c>
      <c r="AC16" s="72">
        <f>SUM(AC17:AC24)</f>
        <v>0</v>
      </c>
      <c r="AD16" s="72">
        <f>SUM(AD17:AD24)</f>
        <v>8376.7436899999993</v>
      </c>
      <c r="AE16" s="71">
        <f>AD16/AA16*100</f>
        <v>17.8688543153818</v>
      </c>
      <c r="AF16" s="38"/>
      <c r="AG16" s="37"/>
    </row>
    <row r="17" spans="1:33" ht="31.5" x14ac:dyDescent="0.25">
      <c r="A17" s="252" t="s">
        <v>118</v>
      </c>
      <c r="B17" s="74">
        <f t="shared" si="1"/>
        <v>548283.26809000003</v>
      </c>
      <c r="C17" s="74">
        <f t="shared" si="2"/>
        <v>577271.41809000005</v>
      </c>
      <c r="D17" s="74">
        <f t="shared" si="3"/>
        <v>577271.41809000005</v>
      </c>
      <c r="E17" s="74">
        <f t="shared" si="4"/>
        <v>0</v>
      </c>
      <c r="F17" s="74">
        <f t="shared" si="5"/>
        <v>104980.17914999998</v>
      </c>
      <c r="G17" s="74">
        <f t="shared" si="6"/>
        <v>18.185584087524138</v>
      </c>
      <c r="H17" s="73">
        <f>Дотации!B16</f>
        <v>72956.100000000006</v>
      </c>
      <c r="I17" s="73">
        <f>Дотации!C16</f>
        <v>72956.100000000006</v>
      </c>
      <c r="J17" s="73">
        <f>Дотации!D16</f>
        <v>72956.100000000006</v>
      </c>
      <c r="K17" s="73">
        <f>Дотации!E16</f>
        <v>0</v>
      </c>
      <c r="L17" s="73">
        <f>Дотации!F16</f>
        <v>18239.099999999999</v>
      </c>
      <c r="M17" s="73">
        <f>L17/I17*100</f>
        <v>25.000102801547776</v>
      </c>
      <c r="N17" s="74">
        <f>Субсидии!B18</f>
        <v>46294.668089999999</v>
      </c>
      <c r="O17" s="74">
        <f>Субсидии!C18</f>
        <v>42501.118090000004</v>
      </c>
      <c r="P17" s="74">
        <f>Субсидии!D18</f>
        <v>42501.118090000004</v>
      </c>
      <c r="Q17" s="74">
        <f>Субсидии!E18</f>
        <v>0</v>
      </c>
      <c r="R17" s="74">
        <f>Субсидии!F18</f>
        <v>8850.4350000000013</v>
      </c>
      <c r="S17" s="74">
        <f t="shared" si="10"/>
        <v>20.824005103250215</v>
      </c>
      <c r="T17" s="74">
        <f>'Субвенции '!B20</f>
        <v>405187.60000000003</v>
      </c>
      <c r="U17" s="74">
        <f>'Субвенции '!C20</f>
        <v>421114.2</v>
      </c>
      <c r="V17" s="74">
        <f>'Субвенции '!D20</f>
        <v>421114.2</v>
      </c>
      <c r="W17" s="74">
        <f>'Субвенции '!E20</f>
        <v>0</v>
      </c>
      <c r="X17" s="74">
        <f>'Субвенции '!F20</f>
        <v>69674.280819999985</v>
      </c>
      <c r="Y17" s="74">
        <f t="shared" si="12"/>
        <v>16.545222369609</v>
      </c>
      <c r="Z17" s="74">
        <f>Иные!B18</f>
        <v>23844.899999999998</v>
      </c>
      <c r="AA17" s="74">
        <f>Иные!C18</f>
        <v>40699.999999999993</v>
      </c>
      <c r="AB17" s="74">
        <f>Иные!D18</f>
        <v>40699.999999999993</v>
      </c>
      <c r="AC17" s="74">
        <f>Иные!E18</f>
        <v>0</v>
      </c>
      <c r="AD17" s="74">
        <f>Иные!F18</f>
        <v>8216.3633300000001</v>
      </c>
      <c r="AE17" s="74">
        <f>AD17/AA17*100</f>
        <v>20.187624889434893</v>
      </c>
      <c r="AF17" s="38"/>
      <c r="AG17" s="35"/>
    </row>
    <row r="18" spans="1:33" x14ac:dyDescent="0.25">
      <c r="A18" s="16" t="s">
        <v>276</v>
      </c>
      <c r="B18" s="141">
        <f t="shared" si="1"/>
        <v>12191.319449999999</v>
      </c>
      <c r="C18" s="141">
        <f t="shared" si="2"/>
        <v>12191.319449999999</v>
      </c>
      <c r="D18" s="141">
        <f t="shared" si="3"/>
        <v>12191.319449999999</v>
      </c>
      <c r="E18" s="141">
        <f t="shared" si="4"/>
        <v>0</v>
      </c>
      <c r="F18" s="141">
        <f t="shared" si="5"/>
        <v>164.32293999999999</v>
      </c>
      <c r="G18" s="141">
        <f t="shared" si="6"/>
        <v>1.3478683802350861</v>
      </c>
      <c r="H18" s="74"/>
      <c r="I18" s="74"/>
      <c r="J18" s="74"/>
      <c r="K18" s="74"/>
      <c r="L18" s="74"/>
      <c r="M18" s="75"/>
      <c r="N18" s="231">
        <f>Субсидии!B19</f>
        <v>6000</v>
      </c>
      <c r="O18" s="231">
        <f>Субсидии!C19</f>
        <v>6000</v>
      </c>
      <c r="P18" s="231">
        <f>Субсидии!D19</f>
        <v>6000</v>
      </c>
      <c r="Q18" s="231">
        <f>Субсидии!E19</f>
        <v>0</v>
      </c>
      <c r="R18" s="231">
        <f>Субсидии!F19</f>
        <v>0</v>
      </c>
      <c r="S18" s="74">
        <f t="shared" si="10"/>
        <v>0</v>
      </c>
      <c r="T18" s="74">
        <f>'Субвенции '!B21</f>
        <v>1134.9000000000001</v>
      </c>
      <c r="U18" s="74">
        <f>'Субвенции '!C21</f>
        <v>1134.9000000000001</v>
      </c>
      <c r="V18" s="74">
        <f>'Субвенции '!D21</f>
        <v>1134.9000000000001</v>
      </c>
      <c r="W18" s="74">
        <f>'Субвенции '!E21</f>
        <v>0</v>
      </c>
      <c r="X18" s="74">
        <f>'Субвенции '!F21</f>
        <v>164.32293999999999</v>
      </c>
      <c r="Y18" s="74">
        <f t="shared" si="12"/>
        <v>14.479067759273942</v>
      </c>
      <c r="Z18" s="74">
        <f>Иные!B19</f>
        <v>5056.4194500000003</v>
      </c>
      <c r="AA18" s="74">
        <f>Иные!C19</f>
        <v>5056.4194500000003</v>
      </c>
      <c r="AB18" s="74">
        <f>Иные!D19</f>
        <v>5056.4194500000003</v>
      </c>
      <c r="AC18" s="74">
        <f>Иные!E19</f>
        <v>0</v>
      </c>
      <c r="AD18" s="74">
        <f>Иные!F19</f>
        <v>0</v>
      </c>
      <c r="AE18" s="74">
        <f t="shared" ref="AE18:AE24" si="15">AD18/AA18*100</f>
        <v>0</v>
      </c>
      <c r="AF18" s="38"/>
      <c r="AG18" s="35"/>
    </row>
    <row r="19" spans="1:33" x14ac:dyDescent="0.25">
      <c r="A19" s="16" t="s">
        <v>277</v>
      </c>
      <c r="B19" s="141">
        <f t="shared" si="1"/>
        <v>3386.1</v>
      </c>
      <c r="C19" s="141">
        <f t="shared" si="2"/>
        <v>4760.8186800000003</v>
      </c>
      <c r="D19" s="141">
        <f t="shared" si="3"/>
        <v>4760.8186800000003</v>
      </c>
      <c r="E19" s="141">
        <f t="shared" si="4"/>
        <v>0</v>
      </c>
      <c r="F19" s="141">
        <f t="shared" si="5"/>
        <v>82.119039999999998</v>
      </c>
      <c r="G19" s="141">
        <f t="shared" si="6"/>
        <v>1.7248932488224904</v>
      </c>
      <c r="H19" s="74"/>
      <c r="I19" s="74"/>
      <c r="J19" s="74"/>
      <c r="K19" s="74"/>
      <c r="L19" s="74"/>
      <c r="M19" s="75"/>
      <c r="N19" s="231">
        <f>Субсидии!B20</f>
        <v>3159</v>
      </c>
      <c r="O19" s="231">
        <f>Субсидии!C20</f>
        <v>4188.9186799999998</v>
      </c>
      <c r="P19" s="231">
        <f>Субсидии!D20</f>
        <v>4188.9186799999998</v>
      </c>
      <c r="Q19" s="231">
        <f>Субсидии!E20</f>
        <v>0</v>
      </c>
      <c r="R19" s="231">
        <f>Субсидии!F20</f>
        <v>0</v>
      </c>
      <c r="S19" s="74">
        <f t="shared" si="10"/>
        <v>0</v>
      </c>
      <c r="T19" s="74">
        <f>'Субвенции '!B22</f>
        <v>227.1</v>
      </c>
      <c r="U19" s="74">
        <f>'Субвенции '!C22</f>
        <v>227.1</v>
      </c>
      <c r="V19" s="74">
        <f>'Субвенции '!D22</f>
        <v>227.1</v>
      </c>
      <c r="W19" s="74">
        <f>'Субвенции '!E22</f>
        <v>0</v>
      </c>
      <c r="X19" s="74">
        <f>'Субвенции '!F22</f>
        <v>32.864379999999997</v>
      </c>
      <c r="Y19" s="74">
        <f t="shared" si="12"/>
        <v>14.471325407309553</v>
      </c>
      <c r="Z19" s="74">
        <f>Иные!B20</f>
        <v>0</v>
      </c>
      <c r="AA19" s="74">
        <f>Иные!C20</f>
        <v>344.8</v>
      </c>
      <c r="AB19" s="74">
        <f>Иные!D20</f>
        <v>344.8</v>
      </c>
      <c r="AC19" s="74">
        <f>Иные!E20</f>
        <v>0</v>
      </c>
      <c r="AD19" s="74">
        <f>Иные!F20</f>
        <v>49.254660000000001</v>
      </c>
      <c r="AE19" s="74">
        <f t="shared" si="15"/>
        <v>14.284994199535964</v>
      </c>
      <c r="AF19" s="38"/>
      <c r="AG19" s="35"/>
    </row>
    <row r="20" spans="1:33" x14ac:dyDescent="0.25">
      <c r="A20" s="16" t="s">
        <v>278</v>
      </c>
      <c r="B20" s="141">
        <f t="shared" si="1"/>
        <v>4472.1000000000004</v>
      </c>
      <c r="C20" s="141">
        <f t="shared" si="2"/>
        <v>4741.4000000000005</v>
      </c>
      <c r="D20" s="141">
        <f t="shared" si="3"/>
        <v>4741.4000000000005</v>
      </c>
      <c r="E20" s="141">
        <f t="shared" si="4"/>
        <v>0</v>
      </c>
      <c r="F20" s="141">
        <f t="shared" si="5"/>
        <v>71.335080000000005</v>
      </c>
      <c r="G20" s="141">
        <f t="shared" si="6"/>
        <v>1.5045151221158306</v>
      </c>
      <c r="H20" s="74"/>
      <c r="I20" s="74"/>
      <c r="J20" s="74"/>
      <c r="K20" s="74"/>
      <c r="L20" s="74"/>
      <c r="M20" s="75"/>
      <c r="N20" s="231">
        <f>Субсидии!B21</f>
        <v>4245</v>
      </c>
      <c r="O20" s="231">
        <f>Субсидии!C21</f>
        <v>4245</v>
      </c>
      <c r="P20" s="231">
        <f>Субсидии!D21</f>
        <v>4245</v>
      </c>
      <c r="Q20" s="231">
        <f>Субсидии!E21</f>
        <v>0</v>
      </c>
      <c r="R20" s="231">
        <f>Субсидии!F21</f>
        <v>0</v>
      </c>
      <c r="S20" s="74">
        <f t="shared" si="10"/>
        <v>0</v>
      </c>
      <c r="T20" s="74">
        <f>'Субвенции '!B23</f>
        <v>227.1</v>
      </c>
      <c r="U20" s="74">
        <f>'Субвенции '!C23</f>
        <v>227.1</v>
      </c>
      <c r="V20" s="74">
        <f>'Субвенции '!D23</f>
        <v>227.1</v>
      </c>
      <c r="W20" s="74">
        <f>'Субвенции '!E23</f>
        <v>0</v>
      </c>
      <c r="X20" s="74">
        <f>'Субвенции '!F23</f>
        <v>32.863579999999999</v>
      </c>
      <c r="Y20" s="74">
        <f t="shared" si="12"/>
        <v>14.470973139586086</v>
      </c>
      <c r="Z20" s="74">
        <f>Иные!B21</f>
        <v>0</v>
      </c>
      <c r="AA20" s="74">
        <f>Иные!C21</f>
        <v>269.3</v>
      </c>
      <c r="AB20" s="74">
        <f>Иные!D21</f>
        <v>269.3</v>
      </c>
      <c r="AC20" s="74">
        <f>Иные!E21</f>
        <v>0</v>
      </c>
      <c r="AD20" s="74">
        <f>Иные!F21</f>
        <v>38.471499999999999</v>
      </c>
      <c r="AE20" s="74">
        <f t="shared" si="15"/>
        <v>14.285740809506125</v>
      </c>
      <c r="AF20" s="38"/>
      <c r="AG20" s="35"/>
    </row>
    <row r="21" spans="1:33" x14ac:dyDescent="0.25">
      <c r="A21" s="16" t="s">
        <v>279</v>
      </c>
      <c r="B21" s="141">
        <f t="shared" si="1"/>
        <v>3191.1</v>
      </c>
      <c r="C21" s="141">
        <f t="shared" si="2"/>
        <v>3226.9</v>
      </c>
      <c r="D21" s="141">
        <f t="shared" si="3"/>
        <v>3226.9</v>
      </c>
      <c r="E21" s="141">
        <f t="shared" si="4"/>
        <v>0</v>
      </c>
      <c r="F21" s="141">
        <f t="shared" si="5"/>
        <v>47.446950000000001</v>
      </c>
      <c r="G21" s="141">
        <f t="shared" si="6"/>
        <v>1.4703569989773466</v>
      </c>
      <c r="H21" s="74"/>
      <c r="I21" s="74"/>
      <c r="J21" s="74"/>
      <c r="K21" s="74"/>
      <c r="L21" s="74"/>
      <c r="M21" s="75"/>
      <c r="N21" s="231">
        <f>Субсидии!B22</f>
        <v>2964</v>
      </c>
      <c r="O21" s="231">
        <f>Субсидии!C22</f>
        <v>2964</v>
      </c>
      <c r="P21" s="231">
        <f>Субсидии!D22</f>
        <v>2964</v>
      </c>
      <c r="Q21" s="231">
        <f>Субсидии!E22</f>
        <v>0</v>
      </c>
      <c r="R21" s="231">
        <f>Субсидии!F22</f>
        <v>0</v>
      </c>
      <c r="S21" s="74">
        <f t="shared" si="10"/>
        <v>0</v>
      </c>
      <c r="T21" s="74">
        <f>'Субвенции '!B24</f>
        <v>227.1</v>
      </c>
      <c r="U21" s="74">
        <f>'Субвенции '!C24</f>
        <v>227.1</v>
      </c>
      <c r="V21" s="74">
        <f>'Субвенции '!D24</f>
        <v>227.1</v>
      </c>
      <c r="W21" s="74">
        <f>'Субвенции '!E24</f>
        <v>0</v>
      </c>
      <c r="X21" s="74">
        <f>'Субвенции '!F24</f>
        <v>42.330089999999998</v>
      </c>
      <c r="Y21" s="74">
        <f t="shared" si="12"/>
        <v>18.639405548216644</v>
      </c>
      <c r="Z21" s="74">
        <f>Иные!B22</f>
        <v>0</v>
      </c>
      <c r="AA21" s="74">
        <f>Иные!C22</f>
        <v>35.799999999999997</v>
      </c>
      <c r="AB21" s="74">
        <f>Иные!D22</f>
        <v>35.799999999999997</v>
      </c>
      <c r="AC21" s="74">
        <f>Иные!E22</f>
        <v>0</v>
      </c>
      <c r="AD21" s="74">
        <f>Иные!F22</f>
        <v>5.11686</v>
      </c>
      <c r="AE21" s="74">
        <f t="shared" si="15"/>
        <v>14.292905027932962</v>
      </c>
      <c r="AF21" s="38"/>
      <c r="AG21" s="35"/>
    </row>
    <row r="22" spans="1:33" x14ac:dyDescent="0.25">
      <c r="A22" s="16" t="s">
        <v>280</v>
      </c>
      <c r="B22" s="141">
        <f t="shared" si="1"/>
        <v>4745.1000000000004</v>
      </c>
      <c r="C22" s="141">
        <f t="shared" si="2"/>
        <v>4948.5</v>
      </c>
      <c r="D22" s="141">
        <f t="shared" si="3"/>
        <v>4948.5</v>
      </c>
      <c r="E22" s="141">
        <f t="shared" si="4"/>
        <v>0</v>
      </c>
      <c r="F22" s="141">
        <f t="shared" si="5"/>
        <v>61.930420000000005</v>
      </c>
      <c r="G22" s="141">
        <f t="shared" si="6"/>
        <v>1.2514988380317269</v>
      </c>
      <c r="H22" s="74"/>
      <c r="I22" s="74"/>
      <c r="J22" s="74"/>
      <c r="K22" s="74"/>
      <c r="L22" s="74"/>
      <c r="M22" s="75"/>
      <c r="N22" s="231">
        <f>Субсидии!B23</f>
        <v>4518</v>
      </c>
      <c r="O22" s="231">
        <f>Субсидии!C23</f>
        <v>4518</v>
      </c>
      <c r="P22" s="231">
        <f>Субсидии!D23</f>
        <v>4518</v>
      </c>
      <c r="Q22" s="231">
        <f>Субсидии!E23</f>
        <v>0</v>
      </c>
      <c r="R22" s="231">
        <f>Субсидии!F23</f>
        <v>0</v>
      </c>
      <c r="S22" s="74">
        <f t="shared" si="10"/>
        <v>0</v>
      </c>
      <c r="T22" s="74">
        <f>'Субвенции '!B25</f>
        <v>227.1</v>
      </c>
      <c r="U22" s="74">
        <f>'Субвенции '!C25</f>
        <v>227.1</v>
      </c>
      <c r="V22" s="74">
        <f>'Субвенции '!D25</f>
        <v>227.1</v>
      </c>
      <c r="W22" s="74">
        <f>'Субвенции '!E25</f>
        <v>0</v>
      </c>
      <c r="X22" s="74">
        <f>'Субвенции '!F25</f>
        <v>32.864580000000004</v>
      </c>
      <c r="Y22" s="74">
        <f t="shared" si="12"/>
        <v>14.471413474240425</v>
      </c>
      <c r="Z22" s="74">
        <f>Иные!B23</f>
        <v>0</v>
      </c>
      <c r="AA22" s="74">
        <f>Иные!C23</f>
        <v>203.4</v>
      </c>
      <c r="AB22" s="74">
        <f>Иные!D23</f>
        <v>203.4</v>
      </c>
      <c r="AC22" s="74">
        <f>Иные!E23</f>
        <v>0</v>
      </c>
      <c r="AD22" s="74">
        <f>Иные!F23</f>
        <v>29.065840000000001</v>
      </c>
      <c r="AE22" s="74">
        <f t="shared" si="15"/>
        <v>14.28999016715831</v>
      </c>
      <c r="AF22" s="38"/>
      <c r="AG22" s="35"/>
    </row>
    <row r="23" spans="1:33" x14ac:dyDescent="0.25">
      <c r="A23" s="16" t="s">
        <v>282</v>
      </c>
      <c r="B23" s="141">
        <f t="shared" si="1"/>
        <v>5099.1000000000004</v>
      </c>
      <c r="C23" s="141">
        <f t="shared" si="2"/>
        <v>5869.1</v>
      </c>
      <c r="D23" s="141">
        <f t="shared" si="3"/>
        <v>5869.1</v>
      </c>
      <c r="E23" s="141">
        <f t="shared" si="4"/>
        <v>0</v>
      </c>
      <c r="F23" s="141">
        <f t="shared" si="5"/>
        <v>32.864580000000004</v>
      </c>
      <c r="G23" s="141">
        <f t="shared" si="6"/>
        <v>0.55995944863778102</v>
      </c>
      <c r="H23" s="74"/>
      <c r="I23" s="74"/>
      <c r="J23" s="74"/>
      <c r="K23" s="74"/>
      <c r="L23" s="74"/>
      <c r="M23" s="75"/>
      <c r="N23" s="231">
        <f>Субсидии!B24</f>
        <v>4872</v>
      </c>
      <c r="O23" s="231">
        <f>Субсидии!C24</f>
        <v>5642</v>
      </c>
      <c r="P23" s="231">
        <f>Субсидии!D24</f>
        <v>5642</v>
      </c>
      <c r="Q23" s="231">
        <f>Субсидии!E24</f>
        <v>0</v>
      </c>
      <c r="R23" s="231">
        <f>Субсидии!F24</f>
        <v>0</v>
      </c>
      <c r="S23" s="74">
        <f t="shared" si="10"/>
        <v>0</v>
      </c>
      <c r="T23" s="74">
        <f>'Субвенции '!B26</f>
        <v>227.1</v>
      </c>
      <c r="U23" s="74">
        <f>'Субвенции '!C26</f>
        <v>227.1</v>
      </c>
      <c r="V23" s="74">
        <f>'Субвенции '!D26</f>
        <v>227.1</v>
      </c>
      <c r="W23" s="74">
        <f>'Субвенции '!E26</f>
        <v>0</v>
      </c>
      <c r="X23" s="74">
        <f>'Субвенции '!F26</f>
        <v>32.864580000000004</v>
      </c>
      <c r="Y23" s="74">
        <f t="shared" si="12"/>
        <v>14.471413474240425</v>
      </c>
      <c r="Z23" s="74"/>
      <c r="AA23" s="74"/>
      <c r="AB23" s="74"/>
      <c r="AC23" s="74"/>
      <c r="AD23" s="74"/>
      <c r="AE23" s="74"/>
      <c r="AF23" s="38"/>
      <c r="AG23" s="35"/>
    </row>
    <row r="24" spans="1:33" x14ac:dyDescent="0.25">
      <c r="A24" s="16" t="s">
        <v>281</v>
      </c>
      <c r="B24" s="141">
        <f t="shared" si="1"/>
        <v>4409.1000000000004</v>
      </c>
      <c r="C24" s="141">
        <f t="shared" si="2"/>
        <v>5467.4896100000005</v>
      </c>
      <c r="D24" s="141">
        <f t="shared" si="3"/>
        <v>5467.4896100000005</v>
      </c>
      <c r="E24" s="141">
        <f t="shared" si="4"/>
        <v>0</v>
      </c>
      <c r="F24" s="141">
        <f t="shared" si="5"/>
        <v>71.336070000000007</v>
      </c>
      <c r="G24" s="141">
        <f t="shared" si="6"/>
        <v>1.3047316975148306</v>
      </c>
      <c r="H24" s="74"/>
      <c r="I24" s="74"/>
      <c r="J24" s="74"/>
      <c r="K24" s="74"/>
      <c r="L24" s="74"/>
      <c r="M24" s="75"/>
      <c r="N24" s="231">
        <f>Субсидии!B25</f>
        <v>4182</v>
      </c>
      <c r="O24" s="231">
        <f>Субсидии!C25</f>
        <v>4971.08961</v>
      </c>
      <c r="P24" s="231">
        <f>Субсидии!D25</f>
        <v>4971.08961</v>
      </c>
      <c r="Q24" s="231">
        <f>Субсидии!E25</f>
        <v>0</v>
      </c>
      <c r="R24" s="231">
        <f>Субсидии!F25</f>
        <v>0</v>
      </c>
      <c r="S24" s="74">
        <f t="shared" si="10"/>
        <v>0</v>
      </c>
      <c r="T24" s="74">
        <f>'Субвенции '!B27</f>
        <v>227.1</v>
      </c>
      <c r="U24" s="74">
        <f>'Субвенции '!C27</f>
        <v>227.1</v>
      </c>
      <c r="V24" s="74">
        <f>'Субвенции '!D27</f>
        <v>227.1</v>
      </c>
      <c r="W24" s="74">
        <f>'Субвенции '!E27</f>
        <v>0</v>
      </c>
      <c r="X24" s="74">
        <f>'Субвенции '!F27</f>
        <v>32.864570000000001</v>
      </c>
      <c r="Y24" s="74">
        <f t="shared" si="12"/>
        <v>14.471409070893879</v>
      </c>
      <c r="Z24" s="74">
        <f>Иные!B24</f>
        <v>0</v>
      </c>
      <c r="AA24" s="74">
        <f>Иные!C24</f>
        <v>269.3</v>
      </c>
      <c r="AB24" s="74">
        <f>Иные!D24</f>
        <v>269.3</v>
      </c>
      <c r="AC24" s="74">
        <f>Иные!E24</f>
        <v>0</v>
      </c>
      <c r="AD24" s="74">
        <f>Иные!F24</f>
        <v>38.471499999999999</v>
      </c>
      <c r="AE24" s="74">
        <f t="shared" si="15"/>
        <v>14.285740809506125</v>
      </c>
      <c r="AF24" s="38"/>
      <c r="AG24" s="35"/>
    </row>
    <row r="25" spans="1:33" s="32" customFormat="1" ht="31.5" x14ac:dyDescent="0.25">
      <c r="A25" s="114" t="s">
        <v>122</v>
      </c>
      <c r="B25" s="76">
        <f t="shared" si="1"/>
        <v>1747542.8171899999</v>
      </c>
      <c r="C25" s="76">
        <f>I25+O25+U25+AA25</f>
        <v>1939292.3275799998</v>
      </c>
      <c r="D25" s="76">
        <f t="shared" si="3"/>
        <v>1939292.3275799998</v>
      </c>
      <c r="E25" s="76">
        <f t="shared" si="4"/>
        <v>0</v>
      </c>
      <c r="F25" s="76">
        <f t="shared" si="5"/>
        <v>794213.45877999999</v>
      </c>
      <c r="G25" s="76">
        <f t="shared" si="6"/>
        <v>40.95377718381846</v>
      </c>
      <c r="H25" s="76">
        <f>SUM(H26:H38)</f>
        <v>163251.20000000001</v>
      </c>
      <c r="I25" s="76">
        <f>SUM(I26:I38)</f>
        <v>163251.20000000001</v>
      </c>
      <c r="J25" s="76">
        <f>SUM(J26:J38)</f>
        <v>163251.20000000001</v>
      </c>
      <c r="K25" s="76">
        <f>SUM(K26:K38)</f>
        <v>0</v>
      </c>
      <c r="L25" s="76">
        <f>SUM(L26:L38)</f>
        <v>40812.9</v>
      </c>
      <c r="M25" s="76">
        <f>L25/I25*100</f>
        <v>25.000061255292454</v>
      </c>
      <c r="N25" s="76">
        <f>SUM(N26:N38)</f>
        <v>901707.21719</v>
      </c>
      <c r="O25" s="76">
        <f>SUM(O26:O38)</f>
        <v>909480.82757999992</v>
      </c>
      <c r="P25" s="76">
        <f>SUM(P26:P38)</f>
        <v>909480.82757999992</v>
      </c>
      <c r="Q25" s="76">
        <f>SUM(Q26:Q38)</f>
        <v>0</v>
      </c>
      <c r="R25" s="76">
        <f>SUM(R26:R38)</f>
        <v>594749.91553</v>
      </c>
      <c r="S25" s="76">
        <f t="shared" si="10"/>
        <v>65.394442355925804</v>
      </c>
      <c r="T25" s="76">
        <f>SUM(T26:T38)</f>
        <v>623173.09999999986</v>
      </c>
      <c r="U25" s="76">
        <f>SUM(U26:U38)</f>
        <v>666224.59999999986</v>
      </c>
      <c r="V25" s="76">
        <f>SUM(V26:V38)</f>
        <v>666224.59999999986</v>
      </c>
      <c r="W25" s="76">
        <f>SUM(W26:W38)</f>
        <v>0</v>
      </c>
      <c r="X25" s="76">
        <f>SUM(X26:X38)</f>
        <v>139149.22762000002</v>
      </c>
      <c r="Y25" s="76">
        <f t="shared" si="12"/>
        <v>20.886233804635861</v>
      </c>
      <c r="Z25" s="76">
        <f>SUM(Z26:Z38)</f>
        <v>59411.3</v>
      </c>
      <c r="AA25" s="76">
        <f>SUM(AA26:AA38)</f>
        <v>200335.69999999998</v>
      </c>
      <c r="AB25" s="76">
        <f>SUM(AB26:AB38)</f>
        <v>200335.69999999998</v>
      </c>
      <c r="AC25" s="76">
        <f>SUM(AC26:AC38)</f>
        <v>0</v>
      </c>
      <c r="AD25" s="76">
        <f>SUM(AD26:AD38)</f>
        <v>19501.415630000003</v>
      </c>
      <c r="AE25" s="76">
        <f>AD25/AA25*100</f>
        <v>9.7343686771753628</v>
      </c>
      <c r="AF25" s="38"/>
      <c r="AG25" s="36"/>
    </row>
    <row r="26" spans="1:33" s="9" customFormat="1" ht="31.5" x14ac:dyDescent="0.25">
      <c r="A26" s="115" t="s">
        <v>121</v>
      </c>
      <c r="B26" s="77">
        <f t="shared" si="1"/>
        <v>1202724.2870500002</v>
      </c>
      <c r="C26" s="77">
        <f t="shared" si="2"/>
        <v>1393059.34344</v>
      </c>
      <c r="D26" s="77">
        <f t="shared" si="3"/>
        <v>1393059.34344</v>
      </c>
      <c r="E26" s="77">
        <f t="shared" si="4"/>
        <v>0</v>
      </c>
      <c r="F26" s="77">
        <f t="shared" si="5"/>
        <v>305773.65851000004</v>
      </c>
      <c r="G26" s="77">
        <f t="shared" si="6"/>
        <v>21.949794167054442</v>
      </c>
      <c r="H26" s="77">
        <f>Дотации!B18</f>
        <v>163251.20000000001</v>
      </c>
      <c r="I26" s="77">
        <f>Дотации!C19</f>
        <v>163251.20000000001</v>
      </c>
      <c r="J26" s="77">
        <f>Дотации!D19</f>
        <v>163251.20000000001</v>
      </c>
      <c r="K26" s="77">
        <f>Дотации!E18</f>
        <v>0</v>
      </c>
      <c r="L26" s="77">
        <f>Дотации!F19</f>
        <v>40812.9</v>
      </c>
      <c r="M26" s="77">
        <f>L26/I26*100</f>
        <v>25.000061255292454</v>
      </c>
      <c r="N26" s="77">
        <f>Субсидии!B27</f>
        <v>365861.68705000001</v>
      </c>
      <c r="O26" s="77">
        <f>Субсидии!C27</f>
        <v>372220.84344000003</v>
      </c>
      <c r="P26" s="77">
        <f>Субсидии!D27</f>
        <v>372220.84344000003</v>
      </c>
      <c r="Q26" s="77">
        <f>Субсидии!E27</f>
        <v>0</v>
      </c>
      <c r="R26" s="77">
        <f>Субсидии!F27</f>
        <v>106735.08539000001</v>
      </c>
      <c r="S26" s="77">
        <f t="shared" si="10"/>
        <v>28.675203785895757</v>
      </c>
      <c r="T26" s="77">
        <f>'Субвенции '!B29</f>
        <v>619200.1</v>
      </c>
      <c r="U26" s="77">
        <f>'Субвенции '!C29</f>
        <v>662251.6</v>
      </c>
      <c r="V26" s="77">
        <f>'Субвенции '!D29</f>
        <v>662251.6</v>
      </c>
      <c r="W26" s="77">
        <f>'Субвенции '!E29</f>
        <v>0</v>
      </c>
      <c r="X26" s="77">
        <f>'Субвенции '!F29</f>
        <v>138724.25749000002</v>
      </c>
      <c r="Y26" s="77">
        <f t="shared" si="12"/>
        <v>20.947364640568633</v>
      </c>
      <c r="Z26" s="77">
        <f>Иные!B26</f>
        <v>54411.3</v>
      </c>
      <c r="AA26" s="77">
        <f>Иные!C26</f>
        <v>195335.69999999998</v>
      </c>
      <c r="AB26" s="77">
        <f>Иные!D26</f>
        <v>195335.69999999998</v>
      </c>
      <c r="AC26" s="77">
        <f>Иные!E26</f>
        <v>0</v>
      </c>
      <c r="AD26" s="77">
        <f>Иные!F26</f>
        <v>19501.415630000003</v>
      </c>
      <c r="AE26" s="77">
        <f>AD26/AA26*100</f>
        <v>9.9835389178731813</v>
      </c>
      <c r="AF26" s="38"/>
      <c r="AG26" s="41"/>
    </row>
    <row r="27" spans="1:33" s="9" customFormat="1" x14ac:dyDescent="0.25">
      <c r="A27" s="15" t="s">
        <v>123</v>
      </c>
      <c r="B27" s="359">
        <f t="shared" si="1"/>
        <v>507284.63013999996</v>
      </c>
      <c r="C27" s="359">
        <f t="shared" si="2"/>
        <v>507284.63013999996</v>
      </c>
      <c r="D27" s="359">
        <f t="shared" si="3"/>
        <v>507284.63013999996</v>
      </c>
      <c r="E27" s="359">
        <f t="shared" si="4"/>
        <v>0</v>
      </c>
      <c r="F27" s="359">
        <f t="shared" si="5"/>
        <v>488222.31496999995</v>
      </c>
      <c r="G27" s="359">
        <f t="shared" si="6"/>
        <v>96.242284106904791</v>
      </c>
      <c r="H27" s="77">
        <f>Дотации!B20</f>
        <v>0</v>
      </c>
      <c r="I27" s="77">
        <f>Дотации!C20</f>
        <v>0</v>
      </c>
      <c r="J27" s="77">
        <f>Дотации!D20</f>
        <v>0</v>
      </c>
      <c r="K27" s="77"/>
      <c r="L27" s="77">
        <f>Дотации!F20</f>
        <v>0</v>
      </c>
      <c r="M27" s="77"/>
      <c r="N27" s="232">
        <f>Субсидии!B28</f>
        <v>500014.83013999998</v>
      </c>
      <c r="O27" s="232">
        <f>Субсидии!C28</f>
        <v>500014.83013999998</v>
      </c>
      <c r="P27" s="232">
        <f>Субсидии!D28</f>
        <v>500014.83013999998</v>
      </c>
      <c r="Q27" s="232">
        <f>Субсидии!E28</f>
        <v>0</v>
      </c>
      <c r="R27" s="232">
        <f>Субсидии!F28</f>
        <v>488014.83013999998</v>
      </c>
      <c r="S27" s="77">
        <f t="shared" si="10"/>
        <v>97.600071182560711</v>
      </c>
      <c r="T27" s="77">
        <f>'Субвенции '!B30</f>
        <v>2269.8000000000002</v>
      </c>
      <c r="U27" s="77">
        <f>'Субвенции '!C30</f>
        <v>2269.8000000000002</v>
      </c>
      <c r="V27" s="77">
        <f>'Субвенции '!D30</f>
        <v>2269.8000000000002</v>
      </c>
      <c r="W27" s="77">
        <f>'Субвенции '!E30</f>
        <v>0</v>
      </c>
      <c r="X27" s="77">
        <f>'Субвенции '!F30</f>
        <v>207.48482999999999</v>
      </c>
      <c r="Y27" s="77">
        <f t="shared" si="12"/>
        <v>9.1411062648691512</v>
      </c>
      <c r="Z27" s="77">
        <f>Иные!B27</f>
        <v>5000</v>
      </c>
      <c r="AA27" s="77">
        <f>Иные!C27</f>
        <v>5000</v>
      </c>
      <c r="AB27" s="77">
        <f>Иные!D27</f>
        <v>5000</v>
      </c>
      <c r="AC27" s="77">
        <f>Иные!E27</f>
        <v>0</v>
      </c>
      <c r="AD27" s="77">
        <f>Иные!F27</f>
        <v>0</v>
      </c>
      <c r="AE27" s="77">
        <f>AD27/AA27*100</f>
        <v>0</v>
      </c>
      <c r="AF27" s="38"/>
      <c r="AG27" s="41"/>
    </row>
    <row r="28" spans="1:33" s="9" customFormat="1" x14ac:dyDescent="0.25">
      <c r="A28" s="15" t="s">
        <v>124</v>
      </c>
      <c r="B28" s="359">
        <f t="shared" si="1"/>
        <v>5003.1000000000004</v>
      </c>
      <c r="C28" s="359">
        <f t="shared" si="2"/>
        <v>5003.1000000000004</v>
      </c>
      <c r="D28" s="359">
        <f t="shared" si="3"/>
        <v>5003.1000000000004</v>
      </c>
      <c r="E28" s="359">
        <f t="shared" si="4"/>
        <v>0</v>
      </c>
      <c r="F28" s="359">
        <f t="shared" si="5"/>
        <v>31.22559</v>
      </c>
      <c r="G28" s="359">
        <f t="shared" si="6"/>
        <v>0.62412484259758949</v>
      </c>
      <c r="H28" s="77"/>
      <c r="I28" s="77"/>
      <c r="J28" s="77"/>
      <c r="K28" s="77"/>
      <c r="L28" s="77"/>
      <c r="M28" s="77"/>
      <c r="N28" s="232">
        <f>Субсидии!B29</f>
        <v>4776</v>
      </c>
      <c r="O28" s="232">
        <f>Субсидии!C29</f>
        <v>4776</v>
      </c>
      <c r="P28" s="232">
        <f>Субсидии!D29</f>
        <v>4776</v>
      </c>
      <c r="Q28" s="232">
        <f>Субсидии!E29</f>
        <v>0</v>
      </c>
      <c r="R28" s="232">
        <f>Субсидии!F29</f>
        <v>0</v>
      </c>
      <c r="S28" s="77">
        <f t="shared" si="10"/>
        <v>0</v>
      </c>
      <c r="T28" s="77">
        <f>'Субвенции '!B31</f>
        <v>227.1</v>
      </c>
      <c r="U28" s="77">
        <f>'Субвенции '!C31</f>
        <v>227.1</v>
      </c>
      <c r="V28" s="77">
        <f>'Субвенции '!D31</f>
        <v>227.1</v>
      </c>
      <c r="W28" s="77">
        <f>'Субвенции '!E31</f>
        <v>0</v>
      </c>
      <c r="X28" s="77">
        <f>'Субвенции '!F31</f>
        <v>31.22559</v>
      </c>
      <c r="Y28" s="77">
        <f t="shared" si="12"/>
        <v>13.749709379128138</v>
      </c>
      <c r="Z28" s="77">
        <f>Иные!B28</f>
        <v>0</v>
      </c>
      <c r="AA28" s="77">
        <f>Иные!C28</f>
        <v>0</v>
      </c>
      <c r="AB28" s="77">
        <f>Иные!D28</f>
        <v>0</v>
      </c>
      <c r="AC28" s="77">
        <f>Иные!E28</f>
        <v>0</v>
      </c>
      <c r="AD28" s="77">
        <f>Иные!F28</f>
        <v>0</v>
      </c>
      <c r="AE28" s="77"/>
      <c r="AF28" s="38"/>
      <c r="AG28" s="41"/>
    </row>
    <row r="29" spans="1:33" x14ac:dyDescent="0.25">
      <c r="A29" s="16" t="s">
        <v>290</v>
      </c>
      <c r="B29" s="141">
        <f t="shared" si="1"/>
        <v>0</v>
      </c>
      <c r="C29" s="141">
        <f t="shared" si="2"/>
        <v>0</v>
      </c>
      <c r="D29" s="141">
        <f t="shared" si="3"/>
        <v>0</v>
      </c>
      <c r="E29" s="141">
        <f t="shared" si="4"/>
        <v>0</v>
      </c>
      <c r="F29" s="141">
        <f t="shared" si="5"/>
        <v>0</v>
      </c>
      <c r="G29" s="141"/>
      <c r="H29" s="74"/>
      <c r="I29" s="74"/>
      <c r="J29" s="74"/>
      <c r="K29" s="74"/>
      <c r="L29" s="74"/>
      <c r="M29" s="73"/>
      <c r="N29" s="231">
        <f>Субсидии!B30</f>
        <v>0</v>
      </c>
      <c r="O29" s="231">
        <f>Субсидии!C30</f>
        <v>0</v>
      </c>
      <c r="P29" s="231">
        <f>Субсидии!D30</f>
        <v>0</v>
      </c>
      <c r="Q29" s="231">
        <f>Субсидии!E30</f>
        <v>0</v>
      </c>
      <c r="R29" s="231">
        <f>Субсидии!F30</f>
        <v>0</v>
      </c>
      <c r="S29" s="74"/>
      <c r="T29" s="74">
        <f>'Субвенции '!B32</f>
        <v>0</v>
      </c>
      <c r="U29" s="74">
        <f>'Субвенции '!C32</f>
        <v>0</v>
      </c>
      <c r="V29" s="74">
        <f>'Субвенции '!D32</f>
        <v>0</v>
      </c>
      <c r="W29" s="74">
        <f>'Субвенции '!E32</f>
        <v>0</v>
      </c>
      <c r="X29" s="74">
        <f>'Субвенции '!F32</f>
        <v>0</v>
      </c>
      <c r="Y29" s="74"/>
      <c r="Z29" s="74"/>
      <c r="AA29" s="74"/>
      <c r="AB29" s="74"/>
      <c r="AC29" s="74"/>
      <c r="AD29" s="74"/>
      <c r="AE29" s="74"/>
      <c r="AF29" s="38"/>
      <c r="AG29" s="35"/>
    </row>
    <row r="30" spans="1:33" x14ac:dyDescent="0.25">
      <c r="A30" s="16" t="s">
        <v>125</v>
      </c>
      <c r="B30" s="141">
        <f t="shared" si="1"/>
        <v>8112.7</v>
      </c>
      <c r="C30" s="141">
        <f t="shared" si="2"/>
        <v>8112.7</v>
      </c>
      <c r="D30" s="141">
        <f t="shared" si="3"/>
        <v>8112.7</v>
      </c>
      <c r="E30" s="141">
        <f t="shared" si="4"/>
        <v>0</v>
      </c>
      <c r="F30" s="141">
        <f t="shared" si="5"/>
        <v>75.556250000000006</v>
      </c>
      <c r="G30" s="141">
        <f>F30/C30*100</f>
        <v>0.93133297176032659</v>
      </c>
      <c r="H30" s="74"/>
      <c r="I30" s="74"/>
      <c r="J30" s="74"/>
      <c r="K30" s="74"/>
      <c r="L30" s="74"/>
      <c r="M30" s="75"/>
      <c r="N30" s="231">
        <f>Субсидии!B31</f>
        <v>7545</v>
      </c>
      <c r="O30" s="231">
        <f>Субсидии!C31</f>
        <v>7545</v>
      </c>
      <c r="P30" s="231">
        <f>Субсидии!D31</f>
        <v>7545</v>
      </c>
      <c r="Q30" s="231">
        <f>Субсидии!E31</f>
        <v>0</v>
      </c>
      <c r="R30" s="231">
        <f>Субсидии!F31</f>
        <v>0</v>
      </c>
      <c r="S30" s="74">
        <f>R30/O30*100</f>
        <v>0</v>
      </c>
      <c r="T30" s="74">
        <f>'Субвенции '!B33</f>
        <v>567.70000000000005</v>
      </c>
      <c r="U30" s="74">
        <f>'Субвенции '!C33</f>
        <v>567.70000000000005</v>
      </c>
      <c r="V30" s="74">
        <f>'Субвенции '!D33</f>
        <v>567.70000000000005</v>
      </c>
      <c r="W30" s="74">
        <f>'Субвенции '!E33</f>
        <v>0</v>
      </c>
      <c r="X30" s="74">
        <f>'Субвенции '!F33</f>
        <v>75.556250000000006</v>
      </c>
      <c r="Y30" s="74">
        <f>X30/U30*100</f>
        <v>13.309186189889024</v>
      </c>
      <c r="Z30" s="74">
        <f>Иные!B29</f>
        <v>0</v>
      </c>
      <c r="AA30" s="74">
        <f>Иные!C29</f>
        <v>0</v>
      </c>
      <c r="AB30" s="74">
        <f>Иные!D29</f>
        <v>0</v>
      </c>
      <c r="AC30" s="74">
        <f>Иные!E29</f>
        <v>0</v>
      </c>
      <c r="AD30" s="74">
        <f>Иные!F29</f>
        <v>0</v>
      </c>
      <c r="AE30" s="74"/>
      <c r="AF30" s="38"/>
      <c r="AG30" s="35"/>
    </row>
    <row r="31" spans="1:33" x14ac:dyDescent="0.25">
      <c r="A31" s="16" t="s">
        <v>289</v>
      </c>
      <c r="B31" s="141">
        <f t="shared" si="1"/>
        <v>6291.8</v>
      </c>
      <c r="C31" s="141">
        <f t="shared" si="2"/>
        <v>6291.8200000000006</v>
      </c>
      <c r="D31" s="141">
        <f t="shared" si="3"/>
        <v>6291.8200000000006</v>
      </c>
      <c r="E31" s="141">
        <f t="shared" si="4"/>
        <v>0</v>
      </c>
      <c r="F31" s="141">
        <f t="shared" si="5"/>
        <v>30.788599999999999</v>
      </c>
      <c r="G31" s="141">
        <f>F31/C31*100</f>
        <v>0.48934330607042154</v>
      </c>
      <c r="H31" s="74"/>
      <c r="I31" s="74"/>
      <c r="J31" s="74"/>
      <c r="K31" s="74"/>
      <c r="L31" s="74"/>
      <c r="M31" s="75"/>
      <c r="N31" s="231">
        <f>Субсидии!B32</f>
        <v>6064.7</v>
      </c>
      <c r="O31" s="231">
        <f>Субсидии!C32</f>
        <v>6064.72</v>
      </c>
      <c r="P31" s="231">
        <f>Субсидии!D32</f>
        <v>6064.72</v>
      </c>
      <c r="Q31" s="231">
        <f>Субсидии!E32</f>
        <v>0</v>
      </c>
      <c r="R31" s="231">
        <f>Субсидии!F32</f>
        <v>0</v>
      </c>
      <c r="S31" s="74">
        <f>R31/O31*100</f>
        <v>0</v>
      </c>
      <c r="T31" s="74">
        <f>'Субвенции '!B34</f>
        <v>227.1</v>
      </c>
      <c r="U31" s="74">
        <f>'Субвенции '!C34</f>
        <v>227.1</v>
      </c>
      <c r="V31" s="74">
        <f>'Субвенции '!D34</f>
        <v>227.1</v>
      </c>
      <c r="W31" s="74">
        <f>'Субвенции '!E34</f>
        <v>0</v>
      </c>
      <c r="X31" s="74">
        <f>'Субвенции '!F34</f>
        <v>30.788599999999999</v>
      </c>
      <c r="Y31" s="74">
        <f>X31/U31*100</f>
        <v>13.557287538529284</v>
      </c>
      <c r="Z31" s="74"/>
      <c r="AA31" s="74"/>
      <c r="AB31" s="74"/>
      <c r="AC31" s="74"/>
      <c r="AD31" s="74"/>
      <c r="AE31" s="74"/>
      <c r="AF31" s="38"/>
      <c r="AG31" s="35"/>
    </row>
    <row r="32" spans="1:33" x14ac:dyDescent="0.25">
      <c r="A32" s="16" t="s">
        <v>288</v>
      </c>
      <c r="B32" s="141">
        <f t="shared" si="1"/>
        <v>5684.1</v>
      </c>
      <c r="C32" s="141">
        <f t="shared" si="2"/>
        <v>5684.1</v>
      </c>
      <c r="D32" s="141">
        <f t="shared" si="3"/>
        <v>5684.1</v>
      </c>
      <c r="E32" s="141">
        <f t="shared" si="4"/>
        <v>0</v>
      </c>
      <c r="F32" s="141">
        <f t="shared" si="5"/>
        <v>32.531150000000004</v>
      </c>
      <c r="G32" s="141">
        <f>F32/C32*100</f>
        <v>0.57231839693179221</v>
      </c>
      <c r="H32" s="74"/>
      <c r="I32" s="74"/>
      <c r="J32" s="74"/>
      <c r="K32" s="74"/>
      <c r="L32" s="74"/>
      <c r="M32" s="75"/>
      <c r="N32" s="231">
        <f>Субсидии!B33</f>
        <v>5457</v>
      </c>
      <c r="O32" s="231">
        <f>Субсидии!C33</f>
        <v>5457</v>
      </c>
      <c r="P32" s="231">
        <f>Субсидии!D33</f>
        <v>5457</v>
      </c>
      <c r="Q32" s="231">
        <f>Субсидии!E33</f>
        <v>0</v>
      </c>
      <c r="R32" s="231">
        <f>Субсидии!F33</f>
        <v>0</v>
      </c>
      <c r="S32" s="74">
        <f>R32/O32*100</f>
        <v>0</v>
      </c>
      <c r="T32" s="74">
        <f>'Субвенции '!B35</f>
        <v>227.1</v>
      </c>
      <c r="U32" s="74">
        <f>'Субвенции '!C35</f>
        <v>227.1</v>
      </c>
      <c r="V32" s="74">
        <f>'Субвенции '!D35</f>
        <v>227.1</v>
      </c>
      <c r="W32" s="74">
        <f>'Субвенции '!E35</f>
        <v>0</v>
      </c>
      <c r="X32" s="74">
        <f>'Субвенции '!F35</f>
        <v>32.531150000000004</v>
      </c>
      <c r="Y32" s="74">
        <f>X32/U32*100</f>
        <v>14.32459269044474</v>
      </c>
      <c r="Z32" s="74"/>
      <c r="AA32" s="74"/>
      <c r="AB32" s="74"/>
      <c r="AC32" s="74"/>
      <c r="AD32" s="74"/>
      <c r="AE32" s="74"/>
      <c r="AF32" s="38"/>
      <c r="AG32" s="35"/>
    </row>
    <row r="33" spans="1:33" x14ac:dyDescent="0.25">
      <c r="A33" s="16" t="s">
        <v>291</v>
      </c>
      <c r="B33" s="141">
        <f t="shared" si="1"/>
        <v>6074.1</v>
      </c>
      <c r="C33" s="141">
        <f t="shared" si="2"/>
        <v>7488.5340000000006</v>
      </c>
      <c r="D33" s="141">
        <f t="shared" si="3"/>
        <v>7488.5340000000006</v>
      </c>
      <c r="E33" s="141">
        <f t="shared" si="4"/>
        <v>0</v>
      </c>
      <c r="F33" s="141">
        <f t="shared" si="5"/>
        <v>31.27355</v>
      </c>
      <c r="G33" s="141">
        <f>F33/C33*100</f>
        <v>0.41761912278157509</v>
      </c>
      <c r="H33" s="74"/>
      <c r="I33" s="74"/>
      <c r="J33" s="74"/>
      <c r="K33" s="74"/>
      <c r="L33" s="74"/>
      <c r="M33" s="75"/>
      <c r="N33" s="231">
        <f>Субсидии!B34</f>
        <v>5847</v>
      </c>
      <c r="O33" s="231">
        <f>Субсидии!C34</f>
        <v>7261.4340000000002</v>
      </c>
      <c r="P33" s="231">
        <f>Субсидии!D34</f>
        <v>7261.4340000000002</v>
      </c>
      <c r="Q33" s="231">
        <f>Субсидии!E34</f>
        <v>0</v>
      </c>
      <c r="R33" s="231">
        <f>Субсидии!F34</f>
        <v>0</v>
      </c>
      <c r="S33" s="74">
        <f>R33/O33*100</f>
        <v>0</v>
      </c>
      <c r="T33" s="74">
        <f>'Субвенции '!B36</f>
        <v>227.1</v>
      </c>
      <c r="U33" s="74">
        <f>'Субвенции '!C36</f>
        <v>227.1</v>
      </c>
      <c r="V33" s="74">
        <f>'Субвенции '!D36</f>
        <v>227.1</v>
      </c>
      <c r="W33" s="74">
        <f>'Субвенции '!E36</f>
        <v>0</v>
      </c>
      <c r="X33" s="74">
        <f>'Субвенции '!F36</f>
        <v>31.27355</v>
      </c>
      <c r="Y33" s="74">
        <f>X33/U33*100</f>
        <v>13.770827829150154</v>
      </c>
      <c r="Z33" s="74"/>
      <c r="AA33" s="74"/>
      <c r="AB33" s="74"/>
      <c r="AC33" s="74"/>
      <c r="AD33" s="74"/>
      <c r="AE33" s="74"/>
      <c r="AF33" s="38"/>
      <c r="AG33" s="35"/>
    </row>
    <row r="34" spans="1:33" x14ac:dyDescent="0.25">
      <c r="A34" s="16" t="s">
        <v>287</v>
      </c>
      <c r="B34" s="141">
        <f t="shared" si="1"/>
        <v>6368.1</v>
      </c>
      <c r="C34" s="141">
        <f>I34+O34+U34+AA34</f>
        <v>6368.1</v>
      </c>
      <c r="D34" s="141">
        <f t="shared" si="3"/>
        <v>6368.1</v>
      </c>
      <c r="E34" s="141">
        <f t="shared" si="4"/>
        <v>0</v>
      </c>
      <c r="F34" s="141">
        <f t="shared" si="5"/>
        <v>16.11016</v>
      </c>
      <c r="G34" s="141">
        <f>F34/C34*100</f>
        <v>0.25298220819396677</v>
      </c>
      <c r="H34" s="74"/>
      <c r="I34" s="74"/>
      <c r="J34" s="74"/>
      <c r="K34" s="74"/>
      <c r="L34" s="74"/>
      <c r="M34" s="75"/>
      <c r="N34" s="231">
        <f>Субсидии!B35</f>
        <v>6141</v>
      </c>
      <c r="O34" s="231">
        <f>Субсидии!C35</f>
        <v>6141</v>
      </c>
      <c r="P34" s="231">
        <f>Субсидии!D35</f>
        <v>6141</v>
      </c>
      <c r="Q34" s="231">
        <f>Субсидии!E35</f>
        <v>0</v>
      </c>
      <c r="R34" s="231">
        <f>Субсидии!F35</f>
        <v>0</v>
      </c>
      <c r="S34" s="74">
        <f>R34/O34*100</f>
        <v>0</v>
      </c>
      <c r="T34" s="74">
        <f>'Субвенции '!B37</f>
        <v>227.1</v>
      </c>
      <c r="U34" s="74">
        <f>'Субвенции '!C37</f>
        <v>227.1</v>
      </c>
      <c r="V34" s="74">
        <f>'Субвенции '!D37</f>
        <v>227.1</v>
      </c>
      <c r="W34" s="74">
        <f>'Субвенции '!E37</f>
        <v>0</v>
      </c>
      <c r="X34" s="74">
        <f>'Субвенции '!F37</f>
        <v>16.11016</v>
      </c>
      <c r="Y34" s="74">
        <f>X34/U34*100</f>
        <v>7.0938617349185389</v>
      </c>
      <c r="Z34" s="74"/>
      <c r="AA34" s="74"/>
      <c r="AB34" s="74"/>
      <c r="AC34" s="74"/>
      <c r="AD34" s="74"/>
      <c r="AE34" s="74"/>
      <c r="AF34" s="38"/>
      <c r="AG34" s="35"/>
    </row>
    <row r="35" spans="1:33" x14ac:dyDescent="0.25">
      <c r="A35" s="16" t="s">
        <v>286</v>
      </c>
      <c r="B35" s="141">
        <f t="shared" si="1"/>
        <v>0</v>
      </c>
      <c r="C35" s="141">
        <f t="shared" si="2"/>
        <v>0</v>
      </c>
      <c r="D35" s="141">
        <f t="shared" si="3"/>
        <v>0</v>
      </c>
      <c r="E35" s="141">
        <f t="shared" si="4"/>
        <v>0</v>
      </c>
      <c r="F35" s="141">
        <f t="shared" si="5"/>
        <v>0</v>
      </c>
      <c r="G35" s="141"/>
      <c r="H35" s="74"/>
      <c r="I35" s="74"/>
      <c r="J35" s="74"/>
      <c r="K35" s="74"/>
      <c r="L35" s="74"/>
      <c r="M35" s="75"/>
      <c r="N35" s="231">
        <f>Субсидии!B36</f>
        <v>0</v>
      </c>
      <c r="O35" s="231">
        <f>Субсидии!C36</f>
        <v>0</v>
      </c>
      <c r="P35" s="231">
        <f>Субсидии!D36</f>
        <v>0</v>
      </c>
      <c r="Q35" s="231">
        <f>Субсидии!E36</f>
        <v>0</v>
      </c>
      <c r="R35" s="231">
        <f>Субсидии!F36</f>
        <v>0</v>
      </c>
      <c r="S35" s="74"/>
      <c r="T35" s="74">
        <f>'Субвенции '!B38</f>
        <v>0</v>
      </c>
      <c r="U35" s="74">
        <f>'Субвенции '!C38</f>
        <v>0</v>
      </c>
      <c r="V35" s="74">
        <f>'Субвенции '!D38</f>
        <v>0</v>
      </c>
      <c r="W35" s="74">
        <f>'Субвенции '!E38</f>
        <v>0</v>
      </c>
      <c r="X35" s="74">
        <f>'Субвенции '!F38</f>
        <v>0</v>
      </c>
      <c r="Y35" s="74"/>
      <c r="Z35" s="74"/>
      <c r="AA35" s="74"/>
      <c r="AB35" s="74"/>
      <c r="AC35" s="74"/>
      <c r="AD35" s="74"/>
      <c r="AE35" s="74"/>
      <c r="AF35" s="38"/>
      <c r="AG35" s="35"/>
    </row>
    <row r="36" spans="1:33" x14ac:dyDescent="0.25">
      <c r="A36" s="16" t="s">
        <v>285</v>
      </c>
      <c r="B36" s="141">
        <f t="shared" si="1"/>
        <v>0</v>
      </c>
      <c r="C36" s="141">
        <f t="shared" si="2"/>
        <v>0</v>
      </c>
      <c r="D36" s="141">
        <f t="shared" si="3"/>
        <v>0</v>
      </c>
      <c r="E36" s="141">
        <f t="shared" si="4"/>
        <v>0</v>
      </c>
      <c r="F36" s="141">
        <f t="shared" si="5"/>
        <v>0</v>
      </c>
      <c r="G36" s="141"/>
      <c r="H36" s="74"/>
      <c r="I36" s="74"/>
      <c r="J36" s="74"/>
      <c r="K36" s="74"/>
      <c r="L36" s="74"/>
      <c r="M36" s="75"/>
      <c r="N36" s="231">
        <f>Субсидии!B37</f>
        <v>0</v>
      </c>
      <c r="O36" s="231">
        <f>Субсидии!C37</f>
        <v>0</v>
      </c>
      <c r="P36" s="231">
        <f>Субсидии!D37</f>
        <v>0</v>
      </c>
      <c r="Q36" s="231">
        <f>Субсидии!E37</f>
        <v>0</v>
      </c>
      <c r="R36" s="231">
        <f>Субсидии!F37</f>
        <v>0</v>
      </c>
      <c r="S36" s="74"/>
      <c r="T36" s="74">
        <f>'Субвенции '!B39</f>
        <v>0</v>
      </c>
      <c r="U36" s="74">
        <f>'Субвенции '!C39</f>
        <v>0</v>
      </c>
      <c r="V36" s="74">
        <f>'Субвенции '!D39</f>
        <v>0</v>
      </c>
      <c r="W36" s="74">
        <f>'Субвенции '!E39</f>
        <v>0</v>
      </c>
      <c r="X36" s="74">
        <f>'Субвенции '!F39</f>
        <v>0</v>
      </c>
      <c r="Y36" s="74"/>
      <c r="Z36" s="74"/>
      <c r="AA36" s="74"/>
      <c r="AB36" s="74"/>
      <c r="AC36" s="74"/>
      <c r="AD36" s="74"/>
      <c r="AE36" s="74"/>
      <c r="AF36" s="38"/>
      <c r="AG36" s="35"/>
    </row>
    <row r="37" spans="1:33" x14ac:dyDescent="0.25">
      <c r="A37" s="16" t="s">
        <v>284</v>
      </c>
      <c r="B37" s="141">
        <f t="shared" si="1"/>
        <v>0</v>
      </c>
      <c r="C37" s="141">
        <f t="shared" si="2"/>
        <v>0</v>
      </c>
      <c r="D37" s="141">
        <f t="shared" si="3"/>
        <v>0</v>
      </c>
      <c r="E37" s="141">
        <f t="shared" si="4"/>
        <v>0</v>
      </c>
      <c r="F37" s="141">
        <f t="shared" si="5"/>
        <v>0</v>
      </c>
      <c r="G37" s="141"/>
      <c r="H37" s="74"/>
      <c r="I37" s="74"/>
      <c r="J37" s="74"/>
      <c r="K37" s="74"/>
      <c r="L37" s="74"/>
      <c r="M37" s="75"/>
      <c r="N37" s="231">
        <f>Субсидии!B38</f>
        <v>0</v>
      </c>
      <c r="O37" s="231">
        <f>Субсидии!C38</f>
        <v>0</v>
      </c>
      <c r="P37" s="231">
        <f>Субсидии!D38</f>
        <v>0</v>
      </c>
      <c r="Q37" s="231">
        <f>Субсидии!E38</f>
        <v>0</v>
      </c>
      <c r="R37" s="231">
        <f>Субсидии!F38</f>
        <v>0</v>
      </c>
      <c r="S37" s="74"/>
      <c r="T37" s="74">
        <f>'Субвенции '!B40</f>
        <v>0</v>
      </c>
      <c r="U37" s="74">
        <f>'Субвенции '!C40</f>
        <v>0</v>
      </c>
      <c r="V37" s="74">
        <f>'Субвенции '!D40</f>
        <v>0</v>
      </c>
      <c r="W37" s="74">
        <f>'Субвенции '!E40</f>
        <v>0</v>
      </c>
      <c r="X37" s="74">
        <f>'Субвенции '!F40</f>
        <v>0</v>
      </c>
      <c r="Y37" s="74"/>
      <c r="Z37" s="74"/>
      <c r="AA37" s="74"/>
      <c r="AB37" s="74"/>
      <c r="AC37" s="74"/>
      <c r="AD37" s="74"/>
      <c r="AE37" s="74"/>
      <c r="AF37" s="38"/>
      <c r="AG37" s="35"/>
    </row>
    <row r="38" spans="1:33" x14ac:dyDescent="0.25">
      <c r="A38" s="16" t="s">
        <v>283</v>
      </c>
      <c r="B38" s="141">
        <f t="shared" si="1"/>
        <v>0</v>
      </c>
      <c r="C38" s="141">
        <f t="shared" si="2"/>
        <v>0</v>
      </c>
      <c r="D38" s="141">
        <f t="shared" si="3"/>
        <v>0</v>
      </c>
      <c r="E38" s="141">
        <f t="shared" si="4"/>
        <v>0</v>
      </c>
      <c r="F38" s="141">
        <f t="shared" si="5"/>
        <v>0</v>
      </c>
      <c r="G38" s="141"/>
      <c r="H38" s="74"/>
      <c r="I38" s="74"/>
      <c r="J38" s="74"/>
      <c r="K38" s="74"/>
      <c r="L38" s="74"/>
      <c r="M38" s="75"/>
      <c r="N38" s="231">
        <f>Субсидии!B39</f>
        <v>0</v>
      </c>
      <c r="O38" s="231">
        <f>Субсидии!C39</f>
        <v>0</v>
      </c>
      <c r="P38" s="231">
        <f>Субсидии!D39</f>
        <v>0</v>
      </c>
      <c r="Q38" s="231">
        <f>Субсидии!E39</f>
        <v>0</v>
      </c>
      <c r="R38" s="231">
        <f>Субсидии!F39</f>
        <v>0</v>
      </c>
      <c r="S38" s="74"/>
      <c r="T38" s="74">
        <f>'Субвенции '!B41</f>
        <v>0</v>
      </c>
      <c r="U38" s="74">
        <f>'Субвенции '!C41</f>
        <v>0</v>
      </c>
      <c r="V38" s="74">
        <f>'Субвенции '!D41</f>
        <v>0</v>
      </c>
      <c r="W38" s="74">
        <f>'Субвенции '!E41</f>
        <v>0</v>
      </c>
      <c r="X38" s="74">
        <f>'Субвенции '!F41</f>
        <v>0</v>
      </c>
      <c r="Y38" s="74"/>
      <c r="Z38" s="74"/>
      <c r="AA38" s="74"/>
      <c r="AB38" s="74"/>
      <c r="AC38" s="74"/>
      <c r="AD38" s="74"/>
      <c r="AE38" s="74"/>
      <c r="AF38" s="38"/>
      <c r="AG38" s="35"/>
    </row>
    <row r="39" spans="1:33" s="5" customFormat="1" ht="31.5" x14ac:dyDescent="0.25">
      <c r="A39" s="7" t="s">
        <v>130</v>
      </c>
      <c r="B39" s="71">
        <f t="shared" si="1"/>
        <v>780521.57211999991</v>
      </c>
      <c r="C39" s="71">
        <f t="shared" si="2"/>
        <v>854358.92403999995</v>
      </c>
      <c r="D39" s="71">
        <f t="shared" si="3"/>
        <v>854358.92403999995</v>
      </c>
      <c r="E39" s="71">
        <f t="shared" si="4"/>
        <v>0</v>
      </c>
      <c r="F39" s="71">
        <f t="shared" si="5"/>
        <v>188811.36703000002</v>
      </c>
      <c r="G39" s="71">
        <f>F39/C39*100</f>
        <v>22.099771152055073</v>
      </c>
      <c r="H39" s="71">
        <f>SUM(H40:H53)</f>
        <v>170861</v>
      </c>
      <c r="I39" s="71">
        <f>SUM(I40:I53)</f>
        <v>170861</v>
      </c>
      <c r="J39" s="71">
        <f>SUM(J40:J53)</f>
        <v>170861</v>
      </c>
      <c r="K39" s="71">
        <f>SUM(K40:K53)</f>
        <v>0</v>
      </c>
      <c r="L39" s="71">
        <f>SUM(L40:L53)</f>
        <v>55397</v>
      </c>
      <c r="M39" s="72">
        <f>L39/I39*100</f>
        <v>32.422261370353681</v>
      </c>
      <c r="N39" s="71">
        <f>SUM(N40:N53)</f>
        <v>132535.17212</v>
      </c>
      <c r="O39" s="71">
        <f>SUM(O40:O53)</f>
        <v>153847.32403999998</v>
      </c>
      <c r="P39" s="71">
        <f>SUM(P40:P53)</f>
        <v>153847.32403999998</v>
      </c>
      <c r="Q39" s="71">
        <f>SUM(Q40:Q53)</f>
        <v>0</v>
      </c>
      <c r="R39" s="71">
        <f>SUM(R40:R53)</f>
        <v>28919.24511</v>
      </c>
      <c r="S39" s="71">
        <f>R39/O39*100</f>
        <v>18.797366343844278</v>
      </c>
      <c r="T39" s="71">
        <f>SUM(T40:T53)</f>
        <v>430592.89999999997</v>
      </c>
      <c r="U39" s="71">
        <f>SUM(U40:U53)</f>
        <v>458061.79999999993</v>
      </c>
      <c r="V39" s="71">
        <f>SUM(V40:V53)</f>
        <v>458061.79999999993</v>
      </c>
      <c r="W39" s="71">
        <f>SUM(W40:W53)</f>
        <v>0</v>
      </c>
      <c r="X39" s="71">
        <f>SUM(X40:X53)</f>
        <v>93407.482439999992</v>
      </c>
      <c r="Y39" s="71">
        <f>X39/U39*100</f>
        <v>20.391895250815502</v>
      </c>
      <c r="Z39" s="71">
        <f>SUM(Z40:Z53)</f>
        <v>46532.500000000007</v>
      </c>
      <c r="AA39" s="71">
        <f>SUM(AA40:AA53)</f>
        <v>71588.800000000017</v>
      </c>
      <c r="AB39" s="71">
        <f>SUM(AB40:AB53)</f>
        <v>71588.800000000017</v>
      </c>
      <c r="AC39" s="71">
        <f>SUM(AC40:AC53)</f>
        <v>0</v>
      </c>
      <c r="AD39" s="71">
        <f>SUM(AD40:AD53)</f>
        <v>11087.639480000002</v>
      </c>
      <c r="AE39" s="71">
        <f>AD39/AA39*100</f>
        <v>15.487952696511185</v>
      </c>
      <c r="AF39" s="38"/>
      <c r="AG39" s="37"/>
    </row>
    <row r="40" spans="1:33" ht="31.5" x14ac:dyDescent="0.25">
      <c r="A40" s="252" t="s">
        <v>129</v>
      </c>
      <c r="B40" s="74">
        <f t="shared" si="1"/>
        <v>729581.47212000005</v>
      </c>
      <c r="C40" s="74">
        <f t="shared" si="2"/>
        <v>800718.82403999998</v>
      </c>
      <c r="D40" s="74">
        <f t="shared" si="3"/>
        <v>800718.82403999998</v>
      </c>
      <c r="E40" s="74">
        <f t="shared" si="4"/>
        <v>0</v>
      </c>
      <c r="F40" s="74">
        <f t="shared" si="5"/>
        <v>187250.33152000001</v>
      </c>
      <c r="G40" s="74">
        <f>F40/C40*100</f>
        <v>23.38527906403333</v>
      </c>
      <c r="H40" s="73">
        <f>Дотации!B21</f>
        <v>170861</v>
      </c>
      <c r="I40" s="73">
        <f>Дотации!C21</f>
        <v>170861</v>
      </c>
      <c r="J40" s="73">
        <f>Дотации!D21</f>
        <v>170861</v>
      </c>
      <c r="K40" s="73">
        <f>Дотации!E21</f>
        <v>0</v>
      </c>
      <c r="L40" s="73">
        <f>Дотации!F21</f>
        <v>55397</v>
      </c>
      <c r="M40" s="73">
        <f>L40/I40*100</f>
        <v>32.422261370353681</v>
      </c>
      <c r="N40" s="74">
        <f>Субсидии!B41</f>
        <v>91801.172120000003</v>
      </c>
      <c r="O40" s="74">
        <f>Субсидии!C41</f>
        <v>113113.32403999999</v>
      </c>
      <c r="P40" s="74">
        <f>Субсидии!D41</f>
        <v>113113.32403999999</v>
      </c>
      <c r="Q40" s="74">
        <f>Субсидии!E41</f>
        <v>0</v>
      </c>
      <c r="R40" s="74">
        <f>Субсидии!F41</f>
        <v>28919.24511</v>
      </c>
      <c r="S40" s="74">
        <f>R40/O40*100</f>
        <v>25.566612382263081</v>
      </c>
      <c r="T40" s="74">
        <f>'Субвенции '!B43</f>
        <v>427527.20000000007</v>
      </c>
      <c r="U40" s="74">
        <f>'Субвенции '!C43</f>
        <v>454996.10000000003</v>
      </c>
      <c r="V40" s="74">
        <f>'Субвенции '!D43</f>
        <v>454996.10000000003</v>
      </c>
      <c r="W40" s="74">
        <f>'Субвенции '!E43</f>
        <v>0</v>
      </c>
      <c r="X40" s="74">
        <f>'Субвенции '!F43</f>
        <v>92810.641459999999</v>
      </c>
      <c r="Y40" s="74">
        <f>X40/U40*100</f>
        <v>20.398118019033568</v>
      </c>
      <c r="Z40" s="74">
        <f>Иные!B31</f>
        <v>39392.1</v>
      </c>
      <c r="AA40" s="74">
        <f>Иные!C31</f>
        <v>61748.4</v>
      </c>
      <c r="AB40" s="74">
        <f>Иные!D31</f>
        <v>61748.4</v>
      </c>
      <c r="AC40" s="74">
        <f>Иные!E31</f>
        <v>0</v>
      </c>
      <c r="AD40" s="74">
        <f>Иные!F31</f>
        <v>10123.444950000001</v>
      </c>
      <c r="AE40" s="74">
        <f>AD40/AA40*100</f>
        <v>16.394667635112814</v>
      </c>
      <c r="AF40" s="38"/>
      <c r="AG40" s="35"/>
    </row>
    <row r="41" spans="1:33" x14ac:dyDescent="0.25">
      <c r="A41" s="16" t="s">
        <v>293</v>
      </c>
      <c r="B41" s="141">
        <f t="shared" si="1"/>
        <v>9044.1</v>
      </c>
      <c r="C41" s="141">
        <f t="shared" si="2"/>
        <v>9362</v>
      </c>
      <c r="D41" s="141">
        <f t="shared" si="3"/>
        <v>9362</v>
      </c>
      <c r="E41" s="141">
        <f t="shared" si="4"/>
        <v>0</v>
      </c>
      <c r="F41" s="141">
        <f t="shared" si="5"/>
        <v>159.41486</v>
      </c>
      <c r="G41" s="141">
        <f>F41/C41*100</f>
        <v>1.7027863704336681</v>
      </c>
      <c r="H41" s="74"/>
      <c r="I41" s="74"/>
      <c r="J41" s="74"/>
      <c r="K41" s="74"/>
      <c r="L41" s="74"/>
      <c r="M41" s="75"/>
      <c r="N41" s="231">
        <f>Субсидии!B42</f>
        <v>7116</v>
      </c>
      <c r="O41" s="231">
        <f>Субсидии!C42</f>
        <v>7116</v>
      </c>
      <c r="P41" s="231">
        <f>Субсидии!D42</f>
        <v>7116</v>
      </c>
      <c r="Q41" s="231">
        <f>Субсидии!E42</f>
        <v>0</v>
      </c>
      <c r="R41" s="231">
        <f>Субсидии!F42</f>
        <v>0</v>
      </c>
      <c r="S41" s="74">
        <f>R41/O41*100</f>
        <v>0</v>
      </c>
      <c r="T41" s="74">
        <f>'Субвенции '!B44</f>
        <v>567.70000000000005</v>
      </c>
      <c r="U41" s="74">
        <f>'Субвенции '!C44</f>
        <v>567.70000000000005</v>
      </c>
      <c r="V41" s="74">
        <f>'Субвенции '!D44</f>
        <v>567.70000000000005</v>
      </c>
      <c r="W41" s="74">
        <f>'Субвенции '!E44</f>
        <v>0</v>
      </c>
      <c r="X41" s="74">
        <f>'Субвенции '!F44</f>
        <v>107.52336</v>
      </c>
      <c r="Y41" s="74">
        <f>X41/U41*100</f>
        <v>18.940172626387174</v>
      </c>
      <c r="Z41" s="74">
        <f>Иные!B32</f>
        <v>1360.4</v>
      </c>
      <c r="AA41" s="74">
        <f>Иные!C32</f>
        <v>1678.3000000000002</v>
      </c>
      <c r="AB41" s="74">
        <f>Иные!D32</f>
        <v>1678.3000000000002</v>
      </c>
      <c r="AC41" s="74">
        <f>Иные!E32</f>
        <v>0</v>
      </c>
      <c r="AD41" s="74">
        <f>Иные!F32</f>
        <v>51.891500000000001</v>
      </c>
      <c r="AE41" s="74"/>
      <c r="AF41" s="38"/>
      <c r="AG41" s="35"/>
    </row>
    <row r="42" spans="1:33" x14ac:dyDescent="0.25">
      <c r="A42" s="115" t="s">
        <v>128</v>
      </c>
      <c r="B42" s="141">
        <f t="shared" si="1"/>
        <v>6000</v>
      </c>
      <c r="C42" s="141">
        <f t="shared" si="2"/>
        <v>6000</v>
      </c>
      <c r="D42" s="141">
        <f t="shared" si="3"/>
        <v>6000</v>
      </c>
      <c r="E42" s="141">
        <f t="shared" si="4"/>
        <v>0</v>
      </c>
      <c r="F42" s="141">
        <f t="shared" si="5"/>
        <v>0</v>
      </c>
      <c r="G42" s="141">
        <f>F42/C42*100</f>
        <v>0</v>
      </c>
      <c r="H42" s="74"/>
      <c r="I42" s="74"/>
      <c r="J42" s="74"/>
      <c r="K42" s="74"/>
      <c r="L42" s="74"/>
      <c r="M42" s="75"/>
      <c r="N42" s="231">
        <f>Субсидии!B43</f>
        <v>6000</v>
      </c>
      <c r="O42" s="231">
        <f>Субсидии!C43</f>
        <v>6000</v>
      </c>
      <c r="P42" s="231">
        <f>Субсидии!D43</f>
        <v>6000</v>
      </c>
      <c r="Q42" s="231">
        <f>Субсидии!E43</f>
        <v>0</v>
      </c>
      <c r="R42" s="231">
        <f>Субсидии!F43</f>
        <v>0</v>
      </c>
      <c r="S42" s="74">
        <f>R42/O42*100</f>
        <v>0</v>
      </c>
      <c r="T42" s="74"/>
      <c r="U42" s="74"/>
      <c r="V42" s="74"/>
      <c r="W42" s="74"/>
      <c r="X42" s="74"/>
      <c r="Y42" s="74"/>
      <c r="Z42" s="74">
        <f>Иные!B33</f>
        <v>0</v>
      </c>
      <c r="AA42" s="74">
        <f>Иные!C33</f>
        <v>0</v>
      </c>
      <c r="AB42" s="74">
        <f>Иные!D33</f>
        <v>0</v>
      </c>
      <c r="AC42" s="74">
        <f>Иные!E33</f>
        <v>0</v>
      </c>
      <c r="AD42" s="74">
        <f>Иные!F33</f>
        <v>0</v>
      </c>
      <c r="AE42" s="74"/>
      <c r="AF42" s="38"/>
      <c r="AG42" s="35"/>
    </row>
    <row r="43" spans="1:33" x14ac:dyDescent="0.25">
      <c r="A43" s="16" t="s">
        <v>294</v>
      </c>
      <c r="B43" s="141">
        <f t="shared" si="1"/>
        <v>2524.9</v>
      </c>
      <c r="C43" s="141">
        <f t="shared" si="2"/>
        <v>2598.3000000000002</v>
      </c>
      <c r="D43" s="141">
        <f t="shared" si="3"/>
        <v>2598.3000000000002</v>
      </c>
      <c r="E43" s="141">
        <f t="shared" si="4"/>
        <v>0</v>
      </c>
      <c r="F43" s="141">
        <f t="shared" si="5"/>
        <v>67.733029999999999</v>
      </c>
      <c r="G43" s="141">
        <f>F43/C43*100</f>
        <v>2.6068209983450714</v>
      </c>
      <c r="H43" s="74"/>
      <c r="I43" s="74"/>
      <c r="J43" s="74"/>
      <c r="K43" s="74"/>
      <c r="L43" s="74"/>
      <c r="M43" s="75"/>
      <c r="N43" s="231">
        <f>Субсидии!B44</f>
        <v>1929</v>
      </c>
      <c r="O43" s="231">
        <f>Субсидии!C44</f>
        <v>1929</v>
      </c>
      <c r="P43" s="231">
        <f>Субсидии!D44</f>
        <v>1929</v>
      </c>
      <c r="Q43" s="231">
        <f>Субсидии!E44</f>
        <v>0</v>
      </c>
      <c r="R43" s="231">
        <f>Субсидии!F44</f>
        <v>0</v>
      </c>
      <c r="S43" s="74">
        <f>R43/O43*100</f>
        <v>0</v>
      </c>
      <c r="T43" s="74">
        <f>'Субвенции '!B45</f>
        <v>227.1</v>
      </c>
      <c r="U43" s="74">
        <f>'Субвенции '!C45</f>
        <v>227.1</v>
      </c>
      <c r="V43" s="74">
        <f>'Субвенции '!D45</f>
        <v>227.1</v>
      </c>
      <c r="W43" s="74">
        <f>'Субвенции '!E45</f>
        <v>0</v>
      </c>
      <c r="X43" s="74">
        <f>'Субвенции '!F45</f>
        <v>49.383029999999998</v>
      </c>
      <c r="Y43" s="74">
        <f>X43/U43*100</f>
        <v>21.745059445178335</v>
      </c>
      <c r="Z43" s="74">
        <f>Иные!B34</f>
        <v>368.8</v>
      </c>
      <c r="AA43" s="74">
        <f>Иные!C34</f>
        <v>442.20000000000005</v>
      </c>
      <c r="AB43" s="74">
        <f>Иные!D34</f>
        <v>442.20000000000005</v>
      </c>
      <c r="AC43" s="74">
        <f>Иные!E34</f>
        <v>0</v>
      </c>
      <c r="AD43" s="74">
        <f>Иные!F34</f>
        <v>18.350000000000001</v>
      </c>
      <c r="AE43" s="74">
        <f t="shared" ref="AE43:AE52" si="16">AD43/AA43*100</f>
        <v>4.1497060153776566</v>
      </c>
      <c r="AF43" s="38"/>
      <c r="AG43" s="35"/>
    </row>
    <row r="44" spans="1:33" x14ac:dyDescent="0.25">
      <c r="A44" s="16" t="s">
        <v>457</v>
      </c>
      <c r="B44" s="141">
        <f t="shared" si="1"/>
        <v>0</v>
      </c>
      <c r="C44" s="141">
        <f t="shared" si="2"/>
        <v>0</v>
      </c>
      <c r="D44" s="141">
        <f t="shared" si="3"/>
        <v>0</v>
      </c>
      <c r="E44" s="141">
        <f t="shared" si="4"/>
        <v>0</v>
      </c>
      <c r="F44" s="141">
        <f t="shared" si="5"/>
        <v>0</v>
      </c>
      <c r="G44" s="141"/>
      <c r="H44" s="74"/>
      <c r="I44" s="74"/>
      <c r="J44" s="74"/>
      <c r="K44" s="74"/>
      <c r="L44" s="74"/>
      <c r="M44" s="75"/>
      <c r="N44" s="231"/>
      <c r="O44" s="231"/>
      <c r="P44" s="231"/>
      <c r="Q44" s="231"/>
      <c r="R44" s="231"/>
      <c r="S44" s="74"/>
      <c r="T44" s="74">
        <f>'Субвенции '!B46</f>
        <v>0</v>
      </c>
      <c r="U44" s="74">
        <f>'Субвенции '!C46</f>
        <v>0</v>
      </c>
      <c r="V44" s="74">
        <f>'Субвенции '!D46</f>
        <v>0</v>
      </c>
      <c r="W44" s="74">
        <f>'Субвенции '!E46</f>
        <v>0</v>
      </c>
      <c r="X44" s="74">
        <f>'Субвенции '!F46</f>
        <v>0</v>
      </c>
      <c r="Y44" s="74"/>
      <c r="Z44" s="74"/>
      <c r="AA44" s="74"/>
      <c r="AB44" s="74"/>
      <c r="AC44" s="74"/>
      <c r="AD44" s="74"/>
      <c r="AE44" s="74"/>
      <c r="AF44" s="38"/>
      <c r="AG44" s="35"/>
    </row>
    <row r="45" spans="1:33" x14ac:dyDescent="0.25">
      <c r="A45" s="16" t="s">
        <v>219</v>
      </c>
      <c r="B45" s="141">
        <f t="shared" si="1"/>
        <v>7114.4</v>
      </c>
      <c r="C45" s="141">
        <f t="shared" si="2"/>
        <v>7593.9</v>
      </c>
      <c r="D45" s="141">
        <f t="shared" si="3"/>
        <v>7593.9</v>
      </c>
      <c r="E45" s="141">
        <f t="shared" si="4"/>
        <v>0</v>
      </c>
      <c r="F45" s="141">
        <f t="shared" si="5"/>
        <v>225.63805000000002</v>
      </c>
      <c r="G45" s="141">
        <f>F45/C45*100</f>
        <v>2.9713065750141565</v>
      </c>
      <c r="H45" s="74"/>
      <c r="I45" s="74"/>
      <c r="J45" s="74"/>
      <c r="K45" s="74"/>
      <c r="L45" s="74"/>
      <c r="M45" s="75"/>
      <c r="N45" s="231">
        <f>Субсидии!B45</f>
        <v>5496</v>
      </c>
      <c r="O45" s="231">
        <f>Субсидии!C45</f>
        <v>5496</v>
      </c>
      <c r="P45" s="231">
        <f>Субсидии!D45</f>
        <v>5496</v>
      </c>
      <c r="Q45" s="231">
        <f>Субсидии!E45</f>
        <v>0</v>
      </c>
      <c r="R45" s="231">
        <f>Субсидии!F45</f>
        <v>0</v>
      </c>
      <c r="S45" s="74">
        <f>R45/O45*100</f>
        <v>0</v>
      </c>
      <c r="T45" s="74">
        <f>'Субвенции '!B47</f>
        <v>567.70000000000005</v>
      </c>
      <c r="U45" s="74">
        <f>'Субвенции '!C47</f>
        <v>567.70000000000005</v>
      </c>
      <c r="V45" s="74">
        <f>'Субвенции '!D47</f>
        <v>567.70000000000005</v>
      </c>
      <c r="W45" s="74">
        <f>'Субвенции '!E47</f>
        <v>0</v>
      </c>
      <c r="X45" s="74">
        <f>'Субвенции '!F47</f>
        <v>124.36</v>
      </c>
      <c r="Y45" s="74">
        <f>X45/U45*100</f>
        <v>21.905936233926369</v>
      </c>
      <c r="Z45" s="74">
        <f>Иные!B35</f>
        <v>1050.7</v>
      </c>
      <c r="AA45" s="74">
        <f>Иные!C35</f>
        <v>1530.2</v>
      </c>
      <c r="AB45" s="74">
        <f>Иные!D35</f>
        <v>1530.2</v>
      </c>
      <c r="AC45" s="74">
        <f>Иные!E35</f>
        <v>0</v>
      </c>
      <c r="AD45" s="74">
        <f>Иные!F35</f>
        <v>101.27805000000001</v>
      </c>
      <c r="AE45" s="74">
        <f t="shared" si="16"/>
        <v>6.6186152136975567</v>
      </c>
      <c r="AF45" s="38"/>
      <c r="AG45" s="35"/>
    </row>
    <row r="46" spans="1:33" x14ac:dyDescent="0.25">
      <c r="A46" s="16" t="s">
        <v>295</v>
      </c>
      <c r="B46" s="141">
        <f t="shared" si="1"/>
        <v>6148.5</v>
      </c>
      <c r="C46" s="141">
        <f t="shared" si="2"/>
        <v>6322.6</v>
      </c>
      <c r="D46" s="141">
        <f t="shared" si="3"/>
        <v>6322.6</v>
      </c>
      <c r="E46" s="141">
        <f t="shared" si="4"/>
        <v>0</v>
      </c>
      <c r="F46" s="141">
        <f t="shared" si="5"/>
        <v>91.884250000000009</v>
      </c>
      <c r="G46" s="141">
        <f>F46/C46*100</f>
        <v>1.4532668522443299</v>
      </c>
      <c r="H46" s="74"/>
      <c r="I46" s="74"/>
      <c r="J46" s="74"/>
      <c r="K46" s="74"/>
      <c r="L46" s="74"/>
      <c r="M46" s="75"/>
      <c r="N46" s="231">
        <f>Субсидии!B46</f>
        <v>4971</v>
      </c>
      <c r="O46" s="231">
        <f>Субсидии!C46</f>
        <v>4971</v>
      </c>
      <c r="P46" s="231">
        <f>Субсидии!D46</f>
        <v>4971</v>
      </c>
      <c r="Q46" s="231">
        <f>Субсидии!E46</f>
        <v>0</v>
      </c>
      <c r="R46" s="231">
        <f>Субсидии!F46</f>
        <v>0</v>
      </c>
      <c r="S46" s="74">
        <f>R46/O46*100</f>
        <v>0</v>
      </c>
      <c r="T46" s="74">
        <f>'Субвенции '!B48</f>
        <v>227.1</v>
      </c>
      <c r="U46" s="74">
        <f>'Субвенции '!C48</f>
        <v>227.1</v>
      </c>
      <c r="V46" s="74">
        <f>'Субвенции '!D48</f>
        <v>227.1</v>
      </c>
      <c r="W46" s="74">
        <f>'Субвенции '!E48</f>
        <v>0</v>
      </c>
      <c r="X46" s="74">
        <f>'Субвенции '!F48</f>
        <v>48.359250000000003</v>
      </c>
      <c r="Y46" s="74">
        <f>X46/U46*100</f>
        <v>21.294253632760903</v>
      </c>
      <c r="Z46" s="74">
        <f>Иные!B36</f>
        <v>950.4</v>
      </c>
      <c r="AA46" s="74">
        <f>Иные!C36</f>
        <v>1124.5</v>
      </c>
      <c r="AB46" s="74">
        <f>Иные!D36</f>
        <v>1124.5</v>
      </c>
      <c r="AC46" s="74">
        <f>Иные!E36</f>
        <v>0</v>
      </c>
      <c r="AD46" s="74">
        <f>Иные!F36</f>
        <v>43.524999999999999</v>
      </c>
      <c r="AE46" s="74">
        <f t="shared" si="16"/>
        <v>3.8706091596265009</v>
      </c>
      <c r="AF46" s="38"/>
      <c r="AG46" s="35"/>
    </row>
    <row r="47" spans="1:33" x14ac:dyDescent="0.25">
      <c r="A47" s="16" t="s">
        <v>135</v>
      </c>
      <c r="B47" s="141">
        <f t="shared" si="1"/>
        <v>1067.7</v>
      </c>
      <c r="C47" s="141">
        <f t="shared" si="2"/>
        <v>1513.3000000000002</v>
      </c>
      <c r="D47" s="141">
        <f t="shared" si="3"/>
        <v>1513.3000000000002</v>
      </c>
      <c r="E47" s="141">
        <f t="shared" si="4"/>
        <v>0</v>
      </c>
      <c r="F47" s="141">
        <f t="shared" si="5"/>
        <v>721.14792999999997</v>
      </c>
      <c r="G47" s="141">
        <f>F47/C47*100</f>
        <v>47.653996563800959</v>
      </c>
      <c r="H47" s="74"/>
      <c r="I47" s="74"/>
      <c r="J47" s="74"/>
      <c r="K47" s="74"/>
      <c r="L47" s="74"/>
      <c r="M47" s="75"/>
      <c r="N47" s="231">
        <f>Субсидии!B47</f>
        <v>0</v>
      </c>
      <c r="O47" s="231">
        <f>Субсидии!C47</f>
        <v>0</v>
      </c>
      <c r="P47" s="231">
        <f>Субсидии!D47</f>
        <v>0</v>
      </c>
      <c r="Q47" s="231">
        <f>Субсидии!E47</f>
        <v>0</v>
      </c>
      <c r="R47" s="231">
        <f>Субсидии!F47</f>
        <v>0</v>
      </c>
      <c r="S47" s="74"/>
      <c r="T47" s="74">
        <f>'Субвенции '!B49</f>
        <v>567.70000000000005</v>
      </c>
      <c r="U47" s="74">
        <f>'Субвенции '!C49</f>
        <v>567.70000000000005</v>
      </c>
      <c r="V47" s="74">
        <f>'Субвенции '!D49</f>
        <v>567.70000000000005</v>
      </c>
      <c r="W47" s="74">
        <f>'Субвенции '!E49</f>
        <v>0</v>
      </c>
      <c r="X47" s="74">
        <f>'Субвенции '!F49</f>
        <v>109.74793</v>
      </c>
      <c r="Y47" s="74">
        <f>X47/U47*100</f>
        <v>19.332029240796192</v>
      </c>
      <c r="Z47" s="74">
        <f>Иные!B37</f>
        <v>500</v>
      </c>
      <c r="AA47" s="74">
        <f>Иные!C37</f>
        <v>945.6</v>
      </c>
      <c r="AB47" s="74">
        <f>Иные!D37</f>
        <v>945.6</v>
      </c>
      <c r="AC47" s="74">
        <f>Иные!E37</f>
        <v>0</v>
      </c>
      <c r="AD47" s="74">
        <f>Иные!F37</f>
        <v>611.4</v>
      </c>
      <c r="AE47" s="74">
        <f t="shared" si="16"/>
        <v>64.657360406091371</v>
      </c>
      <c r="AF47" s="38"/>
      <c r="AG47" s="35"/>
    </row>
    <row r="48" spans="1:33" x14ac:dyDescent="0.25">
      <c r="A48" s="16" t="s">
        <v>296</v>
      </c>
      <c r="B48" s="359">
        <f t="shared" si="1"/>
        <v>3060.9</v>
      </c>
      <c r="C48" s="359">
        <f t="shared" si="2"/>
        <v>3266.3999999999996</v>
      </c>
      <c r="D48" s="359">
        <f t="shared" si="3"/>
        <v>3266.3999999999996</v>
      </c>
      <c r="E48" s="359">
        <f t="shared" si="4"/>
        <v>0</v>
      </c>
      <c r="F48" s="359">
        <f t="shared" si="5"/>
        <v>39.5959</v>
      </c>
      <c r="G48" s="141">
        <f>F48/C48*100</f>
        <v>1.2122183443546413</v>
      </c>
      <c r="H48" s="74"/>
      <c r="I48" s="74"/>
      <c r="J48" s="74"/>
      <c r="K48" s="74"/>
      <c r="L48" s="74"/>
      <c r="M48" s="75"/>
      <c r="N48" s="231">
        <f>Субсидии!B48</f>
        <v>2379</v>
      </c>
      <c r="O48" s="231">
        <f>Субсидии!C48</f>
        <v>2379</v>
      </c>
      <c r="P48" s="231">
        <f>Субсидии!D48</f>
        <v>2379</v>
      </c>
      <c r="Q48" s="231">
        <f>Субсидии!E48</f>
        <v>0</v>
      </c>
      <c r="R48" s="231">
        <f>Субсидии!F48</f>
        <v>0</v>
      </c>
      <c r="S48" s="74">
        <f>R48/O48*100</f>
        <v>0</v>
      </c>
      <c r="T48" s="74">
        <f>'Субвенции '!B50</f>
        <v>227.1</v>
      </c>
      <c r="U48" s="74">
        <f>'Субвенции '!C50</f>
        <v>227.1</v>
      </c>
      <c r="V48" s="74">
        <f>'Субвенции '!D50</f>
        <v>227.1</v>
      </c>
      <c r="W48" s="74">
        <f>'Субвенции '!E50</f>
        <v>0</v>
      </c>
      <c r="X48" s="74">
        <f>'Субвенции '!F50</f>
        <v>39.5959</v>
      </c>
      <c r="Y48" s="74">
        <f>X48/U48*100</f>
        <v>17.435446939674154</v>
      </c>
      <c r="Z48" s="74">
        <f>Иные!B38</f>
        <v>454.8</v>
      </c>
      <c r="AA48" s="74">
        <f>Иные!C38</f>
        <v>660.3</v>
      </c>
      <c r="AB48" s="74">
        <f>Иные!D38</f>
        <v>660.3</v>
      </c>
      <c r="AC48" s="74">
        <f>Иные!E38</f>
        <v>0</v>
      </c>
      <c r="AD48" s="74">
        <f>Иные!F38</f>
        <v>0</v>
      </c>
      <c r="AE48" s="74">
        <f t="shared" si="16"/>
        <v>0</v>
      </c>
      <c r="AF48" s="38"/>
      <c r="AG48" s="35"/>
    </row>
    <row r="49" spans="1:33" x14ac:dyDescent="0.25">
      <c r="A49" s="16" t="s">
        <v>297</v>
      </c>
      <c r="B49" s="359">
        <f t="shared" si="1"/>
        <v>6813.1</v>
      </c>
      <c r="C49" s="359">
        <f>I49+O49+U49+AA49</f>
        <v>7266.1</v>
      </c>
      <c r="D49" s="359">
        <f t="shared" si="3"/>
        <v>7266.1</v>
      </c>
      <c r="E49" s="359">
        <f>K49+Q49+W49+AC49</f>
        <v>0</v>
      </c>
      <c r="F49" s="359">
        <f>L49+R49+X49+AD49</f>
        <v>39.393900000000002</v>
      </c>
      <c r="G49" s="141">
        <f>F49/C49*100</f>
        <v>0.54216016845350323</v>
      </c>
      <c r="H49" s="74"/>
      <c r="I49" s="74"/>
      <c r="J49" s="74"/>
      <c r="K49" s="74"/>
      <c r="L49" s="74"/>
      <c r="M49" s="75"/>
      <c r="N49" s="231">
        <f>Субсидии!B49</f>
        <v>5529</v>
      </c>
      <c r="O49" s="231">
        <f>Субсидии!C49</f>
        <v>5529</v>
      </c>
      <c r="P49" s="231">
        <f>Субсидии!D49</f>
        <v>5529</v>
      </c>
      <c r="Q49" s="231">
        <f>Субсидии!E49</f>
        <v>0</v>
      </c>
      <c r="R49" s="231">
        <f>Субсидии!F49</f>
        <v>0</v>
      </c>
      <c r="S49" s="74">
        <f>R49/O49*100</f>
        <v>0</v>
      </c>
      <c r="T49" s="74">
        <f>'Субвенции '!B51</f>
        <v>227.1</v>
      </c>
      <c r="U49" s="74">
        <f>'Субвенции '!C51</f>
        <v>227.1</v>
      </c>
      <c r="V49" s="74">
        <f>'Субвенции '!D51</f>
        <v>227.1</v>
      </c>
      <c r="W49" s="74">
        <f>'Субвенции '!E51</f>
        <v>0</v>
      </c>
      <c r="X49" s="74">
        <f>'Субвенции '!F51</f>
        <v>39.393900000000002</v>
      </c>
      <c r="Y49" s="74">
        <f>X49/U49*100</f>
        <v>17.34649933949802</v>
      </c>
      <c r="Z49" s="74">
        <f>Иные!B39</f>
        <v>1057</v>
      </c>
      <c r="AA49" s="74">
        <f>Иные!C39</f>
        <v>1510</v>
      </c>
      <c r="AB49" s="74">
        <f>Иные!D39</f>
        <v>1510</v>
      </c>
      <c r="AC49" s="74">
        <f>Иные!E39</f>
        <v>0</v>
      </c>
      <c r="AD49" s="74">
        <f>Иные!F39</f>
        <v>0</v>
      </c>
      <c r="AE49" s="74">
        <f t="shared" si="16"/>
        <v>0</v>
      </c>
      <c r="AF49" s="38"/>
      <c r="AG49" s="35"/>
    </row>
    <row r="50" spans="1:33" x14ac:dyDescent="0.25">
      <c r="A50" s="16" t="s">
        <v>476</v>
      </c>
      <c r="B50" s="359">
        <f t="shared" si="1"/>
        <v>0</v>
      </c>
      <c r="C50" s="359">
        <f t="shared" si="2"/>
        <v>0</v>
      </c>
      <c r="D50" s="359">
        <f t="shared" si="3"/>
        <v>0</v>
      </c>
      <c r="E50" s="359">
        <f t="shared" si="4"/>
        <v>0</v>
      </c>
      <c r="F50" s="359">
        <f t="shared" si="5"/>
        <v>0</v>
      </c>
      <c r="G50" s="141"/>
      <c r="H50" s="74"/>
      <c r="I50" s="74"/>
      <c r="J50" s="74"/>
      <c r="K50" s="74"/>
      <c r="L50" s="74"/>
      <c r="M50" s="75"/>
      <c r="N50" s="231"/>
      <c r="O50" s="231"/>
      <c r="P50" s="231"/>
      <c r="Q50" s="231"/>
      <c r="R50" s="231"/>
      <c r="S50" s="74"/>
      <c r="T50" s="74">
        <f>'Субвенции '!B52</f>
        <v>0</v>
      </c>
      <c r="U50" s="74">
        <f>'Субвенции '!C52</f>
        <v>0</v>
      </c>
      <c r="V50" s="74">
        <f>'Субвенции '!D52</f>
        <v>0</v>
      </c>
      <c r="W50" s="74">
        <f>'Субвенции '!E52</f>
        <v>0</v>
      </c>
      <c r="X50" s="74">
        <f>'Субвенции '!F52</f>
        <v>0</v>
      </c>
      <c r="Y50" s="74"/>
      <c r="Z50" s="74"/>
      <c r="AA50" s="74"/>
      <c r="AB50" s="74"/>
      <c r="AC50" s="74"/>
      <c r="AD50" s="74"/>
      <c r="AE50" s="74"/>
      <c r="AF50" s="38"/>
      <c r="AG50" s="35"/>
    </row>
    <row r="51" spans="1:33" x14ac:dyDescent="0.25">
      <c r="A51" s="16" t="s">
        <v>475</v>
      </c>
      <c r="B51" s="359">
        <f t="shared" si="1"/>
        <v>0</v>
      </c>
      <c r="C51" s="359">
        <f t="shared" si="2"/>
        <v>0</v>
      </c>
      <c r="D51" s="359">
        <f t="shared" si="3"/>
        <v>0</v>
      </c>
      <c r="E51" s="359">
        <f t="shared" si="4"/>
        <v>0</v>
      </c>
      <c r="F51" s="359">
        <f t="shared" si="5"/>
        <v>0</v>
      </c>
      <c r="G51" s="141"/>
      <c r="H51" s="74"/>
      <c r="I51" s="74"/>
      <c r="J51" s="74"/>
      <c r="K51" s="74"/>
      <c r="L51" s="74"/>
      <c r="M51" s="75"/>
      <c r="N51" s="231"/>
      <c r="O51" s="231"/>
      <c r="P51" s="231"/>
      <c r="Q51" s="231"/>
      <c r="R51" s="231"/>
      <c r="S51" s="74"/>
      <c r="T51" s="74">
        <f>'Субвенции '!B53</f>
        <v>0</v>
      </c>
      <c r="U51" s="74">
        <f>'Субвенции '!C53</f>
        <v>0</v>
      </c>
      <c r="V51" s="74">
        <f>'Субвенции '!D53</f>
        <v>0</v>
      </c>
      <c r="W51" s="74">
        <f>'Субвенции '!E53</f>
        <v>0</v>
      </c>
      <c r="X51" s="74">
        <f>'Субвенции '!F53</f>
        <v>0</v>
      </c>
      <c r="Y51" s="74"/>
      <c r="Z51" s="74"/>
      <c r="AA51" s="74"/>
      <c r="AB51" s="74"/>
      <c r="AC51" s="74"/>
      <c r="AD51" s="74"/>
      <c r="AE51" s="74"/>
      <c r="AF51" s="38"/>
      <c r="AG51" s="35"/>
    </row>
    <row r="52" spans="1:33" x14ac:dyDescent="0.25">
      <c r="A52" s="16" t="s">
        <v>477</v>
      </c>
      <c r="B52" s="359">
        <f t="shared" si="1"/>
        <v>2432</v>
      </c>
      <c r="C52" s="359">
        <f t="shared" si="2"/>
        <v>2685.1</v>
      </c>
      <c r="D52" s="359">
        <f t="shared" si="3"/>
        <v>2685.1</v>
      </c>
      <c r="E52" s="359">
        <f t="shared" si="4"/>
        <v>0</v>
      </c>
      <c r="F52" s="359">
        <f t="shared" si="5"/>
        <v>102.35871</v>
      </c>
      <c r="G52" s="141">
        <f t="shared" ref="G52:G83" si="17">F52/C52*100</f>
        <v>3.8121004804290344</v>
      </c>
      <c r="H52" s="74"/>
      <c r="I52" s="74"/>
      <c r="J52" s="74"/>
      <c r="K52" s="74"/>
      <c r="L52" s="74"/>
      <c r="M52" s="75"/>
      <c r="N52" s="231">
        <f>Субсидии!B50</f>
        <v>1851</v>
      </c>
      <c r="O52" s="231">
        <f>Субсидии!C50</f>
        <v>1851</v>
      </c>
      <c r="P52" s="231">
        <f>Субсидии!D50</f>
        <v>1851</v>
      </c>
      <c r="Q52" s="231">
        <f>Субсидии!E50</f>
        <v>0</v>
      </c>
      <c r="R52" s="231">
        <f>Субсидии!F50</f>
        <v>0</v>
      </c>
      <c r="S52" s="74">
        <f t="shared" ref="S52:S98" si="18">R52/O52*100</f>
        <v>0</v>
      </c>
      <c r="T52" s="74">
        <f>'Субвенции '!B54</f>
        <v>227.1</v>
      </c>
      <c r="U52" s="74">
        <f>'Субвенции '!C54</f>
        <v>227.1</v>
      </c>
      <c r="V52" s="74">
        <f>'Субвенции '!D54</f>
        <v>227.1</v>
      </c>
      <c r="W52" s="74">
        <f>'Субвенции '!E54</f>
        <v>0</v>
      </c>
      <c r="X52" s="74">
        <f>'Субвенции '!F54</f>
        <v>39.083709999999996</v>
      </c>
      <c r="Y52" s="74">
        <f>X52/U52*100</f>
        <v>17.209911933069129</v>
      </c>
      <c r="Z52" s="74">
        <f>Иные!B40</f>
        <v>353.9</v>
      </c>
      <c r="AA52" s="74">
        <f>Иные!C40</f>
        <v>607</v>
      </c>
      <c r="AB52" s="74">
        <f>Иные!D40</f>
        <v>607</v>
      </c>
      <c r="AC52" s="74">
        <f>Иные!E40</f>
        <v>0</v>
      </c>
      <c r="AD52" s="74">
        <f>Иные!F40</f>
        <v>63.274999999999999</v>
      </c>
      <c r="AE52" s="74">
        <f t="shared" si="16"/>
        <v>10.424217462932454</v>
      </c>
      <c r="AF52" s="38"/>
      <c r="AG52" s="35"/>
    </row>
    <row r="53" spans="1:33" x14ac:dyDescent="0.25">
      <c r="A53" s="16" t="s">
        <v>298</v>
      </c>
      <c r="B53" s="359">
        <f t="shared" si="1"/>
        <v>6734.5</v>
      </c>
      <c r="C53" s="359">
        <f>I53+O53+U53+AA53</f>
        <v>7032.4000000000005</v>
      </c>
      <c r="D53" s="359">
        <f t="shared" si="3"/>
        <v>7032.4000000000005</v>
      </c>
      <c r="E53" s="359">
        <f>K53+Q53+W53+AC53</f>
        <v>0</v>
      </c>
      <c r="F53" s="359">
        <f>L53+R53+X53+AD53</f>
        <v>113.86888</v>
      </c>
      <c r="G53" s="141">
        <f t="shared" si="17"/>
        <v>1.6192036857971672</v>
      </c>
      <c r="H53" s="74"/>
      <c r="I53" s="74"/>
      <c r="J53" s="74"/>
      <c r="K53" s="74"/>
      <c r="L53" s="74"/>
      <c r="M53" s="73"/>
      <c r="N53" s="231">
        <f>Субсидии!B51</f>
        <v>5463</v>
      </c>
      <c r="O53" s="231">
        <f>Субсидии!C51</f>
        <v>5463</v>
      </c>
      <c r="P53" s="231">
        <f>Субсидии!D51</f>
        <v>5463</v>
      </c>
      <c r="Q53" s="231">
        <f>Субсидии!E51</f>
        <v>0</v>
      </c>
      <c r="R53" s="231">
        <f>Субсидии!F51</f>
        <v>0</v>
      </c>
      <c r="S53" s="74">
        <f t="shared" si="18"/>
        <v>0</v>
      </c>
      <c r="T53" s="74">
        <f>'Субвенции '!B55</f>
        <v>227.1</v>
      </c>
      <c r="U53" s="74">
        <f>'Субвенции '!C55</f>
        <v>227.1</v>
      </c>
      <c r="V53" s="74">
        <f>'Субвенции '!D55</f>
        <v>227.1</v>
      </c>
      <c r="W53" s="74">
        <f>'Субвенции '!E55</f>
        <v>0</v>
      </c>
      <c r="X53" s="74">
        <f>'Субвенции '!F55</f>
        <v>39.393900000000002</v>
      </c>
      <c r="Y53" s="74">
        <f>X53/U53*100</f>
        <v>17.34649933949802</v>
      </c>
      <c r="Z53" s="74">
        <f>Иные!B41</f>
        <v>1044.4000000000001</v>
      </c>
      <c r="AA53" s="74">
        <f>Иные!C41</f>
        <v>1342.3000000000002</v>
      </c>
      <c r="AB53" s="74">
        <f>Иные!D41</f>
        <v>1342.3000000000002</v>
      </c>
      <c r="AC53" s="74">
        <f>Иные!E41</f>
        <v>0</v>
      </c>
      <c r="AD53" s="74">
        <f>Иные!F41</f>
        <v>74.474980000000002</v>
      </c>
      <c r="AE53" s="74">
        <f t="shared" ref="AE53" si="19">AD53/AA53*100</f>
        <v>5.5483111078000444</v>
      </c>
      <c r="AF53" s="38"/>
      <c r="AG53" s="35"/>
    </row>
    <row r="54" spans="1:33" s="5" customFormat="1" ht="31.5" x14ac:dyDescent="0.25">
      <c r="A54" s="7" t="s">
        <v>301</v>
      </c>
      <c r="B54" s="71">
        <f t="shared" si="1"/>
        <v>3294933.2219800004</v>
      </c>
      <c r="C54" s="71">
        <f t="shared" si="2"/>
        <v>3487537.0284800003</v>
      </c>
      <c r="D54" s="71">
        <f t="shared" si="3"/>
        <v>3487537.0284800003</v>
      </c>
      <c r="E54" s="71">
        <f t="shared" si="4"/>
        <v>0</v>
      </c>
      <c r="F54" s="71">
        <f t="shared" si="5"/>
        <v>619600.3526499999</v>
      </c>
      <c r="G54" s="71">
        <f t="shared" si="17"/>
        <v>17.766129723934288</v>
      </c>
      <c r="H54" s="71">
        <f>SUM(H55:H58)</f>
        <v>0</v>
      </c>
      <c r="I54" s="71">
        <f>SUM(I55:I58)</f>
        <v>0</v>
      </c>
      <c r="J54" s="71">
        <f>SUM(J55:J58)</f>
        <v>0</v>
      </c>
      <c r="K54" s="71">
        <f>SUM(K55:K58)</f>
        <v>0</v>
      </c>
      <c r="L54" s="71">
        <f>SUM(L55:L58)</f>
        <v>0</v>
      </c>
      <c r="M54" s="72"/>
      <c r="N54" s="71">
        <f>SUM(N55:N58)</f>
        <v>483313.85782000003</v>
      </c>
      <c r="O54" s="71">
        <f>SUM(O55:O58)</f>
        <v>593950.36432000005</v>
      </c>
      <c r="P54" s="71">
        <f>SUM(P55:P58)</f>
        <v>593950.36432000005</v>
      </c>
      <c r="Q54" s="71">
        <f>SUM(Q55:Q58)</f>
        <v>0</v>
      </c>
      <c r="R54" s="71">
        <f>SUM(R55:R58)</f>
        <v>68855.17710999999</v>
      </c>
      <c r="S54" s="71">
        <f t="shared" si="18"/>
        <v>11.592749368683473</v>
      </c>
      <c r="T54" s="71">
        <f>SUM(T55:T58)</f>
        <v>2588780.0000000005</v>
      </c>
      <c r="U54" s="71">
        <f>SUM(U55:U58)</f>
        <v>2604404.7000000002</v>
      </c>
      <c r="V54" s="71">
        <f>SUM(V55:V58)</f>
        <v>2604404.7000000002</v>
      </c>
      <c r="W54" s="71">
        <f>SUM(W55:W58)</f>
        <v>0</v>
      </c>
      <c r="X54" s="71">
        <f>SUM(X55:X58)</f>
        <v>448389.71597999992</v>
      </c>
      <c r="Y54" s="71">
        <f>X54/U54*100</f>
        <v>17.216591414537071</v>
      </c>
      <c r="Z54" s="71">
        <f>SUM(Z55:Z58)</f>
        <v>222839.36416</v>
      </c>
      <c r="AA54" s="71">
        <f>SUM(AA55:AA58)</f>
        <v>289181.96416000003</v>
      </c>
      <c r="AB54" s="71">
        <f>SUM(AB55:AB58)</f>
        <v>289181.96416000003</v>
      </c>
      <c r="AC54" s="71">
        <f>SUM(AC55:AC58)</f>
        <v>0</v>
      </c>
      <c r="AD54" s="71">
        <f>SUM(AD55:AD58)</f>
        <v>102355.45956</v>
      </c>
      <c r="AE54" s="71">
        <f t="shared" ref="AE54:AE76" si="20">AD54/AA54*100</f>
        <v>35.394828255391566</v>
      </c>
      <c r="AF54" s="38"/>
      <c r="AG54" s="37"/>
    </row>
    <row r="55" spans="1:33" ht="31.5" x14ac:dyDescent="0.25">
      <c r="A55" s="252" t="s">
        <v>133</v>
      </c>
      <c r="B55" s="74">
        <f t="shared" si="1"/>
        <v>3017039.9231200004</v>
      </c>
      <c r="C55" s="74">
        <f t="shared" si="2"/>
        <v>3107580.98312</v>
      </c>
      <c r="D55" s="74">
        <f t="shared" si="3"/>
        <v>3107580.98312</v>
      </c>
      <c r="E55" s="74">
        <f t="shared" si="4"/>
        <v>0</v>
      </c>
      <c r="F55" s="74">
        <f t="shared" si="5"/>
        <v>533130.87030999991</v>
      </c>
      <c r="G55" s="74">
        <f t="shared" si="17"/>
        <v>17.155815832504498</v>
      </c>
      <c r="H55" s="73">
        <f>Дотации!B23</f>
        <v>0</v>
      </c>
      <c r="I55" s="73">
        <f>Дотации!C23</f>
        <v>0</v>
      </c>
      <c r="J55" s="73">
        <f>Дотации!D23</f>
        <v>0</v>
      </c>
      <c r="K55" s="73">
        <f>Дотации!E23</f>
        <v>0</v>
      </c>
      <c r="L55" s="73">
        <f>Дотации!F23</f>
        <v>0</v>
      </c>
      <c r="M55" s="73"/>
      <c r="N55" s="74">
        <f>Субсидии!B53</f>
        <v>297149.32312000002</v>
      </c>
      <c r="O55" s="74">
        <f>Субсидии!C53</f>
        <v>305723.08312000002</v>
      </c>
      <c r="P55" s="74">
        <f>Субсидии!D53</f>
        <v>305723.08312000002</v>
      </c>
      <c r="Q55" s="74">
        <f>Субсидии!E53</f>
        <v>0</v>
      </c>
      <c r="R55" s="74">
        <f>Субсидии!F53</f>
        <v>57919.979719999996</v>
      </c>
      <c r="S55" s="74">
        <f t="shared" si="18"/>
        <v>18.94524257995452</v>
      </c>
      <c r="T55" s="74">
        <f>'Субвенции '!B57</f>
        <v>2587077.4000000004</v>
      </c>
      <c r="U55" s="74">
        <f>'Субвенции '!C57</f>
        <v>2602702.1</v>
      </c>
      <c r="V55" s="74">
        <f>'Субвенции '!D57</f>
        <v>2602702.1</v>
      </c>
      <c r="W55" s="74">
        <f>'Субвенции '!E57</f>
        <v>0</v>
      </c>
      <c r="X55" s="74">
        <f>'Субвенции '!F57</f>
        <v>448125.42612999992</v>
      </c>
      <c r="Y55" s="74">
        <f>X55/U55*100</f>
        <v>17.21769948739043</v>
      </c>
      <c r="Z55" s="74">
        <f>Иные!B43</f>
        <v>132813.20000000001</v>
      </c>
      <c r="AA55" s="74">
        <f>Иные!C43</f>
        <v>199155.80000000005</v>
      </c>
      <c r="AB55" s="74">
        <f>Иные!D43</f>
        <v>199155.80000000005</v>
      </c>
      <c r="AC55" s="74">
        <f>Иные!E43</f>
        <v>0</v>
      </c>
      <c r="AD55" s="74">
        <f>Иные!F43</f>
        <v>27085.464459999999</v>
      </c>
      <c r="AE55" s="74">
        <f t="shared" si="20"/>
        <v>13.600138414246532</v>
      </c>
      <c r="AF55" s="38"/>
      <c r="AG55" s="35"/>
    </row>
    <row r="56" spans="1:33" ht="18.75" customHeight="1" x14ac:dyDescent="0.25">
      <c r="A56" s="16" t="s">
        <v>300</v>
      </c>
      <c r="B56" s="141">
        <f t="shared" si="1"/>
        <v>142396.96416</v>
      </c>
      <c r="C56" s="141">
        <f t="shared" si="2"/>
        <v>242396.95065999997</v>
      </c>
      <c r="D56" s="141">
        <f t="shared" si="3"/>
        <v>242396.95065999997</v>
      </c>
      <c r="E56" s="141">
        <f t="shared" si="4"/>
        <v>0</v>
      </c>
      <c r="F56" s="141">
        <f t="shared" si="5"/>
        <v>76640.781600000002</v>
      </c>
      <c r="G56" s="141">
        <f t="shared" si="17"/>
        <v>31.617881904587492</v>
      </c>
      <c r="H56" s="74"/>
      <c r="I56" s="74"/>
      <c r="J56" s="74"/>
      <c r="K56" s="74"/>
      <c r="L56" s="74"/>
      <c r="M56" s="75"/>
      <c r="N56" s="231">
        <f>Субсидии!B54</f>
        <v>52370.8</v>
      </c>
      <c r="O56" s="231">
        <f>Субсидии!C54</f>
        <v>152370.78649999999</v>
      </c>
      <c r="P56" s="231">
        <f>Субсидии!D54</f>
        <v>152370.78649999999</v>
      </c>
      <c r="Q56" s="231">
        <f>Субсидии!E54</f>
        <v>0</v>
      </c>
      <c r="R56" s="231">
        <f>Субсидии!F54</f>
        <v>1370.7864999999999</v>
      </c>
      <c r="S56" s="74">
        <f t="shared" si="18"/>
        <v>0.89963865875300175</v>
      </c>
      <c r="T56" s="74"/>
      <c r="U56" s="74"/>
      <c r="V56" s="74"/>
      <c r="W56" s="74"/>
      <c r="X56" s="74"/>
      <c r="Y56" s="74"/>
      <c r="Z56" s="74">
        <f>Иные!B44</f>
        <v>90026.16416</v>
      </c>
      <c r="AA56" s="74">
        <f>Иные!C44</f>
        <v>90026.16416</v>
      </c>
      <c r="AB56" s="74">
        <f>Иные!D44</f>
        <v>90026.16416</v>
      </c>
      <c r="AC56" s="74">
        <f>Иные!E44</f>
        <v>0</v>
      </c>
      <c r="AD56" s="74">
        <f>Иные!F44</f>
        <v>75269.9951</v>
      </c>
      <c r="AE56" s="74">
        <f t="shared" si="20"/>
        <v>83.609021668662422</v>
      </c>
      <c r="AF56" s="38"/>
      <c r="AG56" s="35"/>
    </row>
    <row r="57" spans="1:33" x14ac:dyDescent="0.25">
      <c r="A57" s="16" t="s">
        <v>478</v>
      </c>
      <c r="B57" s="141">
        <f t="shared" si="1"/>
        <v>35664.9</v>
      </c>
      <c r="C57" s="141">
        <f t="shared" si="2"/>
        <v>37727.660000000003</v>
      </c>
      <c r="D57" s="141">
        <f t="shared" si="3"/>
        <v>37727.660000000003</v>
      </c>
      <c r="E57" s="141">
        <f t="shared" si="4"/>
        <v>0</v>
      </c>
      <c r="F57" s="141">
        <f t="shared" si="5"/>
        <v>154.88387</v>
      </c>
      <c r="G57" s="141">
        <f t="shared" si="17"/>
        <v>0.41053134490715831</v>
      </c>
      <c r="H57" s="74"/>
      <c r="I57" s="74"/>
      <c r="J57" s="74"/>
      <c r="K57" s="74"/>
      <c r="L57" s="74"/>
      <c r="M57" s="75"/>
      <c r="N57" s="231">
        <f>Субсидии!B56</f>
        <v>34530</v>
      </c>
      <c r="O57" s="231">
        <f>Субсидии!C56</f>
        <v>36592.76</v>
      </c>
      <c r="P57" s="231">
        <f>Субсидии!D56</f>
        <v>36592.76</v>
      </c>
      <c r="Q57" s="231">
        <f>Субсидии!E56</f>
        <v>0</v>
      </c>
      <c r="R57" s="231">
        <f>Субсидии!F56</f>
        <v>0</v>
      </c>
      <c r="S57" s="74">
        <f t="shared" si="18"/>
        <v>0</v>
      </c>
      <c r="T57" s="74">
        <f>'Субвенции '!B58</f>
        <v>1134.9000000000001</v>
      </c>
      <c r="U57" s="74">
        <f>'Субвенции '!C58</f>
        <v>1134.9000000000001</v>
      </c>
      <c r="V57" s="74">
        <f>'Субвенции '!D58</f>
        <v>1134.9000000000001</v>
      </c>
      <c r="W57" s="74">
        <f>'Субвенции '!E58</f>
        <v>0</v>
      </c>
      <c r="X57" s="74">
        <f>'Субвенции '!F58</f>
        <v>154.88387</v>
      </c>
      <c r="Y57" s="74">
        <f>X57/U57*100</f>
        <v>13.647358357564542</v>
      </c>
      <c r="Z57" s="74">
        <f>Иные!B46</f>
        <v>0</v>
      </c>
      <c r="AA57" s="74">
        <f>Иные!C46</f>
        <v>0</v>
      </c>
      <c r="AB57" s="74">
        <f>Иные!D46</f>
        <v>0</v>
      </c>
      <c r="AC57" s="74">
        <f>Иные!E46</f>
        <v>0</v>
      </c>
      <c r="AD57" s="74">
        <f>Иные!F46</f>
        <v>0</v>
      </c>
      <c r="AE57" s="74"/>
      <c r="AF57" s="38"/>
      <c r="AG57" s="35"/>
    </row>
    <row r="58" spans="1:33" x14ac:dyDescent="0.25">
      <c r="A58" s="16" t="s">
        <v>132</v>
      </c>
      <c r="B58" s="141">
        <f t="shared" si="1"/>
        <v>99831.434699999998</v>
      </c>
      <c r="C58" s="141">
        <f t="shared" si="2"/>
        <v>99831.434699999998</v>
      </c>
      <c r="D58" s="141">
        <f t="shared" si="3"/>
        <v>99831.434699999998</v>
      </c>
      <c r="E58" s="141">
        <f t="shared" si="4"/>
        <v>0</v>
      </c>
      <c r="F58" s="141">
        <f t="shared" si="5"/>
        <v>9673.8168699999987</v>
      </c>
      <c r="G58" s="141">
        <f t="shared" si="17"/>
        <v>9.6901511022760047</v>
      </c>
      <c r="H58" s="74"/>
      <c r="I58" s="74"/>
      <c r="J58" s="74"/>
      <c r="K58" s="74"/>
      <c r="L58" s="74"/>
      <c r="M58" s="75"/>
      <c r="N58" s="231">
        <f>Субсидии!B55</f>
        <v>99263.734700000001</v>
      </c>
      <c r="O58" s="231">
        <f>Субсидии!C55</f>
        <v>99263.734700000001</v>
      </c>
      <c r="P58" s="231">
        <f>Субсидии!D55</f>
        <v>99263.734700000001</v>
      </c>
      <c r="Q58" s="231">
        <f>Субсидии!E55</f>
        <v>0</v>
      </c>
      <c r="R58" s="231">
        <f>Субсидии!F55</f>
        <v>9564.4108899999992</v>
      </c>
      <c r="S58" s="74">
        <f t="shared" si="18"/>
        <v>9.6353526480804454</v>
      </c>
      <c r="T58" s="74">
        <f>'Субвенции '!B59</f>
        <v>567.70000000000005</v>
      </c>
      <c r="U58" s="74">
        <f>'Субвенции '!C59</f>
        <v>567.70000000000005</v>
      </c>
      <c r="V58" s="74">
        <f>'Субвенции '!D59</f>
        <v>567.70000000000005</v>
      </c>
      <c r="W58" s="74">
        <f>'Субвенции '!E59</f>
        <v>0</v>
      </c>
      <c r="X58" s="74">
        <f>'Субвенции '!F59</f>
        <v>109.40598</v>
      </c>
      <c r="Y58" s="74">
        <f>X58/U58*100</f>
        <v>19.271794962127885</v>
      </c>
      <c r="Z58" s="74">
        <f>Иные!B45</f>
        <v>0</v>
      </c>
      <c r="AA58" s="74">
        <f>Иные!C45</f>
        <v>0</v>
      </c>
      <c r="AB58" s="74">
        <f>Иные!D45</f>
        <v>0</v>
      </c>
      <c r="AC58" s="74">
        <f>Иные!E45</f>
        <v>0</v>
      </c>
      <c r="AD58" s="74">
        <f>Иные!F45</f>
        <v>0</v>
      </c>
      <c r="AE58" s="74"/>
      <c r="AF58" s="38"/>
      <c r="AG58" s="35"/>
    </row>
    <row r="59" spans="1:33" s="5" customFormat="1" ht="31.5" x14ac:dyDescent="0.25">
      <c r="A59" s="7" t="s">
        <v>143</v>
      </c>
      <c r="B59" s="71">
        <f t="shared" si="1"/>
        <v>2104089.5193700008</v>
      </c>
      <c r="C59" s="71">
        <f t="shared" si="2"/>
        <v>2353226.2303600004</v>
      </c>
      <c r="D59" s="71">
        <f t="shared" si="3"/>
        <v>2353226.2303600004</v>
      </c>
      <c r="E59" s="71">
        <f t="shared" si="4"/>
        <v>0</v>
      </c>
      <c r="F59" s="71">
        <f t="shared" si="5"/>
        <v>428608.90158000006</v>
      </c>
      <c r="G59" s="71">
        <f t="shared" si="17"/>
        <v>18.213671769009252</v>
      </c>
      <c r="H59" s="71">
        <f>SUM(H60:H76)</f>
        <v>344790</v>
      </c>
      <c r="I59" s="71">
        <f>SUM(I60:I76)</f>
        <v>344790</v>
      </c>
      <c r="J59" s="71">
        <f>SUM(J60:J76)</f>
        <v>344790</v>
      </c>
      <c r="K59" s="71">
        <f>SUM(K60:K76)</f>
        <v>0</v>
      </c>
      <c r="L59" s="71">
        <f>SUM(L60:L76)</f>
        <v>86197.5</v>
      </c>
      <c r="M59" s="72">
        <f>L59/I59*100</f>
        <v>25</v>
      </c>
      <c r="N59" s="71">
        <f>SUM(N60:N76)</f>
        <v>355077.90029999998</v>
      </c>
      <c r="O59" s="71">
        <f>SUM(O60:O76)</f>
        <v>398107.11128999997</v>
      </c>
      <c r="P59" s="71">
        <f>SUM(P60:P76)</f>
        <v>398107.11128999997</v>
      </c>
      <c r="Q59" s="71">
        <f>SUM(Q60:Q76)</f>
        <v>0</v>
      </c>
      <c r="R59" s="71">
        <f>SUM(R60:R76)</f>
        <v>62634.767439999996</v>
      </c>
      <c r="S59" s="71">
        <f t="shared" si="18"/>
        <v>15.733144589415254</v>
      </c>
      <c r="T59" s="71">
        <f>SUM(T60:T76)</f>
        <v>1248699.8000000005</v>
      </c>
      <c r="U59" s="71">
        <f>SUM(U60:U76)</f>
        <v>1345645.3000000005</v>
      </c>
      <c r="V59" s="71">
        <f>SUM(V60:V76)</f>
        <v>1345645.3000000005</v>
      </c>
      <c r="W59" s="71">
        <f>SUM(W60:W76)</f>
        <v>0</v>
      </c>
      <c r="X59" s="71">
        <f>SUM(X60:X76)</f>
        <v>260263.05892000004</v>
      </c>
      <c r="Y59" s="71">
        <f>X59/U59*100</f>
        <v>19.341133872351051</v>
      </c>
      <c r="Z59" s="71">
        <f>SUM(Z60:Z76)</f>
        <v>155521.81907</v>
      </c>
      <c r="AA59" s="71">
        <f>SUM(AA60:AA76)</f>
        <v>264683.81907000003</v>
      </c>
      <c r="AB59" s="71">
        <f>SUM(AB60:AB76)</f>
        <v>264683.81907000003</v>
      </c>
      <c r="AC59" s="71">
        <f>SUM(AC60:AC76)</f>
        <v>0</v>
      </c>
      <c r="AD59" s="71">
        <f>SUM(AD60:AD76)</f>
        <v>19513.575219999995</v>
      </c>
      <c r="AE59" s="71">
        <f t="shared" si="20"/>
        <v>7.3724095747761993</v>
      </c>
      <c r="AF59" s="38"/>
      <c r="AG59" s="37"/>
    </row>
    <row r="60" spans="1:33" ht="31.5" x14ac:dyDescent="0.25">
      <c r="A60" s="252" t="s">
        <v>142</v>
      </c>
      <c r="B60" s="74">
        <f t="shared" si="1"/>
        <v>1944420.5550099998</v>
      </c>
      <c r="C60" s="74">
        <f t="shared" si="2"/>
        <v>2151193.0137799997</v>
      </c>
      <c r="D60" s="74">
        <f t="shared" si="3"/>
        <v>2151193.0137799997</v>
      </c>
      <c r="E60" s="74">
        <f t="shared" si="4"/>
        <v>0</v>
      </c>
      <c r="F60" s="74">
        <f t="shared" si="5"/>
        <v>423135.41967000003</v>
      </c>
      <c r="G60" s="74">
        <f t="shared" si="17"/>
        <v>19.669802614619016</v>
      </c>
      <c r="H60" s="73">
        <f>Дотации!B26</f>
        <v>344790</v>
      </c>
      <c r="I60" s="73">
        <f>Дотации!C26</f>
        <v>344790</v>
      </c>
      <c r="J60" s="73">
        <f>Дотации!D26</f>
        <v>344790</v>
      </c>
      <c r="K60" s="73">
        <f>Дотации!E26</f>
        <v>0</v>
      </c>
      <c r="L60" s="73">
        <f>Дотации!F26</f>
        <v>86197.5</v>
      </c>
      <c r="M60" s="73">
        <f>L60/I60*100</f>
        <v>25</v>
      </c>
      <c r="N60" s="74">
        <f>Субсидии!B58</f>
        <v>260619.25500999999</v>
      </c>
      <c r="O60" s="74">
        <f>Субсидии!C58</f>
        <v>266086.21377999999</v>
      </c>
      <c r="P60" s="74">
        <f>Субсидии!D58</f>
        <v>266086.21377999999</v>
      </c>
      <c r="Q60" s="74">
        <f>Субсидии!E58</f>
        <v>0</v>
      </c>
      <c r="R60" s="74">
        <f>Субсидии!F58</f>
        <v>58564.122149999996</v>
      </c>
      <c r="S60" s="74">
        <f t="shared" si="18"/>
        <v>22.009453747356034</v>
      </c>
      <c r="T60" s="74">
        <f>'Субвенции '!B61</f>
        <v>1243590.2999999998</v>
      </c>
      <c r="U60" s="74">
        <f>'Субвенции '!C61</f>
        <v>1340535.7999999998</v>
      </c>
      <c r="V60" s="74">
        <f>'Субвенции '!D61</f>
        <v>1340535.7999999998</v>
      </c>
      <c r="W60" s="74">
        <f>'Субвенции '!E61</f>
        <v>0</v>
      </c>
      <c r="X60" s="74">
        <f>'Субвенции '!F61</f>
        <v>259382.51902000001</v>
      </c>
      <c r="Y60" s="74">
        <f>X60/U60*100</f>
        <v>19.349167625362938</v>
      </c>
      <c r="Z60" s="74">
        <f>Иные!B48</f>
        <v>95421</v>
      </c>
      <c r="AA60" s="74">
        <f>Иные!C48</f>
        <v>199781</v>
      </c>
      <c r="AB60" s="74">
        <f>Иные!D48</f>
        <v>199781</v>
      </c>
      <c r="AC60" s="74">
        <f>Иные!E48</f>
        <v>0</v>
      </c>
      <c r="AD60" s="74">
        <f>Иные!F48</f>
        <v>18991.2785</v>
      </c>
      <c r="AE60" s="74">
        <f t="shared" si="20"/>
        <v>9.5060483729684009</v>
      </c>
      <c r="AF60" s="38"/>
      <c r="AG60" s="35"/>
    </row>
    <row r="61" spans="1:33" x14ac:dyDescent="0.25">
      <c r="A61" s="16" t="s">
        <v>310</v>
      </c>
      <c r="B61" s="141">
        <f t="shared" si="1"/>
        <v>84171.464359999998</v>
      </c>
      <c r="C61" s="141">
        <f t="shared" si="2"/>
        <v>116824.52558</v>
      </c>
      <c r="D61" s="141">
        <f t="shared" si="3"/>
        <v>116824.52558</v>
      </c>
      <c r="E61" s="141">
        <f t="shared" si="4"/>
        <v>0</v>
      </c>
      <c r="F61" s="141">
        <f t="shared" si="5"/>
        <v>4098.1413999999995</v>
      </c>
      <c r="G61" s="141">
        <f t="shared" si="17"/>
        <v>3.5079461094782216</v>
      </c>
      <c r="H61" s="141">
        <f>Дотации!B27</f>
        <v>0</v>
      </c>
      <c r="I61" s="141">
        <f>Дотации!C27</f>
        <v>0</v>
      </c>
      <c r="J61" s="141">
        <f>Дотации!D27</f>
        <v>0</v>
      </c>
      <c r="K61" s="141">
        <f>Дотации!E27</f>
        <v>0</v>
      </c>
      <c r="L61" s="141">
        <f>Дотации!F27</f>
        <v>0</v>
      </c>
      <c r="M61" s="73"/>
      <c r="N61" s="231">
        <f>Субсидии!B59</f>
        <v>24070.64529</v>
      </c>
      <c r="O61" s="231">
        <f>Субсидии!C59</f>
        <v>56723.706510000004</v>
      </c>
      <c r="P61" s="231">
        <f>Субсидии!D59</f>
        <v>56723.706510000004</v>
      </c>
      <c r="Q61" s="231">
        <f>Субсидии!E59</f>
        <v>0</v>
      </c>
      <c r="R61" s="231">
        <f>Субсидии!F59</f>
        <v>4070.6452899999999</v>
      </c>
      <c r="S61" s="74">
        <f t="shared" si="18"/>
        <v>7.1762681609714152</v>
      </c>
      <c r="T61" s="74"/>
      <c r="U61" s="74"/>
      <c r="V61" s="74"/>
      <c r="W61" s="74"/>
      <c r="X61" s="74"/>
      <c r="Y61" s="74"/>
      <c r="Z61" s="74">
        <f>Иные!B49</f>
        <v>60100.819069999998</v>
      </c>
      <c r="AA61" s="74">
        <f>Иные!C49</f>
        <v>60100.819069999998</v>
      </c>
      <c r="AB61" s="74">
        <f>Иные!D49</f>
        <v>60100.819069999998</v>
      </c>
      <c r="AC61" s="74">
        <f>Иные!E49</f>
        <v>0</v>
      </c>
      <c r="AD61" s="74">
        <f>Иные!F49</f>
        <v>27.496110000000002</v>
      </c>
      <c r="AE61" s="74">
        <f t="shared" si="20"/>
        <v>4.5749975500292299E-2</v>
      </c>
      <c r="AF61" s="38"/>
      <c r="AG61" s="35"/>
    </row>
    <row r="62" spans="1:33" x14ac:dyDescent="0.25">
      <c r="A62" s="16" t="s">
        <v>302</v>
      </c>
      <c r="B62" s="141">
        <f t="shared" si="1"/>
        <v>5852.1</v>
      </c>
      <c r="C62" s="141">
        <f t="shared" si="2"/>
        <v>6182.2000000000007</v>
      </c>
      <c r="D62" s="141">
        <f t="shared" si="3"/>
        <v>6182.2000000000007</v>
      </c>
      <c r="E62" s="141">
        <f t="shared" si="4"/>
        <v>0</v>
      </c>
      <c r="F62" s="141">
        <f t="shared" si="5"/>
        <v>91.879520000000014</v>
      </c>
      <c r="G62" s="141">
        <f t="shared" si="17"/>
        <v>1.4861945585713825</v>
      </c>
      <c r="H62" s="74"/>
      <c r="I62" s="74"/>
      <c r="J62" s="74"/>
      <c r="K62" s="74"/>
      <c r="L62" s="74"/>
      <c r="M62" s="73"/>
      <c r="N62" s="231">
        <f>Субсидии!B60</f>
        <v>5625</v>
      </c>
      <c r="O62" s="231">
        <f>Субсидии!C60</f>
        <v>5625</v>
      </c>
      <c r="P62" s="231">
        <f>Субсидии!D60</f>
        <v>5625</v>
      </c>
      <c r="Q62" s="231">
        <f>Субсидии!E60</f>
        <v>0</v>
      </c>
      <c r="R62" s="231">
        <f>Субсидии!F60</f>
        <v>0</v>
      </c>
      <c r="S62" s="74">
        <f t="shared" si="18"/>
        <v>0</v>
      </c>
      <c r="T62" s="74">
        <f>'Субвенции '!B62</f>
        <v>227.1</v>
      </c>
      <c r="U62" s="74">
        <f>'Субвенции '!C62</f>
        <v>227.1</v>
      </c>
      <c r="V62" s="74">
        <f>'Субвенции '!D62</f>
        <v>227.1</v>
      </c>
      <c r="W62" s="74">
        <f>'Субвенции '!E62</f>
        <v>0</v>
      </c>
      <c r="X62" s="74">
        <f>'Субвенции '!F62</f>
        <v>32.873290000000004</v>
      </c>
      <c r="Y62" s="74">
        <f t="shared" ref="Y62:Y84" si="21">X62/U62*100</f>
        <v>14.475248789079703</v>
      </c>
      <c r="Z62" s="74">
        <f>Иные!B50</f>
        <v>0</v>
      </c>
      <c r="AA62" s="74">
        <f>Иные!C50</f>
        <v>330.1</v>
      </c>
      <c r="AB62" s="74">
        <f>Иные!D50</f>
        <v>330.1</v>
      </c>
      <c r="AC62" s="74">
        <f>Иные!E50</f>
        <v>0</v>
      </c>
      <c r="AD62" s="74">
        <f>Иные!F50</f>
        <v>59.006230000000002</v>
      </c>
      <c r="AE62" s="74">
        <f t="shared" si="20"/>
        <v>17.875259012420479</v>
      </c>
      <c r="AF62" s="38"/>
      <c r="AG62" s="35"/>
    </row>
    <row r="63" spans="1:33" x14ac:dyDescent="0.25">
      <c r="A63" s="16" t="s">
        <v>303</v>
      </c>
      <c r="B63" s="141">
        <f t="shared" si="1"/>
        <v>7416.7</v>
      </c>
      <c r="C63" s="141">
        <f t="shared" si="2"/>
        <v>7775.0999999999995</v>
      </c>
      <c r="D63" s="141">
        <f t="shared" si="3"/>
        <v>7775.0999999999995</v>
      </c>
      <c r="E63" s="141">
        <f t="shared" si="4"/>
        <v>0</v>
      </c>
      <c r="F63" s="141">
        <f t="shared" si="5"/>
        <v>167.12295</v>
      </c>
      <c r="G63" s="141">
        <f t="shared" si="17"/>
        <v>2.1494636724929586</v>
      </c>
      <c r="H63" s="74"/>
      <c r="I63" s="74"/>
      <c r="J63" s="74"/>
      <c r="K63" s="74"/>
      <c r="L63" s="74"/>
      <c r="M63" s="75"/>
      <c r="N63" s="231">
        <f>Субсидии!B61</f>
        <v>6849</v>
      </c>
      <c r="O63" s="231">
        <f>Субсидии!C61</f>
        <v>6849</v>
      </c>
      <c r="P63" s="231">
        <f>Субсидии!D61</f>
        <v>6849</v>
      </c>
      <c r="Q63" s="231">
        <f>Субсидии!E61</f>
        <v>0</v>
      </c>
      <c r="R63" s="231">
        <f>Субсидии!F61</f>
        <v>0</v>
      </c>
      <c r="S63" s="74">
        <f t="shared" si="18"/>
        <v>0</v>
      </c>
      <c r="T63" s="74">
        <f>'Субвенции '!B63</f>
        <v>567.70000000000005</v>
      </c>
      <c r="U63" s="74">
        <f>'Субвенции '!C63</f>
        <v>567.70000000000005</v>
      </c>
      <c r="V63" s="74">
        <f>'Субвенции '!D63</f>
        <v>567.70000000000005</v>
      </c>
      <c r="W63" s="74">
        <f>'Субвенции '!E63</f>
        <v>0</v>
      </c>
      <c r="X63" s="74">
        <f>'Субвенции '!F63</f>
        <v>98.255309999999994</v>
      </c>
      <c r="Y63" s="74">
        <f t="shared" si="21"/>
        <v>17.307611414479478</v>
      </c>
      <c r="Z63" s="74">
        <f>Иные!B51</f>
        <v>0</v>
      </c>
      <c r="AA63" s="74">
        <f>Иные!C51</f>
        <v>358.4</v>
      </c>
      <c r="AB63" s="74">
        <f>Иные!D51</f>
        <v>358.4</v>
      </c>
      <c r="AC63" s="74">
        <f>Иные!E51</f>
        <v>0</v>
      </c>
      <c r="AD63" s="74">
        <f>Иные!F51</f>
        <v>68.867639999999994</v>
      </c>
      <c r="AE63" s="74">
        <f t="shared" si="20"/>
        <v>19.215301339285716</v>
      </c>
      <c r="AF63" s="38"/>
      <c r="AG63" s="35"/>
    </row>
    <row r="64" spans="1:33" x14ac:dyDescent="0.25">
      <c r="A64" s="16" t="s">
        <v>479</v>
      </c>
      <c r="B64" s="141">
        <f t="shared" si="1"/>
        <v>2994.1</v>
      </c>
      <c r="C64" s="141">
        <f t="shared" si="2"/>
        <v>3398.2</v>
      </c>
      <c r="D64" s="141">
        <f t="shared" si="3"/>
        <v>3398.2</v>
      </c>
      <c r="E64" s="141">
        <f t="shared" si="4"/>
        <v>0</v>
      </c>
      <c r="F64" s="141">
        <f t="shared" si="5"/>
        <v>84.225619999999992</v>
      </c>
      <c r="G64" s="141">
        <f t="shared" si="17"/>
        <v>2.4785362839150138</v>
      </c>
      <c r="H64" s="74"/>
      <c r="I64" s="74"/>
      <c r="J64" s="74"/>
      <c r="K64" s="74"/>
      <c r="L64" s="74"/>
      <c r="M64" s="75"/>
      <c r="N64" s="231">
        <f>Субсидии!B62</f>
        <v>2767</v>
      </c>
      <c r="O64" s="231">
        <f>Субсидии!C62</f>
        <v>2897</v>
      </c>
      <c r="P64" s="231">
        <f>Субсидии!D62</f>
        <v>2897</v>
      </c>
      <c r="Q64" s="231">
        <f>Субсидии!E62</f>
        <v>0</v>
      </c>
      <c r="R64" s="231">
        <f>Субсидии!F62</f>
        <v>0</v>
      </c>
      <c r="S64" s="74">
        <f t="shared" si="18"/>
        <v>0</v>
      </c>
      <c r="T64" s="74">
        <f>'Субвенции '!B64</f>
        <v>227.1</v>
      </c>
      <c r="U64" s="74">
        <f>'Субвенции '!C64</f>
        <v>227.1</v>
      </c>
      <c r="V64" s="74">
        <f>'Субвенции '!D64</f>
        <v>227.1</v>
      </c>
      <c r="W64" s="74">
        <f>'Субвенции '!E64</f>
        <v>0</v>
      </c>
      <c r="X64" s="74">
        <f>'Субвенции '!F64</f>
        <v>40.84872</v>
      </c>
      <c r="Y64" s="74">
        <f t="shared" si="21"/>
        <v>17.987107001321004</v>
      </c>
      <c r="Z64" s="74">
        <f>Иные!B52</f>
        <v>0</v>
      </c>
      <c r="AA64" s="74">
        <f>Иные!C52</f>
        <v>274.10000000000002</v>
      </c>
      <c r="AB64" s="74">
        <f>Иные!D52</f>
        <v>274.10000000000002</v>
      </c>
      <c r="AC64" s="74">
        <f>Иные!E52</f>
        <v>0</v>
      </c>
      <c r="AD64" s="74">
        <f>Иные!F52</f>
        <v>43.376899999999999</v>
      </c>
      <c r="AE64" s="74">
        <f t="shared" si="20"/>
        <v>15.825209777453484</v>
      </c>
      <c r="AF64" s="38"/>
      <c r="AG64" s="35"/>
    </row>
    <row r="65" spans="1:33" x14ac:dyDescent="0.25">
      <c r="A65" s="16" t="s">
        <v>480</v>
      </c>
      <c r="B65" s="141">
        <f t="shared" si="1"/>
        <v>3047.1</v>
      </c>
      <c r="C65" s="141">
        <f t="shared" si="2"/>
        <v>4401.7890000000007</v>
      </c>
      <c r="D65" s="141">
        <f t="shared" si="3"/>
        <v>4401.7890000000007</v>
      </c>
      <c r="E65" s="141">
        <f t="shared" si="4"/>
        <v>0</v>
      </c>
      <c r="F65" s="141">
        <f t="shared" si="5"/>
        <v>33.558450000000001</v>
      </c>
      <c r="G65" s="141">
        <f t="shared" si="17"/>
        <v>0.76238206783650908</v>
      </c>
      <c r="H65" s="74"/>
      <c r="I65" s="74"/>
      <c r="J65" s="74"/>
      <c r="K65" s="74"/>
      <c r="L65" s="74"/>
      <c r="M65" s="75"/>
      <c r="N65" s="231">
        <f>Субсидии!B63</f>
        <v>2820</v>
      </c>
      <c r="O65" s="231">
        <f>Субсидии!C63</f>
        <v>4081.5889999999999</v>
      </c>
      <c r="P65" s="231">
        <f>Субсидии!D63</f>
        <v>4081.5889999999999</v>
      </c>
      <c r="Q65" s="231">
        <f>Субсидии!E63</f>
        <v>0</v>
      </c>
      <c r="R65" s="231">
        <f>Субсидии!F63</f>
        <v>0</v>
      </c>
      <c r="S65" s="74">
        <f t="shared" si="18"/>
        <v>0</v>
      </c>
      <c r="T65" s="74">
        <f>'Субвенции '!B65</f>
        <v>227.1</v>
      </c>
      <c r="U65" s="74">
        <f>'Субвенции '!C65</f>
        <v>227.1</v>
      </c>
      <c r="V65" s="74">
        <f>'Субвенции '!D65</f>
        <v>227.1</v>
      </c>
      <c r="W65" s="74">
        <f>'Субвенции '!E65</f>
        <v>0</v>
      </c>
      <c r="X65" s="74">
        <f>'Субвенции '!F65</f>
        <v>33.558450000000001</v>
      </c>
      <c r="Y65" s="74">
        <f t="shared" si="21"/>
        <v>14.776948480845443</v>
      </c>
      <c r="Z65" s="74">
        <f>Иные!B53</f>
        <v>0</v>
      </c>
      <c r="AA65" s="74">
        <f>Иные!C53</f>
        <v>93.1</v>
      </c>
      <c r="AB65" s="74">
        <f>Иные!D53</f>
        <v>93.1</v>
      </c>
      <c r="AC65" s="74">
        <f>Иные!E53</f>
        <v>0</v>
      </c>
      <c r="AD65" s="74">
        <f>Иные!F53</f>
        <v>0</v>
      </c>
      <c r="AE65" s="74">
        <f t="shared" si="20"/>
        <v>0</v>
      </c>
      <c r="AF65" s="38"/>
      <c r="AG65" s="35"/>
    </row>
    <row r="66" spans="1:33" x14ac:dyDescent="0.25">
      <c r="A66" s="16" t="s">
        <v>305</v>
      </c>
      <c r="B66" s="141">
        <f t="shared" si="1"/>
        <v>3740.1</v>
      </c>
      <c r="C66" s="141">
        <f t="shared" si="2"/>
        <v>4109.8</v>
      </c>
      <c r="D66" s="141">
        <f t="shared" si="3"/>
        <v>4109.8</v>
      </c>
      <c r="E66" s="141">
        <f t="shared" si="4"/>
        <v>0</v>
      </c>
      <c r="F66" s="141">
        <f t="shared" si="5"/>
        <v>98.903300000000002</v>
      </c>
      <c r="G66" s="141">
        <f t="shared" si="17"/>
        <v>2.4065234317971678</v>
      </c>
      <c r="H66" s="74"/>
      <c r="I66" s="74"/>
      <c r="J66" s="74"/>
      <c r="K66" s="74"/>
      <c r="L66" s="74"/>
      <c r="M66" s="75"/>
      <c r="N66" s="231">
        <f>Субсидии!B64</f>
        <v>3513</v>
      </c>
      <c r="O66" s="231">
        <f>Субсидии!C64</f>
        <v>3513</v>
      </c>
      <c r="P66" s="231">
        <f>Субсидии!D64</f>
        <v>3513</v>
      </c>
      <c r="Q66" s="231">
        <f>Субсидии!E64</f>
        <v>0</v>
      </c>
      <c r="R66" s="231">
        <f>Субсидии!F64</f>
        <v>0</v>
      </c>
      <c r="S66" s="74">
        <f t="shared" si="18"/>
        <v>0</v>
      </c>
      <c r="T66" s="74">
        <f>'Субвенции '!B66</f>
        <v>227.1</v>
      </c>
      <c r="U66" s="74">
        <f>'Субвенции '!C66</f>
        <v>227.1</v>
      </c>
      <c r="V66" s="74">
        <f>'Субвенции '!D66</f>
        <v>227.1</v>
      </c>
      <c r="W66" s="74">
        <f>'Субвенции '!E66</f>
        <v>0</v>
      </c>
      <c r="X66" s="74">
        <f>'Субвенции '!F66</f>
        <v>35.935960000000001</v>
      </c>
      <c r="Y66" s="74">
        <f t="shared" si="21"/>
        <v>15.823848524878908</v>
      </c>
      <c r="Z66" s="74">
        <f>Иные!B54</f>
        <v>0</v>
      </c>
      <c r="AA66" s="74">
        <f>Иные!C54</f>
        <v>369.7</v>
      </c>
      <c r="AB66" s="74">
        <f>Иные!D54</f>
        <v>369.7</v>
      </c>
      <c r="AC66" s="74">
        <f>Иные!E54</f>
        <v>0</v>
      </c>
      <c r="AD66" s="74">
        <f>Иные!F54</f>
        <v>62.967339999999993</v>
      </c>
      <c r="AE66" s="74">
        <f t="shared" si="20"/>
        <v>17.032009737625099</v>
      </c>
      <c r="AF66" s="38"/>
      <c r="AG66" s="35"/>
    </row>
    <row r="67" spans="1:33" x14ac:dyDescent="0.25">
      <c r="A67" s="16" t="s">
        <v>141</v>
      </c>
      <c r="B67" s="141">
        <f t="shared" si="1"/>
        <v>4997.1000000000004</v>
      </c>
      <c r="C67" s="141">
        <f t="shared" si="2"/>
        <v>6114</v>
      </c>
      <c r="D67" s="141">
        <f t="shared" si="3"/>
        <v>6114</v>
      </c>
      <c r="E67" s="141">
        <f t="shared" si="4"/>
        <v>0</v>
      </c>
      <c r="F67" s="141">
        <f t="shared" si="5"/>
        <v>79.400170000000003</v>
      </c>
      <c r="G67" s="141">
        <f t="shared" si="17"/>
        <v>1.2986615963362775</v>
      </c>
      <c r="H67" s="74"/>
      <c r="I67" s="74"/>
      <c r="J67" s="74"/>
      <c r="K67" s="74"/>
      <c r="L67" s="74"/>
      <c r="M67" s="75"/>
      <c r="N67" s="231">
        <f>Субсидии!B65</f>
        <v>4770</v>
      </c>
      <c r="O67" s="231">
        <f>Субсидии!C65</f>
        <v>5520</v>
      </c>
      <c r="P67" s="231">
        <f>Субсидии!D65</f>
        <v>5520</v>
      </c>
      <c r="Q67" s="231">
        <f>Субсидии!E65</f>
        <v>0</v>
      </c>
      <c r="R67" s="231">
        <f>Субсидии!F65</f>
        <v>0</v>
      </c>
      <c r="S67" s="74">
        <f t="shared" si="18"/>
        <v>0</v>
      </c>
      <c r="T67" s="74">
        <f>'Субвенции '!B67</f>
        <v>227.1</v>
      </c>
      <c r="U67" s="74">
        <f>'Субвенции '!C67</f>
        <v>227.1</v>
      </c>
      <c r="V67" s="74">
        <f>'Субвенции '!D67</f>
        <v>227.1</v>
      </c>
      <c r="W67" s="74">
        <f>'Субвенции '!E67</f>
        <v>0</v>
      </c>
      <c r="X67" s="74">
        <f>'Субвенции '!F67</f>
        <v>39.164389999999997</v>
      </c>
      <c r="Y67" s="74">
        <f t="shared" si="21"/>
        <v>17.245438132981064</v>
      </c>
      <c r="Z67" s="74">
        <f>Иные!B63</f>
        <v>0</v>
      </c>
      <c r="AA67" s="74">
        <f>Иные!C63</f>
        <v>366.9</v>
      </c>
      <c r="AB67" s="74">
        <f>Иные!D63</f>
        <v>366.9</v>
      </c>
      <c r="AC67" s="74">
        <f>Иные!E63</f>
        <v>0</v>
      </c>
      <c r="AD67" s="74">
        <f>Иные!F63</f>
        <v>40.235779999999998</v>
      </c>
      <c r="AE67" s="74"/>
      <c r="AF67" s="38"/>
      <c r="AG67" s="35"/>
    </row>
    <row r="68" spans="1:33" x14ac:dyDescent="0.25">
      <c r="A68" s="16" t="s">
        <v>138</v>
      </c>
      <c r="B68" s="141">
        <f t="shared" si="1"/>
        <v>567.70000000000005</v>
      </c>
      <c r="C68" s="141">
        <f t="shared" si="2"/>
        <v>902.1</v>
      </c>
      <c r="D68" s="141">
        <f t="shared" si="3"/>
        <v>902.1</v>
      </c>
      <c r="E68" s="141">
        <f t="shared" si="4"/>
        <v>0</v>
      </c>
      <c r="F68" s="141">
        <f t="shared" si="5"/>
        <v>176.10750000000002</v>
      </c>
      <c r="G68" s="141">
        <f t="shared" si="17"/>
        <v>19.521948786165616</v>
      </c>
      <c r="H68" s="74"/>
      <c r="I68" s="74"/>
      <c r="J68" s="74"/>
      <c r="K68" s="74"/>
      <c r="L68" s="74"/>
      <c r="M68" s="75"/>
      <c r="N68" s="231">
        <f>Субсидии!B67</f>
        <v>0</v>
      </c>
      <c r="O68" s="231">
        <f>Субсидии!C67</f>
        <v>0</v>
      </c>
      <c r="P68" s="231">
        <f>Субсидии!D67</f>
        <v>0</v>
      </c>
      <c r="Q68" s="231">
        <f>Субсидии!E67</f>
        <v>0</v>
      </c>
      <c r="R68" s="231">
        <f>Субсидии!F67</f>
        <v>0</v>
      </c>
      <c r="S68" s="74"/>
      <c r="T68" s="74">
        <f>'Субвенции '!B69</f>
        <v>567.70000000000005</v>
      </c>
      <c r="U68" s="74">
        <f>'Субвенции '!C69</f>
        <v>567.70000000000005</v>
      </c>
      <c r="V68" s="74">
        <f>'Субвенции '!D69</f>
        <v>567.70000000000005</v>
      </c>
      <c r="W68" s="74">
        <f>'Субвенции '!E69</f>
        <v>0</v>
      </c>
      <c r="X68" s="74">
        <f>'Субвенции '!F69</f>
        <v>101.71246000000001</v>
      </c>
      <c r="Y68" s="74">
        <f t="shared" si="21"/>
        <v>17.916586225118898</v>
      </c>
      <c r="Z68" s="74">
        <f>Иные!B57</f>
        <v>0</v>
      </c>
      <c r="AA68" s="74">
        <f>Иные!C57</f>
        <v>334.4</v>
      </c>
      <c r="AB68" s="74">
        <f>Иные!D57</f>
        <v>334.4</v>
      </c>
      <c r="AC68" s="74">
        <f>Иные!E57</f>
        <v>0</v>
      </c>
      <c r="AD68" s="74">
        <f>Иные!F57</f>
        <v>74.395039999999995</v>
      </c>
      <c r="AE68" s="74">
        <f t="shared" si="20"/>
        <v>22.247320574162678</v>
      </c>
      <c r="AF68" s="38"/>
      <c r="AG68" s="35"/>
    </row>
    <row r="69" spans="1:33" x14ac:dyDescent="0.25">
      <c r="A69" s="16" t="s">
        <v>237</v>
      </c>
      <c r="B69" s="141">
        <f t="shared" si="1"/>
        <v>3629.1</v>
      </c>
      <c r="C69" s="141">
        <f t="shared" si="2"/>
        <v>4409.6000000000004</v>
      </c>
      <c r="D69" s="141">
        <f t="shared" si="3"/>
        <v>4409.6000000000004</v>
      </c>
      <c r="E69" s="141">
        <f t="shared" si="4"/>
        <v>0</v>
      </c>
      <c r="F69" s="141">
        <f t="shared" si="5"/>
        <v>40.484819999999999</v>
      </c>
      <c r="G69" s="141">
        <f t="shared" si="17"/>
        <v>0.91810640420899847</v>
      </c>
      <c r="H69" s="74"/>
      <c r="I69" s="74"/>
      <c r="J69" s="74"/>
      <c r="K69" s="74"/>
      <c r="L69" s="74"/>
      <c r="M69" s="75"/>
      <c r="N69" s="231">
        <f>Субсидии!B66</f>
        <v>3402</v>
      </c>
      <c r="O69" s="231">
        <f>Субсидии!C66</f>
        <v>3952</v>
      </c>
      <c r="P69" s="231">
        <f>Субсидии!D66</f>
        <v>3952</v>
      </c>
      <c r="Q69" s="231">
        <f>Субсидии!E66</f>
        <v>0</v>
      </c>
      <c r="R69" s="231">
        <f>Субсидии!F66</f>
        <v>0</v>
      </c>
      <c r="S69" s="74">
        <f t="shared" si="18"/>
        <v>0</v>
      </c>
      <c r="T69" s="74">
        <f>'Субвенции '!B68</f>
        <v>227.1</v>
      </c>
      <c r="U69" s="74">
        <f>'Субвенции '!C68</f>
        <v>227.1</v>
      </c>
      <c r="V69" s="74">
        <f>'Субвенции '!D68</f>
        <v>227.1</v>
      </c>
      <c r="W69" s="74">
        <f>'Субвенции '!E68</f>
        <v>0</v>
      </c>
      <c r="X69" s="74">
        <f>'Субвенции '!F68</f>
        <v>40.484819999999999</v>
      </c>
      <c r="Y69" s="74">
        <f t="shared" si="21"/>
        <v>17.826869220607662</v>
      </c>
      <c r="Z69" s="74">
        <f>Иные!B55</f>
        <v>0</v>
      </c>
      <c r="AA69" s="74">
        <f>Иные!C55</f>
        <v>230.5</v>
      </c>
      <c r="AB69" s="74">
        <f>Иные!D55</f>
        <v>230.5</v>
      </c>
      <c r="AC69" s="74">
        <f>Иные!E55</f>
        <v>0</v>
      </c>
      <c r="AD69" s="74">
        <f>Иные!F55</f>
        <v>0</v>
      </c>
      <c r="AE69" s="74">
        <f t="shared" si="20"/>
        <v>0</v>
      </c>
      <c r="AF69" s="38"/>
      <c r="AG69" s="35"/>
    </row>
    <row r="70" spans="1:33" x14ac:dyDescent="0.25">
      <c r="A70" s="16" t="s">
        <v>137</v>
      </c>
      <c r="B70" s="141">
        <f t="shared" si="1"/>
        <v>10732.7</v>
      </c>
      <c r="C70" s="141">
        <f t="shared" si="2"/>
        <v>13194.102000000001</v>
      </c>
      <c r="D70" s="141">
        <f t="shared" si="3"/>
        <v>13194.102000000001</v>
      </c>
      <c r="E70" s="141">
        <f t="shared" si="4"/>
        <v>0</v>
      </c>
      <c r="F70" s="141">
        <f t="shared" si="5"/>
        <v>106.37389</v>
      </c>
      <c r="G70" s="141">
        <f t="shared" si="17"/>
        <v>0.80622303814234575</v>
      </c>
      <c r="H70" s="74"/>
      <c r="I70" s="74"/>
      <c r="J70" s="74"/>
      <c r="K70" s="74"/>
      <c r="L70" s="74"/>
      <c r="M70" s="75"/>
      <c r="N70" s="231">
        <f>Субсидии!B68</f>
        <v>10165</v>
      </c>
      <c r="O70" s="231">
        <f>Субсидии!C68</f>
        <v>12202.602000000001</v>
      </c>
      <c r="P70" s="231">
        <f>Субсидии!D68</f>
        <v>12202.602000000001</v>
      </c>
      <c r="Q70" s="231">
        <f>Субсидии!E68</f>
        <v>0</v>
      </c>
      <c r="R70" s="231">
        <f>Субсидии!F68</f>
        <v>0</v>
      </c>
      <c r="S70" s="74">
        <f t="shared" si="18"/>
        <v>0</v>
      </c>
      <c r="T70" s="74">
        <f>'Субвенции '!B70</f>
        <v>567.70000000000005</v>
      </c>
      <c r="U70" s="74">
        <f>'Субвенции '!C70</f>
        <v>567.70000000000005</v>
      </c>
      <c r="V70" s="74">
        <f>'Субвенции '!D70</f>
        <v>567.70000000000005</v>
      </c>
      <c r="W70" s="74">
        <f>'Субвенции '!E70</f>
        <v>0</v>
      </c>
      <c r="X70" s="74">
        <f>'Субвенции '!F70</f>
        <v>106.37389</v>
      </c>
      <c r="Y70" s="74">
        <f t="shared" si="21"/>
        <v>18.737694204685575</v>
      </c>
      <c r="Z70" s="74">
        <f>Иные!B56</f>
        <v>0</v>
      </c>
      <c r="AA70" s="74">
        <f>Иные!C56</f>
        <v>423.8</v>
      </c>
      <c r="AB70" s="74">
        <f>Иные!D56</f>
        <v>423.8</v>
      </c>
      <c r="AC70" s="74">
        <f>Иные!E56</f>
        <v>0</v>
      </c>
      <c r="AD70" s="74">
        <f>Иные!F56</f>
        <v>0</v>
      </c>
      <c r="AE70" s="74">
        <f t="shared" si="20"/>
        <v>0</v>
      </c>
      <c r="AF70" s="38"/>
      <c r="AG70" s="35"/>
    </row>
    <row r="71" spans="1:33" x14ac:dyDescent="0.25">
      <c r="A71" s="16" t="s">
        <v>139</v>
      </c>
      <c r="B71" s="141">
        <f t="shared" si="1"/>
        <v>4760.1000000000004</v>
      </c>
      <c r="C71" s="141">
        <f t="shared" si="2"/>
        <v>4988.3</v>
      </c>
      <c r="D71" s="141">
        <f t="shared" si="3"/>
        <v>4988.3</v>
      </c>
      <c r="E71" s="141">
        <f t="shared" si="4"/>
        <v>0</v>
      </c>
      <c r="F71" s="141">
        <f t="shared" si="5"/>
        <v>83.12509</v>
      </c>
      <c r="G71" s="141">
        <f t="shared" si="17"/>
        <v>1.6664011787582942</v>
      </c>
      <c r="H71" s="74"/>
      <c r="I71" s="74"/>
      <c r="J71" s="74"/>
      <c r="K71" s="74"/>
      <c r="L71" s="74"/>
      <c r="M71" s="75"/>
      <c r="N71" s="231">
        <f>Субсидии!B69</f>
        <v>4533</v>
      </c>
      <c r="O71" s="231">
        <f>Субсидии!C69</f>
        <v>4533</v>
      </c>
      <c r="P71" s="231">
        <f>Субсидии!D69</f>
        <v>4533</v>
      </c>
      <c r="Q71" s="231">
        <f>Субсидии!E69</f>
        <v>0</v>
      </c>
      <c r="R71" s="231">
        <f>Субсидии!F69</f>
        <v>0</v>
      </c>
      <c r="S71" s="74">
        <f t="shared" si="18"/>
        <v>0</v>
      </c>
      <c r="T71" s="74">
        <f>'Субвенции '!B71</f>
        <v>227.1</v>
      </c>
      <c r="U71" s="74">
        <f>'Субвенции '!C71</f>
        <v>227.1</v>
      </c>
      <c r="V71" s="74">
        <f>'Субвенции '!D71</f>
        <v>227.1</v>
      </c>
      <c r="W71" s="74">
        <f>'Субвенции '!E71</f>
        <v>0</v>
      </c>
      <c r="X71" s="74">
        <f>'Субвенции '!F71</f>
        <v>39.438589999999998</v>
      </c>
      <c r="Y71" s="74">
        <f t="shared" si="21"/>
        <v>17.366177895200352</v>
      </c>
      <c r="Z71" s="74">
        <f>Иные!B58</f>
        <v>0</v>
      </c>
      <c r="AA71" s="74">
        <f>Иные!C58</f>
        <v>228.2</v>
      </c>
      <c r="AB71" s="74">
        <f>Иные!D58</f>
        <v>228.2</v>
      </c>
      <c r="AC71" s="74">
        <f>Иные!E58</f>
        <v>0</v>
      </c>
      <c r="AD71" s="74">
        <f>Иные!F58</f>
        <v>43.686500000000002</v>
      </c>
      <c r="AE71" s="74">
        <f t="shared" si="20"/>
        <v>19.143952673093779</v>
      </c>
      <c r="AF71" s="38"/>
      <c r="AG71" s="35"/>
    </row>
    <row r="72" spans="1:33" x14ac:dyDescent="0.25">
      <c r="A72" s="16" t="s">
        <v>306</v>
      </c>
      <c r="B72" s="141">
        <f t="shared" si="1"/>
        <v>3491.1</v>
      </c>
      <c r="C72" s="141">
        <f t="shared" si="2"/>
        <v>3750.1</v>
      </c>
      <c r="D72" s="141">
        <f t="shared" si="3"/>
        <v>3750.1</v>
      </c>
      <c r="E72" s="141">
        <f t="shared" si="4"/>
        <v>0</v>
      </c>
      <c r="F72" s="141">
        <f t="shared" si="5"/>
        <v>82.052369999999996</v>
      </c>
      <c r="G72" s="141">
        <f t="shared" si="17"/>
        <v>2.1880048532039145</v>
      </c>
      <c r="H72" s="74"/>
      <c r="I72" s="74"/>
      <c r="J72" s="74"/>
      <c r="K72" s="74"/>
      <c r="L72" s="74"/>
      <c r="M72" s="75"/>
      <c r="N72" s="231">
        <f>Субсидии!B70</f>
        <v>3264</v>
      </c>
      <c r="O72" s="231">
        <f>Субсидии!C70</f>
        <v>3264</v>
      </c>
      <c r="P72" s="231">
        <f>Субсидии!D70</f>
        <v>3264</v>
      </c>
      <c r="Q72" s="231">
        <f>Субсидии!E70</f>
        <v>0</v>
      </c>
      <c r="R72" s="231">
        <f>Субсидии!F70</f>
        <v>0</v>
      </c>
      <c r="S72" s="74">
        <f t="shared" si="18"/>
        <v>0</v>
      </c>
      <c r="T72" s="74">
        <f>'Субвенции '!B72</f>
        <v>227.1</v>
      </c>
      <c r="U72" s="74">
        <f>'Субвенции '!C72</f>
        <v>227.1</v>
      </c>
      <c r="V72" s="74">
        <f>'Субвенции '!D72</f>
        <v>227.1</v>
      </c>
      <c r="W72" s="74">
        <f>'Субвенции '!E72</f>
        <v>0</v>
      </c>
      <c r="X72" s="74">
        <f>'Субвенции '!F72</f>
        <v>38.756239999999998</v>
      </c>
      <c r="Y72" s="74">
        <f t="shared" si="21"/>
        <v>17.065715543813297</v>
      </c>
      <c r="Z72" s="74">
        <f>Иные!B59</f>
        <v>0</v>
      </c>
      <c r="AA72" s="74">
        <f>Иные!C59</f>
        <v>259</v>
      </c>
      <c r="AB72" s="74">
        <f>Иные!D59</f>
        <v>259</v>
      </c>
      <c r="AC72" s="74">
        <f>Иные!E59</f>
        <v>0</v>
      </c>
      <c r="AD72" s="74">
        <f>Иные!F59</f>
        <v>43.296129999999998</v>
      </c>
      <c r="AE72" s="74">
        <f t="shared" si="20"/>
        <v>16.716652509652508</v>
      </c>
      <c r="AF72" s="38"/>
      <c r="AG72" s="35"/>
    </row>
    <row r="73" spans="1:33" x14ac:dyDescent="0.25">
      <c r="A73" s="16" t="s">
        <v>309</v>
      </c>
      <c r="B73" s="141">
        <f t="shared" ref="B73:B136" si="22">H73+N73+T73+Z73</f>
        <v>2831.1</v>
      </c>
      <c r="C73" s="141">
        <f t="shared" ref="C73:C136" si="23">I73+O73+U73+AA73</f>
        <v>3103.7999999999997</v>
      </c>
      <c r="D73" s="141">
        <f t="shared" ref="D73:D136" si="24">J73+P73+V73+AB73</f>
        <v>3103.7999999999997</v>
      </c>
      <c r="E73" s="141">
        <f t="shared" ref="E73:E136" si="25">K73+Q73+W73+AC73</f>
        <v>0</v>
      </c>
      <c r="F73" s="141">
        <f t="shared" ref="F73:F136" si="26">L73+R73+X73+AD73</f>
        <v>48.268120000000003</v>
      </c>
      <c r="G73" s="141">
        <f t="shared" si="17"/>
        <v>1.5551298408402605</v>
      </c>
      <c r="H73" s="74"/>
      <c r="I73" s="74"/>
      <c r="J73" s="74"/>
      <c r="K73" s="74"/>
      <c r="L73" s="74"/>
      <c r="M73" s="75"/>
      <c r="N73" s="231">
        <f>Субсидии!B71</f>
        <v>2604</v>
      </c>
      <c r="O73" s="231">
        <f>Субсидии!C71</f>
        <v>2604</v>
      </c>
      <c r="P73" s="231">
        <f>Субсидии!D71</f>
        <v>2604</v>
      </c>
      <c r="Q73" s="231">
        <f>Субсидии!E71</f>
        <v>0</v>
      </c>
      <c r="R73" s="231">
        <f>Субсидии!F71</f>
        <v>0</v>
      </c>
      <c r="S73" s="74">
        <f t="shared" si="18"/>
        <v>0</v>
      </c>
      <c r="T73" s="74">
        <f>'Субвенции '!B73</f>
        <v>227.1</v>
      </c>
      <c r="U73" s="74">
        <f>'Субвенции '!C73</f>
        <v>227.1</v>
      </c>
      <c r="V73" s="74">
        <f>'Субвенции '!D73</f>
        <v>227.1</v>
      </c>
      <c r="W73" s="74">
        <f>'Субвенции '!E73</f>
        <v>0</v>
      </c>
      <c r="X73" s="74">
        <f>'Субвенции '!F73</f>
        <v>48.268120000000003</v>
      </c>
      <c r="Y73" s="74">
        <f t="shared" si="21"/>
        <v>21.254125935711144</v>
      </c>
      <c r="Z73" s="74">
        <f>Иные!B60</f>
        <v>0</v>
      </c>
      <c r="AA73" s="74">
        <f>Иные!C60</f>
        <v>272.7</v>
      </c>
      <c r="AB73" s="74">
        <f>Иные!D60</f>
        <v>272.7</v>
      </c>
      <c r="AC73" s="74">
        <f>Иные!E60</f>
        <v>0</v>
      </c>
      <c r="AD73" s="74">
        <f>Иные!F60</f>
        <v>0</v>
      </c>
      <c r="AE73" s="74">
        <f t="shared" si="20"/>
        <v>0</v>
      </c>
      <c r="AF73" s="38"/>
      <c r="AG73" s="35"/>
    </row>
    <row r="74" spans="1:33" x14ac:dyDescent="0.25">
      <c r="A74" s="16" t="s">
        <v>140</v>
      </c>
      <c r="B74" s="141">
        <f t="shared" si="22"/>
        <v>5858.1</v>
      </c>
      <c r="C74" s="141">
        <f t="shared" si="23"/>
        <v>5908.5</v>
      </c>
      <c r="D74" s="141">
        <f t="shared" si="24"/>
        <v>5908.5</v>
      </c>
      <c r="E74" s="141">
        <f t="shared" si="25"/>
        <v>0</v>
      </c>
      <c r="F74" s="141">
        <f t="shared" si="26"/>
        <v>42.631419999999999</v>
      </c>
      <c r="G74" s="141">
        <f t="shared" si="17"/>
        <v>0.72152695269526945</v>
      </c>
      <c r="H74" s="74"/>
      <c r="I74" s="74"/>
      <c r="J74" s="74"/>
      <c r="K74" s="74"/>
      <c r="L74" s="74"/>
      <c r="M74" s="75"/>
      <c r="N74" s="231">
        <f>Субсидии!B72</f>
        <v>5631</v>
      </c>
      <c r="O74" s="231">
        <f>Субсидии!C72</f>
        <v>5631</v>
      </c>
      <c r="P74" s="231">
        <f>Субсидии!D72</f>
        <v>5631</v>
      </c>
      <c r="Q74" s="231">
        <f>Субсидии!E72</f>
        <v>0</v>
      </c>
      <c r="R74" s="231">
        <f>Субсидии!F72</f>
        <v>0</v>
      </c>
      <c r="S74" s="74">
        <f t="shared" si="18"/>
        <v>0</v>
      </c>
      <c r="T74" s="74">
        <f>'Субвенции '!B74</f>
        <v>227.1</v>
      </c>
      <c r="U74" s="74">
        <f>'Субвенции '!C74</f>
        <v>227.1</v>
      </c>
      <c r="V74" s="74">
        <f>'Субвенции '!D74</f>
        <v>227.1</v>
      </c>
      <c r="W74" s="74">
        <f>'Субвенции '!E74</f>
        <v>0</v>
      </c>
      <c r="X74" s="74">
        <f>'Субвенции '!F74</f>
        <v>37.305140000000002</v>
      </c>
      <c r="Y74" s="74">
        <f t="shared" si="21"/>
        <v>16.426745926904449</v>
      </c>
      <c r="Z74" s="74">
        <f>Иные!B61</f>
        <v>0</v>
      </c>
      <c r="AA74" s="74">
        <f>Иные!C61</f>
        <v>50.4</v>
      </c>
      <c r="AB74" s="74">
        <f>Иные!D61</f>
        <v>50.4</v>
      </c>
      <c r="AC74" s="74">
        <f>Иные!E61</f>
        <v>0</v>
      </c>
      <c r="AD74" s="74">
        <f>Иные!F61</f>
        <v>5.3262799999999997</v>
      </c>
      <c r="AE74" s="74">
        <f t="shared" si="20"/>
        <v>10.568015873015872</v>
      </c>
      <c r="AF74" s="38"/>
      <c r="AG74" s="35"/>
    </row>
    <row r="75" spans="1:33" x14ac:dyDescent="0.25">
      <c r="A75" s="16" t="s">
        <v>308</v>
      </c>
      <c r="B75" s="141">
        <f t="shared" si="22"/>
        <v>7587.7</v>
      </c>
      <c r="C75" s="141">
        <f t="shared" si="23"/>
        <v>8214.7999999999993</v>
      </c>
      <c r="D75" s="141">
        <f t="shared" si="24"/>
        <v>8214.7999999999993</v>
      </c>
      <c r="E75" s="141">
        <f t="shared" si="25"/>
        <v>0</v>
      </c>
      <c r="F75" s="141">
        <f t="shared" si="26"/>
        <v>82.485939999999999</v>
      </c>
      <c r="G75" s="141">
        <f t="shared" si="17"/>
        <v>1.0041137946145982</v>
      </c>
      <c r="H75" s="74"/>
      <c r="I75" s="74"/>
      <c r="J75" s="74"/>
      <c r="K75" s="74"/>
      <c r="L75" s="74"/>
      <c r="M75" s="75"/>
      <c r="N75" s="231">
        <f>Субсидии!B73</f>
        <v>7020</v>
      </c>
      <c r="O75" s="231">
        <f>Субсидии!C73</f>
        <v>7020</v>
      </c>
      <c r="P75" s="231">
        <f>Субсидии!D73</f>
        <v>7020</v>
      </c>
      <c r="Q75" s="231">
        <f>Субсидии!E73</f>
        <v>0</v>
      </c>
      <c r="R75" s="231">
        <f>Субсидии!F73</f>
        <v>0</v>
      </c>
      <c r="S75" s="74">
        <f t="shared" si="18"/>
        <v>0</v>
      </c>
      <c r="T75" s="74">
        <f>'Субвенции '!B75</f>
        <v>567.70000000000005</v>
      </c>
      <c r="U75" s="74">
        <f>'Субвенции '!C75</f>
        <v>567.70000000000005</v>
      </c>
      <c r="V75" s="74">
        <f>'Субвенции '!D75</f>
        <v>567.70000000000005</v>
      </c>
      <c r="W75" s="74">
        <f>'Субвенции '!E75</f>
        <v>0</v>
      </c>
      <c r="X75" s="74">
        <f>'Субвенции '!F75</f>
        <v>82.485939999999999</v>
      </c>
      <c r="Y75" s="74">
        <f t="shared" si="21"/>
        <v>14.529846750044037</v>
      </c>
      <c r="Z75" s="74">
        <f>Иные!B62</f>
        <v>0</v>
      </c>
      <c r="AA75" s="74">
        <f>Иные!C62</f>
        <v>627.1</v>
      </c>
      <c r="AB75" s="74">
        <f>Иные!D62</f>
        <v>627.1</v>
      </c>
      <c r="AC75" s="74">
        <f>Иные!E62</f>
        <v>0</v>
      </c>
      <c r="AD75" s="74">
        <f>Иные!F62</f>
        <v>0</v>
      </c>
      <c r="AE75" s="74">
        <f t="shared" si="20"/>
        <v>0</v>
      </c>
      <c r="AF75" s="38"/>
      <c r="AG75" s="35"/>
    </row>
    <row r="76" spans="1:33" x14ac:dyDescent="0.25">
      <c r="A76" s="16" t="s">
        <v>307</v>
      </c>
      <c r="B76" s="141">
        <f t="shared" si="22"/>
        <v>7992.7</v>
      </c>
      <c r="C76" s="141">
        <f t="shared" si="23"/>
        <v>8756.2999999999993</v>
      </c>
      <c r="D76" s="141">
        <f t="shared" si="24"/>
        <v>8756.2999999999993</v>
      </c>
      <c r="E76" s="141">
        <f t="shared" si="25"/>
        <v>0</v>
      </c>
      <c r="F76" s="141">
        <f t="shared" si="26"/>
        <v>158.72135</v>
      </c>
      <c r="G76" s="141">
        <f t="shared" si="17"/>
        <v>1.812653175427978</v>
      </c>
      <c r="H76" s="74"/>
      <c r="I76" s="74"/>
      <c r="J76" s="74"/>
      <c r="K76" s="74"/>
      <c r="L76" s="74"/>
      <c r="M76" s="75"/>
      <c r="N76" s="231">
        <f>Субсидии!B74</f>
        <v>7425</v>
      </c>
      <c r="O76" s="231">
        <f>Субсидии!C74</f>
        <v>7605</v>
      </c>
      <c r="P76" s="231">
        <f>Субсидии!D74</f>
        <v>7605</v>
      </c>
      <c r="Q76" s="231">
        <f>Субсидии!E74</f>
        <v>0</v>
      </c>
      <c r="R76" s="231">
        <f>Субсидии!F74</f>
        <v>0</v>
      </c>
      <c r="S76" s="74">
        <f t="shared" si="18"/>
        <v>0</v>
      </c>
      <c r="T76" s="74">
        <f>'Субвенции '!B76</f>
        <v>567.70000000000005</v>
      </c>
      <c r="U76" s="74">
        <f>'Субвенции '!C76</f>
        <v>567.70000000000005</v>
      </c>
      <c r="V76" s="74">
        <f>'Субвенции '!D76</f>
        <v>567.70000000000005</v>
      </c>
      <c r="W76" s="74">
        <f>'Субвенции '!E76</f>
        <v>0</v>
      </c>
      <c r="X76" s="74">
        <f>'Субвенции '!F76</f>
        <v>105.07858</v>
      </c>
      <c r="Y76" s="74">
        <f t="shared" si="21"/>
        <v>18.509526158182137</v>
      </c>
      <c r="Z76" s="74">
        <f>Иные!B64</f>
        <v>0</v>
      </c>
      <c r="AA76" s="74">
        <f>Иные!C64</f>
        <v>583.6</v>
      </c>
      <c r="AB76" s="74">
        <f>Иные!D64</f>
        <v>583.6</v>
      </c>
      <c r="AC76" s="74">
        <f>Иные!E64</f>
        <v>0</v>
      </c>
      <c r="AD76" s="74">
        <f>Иные!F64</f>
        <v>53.642769999999999</v>
      </c>
      <c r="AE76" s="74">
        <f t="shared" si="20"/>
        <v>9.1917015078821116</v>
      </c>
      <c r="AF76" s="38"/>
      <c r="AG76" s="35"/>
    </row>
    <row r="77" spans="1:33" s="5" customFormat="1" ht="31.5" x14ac:dyDescent="0.25">
      <c r="A77" s="7" t="s">
        <v>147</v>
      </c>
      <c r="B77" s="71">
        <f t="shared" si="22"/>
        <v>391271.13035000011</v>
      </c>
      <c r="C77" s="71">
        <f t="shared" si="23"/>
        <v>479102.74673000007</v>
      </c>
      <c r="D77" s="71">
        <f t="shared" si="24"/>
        <v>479102.74673000007</v>
      </c>
      <c r="E77" s="71">
        <f t="shared" si="25"/>
        <v>0</v>
      </c>
      <c r="F77" s="71">
        <f t="shared" si="26"/>
        <v>76318.662660000002</v>
      </c>
      <c r="G77" s="71">
        <f t="shared" si="17"/>
        <v>15.929498042099441</v>
      </c>
      <c r="H77" s="71">
        <f>SUM(H78:H82)</f>
        <v>80911.5</v>
      </c>
      <c r="I77" s="71">
        <f>SUM(I78:I82)</f>
        <v>80911.5</v>
      </c>
      <c r="J77" s="71">
        <f>SUM(J78:J82)</f>
        <v>80911.5</v>
      </c>
      <c r="K77" s="71">
        <f>SUM(K78:K82)</f>
        <v>0</v>
      </c>
      <c r="L77" s="71">
        <f>SUM(L78:L82)</f>
        <v>20227.8</v>
      </c>
      <c r="M77" s="72">
        <f>L77/I77*100</f>
        <v>24.999907306130773</v>
      </c>
      <c r="N77" s="71">
        <f>SUM(N78:N82)</f>
        <v>70951.330350000004</v>
      </c>
      <c r="O77" s="71">
        <f>SUM(O78:O82)</f>
        <v>135090.14672999998</v>
      </c>
      <c r="P77" s="71">
        <f>SUM(P78:P82)</f>
        <v>135090.14672999998</v>
      </c>
      <c r="Q77" s="71">
        <f>SUM(Q78:Q82)</f>
        <v>0</v>
      </c>
      <c r="R77" s="71">
        <f>SUM(R78:R82)</f>
        <v>7837.7006899999997</v>
      </c>
      <c r="S77" s="71">
        <f t="shared" si="18"/>
        <v>5.8018300221887698</v>
      </c>
      <c r="T77" s="71">
        <f>SUM(T78:T82)</f>
        <v>208314.10000000009</v>
      </c>
      <c r="U77" s="71">
        <f>SUM(U78:U82)</f>
        <v>224940.10000000009</v>
      </c>
      <c r="V77" s="71">
        <f>SUM(V78:V82)</f>
        <v>224940.10000000009</v>
      </c>
      <c r="W77" s="71">
        <f>SUM(W78:W82)</f>
        <v>0</v>
      </c>
      <c r="X77" s="71">
        <f>SUM(X78:X82)</f>
        <v>42592.271770000014</v>
      </c>
      <c r="Y77" s="71">
        <f t="shared" si="21"/>
        <v>18.934939466106755</v>
      </c>
      <c r="Z77" s="71">
        <f>SUM(Z78:Z82)</f>
        <v>31094.200000000004</v>
      </c>
      <c r="AA77" s="71">
        <f>SUM(AA78:AA82)</f>
        <v>38160.999999999993</v>
      </c>
      <c r="AB77" s="71">
        <f>SUM(AB78:AB82)</f>
        <v>38160.999999999993</v>
      </c>
      <c r="AC77" s="71">
        <f>SUM(AC78:AC82)</f>
        <v>0</v>
      </c>
      <c r="AD77" s="71">
        <f>SUM(AD78:AD82)</f>
        <v>5660.8902000000007</v>
      </c>
      <c r="AE77" s="71">
        <f>AD77/AA77*100</f>
        <v>14.834229186866176</v>
      </c>
      <c r="AF77" s="38"/>
      <c r="AG77" s="37"/>
    </row>
    <row r="78" spans="1:33" ht="31.5" x14ac:dyDescent="0.25">
      <c r="A78" s="252" t="s">
        <v>146</v>
      </c>
      <c r="B78" s="74">
        <f t="shared" si="22"/>
        <v>349089.73035000009</v>
      </c>
      <c r="C78" s="74">
        <f t="shared" si="23"/>
        <v>436089.09473000007</v>
      </c>
      <c r="D78" s="74">
        <f t="shared" si="24"/>
        <v>436089.09473000007</v>
      </c>
      <c r="E78" s="74">
        <f t="shared" si="25"/>
        <v>0</v>
      </c>
      <c r="F78" s="74">
        <f t="shared" si="26"/>
        <v>76110.174159999995</v>
      </c>
      <c r="G78" s="74">
        <f t="shared" si="17"/>
        <v>17.452895538954671</v>
      </c>
      <c r="H78" s="73">
        <f>Дотации!B28</f>
        <v>80911.5</v>
      </c>
      <c r="I78" s="73">
        <f>Дотации!C28</f>
        <v>80911.5</v>
      </c>
      <c r="J78" s="73">
        <f>Дотации!D28</f>
        <v>80911.5</v>
      </c>
      <c r="K78" s="73">
        <f>Дотации!E28</f>
        <v>0</v>
      </c>
      <c r="L78" s="73">
        <f>Дотации!F28</f>
        <v>20227.8</v>
      </c>
      <c r="M78" s="73">
        <f>L78/I78*100</f>
        <v>24.999907306130773</v>
      </c>
      <c r="N78" s="74">
        <f>Субсидии!B76</f>
        <v>35911.330349999997</v>
      </c>
      <c r="O78" s="74">
        <f>Субсидии!C76</f>
        <v>99461.89473</v>
      </c>
      <c r="P78" s="74">
        <f>Субсидии!D76</f>
        <v>99461.89473</v>
      </c>
      <c r="Q78" s="74">
        <f>Субсидии!E76</f>
        <v>0</v>
      </c>
      <c r="R78" s="74">
        <f>Субсидии!F76</f>
        <v>7837.7006899999997</v>
      </c>
      <c r="S78" s="74">
        <f t="shared" si="18"/>
        <v>7.8801039446074101</v>
      </c>
      <c r="T78" s="74">
        <f>'Субвенции '!B78</f>
        <v>206724.50000000006</v>
      </c>
      <c r="U78" s="74">
        <f>'Субвенции '!C78</f>
        <v>223350.50000000006</v>
      </c>
      <c r="V78" s="74">
        <f>'Субвенции '!D78</f>
        <v>223350.50000000006</v>
      </c>
      <c r="W78" s="74">
        <f>'Субвенции '!E78</f>
        <v>0</v>
      </c>
      <c r="X78" s="74">
        <f>'Субвенции '!F78</f>
        <v>42383.783270000007</v>
      </c>
      <c r="Y78" s="74">
        <f t="shared" si="21"/>
        <v>18.976354774222575</v>
      </c>
      <c r="Z78" s="74">
        <f>Иные!B66</f>
        <v>25542.400000000001</v>
      </c>
      <c r="AA78" s="74">
        <f>Иные!C66</f>
        <v>32365.200000000001</v>
      </c>
      <c r="AB78" s="74">
        <f>Иные!D66</f>
        <v>32365.200000000001</v>
      </c>
      <c r="AC78" s="74">
        <f>Иные!E66</f>
        <v>0</v>
      </c>
      <c r="AD78" s="74">
        <f>Иные!F66</f>
        <v>5660.8902000000007</v>
      </c>
      <c r="AE78" s="74">
        <f>AD78/AA78*100</f>
        <v>17.490669608097591</v>
      </c>
      <c r="AF78" s="38"/>
      <c r="AG78" s="35"/>
    </row>
    <row r="79" spans="1:33" x14ac:dyDescent="0.25">
      <c r="A79" s="16" t="s">
        <v>144</v>
      </c>
      <c r="B79" s="141">
        <f t="shared" si="22"/>
        <v>23391.9</v>
      </c>
      <c r="C79" s="141">
        <f t="shared" si="23"/>
        <v>23391.9</v>
      </c>
      <c r="D79" s="141">
        <f t="shared" si="24"/>
        <v>23391.9</v>
      </c>
      <c r="E79" s="141">
        <f t="shared" si="25"/>
        <v>0</v>
      </c>
      <c r="F79" s="141">
        <f t="shared" si="26"/>
        <v>73.470780000000005</v>
      </c>
      <c r="G79" s="141">
        <f t="shared" si="17"/>
        <v>0.31408641452810593</v>
      </c>
      <c r="H79" s="74"/>
      <c r="I79" s="74"/>
      <c r="J79" s="74"/>
      <c r="K79" s="74"/>
      <c r="L79" s="74"/>
      <c r="M79" s="75"/>
      <c r="N79" s="231">
        <f>Субсидии!B77</f>
        <v>20124</v>
      </c>
      <c r="O79" s="231">
        <f>Субсидии!C77</f>
        <v>20124</v>
      </c>
      <c r="P79" s="231">
        <f>Субсидии!D77</f>
        <v>20124</v>
      </c>
      <c r="Q79" s="231">
        <f>Субсидии!E77</f>
        <v>0</v>
      </c>
      <c r="R79" s="231">
        <f>Субсидии!F77</f>
        <v>0</v>
      </c>
      <c r="S79" s="74">
        <f t="shared" si="18"/>
        <v>0</v>
      </c>
      <c r="T79" s="74">
        <f>'Субвенции '!B79</f>
        <v>567.70000000000005</v>
      </c>
      <c r="U79" s="74">
        <f>'Субвенции '!C79</f>
        <v>567.70000000000005</v>
      </c>
      <c r="V79" s="74">
        <f>'Субвенции '!D79</f>
        <v>567.70000000000005</v>
      </c>
      <c r="W79" s="74">
        <f>'Субвенции '!E79</f>
        <v>0</v>
      </c>
      <c r="X79" s="74">
        <f>'Субвенции '!F79</f>
        <v>73.470780000000005</v>
      </c>
      <c r="Y79" s="74">
        <f t="shared" si="21"/>
        <v>12.941831953496566</v>
      </c>
      <c r="Z79" s="74">
        <f>Иные!B67</f>
        <v>2700.2</v>
      </c>
      <c r="AA79" s="74">
        <f>Иные!C67</f>
        <v>2700.2</v>
      </c>
      <c r="AB79" s="74">
        <f>Иные!D67</f>
        <v>2700.2</v>
      </c>
      <c r="AC79" s="74">
        <f>Иные!E67</f>
        <v>0</v>
      </c>
      <c r="AD79" s="74">
        <f>Иные!F67</f>
        <v>0</v>
      </c>
      <c r="AE79" s="74">
        <f t="shared" ref="AE79:AE82" si="27">AD79/AA79*100</f>
        <v>0</v>
      </c>
      <c r="AF79" s="38"/>
      <c r="AG79" s="35"/>
    </row>
    <row r="80" spans="1:33" x14ac:dyDescent="0.25">
      <c r="A80" s="16" t="s">
        <v>312</v>
      </c>
      <c r="B80" s="141">
        <f t="shared" si="22"/>
        <v>3932.8</v>
      </c>
      <c r="C80" s="141">
        <f t="shared" si="23"/>
        <v>4521.0519999999997</v>
      </c>
      <c r="D80" s="141">
        <f t="shared" si="24"/>
        <v>4521.0519999999997</v>
      </c>
      <c r="E80" s="141">
        <f t="shared" si="25"/>
        <v>0</v>
      </c>
      <c r="F80" s="141">
        <f t="shared" si="26"/>
        <v>28.219799999999999</v>
      </c>
      <c r="G80" s="141">
        <f t="shared" si="17"/>
        <v>0.62418658312268915</v>
      </c>
      <c r="H80" s="74"/>
      <c r="I80" s="74"/>
      <c r="J80" s="74"/>
      <c r="K80" s="74"/>
      <c r="L80" s="74"/>
      <c r="M80" s="75"/>
      <c r="N80" s="231">
        <f>Субсидии!B78</f>
        <v>3111</v>
      </c>
      <c r="O80" s="231">
        <f>Субсидии!C78</f>
        <v>3699.252</v>
      </c>
      <c r="P80" s="231">
        <f>Субсидии!D78</f>
        <v>3699.252</v>
      </c>
      <c r="Q80" s="231">
        <f>Субсидии!E78</f>
        <v>0</v>
      </c>
      <c r="R80" s="231">
        <f>Субсидии!F78</f>
        <v>0</v>
      </c>
      <c r="S80" s="74">
        <f t="shared" si="18"/>
        <v>0</v>
      </c>
      <c r="T80" s="74">
        <f>'Субвенции '!B80</f>
        <v>227.1</v>
      </c>
      <c r="U80" s="74">
        <f>'Субвенции '!C80</f>
        <v>227.1</v>
      </c>
      <c r="V80" s="74">
        <f>'Субвенции '!D80</f>
        <v>227.1</v>
      </c>
      <c r="W80" s="74">
        <f>'Субвенции '!E80</f>
        <v>0</v>
      </c>
      <c r="X80" s="74">
        <f>'Субвенции '!F80</f>
        <v>28.219799999999999</v>
      </c>
      <c r="Y80" s="74">
        <f t="shared" si="21"/>
        <v>12.426155878467636</v>
      </c>
      <c r="Z80" s="74">
        <f>Иные!B68</f>
        <v>594.70000000000005</v>
      </c>
      <c r="AA80" s="74">
        <f>Иные!C68</f>
        <v>594.70000000000005</v>
      </c>
      <c r="AB80" s="74">
        <f>Иные!D68</f>
        <v>594.70000000000005</v>
      </c>
      <c r="AC80" s="74">
        <f>Иные!E68</f>
        <v>0</v>
      </c>
      <c r="AD80" s="74">
        <f>Иные!F68</f>
        <v>0</v>
      </c>
      <c r="AE80" s="74">
        <f t="shared" si="27"/>
        <v>0</v>
      </c>
      <c r="AF80" s="38"/>
      <c r="AG80" s="35"/>
    </row>
    <row r="81" spans="1:33" x14ac:dyDescent="0.25">
      <c r="A81" s="16" t="s">
        <v>311</v>
      </c>
      <c r="B81" s="141">
        <f t="shared" si="22"/>
        <v>6187.8</v>
      </c>
      <c r="C81" s="141">
        <f t="shared" si="23"/>
        <v>6187.8</v>
      </c>
      <c r="D81" s="141">
        <f t="shared" si="24"/>
        <v>6187.8</v>
      </c>
      <c r="E81" s="141">
        <f t="shared" si="25"/>
        <v>0</v>
      </c>
      <c r="F81" s="141">
        <f t="shared" si="26"/>
        <v>21.696000000000002</v>
      </c>
      <c r="G81" s="141">
        <f t="shared" si="17"/>
        <v>0.35062542422185594</v>
      </c>
      <c r="H81" s="74"/>
      <c r="I81" s="74"/>
      <c r="J81" s="74"/>
      <c r="K81" s="74"/>
      <c r="L81" s="74"/>
      <c r="M81" s="75"/>
      <c r="N81" s="231">
        <f>Субсидии!B79</f>
        <v>5004</v>
      </c>
      <c r="O81" s="231">
        <f>Субсидии!C79</f>
        <v>5004</v>
      </c>
      <c r="P81" s="231">
        <f>Субсидии!D79</f>
        <v>5004</v>
      </c>
      <c r="Q81" s="231">
        <f>Субсидии!E79</f>
        <v>0</v>
      </c>
      <c r="R81" s="231">
        <f>Субсидии!F79</f>
        <v>0</v>
      </c>
      <c r="S81" s="74">
        <f t="shared" si="18"/>
        <v>0</v>
      </c>
      <c r="T81" s="74">
        <f>'Субвенции '!B81</f>
        <v>227.1</v>
      </c>
      <c r="U81" s="74">
        <f>'Субвенции '!C81</f>
        <v>227.1</v>
      </c>
      <c r="V81" s="74">
        <f>'Субвенции '!D81</f>
        <v>227.1</v>
      </c>
      <c r="W81" s="74">
        <f>'Субвенции '!E81</f>
        <v>0</v>
      </c>
      <c r="X81" s="74">
        <f>'Субвенции '!F81</f>
        <v>21.696000000000002</v>
      </c>
      <c r="Y81" s="74">
        <f t="shared" si="21"/>
        <v>9.5535006605019817</v>
      </c>
      <c r="Z81" s="74">
        <f>Иные!B69</f>
        <v>956.7</v>
      </c>
      <c r="AA81" s="74">
        <f>Иные!C69</f>
        <v>956.7</v>
      </c>
      <c r="AB81" s="74">
        <f>Иные!D69</f>
        <v>956.7</v>
      </c>
      <c r="AC81" s="74">
        <f>Иные!E69</f>
        <v>0</v>
      </c>
      <c r="AD81" s="74">
        <f>Иные!F69</f>
        <v>0</v>
      </c>
      <c r="AE81" s="74">
        <f t="shared" si="27"/>
        <v>0</v>
      </c>
      <c r="AF81" s="38"/>
      <c r="AG81" s="35"/>
    </row>
    <row r="82" spans="1:33" x14ac:dyDescent="0.25">
      <c r="A82" s="16" t="s">
        <v>145</v>
      </c>
      <c r="B82" s="141">
        <f t="shared" si="22"/>
        <v>8668.9</v>
      </c>
      <c r="C82" s="141">
        <f t="shared" si="23"/>
        <v>8912.9</v>
      </c>
      <c r="D82" s="141">
        <f t="shared" si="24"/>
        <v>8912.9</v>
      </c>
      <c r="E82" s="141">
        <f t="shared" si="25"/>
        <v>0</v>
      </c>
      <c r="F82" s="141">
        <f t="shared" si="26"/>
        <v>85.101919999999993</v>
      </c>
      <c r="G82" s="141">
        <f t="shared" si="17"/>
        <v>0.95481739949960165</v>
      </c>
      <c r="H82" s="74"/>
      <c r="I82" s="74"/>
      <c r="J82" s="74"/>
      <c r="K82" s="74"/>
      <c r="L82" s="74"/>
      <c r="M82" s="75"/>
      <c r="N82" s="231">
        <f>Субсидии!B80</f>
        <v>6801</v>
      </c>
      <c r="O82" s="231">
        <f>Субсидии!C80</f>
        <v>6801</v>
      </c>
      <c r="P82" s="231">
        <f>Субсидии!D80</f>
        <v>6801</v>
      </c>
      <c r="Q82" s="231">
        <f>Субсидии!E80</f>
        <v>0</v>
      </c>
      <c r="R82" s="231">
        <f>Субсидии!F80</f>
        <v>0</v>
      </c>
      <c r="S82" s="74">
        <f t="shared" si="18"/>
        <v>0</v>
      </c>
      <c r="T82" s="74">
        <f>'Субвенции '!B82</f>
        <v>567.70000000000005</v>
      </c>
      <c r="U82" s="74">
        <f>'Субвенции '!C82</f>
        <v>567.70000000000005</v>
      </c>
      <c r="V82" s="74">
        <f>'Субвенции '!D82</f>
        <v>567.70000000000005</v>
      </c>
      <c r="W82" s="74">
        <f>'Субвенции '!E82</f>
        <v>0</v>
      </c>
      <c r="X82" s="74">
        <f>'Субвенции '!F82</f>
        <v>85.101919999999993</v>
      </c>
      <c r="Y82" s="74">
        <f t="shared" si="21"/>
        <v>14.990649991192528</v>
      </c>
      <c r="Z82" s="74">
        <f>Иные!B70</f>
        <v>1300.2</v>
      </c>
      <c r="AA82" s="74">
        <f>Иные!C70</f>
        <v>1544.2</v>
      </c>
      <c r="AB82" s="74">
        <f>Иные!D70</f>
        <v>1544.2</v>
      </c>
      <c r="AC82" s="74">
        <f>Иные!E70</f>
        <v>0</v>
      </c>
      <c r="AD82" s="74">
        <f>Иные!F70</f>
        <v>0</v>
      </c>
      <c r="AE82" s="74">
        <f t="shared" si="27"/>
        <v>0</v>
      </c>
      <c r="AF82" s="38"/>
      <c r="AG82" s="35"/>
    </row>
    <row r="83" spans="1:33" s="5" customFormat="1" ht="31.5" x14ac:dyDescent="0.25">
      <c r="A83" s="7" t="s">
        <v>324</v>
      </c>
      <c r="B83" s="71">
        <f t="shared" si="22"/>
        <v>1306908.0598899995</v>
      </c>
      <c r="C83" s="71">
        <f t="shared" si="23"/>
        <v>1573624.9964599996</v>
      </c>
      <c r="D83" s="71">
        <f t="shared" si="24"/>
        <v>1573624.9964599996</v>
      </c>
      <c r="E83" s="71">
        <f t="shared" si="25"/>
        <v>0</v>
      </c>
      <c r="F83" s="71">
        <f t="shared" si="26"/>
        <v>272750.26185000007</v>
      </c>
      <c r="G83" s="71">
        <f t="shared" si="17"/>
        <v>17.332608624264008</v>
      </c>
      <c r="H83" s="71">
        <f>SUM(H84:H99)</f>
        <v>100551</v>
      </c>
      <c r="I83" s="71">
        <f>SUM(I84:I99)</f>
        <v>100551</v>
      </c>
      <c r="J83" s="71">
        <f>SUM(J84:J99)</f>
        <v>100551</v>
      </c>
      <c r="K83" s="71">
        <f>SUM(K84:K99)</f>
        <v>0</v>
      </c>
      <c r="L83" s="71">
        <f>SUM(L84:L99)</f>
        <v>25137.9</v>
      </c>
      <c r="M83" s="72">
        <f>L83/I83*100</f>
        <v>25.000149178029062</v>
      </c>
      <c r="N83" s="71">
        <f>SUM(N84:N99)</f>
        <v>229367.34082000001</v>
      </c>
      <c r="O83" s="71">
        <f>SUM(O84:O99)</f>
        <v>334215.37738999998</v>
      </c>
      <c r="P83" s="71">
        <f>SUM(P84:P99)</f>
        <v>334215.37738999998</v>
      </c>
      <c r="Q83" s="71">
        <f>SUM(Q84:Q99)</f>
        <v>0</v>
      </c>
      <c r="R83" s="71">
        <f>SUM(R84:R99)</f>
        <v>27211.780879999995</v>
      </c>
      <c r="S83" s="71">
        <f t="shared" si="18"/>
        <v>8.1419894836993798</v>
      </c>
      <c r="T83" s="71">
        <f>SUM(T84:T99)</f>
        <v>901571.29999999946</v>
      </c>
      <c r="U83" s="71">
        <f>SUM(U84:U99)</f>
        <v>981333.89999999944</v>
      </c>
      <c r="V83" s="71">
        <f>SUM(V84:V99)</f>
        <v>981333.89999999944</v>
      </c>
      <c r="W83" s="71">
        <f>SUM(W84:W99)</f>
        <v>0</v>
      </c>
      <c r="X83" s="71">
        <f>SUM(X84:X99)</f>
        <v>203078.02149000004</v>
      </c>
      <c r="Y83" s="71">
        <f t="shared" si="21"/>
        <v>20.694079914084305</v>
      </c>
      <c r="Z83" s="71">
        <f>SUM(Z84:Z99)</f>
        <v>75418.419070000004</v>
      </c>
      <c r="AA83" s="71">
        <f>SUM(AA84:AA99)</f>
        <v>157524.71907000002</v>
      </c>
      <c r="AB83" s="71">
        <f>SUM(AB84:AB99)</f>
        <v>157524.71907000002</v>
      </c>
      <c r="AC83" s="71">
        <f>SUM(AC84:AC99)</f>
        <v>0</v>
      </c>
      <c r="AD83" s="71">
        <f>SUM(AD84:AD99)</f>
        <v>17322.55948</v>
      </c>
      <c r="AE83" s="71">
        <f>AD83/AA83*100</f>
        <v>10.99672456632174</v>
      </c>
      <c r="AF83" s="38"/>
      <c r="AG83" s="37"/>
    </row>
    <row r="84" spans="1:33" ht="17.25" customHeight="1" x14ac:dyDescent="0.25">
      <c r="A84" s="252" t="s">
        <v>150</v>
      </c>
      <c r="B84" s="74">
        <f t="shared" si="22"/>
        <v>1230399.4408200001</v>
      </c>
      <c r="C84" s="74">
        <f t="shared" si="23"/>
        <v>1476517.3394899997</v>
      </c>
      <c r="D84" s="74">
        <f t="shared" si="24"/>
        <v>1476517.3394899997</v>
      </c>
      <c r="E84" s="74">
        <f t="shared" si="25"/>
        <v>0</v>
      </c>
      <c r="F84" s="74">
        <f t="shared" si="26"/>
        <v>270310.55773</v>
      </c>
      <c r="G84" s="74">
        <f t="shared" ref="G84:G115" si="28">F84/C84*100</f>
        <v>18.307306693964552</v>
      </c>
      <c r="H84" s="73">
        <f>Дотации!B30</f>
        <v>100551</v>
      </c>
      <c r="I84" s="73">
        <f>Дотации!C30</f>
        <v>100551</v>
      </c>
      <c r="J84" s="73">
        <f>Дотации!D30</f>
        <v>100551</v>
      </c>
      <c r="K84" s="73">
        <f>Дотации!E30</f>
        <v>0</v>
      </c>
      <c r="L84" s="73">
        <f>Дотации!F30</f>
        <v>25137.9</v>
      </c>
      <c r="M84" s="73">
        <f>L84/I84*100</f>
        <v>25.000149178029062</v>
      </c>
      <c r="N84" s="74">
        <f>Субсидии!B82</f>
        <v>162501.34082000001</v>
      </c>
      <c r="O84" s="74">
        <f>Субсидии!C82</f>
        <v>247254.33949000001</v>
      </c>
      <c r="P84" s="74">
        <f>Субсидии!D82</f>
        <v>247254.33949000001</v>
      </c>
      <c r="Q84" s="74">
        <f>Субсидии!E82</f>
        <v>0</v>
      </c>
      <c r="R84" s="74">
        <f>Субсидии!F82</f>
        <v>25419.680879999996</v>
      </c>
      <c r="S84" s="74">
        <f t="shared" si="18"/>
        <v>10.280782506156205</v>
      </c>
      <c r="T84" s="74">
        <f>'Субвенции '!B84</f>
        <v>897029.49999999988</v>
      </c>
      <c r="U84" s="74">
        <f>'Субвенции '!C84</f>
        <v>976792.09999999986</v>
      </c>
      <c r="V84" s="74">
        <f>'Субвенции '!D84</f>
        <v>976792.09999999986</v>
      </c>
      <c r="W84" s="74">
        <f>'Субвенции '!E84</f>
        <v>0</v>
      </c>
      <c r="X84" s="74">
        <f>'Субвенции '!F84</f>
        <v>202430.41737000001</v>
      </c>
      <c r="Y84" s="74">
        <f t="shared" si="21"/>
        <v>20.724002310215248</v>
      </c>
      <c r="Z84" s="74">
        <f>Иные!B72</f>
        <v>70317.600000000006</v>
      </c>
      <c r="AA84" s="74">
        <f>Иные!C72</f>
        <v>151919.90000000002</v>
      </c>
      <c r="AB84" s="74">
        <f>Иные!D72</f>
        <v>151919.90000000002</v>
      </c>
      <c r="AC84" s="74">
        <f>Иные!E72</f>
        <v>0</v>
      </c>
      <c r="AD84" s="74">
        <f>Иные!F72</f>
        <v>17322.55948</v>
      </c>
      <c r="AE84" s="74">
        <f>AD84/AA84*100</f>
        <v>11.402429490804034</v>
      </c>
      <c r="AF84" s="38"/>
      <c r="AG84" s="35"/>
    </row>
    <row r="85" spans="1:33" x14ac:dyDescent="0.25">
      <c r="A85" s="16" t="s">
        <v>481</v>
      </c>
      <c r="B85" s="141">
        <f t="shared" si="22"/>
        <v>25100.819069999998</v>
      </c>
      <c r="C85" s="141">
        <f t="shared" si="23"/>
        <v>42401.855969999997</v>
      </c>
      <c r="D85" s="141">
        <f t="shared" si="24"/>
        <v>42401.855969999997</v>
      </c>
      <c r="E85" s="141">
        <f t="shared" si="25"/>
        <v>0</v>
      </c>
      <c r="F85" s="141">
        <f t="shared" si="26"/>
        <v>1792.1</v>
      </c>
      <c r="G85" s="141">
        <f t="shared" si="28"/>
        <v>4.2264659388210264</v>
      </c>
      <c r="H85" s="74"/>
      <c r="I85" s="74"/>
      <c r="J85" s="74"/>
      <c r="K85" s="74"/>
      <c r="L85" s="74"/>
      <c r="M85" s="75"/>
      <c r="N85" s="231">
        <f>Субсидии!B83</f>
        <v>20000</v>
      </c>
      <c r="O85" s="231">
        <f>Субсидии!C83</f>
        <v>37301.036899999999</v>
      </c>
      <c r="P85" s="231">
        <f>Субсидии!D83</f>
        <v>37301.036899999999</v>
      </c>
      <c r="Q85" s="231">
        <f>Субсидии!E83</f>
        <v>0</v>
      </c>
      <c r="R85" s="231">
        <f>Субсидии!F83</f>
        <v>1792.1</v>
      </c>
      <c r="S85" s="74">
        <f t="shared" si="18"/>
        <v>4.8044240829133624</v>
      </c>
      <c r="T85" s="74"/>
      <c r="U85" s="74"/>
      <c r="V85" s="74"/>
      <c r="W85" s="74"/>
      <c r="X85" s="74"/>
      <c r="Y85" s="74"/>
      <c r="Z85" s="74">
        <f>Иные!B73</f>
        <v>5100.8190699999996</v>
      </c>
      <c r="AA85" s="74">
        <f>Иные!C73</f>
        <v>5100.8190699999996</v>
      </c>
      <c r="AB85" s="74">
        <f>Иные!D73</f>
        <v>5100.8190699999996</v>
      </c>
      <c r="AC85" s="74">
        <f>Иные!E73</f>
        <v>0</v>
      </c>
      <c r="AD85" s="74">
        <f>Иные!F73</f>
        <v>0</v>
      </c>
      <c r="AE85" s="74">
        <f>AD85/AA85*100</f>
        <v>0</v>
      </c>
      <c r="AF85" s="38"/>
      <c r="AG85" s="35"/>
    </row>
    <row r="86" spans="1:33" x14ac:dyDescent="0.25">
      <c r="A86" s="16" t="s">
        <v>124</v>
      </c>
      <c r="B86" s="141">
        <f t="shared" si="22"/>
        <v>3290.1</v>
      </c>
      <c r="C86" s="141">
        <f t="shared" si="23"/>
        <v>3290.1</v>
      </c>
      <c r="D86" s="141">
        <f t="shared" si="24"/>
        <v>3290.1</v>
      </c>
      <c r="E86" s="141">
        <f t="shared" si="25"/>
        <v>0</v>
      </c>
      <c r="F86" s="141">
        <f t="shared" si="26"/>
        <v>32.884070000000001</v>
      </c>
      <c r="G86" s="141">
        <f t="shared" si="28"/>
        <v>0.99948542597489443</v>
      </c>
      <c r="H86" s="74"/>
      <c r="I86" s="74"/>
      <c r="J86" s="74"/>
      <c r="K86" s="74"/>
      <c r="L86" s="74"/>
      <c r="M86" s="75"/>
      <c r="N86" s="231">
        <f>Субсидии!B84</f>
        <v>3063</v>
      </c>
      <c r="O86" s="231">
        <f>Субсидии!C84</f>
        <v>3063</v>
      </c>
      <c r="P86" s="231">
        <f>Субсидии!D84</f>
        <v>3063</v>
      </c>
      <c r="Q86" s="231">
        <f>Субсидии!E84</f>
        <v>0</v>
      </c>
      <c r="R86" s="231">
        <f>Субсидии!F84</f>
        <v>0</v>
      </c>
      <c r="S86" s="74">
        <f t="shared" si="18"/>
        <v>0</v>
      </c>
      <c r="T86" s="74">
        <f>'Субвенции '!B85</f>
        <v>227.1</v>
      </c>
      <c r="U86" s="74">
        <f>'Субвенции '!C85</f>
        <v>227.1</v>
      </c>
      <c r="V86" s="74">
        <f>'Субвенции '!D85</f>
        <v>227.1</v>
      </c>
      <c r="W86" s="74">
        <f>'Субвенции '!E85</f>
        <v>0</v>
      </c>
      <c r="X86" s="74">
        <f>'Субвенции '!F85</f>
        <v>32.884070000000001</v>
      </c>
      <c r="Y86" s="74">
        <f t="shared" ref="Y86:Y117" si="29">X86/U86*100</f>
        <v>14.479995596653458</v>
      </c>
      <c r="Z86" s="74"/>
      <c r="AA86" s="74"/>
      <c r="AB86" s="74"/>
      <c r="AC86" s="74"/>
      <c r="AD86" s="74"/>
      <c r="AE86" s="74"/>
      <c r="AF86" s="38"/>
      <c r="AG86" s="35"/>
    </row>
    <row r="87" spans="1:33" x14ac:dyDescent="0.25">
      <c r="A87" s="16" t="s">
        <v>313</v>
      </c>
      <c r="B87" s="141">
        <f t="shared" si="22"/>
        <v>2504.1</v>
      </c>
      <c r="C87" s="141">
        <f t="shared" si="23"/>
        <v>4948.1010000000006</v>
      </c>
      <c r="D87" s="141">
        <f t="shared" si="24"/>
        <v>4948.1010000000006</v>
      </c>
      <c r="E87" s="141">
        <f t="shared" si="25"/>
        <v>0</v>
      </c>
      <c r="F87" s="141">
        <f t="shared" si="26"/>
        <v>32.864570000000001</v>
      </c>
      <c r="G87" s="141">
        <f t="shared" si="28"/>
        <v>0.664185512785612</v>
      </c>
      <c r="H87" s="74"/>
      <c r="I87" s="74"/>
      <c r="J87" s="74"/>
      <c r="K87" s="74"/>
      <c r="L87" s="74"/>
      <c r="M87" s="75"/>
      <c r="N87" s="231">
        <f>Субсидии!B85</f>
        <v>2277</v>
      </c>
      <c r="O87" s="231">
        <f>Субсидии!C85</f>
        <v>4721.0010000000002</v>
      </c>
      <c r="P87" s="231">
        <f>Субсидии!D85</f>
        <v>4721.0010000000002</v>
      </c>
      <c r="Q87" s="231">
        <f>Субсидии!E85</f>
        <v>0</v>
      </c>
      <c r="R87" s="231">
        <f>Субсидии!F85</f>
        <v>0</v>
      </c>
      <c r="S87" s="74">
        <f t="shared" si="18"/>
        <v>0</v>
      </c>
      <c r="T87" s="74">
        <f>'Субвенции '!B86</f>
        <v>227.1</v>
      </c>
      <c r="U87" s="74">
        <f>'Субвенции '!C86</f>
        <v>227.1</v>
      </c>
      <c r="V87" s="74">
        <f>'Субвенции '!D86</f>
        <v>227.1</v>
      </c>
      <c r="W87" s="74">
        <f>'Субвенции '!E86</f>
        <v>0</v>
      </c>
      <c r="X87" s="74">
        <f>'Субвенции '!F86</f>
        <v>32.864570000000001</v>
      </c>
      <c r="Y87" s="74">
        <f t="shared" si="29"/>
        <v>14.471409070893879</v>
      </c>
      <c r="Z87" s="74"/>
      <c r="AA87" s="74"/>
      <c r="AB87" s="74"/>
      <c r="AC87" s="74"/>
      <c r="AD87" s="74"/>
      <c r="AE87" s="74"/>
      <c r="AF87" s="38"/>
      <c r="AG87" s="35"/>
    </row>
    <row r="88" spans="1:33" x14ac:dyDescent="0.25">
      <c r="A88" s="16" t="s">
        <v>314</v>
      </c>
      <c r="B88" s="141">
        <f t="shared" si="22"/>
        <v>3005.1</v>
      </c>
      <c r="C88" s="141">
        <f t="shared" si="23"/>
        <v>3005.1</v>
      </c>
      <c r="D88" s="141">
        <f t="shared" si="24"/>
        <v>3005.1</v>
      </c>
      <c r="E88" s="141">
        <f t="shared" si="25"/>
        <v>0</v>
      </c>
      <c r="F88" s="141">
        <f t="shared" si="26"/>
        <v>32.864570000000001</v>
      </c>
      <c r="G88" s="141">
        <f t="shared" si="28"/>
        <v>1.0936265016139231</v>
      </c>
      <c r="H88" s="74"/>
      <c r="I88" s="74"/>
      <c r="J88" s="74"/>
      <c r="K88" s="74"/>
      <c r="L88" s="74"/>
      <c r="M88" s="75"/>
      <c r="N88" s="231">
        <f>Субсидии!B86</f>
        <v>2778</v>
      </c>
      <c r="O88" s="231">
        <f>Субсидии!C86</f>
        <v>2778</v>
      </c>
      <c r="P88" s="231">
        <f>Субсидии!D86</f>
        <v>2778</v>
      </c>
      <c r="Q88" s="231">
        <f>Субсидии!E86</f>
        <v>0</v>
      </c>
      <c r="R88" s="231">
        <f>Субсидии!F86</f>
        <v>0</v>
      </c>
      <c r="S88" s="74">
        <f t="shared" si="18"/>
        <v>0</v>
      </c>
      <c r="T88" s="74">
        <f>'Субвенции '!B87</f>
        <v>227.1</v>
      </c>
      <c r="U88" s="74">
        <f>'Субвенции '!C87</f>
        <v>227.1</v>
      </c>
      <c r="V88" s="74">
        <f>'Субвенции '!D87</f>
        <v>227.1</v>
      </c>
      <c r="W88" s="74">
        <f>'Субвенции '!E87</f>
        <v>0</v>
      </c>
      <c r="X88" s="74">
        <f>'Субвенции '!F87</f>
        <v>32.864570000000001</v>
      </c>
      <c r="Y88" s="74">
        <f t="shared" si="29"/>
        <v>14.471409070893879</v>
      </c>
      <c r="Z88" s="74"/>
      <c r="AA88" s="74"/>
      <c r="AB88" s="74"/>
      <c r="AC88" s="74"/>
      <c r="AD88" s="74"/>
      <c r="AE88" s="74"/>
      <c r="AF88" s="38"/>
      <c r="AG88" s="35"/>
    </row>
    <row r="89" spans="1:33" x14ac:dyDescent="0.25">
      <c r="A89" s="16" t="s">
        <v>315</v>
      </c>
      <c r="B89" s="141">
        <f t="shared" si="22"/>
        <v>2816.1</v>
      </c>
      <c r="C89" s="141">
        <f t="shared" si="23"/>
        <v>2816.1</v>
      </c>
      <c r="D89" s="141">
        <f t="shared" si="24"/>
        <v>2816.1</v>
      </c>
      <c r="E89" s="141">
        <f t="shared" si="25"/>
        <v>0</v>
      </c>
      <c r="F89" s="141">
        <f t="shared" si="26"/>
        <v>32.864570000000001</v>
      </c>
      <c r="G89" s="141">
        <f t="shared" si="28"/>
        <v>1.1670242534000925</v>
      </c>
      <c r="H89" s="74"/>
      <c r="I89" s="74"/>
      <c r="J89" s="74"/>
      <c r="K89" s="74"/>
      <c r="L89" s="74"/>
      <c r="M89" s="75"/>
      <c r="N89" s="231">
        <f>Субсидии!B88</f>
        <v>2589</v>
      </c>
      <c r="O89" s="231">
        <f>Субсидии!C88</f>
        <v>2589</v>
      </c>
      <c r="P89" s="231">
        <f>Субсидии!D88</f>
        <v>2589</v>
      </c>
      <c r="Q89" s="231">
        <f>Субсидии!E88</f>
        <v>0</v>
      </c>
      <c r="R89" s="231">
        <f>Субсидии!F88</f>
        <v>0</v>
      </c>
      <c r="S89" s="74">
        <f t="shared" si="18"/>
        <v>0</v>
      </c>
      <c r="T89" s="74">
        <f>'Субвенции '!B88</f>
        <v>227.1</v>
      </c>
      <c r="U89" s="74">
        <f>'Субвенции '!C88</f>
        <v>227.1</v>
      </c>
      <c r="V89" s="74">
        <f>'Субвенции '!D88</f>
        <v>227.1</v>
      </c>
      <c r="W89" s="74">
        <f>'Субвенции '!E88</f>
        <v>0</v>
      </c>
      <c r="X89" s="74">
        <f>'Субвенции '!F88</f>
        <v>32.864570000000001</v>
      </c>
      <c r="Y89" s="74">
        <f t="shared" si="29"/>
        <v>14.471409070893879</v>
      </c>
      <c r="Z89" s="74"/>
      <c r="AA89" s="74"/>
      <c r="AB89" s="74"/>
      <c r="AC89" s="74"/>
      <c r="AD89" s="74"/>
      <c r="AE89" s="74"/>
      <c r="AF89" s="38"/>
      <c r="AG89" s="35"/>
    </row>
    <row r="90" spans="1:33" x14ac:dyDescent="0.25">
      <c r="A90" s="16" t="s">
        <v>316</v>
      </c>
      <c r="B90" s="141">
        <f t="shared" si="22"/>
        <v>2039.1</v>
      </c>
      <c r="C90" s="141">
        <f t="shared" si="23"/>
        <v>2039.1</v>
      </c>
      <c r="D90" s="141">
        <f t="shared" si="24"/>
        <v>2039.1</v>
      </c>
      <c r="E90" s="141">
        <f t="shared" si="25"/>
        <v>0</v>
      </c>
      <c r="F90" s="141">
        <f t="shared" si="26"/>
        <v>32.864570000000001</v>
      </c>
      <c r="G90" s="141">
        <f t="shared" si="28"/>
        <v>1.611719386003629</v>
      </c>
      <c r="H90" s="74"/>
      <c r="I90" s="74"/>
      <c r="J90" s="74"/>
      <c r="K90" s="74"/>
      <c r="L90" s="74"/>
      <c r="M90" s="75"/>
      <c r="N90" s="231">
        <f>Субсидии!B87</f>
        <v>1812</v>
      </c>
      <c r="O90" s="231">
        <f>Субсидии!C87</f>
        <v>1812</v>
      </c>
      <c r="P90" s="231">
        <f>Субсидии!D87</f>
        <v>1812</v>
      </c>
      <c r="Q90" s="231">
        <f>Субсидии!E87</f>
        <v>0</v>
      </c>
      <c r="R90" s="231">
        <f>Субсидии!F87</f>
        <v>0</v>
      </c>
      <c r="S90" s="74">
        <f t="shared" si="18"/>
        <v>0</v>
      </c>
      <c r="T90" s="74">
        <f>'Субвенции '!B89</f>
        <v>227.1</v>
      </c>
      <c r="U90" s="74">
        <f>'Субвенции '!C89</f>
        <v>227.1</v>
      </c>
      <c r="V90" s="74">
        <f>'Субвенции '!D89</f>
        <v>227.1</v>
      </c>
      <c r="W90" s="74">
        <f>'Субвенции '!E89</f>
        <v>0</v>
      </c>
      <c r="X90" s="74">
        <f>'Субвенции '!F89</f>
        <v>32.864570000000001</v>
      </c>
      <c r="Y90" s="74">
        <f t="shared" si="29"/>
        <v>14.471409070893879</v>
      </c>
      <c r="Z90" s="74"/>
      <c r="AA90" s="74"/>
      <c r="AB90" s="74"/>
      <c r="AC90" s="74"/>
      <c r="AD90" s="74"/>
      <c r="AE90" s="74"/>
      <c r="AF90" s="38"/>
      <c r="AG90" s="35"/>
    </row>
    <row r="91" spans="1:33" x14ac:dyDescent="0.25">
      <c r="A91" s="16" t="s">
        <v>226</v>
      </c>
      <c r="B91" s="141">
        <f t="shared" si="22"/>
        <v>4106.1000000000004</v>
      </c>
      <c r="C91" s="141">
        <f t="shared" si="23"/>
        <v>4117.1000000000004</v>
      </c>
      <c r="D91" s="141">
        <f t="shared" si="24"/>
        <v>4117.1000000000004</v>
      </c>
      <c r="E91" s="141">
        <f t="shared" si="25"/>
        <v>0</v>
      </c>
      <c r="F91" s="141">
        <f t="shared" si="26"/>
        <v>32.81812</v>
      </c>
      <c r="G91" s="141">
        <f t="shared" si="28"/>
        <v>0.79711738845303726</v>
      </c>
      <c r="H91" s="74"/>
      <c r="I91" s="74"/>
      <c r="J91" s="74"/>
      <c r="K91" s="74"/>
      <c r="L91" s="74"/>
      <c r="M91" s="75"/>
      <c r="N91" s="231">
        <f>Субсидии!B89</f>
        <v>3879</v>
      </c>
      <c r="O91" s="231">
        <f>Субсидии!C89</f>
        <v>3879</v>
      </c>
      <c r="P91" s="231">
        <f>Субсидии!D89</f>
        <v>3879</v>
      </c>
      <c r="Q91" s="231">
        <f>Субсидии!E89</f>
        <v>0</v>
      </c>
      <c r="R91" s="231">
        <f>Субсидии!F89</f>
        <v>0</v>
      </c>
      <c r="S91" s="74">
        <f t="shared" si="18"/>
        <v>0</v>
      </c>
      <c r="T91" s="74">
        <f>'Субвенции '!B90</f>
        <v>227.1</v>
      </c>
      <c r="U91" s="74">
        <f>'Субвенции '!C90</f>
        <v>227.1</v>
      </c>
      <c r="V91" s="74">
        <f>'Субвенции '!D90</f>
        <v>227.1</v>
      </c>
      <c r="W91" s="74">
        <f>'Субвенции '!E90</f>
        <v>0</v>
      </c>
      <c r="X91" s="74">
        <f>'Субвенции '!F90</f>
        <v>32.81812</v>
      </c>
      <c r="Y91" s="74">
        <f t="shared" si="29"/>
        <v>14.450955526199913</v>
      </c>
      <c r="Z91" s="74">
        <f>Иные!B74</f>
        <v>0</v>
      </c>
      <c r="AA91" s="74">
        <f>Иные!C74</f>
        <v>11</v>
      </c>
      <c r="AB91" s="74">
        <f>Иные!D74</f>
        <v>11</v>
      </c>
      <c r="AC91" s="74">
        <f>Иные!E74</f>
        <v>0</v>
      </c>
      <c r="AD91" s="74">
        <f>Иные!F74</f>
        <v>0</v>
      </c>
      <c r="AE91" s="74"/>
      <c r="AF91" s="38"/>
      <c r="AG91" s="35"/>
    </row>
    <row r="92" spans="1:33" x14ac:dyDescent="0.25">
      <c r="A92" s="16" t="s">
        <v>317</v>
      </c>
      <c r="B92" s="141">
        <f t="shared" si="22"/>
        <v>2963.1</v>
      </c>
      <c r="C92" s="141">
        <f t="shared" si="23"/>
        <v>3313.1</v>
      </c>
      <c r="D92" s="141">
        <f t="shared" si="24"/>
        <v>3313.1</v>
      </c>
      <c r="E92" s="141">
        <f t="shared" si="25"/>
        <v>0</v>
      </c>
      <c r="F92" s="141">
        <f t="shared" si="26"/>
        <v>17.96546</v>
      </c>
      <c r="G92" s="141">
        <f t="shared" si="28"/>
        <v>0.54225528960792013</v>
      </c>
      <c r="H92" s="74"/>
      <c r="I92" s="74"/>
      <c r="J92" s="74"/>
      <c r="K92" s="74"/>
      <c r="L92" s="74"/>
      <c r="M92" s="75"/>
      <c r="N92" s="231">
        <f>Субсидии!B90</f>
        <v>2736</v>
      </c>
      <c r="O92" s="231">
        <f>Субсидии!C90</f>
        <v>3086</v>
      </c>
      <c r="P92" s="231">
        <f>Субсидии!D90</f>
        <v>3086</v>
      </c>
      <c r="Q92" s="231">
        <f>Субсидии!E90</f>
        <v>0</v>
      </c>
      <c r="R92" s="231">
        <f>Субсидии!F90</f>
        <v>0</v>
      </c>
      <c r="S92" s="74">
        <f t="shared" si="18"/>
        <v>0</v>
      </c>
      <c r="T92" s="74">
        <f>'Субвенции '!B91</f>
        <v>227.1</v>
      </c>
      <c r="U92" s="74">
        <f>'Субвенции '!C91</f>
        <v>227.1</v>
      </c>
      <c r="V92" s="74">
        <f>'Субвенции '!D91</f>
        <v>227.1</v>
      </c>
      <c r="W92" s="74">
        <f>'Субвенции '!E91</f>
        <v>0</v>
      </c>
      <c r="X92" s="74">
        <f>'Субвенции '!F91</f>
        <v>17.96546</v>
      </c>
      <c r="Y92" s="74">
        <f t="shared" si="29"/>
        <v>7.9108146191105249</v>
      </c>
      <c r="Z92" s="74"/>
      <c r="AA92" s="74"/>
      <c r="AB92" s="74"/>
      <c r="AC92" s="74"/>
      <c r="AD92" s="74"/>
      <c r="AE92" s="74"/>
      <c r="AF92" s="38"/>
      <c r="AG92" s="35"/>
    </row>
    <row r="93" spans="1:33" x14ac:dyDescent="0.25">
      <c r="A93" s="16" t="s">
        <v>318</v>
      </c>
      <c r="B93" s="141">
        <f t="shared" si="22"/>
        <v>2348.1</v>
      </c>
      <c r="C93" s="141">
        <f t="shared" si="23"/>
        <v>2348.1</v>
      </c>
      <c r="D93" s="141">
        <f t="shared" si="24"/>
        <v>2348.1</v>
      </c>
      <c r="E93" s="141">
        <f t="shared" si="25"/>
        <v>0</v>
      </c>
      <c r="F93" s="141">
        <f t="shared" si="26"/>
        <v>32.864570000000001</v>
      </c>
      <c r="G93" s="141">
        <f t="shared" si="28"/>
        <v>1.3996239512797581</v>
      </c>
      <c r="H93" s="74"/>
      <c r="I93" s="74"/>
      <c r="J93" s="74"/>
      <c r="K93" s="74"/>
      <c r="L93" s="74"/>
      <c r="M93" s="75"/>
      <c r="N93" s="231">
        <f>Субсидии!B91</f>
        <v>2121</v>
      </c>
      <c r="O93" s="231">
        <f>Субсидии!C91</f>
        <v>2121</v>
      </c>
      <c r="P93" s="231">
        <f>Субсидии!D91</f>
        <v>2121</v>
      </c>
      <c r="Q93" s="231">
        <f>Субсидии!E91</f>
        <v>0</v>
      </c>
      <c r="R93" s="231">
        <f>Субсидии!F91</f>
        <v>0</v>
      </c>
      <c r="S93" s="74">
        <f t="shared" si="18"/>
        <v>0</v>
      </c>
      <c r="T93" s="74">
        <f>'Субвенции '!B92</f>
        <v>227.1</v>
      </c>
      <c r="U93" s="74">
        <f>'Субвенции '!C92</f>
        <v>227.1</v>
      </c>
      <c r="V93" s="74">
        <f>'Субвенции '!D92</f>
        <v>227.1</v>
      </c>
      <c r="W93" s="74">
        <f>'Субвенции '!E92</f>
        <v>0</v>
      </c>
      <c r="X93" s="74">
        <f>'Субвенции '!F92</f>
        <v>32.864570000000001</v>
      </c>
      <c r="Y93" s="74">
        <f t="shared" si="29"/>
        <v>14.471409070893879</v>
      </c>
      <c r="Z93" s="74"/>
      <c r="AA93" s="74"/>
      <c r="AB93" s="74"/>
      <c r="AC93" s="74"/>
      <c r="AD93" s="74"/>
      <c r="AE93" s="74"/>
      <c r="AF93" s="38"/>
      <c r="AG93" s="35"/>
    </row>
    <row r="94" spans="1:33" ht="16.5" customHeight="1" x14ac:dyDescent="0.25">
      <c r="A94" s="16" t="s">
        <v>323</v>
      </c>
      <c r="B94" s="141">
        <f t="shared" si="22"/>
        <v>1691.1</v>
      </c>
      <c r="C94" s="141">
        <f t="shared" si="23"/>
        <v>1691.1</v>
      </c>
      <c r="D94" s="141">
        <f t="shared" si="24"/>
        <v>1691.1</v>
      </c>
      <c r="E94" s="141">
        <f t="shared" si="25"/>
        <v>0</v>
      </c>
      <c r="F94" s="141">
        <f t="shared" si="26"/>
        <v>32.81812</v>
      </c>
      <c r="G94" s="141">
        <f t="shared" si="28"/>
        <v>1.940637454911005</v>
      </c>
      <c r="H94" s="74"/>
      <c r="I94" s="74"/>
      <c r="J94" s="74"/>
      <c r="K94" s="74"/>
      <c r="L94" s="74"/>
      <c r="M94" s="75"/>
      <c r="N94" s="231">
        <f>Субсидии!B92</f>
        <v>1464</v>
      </c>
      <c r="O94" s="231">
        <f>Субсидии!C92</f>
        <v>1464</v>
      </c>
      <c r="P94" s="231">
        <f>Субсидии!D92</f>
        <v>1464</v>
      </c>
      <c r="Q94" s="231">
        <f>Субсидии!E92</f>
        <v>0</v>
      </c>
      <c r="R94" s="231">
        <f>Субсидии!F92</f>
        <v>0</v>
      </c>
      <c r="S94" s="74">
        <f t="shared" si="18"/>
        <v>0</v>
      </c>
      <c r="T94" s="74">
        <f>'Субвенции '!B93</f>
        <v>227.1</v>
      </c>
      <c r="U94" s="74">
        <f>'Субвенции '!C93</f>
        <v>227.1</v>
      </c>
      <c r="V94" s="74">
        <f>'Субвенции '!D93</f>
        <v>227.1</v>
      </c>
      <c r="W94" s="74">
        <f>'Субвенции '!E93</f>
        <v>0</v>
      </c>
      <c r="X94" s="74">
        <f>'Субвенции '!F93</f>
        <v>32.81812</v>
      </c>
      <c r="Y94" s="74">
        <f t="shared" si="29"/>
        <v>14.450955526199913</v>
      </c>
      <c r="Z94" s="74"/>
      <c r="AA94" s="74">
        <f>Иные!C75</f>
        <v>0</v>
      </c>
      <c r="AB94" s="74"/>
      <c r="AC94" s="74">
        <f>Иные!E75</f>
        <v>0</v>
      </c>
      <c r="AD94" s="74">
        <f>Иные!F75</f>
        <v>0</v>
      </c>
      <c r="AE94" s="74"/>
      <c r="AF94" s="38"/>
      <c r="AG94" s="35"/>
    </row>
    <row r="95" spans="1:33" x14ac:dyDescent="0.25">
      <c r="A95" s="16" t="s">
        <v>148</v>
      </c>
      <c r="B95" s="141">
        <f t="shared" si="22"/>
        <v>1077.7</v>
      </c>
      <c r="C95" s="141">
        <f t="shared" si="23"/>
        <v>1288.2</v>
      </c>
      <c r="D95" s="141">
        <f t="shared" si="24"/>
        <v>1288.2</v>
      </c>
      <c r="E95" s="141">
        <f t="shared" si="25"/>
        <v>0</v>
      </c>
      <c r="F95" s="141">
        <f t="shared" si="26"/>
        <v>87.562629999999999</v>
      </c>
      <c r="G95" s="141">
        <f t="shared" si="28"/>
        <v>6.7972853594162403</v>
      </c>
      <c r="H95" s="74"/>
      <c r="I95" s="74"/>
      <c r="J95" s="74"/>
      <c r="K95" s="74"/>
      <c r="L95" s="74"/>
      <c r="M95" s="75"/>
      <c r="N95" s="231">
        <f>Субсидии!B93</f>
        <v>510</v>
      </c>
      <c r="O95" s="231">
        <f>Субсидии!C93</f>
        <v>510</v>
      </c>
      <c r="P95" s="231">
        <f>Субсидии!D93</f>
        <v>510</v>
      </c>
      <c r="Q95" s="231">
        <f>Субсидии!E93</f>
        <v>0</v>
      </c>
      <c r="R95" s="231">
        <f>Субсидии!F93</f>
        <v>0</v>
      </c>
      <c r="S95" s="74"/>
      <c r="T95" s="74">
        <f>'Субвенции '!B94</f>
        <v>567.70000000000005</v>
      </c>
      <c r="U95" s="74">
        <f>'Субвенции '!C94</f>
        <v>567.70000000000005</v>
      </c>
      <c r="V95" s="74">
        <f>'Субвенции '!D94</f>
        <v>567.70000000000005</v>
      </c>
      <c r="W95" s="74">
        <f>'Субвенции '!E94</f>
        <v>0</v>
      </c>
      <c r="X95" s="74">
        <f>'Субвенции '!F94</f>
        <v>87.562629999999999</v>
      </c>
      <c r="Y95" s="74">
        <f t="shared" si="29"/>
        <v>15.424102518936056</v>
      </c>
      <c r="Z95" s="74">
        <f>Иные!B76</f>
        <v>0</v>
      </c>
      <c r="AA95" s="74">
        <f>Иные!C76</f>
        <v>210.5</v>
      </c>
      <c r="AB95" s="74">
        <f>Иные!D76</f>
        <v>210.5</v>
      </c>
      <c r="AC95" s="74">
        <f>Иные!E76</f>
        <v>0</v>
      </c>
      <c r="AD95" s="74">
        <f>Иные!F76</f>
        <v>0</v>
      </c>
      <c r="AE95" s="74"/>
      <c r="AF95" s="38"/>
      <c r="AG95" s="35"/>
    </row>
    <row r="96" spans="1:33" x14ac:dyDescent="0.25">
      <c r="A96" s="16" t="s">
        <v>319</v>
      </c>
      <c r="B96" s="141">
        <f t="shared" si="22"/>
        <v>1493.1</v>
      </c>
      <c r="C96" s="141">
        <f t="shared" si="23"/>
        <v>1493.1</v>
      </c>
      <c r="D96" s="141">
        <f t="shared" si="24"/>
        <v>1493.1</v>
      </c>
      <c r="E96" s="141">
        <f t="shared" si="25"/>
        <v>0</v>
      </c>
      <c r="F96" s="141">
        <f t="shared" si="26"/>
        <v>32.864570000000001</v>
      </c>
      <c r="G96" s="141">
        <f t="shared" si="28"/>
        <v>2.2010963766659968</v>
      </c>
      <c r="H96" s="74"/>
      <c r="I96" s="74"/>
      <c r="J96" s="74"/>
      <c r="K96" s="74"/>
      <c r="L96" s="74"/>
      <c r="M96" s="75"/>
      <c r="N96" s="231">
        <f>Субсидии!B94</f>
        <v>1266</v>
      </c>
      <c r="O96" s="231">
        <f>Субсидии!C94</f>
        <v>1266</v>
      </c>
      <c r="P96" s="231">
        <f>Субсидии!D94</f>
        <v>1266</v>
      </c>
      <c r="Q96" s="231">
        <f>Субсидии!E94</f>
        <v>0</v>
      </c>
      <c r="R96" s="231">
        <f>Субсидии!F94</f>
        <v>0</v>
      </c>
      <c r="S96" s="74">
        <f t="shared" si="18"/>
        <v>0</v>
      </c>
      <c r="T96" s="74">
        <f>'Субвенции '!B95</f>
        <v>227.1</v>
      </c>
      <c r="U96" s="74">
        <f>'Субвенции '!C95</f>
        <v>227.1</v>
      </c>
      <c r="V96" s="74">
        <f>'Субвенции '!D95</f>
        <v>227.1</v>
      </c>
      <c r="W96" s="74">
        <f>'Субвенции '!E95</f>
        <v>0</v>
      </c>
      <c r="X96" s="74">
        <f>'Субвенции '!F95</f>
        <v>32.864570000000001</v>
      </c>
      <c r="Y96" s="74">
        <f t="shared" si="29"/>
        <v>14.471409070893879</v>
      </c>
      <c r="Z96" s="74"/>
      <c r="AA96" s="74"/>
      <c r="AB96" s="74"/>
      <c r="AC96" s="74"/>
      <c r="AD96" s="74"/>
      <c r="AE96" s="74"/>
      <c r="AF96" s="38"/>
      <c r="AG96" s="35"/>
    </row>
    <row r="97" spans="1:33" x14ac:dyDescent="0.25">
      <c r="A97" s="16" t="s">
        <v>320</v>
      </c>
      <c r="B97" s="141">
        <f t="shared" si="22"/>
        <v>9171.7000000000007</v>
      </c>
      <c r="C97" s="141">
        <f t="shared" si="23"/>
        <v>9171.7000000000007</v>
      </c>
      <c r="D97" s="141">
        <f t="shared" si="24"/>
        <v>9171.7000000000007</v>
      </c>
      <c r="E97" s="141">
        <f t="shared" si="25"/>
        <v>0</v>
      </c>
      <c r="F97" s="141">
        <f t="shared" si="26"/>
        <v>82.161469999999994</v>
      </c>
      <c r="G97" s="141">
        <f t="shared" si="28"/>
        <v>0.8958150615480226</v>
      </c>
      <c r="H97" s="74"/>
      <c r="I97" s="74"/>
      <c r="J97" s="74"/>
      <c r="K97" s="74"/>
      <c r="L97" s="74"/>
      <c r="M97" s="75"/>
      <c r="N97" s="231">
        <f>Субсидии!B95</f>
        <v>8604</v>
      </c>
      <c r="O97" s="231">
        <f>Субсидии!C95</f>
        <v>8604</v>
      </c>
      <c r="P97" s="231">
        <f>Субсидии!D95</f>
        <v>8604</v>
      </c>
      <c r="Q97" s="231">
        <f>Субсидии!E95</f>
        <v>0</v>
      </c>
      <c r="R97" s="231">
        <f>Субсидии!F95</f>
        <v>0</v>
      </c>
      <c r="S97" s="74">
        <f t="shared" si="18"/>
        <v>0</v>
      </c>
      <c r="T97" s="74">
        <f>'Субвенции '!B96</f>
        <v>567.70000000000005</v>
      </c>
      <c r="U97" s="74">
        <f>'Субвенции '!C96</f>
        <v>567.70000000000005</v>
      </c>
      <c r="V97" s="74">
        <f>'Субвенции '!D96</f>
        <v>567.70000000000005</v>
      </c>
      <c r="W97" s="74">
        <f>'Субвенции '!E96</f>
        <v>0</v>
      </c>
      <c r="X97" s="74">
        <f>'Субвенции '!F96</f>
        <v>82.161469999999994</v>
      </c>
      <c r="Y97" s="74">
        <f t="shared" si="29"/>
        <v>14.47269156244495</v>
      </c>
      <c r="Z97" s="74"/>
      <c r="AA97" s="74"/>
      <c r="AB97" s="74"/>
      <c r="AC97" s="74"/>
      <c r="AD97" s="74"/>
      <c r="AE97" s="74"/>
      <c r="AF97" s="38"/>
      <c r="AG97" s="35"/>
    </row>
    <row r="98" spans="1:33" x14ac:dyDescent="0.25">
      <c r="A98" s="16" t="s">
        <v>321</v>
      </c>
      <c r="B98" s="141">
        <f t="shared" si="22"/>
        <v>9945.7000000000007</v>
      </c>
      <c r="C98" s="141">
        <f t="shared" si="23"/>
        <v>10163.300000000001</v>
      </c>
      <c r="D98" s="141">
        <f t="shared" si="24"/>
        <v>10163.300000000001</v>
      </c>
      <c r="E98" s="141">
        <f t="shared" si="25"/>
        <v>0</v>
      </c>
      <c r="F98" s="141">
        <f t="shared" si="26"/>
        <v>82.161469999999994</v>
      </c>
      <c r="G98" s="141">
        <f t="shared" si="28"/>
        <v>0.80841331063729283</v>
      </c>
      <c r="H98" s="74"/>
      <c r="I98" s="74"/>
      <c r="J98" s="74"/>
      <c r="K98" s="74"/>
      <c r="L98" s="74"/>
      <c r="M98" s="75"/>
      <c r="N98" s="231">
        <f>Субсидии!B96</f>
        <v>9378</v>
      </c>
      <c r="O98" s="231">
        <f>Субсидии!C96</f>
        <v>9378</v>
      </c>
      <c r="P98" s="231">
        <f>Субсидии!D96</f>
        <v>9378</v>
      </c>
      <c r="Q98" s="231">
        <f>Субсидии!E96</f>
        <v>0</v>
      </c>
      <c r="R98" s="231">
        <f>Субсидии!F96</f>
        <v>0</v>
      </c>
      <c r="S98" s="74">
        <f t="shared" si="18"/>
        <v>0</v>
      </c>
      <c r="T98" s="74">
        <f>'Субвенции '!B97</f>
        <v>567.70000000000005</v>
      </c>
      <c r="U98" s="74">
        <f>'Субвенции '!C97</f>
        <v>567.70000000000005</v>
      </c>
      <c r="V98" s="74">
        <f>'Субвенции '!D97</f>
        <v>567.70000000000005</v>
      </c>
      <c r="W98" s="74">
        <f>'Субвенции '!E97</f>
        <v>0</v>
      </c>
      <c r="X98" s="74">
        <f>'Субвенции '!F97</f>
        <v>82.161469999999994</v>
      </c>
      <c r="Y98" s="74">
        <f t="shared" si="29"/>
        <v>14.47269156244495</v>
      </c>
      <c r="Z98" s="74">
        <f>Иные!B77</f>
        <v>0</v>
      </c>
      <c r="AA98" s="74">
        <f>Иные!C77</f>
        <v>217.6</v>
      </c>
      <c r="AB98" s="74">
        <f>Иные!D77</f>
        <v>217.6</v>
      </c>
      <c r="AC98" s="74">
        <f>Иные!E77</f>
        <v>0</v>
      </c>
      <c r="AD98" s="74">
        <f>Иные!F77</f>
        <v>0</v>
      </c>
      <c r="AE98" s="74"/>
      <c r="AF98" s="38"/>
      <c r="AG98" s="35"/>
    </row>
    <row r="99" spans="1:33" x14ac:dyDescent="0.25">
      <c r="A99" s="16" t="s">
        <v>322</v>
      </c>
      <c r="B99" s="141">
        <f t="shared" si="22"/>
        <v>4956.7</v>
      </c>
      <c r="C99" s="141">
        <f t="shared" si="23"/>
        <v>5021.5999999999995</v>
      </c>
      <c r="D99" s="141">
        <f t="shared" si="24"/>
        <v>5021.5999999999995</v>
      </c>
      <c r="E99" s="141">
        <f t="shared" si="25"/>
        <v>0</v>
      </c>
      <c r="F99" s="141">
        <f t="shared" si="26"/>
        <v>82.045360000000002</v>
      </c>
      <c r="G99" s="141">
        <f t="shared" si="28"/>
        <v>1.6338489724390635</v>
      </c>
      <c r="H99" s="74"/>
      <c r="I99" s="74"/>
      <c r="J99" s="74"/>
      <c r="K99" s="74"/>
      <c r="L99" s="74"/>
      <c r="M99" s="75"/>
      <c r="N99" s="231">
        <f>Субсидии!B97</f>
        <v>4389</v>
      </c>
      <c r="O99" s="231">
        <f>Субсидии!C97</f>
        <v>4389</v>
      </c>
      <c r="P99" s="231">
        <f>Субсидии!D97</f>
        <v>4389</v>
      </c>
      <c r="Q99" s="231">
        <f>Субсидии!E97</f>
        <v>0</v>
      </c>
      <c r="R99" s="231">
        <f>Субсидии!F97</f>
        <v>0</v>
      </c>
      <c r="S99" s="74"/>
      <c r="T99" s="74">
        <f>'Субвенции '!B98</f>
        <v>567.70000000000005</v>
      </c>
      <c r="U99" s="74">
        <f>'Субвенции '!C98</f>
        <v>567.70000000000005</v>
      </c>
      <c r="V99" s="74">
        <f>'Субвенции '!D98</f>
        <v>567.70000000000005</v>
      </c>
      <c r="W99" s="74">
        <f>'Субвенции '!E98</f>
        <v>0</v>
      </c>
      <c r="X99" s="74">
        <f>'Субвенции '!F98</f>
        <v>82.045360000000002</v>
      </c>
      <c r="Y99" s="74">
        <f t="shared" si="29"/>
        <v>14.452238858552052</v>
      </c>
      <c r="Z99" s="74"/>
      <c r="AA99" s="74">
        <f>Иные!C78</f>
        <v>64.900000000000006</v>
      </c>
      <c r="AB99" s="74">
        <f>Иные!D78</f>
        <v>64.900000000000006</v>
      </c>
      <c r="AC99" s="74"/>
      <c r="AD99" s="74">
        <f>Иные!F78</f>
        <v>0</v>
      </c>
      <c r="AE99" s="74">
        <f t="shared" ref="AE99" si="30">AD99/AA99*100</f>
        <v>0</v>
      </c>
      <c r="AF99" s="38"/>
      <c r="AG99" s="35"/>
    </row>
    <row r="100" spans="1:33" s="5" customFormat="1" ht="31.5" x14ac:dyDescent="0.25">
      <c r="A100" s="7" t="s">
        <v>154</v>
      </c>
      <c r="B100" s="71">
        <f t="shared" si="22"/>
        <v>416279.61565000005</v>
      </c>
      <c r="C100" s="71">
        <f t="shared" si="23"/>
        <v>437383.47565000009</v>
      </c>
      <c r="D100" s="71">
        <f t="shared" si="24"/>
        <v>437383.47565000009</v>
      </c>
      <c r="E100" s="71">
        <f t="shared" si="25"/>
        <v>0</v>
      </c>
      <c r="F100" s="71">
        <f t="shared" si="26"/>
        <v>82706.910680000001</v>
      </c>
      <c r="G100" s="71">
        <f t="shared" si="28"/>
        <v>18.909473101856079</v>
      </c>
      <c r="H100" s="71">
        <f>SUM(H101:H104)</f>
        <v>79980.3</v>
      </c>
      <c r="I100" s="71">
        <f>SUM(I101:I104)</f>
        <v>79980.3</v>
      </c>
      <c r="J100" s="71">
        <f>SUM(J101:J104)</f>
        <v>79980.3</v>
      </c>
      <c r="K100" s="71">
        <f>SUM(K101:K104)</f>
        <v>0</v>
      </c>
      <c r="L100" s="71">
        <f>SUM(L101:L104)</f>
        <v>19995</v>
      </c>
      <c r="M100" s="72">
        <f>L100/I100*100</f>
        <v>24.999906226908376</v>
      </c>
      <c r="N100" s="71">
        <f>SUM(N101:N104)</f>
        <v>72568.115649999992</v>
      </c>
      <c r="O100" s="71">
        <f>SUM(O101:O104)</f>
        <v>71366.775649999996</v>
      </c>
      <c r="P100" s="71">
        <f>SUM(P101:P104)</f>
        <v>71366.775649999996</v>
      </c>
      <c r="Q100" s="71">
        <f>SUM(Q101:Q104)</f>
        <v>0</v>
      </c>
      <c r="R100" s="71">
        <f>SUM(R101:R104)</f>
        <v>5438.07827</v>
      </c>
      <c r="S100" s="71">
        <f t="shared" ref="S100:S137" si="31">R100/O100*100</f>
        <v>7.6199018667589202</v>
      </c>
      <c r="T100" s="71">
        <f>SUM(T101:T104)</f>
        <v>243369.20000000007</v>
      </c>
      <c r="U100" s="71">
        <f>SUM(U101:U104)</f>
        <v>257087.40000000008</v>
      </c>
      <c r="V100" s="71">
        <f>SUM(V101:V104)</f>
        <v>257087.40000000008</v>
      </c>
      <c r="W100" s="71">
        <f>SUM(W101:W104)</f>
        <v>0</v>
      </c>
      <c r="X100" s="71">
        <f>SUM(X101:X104)</f>
        <v>52915.62283</v>
      </c>
      <c r="Y100" s="71">
        <f t="shared" si="29"/>
        <v>20.582736777453885</v>
      </c>
      <c r="Z100" s="71">
        <f>SUM(Z101:Z104)</f>
        <v>20362</v>
      </c>
      <c r="AA100" s="71">
        <f>SUM(AA101:AA104)</f>
        <v>28948.999999999996</v>
      </c>
      <c r="AB100" s="71">
        <f>SUM(AB101:AB104)</f>
        <v>28948.999999999996</v>
      </c>
      <c r="AC100" s="71">
        <f>SUM(AC101:AC104)</f>
        <v>0</v>
      </c>
      <c r="AD100" s="71">
        <f>SUM(AD101:AD104)</f>
        <v>4358.2095800000006</v>
      </c>
      <c r="AE100" s="71">
        <f>AD100/AA100*100</f>
        <v>15.054784552143429</v>
      </c>
      <c r="AF100" s="38"/>
      <c r="AG100" s="37"/>
    </row>
    <row r="101" spans="1:33" ht="31.5" x14ac:dyDescent="0.25">
      <c r="A101" s="252" t="s">
        <v>153</v>
      </c>
      <c r="B101" s="74">
        <f t="shared" si="22"/>
        <v>371263.51565000007</v>
      </c>
      <c r="C101" s="74">
        <f t="shared" si="23"/>
        <v>389094.58565000008</v>
      </c>
      <c r="D101" s="74">
        <f t="shared" si="24"/>
        <v>389094.58565000008</v>
      </c>
      <c r="E101" s="74">
        <f t="shared" si="25"/>
        <v>0</v>
      </c>
      <c r="F101" s="74">
        <f t="shared" si="26"/>
        <v>82379.092569999993</v>
      </c>
      <c r="G101" s="74">
        <f t="shared" si="28"/>
        <v>21.171996632228122</v>
      </c>
      <c r="H101" s="73">
        <f>Дотации!B32</f>
        <v>79980.3</v>
      </c>
      <c r="I101" s="73">
        <f>Дотации!C32</f>
        <v>79980.3</v>
      </c>
      <c r="J101" s="73">
        <f>Дотации!D32</f>
        <v>79980.3</v>
      </c>
      <c r="K101" s="73">
        <f>Дотации!E32</f>
        <v>0</v>
      </c>
      <c r="L101" s="73">
        <f>Дотации!F32</f>
        <v>19995</v>
      </c>
      <c r="M101" s="73">
        <f>L101/I101*100</f>
        <v>24.999906226908376</v>
      </c>
      <c r="N101" s="74">
        <f>Субсидии!B99</f>
        <v>34255.11565</v>
      </c>
      <c r="O101" s="74">
        <f>Субсидии!C99</f>
        <v>30053.785649999998</v>
      </c>
      <c r="P101" s="74">
        <f>Субсидии!D99</f>
        <v>30053.785649999998</v>
      </c>
      <c r="Q101" s="74">
        <f>Субсидии!E99</f>
        <v>0</v>
      </c>
      <c r="R101" s="74">
        <f>Субсидии!F99</f>
        <v>5438.07827</v>
      </c>
      <c r="S101" s="74">
        <f t="shared" si="31"/>
        <v>18.094486775578638</v>
      </c>
      <c r="T101" s="74">
        <f>'Субвенции '!B100</f>
        <v>241666.10000000003</v>
      </c>
      <c r="U101" s="74">
        <f>'Субвенции '!C100</f>
        <v>255384.30000000005</v>
      </c>
      <c r="V101" s="74">
        <f>'Субвенции '!D100</f>
        <v>255384.30000000005</v>
      </c>
      <c r="W101" s="74">
        <f>'Субвенции '!E100</f>
        <v>0</v>
      </c>
      <c r="X101" s="74">
        <f>'Субвенции '!F100</f>
        <v>52624.260719999998</v>
      </c>
      <c r="Y101" s="74">
        <f t="shared" si="29"/>
        <v>20.605910668745096</v>
      </c>
      <c r="Z101" s="74">
        <f>Иные!B80</f>
        <v>15362</v>
      </c>
      <c r="AA101" s="74">
        <f>Иные!C80</f>
        <v>23676.199999999997</v>
      </c>
      <c r="AB101" s="74">
        <f>Иные!D80</f>
        <v>23676.199999999997</v>
      </c>
      <c r="AC101" s="74">
        <f>Иные!E80</f>
        <v>0</v>
      </c>
      <c r="AD101" s="74">
        <f>Иные!F80</f>
        <v>4321.7535800000005</v>
      </c>
      <c r="AE101" s="74">
        <f>AD101/AA101*100</f>
        <v>18.253577770081353</v>
      </c>
      <c r="AF101" s="38"/>
      <c r="AG101" s="35"/>
    </row>
    <row r="102" spans="1:33" x14ac:dyDescent="0.25">
      <c r="A102" s="15" t="s">
        <v>152</v>
      </c>
      <c r="B102" s="359">
        <f t="shared" si="22"/>
        <v>20558.7</v>
      </c>
      <c r="C102" s="359">
        <f t="shared" si="23"/>
        <v>20558.7</v>
      </c>
      <c r="D102" s="359">
        <f t="shared" si="24"/>
        <v>20558.7</v>
      </c>
      <c r="E102" s="359">
        <f t="shared" si="25"/>
        <v>0</v>
      </c>
      <c r="F102" s="359">
        <f t="shared" si="26"/>
        <v>109.681</v>
      </c>
      <c r="G102" s="359">
        <f t="shared" si="28"/>
        <v>0.53350163191252364</v>
      </c>
      <c r="H102" s="77"/>
      <c r="I102" s="77"/>
      <c r="J102" s="77"/>
      <c r="K102" s="77"/>
      <c r="L102" s="77"/>
      <c r="M102" s="78"/>
      <c r="N102" s="232">
        <f>Субсидии!B100</f>
        <v>17991</v>
      </c>
      <c r="O102" s="232">
        <f>Субсидии!C100</f>
        <v>17991</v>
      </c>
      <c r="P102" s="232">
        <f>Субсидии!D100</f>
        <v>17991</v>
      </c>
      <c r="Q102" s="232">
        <f>Субсидии!E100</f>
        <v>0</v>
      </c>
      <c r="R102" s="232">
        <f>Субсидии!F100</f>
        <v>0</v>
      </c>
      <c r="S102" s="77">
        <f t="shared" si="31"/>
        <v>0</v>
      </c>
      <c r="T102" s="77">
        <f>'Субвенции '!B101</f>
        <v>567.70000000000005</v>
      </c>
      <c r="U102" s="77">
        <f>'Субвенции '!C101</f>
        <v>567.70000000000005</v>
      </c>
      <c r="V102" s="77">
        <f>'Субвенции '!D101</f>
        <v>567.70000000000005</v>
      </c>
      <c r="W102" s="77">
        <f>'Субвенции '!E101</f>
        <v>0</v>
      </c>
      <c r="X102" s="77">
        <f>'Субвенции '!F101</f>
        <v>109.681</v>
      </c>
      <c r="Y102" s="77">
        <f t="shared" si="29"/>
        <v>19.320239563149549</v>
      </c>
      <c r="Z102" s="77">
        <f>Иные!B81</f>
        <v>2000</v>
      </c>
      <c r="AA102" s="77">
        <f>Иные!C81</f>
        <v>2000</v>
      </c>
      <c r="AB102" s="77">
        <f>Иные!D81</f>
        <v>2000</v>
      </c>
      <c r="AC102" s="77">
        <f>Иные!E81</f>
        <v>0</v>
      </c>
      <c r="AD102" s="77">
        <f>Иные!F81</f>
        <v>0</v>
      </c>
      <c r="AE102" s="74">
        <f t="shared" ref="AE102:AE104" si="32">AD102/AA102*100</f>
        <v>0</v>
      </c>
      <c r="AF102" s="38"/>
      <c r="AG102" s="35"/>
    </row>
    <row r="103" spans="1:33" x14ac:dyDescent="0.25">
      <c r="A103" s="16" t="s">
        <v>325</v>
      </c>
      <c r="B103" s="141">
        <f t="shared" si="22"/>
        <v>17285.7</v>
      </c>
      <c r="C103" s="141">
        <f t="shared" si="23"/>
        <v>20558.489999999998</v>
      </c>
      <c r="D103" s="141">
        <f t="shared" si="24"/>
        <v>20558.489999999998</v>
      </c>
      <c r="E103" s="141">
        <f t="shared" si="25"/>
        <v>0</v>
      </c>
      <c r="F103" s="141">
        <f t="shared" si="26"/>
        <v>126.4982</v>
      </c>
      <c r="G103" s="141">
        <f t="shared" si="28"/>
        <v>0.61530880915864938</v>
      </c>
      <c r="H103" s="74"/>
      <c r="I103" s="74"/>
      <c r="J103" s="74"/>
      <c r="K103" s="74"/>
      <c r="L103" s="74"/>
      <c r="M103" s="75"/>
      <c r="N103" s="231">
        <f>Субсидии!B101</f>
        <v>14718</v>
      </c>
      <c r="O103" s="231">
        <f>Субсидии!C101</f>
        <v>17717.989999999998</v>
      </c>
      <c r="P103" s="231">
        <f>Субсидии!D101</f>
        <v>17717.989999999998</v>
      </c>
      <c r="Q103" s="231">
        <f>Субсидии!E101</f>
        <v>0</v>
      </c>
      <c r="R103" s="231">
        <f>Субсидии!F101</f>
        <v>0</v>
      </c>
      <c r="S103" s="74">
        <f t="shared" si="31"/>
        <v>0</v>
      </c>
      <c r="T103" s="74">
        <f>'Субвенции '!B102</f>
        <v>567.70000000000005</v>
      </c>
      <c r="U103" s="74">
        <f>'Субвенции '!C102</f>
        <v>567.70000000000005</v>
      </c>
      <c r="V103" s="74">
        <f>'Субвенции '!D102</f>
        <v>567.70000000000005</v>
      </c>
      <c r="W103" s="74">
        <f>'Субвенции '!E102</f>
        <v>0</v>
      </c>
      <c r="X103" s="74">
        <f>'Субвенции '!F102</f>
        <v>90.042199999999994</v>
      </c>
      <c r="Y103" s="74">
        <f t="shared" si="29"/>
        <v>15.860877223885852</v>
      </c>
      <c r="Z103" s="74">
        <f>Иные!B82</f>
        <v>2000</v>
      </c>
      <c r="AA103" s="74">
        <f>Иные!C82</f>
        <v>2272.8000000000002</v>
      </c>
      <c r="AB103" s="74">
        <f>Иные!D82</f>
        <v>2272.8000000000002</v>
      </c>
      <c r="AC103" s="74">
        <f>Иные!E82</f>
        <v>0</v>
      </c>
      <c r="AD103" s="74">
        <f>Иные!F82</f>
        <v>36.456000000000003</v>
      </c>
      <c r="AE103" s="74">
        <f t="shared" si="32"/>
        <v>1.6040126715945089</v>
      </c>
      <c r="AF103" s="38"/>
      <c r="AG103" s="35"/>
    </row>
    <row r="104" spans="1:33" x14ac:dyDescent="0.25">
      <c r="A104" s="16" t="s">
        <v>326</v>
      </c>
      <c r="B104" s="141">
        <f t="shared" si="22"/>
        <v>7171.7</v>
      </c>
      <c r="C104" s="141">
        <f t="shared" si="23"/>
        <v>7171.7</v>
      </c>
      <c r="D104" s="141">
        <f t="shared" si="24"/>
        <v>7171.7</v>
      </c>
      <c r="E104" s="141">
        <f t="shared" si="25"/>
        <v>0</v>
      </c>
      <c r="F104" s="141">
        <f t="shared" si="26"/>
        <v>91.63891000000001</v>
      </c>
      <c r="G104" s="141">
        <f t="shared" si="28"/>
        <v>1.277785043992359</v>
      </c>
      <c r="H104" s="74"/>
      <c r="I104" s="74"/>
      <c r="J104" s="74"/>
      <c r="K104" s="74"/>
      <c r="L104" s="74"/>
      <c r="M104" s="75"/>
      <c r="N104" s="231">
        <f>Субсидии!B102</f>
        <v>5604</v>
      </c>
      <c r="O104" s="231">
        <f>Субсидии!C102</f>
        <v>5604</v>
      </c>
      <c r="P104" s="231">
        <f>Субсидии!D102</f>
        <v>5604</v>
      </c>
      <c r="Q104" s="231">
        <f>Субсидии!E102</f>
        <v>0</v>
      </c>
      <c r="R104" s="231">
        <f>Субсидии!F102</f>
        <v>0</v>
      </c>
      <c r="S104" s="74">
        <f t="shared" si="31"/>
        <v>0</v>
      </c>
      <c r="T104" s="74">
        <f>'Субвенции '!B103</f>
        <v>567.70000000000005</v>
      </c>
      <c r="U104" s="74">
        <f>'Субвенции '!C103</f>
        <v>567.70000000000005</v>
      </c>
      <c r="V104" s="74">
        <f>'Субвенции '!D103</f>
        <v>567.70000000000005</v>
      </c>
      <c r="W104" s="74">
        <f>'Субвенции '!E103</f>
        <v>0</v>
      </c>
      <c r="X104" s="74">
        <f>'Субвенции '!F103</f>
        <v>91.63891000000001</v>
      </c>
      <c r="Y104" s="74">
        <f t="shared" si="29"/>
        <v>16.142136691914743</v>
      </c>
      <c r="Z104" s="74">
        <f>Иные!B83</f>
        <v>1000</v>
      </c>
      <c r="AA104" s="74">
        <f>Иные!C83</f>
        <v>1000</v>
      </c>
      <c r="AB104" s="74">
        <f>Иные!D83</f>
        <v>1000</v>
      </c>
      <c r="AC104" s="74">
        <f>Иные!E83</f>
        <v>0</v>
      </c>
      <c r="AD104" s="74">
        <f>Иные!F83</f>
        <v>0</v>
      </c>
      <c r="AE104" s="74">
        <f t="shared" si="32"/>
        <v>0</v>
      </c>
      <c r="AF104" s="38"/>
      <c r="AG104" s="35"/>
    </row>
    <row r="105" spans="1:33" s="5" customFormat="1" ht="31.5" x14ac:dyDescent="0.25">
      <c r="A105" s="253" t="s">
        <v>157</v>
      </c>
      <c r="B105" s="71">
        <f t="shared" si="22"/>
        <v>690448.42472999997</v>
      </c>
      <c r="C105" s="71">
        <f t="shared" si="23"/>
        <v>723080.01144999999</v>
      </c>
      <c r="D105" s="71">
        <f t="shared" si="24"/>
        <v>723080.01144999999</v>
      </c>
      <c r="E105" s="71">
        <f t="shared" si="25"/>
        <v>0</v>
      </c>
      <c r="F105" s="71">
        <f t="shared" si="26"/>
        <v>132805.23651000002</v>
      </c>
      <c r="G105" s="71">
        <f t="shared" si="28"/>
        <v>18.366603198404597</v>
      </c>
      <c r="H105" s="71">
        <f>SUM(H106:H116)</f>
        <v>181642.7</v>
      </c>
      <c r="I105" s="71">
        <f>SUM(I106:I116)</f>
        <v>181642.7</v>
      </c>
      <c r="J105" s="71">
        <f>SUM(J106:J116)</f>
        <v>181642.7</v>
      </c>
      <c r="K105" s="71">
        <f>SUM(K106:K116)</f>
        <v>0</v>
      </c>
      <c r="L105" s="71">
        <f>SUM(L106:L116)</f>
        <v>48910.7</v>
      </c>
      <c r="M105" s="72">
        <f>L105/I105*100</f>
        <v>26.926873471931433</v>
      </c>
      <c r="N105" s="71">
        <f>SUM(N106:N116)</f>
        <v>107015.02473</v>
      </c>
      <c r="O105" s="71">
        <f>SUM(O106:O116)</f>
        <v>107514.81145000001</v>
      </c>
      <c r="P105" s="71">
        <f>SUM(P106:P116)</f>
        <v>107514.81145000001</v>
      </c>
      <c r="Q105" s="71">
        <f>SUM(Q106:Q116)</f>
        <v>0</v>
      </c>
      <c r="R105" s="71">
        <f>SUM(R106:R116)</f>
        <v>9544.1065799999997</v>
      </c>
      <c r="S105" s="71">
        <f t="shared" si="31"/>
        <v>8.8770155956033161</v>
      </c>
      <c r="T105" s="71">
        <f>SUM(T106:T116)</f>
        <v>335695.69999999995</v>
      </c>
      <c r="U105" s="71">
        <f>SUM(U106:U116)</f>
        <v>351253.69999999995</v>
      </c>
      <c r="V105" s="71">
        <f>SUM(V106:V116)</f>
        <v>351253.69999999995</v>
      </c>
      <c r="W105" s="71">
        <f>SUM(W106:W116)</f>
        <v>0</v>
      </c>
      <c r="X105" s="71">
        <f>SUM(X106:X116)</f>
        <v>69221.527690000017</v>
      </c>
      <c r="Y105" s="71">
        <f t="shared" si="29"/>
        <v>19.706988905739646</v>
      </c>
      <c r="Z105" s="71">
        <f>SUM(Z106:Z116)</f>
        <v>66095</v>
      </c>
      <c r="AA105" s="71">
        <f>SUM(AA106:AA116)</f>
        <v>82668.800000000003</v>
      </c>
      <c r="AB105" s="71">
        <f>SUM(AB106:AB116)</f>
        <v>82668.800000000003</v>
      </c>
      <c r="AC105" s="71">
        <f>SUM(AC106:AC116)</f>
        <v>0</v>
      </c>
      <c r="AD105" s="71">
        <f>SUM(AD106:AD116)</f>
        <v>5128.9022399999985</v>
      </c>
      <c r="AE105" s="71">
        <f>AD105/AA105*100</f>
        <v>6.2041571185259716</v>
      </c>
      <c r="AF105" s="38"/>
      <c r="AG105" s="37"/>
    </row>
    <row r="106" spans="1:33" ht="31.5" x14ac:dyDescent="0.25">
      <c r="A106" s="252" t="s">
        <v>156</v>
      </c>
      <c r="B106" s="74">
        <f t="shared" si="22"/>
        <v>640993.12473000016</v>
      </c>
      <c r="C106" s="74">
        <f t="shared" si="23"/>
        <v>668112.84745</v>
      </c>
      <c r="D106" s="74">
        <f t="shared" si="24"/>
        <v>668112.84745</v>
      </c>
      <c r="E106" s="74">
        <f t="shared" si="25"/>
        <v>0</v>
      </c>
      <c r="F106" s="74">
        <f t="shared" si="26"/>
        <v>131626.81948999999</v>
      </c>
      <c r="G106" s="74">
        <f t="shared" si="28"/>
        <v>19.701285492770086</v>
      </c>
      <c r="H106" s="73">
        <f>Дотации!B34</f>
        <v>181642.7</v>
      </c>
      <c r="I106" s="73">
        <f>Дотации!C34</f>
        <v>181642.7</v>
      </c>
      <c r="J106" s="73">
        <f>Дотации!D34</f>
        <v>181642.7</v>
      </c>
      <c r="K106" s="73">
        <f>Дотации!E34</f>
        <v>0</v>
      </c>
      <c r="L106" s="73">
        <f>Дотации!F34</f>
        <v>48910.7</v>
      </c>
      <c r="M106" s="73">
        <f>L106/I106*100</f>
        <v>26.926873471931433</v>
      </c>
      <c r="N106" s="74">
        <f>Субсидии!B104</f>
        <v>78965.024730000005</v>
      </c>
      <c r="O106" s="74">
        <f>Субсидии!C104</f>
        <v>77372.147450000004</v>
      </c>
      <c r="P106" s="74">
        <f>Субсидии!D104</f>
        <v>77372.147450000004</v>
      </c>
      <c r="Q106" s="74">
        <f>Субсидии!E104</f>
        <v>0</v>
      </c>
      <c r="R106" s="74">
        <f>Субсидии!F104</f>
        <v>9544.1065799999997</v>
      </c>
      <c r="S106" s="74">
        <f t="shared" si="31"/>
        <v>12.335325946804904</v>
      </c>
      <c r="T106" s="74">
        <f>'Субвенции '!B105</f>
        <v>332176.3000000001</v>
      </c>
      <c r="U106" s="74">
        <f>'Субвенции '!C105</f>
        <v>347734.3000000001</v>
      </c>
      <c r="V106" s="74">
        <f>'Субвенции '!D105</f>
        <v>347734.3000000001</v>
      </c>
      <c r="W106" s="74">
        <f>'Субвенции '!E105</f>
        <v>0</v>
      </c>
      <c r="X106" s="74">
        <f>'Субвенции '!F105</f>
        <v>68688.691809999989</v>
      </c>
      <c r="Y106" s="74">
        <f t="shared" si="29"/>
        <v>19.753211520980233</v>
      </c>
      <c r="Z106" s="74">
        <f>Иные!B85</f>
        <v>48209.100000000006</v>
      </c>
      <c r="AA106" s="74">
        <f>Иные!C85</f>
        <v>61363.700000000004</v>
      </c>
      <c r="AB106" s="74">
        <f>Иные!D85</f>
        <v>61363.700000000004</v>
      </c>
      <c r="AC106" s="74">
        <f>Иные!E85</f>
        <v>0</v>
      </c>
      <c r="AD106" s="74">
        <f>Иные!F85</f>
        <v>4483.3210999999992</v>
      </c>
      <c r="AE106" s="74">
        <f>AD106/AA106*100</f>
        <v>7.3061453269604009</v>
      </c>
      <c r="AF106" s="38"/>
      <c r="AG106" s="35"/>
    </row>
    <row r="107" spans="1:33" x14ac:dyDescent="0.25">
      <c r="A107" s="16" t="s">
        <v>327</v>
      </c>
      <c r="B107" s="141">
        <f t="shared" si="22"/>
        <v>1439.1</v>
      </c>
      <c r="C107" s="141">
        <f t="shared" si="23"/>
        <v>1784</v>
      </c>
      <c r="D107" s="141">
        <f t="shared" si="24"/>
        <v>1784</v>
      </c>
      <c r="E107" s="141">
        <f t="shared" si="25"/>
        <v>0</v>
      </c>
      <c r="F107" s="141">
        <f t="shared" si="26"/>
        <v>80.076909999999998</v>
      </c>
      <c r="G107" s="141">
        <f t="shared" si="28"/>
        <v>4.4886160313901344</v>
      </c>
      <c r="H107" s="74"/>
      <c r="I107" s="74"/>
      <c r="J107" s="74"/>
      <c r="K107" s="74"/>
      <c r="L107" s="74"/>
      <c r="M107" s="75"/>
      <c r="N107" s="231">
        <f>Субсидии!B105</f>
        <v>1212</v>
      </c>
      <c r="O107" s="231">
        <f>Субсидии!C105</f>
        <v>1212</v>
      </c>
      <c r="P107" s="231">
        <f>Субсидии!D105</f>
        <v>1212</v>
      </c>
      <c r="Q107" s="231">
        <f>Субсидии!E105</f>
        <v>0</v>
      </c>
      <c r="R107" s="231">
        <f>Субсидии!F105</f>
        <v>0</v>
      </c>
      <c r="S107" s="74">
        <f t="shared" si="31"/>
        <v>0</v>
      </c>
      <c r="T107" s="74">
        <f>'Субвенции '!B106</f>
        <v>227.1</v>
      </c>
      <c r="U107" s="74">
        <f>'Субвенции '!C106</f>
        <v>227.1</v>
      </c>
      <c r="V107" s="74">
        <f>'Субвенции '!D106</f>
        <v>227.1</v>
      </c>
      <c r="W107" s="74">
        <f>'Субвенции '!E106</f>
        <v>0</v>
      </c>
      <c r="X107" s="74">
        <f>'Субвенции '!F106</f>
        <v>23.126740000000002</v>
      </c>
      <c r="Y107" s="74">
        <f t="shared" si="29"/>
        <v>10.183505063848527</v>
      </c>
      <c r="Z107" s="74">
        <f>Иные!B86</f>
        <v>0</v>
      </c>
      <c r="AA107" s="74">
        <f>Иные!C86</f>
        <v>344.9</v>
      </c>
      <c r="AB107" s="74">
        <f>Иные!D86</f>
        <v>344.9</v>
      </c>
      <c r="AC107" s="74">
        <f>Иные!E86</f>
        <v>0</v>
      </c>
      <c r="AD107" s="74">
        <f>Иные!F86</f>
        <v>56.95017</v>
      </c>
      <c r="AE107" s="74"/>
      <c r="AF107" s="38"/>
      <c r="AG107" s="35"/>
    </row>
    <row r="108" spans="1:33" x14ac:dyDescent="0.25">
      <c r="A108" s="16" t="s">
        <v>328</v>
      </c>
      <c r="B108" s="141">
        <f t="shared" si="22"/>
        <v>938.1</v>
      </c>
      <c r="C108" s="141">
        <f t="shared" si="23"/>
        <v>1301</v>
      </c>
      <c r="D108" s="141">
        <f t="shared" si="24"/>
        <v>1301</v>
      </c>
      <c r="E108" s="141">
        <f t="shared" si="25"/>
        <v>0</v>
      </c>
      <c r="F108" s="141">
        <f t="shared" si="26"/>
        <v>103.15186</v>
      </c>
      <c r="G108" s="141">
        <f t="shared" si="28"/>
        <v>7.9286594926979248</v>
      </c>
      <c r="H108" s="74"/>
      <c r="I108" s="74"/>
      <c r="J108" s="74"/>
      <c r="K108" s="74"/>
      <c r="L108" s="74"/>
      <c r="M108" s="75"/>
      <c r="N108" s="231">
        <f>Субсидии!B106</f>
        <v>711</v>
      </c>
      <c r="O108" s="231">
        <f>Субсидии!C106</f>
        <v>711</v>
      </c>
      <c r="P108" s="231">
        <f>Субсидии!D106</f>
        <v>711</v>
      </c>
      <c r="Q108" s="231">
        <f>Субсидии!E106</f>
        <v>0</v>
      </c>
      <c r="R108" s="231">
        <f>Субсидии!F106</f>
        <v>0</v>
      </c>
      <c r="S108" s="74">
        <f t="shared" si="31"/>
        <v>0</v>
      </c>
      <c r="T108" s="74">
        <f>'Субвенции '!B107</f>
        <v>227.1</v>
      </c>
      <c r="U108" s="74">
        <f>'Субвенции '!C107</f>
        <v>227.1</v>
      </c>
      <c r="V108" s="74">
        <f>'Субвенции '!D107</f>
        <v>227.1</v>
      </c>
      <c r="W108" s="74">
        <f>'Субвенции '!E107</f>
        <v>0</v>
      </c>
      <c r="X108" s="74">
        <f>'Субвенции '!F107</f>
        <v>29.421060000000001</v>
      </c>
      <c r="Y108" s="74">
        <f t="shared" si="29"/>
        <v>12.955112285336856</v>
      </c>
      <c r="Z108" s="74">
        <f>Иные!B87</f>
        <v>0</v>
      </c>
      <c r="AA108" s="74">
        <f>Иные!C87</f>
        <v>362.9</v>
      </c>
      <c r="AB108" s="74">
        <f>Иные!D87</f>
        <v>362.9</v>
      </c>
      <c r="AC108" s="74">
        <f>Иные!E87</f>
        <v>0</v>
      </c>
      <c r="AD108" s="74">
        <f>Иные!F87</f>
        <v>73.730800000000002</v>
      </c>
      <c r="AE108" s="74"/>
      <c r="AF108" s="38"/>
      <c r="AG108" s="35"/>
    </row>
    <row r="109" spans="1:33" x14ac:dyDescent="0.25">
      <c r="A109" s="16" t="s">
        <v>329</v>
      </c>
      <c r="B109" s="141">
        <f t="shared" si="22"/>
        <v>3806.1</v>
      </c>
      <c r="C109" s="141">
        <f t="shared" si="23"/>
        <v>4260</v>
      </c>
      <c r="D109" s="141">
        <f t="shared" si="24"/>
        <v>4260</v>
      </c>
      <c r="E109" s="141">
        <f t="shared" si="25"/>
        <v>0</v>
      </c>
      <c r="F109" s="141">
        <f t="shared" si="26"/>
        <v>144.55463</v>
      </c>
      <c r="G109" s="141">
        <f t="shared" si="28"/>
        <v>3.3933011737089203</v>
      </c>
      <c r="H109" s="74"/>
      <c r="I109" s="74"/>
      <c r="J109" s="74"/>
      <c r="K109" s="74"/>
      <c r="L109" s="74"/>
      <c r="M109" s="75"/>
      <c r="N109" s="231">
        <f>Субсидии!B107</f>
        <v>3579</v>
      </c>
      <c r="O109" s="231">
        <f>Субсидии!C107</f>
        <v>3579</v>
      </c>
      <c r="P109" s="231">
        <f>Субсидии!D107</f>
        <v>3579</v>
      </c>
      <c r="Q109" s="231">
        <f>Субсидии!E107</f>
        <v>0</v>
      </c>
      <c r="R109" s="231">
        <f>Субсидии!F107</f>
        <v>0</v>
      </c>
      <c r="S109" s="74">
        <f t="shared" si="31"/>
        <v>0</v>
      </c>
      <c r="T109" s="74">
        <f>'Субвенции '!B108</f>
        <v>227.1</v>
      </c>
      <c r="U109" s="74">
        <f>'Субвенции '!C108</f>
        <v>227.1</v>
      </c>
      <c r="V109" s="74">
        <f>'Субвенции '!D108</f>
        <v>227.1</v>
      </c>
      <c r="W109" s="74">
        <f>'Субвенции '!E108</f>
        <v>0</v>
      </c>
      <c r="X109" s="74">
        <f>'Субвенции '!F108</f>
        <v>39.077930000000002</v>
      </c>
      <c r="Y109" s="74">
        <f t="shared" si="29"/>
        <v>17.207366798767065</v>
      </c>
      <c r="Z109" s="74"/>
      <c r="AA109" s="74">
        <f>Иные!C88</f>
        <v>453.9</v>
      </c>
      <c r="AB109" s="74">
        <f>Иные!D88</f>
        <v>453.9</v>
      </c>
      <c r="AC109" s="74">
        <f>Иные!E88</f>
        <v>0</v>
      </c>
      <c r="AD109" s="74">
        <f>Иные!F88</f>
        <v>105.47669999999999</v>
      </c>
      <c r="AE109" s="74">
        <f t="shared" ref="AE109:AE116" si="33">AD109/AA109*100</f>
        <v>23.237871777924653</v>
      </c>
      <c r="AF109" s="38"/>
      <c r="AG109" s="35"/>
    </row>
    <row r="110" spans="1:33" x14ac:dyDescent="0.25">
      <c r="A110" s="15" t="s">
        <v>158</v>
      </c>
      <c r="B110" s="141">
        <f t="shared" si="22"/>
        <v>25530.800000000003</v>
      </c>
      <c r="C110" s="141">
        <f t="shared" si="23"/>
        <v>27623.464</v>
      </c>
      <c r="D110" s="141">
        <f t="shared" si="24"/>
        <v>27623.464</v>
      </c>
      <c r="E110" s="141">
        <f t="shared" si="25"/>
        <v>0</v>
      </c>
      <c r="F110" s="141">
        <f t="shared" si="26"/>
        <v>183.02860000000001</v>
      </c>
      <c r="G110" s="141">
        <f t="shared" si="28"/>
        <v>0.66258380918482929</v>
      </c>
      <c r="H110" s="74"/>
      <c r="I110" s="74"/>
      <c r="J110" s="74"/>
      <c r="K110" s="74"/>
      <c r="L110" s="74"/>
      <c r="M110" s="75"/>
      <c r="N110" s="231">
        <f>Субсидии!B108</f>
        <v>6510</v>
      </c>
      <c r="O110" s="231">
        <f>Субсидии!C108</f>
        <v>8602.6640000000007</v>
      </c>
      <c r="P110" s="231">
        <f>Субсидии!D108</f>
        <v>8602.6640000000007</v>
      </c>
      <c r="Q110" s="231">
        <f>Субсидии!E108</f>
        <v>0</v>
      </c>
      <c r="R110" s="231">
        <f>Субсидии!F108</f>
        <v>0</v>
      </c>
      <c r="S110" s="74">
        <f t="shared" si="31"/>
        <v>0</v>
      </c>
      <c r="T110" s="74">
        <f>'Субвенции '!B109</f>
        <v>1134.9000000000001</v>
      </c>
      <c r="U110" s="74">
        <f>'Субвенции '!C109</f>
        <v>1134.9000000000001</v>
      </c>
      <c r="V110" s="74">
        <f>'Субвенции '!D109</f>
        <v>1134.9000000000001</v>
      </c>
      <c r="W110" s="74">
        <f>'Субвенции '!E109</f>
        <v>0</v>
      </c>
      <c r="X110" s="74">
        <f>'Субвенции '!F109</f>
        <v>183.02860000000001</v>
      </c>
      <c r="Y110" s="74">
        <f t="shared" si="29"/>
        <v>16.127288747907304</v>
      </c>
      <c r="Z110" s="74">
        <f>Иные!B89</f>
        <v>17885.900000000001</v>
      </c>
      <c r="AA110" s="74">
        <f>Иные!C89</f>
        <v>17885.900000000001</v>
      </c>
      <c r="AB110" s="74">
        <f>Иные!D89</f>
        <v>17885.900000000001</v>
      </c>
      <c r="AC110" s="74">
        <f>Иные!E89</f>
        <v>0</v>
      </c>
      <c r="AD110" s="74">
        <f>Иные!F89</f>
        <v>0</v>
      </c>
      <c r="AE110" s="74">
        <f t="shared" si="33"/>
        <v>0</v>
      </c>
      <c r="AF110" s="38"/>
      <c r="AG110" s="35"/>
    </row>
    <row r="111" spans="1:33" x14ac:dyDescent="0.25">
      <c r="A111" s="16" t="s">
        <v>330</v>
      </c>
      <c r="B111" s="141">
        <f t="shared" si="22"/>
        <v>2963.1</v>
      </c>
      <c r="C111" s="141">
        <f t="shared" si="23"/>
        <v>3295.5</v>
      </c>
      <c r="D111" s="141">
        <f t="shared" si="24"/>
        <v>3295.5</v>
      </c>
      <c r="E111" s="141">
        <f t="shared" si="25"/>
        <v>0</v>
      </c>
      <c r="F111" s="141">
        <f t="shared" si="26"/>
        <v>100.38852000000001</v>
      </c>
      <c r="G111" s="141">
        <f t="shared" si="28"/>
        <v>3.0462303140646343</v>
      </c>
      <c r="H111" s="74"/>
      <c r="I111" s="74"/>
      <c r="J111" s="74"/>
      <c r="K111" s="74"/>
      <c r="L111" s="74"/>
      <c r="M111" s="75"/>
      <c r="N111" s="231">
        <f>Субсидии!B109</f>
        <v>2736</v>
      </c>
      <c r="O111" s="231">
        <f>Субсидии!C109</f>
        <v>2736</v>
      </c>
      <c r="P111" s="231">
        <f>Субсидии!D109</f>
        <v>2736</v>
      </c>
      <c r="Q111" s="231">
        <f>Субсидии!E109</f>
        <v>0</v>
      </c>
      <c r="R111" s="231">
        <f>Субсидии!F109</f>
        <v>0</v>
      </c>
      <c r="S111" s="74">
        <f t="shared" si="31"/>
        <v>0</v>
      </c>
      <c r="T111" s="74">
        <f>'Субвенции '!B110</f>
        <v>227.1</v>
      </c>
      <c r="U111" s="74">
        <f>'Субвенции '!C110</f>
        <v>227.1</v>
      </c>
      <c r="V111" s="74">
        <f>'Субвенции '!D110</f>
        <v>227.1</v>
      </c>
      <c r="W111" s="74">
        <f>'Субвенции '!E110</f>
        <v>0</v>
      </c>
      <c r="X111" s="74">
        <f>'Субвенции '!F110</f>
        <v>28.22006</v>
      </c>
      <c r="Y111" s="74">
        <f t="shared" si="29"/>
        <v>12.426270365477764</v>
      </c>
      <c r="Z111" s="74">
        <f>Иные!B90</f>
        <v>0</v>
      </c>
      <c r="AA111" s="74">
        <f>Иные!C90</f>
        <v>332.4</v>
      </c>
      <c r="AB111" s="74">
        <f>Иные!D90</f>
        <v>332.4</v>
      </c>
      <c r="AC111" s="74">
        <f>Иные!E90</f>
        <v>0</v>
      </c>
      <c r="AD111" s="74">
        <f>Иные!F90</f>
        <v>72.16846000000001</v>
      </c>
      <c r="AE111" s="74">
        <f t="shared" si="33"/>
        <v>21.711329723225035</v>
      </c>
      <c r="AF111" s="38"/>
      <c r="AG111" s="35"/>
    </row>
    <row r="112" spans="1:33" x14ac:dyDescent="0.25">
      <c r="A112" s="16" t="s">
        <v>331</v>
      </c>
      <c r="B112" s="141">
        <f t="shared" si="22"/>
        <v>3963.7</v>
      </c>
      <c r="C112" s="141">
        <f t="shared" si="23"/>
        <v>4463.7</v>
      </c>
      <c r="D112" s="141">
        <f t="shared" si="24"/>
        <v>4463.7</v>
      </c>
      <c r="E112" s="141">
        <f t="shared" si="25"/>
        <v>0</v>
      </c>
      <c r="F112" s="141">
        <f t="shared" si="26"/>
        <v>215.73975999999999</v>
      </c>
      <c r="G112" s="141">
        <f t="shared" si="28"/>
        <v>4.8332047404619489</v>
      </c>
      <c r="H112" s="74"/>
      <c r="I112" s="74"/>
      <c r="J112" s="74"/>
      <c r="K112" s="74"/>
      <c r="L112" s="74"/>
      <c r="M112" s="75"/>
      <c r="N112" s="231">
        <f>Субсидии!B110</f>
        <v>3396</v>
      </c>
      <c r="O112" s="231">
        <f>Субсидии!C110</f>
        <v>3396</v>
      </c>
      <c r="P112" s="231">
        <f>Субсидии!D110</f>
        <v>3396</v>
      </c>
      <c r="Q112" s="231">
        <f>Субсидии!E110</f>
        <v>0</v>
      </c>
      <c r="R112" s="231">
        <f>Субсидии!F110</f>
        <v>0</v>
      </c>
      <c r="S112" s="74">
        <f t="shared" si="31"/>
        <v>0</v>
      </c>
      <c r="T112" s="74">
        <f>'Субвенции '!B111</f>
        <v>567.70000000000005</v>
      </c>
      <c r="U112" s="74">
        <f>'Субвенции '!C111</f>
        <v>567.70000000000005</v>
      </c>
      <c r="V112" s="74">
        <f>'Субвенции '!D111</f>
        <v>567.70000000000005</v>
      </c>
      <c r="W112" s="74">
        <f>'Субвенции '!E111</f>
        <v>0</v>
      </c>
      <c r="X112" s="74">
        <f>'Субвенции '!F111</f>
        <v>101.63052999999999</v>
      </c>
      <c r="Y112" s="74">
        <f t="shared" si="29"/>
        <v>17.902154306852207</v>
      </c>
      <c r="Z112" s="74">
        <f>Иные!B91</f>
        <v>0</v>
      </c>
      <c r="AA112" s="74">
        <f>Иные!C91</f>
        <v>500</v>
      </c>
      <c r="AB112" s="74">
        <f>Иные!D91</f>
        <v>500</v>
      </c>
      <c r="AC112" s="74">
        <f>Иные!E91</f>
        <v>0</v>
      </c>
      <c r="AD112" s="74">
        <f>Иные!F91</f>
        <v>114.10923</v>
      </c>
      <c r="AE112" s="74">
        <f t="shared" si="33"/>
        <v>22.821845999999997</v>
      </c>
      <c r="AF112" s="38"/>
      <c r="AG112" s="35"/>
    </row>
    <row r="113" spans="1:33" x14ac:dyDescent="0.25">
      <c r="A113" s="16" t="s">
        <v>141</v>
      </c>
      <c r="B113" s="141">
        <f t="shared" si="22"/>
        <v>1610.1</v>
      </c>
      <c r="C113" s="141">
        <f t="shared" si="23"/>
        <v>1920.3</v>
      </c>
      <c r="D113" s="141">
        <f t="shared" si="24"/>
        <v>1920.3</v>
      </c>
      <c r="E113" s="141">
        <f t="shared" si="25"/>
        <v>0</v>
      </c>
      <c r="F113" s="141">
        <f t="shared" si="26"/>
        <v>31.451309999999999</v>
      </c>
      <c r="G113" s="141">
        <f t="shared" si="28"/>
        <v>1.6378331510701454</v>
      </c>
      <c r="H113" s="74"/>
      <c r="I113" s="74"/>
      <c r="J113" s="74"/>
      <c r="K113" s="74"/>
      <c r="L113" s="74"/>
      <c r="M113" s="75"/>
      <c r="N113" s="231">
        <f>Субсидии!B111</f>
        <v>1383</v>
      </c>
      <c r="O113" s="231">
        <f>Субсидии!C111</f>
        <v>1383</v>
      </c>
      <c r="P113" s="231">
        <f>Субсидии!D111</f>
        <v>1383</v>
      </c>
      <c r="Q113" s="231">
        <f>Субсидии!E111</f>
        <v>0</v>
      </c>
      <c r="R113" s="231">
        <f>Субсидии!F111</f>
        <v>0</v>
      </c>
      <c r="S113" s="74">
        <f t="shared" si="31"/>
        <v>0</v>
      </c>
      <c r="T113" s="74">
        <f>'Субвенции '!B112</f>
        <v>227.1</v>
      </c>
      <c r="U113" s="74">
        <f>'Субвенции '!C112</f>
        <v>227.1</v>
      </c>
      <c r="V113" s="74">
        <f>'Субвенции '!D112</f>
        <v>227.1</v>
      </c>
      <c r="W113" s="74">
        <f>'Субвенции '!E112</f>
        <v>0</v>
      </c>
      <c r="X113" s="74">
        <f>'Субвенции '!F112</f>
        <v>28.22006</v>
      </c>
      <c r="Y113" s="74">
        <f t="shared" si="29"/>
        <v>12.426270365477764</v>
      </c>
      <c r="Z113" s="74">
        <f>Иные!B92</f>
        <v>0</v>
      </c>
      <c r="AA113" s="74">
        <f>Иные!C92</f>
        <v>310.2</v>
      </c>
      <c r="AB113" s="74">
        <f>Иные!D92</f>
        <v>310.2</v>
      </c>
      <c r="AC113" s="74">
        <f>Иные!E92</f>
        <v>0</v>
      </c>
      <c r="AD113" s="74">
        <f>Иные!F92</f>
        <v>3.2312500000000002</v>
      </c>
      <c r="AE113" s="74">
        <f t="shared" si="33"/>
        <v>1.0416666666666667</v>
      </c>
      <c r="AF113" s="38"/>
      <c r="AG113" s="35"/>
    </row>
    <row r="114" spans="1:33" x14ac:dyDescent="0.25">
      <c r="A114" s="16" t="s">
        <v>155</v>
      </c>
      <c r="B114" s="141">
        <f t="shared" si="22"/>
        <v>4178.1000000000004</v>
      </c>
      <c r="C114" s="141">
        <f t="shared" si="23"/>
        <v>4614</v>
      </c>
      <c r="D114" s="141">
        <f t="shared" si="24"/>
        <v>4614</v>
      </c>
      <c r="E114" s="141">
        <f t="shared" si="25"/>
        <v>0</v>
      </c>
      <c r="F114" s="141">
        <f t="shared" si="26"/>
        <v>112.82699</v>
      </c>
      <c r="G114" s="141">
        <f t="shared" si="28"/>
        <v>2.4453183788469874</v>
      </c>
      <c r="H114" s="74"/>
      <c r="I114" s="74"/>
      <c r="J114" s="74"/>
      <c r="K114" s="74"/>
      <c r="L114" s="74"/>
      <c r="M114" s="75"/>
      <c r="N114" s="231">
        <f>Субсидии!B112</f>
        <v>3951</v>
      </c>
      <c r="O114" s="231">
        <f>Субсидии!C112</f>
        <v>3951</v>
      </c>
      <c r="P114" s="231">
        <f>Субсидии!D112</f>
        <v>3951</v>
      </c>
      <c r="Q114" s="231">
        <f>Субсидии!E112</f>
        <v>0</v>
      </c>
      <c r="R114" s="231">
        <f>Субсидии!F112</f>
        <v>0</v>
      </c>
      <c r="S114" s="74">
        <f t="shared" si="31"/>
        <v>0</v>
      </c>
      <c r="T114" s="74">
        <f>'Субвенции '!B113</f>
        <v>227.1</v>
      </c>
      <c r="U114" s="74">
        <f>'Субвенции '!C113</f>
        <v>227.1</v>
      </c>
      <c r="V114" s="74">
        <f>'Субвенции '!D113</f>
        <v>227.1</v>
      </c>
      <c r="W114" s="74">
        <f>'Субвенции '!E113</f>
        <v>0</v>
      </c>
      <c r="X114" s="74">
        <f>'Субвенции '!F113</f>
        <v>28.22006</v>
      </c>
      <c r="Y114" s="74">
        <f t="shared" si="29"/>
        <v>12.426270365477764</v>
      </c>
      <c r="Z114" s="74">
        <f>Иные!B93</f>
        <v>0</v>
      </c>
      <c r="AA114" s="74">
        <f>Иные!C93</f>
        <v>435.9</v>
      </c>
      <c r="AB114" s="74">
        <f>Иные!D93</f>
        <v>435.9</v>
      </c>
      <c r="AC114" s="74">
        <f>Иные!E93</f>
        <v>0</v>
      </c>
      <c r="AD114" s="74">
        <f>Иные!F93</f>
        <v>84.606929999999991</v>
      </c>
      <c r="AE114" s="74">
        <f t="shared" si="33"/>
        <v>19.409710942876806</v>
      </c>
      <c r="AF114" s="38"/>
      <c r="AG114" s="35"/>
    </row>
    <row r="115" spans="1:33" x14ac:dyDescent="0.25">
      <c r="A115" s="16" t="s">
        <v>332</v>
      </c>
      <c r="B115" s="141">
        <f t="shared" si="22"/>
        <v>1814.1</v>
      </c>
      <c r="C115" s="141">
        <f t="shared" si="23"/>
        <v>2212.9</v>
      </c>
      <c r="D115" s="141">
        <f t="shared" si="24"/>
        <v>2212.9</v>
      </c>
      <c r="E115" s="141">
        <f t="shared" si="25"/>
        <v>0</v>
      </c>
      <c r="F115" s="141">
        <f t="shared" si="26"/>
        <v>94.607849999999999</v>
      </c>
      <c r="G115" s="141">
        <f t="shared" si="28"/>
        <v>4.2752880835103255</v>
      </c>
      <c r="H115" s="74"/>
      <c r="I115" s="74"/>
      <c r="J115" s="74"/>
      <c r="K115" s="74"/>
      <c r="L115" s="74"/>
      <c r="M115" s="75"/>
      <c r="N115" s="231">
        <f>Субсидии!B114</f>
        <v>1587</v>
      </c>
      <c r="O115" s="231">
        <f>Субсидии!C114</f>
        <v>1587</v>
      </c>
      <c r="P115" s="231">
        <f>Субсидии!D114</f>
        <v>1587</v>
      </c>
      <c r="Q115" s="231">
        <f>Субсидии!E114</f>
        <v>0</v>
      </c>
      <c r="R115" s="231">
        <f>Субсидии!F114</f>
        <v>0</v>
      </c>
      <c r="S115" s="74">
        <f t="shared" si="31"/>
        <v>0</v>
      </c>
      <c r="T115" s="74">
        <f>'Субвенции '!B114</f>
        <v>227.1</v>
      </c>
      <c r="U115" s="74">
        <f>'Субвенции '!C114</f>
        <v>227.1</v>
      </c>
      <c r="V115" s="74">
        <f>'Субвенции '!D114</f>
        <v>227.1</v>
      </c>
      <c r="W115" s="74">
        <f>'Субвенции '!E114</f>
        <v>0</v>
      </c>
      <c r="X115" s="74">
        <f>'Субвенции '!F114</f>
        <v>24.968900000000001</v>
      </c>
      <c r="Y115" s="74">
        <f t="shared" si="29"/>
        <v>10.99467195068252</v>
      </c>
      <c r="Z115" s="74">
        <f>Иные!B94</f>
        <v>0</v>
      </c>
      <c r="AA115" s="74">
        <f>Иные!C94</f>
        <v>398.8</v>
      </c>
      <c r="AB115" s="74">
        <f>Иные!D94</f>
        <v>398.8</v>
      </c>
      <c r="AC115" s="74">
        <f>Иные!E94</f>
        <v>0</v>
      </c>
      <c r="AD115" s="74">
        <f>Иные!F94</f>
        <v>69.638949999999994</v>
      </c>
      <c r="AE115" s="74">
        <f t="shared" si="33"/>
        <v>17.462123871614843</v>
      </c>
      <c r="AF115" s="38"/>
      <c r="AG115" s="35"/>
    </row>
    <row r="116" spans="1:33" x14ac:dyDescent="0.25">
      <c r="A116" s="16" t="s">
        <v>262</v>
      </c>
      <c r="B116" s="141">
        <f t="shared" si="22"/>
        <v>3212.1</v>
      </c>
      <c r="C116" s="141">
        <f t="shared" si="23"/>
        <v>3492.2999999999997</v>
      </c>
      <c r="D116" s="141">
        <f t="shared" si="24"/>
        <v>3492.2999999999997</v>
      </c>
      <c r="E116" s="141">
        <f t="shared" si="25"/>
        <v>0</v>
      </c>
      <c r="F116" s="141">
        <f t="shared" si="26"/>
        <v>112.59058999999999</v>
      </c>
      <c r="G116" s="141">
        <f t="shared" ref="G116:G137" si="34">F116/C116*100</f>
        <v>3.2239667267989573</v>
      </c>
      <c r="H116" s="74"/>
      <c r="I116" s="74"/>
      <c r="J116" s="74"/>
      <c r="K116" s="74"/>
      <c r="L116" s="74"/>
      <c r="M116" s="75"/>
      <c r="N116" s="231">
        <f>Субсидии!B113</f>
        <v>2985</v>
      </c>
      <c r="O116" s="231">
        <f>Субсидии!C113</f>
        <v>2985</v>
      </c>
      <c r="P116" s="231">
        <f>Субсидии!D113</f>
        <v>2985</v>
      </c>
      <c r="Q116" s="231">
        <f>Субсидии!E113</f>
        <v>0</v>
      </c>
      <c r="R116" s="231">
        <f>Субсидии!F113</f>
        <v>0</v>
      </c>
      <c r="S116" s="74">
        <f t="shared" si="31"/>
        <v>0</v>
      </c>
      <c r="T116" s="74">
        <f>'Субвенции '!B115</f>
        <v>227.1</v>
      </c>
      <c r="U116" s="74">
        <f>'Субвенции '!C115</f>
        <v>227.1</v>
      </c>
      <c r="V116" s="74">
        <f>'Субвенции '!D115</f>
        <v>227.1</v>
      </c>
      <c r="W116" s="74">
        <f>'Субвенции '!E115</f>
        <v>0</v>
      </c>
      <c r="X116" s="74">
        <f>'Субвенции '!F115</f>
        <v>46.921939999999999</v>
      </c>
      <c r="Y116" s="74">
        <f t="shared" si="29"/>
        <v>20.661356230735358</v>
      </c>
      <c r="Z116" s="74">
        <f>Иные!B95</f>
        <v>0</v>
      </c>
      <c r="AA116" s="74">
        <f>Иные!C95</f>
        <v>280.2</v>
      </c>
      <c r="AB116" s="74">
        <f>Иные!D95</f>
        <v>280.2</v>
      </c>
      <c r="AC116" s="74">
        <f>Иные!E95</f>
        <v>0</v>
      </c>
      <c r="AD116" s="74">
        <f>Иные!F95</f>
        <v>65.66865</v>
      </c>
      <c r="AE116" s="74">
        <f t="shared" si="33"/>
        <v>23.436349036402571</v>
      </c>
      <c r="AF116" s="38"/>
      <c r="AG116" s="35"/>
    </row>
    <row r="117" spans="1:33" s="5" customFormat="1" ht="31.5" x14ac:dyDescent="0.25">
      <c r="A117" s="7" t="s">
        <v>162</v>
      </c>
      <c r="B117" s="71">
        <f t="shared" si="22"/>
        <v>355227.58386000007</v>
      </c>
      <c r="C117" s="71">
        <f t="shared" si="23"/>
        <v>375883.83726000006</v>
      </c>
      <c r="D117" s="71">
        <f t="shared" si="24"/>
        <v>375883.83726000006</v>
      </c>
      <c r="E117" s="71">
        <f t="shared" si="25"/>
        <v>0</v>
      </c>
      <c r="F117" s="71">
        <f t="shared" si="26"/>
        <v>75257.118459999998</v>
      </c>
      <c r="G117" s="71">
        <f t="shared" si="34"/>
        <v>20.021376553082384</v>
      </c>
      <c r="H117" s="71">
        <f>SUM(H118:H125)</f>
        <v>50168.7</v>
      </c>
      <c r="I117" s="71">
        <f>SUM(I118:I125)</f>
        <v>50168.7</v>
      </c>
      <c r="J117" s="71">
        <f>SUM(J118:J125)</f>
        <v>50168.7</v>
      </c>
      <c r="K117" s="71">
        <f>SUM(K118:K125)</f>
        <v>0</v>
      </c>
      <c r="L117" s="71">
        <f>SUM(L118:L125)</f>
        <v>12542.1</v>
      </c>
      <c r="M117" s="72">
        <f>L117/I117*100</f>
        <v>24.999850504398164</v>
      </c>
      <c r="N117" s="71">
        <f>SUM(N118:N125)</f>
        <v>72262.483860000008</v>
      </c>
      <c r="O117" s="71">
        <f>SUM(O118:O125)</f>
        <v>72507.137260000003</v>
      </c>
      <c r="P117" s="71">
        <f>SUM(P118:P125)</f>
        <v>72507.137260000003</v>
      </c>
      <c r="Q117" s="71">
        <f>SUM(Q118:Q125)</f>
        <v>0</v>
      </c>
      <c r="R117" s="71">
        <f>SUM(R118:R125)</f>
        <v>15510.59815</v>
      </c>
      <c r="S117" s="71">
        <f t="shared" si="31"/>
        <v>21.391822565523803</v>
      </c>
      <c r="T117" s="71">
        <f>SUM(T118:T125)</f>
        <v>208916.10000000006</v>
      </c>
      <c r="U117" s="71">
        <f>SUM(U118:U125)</f>
        <v>220663.70000000007</v>
      </c>
      <c r="V117" s="71">
        <f>SUM(V118:V125)</f>
        <v>220663.70000000007</v>
      </c>
      <c r="W117" s="71">
        <f>SUM(W118:W125)</f>
        <v>0</v>
      </c>
      <c r="X117" s="71">
        <f>SUM(X118:X125)</f>
        <v>39908.030970000007</v>
      </c>
      <c r="Y117" s="71">
        <f t="shared" si="29"/>
        <v>18.085453552170112</v>
      </c>
      <c r="Z117" s="71">
        <f>SUM(Z118:Z125)</f>
        <v>23880.300000000003</v>
      </c>
      <c r="AA117" s="71">
        <f>SUM(AA118:AA125)</f>
        <v>32544.3</v>
      </c>
      <c r="AB117" s="71">
        <f>SUM(AB118:AB125)</f>
        <v>32544.3</v>
      </c>
      <c r="AC117" s="71">
        <f>SUM(AC118:AC125)</f>
        <v>0</v>
      </c>
      <c r="AD117" s="71">
        <f>SUM(AD118:AD125)</f>
        <v>7296.3893399999997</v>
      </c>
      <c r="AE117" s="71">
        <f>AD117/AA117*100</f>
        <v>22.41986873277348</v>
      </c>
      <c r="AF117" s="38"/>
      <c r="AG117" s="37"/>
    </row>
    <row r="118" spans="1:33" ht="31.5" x14ac:dyDescent="0.25">
      <c r="A118" s="252" t="s">
        <v>161</v>
      </c>
      <c r="B118" s="74">
        <f t="shared" si="22"/>
        <v>326397.28386000003</v>
      </c>
      <c r="C118" s="74">
        <f t="shared" si="23"/>
        <v>343052.73386000004</v>
      </c>
      <c r="D118" s="74">
        <f t="shared" si="24"/>
        <v>343052.73386000004</v>
      </c>
      <c r="E118" s="74">
        <f t="shared" si="25"/>
        <v>0</v>
      </c>
      <c r="F118" s="74">
        <f t="shared" si="26"/>
        <v>73639.847219999996</v>
      </c>
      <c r="G118" s="74">
        <f t="shared" si="34"/>
        <v>21.466042958297031</v>
      </c>
      <c r="H118" s="73">
        <f>Дотации!B36</f>
        <v>50168.7</v>
      </c>
      <c r="I118" s="73">
        <f>Дотации!C36</f>
        <v>50168.7</v>
      </c>
      <c r="J118" s="73">
        <f>Дотации!D36</f>
        <v>50168.7</v>
      </c>
      <c r="K118" s="73">
        <f>Дотации!E36</f>
        <v>0</v>
      </c>
      <c r="L118" s="73">
        <f>Дотации!F36</f>
        <v>12542.1</v>
      </c>
      <c r="M118" s="73">
        <f>L118/I118*100</f>
        <v>24.999850504398164</v>
      </c>
      <c r="N118" s="74">
        <f>Субсидии!B116</f>
        <v>50362.48386</v>
      </c>
      <c r="O118" s="74">
        <f>Субсидии!C116</f>
        <v>46801.533860000003</v>
      </c>
      <c r="P118" s="74">
        <f>Субсидии!D116</f>
        <v>46801.533860000003</v>
      </c>
      <c r="Q118" s="74">
        <f>Субсидии!E116</f>
        <v>0</v>
      </c>
      <c r="R118" s="74">
        <f>Субсидии!F116</f>
        <v>15510.59815</v>
      </c>
      <c r="S118" s="74">
        <f t="shared" si="31"/>
        <v>33.14121754299272</v>
      </c>
      <c r="T118" s="74">
        <f>'Субвенции '!B117</f>
        <v>206985.80000000002</v>
      </c>
      <c r="U118" s="74">
        <f>'Субвенции '!C117</f>
        <v>218733.40000000002</v>
      </c>
      <c r="V118" s="74">
        <f>'Субвенции '!D117</f>
        <v>218733.40000000002</v>
      </c>
      <c r="W118" s="74">
        <f>'Субвенции '!E117</f>
        <v>0</v>
      </c>
      <c r="X118" s="74">
        <f>'Субвенции '!F117</f>
        <v>39621.481020000007</v>
      </c>
      <c r="Y118" s="74">
        <f t="shared" ref="Y118:Y137" si="35">X118/U118*100</f>
        <v>18.114051635461252</v>
      </c>
      <c r="Z118" s="74">
        <f>Иные!B97</f>
        <v>18880.300000000003</v>
      </c>
      <c r="AA118" s="74">
        <f>Иные!C97</f>
        <v>27349.100000000002</v>
      </c>
      <c r="AB118" s="74">
        <f>Иные!D97</f>
        <v>27349.100000000002</v>
      </c>
      <c r="AC118" s="74">
        <f>Иные!E97</f>
        <v>0</v>
      </c>
      <c r="AD118" s="74">
        <f>Иные!F97</f>
        <v>5965.6680499999993</v>
      </c>
      <c r="AE118" s="74">
        <f>AD118/AA118*100</f>
        <v>21.813032421542204</v>
      </c>
      <c r="AF118" s="38"/>
      <c r="AG118" s="35"/>
    </row>
    <row r="119" spans="1:33" x14ac:dyDescent="0.25">
      <c r="A119" s="16" t="s">
        <v>159</v>
      </c>
      <c r="B119" s="141">
        <f t="shared" si="22"/>
        <v>4106.1000000000004</v>
      </c>
      <c r="C119" s="141">
        <f t="shared" si="23"/>
        <v>5018.3034000000007</v>
      </c>
      <c r="D119" s="141">
        <f t="shared" si="24"/>
        <v>5018.3034000000007</v>
      </c>
      <c r="E119" s="141">
        <f t="shared" si="25"/>
        <v>0</v>
      </c>
      <c r="F119" s="141">
        <f t="shared" si="26"/>
        <v>53.907720000000005</v>
      </c>
      <c r="G119" s="141">
        <f t="shared" si="34"/>
        <v>1.0742220169470023</v>
      </c>
      <c r="H119" s="74"/>
      <c r="I119" s="74"/>
      <c r="J119" s="74"/>
      <c r="K119" s="74"/>
      <c r="L119" s="74"/>
      <c r="M119" s="75"/>
      <c r="N119" s="231">
        <f>Субсидии!B117</f>
        <v>3879</v>
      </c>
      <c r="O119" s="231">
        <f>Субсидии!C117</f>
        <v>4684.6034</v>
      </c>
      <c r="P119" s="231">
        <f>Субсидии!D117</f>
        <v>4684.6034</v>
      </c>
      <c r="Q119" s="231">
        <f>Субсидии!E117</f>
        <v>0</v>
      </c>
      <c r="R119" s="231">
        <f>Субсидии!F117</f>
        <v>0</v>
      </c>
      <c r="S119" s="74">
        <f t="shared" si="31"/>
        <v>0</v>
      </c>
      <c r="T119" s="74">
        <f>'Субвенции '!B118</f>
        <v>227.1</v>
      </c>
      <c r="U119" s="74">
        <f>'Субвенции '!C118</f>
        <v>227.1</v>
      </c>
      <c r="V119" s="74">
        <f>'Субвенции '!D118</f>
        <v>227.1</v>
      </c>
      <c r="W119" s="74">
        <f>'Субвенции '!E118</f>
        <v>0</v>
      </c>
      <c r="X119" s="74">
        <f>'Субвенции '!F118</f>
        <v>32.825720000000004</v>
      </c>
      <c r="Y119" s="74">
        <f t="shared" si="35"/>
        <v>14.454302069572877</v>
      </c>
      <c r="Z119" s="74">
        <f>Иные!B98</f>
        <v>0</v>
      </c>
      <c r="AA119" s="74">
        <f>Иные!C98</f>
        <v>106.6</v>
      </c>
      <c r="AB119" s="74">
        <f>Иные!D98</f>
        <v>106.6</v>
      </c>
      <c r="AC119" s="74">
        <f>Иные!E98</f>
        <v>0</v>
      </c>
      <c r="AD119" s="74">
        <f>Иные!F98</f>
        <v>21.082000000000001</v>
      </c>
      <c r="AE119" s="74">
        <f t="shared" ref="AE119:AE123" si="36">AD119/AA119*100</f>
        <v>19.776735459662291</v>
      </c>
      <c r="AF119" s="38"/>
      <c r="AG119" s="35"/>
    </row>
    <row r="120" spans="1:33" x14ac:dyDescent="0.25">
      <c r="A120" s="16" t="s">
        <v>333</v>
      </c>
      <c r="B120" s="141">
        <f t="shared" si="22"/>
        <v>2771.1</v>
      </c>
      <c r="C120" s="141">
        <f t="shared" si="23"/>
        <v>2771.1</v>
      </c>
      <c r="D120" s="141">
        <f t="shared" si="24"/>
        <v>2771.1</v>
      </c>
      <c r="E120" s="141">
        <f t="shared" si="25"/>
        <v>0</v>
      </c>
      <c r="F120" s="141">
        <f t="shared" si="26"/>
        <v>34.358930000000001</v>
      </c>
      <c r="G120" s="141">
        <f t="shared" si="34"/>
        <v>1.239902204900581</v>
      </c>
      <c r="H120" s="74"/>
      <c r="I120" s="74"/>
      <c r="J120" s="74"/>
      <c r="K120" s="74"/>
      <c r="L120" s="74"/>
      <c r="M120" s="75"/>
      <c r="N120" s="231">
        <f>Субсидии!B118</f>
        <v>2544</v>
      </c>
      <c r="O120" s="231">
        <f>Субсидии!C118</f>
        <v>2544</v>
      </c>
      <c r="P120" s="231">
        <f>Субсидии!D118</f>
        <v>2544</v>
      </c>
      <c r="Q120" s="231">
        <f>Субсидии!E118</f>
        <v>0</v>
      </c>
      <c r="R120" s="231">
        <f>Субсидии!F118</f>
        <v>0</v>
      </c>
      <c r="S120" s="74">
        <f t="shared" si="31"/>
        <v>0</v>
      </c>
      <c r="T120" s="74">
        <f>'Субвенции '!B119</f>
        <v>227.1</v>
      </c>
      <c r="U120" s="74">
        <f>'Субвенции '!C119</f>
        <v>227.1</v>
      </c>
      <c r="V120" s="74">
        <f>'Субвенции '!D119</f>
        <v>227.1</v>
      </c>
      <c r="W120" s="74">
        <f>'Субвенции '!E119</f>
        <v>0</v>
      </c>
      <c r="X120" s="74">
        <f>'Субвенции '!F119</f>
        <v>34.358930000000001</v>
      </c>
      <c r="Y120" s="74">
        <f t="shared" si="35"/>
        <v>15.129427564949363</v>
      </c>
      <c r="Z120" s="74"/>
      <c r="AA120" s="74"/>
      <c r="AB120" s="74"/>
      <c r="AC120" s="74"/>
      <c r="AD120" s="74"/>
      <c r="AE120" s="74"/>
      <c r="AF120" s="38"/>
      <c r="AG120" s="35"/>
    </row>
    <row r="121" spans="1:33" x14ac:dyDescent="0.25">
      <c r="A121" s="16" t="s">
        <v>974</v>
      </c>
      <c r="B121" s="141">
        <f t="shared" si="22"/>
        <v>1916.1</v>
      </c>
      <c r="C121" s="141">
        <f t="shared" si="23"/>
        <v>1916.1</v>
      </c>
      <c r="D121" s="141">
        <f t="shared" si="24"/>
        <v>1916.1</v>
      </c>
      <c r="E121" s="141">
        <f t="shared" si="25"/>
        <v>0</v>
      </c>
      <c r="F121" s="141">
        <f t="shared" si="26"/>
        <v>32.872169999999997</v>
      </c>
      <c r="G121" s="141">
        <f t="shared" si="34"/>
        <v>1.7155769531861593</v>
      </c>
      <c r="H121" s="74"/>
      <c r="I121" s="74"/>
      <c r="J121" s="74"/>
      <c r="K121" s="74"/>
      <c r="L121" s="74"/>
      <c r="M121" s="75"/>
      <c r="N121" s="231">
        <f>Субсидии!B119</f>
        <v>1689</v>
      </c>
      <c r="O121" s="231">
        <f>Субсидии!C119</f>
        <v>1689</v>
      </c>
      <c r="P121" s="231">
        <f>Субсидии!D119</f>
        <v>1689</v>
      </c>
      <c r="Q121" s="231">
        <f>Субсидии!E119</f>
        <v>0</v>
      </c>
      <c r="R121" s="231">
        <f>Субсидии!F119</f>
        <v>0</v>
      </c>
      <c r="S121" s="74">
        <f t="shared" si="31"/>
        <v>0</v>
      </c>
      <c r="T121" s="74">
        <f>'Субвенции '!B120</f>
        <v>227.1</v>
      </c>
      <c r="U121" s="74">
        <f>'Субвенции '!C120</f>
        <v>227.1</v>
      </c>
      <c r="V121" s="74">
        <f>'Субвенции '!D120</f>
        <v>227.1</v>
      </c>
      <c r="W121" s="74">
        <f>'Субвенции '!E120</f>
        <v>0</v>
      </c>
      <c r="X121" s="74">
        <f>'Субвенции '!F120</f>
        <v>32.872169999999997</v>
      </c>
      <c r="Y121" s="74">
        <f t="shared" si="35"/>
        <v>14.474755614266844</v>
      </c>
      <c r="Z121" s="74">
        <f>Иные!B99</f>
        <v>0</v>
      </c>
      <c r="AA121" s="74">
        <f>Иные!C99</f>
        <v>0</v>
      </c>
      <c r="AB121" s="74">
        <f>Иные!D99</f>
        <v>0</v>
      </c>
      <c r="AC121" s="74">
        <f>Иные!E99</f>
        <v>0</v>
      </c>
      <c r="AD121" s="74">
        <f>Иные!F99</f>
        <v>0</v>
      </c>
      <c r="AE121" s="74"/>
      <c r="AF121" s="38"/>
      <c r="AG121" s="35"/>
    </row>
    <row r="122" spans="1:33" x14ac:dyDescent="0.25">
      <c r="A122" s="16" t="s">
        <v>406</v>
      </c>
      <c r="B122" s="141">
        <f t="shared" si="22"/>
        <v>3596.1</v>
      </c>
      <c r="C122" s="141">
        <f t="shared" si="23"/>
        <v>3684.7</v>
      </c>
      <c r="D122" s="141">
        <f t="shared" si="24"/>
        <v>3684.7</v>
      </c>
      <c r="E122" s="141">
        <f t="shared" si="25"/>
        <v>0</v>
      </c>
      <c r="F122" s="141">
        <f t="shared" si="26"/>
        <v>50.834109999999995</v>
      </c>
      <c r="G122" s="141">
        <f t="shared" si="34"/>
        <v>1.3795996960403831</v>
      </c>
      <c r="H122" s="74"/>
      <c r="I122" s="74"/>
      <c r="J122" s="74"/>
      <c r="K122" s="74"/>
      <c r="L122" s="74"/>
      <c r="M122" s="75"/>
      <c r="N122" s="231">
        <f>Субсидии!B120</f>
        <v>3369</v>
      </c>
      <c r="O122" s="231">
        <f>Субсидии!C120</f>
        <v>3369</v>
      </c>
      <c r="P122" s="231">
        <f>Субсидии!D120</f>
        <v>3369</v>
      </c>
      <c r="Q122" s="231">
        <f>Субсидии!E120</f>
        <v>0</v>
      </c>
      <c r="R122" s="231">
        <f>Субсидии!F120</f>
        <v>0</v>
      </c>
      <c r="S122" s="74">
        <f t="shared" si="31"/>
        <v>0</v>
      </c>
      <c r="T122" s="74">
        <f>'Субвенции '!B121</f>
        <v>227.1</v>
      </c>
      <c r="U122" s="74">
        <f>'Субвенции '!C121</f>
        <v>227.1</v>
      </c>
      <c r="V122" s="74">
        <f>'Субвенции '!D121</f>
        <v>227.1</v>
      </c>
      <c r="W122" s="74">
        <f>'Субвенции '!E121</f>
        <v>0</v>
      </c>
      <c r="X122" s="74">
        <f>'Субвенции '!F121</f>
        <v>33.639429999999997</v>
      </c>
      <c r="Y122" s="74">
        <f t="shared" si="35"/>
        <v>14.812606781153676</v>
      </c>
      <c r="Z122" s="74">
        <f>Иные!B100</f>
        <v>0</v>
      </c>
      <c r="AA122" s="74">
        <f>Иные!C100</f>
        <v>88.6</v>
      </c>
      <c r="AB122" s="74">
        <f>Иные!D100</f>
        <v>88.6</v>
      </c>
      <c r="AC122" s="74">
        <f>Иные!E100</f>
        <v>0</v>
      </c>
      <c r="AD122" s="74">
        <f>Иные!F100</f>
        <v>17.194680000000002</v>
      </c>
      <c r="AE122" s="74">
        <f t="shared" si="36"/>
        <v>19.407088036117383</v>
      </c>
      <c r="AF122" s="38"/>
      <c r="AG122" s="35"/>
    </row>
    <row r="123" spans="1:33" x14ac:dyDescent="0.25">
      <c r="A123" s="16" t="s">
        <v>160</v>
      </c>
      <c r="B123" s="141">
        <f t="shared" si="22"/>
        <v>11567.7</v>
      </c>
      <c r="C123" s="141">
        <f t="shared" si="23"/>
        <v>14567.7</v>
      </c>
      <c r="D123" s="141">
        <f t="shared" si="24"/>
        <v>14567.7</v>
      </c>
      <c r="E123" s="141">
        <f t="shared" si="25"/>
        <v>0</v>
      </c>
      <c r="F123" s="141">
        <f t="shared" si="26"/>
        <v>1378.5236500000001</v>
      </c>
      <c r="G123" s="141">
        <f t="shared" si="34"/>
        <v>9.4628778050069684</v>
      </c>
      <c r="H123" s="74"/>
      <c r="I123" s="74"/>
      <c r="J123" s="74"/>
      <c r="K123" s="74"/>
      <c r="L123" s="74"/>
      <c r="M123" s="75"/>
      <c r="N123" s="231">
        <f>Субсидии!B121</f>
        <v>6000</v>
      </c>
      <c r="O123" s="231">
        <f>Субсидии!C121</f>
        <v>9000</v>
      </c>
      <c r="P123" s="231">
        <f>Субсидии!D121</f>
        <v>9000</v>
      </c>
      <c r="Q123" s="231">
        <f>Субсидии!E121</f>
        <v>0</v>
      </c>
      <c r="R123" s="231">
        <f>Субсидии!F121</f>
        <v>0</v>
      </c>
      <c r="S123" s="74">
        <f t="shared" si="31"/>
        <v>0</v>
      </c>
      <c r="T123" s="74">
        <f>'Субвенции '!B122</f>
        <v>567.70000000000005</v>
      </c>
      <c r="U123" s="74">
        <f>'Субвенции '!C122</f>
        <v>567.70000000000005</v>
      </c>
      <c r="V123" s="74">
        <f>'Субвенции '!D122</f>
        <v>567.70000000000005</v>
      </c>
      <c r="W123" s="74">
        <f>'Субвенции '!E122</f>
        <v>0</v>
      </c>
      <c r="X123" s="74">
        <f>'Субвенции '!F122</f>
        <v>86.079039999999992</v>
      </c>
      <c r="Y123" s="74">
        <f t="shared" si="35"/>
        <v>15.162769068169805</v>
      </c>
      <c r="Z123" s="74">
        <f>Иные!B101</f>
        <v>5000</v>
      </c>
      <c r="AA123" s="74">
        <f>Иные!C101</f>
        <v>5000</v>
      </c>
      <c r="AB123" s="74">
        <f>Иные!D101</f>
        <v>5000</v>
      </c>
      <c r="AC123" s="74">
        <f>Иные!E101</f>
        <v>0</v>
      </c>
      <c r="AD123" s="74">
        <f>Иные!F101</f>
        <v>1292.44461</v>
      </c>
      <c r="AE123" s="74">
        <f t="shared" si="36"/>
        <v>25.848892200000002</v>
      </c>
      <c r="AF123" s="38"/>
      <c r="AG123" s="35"/>
    </row>
    <row r="124" spans="1:33" x14ac:dyDescent="0.25">
      <c r="A124" s="16" t="s">
        <v>219</v>
      </c>
      <c r="B124" s="141">
        <f t="shared" si="22"/>
        <v>1943.1</v>
      </c>
      <c r="C124" s="141">
        <f t="shared" si="23"/>
        <v>1943.1</v>
      </c>
      <c r="D124" s="141">
        <f t="shared" si="24"/>
        <v>1943.1</v>
      </c>
      <c r="E124" s="141">
        <f t="shared" si="25"/>
        <v>0</v>
      </c>
      <c r="F124" s="141">
        <f t="shared" si="26"/>
        <v>33.949940000000005</v>
      </c>
      <c r="G124" s="141">
        <f t="shared" si="34"/>
        <v>1.7472049817302253</v>
      </c>
      <c r="H124" s="74"/>
      <c r="I124" s="74"/>
      <c r="J124" s="74"/>
      <c r="K124" s="74"/>
      <c r="L124" s="74"/>
      <c r="M124" s="75"/>
      <c r="N124" s="231">
        <f>Субсидии!B122</f>
        <v>1716</v>
      </c>
      <c r="O124" s="231">
        <f>Субсидии!C122</f>
        <v>1716</v>
      </c>
      <c r="P124" s="231">
        <f>Субсидии!D122</f>
        <v>1716</v>
      </c>
      <c r="Q124" s="231">
        <f>Субсидии!E122</f>
        <v>0</v>
      </c>
      <c r="R124" s="231">
        <f>Субсидии!F122</f>
        <v>0</v>
      </c>
      <c r="S124" s="74">
        <f t="shared" si="31"/>
        <v>0</v>
      </c>
      <c r="T124" s="74">
        <f>'Субвенции '!B123</f>
        <v>227.1</v>
      </c>
      <c r="U124" s="74">
        <f>'Субвенции '!C123</f>
        <v>227.1</v>
      </c>
      <c r="V124" s="74">
        <f>'Субвенции '!D123</f>
        <v>227.1</v>
      </c>
      <c r="W124" s="74">
        <f>'Субвенции '!E123</f>
        <v>0</v>
      </c>
      <c r="X124" s="74">
        <f>'Субвенции '!F123</f>
        <v>33.949940000000005</v>
      </c>
      <c r="Y124" s="74">
        <f t="shared" si="35"/>
        <v>14.949335094671953</v>
      </c>
      <c r="Z124" s="74"/>
      <c r="AA124" s="74"/>
      <c r="AB124" s="74"/>
      <c r="AC124" s="74"/>
      <c r="AD124" s="74"/>
      <c r="AE124" s="74"/>
      <c r="AF124" s="38"/>
      <c r="AG124" s="35"/>
    </row>
    <row r="125" spans="1:33" x14ac:dyDescent="0.25">
      <c r="A125" s="16" t="s">
        <v>336</v>
      </c>
      <c r="B125" s="141">
        <f t="shared" si="22"/>
        <v>2930.1</v>
      </c>
      <c r="C125" s="141">
        <f t="shared" si="23"/>
        <v>2930.1</v>
      </c>
      <c r="D125" s="141">
        <f t="shared" si="24"/>
        <v>2930.1</v>
      </c>
      <c r="E125" s="141">
        <f t="shared" si="25"/>
        <v>0</v>
      </c>
      <c r="F125" s="141">
        <f t="shared" si="26"/>
        <v>32.824719999999999</v>
      </c>
      <c r="G125" s="141">
        <f t="shared" si="34"/>
        <v>1.120259376813078</v>
      </c>
      <c r="H125" s="74"/>
      <c r="I125" s="74"/>
      <c r="J125" s="74"/>
      <c r="K125" s="74"/>
      <c r="L125" s="74"/>
      <c r="M125" s="75"/>
      <c r="N125" s="231">
        <f>Субсидии!B123</f>
        <v>2703</v>
      </c>
      <c r="O125" s="231">
        <f>Субсидии!C123</f>
        <v>2703</v>
      </c>
      <c r="P125" s="231">
        <f>Субсидии!D123</f>
        <v>2703</v>
      </c>
      <c r="Q125" s="231">
        <f>Субсидии!E123</f>
        <v>0</v>
      </c>
      <c r="R125" s="231">
        <f>Субсидии!F123</f>
        <v>0</v>
      </c>
      <c r="S125" s="74">
        <f t="shared" si="31"/>
        <v>0</v>
      </c>
      <c r="T125" s="74">
        <f>'Субвенции '!B124</f>
        <v>227.1</v>
      </c>
      <c r="U125" s="74">
        <f>'Субвенции '!C124</f>
        <v>227.1</v>
      </c>
      <c r="V125" s="74">
        <f>'Субвенции '!D124</f>
        <v>227.1</v>
      </c>
      <c r="W125" s="74">
        <f>'Субвенции '!E124</f>
        <v>0</v>
      </c>
      <c r="X125" s="74">
        <f>'Субвенции '!F124</f>
        <v>32.824719999999999</v>
      </c>
      <c r="Y125" s="74">
        <f t="shared" si="35"/>
        <v>14.453861734918538</v>
      </c>
      <c r="Z125" s="74"/>
      <c r="AA125" s="74"/>
      <c r="AB125" s="74"/>
      <c r="AC125" s="74"/>
      <c r="AD125" s="74"/>
      <c r="AE125" s="74"/>
      <c r="AF125" s="38"/>
      <c r="AG125" s="35"/>
    </row>
    <row r="126" spans="1:33" s="5" customFormat="1" ht="31.5" x14ac:dyDescent="0.25">
      <c r="A126" s="7" t="s">
        <v>165</v>
      </c>
      <c r="B126" s="71">
        <f t="shared" si="22"/>
        <v>489913.93097999989</v>
      </c>
      <c r="C126" s="71">
        <f t="shared" si="23"/>
        <v>521630.79088999983</v>
      </c>
      <c r="D126" s="71">
        <f t="shared" si="24"/>
        <v>521630.79088999983</v>
      </c>
      <c r="E126" s="71">
        <f t="shared" si="25"/>
        <v>0</v>
      </c>
      <c r="F126" s="71">
        <f t="shared" si="26"/>
        <v>88408.672890000002</v>
      </c>
      <c r="G126" s="71">
        <f t="shared" si="34"/>
        <v>16.948515009851747</v>
      </c>
      <c r="H126" s="71">
        <f>SUM(H127:H139)</f>
        <v>51174.5</v>
      </c>
      <c r="I126" s="71">
        <f>SUM(I127:I139)</f>
        <v>51174.5</v>
      </c>
      <c r="J126" s="71">
        <f>SUM(J127:J139)</f>
        <v>51174.5</v>
      </c>
      <c r="K126" s="71">
        <f>SUM(K127:K139)</f>
        <v>0</v>
      </c>
      <c r="L126" s="71">
        <f>SUM(L127:L139)</f>
        <v>12793.5</v>
      </c>
      <c r="M126" s="72">
        <f>L126/I126*100</f>
        <v>24.999755737720935</v>
      </c>
      <c r="N126" s="71">
        <f>SUM(N127:N139)</f>
        <v>92514.730979999993</v>
      </c>
      <c r="O126" s="71">
        <f>SUM(O127:O139)</f>
        <v>90108.590890000007</v>
      </c>
      <c r="P126" s="71">
        <f>SUM(P127:P139)</f>
        <v>90108.590890000007</v>
      </c>
      <c r="Q126" s="71">
        <f>SUM(Q127:Q139)</f>
        <v>0</v>
      </c>
      <c r="R126" s="71">
        <f>SUM(R127:R139)</f>
        <v>9432.3933500000003</v>
      </c>
      <c r="S126" s="71">
        <f t="shared" si="31"/>
        <v>10.467806961396818</v>
      </c>
      <c r="T126" s="71">
        <f>SUM(T127:T139)</f>
        <v>309616.49999999988</v>
      </c>
      <c r="U126" s="71">
        <f>SUM(U127:U139)</f>
        <v>327939.39999999985</v>
      </c>
      <c r="V126" s="71">
        <f>SUM(V127:V139)</f>
        <v>327939.39999999985</v>
      </c>
      <c r="W126" s="71">
        <f>SUM(W127:W139)</f>
        <v>0</v>
      </c>
      <c r="X126" s="71">
        <f>SUM(X127:X139)</f>
        <v>60689.525700000006</v>
      </c>
      <c r="Y126" s="71">
        <f t="shared" si="35"/>
        <v>18.506323332908465</v>
      </c>
      <c r="Z126" s="71">
        <f>SUM(Z127:Z139)</f>
        <v>36608.199999999997</v>
      </c>
      <c r="AA126" s="71">
        <f>SUM(AA127:AA139)</f>
        <v>52408.299999999996</v>
      </c>
      <c r="AB126" s="71">
        <f>SUM(AB127:AB139)</f>
        <v>52408.299999999996</v>
      </c>
      <c r="AC126" s="71">
        <f>SUM(AC127:AC139)</f>
        <v>0</v>
      </c>
      <c r="AD126" s="71">
        <f>SUM(AD127:AD139)</f>
        <v>5493.2538400000003</v>
      </c>
      <c r="AE126" s="71">
        <f>AD126/AA126*100</f>
        <v>10.481648593829606</v>
      </c>
      <c r="AF126" s="38"/>
      <c r="AG126" s="37"/>
    </row>
    <row r="127" spans="1:33" ht="31.5" x14ac:dyDescent="0.25">
      <c r="A127" s="252" t="s">
        <v>164</v>
      </c>
      <c r="B127" s="74">
        <f t="shared" si="22"/>
        <v>444588.63098000007</v>
      </c>
      <c r="C127" s="74">
        <f t="shared" si="23"/>
        <v>474826.36098</v>
      </c>
      <c r="D127" s="74">
        <f t="shared" si="24"/>
        <v>474826.36098</v>
      </c>
      <c r="E127" s="74">
        <f t="shared" si="25"/>
        <v>0</v>
      </c>
      <c r="F127" s="74">
        <f t="shared" si="26"/>
        <v>87870.754020000008</v>
      </c>
      <c r="G127" s="74">
        <f t="shared" si="34"/>
        <v>18.505871038550275</v>
      </c>
      <c r="H127" s="73">
        <f>Дотации!B38</f>
        <v>51174.5</v>
      </c>
      <c r="I127" s="73">
        <f>Дотации!C38</f>
        <v>51174.5</v>
      </c>
      <c r="J127" s="73">
        <f>Дотации!D38</f>
        <v>51174.5</v>
      </c>
      <c r="K127" s="73">
        <f>Дотации!E38</f>
        <v>0</v>
      </c>
      <c r="L127" s="73">
        <f>Дотации!F38</f>
        <v>12793.5</v>
      </c>
      <c r="M127" s="73">
        <f>L127/I127*100</f>
        <v>24.999755737720935</v>
      </c>
      <c r="N127" s="74">
        <f>Субсидии!B125</f>
        <v>55368.73098</v>
      </c>
      <c r="O127" s="74">
        <f>Субсидии!C125</f>
        <v>51793.660980000001</v>
      </c>
      <c r="P127" s="74">
        <f>Субсидии!D125</f>
        <v>51793.660980000001</v>
      </c>
      <c r="Q127" s="74">
        <f>Субсидии!E125</f>
        <v>0</v>
      </c>
      <c r="R127" s="74">
        <f>Субсидии!F125</f>
        <v>9432.3933500000003</v>
      </c>
      <c r="S127" s="74">
        <f t="shared" si="31"/>
        <v>18.211482199804905</v>
      </c>
      <c r="T127" s="74">
        <f>'Субвенции '!B126</f>
        <v>306437.20000000007</v>
      </c>
      <c r="U127" s="74">
        <f>'Субвенции '!C126</f>
        <v>324760.10000000003</v>
      </c>
      <c r="V127" s="74">
        <f>'Субвенции '!D126</f>
        <v>324760.10000000003</v>
      </c>
      <c r="W127" s="74">
        <f>'Субвенции '!E126</f>
        <v>0</v>
      </c>
      <c r="X127" s="74">
        <f>'Субвенции '!F126</f>
        <v>60229.156820000011</v>
      </c>
      <c r="Y127" s="74">
        <f t="shared" si="35"/>
        <v>18.545737860038841</v>
      </c>
      <c r="Z127" s="74">
        <f>Иные!B103</f>
        <v>31608.199999999997</v>
      </c>
      <c r="AA127" s="74">
        <f>Иные!C103</f>
        <v>47098.1</v>
      </c>
      <c r="AB127" s="74">
        <f>Иные!D103</f>
        <v>47098.1</v>
      </c>
      <c r="AC127" s="74">
        <f>Иные!E103</f>
        <v>0</v>
      </c>
      <c r="AD127" s="74">
        <f>Иные!F103</f>
        <v>5415.7038499999999</v>
      </c>
      <c r="AE127" s="74">
        <f>AD127/AA127*100</f>
        <v>11.498773517403038</v>
      </c>
      <c r="AF127" s="38"/>
      <c r="AG127" s="35"/>
    </row>
    <row r="128" spans="1:33" x14ac:dyDescent="0.25">
      <c r="A128" s="16" t="s">
        <v>337</v>
      </c>
      <c r="B128" s="141">
        <f t="shared" si="22"/>
        <v>1832.1</v>
      </c>
      <c r="C128" s="141">
        <f t="shared" si="23"/>
        <v>1832.1</v>
      </c>
      <c r="D128" s="141">
        <f t="shared" si="24"/>
        <v>1832.1</v>
      </c>
      <c r="E128" s="141">
        <f t="shared" si="25"/>
        <v>0</v>
      </c>
      <c r="F128" s="141">
        <f t="shared" si="26"/>
        <v>32.864580000000004</v>
      </c>
      <c r="G128" s="141">
        <f t="shared" si="34"/>
        <v>1.7938202063206159</v>
      </c>
      <c r="H128" s="74"/>
      <c r="I128" s="74"/>
      <c r="J128" s="74"/>
      <c r="K128" s="74"/>
      <c r="L128" s="74"/>
      <c r="M128" s="75"/>
      <c r="N128" s="231">
        <f>Субсидии!B126</f>
        <v>1605</v>
      </c>
      <c r="O128" s="231">
        <f>Субсидии!C126</f>
        <v>1605</v>
      </c>
      <c r="P128" s="231">
        <f>Субсидии!D126</f>
        <v>1605</v>
      </c>
      <c r="Q128" s="231">
        <f>Субсидии!E126</f>
        <v>0</v>
      </c>
      <c r="R128" s="231">
        <f>Субсидии!F126</f>
        <v>0</v>
      </c>
      <c r="S128" s="74">
        <f t="shared" si="31"/>
        <v>0</v>
      </c>
      <c r="T128" s="74">
        <f>'Субвенции '!B127</f>
        <v>227.1</v>
      </c>
      <c r="U128" s="74">
        <f>'Субвенции '!C127</f>
        <v>227.1</v>
      </c>
      <c r="V128" s="74">
        <f>'Субвенции '!D127</f>
        <v>227.1</v>
      </c>
      <c r="W128" s="74">
        <f>'Субвенции '!E127</f>
        <v>0</v>
      </c>
      <c r="X128" s="74">
        <f>'Субвенции '!F127</f>
        <v>32.864580000000004</v>
      </c>
      <c r="Y128" s="74">
        <f t="shared" si="35"/>
        <v>14.471413474240425</v>
      </c>
      <c r="Z128" s="74"/>
      <c r="AA128" s="74"/>
      <c r="AB128" s="74"/>
      <c r="AC128" s="74"/>
      <c r="AD128" s="74"/>
      <c r="AE128" s="74"/>
      <c r="AF128" s="38"/>
      <c r="AG128" s="35"/>
    </row>
    <row r="129" spans="1:33" x14ac:dyDescent="0.25">
      <c r="A129" s="16" t="s">
        <v>338</v>
      </c>
      <c r="B129" s="141">
        <f t="shared" si="22"/>
        <v>2402.1</v>
      </c>
      <c r="C129" s="141">
        <f t="shared" si="23"/>
        <v>2402.1</v>
      </c>
      <c r="D129" s="141">
        <f t="shared" si="24"/>
        <v>2402.1</v>
      </c>
      <c r="E129" s="141">
        <f t="shared" si="25"/>
        <v>0</v>
      </c>
      <c r="F129" s="141">
        <f t="shared" si="26"/>
        <v>32.864580000000004</v>
      </c>
      <c r="G129" s="141">
        <f t="shared" si="34"/>
        <v>1.3681603596852756</v>
      </c>
      <c r="H129" s="74"/>
      <c r="I129" s="74"/>
      <c r="J129" s="74"/>
      <c r="K129" s="74"/>
      <c r="L129" s="74"/>
      <c r="M129" s="75"/>
      <c r="N129" s="231">
        <f>Субсидии!B127</f>
        <v>2175</v>
      </c>
      <c r="O129" s="231">
        <f>Субсидии!C127</f>
        <v>2175</v>
      </c>
      <c r="P129" s="231">
        <f>Субсидии!D127</f>
        <v>2175</v>
      </c>
      <c r="Q129" s="231">
        <f>Субсидии!E127</f>
        <v>0</v>
      </c>
      <c r="R129" s="231">
        <f>Субсидии!F127</f>
        <v>0</v>
      </c>
      <c r="S129" s="74">
        <f t="shared" si="31"/>
        <v>0</v>
      </c>
      <c r="T129" s="74">
        <f>'Субвенции '!B128</f>
        <v>227.1</v>
      </c>
      <c r="U129" s="74">
        <f>'Субвенции '!C128</f>
        <v>227.1</v>
      </c>
      <c r="V129" s="74">
        <f>'Субвенции '!D128</f>
        <v>227.1</v>
      </c>
      <c r="W129" s="74">
        <f>'Субвенции '!E128</f>
        <v>0</v>
      </c>
      <c r="X129" s="74">
        <f>'Субвенции '!F128</f>
        <v>32.864580000000004</v>
      </c>
      <c r="Y129" s="74">
        <f t="shared" si="35"/>
        <v>14.471413474240425</v>
      </c>
      <c r="Z129" s="74"/>
      <c r="AA129" s="74"/>
      <c r="AB129" s="74"/>
      <c r="AC129" s="74"/>
      <c r="AD129" s="74"/>
      <c r="AE129" s="74"/>
      <c r="AF129" s="38"/>
      <c r="AG129" s="35"/>
    </row>
    <row r="130" spans="1:33" x14ac:dyDescent="0.25">
      <c r="A130" s="16" t="s">
        <v>339</v>
      </c>
      <c r="B130" s="141">
        <f t="shared" si="22"/>
        <v>6627.7</v>
      </c>
      <c r="C130" s="141">
        <f t="shared" si="23"/>
        <v>6776.4</v>
      </c>
      <c r="D130" s="141">
        <f t="shared" si="24"/>
        <v>6776.4</v>
      </c>
      <c r="E130" s="141">
        <f t="shared" si="25"/>
        <v>0</v>
      </c>
      <c r="F130" s="141">
        <f t="shared" si="26"/>
        <v>119.93247</v>
      </c>
      <c r="G130" s="141">
        <f t="shared" si="34"/>
        <v>1.769855232867009</v>
      </c>
      <c r="H130" s="74"/>
      <c r="I130" s="74"/>
      <c r="J130" s="74"/>
      <c r="K130" s="74"/>
      <c r="L130" s="74"/>
      <c r="M130" s="75"/>
      <c r="N130" s="231">
        <f>Субсидии!B128</f>
        <v>6060</v>
      </c>
      <c r="O130" s="231">
        <f>Субсидии!C128</f>
        <v>6060</v>
      </c>
      <c r="P130" s="231">
        <f>Субсидии!D128</f>
        <v>6060</v>
      </c>
      <c r="Q130" s="231">
        <f>Субсидии!E128</f>
        <v>0</v>
      </c>
      <c r="R130" s="231">
        <f>Субсидии!F128</f>
        <v>0</v>
      </c>
      <c r="S130" s="74">
        <f t="shared" si="31"/>
        <v>0</v>
      </c>
      <c r="T130" s="74">
        <f>'Субвенции '!B129</f>
        <v>567.70000000000005</v>
      </c>
      <c r="U130" s="74">
        <f>'Субвенции '!C129</f>
        <v>567.70000000000005</v>
      </c>
      <c r="V130" s="74">
        <f>'Субвенции '!D129</f>
        <v>567.70000000000005</v>
      </c>
      <c r="W130" s="74">
        <f>'Субвенции '!E129</f>
        <v>0</v>
      </c>
      <c r="X130" s="74">
        <f>'Субвенции '!F129</f>
        <v>82.757469999999998</v>
      </c>
      <c r="Y130" s="74">
        <f t="shared" si="35"/>
        <v>14.577676589748103</v>
      </c>
      <c r="Z130" s="74">
        <f>Иные!B104</f>
        <v>0</v>
      </c>
      <c r="AA130" s="74">
        <f>Иные!C104</f>
        <v>148.69999999999999</v>
      </c>
      <c r="AB130" s="74">
        <f>Иные!D104</f>
        <v>148.69999999999999</v>
      </c>
      <c r="AC130" s="74">
        <f>Иные!E104</f>
        <v>0</v>
      </c>
      <c r="AD130" s="74">
        <f>Иные!F104</f>
        <v>37.174999999999997</v>
      </c>
      <c r="AE130" s="74"/>
      <c r="AF130" s="38"/>
      <c r="AG130" s="35"/>
    </row>
    <row r="131" spans="1:33" x14ac:dyDescent="0.25">
      <c r="A131" s="16" t="s">
        <v>340</v>
      </c>
      <c r="B131" s="141">
        <f t="shared" si="22"/>
        <v>2951.1</v>
      </c>
      <c r="C131" s="141">
        <f t="shared" si="23"/>
        <v>2951.1</v>
      </c>
      <c r="D131" s="141">
        <f t="shared" si="24"/>
        <v>2951.1</v>
      </c>
      <c r="E131" s="141">
        <f t="shared" si="25"/>
        <v>0</v>
      </c>
      <c r="F131" s="141">
        <f t="shared" si="26"/>
        <v>32.928559999999997</v>
      </c>
      <c r="G131" s="141">
        <f t="shared" si="34"/>
        <v>1.1158063095117075</v>
      </c>
      <c r="H131" s="74"/>
      <c r="I131" s="74"/>
      <c r="J131" s="74"/>
      <c r="K131" s="74"/>
      <c r="L131" s="74"/>
      <c r="M131" s="75"/>
      <c r="N131" s="231">
        <f>Субсидии!B129</f>
        <v>2724</v>
      </c>
      <c r="O131" s="231">
        <f>Субсидии!C129</f>
        <v>2724</v>
      </c>
      <c r="P131" s="231">
        <f>Субсидии!D129</f>
        <v>2724</v>
      </c>
      <c r="Q131" s="231">
        <f>Субсидии!E129</f>
        <v>0</v>
      </c>
      <c r="R131" s="231">
        <f>Субсидии!F129</f>
        <v>0</v>
      </c>
      <c r="S131" s="74">
        <f t="shared" si="31"/>
        <v>0</v>
      </c>
      <c r="T131" s="74">
        <f>'Субвенции '!B130</f>
        <v>227.1</v>
      </c>
      <c r="U131" s="74">
        <f>'Субвенции '!C130</f>
        <v>227.1</v>
      </c>
      <c r="V131" s="74">
        <f>'Субвенции '!D130</f>
        <v>227.1</v>
      </c>
      <c r="W131" s="74">
        <f>'Субвенции '!E130</f>
        <v>0</v>
      </c>
      <c r="X131" s="74">
        <f>'Субвенции '!F130</f>
        <v>32.928559999999997</v>
      </c>
      <c r="Y131" s="74">
        <f t="shared" si="35"/>
        <v>14.499586085424923</v>
      </c>
      <c r="Z131" s="74"/>
      <c r="AA131" s="74"/>
      <c r="AB131" s="74"/>
      <c r="AC131" s="74"/>
      <c r="AD131" s="74"/>
      <c r="AE131" s="74"/>
      <c r="AF131" s="38"/>
      <c r="AG131" s="35"/>
    </row>
    <row r="132" spans="1:33" x14ac:dyDescent="0.25">
      <c r="A132" s="16" t="s">
        <v>163</v>
      </c>
      <c r="B132" s="141">
        <f t="shared" si="22"/>
        <v>11567.7</v>
      </c>
      <c r="C132" s="141">
        <f t="shared" si="23"/>
        <v>11567.7</v>
      </c>
      <c r="D132" s="141">
        <f t="shared" si="24"/>
        <v>11567.7</v>
      </c>
      <c r="E132" s="141">
        <f t="shared" si="25"/>
        <v>0</v>
      </c>
      <c r="F132" s="141">
        <f t="shared" si="26"/>
        <v>81.766270000000006</v>
      </c>
      <c r="G132" s="141">
        <f t="shared" si="34"/>
        <v>0.70684984914892335</v>
      </c>
      <c r="H132" s="74"/>
      <c r="I132" s="74"/>
      <c r="J132" s="74"/>
      <c r="K132" s="74"/>
      <c r="L132" s="74"/>
      <c r="M132" s="75"/>
      <c r="N132" s="231">
        <f>Субсидии!B135</f>
        <v>6000</v>
      </c>
      <c r="O132" s="231">
        <f>Субсидии!C135</f>
        <v>6000</v>
      </c>
      <c r="P132" s="231">
        <f>Субсидии!D135</f>
        <v>6000</v>
      </c>
      <c r="Q132" s="231">
        <f>Субсидии!E135</f>
        <v>0</v>
      </c>
      <c r="R132" s="231">
        <f>Субсидии!F135</f>
        <v>0</v>
      </c>
      <c r="S132" s="74">
        <f t="shared" si="31"/>
        <v>0</v>
      </c>
      <c r="T132" s="74">
        <f>'Субвенции '!B131</f>
        <v>567.70000000000005</v>
      </c>
      <c r="U132" s="74">
        <f>'Субвенции '!C131</f>
        <v>567.70000000000005</v>
      </c>
      <c r="V132" s="74">
        <f>'Субвенции '!D131</f>
        <v>567.70000000000005</v>
      </c>
      <c r="W132" s="74">
        <f>'Субвенции '!E131</f>
        <v>0</v>
      </c>
      <c r="X132" s="74">
        <f>'Субвенции '!F131</f>
        <v>81.766270000000006</v>
      </c>
      <c r="Y132" s="74">
        <f t="shared" si="35"/>
        <v>14.403077329575481</v>
      </c>
      <c r="Z132" s="74">
        <f>Иные!B105</f>
        <v>5000</v>
      </c>
      <c r="AA132" s="74">
        <f>Иные!C105</f>
        <v>5000</v>
      </c>
      <c r="AB132" s="74">
        <f>Иные!D105</f>
        <v>5000</v>
      </c>
      <c r="AC132" s="74">
        <f>Иные!E105</f>
        <v>0</v>
      </c>
      <c r="AD132" s="74">
        <f>Иные!F105</f>
        <v>0</v>
      </c>
      <c r="AE132" s="74">
        <f t="shared" ref="AE132:AE139" si="37">AD132/AA132*100</f>
        <v>0</v>
      </c>
      <c r="AF132" s="38"/>
      <c r="AG132" s="35"/>
    </row>
    <row r="133" spans="1:33" x14ac:dyDescent="0.25">
      <c r="A133" s="16" t="s">
        <v>341</v>
      </c>
      <c r="B133" s="141">
        <f t="shared" si="22"/>
        <v>3773.1</v>
      </c>
      <c r="C133" s="141">
        <f t="shared" si="23"/>
        <v>3773.1</v>
      </c>
      <c r="D133" s="141">
        <f t="shared" si="24"/>
        <v>3773.1</v>
      </c>
      <c r="E133" s="141">
        <f t="shared" si="25"/>
        <v>0</v>
      </c>
      <c r="F133" s="141">
        <f t="shared" si="26"/>
        <v>32.864570000000001</v>
      </c>
      <c r="G133" s="141">
        <f t="shared" si="34"/>
        <v>0.87102303145954252</v>
      </c>
      <c r="H133" s="74"/>
      <c r="I133" s="74"/>
      <c r="J133" s="74"/>
      <c r="K133" s="74"/>
      <c r="L133" s="74"/>
      <c r="M133" s="75"/>
      <c r="N133" s="231">
        <f>Субсидии!B130</f>
        <v>3546</v>
      </c>
      <c r="O133" s="231">
        <f>Субсидии!C130</f>
        <v>3546</v>
      </c>
      <c r="P133" s="231">
        <f>Субсидии!D130</f>
        <v>3546</v>
      </c>
      <c r="Q133" s="231">
        <f>Субсидии!E130</f>
        <v>0</v>
      </c>
      <c r="R133" s="231">
        <f>Субсидии!F130</f>
        <v>0</v>
      </c>
      <c r="S133" s="74">
        <f t="shared" si="31"/>
        <v>0</v>
      </c>
      <c r="T133" s="74">
        <f>'Субвенции '!B132</f>
        <v>227.1</v>
      </c>
      <c r="U133" s="74">
        <f>'Субвенции '!C132</f>
        <v>227.1</v>
      </c>
      <c r="V133" s="74">
        <f>'Субвенции '!D132</f>
        <v>227.1</v>
      </c>
      <c r="W133" s="74">
        <f>'Субвенции '!E132</f>
        <v>0</v>
      </c>
      <c r="X133" s="74">
        <f>'Субвенции '!F132</f>
        <v>32.864570000000001</v>
      </c>
      <c r="Y133" s="74">
        <f t="shared" si="35"/>
        <v>14.471409070893879</v>
      </c>
      <c r="Z133" s="74">
        <f>Иные!B106</f>
        <v>0</v>
      </c>
      <c r="AA133" s="74">
        <f>Иные!C106</f>
        <v>0</v>
      </c>
      <c r="AB133" s="74">
        <f>Иные!D106</f>
        <v>0</v>
      </c>
      <c r="AC133" s="74">
        <f>Иные!E106</f>
        <v>0</v>
      </c>
      <c r="AD133" s="74">
        <f>Иные!F106</f>
        <v>0</v>
      </c>
      <c r="AE133" s="74"/>
      <c r="AF133" s="38"/>
      <c r="AG133" s="35"/>
    </row>
    <row r="134" spans="1:33" x14ac:dyDescent="0.25">
      <c r="A134" s="16" t="s">
        <v>483</v>
      </c>
      <c r="B134" s="141">
        <f t="shared" si="22"/>
        <v>3506.1</v>
      </c>
      <c r="C134" s="141">
        <f t="shared" si="23"/>
        <v>3562.6</v>
      </c>
      <c r="D134" s="141">
        <f t="shared" si="24"/>
        <v>3562.6</v>
      </c>
      <c r="E134" s="141">
        <f t="shared" si="25"/>
        <v>0</v>
      </c>
      <c r="F134" s="141">
        <f t="shared" si="26"/>
        <v>46.989559999999997</v>
      </c>
      <c r="G134" s="141">
        <f t="shared" si="34"/>
        <v>1.3189681693145456</v>
      </c>
      <c r="H134" s="74"/>
      <c r="I134" s="74"/>
      <c r="J134" s="74"/>
      <c r="K134" s="74"/>
      <c r="L134" s="74"/>
      <c r="M134" s="75"/>
      <c r="N134" s="231">
        <f>Субсидии!B131</f>
        <v>3279</v>
      </c>
      <c r="O134" s="231">
        <f>Субсидии!C131</f>
        <v>3279</v>
      </c>
      <c r="P134" s="231">
        <f>Субсидии!D131</f>
        <v>3279</v>
      </c>
      <c r="Q134" s="231">
        <f>Субсидии!E131</f>
        <v>0</v>
      </c>
      <c r="R134" s="231">
        <f>Субсидии!F131</f>
        <v>0</v>
      </c>
      <c r="S134" s="74">
        <f t="shared" si="31"/>
        <v>0</v>
      </c>
      <c r="T134" s="74">
        <f>'Субвенции '!B133</f>
        <v>227.1</v>
      </c>
      <c r="U134" s="74">
        <f>'Субвенции '!C133</f>
        <v>227.1</v>
      </c>
      <c r="V134" s="74">
        <f>'Субвенции '!D133</f>
        <v>227.1</v>
      </c>
      <c r="W134" s="74">
        <f>'Субвенции '!E133</f>
        <v>0</v>
      </c>
      <c r="X134" s="74">
        <f>'Субвенции '!F133</f>
        <v>32.864570000000001</v>
      </c>
      <c r="Y134" s="74">
        <f t="shared" si="35"/>
        <v>14.471409070893879</v>
      </c>
      <c r="Z134" s="74">
        <f>Иные!B107</f>
        <v>0</v>
      </c>
      <c r="AA134" s="74">
        <f>Иные!C107</f>
        <v>56.5</v>
      </c>
      <c r="AB134" s="74">
        <f>Иные!D107</f>
        <v>56.5</v>
      </c>
      <c r="AC134" s="74">
        <f>Иные!E107</f>
        <v>0</v>
      </c>
      <c r="AD134" s="74">
        <f>Иные!F107</f>
        <v>14.12499</v>
      </c>
      <c r="AE134" s="74"/>
      <c r="AF134" s="38"/>
      <c r="AG134" s="35"/>
    </row>
    <row r="135" spans="1:33" x14ac:dyDescent="0.25">
      <c r="A135" s="16" t="s">
        <v>342</v>
      </c>
      <c r="B135" s="141">
        <f t="shared" si="22"/>
        <v>1973.1</v>
      </c>
      <c r="C135" s="141">
        <f t="shared" si="23"/>
        <v>1973.1</v>
      </c>
      <c r="D135" s="141">
        <f t="shared" si="24"/>
        <v>1973.1</v>
      </c>
      <c r="E135" s="141">
        <f t="shared" si="25"/>
        <v>0</v>
      </c>
      <c r="F135" s="141">
        <f t="shared" si="26"/>
        <v>32.864580000000004</v>
      </c>
      <c r="G135" s="141">
        <f t="shared" si="34"/>
        <v>1.6656317469971114</v>
      </c>
      <c r="H135" s="74"/>
      <c r="I135" s="74"/>
      <c r="J135" s="74"/>
      <c r="K135" s="74"/>
      <c r="L135" s="74"/>
      <c r="M135" s="75"/>
      <c r="N135" s="231">
        <f>Субсидии!B132</f>
        <v>1746</v>
      </c>
      <c r="O135" s="231">
        <f>Субсидии!C132</f>
        <v>1746</v>
      </c>
      <c r="P135" s="231">
        <f>Субсидии!D132</f>
        <v>1746</v>
      </c>
      <c r="Q135" s="231">
        <f>Субсидии!E132</f>
        <v>0</v>
      </c>
      <c r="R135" s="231">
        <f>Субсидии!F132</f>
        <v>0</v>
      </c>
      <c r="S135" s="74">
        <f t="shared" si="31"/>
        <v>0</v>
      </c>
      <c r="T135" s="74">
        <f>'Субвенции '!B134</f>
        <v>227.1</v>
      </c>
      <c r="U135" s="74">
        <f>'Субвенции '!C134</f>
        <v>227.1</v>
      </c>
      <c r="V135" s="74">
        <f>'Субвенции '!D134</f>
        <v>227.1</v>
      </c>
      <c r="W135" s="74">
        <f>'Субвенции '!E134</f>
        <v>0</v>
      </c>
      <c r="X135" s="74">
        <f>'Субвенции '!F134</f>
        <v>32.864580000000004</v>
      </c>
      <c r="Y135" s="74">
        <f t="shared" si="35"/>
        <v>14.471413474240425</v>
      </c>
      <c r="Z135" s="74"/>
      <c r="AA135" s="74"/>
      <c r="AB135" s="74"/>
      <c r="AC135" s="74"/>
      <c r="AD135" s="74"/>
      <c r="AE135" s="74"/>
      <c r="AF135" s="38"/>
      <c r="AG135" s="35"/>
    </row>
    <row r="136" spans="1:33" x14ac:dyDescent="0.25">
      <c r="A136" s="16" t="s">
        <v>343</v>
      </c>
      <c r="B136" s="141">
        <f t="shared" si="22"/>
        <v>1835.1</v>
      </c>
      <c r="C136" s="141">
        <f t="shared" si="23"/>
        <v>1835.1</v>
      </c>
      <c r="D136" s="141">
        <f t="shared" si="24"/>
        <v>1835.1</v>
      </c>
      <c r="E136" s="141">
        <f t="shared" si="25"/>
        <v>0</v>
      </c>
      <c r="F136" s="141">
        <f t="shared" si="26"/>
        <v>32.864559999999997</v>
      </c>
      <c r="G136" s="141">
        <f t="shared" si="34"/>
        <v>1.7908866001852759</v>
      </c>
      <c r="H136" s="74"/>
      <c r="I136" s="74"/>
      <c r="J136" s="74"/>
      <c r="K136" s="74"/>
      <c r="L136" s="74"/>
      <c r="M136" s="75"/>
      <c r="N136" s="231">
        <f>Субсидии!B133</f>
        <v>1608</v>
      </c>
      <c r="O136" s="231">
        <f>Субсидии!C133</f>
        <v>1608</v>
      </c>
      <c r="P136" s="231">
        <f>Субсидии!D133</f>
        <v>1608</v>
      </c>
      <c r="Q136" s="231">
        <f>Субсидии!E133</f>
        <v>0</v>
      </c>
      <c r="R136" s="231">
        <f>Субсидии!F133</f>
        <v>0</v>
      </c>
      <c r="S136" s="74">
        <f t="shared" si="31"/>
        <v>0</v>
      </c>
      <c r="T136" s="74">
        <f>'Субвенции '!B135</f>
        <v>227.1</v>
      </c>
      <c r="U136" s="74">
        <f>'Субвенции '!C135</f>
        <v>227.1</v>
      </c>
      <c r="V136" s="74">
        <f>'Субвенции '!D135</f>
        <v>227.1</v>
      </c>
      <c r="W136" s="74">
        <f>'Субвенции '!E135</f>
        <v>0</v>
      </c>
      <c r="X136" s="74">
        <f>'Субвенции '!F135</f>
        <v>32.864559999999997</v>
      </c>
      <c r="Y136" s="74">
        <f t="shared" si="35"/>
        <v>14.471404667547336</v>
      </c>
      <c r="Z136" s="74">
        <f>Иные!B108</f>
        <v>0</v>
      </c>
      <c r="AA136" s="74">
        <f>Иные!C108</f>
        <v>0</v>
      </c>
      <c r="AB136" s="74">
        <f>Иные!D108</f>
        <v>0</v>
      </c>
      <c r="AC136" s="74">
        <f>Иные!E108</f>
        <v>0</v>
      </c>
      <c r="AD136" s="74">
        <f>Иные!F108</f>
        <v>0</v>
      </c>
      <c r="AE136" s="74"/>
      <c r="AF136" s="38"/>
      <c r="AG136" s="35"/>
    </row>
    <row r="137" spans="1:33" x14ac:dyDescent="0.25">
      <c r="A137" s="16" t="s">
        <v>344</v>
      </c>
      <c r="B137" s="141">
        <f t="shared" ref="B137:B200" si="38">H137+N137+T137+Z137</f>
        <v>5042.1000000000004</v>
      </c>
      <c r="C137" s="141">
        <f t="shared" ref="C137:C200" si="39">I137+O137+U137+AA137</f>
        <v>6272.5299100000002</v>
      </c>
      <c r="D137" s="141">
        <f t="shared" ref="D137:D200" si="40">J137+P137+V137+AB137</f>
        <v>6272.5299100000002</v>
      </c>
      <c r="E137" s="141">
        <f t="shared" ref="E137:E200" si="41">K137+Q137+W137+AC137</f>
        <v>0</v>
      </c>
      <c r="F137" s="141">
        <f t="shared" ref="F137:F200" si="42">L137+R137+X137+AD137</f>
        <v>48.239570000000001</v>
      </c>
      <c r="G137" s="141">
        <f t="shared" si="34"/>
        <v>0.76906082062827508</v>
      </c>
      <c r="H137" s="74"/>
      <c r="I137" s="74"/>
      <c r="J137" s="74"/>
      <c r="K137" s="74"/>
      <c r="L137" s="74"/>
      <c r="M137" s="75"/>
      <c r="N137" s="231">
        <f>Субсидии!B134</f>
        <v>4815</v>
      </c>
      <c r="O137" s="231">
        <f>Субсидии!C134</f>
        <v>5983.9299099999998</v>
      </c>
      <c r="P137" s="231">
        <f>Субсидии!D134</f>
        <v>5983.9299099999998</v>
      </c>
      <c r="Q137" s="231">
        <f>Субсидии!E134</f>
        <v>0</v>
      </c>
      <c r="R137" s="231">
        <f>Субсидии!F134</f>
        <v>0</v>
      </c>
      <c r="S137" s="74">
        <f t="shared" si="31"/>
        <v>0</v>
      </c>
      <c r="T137" s="74">
        <f>'Субвенции '!B136</f>
        <v>227.1</v>
      </c>
      <c r="U137" s="74">
        <f>'Субвенции '!C136</f>
        <v>227.1</v>
      </c>
      <c r="V137" s="74">
        <f>'Субвенции '!D136</f>
        <v>227.1</v>
      </c>
      <c r="W137" s="74">
        <f>'Субвенции '!E136</f>
        <v>0</v>
      </c>
      <c r="X137" s="74">
        <f>'Субвенции '!F136</f>
        <v>32.864570000000001</v>
      </c>
      <c r="Y137" s="74">
        <f t="shared" si="35"/>
        <v>14.471409070893879</v>
      </c>
      <c r="Z137" s="74">
        <f>Иные!B109</f>
        <v>0</v>
      </c>
      <c r="AA137" s="74">
        <f>Иные!C109</f>
        <v>61.5</v>
      </c>
      <c r="AB137" s="74">
        <f>Иные!D109</f>
        <v>61.5</v>
      </c>
      <c r="AC137" s="74">
        <f>Иные!E109</f>
        <v>0</v>
      </c>
      <c r="AD137" s="74">
        <f>Иные!F109</f>
        <v>15.375</v>
      </c>
      <c r="AE137" s="74">
        <f t="shared" si="37"/>
        <v>25</v>
      </c>
      <c r="AF137" s="38"/>
      <c r="AG137" s="35"/>
    </row>
    <row r="138" spans="1:33" x14ac:dyDescent="0.25">
      <c r="A138" s="16" t="s">
        <v>482</v>
      </c>
      <c r="B138" s="141">
        <f t="shared" si="38"/>
        <v>0</v>
      </c>
      <c r="C138" s="141">
        <f t="shared" si="39"/>
        <v>0</v>
      </c>
      <c r="D138" s="141">
        <f t="shared" si="40"/>
        <v>0</v>
      </c>
      <c r="E138" s="141">
        <f t="shared" si="41"/>
        <v>0</v>
      </c>
      <c r="F138" s="141">
        <f t="shared" si="42"/>
        <v>0</v>
      </c>
      <c r="G138" s="141"/>
      <c r="H138" s="74"/>
      <c r="I138" s="74"/>
      <c r="J138" s="74"/>
      <c r="K138" s="74"/>
      <c r="L138" s="74"/>
      <c r="M138" s="75"/>
      <c r="N138" s="231"/>
      <c r="O138" s="231"/>
      <c r="P138" s="231"/>
      <c r="Q138" s="231"/>
      <c r="R138" s="231"/>
      <c r="S138" s="74"/>
      <c r="T138" s="74">
        <f>'Субвенции '!B137</f>
        <v>0</v>
      </c>
      <c r="U138" s="74">
        <f>'Субвенции '!C137</f>
        <v>0</v>
      </c>
      <c r="V138" s="74">
        <f>'Субвенции '!D137</f>
        <v>0</v>
      </c>
      <c r="W138" s="74">
        <f>'Субвенции '!E137</f>
        <v>0</v>
      </c>
      <c r="X138" s="74">
        <f>'Субвенции '!F137</f>
        <v>0</v>
      </c>
      <c r="Y138" s="74"/>
      <c r="Z138" s="74"/>
      <c r="AA138" s="74"/>
      <c r="AB138" s="74"/>
      <c r="AC138" s="74"/>
      <c r="AD138" s="74"/>
      <c r="AE138" s="74"/>
      <c r="AF138" s="38"/>
      <c r="AG138" s="35"/>
    </row>
    <row r="139" spans="1:33" x14ac:dyDescent="0.25">
      <c r="A139" s="16" t="s">
        <v>345</v>
      </c>
      <c r="B139" s="141">
        <f t="shared" si="38"/>
        <v>3815.1</v>
      </c>
      <c r="C139" s="141">
        <f t="shared" si="39"/>
        <v>3858.6</v>
      </c>
      <c r="D139" s="141">
        <f t="shared" si="40"/>
        <v>3858.6</v>
      </c>
      <c r="E139" s="141">
        <f t="shared" si="41"/>
        <v>0</v>
      </c>
      <c r="F139" s="141">
        <f t="shared" si="42"/>
        <v>43.739570000000001</v>
      </c>
      <c r="G139" s="141">
        <f t="shared" ref="G139:G144" si="43">F139/C139*100</f>
        <v>1.1335606178406676</v>
      </c>
      <c r="H139" s="74"/>
      <c r="I139" s="74"/>
      <c r="J139" s="74"/>
      <c r="K139" s="74"/>
      <c r="L139" s="74"/>
      <c r="M139" s="75"/>
      <c r="N139" s="231">
        <f>Субсидии!B136</f>
        <v>3588</v>
      </c>
      <c r="O139" s="231">
        <f>Субсидии!C136</f>
        <v>3588</v>
      </c>
      <c r="P139" s="231">
        <f>Субсидии!D136</f>
        <v>3588</v>
      </c>
      <c r="Q139" s="231">
        <f>Субсидии!E136</f>
        <v>0</v>
      </c>
      <c r="R139" s="231">
        <f>Субсидии!F136</f>
        <v>0</v>
      </c>
      <c r="S139" s="74">
        <f t="shared" ref="S139:S144" si="44">R139/O139*100</f>
        <v>0</v>
      </c>
      <c r="T139" s="74">
        <f>'Субвенции '!B138</f>
        <v>227.1</v>
      </c>
      <c r="U139" s="74">
        <f>'Субвенции '!C138</f>
        <v>227.1</v>
      </c>
      <c r="V139" s="74">
        <f>'Субвенции '!D138</f>
        <v>227.1</v>
      </c>
      <c r="W139" s="74">
        <f>'Субвенции '!E138</f>
        <v>0</v>
      </c>
      <c r="X139" s="74">
        <f>'Субвенции '!F138</f>
        <v>32.864570000000001</v>
      </c>
      <c r="Y139" s="74">
        <f>X139/U139*100</f>
        <v>14.471409070893879</v>
      </c>
      <c r="Z139" s="74">
        <f>Иные!B110</f>
        <v>0</v>
      </c>
      <c r="AA139" s="74">
        <f>Иные!C110</f>
        <v>43.5</v>
      </c>
      <c r="AB139" s="74">
        <f>Иные!D110</f>
        <v>43.5</v>
      </c>
      <c r="AC139" s="74">
        <f>Иные!E110</f>
        <v>0</v>
      </c>
      <c r="AD139" s="74">
        <f>Иные!F110</f>
        <v>10.875</v>
      </c>
      <c r="AE139" s="74">
        <f t="shared" si="37"/>
        <v>25</v>
      </c>
      <c r="AF139" s="38"/>
      <c r="AG139" s="35"/>
    </row>
    <row r="140" spans="1:33" s="5" customFormat="1" ht="31.5" x14ac:dyDescent="0.25">
      <c r="A140" s="14" t="s">
        <v>168</v>
      </c>
      <c r="B140" s="71">
        <f t="shared" si="38"/>
        <v>961962.45474999968</v>
      </c>
      <c r="C140" s="71">
        <f t="shared" si="39"/>
        <v>1041978.4738999996</v>
      </c>
      <c r="D140" s="71">
        <f t="shared" si="40"/>
        <v>1041978.4738999996</v>
      </c>
      <c r="E140" s="71">
        <f t="shared" si="41"/>
        <v>0</v>
      </c>
      <c r="F140" s="71">
        <f t="shared" si="42"/>
        <v>190375.69774999996</v>
      </c>
      <c r="G140" s="71">
        <f t="shared" si="43"/>
        <v>18.270597955584122</v>
      </c>
      <c r="H140" s="142">
        <f>SUM(H141:H152)</f>
        <v>127636.29999999999</v>
      </c>
      <c r="I140" s="142">
        <f>SUM(I141:I152)</f>
        <v>127636.29999999999</v>
      </c>
      <c r="J140" s="142">
        <f>SUM(J141:J152)</f>
        <v>127636.29999999999</v>
      </c>
      <c r="K140" s="142">
        <f>SUM(K141:K152)</f>
        <v>0</v>
      </c>
      <c r="L140" s="142">
        <f>SUM(L141:L152)</f>
        <v>31909.100000000002</v>
      </c>
      <c r="M140" s="72">
        <f>L140/I140*100</f>
        <v>25.000019586904354</v>
      </c>
      <c r="N140" s="142">
        <f>SUM(N141:N152)</f>
        <v>112625.55475</v>
      </c>
      <c r="O140" s="142">
        <f>SUM(O141:O152)</f>
        <v>119583.67389999999</v>
      </c>
      <c r="P140" s="142">
        <f>SUM(P141:P152)</f>
        <v>119583.67389999999</v>
      </c>
      <c r="Q140" s="142">
        <f>SUM(Q141:Q152)</f>
        <v>0</v>
      </c>
      <c r="R140" s="142">
        <f>SUM(R141:R152)</f>
        <v>12942.21315</v>
      </c>
      <c r="S140" s="71">
        <f t="shared" si="44"/>
        <v>10.82272581859521</v>
      </c>
      <c r="T140" s="142">
        <f>SUM(T141:T152)</f>
        <v>655193.49999999965</v>
      </c>
      <c r="U140" s="142">
        <f>SUM(U141:U152)</f>
        <v>693321.09999999963</v>
      </c>
      <c r="V140" s="142">
        <f>SUM(V141:V152)</f>
        <v>693321.09999999963</v>
      </c>
      <c r="W140" s="142">
        <f>SUM(W141:W152)</f>
        <v>0</v>
      </c>
      <c r="X140" s="142">
        <f>SUM(X141:X152)</f>
        <v>133355.67869999996</v>
      </c>
      <c r="Y140" s="71">
        <f>X140/U140*100</f>
        <v>19.234331495175905</v>
      </c>
      <c r="Z140" s="142">
        <f>SUM(Z141:Z152)</f>
        <v>66507.100000000006</v>
      </c>
      <c r="AA140" s="142">
        <f>SUM(AA141:AA152)</f>
        <v>101437.4</v>
      </c>
      <c r="AB140" s="142">
        <f>SUM(AB141:AB152)</f>
        <v>101437.4</v>
      </c>
      <c r="AC140" s="142">
        <f>SUM(AC141:AC152)</f>
        <v>0</v>
      </c>
      <c r="AD140" s="142">
        <f>SUM(AD141:AD152)</f>
        <v>12168.705899999999</v>
      </c>
      <c r="AE140" s="71">
        <f>AD140/AA140*100</f>
        <v>11.996271493551689</v>
      </c>
      <c r="AF140" s="38"/>
      <c r="AG140" s="37"/>
    </row>
    <row r="141" spans="1:33" ht="31.5" x14ac:dyDescent="0.25">
      <c r="A141" s="252" t="s">
        <v>167</v>
      </c>
      <c r="B141" s="74">
        <f t="shared" si="38"/>
        <v>909062.25474999996</v>
      </c>
      <c r="C141" s="74">
        <f t="shared" si="39"/>
        <v>984888.99389999988</v>
      </c>
      <c r="D141" s="74">
        <f t="shared" si="40"/>
        <v>984888.99389999988</v>
      </c>
      <c r="E141" s="74">
        <f t="shared" si="41"/>
        <v>0</v>
      </c>
      <c r="F141" s="74">
        <f t="shared" si="42"/>
        <v>189838.07076999999</v>
      </c>
      <c r="G141" s="74">
        <f t="shared" si="43"/>
        <v>19.275072819960368</v>
      </c>
      <c r="H141" s="73">
        <f>Дотации!B40</f>
        <v>127636.29999999999</v>
      </c>
      <c r="I141" s="73">
        <f>Дотации!C40</f>
        <v>127636.29999999999</v>
      </c>
      <c r="J141" s="73">
        <f>Дотации!D40</f>
        <v>127636.29999999999</v>
      </c>
      <c r="K141" s="73">
        <f>Дотации!E40</f>
        <v>0</v>
      </c>
      <c r="L141" s="73">
        <f>Дотации!F40</f>
        <v>31909.100000000002</v>
      </c>
      <c r="M141" s="73">
        <f>L141/I141*100</f>
        <v>25.000019586904354</v>
      </c>
      <c r="N141" s="74">
        <f>Субсидии!B138</f>
        <v>67904.554749999996</v>
      </c>
      <c r="O141" s="74">
        <f>Субсидии!C138</f>
        <v>71077.693899999984</v>
      </c>
      <c r="P141" s="74">
        <f>Субсидии!D138</f>
        <v>71077.693899999984</v>
      </c>
      <c r="Q141" s="74">
        <f>Субсидии!E138</f>
        <v>0</v>
      </c>
      <c r="R141" s="74">
        <f>Субсидии!F138</f>
        <v>12942.21315</v>
      </c>
      <c r="S141" s="74">
        <f t="shared" si="44"/>
        <v>18.208543974722289</v>
      </c>
      <c r="T141" s="74">
        <f>'Субвенции '!B140</f>
        <v>652014.29999999993</v>
      </c>
      <c r="U141" s="74">
        <f>'Субвенции '!C140</f>
        <v>690141.89999999991</v>
      </c>
      <c r="V141" s="74">
        <f>'Субвенции '!D140</f>
        <v>690141.89999999991</v>
      </c>
      <c r="W141" s="74">
        <f>'Субвенции '!E140</f>
        <v>0</v>
      </c>
      <c r="X141" s="74">
        <f>'Субвенции '!F140</f>
        <v>132890.70478999999</v>
      </c>
      <c r="Y141" s="74">
        <f>X141/U141*100</f>
        <v>19.255562485048365</v>
      </c>
      <c r="Z141" s="74">
        <f>Иные!B112</f>
        <v>61507.100000000006</v>
      </c>
      <c r="AA141" s="74">
        <f>Иные!C112</f>
        <v>96033.099999999991</v>
      </c>
      <c r="AB141" s="74">
        <f>Иные!D112</f>
        <v>96033.099999999991</v>
      </c>
      <c r="AC141" s="74">
        <f>Иные!E112</f>
        <v>0</v>
      </c>
      <c r="AD141" s="74">
        <f>Иные!F112</f>
        <v>12096.052830000001</v>
      </c>
      <c r="AE141" s="74">
        <f>AD141/AA141*100</f>
        <v>12.595712134670233</v>
      </c>
      <c r="AF141" s="38"/>
      <c r="AG141" s="35"/>
    </row>
    <row r="142" spans="1:33" x14ac:dyDescent="0.25">
      <c r="A142" s="16" t="s">
        <v>346</v>
      </c>
      <c r="B142" s="141">
        <f t="shared" si="38"/>
        <v>12500</v>
      </c>
      <c r="C142" s="141">
        <f t="shared" si="39"/>
        <v>14416.39</v>
      </c>
      <c r="D142" s="141">
        <f t="shared" si="40"/>
        <v>14416.39</v>
      </c>
      <c r="E142" s="141">
        <f t="shared" si="41"/>
        <v>0</v>
      </c>
      <c r="F142" s="141">
        <f t="shared" si="42"/>
        <v>0</v>
      </c>
      <c r="G142" s="141">
        <f t="shared" si="43"/>
        <v>0</v>
      </c>
      <c r="H142" s="74"/>
      <c r="I142" s="74"/>
      <c r="J142" s="74"/>
      <c r="K142" s="74"/>
      <c r="L142" s="74"/>
      <c r="M142" s="75"/>
      <c r="N142" s="231">
        <f>Субсидии!B139</f>
        <v>7500</v>
      </c>
      <c r="O142" s="231">
        <f>Субсидии!C139</f>
        <v>9416.39</v>
      </c>
      <c r="P142" s="231">
        <f>Субсидии!D139</f>
        <v>9416.39</v>
      </c>
      <c r="Q142" s="231">
        <f>Субсидии!E139</f>
        <v>0</v>
      </c>
      <c r="R142" s="231">
        <f>Субсидии!F139</f>
        <v>0</v>
      </c>
      <c r="S142" s="74">
        <f t="shared" si="44"/>
        <v>0</v>
      </c>
      <c r="T142" s="74"/>
      <c r="U142" s="74"/>
      <c r="V142" s="74"/>
      <c r="W142" s="74"/>
      <c r="X142" s="74"/>
      <c r="Y142" s="74"/>
      <c r="Z142" s="74">
        <f>Иные!B113</f>
        <v>5000</v>
      </c>
      <c r="AA142" s="74">
        <f>Иные!C113</f>
        <v>5000</v>
      </c>
      <c r="AB142" s="74">
        <f>Иные!D113</f>
        <v>5000</v>
      </c>
      <c r="AC142" s="74">
        <f>Иные!E113</f>
        <v>0</v>
      </c>
      <c r="AD142" s="74">
        <f>Иные!F113</f>
        <v>0</v>
      </c>
      <c r="AE142" s="74">
        <f t="shared" ref="AE142:AE148" si="45">AD142/AA142*100</f>
        <v>0</v>
      </c>
      <c r="AF142" s="38"/>
      <c r="AG142" s="35"/>
    </row>
    <row r="143" spans="1:33" x14ac:dyDescent="0.25">
      <c r="A143" s="16" t="s">
        <v>347</v>
      </c>
      <c r="B143" s="141">
        <f t="shared" si="38"/>
        <v>2750.1</v>
      </c>
      <c r="C143" s="141">
        <f t="shared" si="39"/>
        <v>2750.1</v>
      </c>
      <c r="D143" s="141">
        <f t="shared" si="40"/>
        <v>2750.1</v>
      </c>
      <c r="E143" s="141">
        <f t="shared" si="41"/>
        <v>0</v>
      </c>
      <c r="F143" s="141">
        <f t="shared" si="42"/>
        <v>32.90034</v>
      </c>
      <c r="G143" s="141">
        <f t="shared" si="43"/>
        <v>1.196332497000109</v>
      </c>
      <c r="H143" s="74"/>
      <c r="I143" s="74"/>
      <c r="J143" s="74"/>
      <c r="K143" s="74"/>
      <c r="L143" s="74"/>
      <c r="M143" s="75"/>
      <c r="N143" s="231">
        <f>Субсидии!B140</f>
        <v>2523</v>
      </c>
      <c r="O143" s="231">
        <f>Субсидии!C140</f>
        <v>2523</v>
      </c>
      <c r="P143" s="231">
        <f>Субсидии!D140</f>
        <v>2523</v>
      </c>
      <c r="Q143" s="231">
        <f>Субсидии!E140</f>
        <v>0</v>
      </c>
      <c r="R143" s="231">
        <f>Субсидии!F140</f>
        <v>0</v>
      </c>
      <c r="S143" s="74">
        <f t="shared" si="44"/>
        <v>0</v>
      </c>
      <c r="T143" s="74">
        <f>'Субвенции '!B141</f>
        <v>227.1</v>
      </c>
      <c r="U143" s="74">
        <f>'Субвенции '!C141</f>
        <v>227.1</v>
      </c>
      <c r="V143" s="74">
        <f>'Субвенции '!D141</f>
        <v>227.1</v>
      </c>
      <c r="W143" s="74">
        <f>'Субвенции '!E141</f>
        <v>0</v>
      </c>
      <c r="X143" s="74">
        <f>'Субвенции '!F141</f>
        <v>32.90034</v>
      </c>
      <c r="Y143" s="74">
        <f>X143/U143*100</f>
        <v>14.487159841479524</v>
      </c>
      <c r="Z143" s="74"/>
      <c r="AA143" s="74"/>
      <c r="AB143" s="74"/>
      <c r="AC143" s="74"/>
      <c r="AD143" s="74"/>
      <c r="AE143" s="74"/>
      <c r="AF143" s="38"/>
      <c r="AG143" s="35"/>
    </row>
    <row r="144" spans="1:33" x14ac:dyDescent="0.25">
      <c r="A144" s="16" t="s">
        <v>348</v>
      </c>
      <c r="B144" s="141">
        <f t="shared" si="38"/>
        <v>5262.7</v>
      </c>
      <c r="C144" s="141">
        <f t="shared" si="39"/>
        <v>5470.8</v>
      </c>
      <c r="D144" s="141">
        <f t="shared" si="40"/>
        <v>5470.8</v>
      </c>
      <c r="E144" s="141">
        <f t="shared" si="41"/>
        <v>0</v>
      </c>
      <c r="F144" s="141">
        <f t="shared" si="42"/>
        <v>116.87481999999999</v>
      </c>
      <c r="G144" s="141">
        <f t="shared" si="43"/>
        <v>2.1363387438765811</v>
      </c>
      <c r="H144" s="74"/>
      <c r="I144" s="74"/>
      <c r="J144" s="74"/>
      <c r="K144" s="74"/>
      <c r="L144" s="74"/>
      <c r="M144" s="75"/>
      <c r="N144" s="231">
        <f>Субсидии!B141</f>
        <v>4695</v>
      </c>
      <c r="O144" s="231">
        <f>Субсидии!C141</f>
        <v>4695</v>
      </c>
      <c r="P144" s="231">
        <f>Субсидии!D141</f>
        <v>4695</v>
      </c>
      <c r="Q144" s="231">
        <f>Субсидии!E141</f>
        <v>0</v>
      </c>
      <c r="R144" s="231">
        <f>Субсидии!F141</f>
        <v>0</v>
      </c>
      <c r="S144" s="74">
        <f t="shared" si="44"/>
        <v>0</v>
      </c>
      <c r="T144" s="74">
        <f>'Субвенции '!B142</f>
        <v>567.70000000000005</v>
      </c>
      <c r="U144" s="74">
        <f>'Субвенции '!C142</f>
        <v>567.70000000000005</v>
      </c>
      <c r="V144" s="74">
        <f>'Субвенции '!D142</f>
        <v>567.70000000000005</v>
      </c>
      <c r="W144" s="74">
        <f>'Субвенции '!E142</f>
        <v>0</v>
      </c>
      <c r="X144" s="74">
        <f>'Субвенции '!F142</f>
        <v>82.303509999999989</v>
      </c>
      <c r="Y144" s="74">
        <f>X144/U144*100</f>
        <v>14.497711819623039</v>
      </c>
      <c r="Z144" s="74">
        <f>Иные!B114</f>
        <v>0</v>
      </c>
      <c r="AA144" s="74">
        <f>Иные!C114</f>
        <v>208.1</v>
      </c>
      <c r="AB144" s="74">
        <f>Иные!D114</f>
        <v>208.1</v>
      </c>
      <c r="AC144" s="74">
        <f>Иные!E114</f>
        <v>0</v>
      </c>
      <c r="AD144" s="74">
        <f>Иные!F114</f>
        <v>34.571309999999997</v>
      </c>
      <c r="AE144" s="74"/>
      <c r="AF144" s="38"/>
      <c r="AG144" s="35"/>
    </row>
    <row r="145" spans="1:33" x14ac:dyDescent="0.25">
      <c r="A145" s="16" t="s">
        <v>484</v>
      </c>
      <c r="B145" s="141">
        <f t="shared" si="38"/>
        <v>0</v>
      </c>
      <c r="C145" s="141">
        <f t="shared" si="39"/>
        <v>0</v>
      </c>
      <c r="D145" s="141">
        <f t="shared" si="40"/>
        <v>0</v>
      </c>
      <c r="E145" s="141">
        <f t="shared" si="41"/>
        <v>0</v>
      </c>
      <c r="F145" s="141">
        <f t="shared" si="42"/>
        <v>0</v>
      </c>
      <c r="G145" s="141"/>
      <c r="H145" s="74"/>
      <c r="I145" s="74"/>
      <c r="J145" s="74"/>
      <c r="K145" s="74"/>
      <c r="L145" s="74"/>
      <c r="M145" s="75"/>
      <c r="N145" s="231"/>
      <c r="O145" s="231"/>
      <c r="P145" s="231"/>
      <c r="Q145" s="231"/>
      <c r="R145" s="231"/>
      <c r="S145" s="74"/>
      <c r="T145" s="74">
        <f>'Субвенции '!B143</f>
        <v>0</v>
      </c>
      <c r="U145" s="74">
        <f>'Субвенции '!C143</f>
        <v>0</v>
      </c>
      <c r="V145" s="74">
        <f>'Субвенции '!D143</f>
        <v>0</v>
      </c>
      <c r="W145" s="74">
        <f>'Субвенции '!E143</f>
        <v>0</v>
      </c>
      <c r="X145" s="74">
        <f>'Субвенции '!F143</f>
        <v>0</v>
      </c>
      <c r="Y145" s="74"/>
      <c r="Z145" s="74"/>
      <c r="AA145" s="74"/>
      <c r="AB145" s="74"/>
      <c r="AC145" s="74"/>
      <c r="AD145" s="74"/>
      <c r="AE145" s="74"/>
      <c r="AF145" s="38"/>
      <c r="AG145" s="35"/>
    </row>
    <row r="146" spans="1:33" x14ac:dyDescent="0.25">
      <c r="A146" s="16" t="s">
        <v>349</v>
      </c>
      <c r="B146" s="141">
        <f t="shared" si="38"/>
        <v>2099.1</v>
      </c>
      <c r="C146" s="141">
        <f t="shared" si="39"/>
        <v>2099.1</v>
      </c>
      <c r="D146" s="141">
        <f t="shared" si="40"/>
        <v>2099.1</v>
      </c>
      <c r="E146" s="141">
        <f t="shared" si="41"/>
        <v>0</v>
      </c>
      <c r="F146" s="141">
        <f t="shared" si="42"/>
        <v>33.021989999999995</v>
      </c>
      <c r="G146" s="141">
        <f t="shared" ref="G146:G151" si="46">F146/C146*100</f>
        <v>1.5731499213948834</v>
      </c>
      <c r="H146" s="74"/>
      <c r="I146" s="74"/>
      <c r="J146" s="74"/>
      <c r="K146" s="74"/>
      <c r="L146" s="74"/>
      <c r="M146" s="75"/>
      <c r="N146" s="231">
        <f>Субсидии!B142</f>
        <v>1872</v>
      </c>
      <c r="O146" s="231">
        <f>Субсидии!C142</f>
        <v>1872</v>
      </c>
      <c r="P146" s="231">
        <f>Субсидии!D142</f>
        <v>1872</v>
      </c>
      <c r="Q146" s="231">
        <f>Субсидии!E142</f>
        <v>0</v>
      </c>
      <c r="R146" s="231">
        <f>Субсидии!F142</f>
        <v>0</v>
      </c>
      <c r="S146" s="74">
        <f t="shared" ref="S146:S151" si="47">R146/O146*100</f>
        <v>0</v>
      </c>
      <c r="T146" s="74">
        <f>'Субвенции '!B144</f>
        <v>227.1</v>
      </c>
      <c r="U146" s="74">
        <f>'Субвенции '!C144</f>
        <v>227.1</v>
      </c>
      <c r="V146" s="74">
        <f>'Субвенции '!D144</f>
        <v>227.1</v>
      </c>
      <c r="W146" s="74">
        <f>'Субвенции '!E144</f>
        <v>0</v>
      </c>
      <c r="X146" s="74">
        <f>'Субвенции '!F144</f>
        <v>33.021989999999995</v>
      </c>
      <c r="Y146" s="74">
        <f t="shared" ref="Y146:Y151" si="48">X146/U146*100</f>
        <v>14.540726552179656</v>
      </c>
      <c r="Z146" s="74"/>
      <c r="AA146" s="74"/>
      <c r="AB146" s="74"/>
      <c r="AC146" s="74"/>
      <c r="AD146" s="74"/>
      <c r="AE146" s="74"/>
      <c r="AF146" s="38"/>
      <c r="AG146" s="35"/>
    </row>
    <row r="147" spans="1:33" x14ac:dyDescent="0.25">
      <c r="A147" s="16" t="s">
        <v>350</v>
      </c>
      <c r="B147" s="141">
        <f t="shared" si="38"/>
        <v>3107.1</v>
      </c>
      <c r="C147" s="141">
        <f t="shared" si="39"/>
        <v>3182.15</v>
      </c>
      <c r="D147" s="141">
        <f t="shared" si="40"/>
        <v>3182.15</v>
      </c>
      <c r="E147" s="141">
        <f t="shared" si="41"/>
        <v>0</v>
      </c>
      <c r="F147" s="141">
        <f t="shared" si="42"/>
        <v>29.681189999999997</v>
      </c>
      <c r="G147" s="141">
        <f t="shared" si="46"/>
        <v>0.93274012852945321</v>
      </c>
      <c r="H147" s="74"/>
      <c r="I147" s="74"/>
      <c r="J147" s="74"/>
      <c r="K147" s="74"/>
      <c r="L147" s="74"/>
      <c r="M147" s="75"/>
      <c r="N147" s="231">
        <f>Субсидии!B143</f>
        <v>2880</v>
      </c>
      <c r="O147" s="231">
        <f>Субсидии!C143</f>
        <v>2955.05</v>
      </c>
      <c r="P147" s="231">
        <f>Субсидии!D143</f>
        <v>2955.05</v>
      </c>
      <c r="Q147" s="231">
        <f>Субсидии!E143</f>
        <v>0</v>
      </c>
      <c r="R147" s="231">
        <f>Субсидии!F143</f>
        <v>0</v>
      </c>
      <c r="S147" s="74">
        <f t="shared" si="47"/>
        <v>0</v>
      </c>
      <c r="T147" s="74">
        <f>'Субвенции '!B145</f>
        <v>227.1</v>
      </c>
      <c r="U147" s="74">
        <f>'Субвенции '!C145</f>
        <v>227.1</v>
      </c>
      <c r="V147" s="74">
        <f>'Субвенции '!D145</f>
        <v>227.1</v>
      </c>
      <c r="W147" s="74">
        <f>'Субвенции '!E145</f>
        <v>0</v>
      </c>
      <c r="X147" s="74">
        <f>'Субвенции '!F145</f>
        <v>29.681189999999997</v>
      </c>
      <c r="Y147" s="74">
        <f t="shared" si="48"/>
        <v>13.069656538969616</v>
      </c>
      <c r="Z147" s="74">
        <f>Иные!B115</f>
        <v>0</v>
      </c>
      <c r="AA147" s="74">
        <f>Иные!C115</f>
        <v>0</v>
      </c>
      <c r="AB147" s="74">
        <f>Иные!D115</f>
        <v>0</v>
      </c>
      <c r="AC147" s="74">
        <f>Иные!E115</f>
        <v>0</v>
      </c>
      <c r="AD147" s="74">
        <f>Иные!F115</f>
        <v>0</v>
      </c>
      <c r="AE147" s="74"/>
      <c r="AF147" s="38"/>
      <c r="AG147" s="35"/>
    </row>
    <row r="148" spans="1:33" x14ac:dyDescent="0.25">
      <c r="A148" s="16" t="s">
        <v>351</v>
      </c>
      <c r="B148" s="141">
        <f t="shared" si="38"/>
        <v>4757.1000000000004</v>
      </c>
      <c r="C148" s="141">
        <f t="shared" si="39"/>
        <v>4953.3</v>
      </c>
      <c r="D148" s="141">
        <f t="shared" si="40"/>
        <v>4953.3</v>
      </c>
      <c r="E148" s="141">
        <f t="shared" si="41"/>
        <v>0</v>
      </c>
      <c r="F148" s="141">
        <f t="shared" si="42"/>
        <v>71.123940000000005</v>
      </c>
      <c r="G148" s="141">
        <f t="shared" si="46"/>
        <v>1.4358900127187937</v>
      </c>
      <c r="H148" s="74"/>
      <c r="I148" s="74"/>
      <c r="J148" s="74"/>
      <c r="K148" s="74"/>
      <c r="L148" s="74"/>
      <c r="M148" s="75"/>
      <c r="N148" s="231">
        <f>Субсидии!B144</f>
        <v>4530</v>
      </c>
      <c r="O148" s="231">
        <f>Субсидии!C144</f>
        <v>4530</v>
      </c>
      <c r="P148" s="231">
        <f>Субсидии!D144</f>
        <v>4530</v>
      </c>
      <c r="Q148" s="231">
        <f>Субсидии!E144</f>
        <v>0</v>
      </c>
      <c r="R148" s="231">
        <f>Субсидии!F144</f>
        <v>0</v>
      </c>
      <c r="S148" s="74">
        <f t="shared" si="47"/>
        <v>0</v>
      </c>
      <c r="T148" s="74">
        <f>'Субвенции '!B146</f>
        <v>227.1</v>
      </c>
      <c r="U148" s="74">
        <f>'Субвенции '!C146</f>
        <v>227.1</v>
      </c>
      <c r="V148" s="74">
        <f>'Субвенции '!D146</f>
        <v>227.1</v>
      </c>
      <c r="W148" s="74">
        <f>'Субвенции '!E146</f>
        <v>0</v>
      </c>
      <c r="X148" s="74">
        <f>'Субвенции '!F146</f>
        <v>33.042180000000002</v>
      </c>
      <c r="Y148" s="74">
        <f t="shared" si="48"/>
        <v>14.549616908850727</v>
      </c>
      <c r="Z148" s="74">
        <f>Иные!B116</f>
        <v>0</v>
      </c>
      <c r="AA148" s="74">
        <f>Иные!C116</f>
        <v>196.2</v>
      </c>
      <c r="AB148" s="74">
        <f>Иные!D116</f>
        <v>196.2</v>
      </c>
      <c r="AC148" s="74">
        <f>Иные!E116</f>
        <v>0</v>
      </c>
      <c r="AD148" s="74">
        <f>Иные!F116</f>
        <v>38.081760000000003</v>
      </c>
      <c r="AE148" s="74">
        <f t="shared" si="45"/>
        <v>19.409663608562695</v>
      </c>
      <c r="AF148" s="38"/>
      <c r="AG148" s="35"/>
    </row>
    <row r="149" spans="1:33" x14ac:dyDescent="0.25">
      <c r="A149" s="16" t="s">
        <v>352</v>
      </c>
      <c r="B149" s="141">
        <f t="shared" si="38"/>
        <v>8549.7000000000007</v>
      </c>
      <c r="C149" s="141">
        <f t="shared" si="39"/>
        <v>9319.4200000000019</v>
      </c>
      <c r="D149" s="141">
        <f t="shared" si="40"/>
        <v>9319.4200000000019</v>
      </c>
      <c r="E149" s="141">
        <f t="shared" si="41"/>
        <v>0</v>
      </c>
      <c r="F149" s="141">
        <f t="shared" si="42"/>
        <v>89.459789999999998</v>
      </c>
      <c r="G149" s="141">
        <f t="shared" si="46"/>
        <v>0.95992872947028873</v>
      </c>
      <c r="H149" s="74"/>
      <c r="I149" s="74"/>
      <c r="J149" s="74"/>
      <c r="K149" s="74"/>
      <c r="L149" s="74"/>
      <c r="M149" s="75"/>
      <c r="N149" s="231">
        <f>Субсидии!B145</f>
        <v>7982</v>
      </c>
      <c r="O149" s="231">
        <f>Субсидии!C145</f>
        <v>8751.7200000000012</v>
      </c>
      <c r="P149" s="231">
        <f>Субсидии!D145</f>
        <v>8751.7200000000012</v>
      </c>
      <c r="Q149" s="231">
        <f>Субсидии!E145</f>
        <v>0</v>
      </c>
      <c r="R149" s="231">
        <f>Субсидии!F145</f>
        <v>0</v>
      </c>
      <c r="S149" s="74">
        <f t="shared" si="47"/>
        <v>0</v>
      </c>
      <c r="T149" s="74">
        <f>'Субвенции '!B147</f>
        <v>567.70000000000005</v>
      </c>
      <c r="U149" s="74">
        <f>'Субвенции '!C147</f>
        <v>567.70000000000005</v>
      </c>
      <c r="V149" s="74">
        <f>'Субвенции '!D147</f>
        <v>567.70000000000005</v>
      </c>
      <c r="W149" s="74">
        <f>'Субвенции '!E147</f>
        <v>0</v>
      </c>
      <c r="X149" s="74">
        <f>'Субвенции '!F147</f>
        <v>89.459789999999998</v>
      </c>
      <c r="Y149" s="74">
        <f t="shared" si="48"/>
        <v>15.758286066584462</v>
      </c>
      <c r="Z149" s="74"/>
      <c r="AA149" s="74">
        <f>Иные!C117</f>
        <v>0</v>
      </c>
      <c r="AB149" s="74">
        <f>Иные!D117</f>
        <v>0</v>
      </c>
      <c r="AC149" s="74"/>
      <c r="AD149" s="74">
        <f>Иные!F117</f>
        <v>0</v>
      </c>
      <c r="AE149" s="74"/>
      <c r="AF149" s="38"/>
      <c r="AG149" s="35"/>
    </row>
    <row r="150" spans="1:33" x14ac:dyDescent="0.25">
      <c r="A150" s="16" t="s">
        <v>353</v>
      </c>
      <c r="B150" s="141">
        <f t="shared" si="38"/>
        <v>7854.7</v>
      </c>
      <c r="C150" s="141">
        <f t="shared" si="39"/>
        <v>8878.52</v>
      </c>
      <c r="D150" s="141">
        <f t="shared" si="40"/>
        <v>8878.52</v>
      </c>
      <c r="E150" s="141">
        <f t="shared" si="41"/>
        <v>0</v>
      </c>
      <c r="F150" s="141">
        <f t="shared" si="42"/>
        <v>82.296089999999992</v>
      </c>
      <c r="G150" s="141">
        <f t="shared" si="46"/>
        <v>0.92691225564621116</v>
      </c>
      <c r="H150" s="74"/>
      <c r="I150" s="74"/>
      <c r="J150" s="74"/>
      <c r="K150" s="74"/>
      <c r="L150" s="74"/>
      <c r="M150" s="75"/>
      <c r="N150" s="231">
        <f>Субсидии!B146</f>
        <v>7287</v>
      </c>
      <c r="O150" s="231">
        <f>Субсидии!C146</f>
        <v>8310.82</v>
      </c>
      <c r="P150" s="231">
        <f>Субсидии!D146</f>
        <v>8310.82</v>
      </c>
      <c r="Q150" s="231">
        <f>Субсидии!E146</f>
        <v>0</v>
      </c>
      <c r="R150" s="231">
        <f>Субсидии!F146</f>
        <v>0</v>
      </c>
      <c r="S150" s="74">
        <f t="shared" si="47"/>
        <v>0</v>
      </c>
      <c r="T150" s="74">
        <f>'Субвенции '!B148</f>
        <v>567.70000000000005</v>
      </c>
      <c r="U150" s="74">
        <f>'Субвенции '!C148</f>
        <v>567.70000000000005</v>
      </c>
      <c r="V150" s="74">
        <f>'Субвенции '!D148</f>
        <v>567.70000000000005</v>
      </c>
      <c r="W150" s="74">
        <f>'Субвенции '!E148</f>
        <v>0</v>
      </c>
      <c r="X150" s="74">
        <f>'Субвенции '!F148</f>
        <v>82.296089999999992</v>
      </c>
      <c r="Y150" s="74">
        <f t="shared" si="48"/>
        <v>14.496404791262988</v>
      </c>
      <c r="Z150" s="74"/>
      <c r="AA150" s="74">
        <f>Иные!C118</f>
        <v>0</v>
      </c>
      <c r="AB150" s="74">
        <f>Иные!D118</f>
        <v>0</v>
      </c>
      <c r="AC150" s="74">
        <f>Иные!E118</f>
        <v>0</v>
      </c>
      <c r="AD150" s="74">
        <f>Иные!F118</f>
        <v>0</v>
      </c>
      <c r="AE150" s="74"/>
      <c r="AF150" s="38"/>
      <c r="AG150" s="35"/>
    </row>
    <row r="151" spans="1:33" x14ac:dyDescent="0.25">
      <c r="A151" s="16" t="s">
        <v>354</v>
      </c>
      <c r="B151" s="141">
        <f t="shared" si="38"/>
        <v>6019.7</v>
      </c>
      <c r="C151" s="141">
        <f t="shared" si="39"/>
        <v>6019.7</v>
      </c>
      <c r="D151" s="141">
        <f t="shared" si="40"/>
        <v>6019.7</v>
      </c>
      <c r="E151" s="141">
        <f t="shared" si="41"/>
        <v>0</v>
      </c>
      <c r="F151" s="141">
        <f t="shared" si="42"/>
        <v>82.268820000000005</v>
      </c>
      <c r="G151" s="141">
        <f t="shared" si="46"/>
        <v>1.3666598003222754</v>
      </c>
      <c r="H151" s="74"/>
      <c r="I151" s="74"/>
      <c r="J151" s="74"/>
      <c r="K151" s="74"/>
      <c r="L151" s="74"/>
      <c r="M151" s="75"/>
      <c r="N151" s="231">
        <f>Субсидии!B147</f>
        <v>5452</v>
      </c>
      <c r="O151" s="231">
        <f>Субсидии!C147</f>
        <v>5452</v>
      </c>
      <c r="P151" s="231">
        <f>Субсидии!D147</f>
        <v>5452</v>
      </c>
      <c r="Q151" s="231">
        <f>Субсидии!E147</f>
        <v>0</v>
      </c>
      <c r="R151" s="231">
        <f>Субсидии!F147</f>
        <v>0</v>
      </c>
      <c r="S151" s="74">
        <f t="shared" si="47"/>
        <v>0</v>
      </c>
      <c r="T151" s="74">
        <f>'Субвенции '!B149</f>
        <v>567.70000000000005</v>
      </c>
      <c r="U151" s="74">
        <f>'Субвенции '!C149</f>
        <v>567.70000000000005</v>
      </c>
      <c r="V151" s="74">
        <f>'Субвенции '!D149</f>
        <v>567.70000000000005</v>
      </c>
      <c r="W151" s="74">
        <f>'Субвенции '!E149</f>
        <v>0</v>
      </c>
      <c r="X151" s="74">
        <f>'Субвенции '!F149</f>
        <v>82.268820000000005</v>
      </c>
      <c r="Y151" s="74">
        <f t="shared" si="48"/>
        <v>14.491601197815749</v>
      </c>
      <c r="Z151" s="74">
        <f>Иные!B119</f>
        <v>0</v>
      </c>
      <c r="AA151" s="74">
        <f>Иные!C119</f>
        <v>0</v>
      </c>
      <c r="AB151" s="74">
        <f>Иные!D119</f>
        <v>0</v>
      </c>
      <c r="AC151" s="74">
        <f>Иные!E119</f>
        <v>0</v>
      </c>
      <c r="AD151" s="74">
        <f>Иные!F119</f>
        <v>0</v>
      </c>
      <c r="AE151" s="74"/>
      <c r="AF151" s="38"/>
      <c r="AG151" s="35"/>
    </row>
    <row r="152" spans="1:33" x14ac:dyDescent="0.25">
      <c r="A152" s="16" t="s">
        <v>485</v>
      </c>
      <c r="B152" s="141">
        <f t="shared" si="38"/>
        <v>0</v>
      </c>
      <c r="C152" s="141">
        <f t="shared" si="39"/>
        <v>0</v>
      </c>
      <c r="D152" s="141">
        <f t="shared" si="40"/>
        <v>0</v>
      </c>
      <c r="E152" s="141">
        <f t="shared" si="41"/>
        <v>0</v>
      </c>
      <c r="F152" s="141">
        <f t="shared" si="42"/>
        <v>0</v>
      </c>
      <c r="G152" s="141"/>
      <c r="H152" s="74"/>
      <c r="I152" s="74"/>
      <c r="J152" s="74"/>
      <c r="K152" s="74"/>
      <c r="L152" s="74"/>
      <c r="M152" s="75"/>
      <c r="N152" s="231"/>
      <c r="O152" s="231"/>
      <c r="P152" s="231"/>
      <c r="Q152" s="231"/>
      <c r="R152" s="231"/>
      <c r="S152" s="74"/>
      <c r="T152" s="74">
        <f>'Субвенции '!B150</f>
        <v>0</v>
      </c>
      <c r="U152" s="74">
        <f>'Субвенции '!C150</f>
        <v>0</v>
      </c>
      <c r="V152" s="74">
        <f>'Субвенции '!D150</f>
        <v>0</v>
      </c>
      <c r="W152" s="74">
        <f>'Субвенции '!E150</f>
        <v>0</v>
      </c>
      <c r="X152" s="74">
        <f>'Субвенции '!F150</f>
        <v>0</v>
      </c>
      <c r="Y152" s="74"/>
      <c r="Z152" s="74"/>
      <c r="AA152" s="74"/>
      <c r="AB152" s="74"/>
      <c r="AC152" s="74"/>
      <c r="AD152" s="74"/>
      <c r="AE152" s="74"/>
      <c r="AF152" s="38"/>
      <c r="AG152" s="35"/>
    </row>
    <row r="153" spans="1:33" s="5" customFormat="1" ht="31.5" x14ac:dyDescent="0.25">
      <c r="A153" s="7" t="s">
        <v>172</v>
      </c>
      <c r="B153" s="71">
        <f t="shared" si="38"/>
        <v>617177.39614999993</v>
      </c>
      <c r="C153" s="71">
        <f t="shared" si="39"/>
        <v>679461.31914999988</v>
      </c>
      <c r="D153" s="71">
        <f t="shared" si="40"/>
        <v>679461.31914999988</v>
      </c>
      <c r="E153" s="71">
        <f t="shared" si="41"/>
        <v>0</v>
      </c>
      <c r="F153" s="71">
        <f t="shared" si="42"/>
        <v>107413.41151999999</v>
      </c>
      <c r="G153" s="71">
        <f t="shared" ref="G153:G184" si="49">F153/C153*100</f>
        <v>15.808613160550951</v>
      </c>
      <c r="H153" s="71">
        <f>SUM(H154:H163)</f>
        <v>91096.299999999988</v>
      </c>
      <c r="I153" s="71">
        <f>SUM(I154:I163)</f>
        <v>91096.299999999988</v>
      </c>
      <c r="J153" s="71">
        <f>SUM(J154:J163)</f>
        <v>91096.299999999988</v>
      </c>
      <c r="K153" s="71">
        <f>SUM(K154:K163)</f>
        <v>0</v>
      </c>
      <c r="L153" s="71">
        <f>SUM(L154:L163)</f>
        <v>22774.1</v>
      </c>
      <c r="M153" s="72">
        <f>L153/I153*100</f>
        <v>25.000027443485635</v>
      </c>
      <c r="N153" s="71">
        <f>SUM(N154:N163)</f>
        <v>149985.59615</v>
      </c>
      <c r="O153" s="71">
        <f>SUM(O154:O163)</f>
        <v>151117.01915000001</v>
      </c>
      <c r="P153" s="71">
        <f>SUM(P154:P163)</f>
        <v>151117.01915000001</v>
      </c>
      <c r="Q153" s="71">
        <f>SUM(Q154:Q163)</f>
        <v>0</v>
      </c>
      <c r="R153" s="71">
        <f>SUM(R154:R163)</f>
        <v>15152.63457</v>
      </c>
      <c r="S153" s="71">
        <f t="shared" ref="S153:S184" si="50">R153/O153*100</f>
        <v>10.027086727378714</v>
      </c>
      <c r="T153" s="71">
        <f>SUM(T154:T163)</f>
        <v>330328.59999999992</v>
      </c>
      <c r="U153" s="71">
        <f>SUM(U154:U163)</f>
        <v>352571.1999999999</v>
      </c>
      <c r="V153" s="71">
        <f>SUM(V154:V163)</f>
        <v>352571.1999999999</v>
      </c>
      <c r="W153" s="71">
        <f>SUM(W154:W163)</f>
        <v>0</v>
      </c>
      <c r="X153" s="71">
        <f>SUM(X154:X163)</f>
        <v>63319.82619</v>
      </c>
      <c r="Y153" s="71">
        <f t="shared" ref="Y153:Y165" si="51">X153/U153*100</f>
        <v>17.959443706689605</v>
      </c>
      <c r="Z153" s="71">
        <f>SUM(Z154:Z163)</f>
        <v>45766.9</v>
      </c>
      <c r="AA153" s="71">
        <f>SUM(AA154:AA163)</f>
        <v>84676.800000000003</v>
      </c>
      <c r="AB153" s="71">
        <f>SUM(AB154:AB163)</f>
        <v>84676.800000000003</v>
      </c>
      <c r="AC153" s="71">
        <f>SUM(AC154:AC163)</f>
        <v>0</v>
      </c>
      <c r="AD153" s="71">
        <f>SUM(AD154:AD163)</f>
        <v>6166.8507600000012</v>
      </c>
      <c r="AE153" s="71">
        <f>AD153/AA153*100</f>
        <v>7.2828103565557525</v>
      </c>
      <c r="AF153" s="38"/>
      <c r="AG153" s="37"/>
    </row>
    <row r="154" spans="1:33" ht="31.5" x14ac:dyDescent="0.25">
      <c r="A154" s="252" t="s">
        <v>171</v>
      </c>
      <c r="B154" s="74">
        <f t="shared" si="38"/>
        <v>566291.09615</v>
      </c>
      <c r="C154" s="74">
        <f t="shared" si="39"/>
        <v>623788.55615000008</v>
      </c>
      <c r="D154" s="74">
        <f t="shared" si="40"/>
        <v>623788.55615000008</v>
      </c>
      <c r="E154" s="74">
        <f t="shared" si="41"/>
        <v>0</v>
      </c>
      <c r="F154" s="74">
        <f t="shared" si="42"/>
        <v>106908.73642</v>
      </c>
      <c r="G154" s="74">
        <f t="shared" si="49"/>
        <v>17.138617784179431</v>
      </c>
      <c r="H154" s="73">
        <f>Дотации!B42</f>
        <v>91096.299999999988</v>
      </c>
      <c r="I154" s="73">
        <f>Дотации!C42</f>
        <v>91096.299999999988</v>
      </c>
      <c r="J154" s="73">
        <f>Дотации!D42</f>
        <v>91096.299999999988</v>
      </c>
      <c r="K154" s="73">
        <f>Дотации!E42</f>
        <v>0</v>
      </c>
      <c r="L154" s="73">
        <f>Дотации!F42</f>
        <v>22774.1</v>
      </c>
      <c r="M154" s="73">
        <f>L154/I154*100</f>
        <v>25.000027443485635</v>
      </c>
      <c r="N154" s="74">
        <f>Субсидии!B149</f>
        <v>107391.59615</v>
      </c>
      <c r="O154" s="74">
        <f>Субсидии!C149</f>
        <v>103823.85615000001</v>
      </c>
      <c r="P154" s="74">
        <f>Субсидии!D149</f>
        <v>103823.85615000001</v>
      </c>
      <c r="Q154" s="74">
        <f>Субсидии!E149</f>
        <v>0</v>
      </c>
      <c r="R154" s="74">
        <f>Субсидии!F149</f>
        <v>15152.63457</v>
      </c>
      <c r="S154" s="74">
        <f t="shared" si="50"/>
        <v>14.594559604979572</v>
      </c>
      <c r="T154" s="74">
        <f>'Субвенции '!B152</f>
        <v>327036.30000000005</v>
      </c>
      <c r="U154" s="74">
        <f>'Субвенции '!C152</f>
        <v>349278.9</v>
      </c>
      <c r="V154" s="74">
        <f>'Субвенции '!D152</f>
        <v>349278.9</v>
      </c>
      <c r="W154" s="74">
        <f>'Субвенции '!E152</f>
        <v>0</v>
      </c>
      <c r="X154" s="74">
        <f>'Субвенции '!F152</f>
        <v>62831.344590000001</v>
      </c>
      <c r="Y154" s="74">
        <f t="shared" si="51"/>
        <v>17.988874962100489</v>
      </c>
      <c r="Z154" s="74">
        <f>Иные!B121</f>
        <v>40766.9</v>
      </c>
      <c r="AA154" s="74">
        <f>Иные!C121</f>
        <v>79589.5</v>
      </c>
      <c r="AB154" s="74">
        <f>Иные!D121</f>
        <v>79589.5</v>
      </c>
      <c r="AC154" s="74">
        <f>Иные!E121</f>
        <v>0</v>
      </c>
      <c r="AD154" s="74">
        <f>Иные!F121</f>
        <v>6150.6572600000009</v>
      </c>
      <c r="AE154" s="74">
        <f>AD154/AA154*100</f>
        <v>7.7279757505701134</v>
      </c>
      <c r="AF154" s="38"/>
      <c r="AG154" s="35"/>
    </row>
    <row r="155" spans="1:33" x14ac:dyDescent="0.25">
      <c r="A155" s="16" t="s">
        <v>355</v>
      </c>
      <c r="B155" s="141">
        <f t="shared" si="38"/>
        <v>3155.1</v>
      </c>
      <c r="C155" s="141">
        <f t="shared" si="39"/>
        <v>3155.1</v>
      </c>
      <c r="D155" s="141">
        <f t="shared" si="40"/>
        <v>3155.1</v>
      </c>
      <c r="E155" s="141">
        <f t="shared" si="41"/>
        <v>0</v>
      </c>
      <c r="F155" s="141">
        <f t="shared" si="42"/>
        <v>33.221839999999993</v>
      </c>
      <c r="G155" s="141">
        <f t="shared" si="49"/>
        <v>1.0529568001014229</v>
      </c>
      <c r="H155" s="74"/>
      <c r="I155" s="74"/>
      <c r="J155" s="74"/>
      <c r="K155" s="74"/>
      <c r="L155" s="74"/>
      <c r="M155" s="75"/>
      <c r="N155" s="231">
        <f>Субсидии!B151</f>
        <v>2928</v>
      </c>
      <c r="O155" s="231">
        <f>Субсидии!C151</f>
        <v>2928</v>
      </c>
      <c r="P155" s="231">
        <f>Субсидии!D151</f>
        <v>2928</v>
      </c>
      <c r="Q155" s="231">
        <f>Субсидии!E151</f>
        <v>0</v>
      </c>
      <c r="R155" s="231">
        <f>Субсидии!F151</f>
        <v>0</v>
      </c>
      <c r="S155" s="74">
        <f t="shared" si="50"/>
        <v>0</v>
      </c>
      <c r="T155" s="74">
        <f>'Субвенции '!B153</f>
        <v>227.1</v>
      </c>
      <c r="U155" s="74">
        <f>'Субвенции '!C153</f>
        <v>227.1</v>
      </c>
      <c r="V155" s="74">
        <f>'Субвенции '!D153</f>
        <v>227.1</v>
      </c>
      <c r="W155" s="74">
        <f>'Субвенции '!E153</f>
        <v>0</v>
      </c>
      <c r="X155" s="74">
        <f>'Субвенции '!F153</f>
        <v>33.221839999999993</v>
      </c>
      <c r="Y155" s="74">
        <f t="shared" si="51"/>
        <v>14.628727432848962</v>
      </c>
      <c r="Z155" s="74"/>
      <c r="AA155" s="74"/>
      <c r="AB155" s="74"/>
      <c r="AC155" s="74"/>
      <c r="AD155" s="74"/>
      <c r="AE155" s="74"/>
      <c r="AF155" s="38"/>
      <c r="AG155" s="35"/>
    </row>
    <row r="156" spans="1:33" x14ac:dyDescent="0.25">
      <c r="A156" s="16" t="s">
        <v>356</v>
      </c>
      <c r="B156" s="141">
        <f t="shared" si="38"/>
        <v>5082.7</v>
      </c>
      <c r="C156" s="141">
        <f t="shared" si="39"/>
        <v>5082.7</v>
      </c>
      <c r="D156" s="141">
        <f t="shared" si="40"/>
        <v>5082.7</v>
      </c>
      <c r="E156" s="141">
        <f t="shared" si="41"/>
        <v>0</v>
      </c>
      <c r="F156" s="141">
        <f t="shared" si="42"/>
        <v>83.263679999999994</v>
      </c>
      <c r="G156" s="141">
        <f t="shared" si="49"/>
        <v>1.6381781336691128</v>
      </c>
      <c r="H156" s="74"/>
      <c r="I156" s="74"/>
      <c r="J156" s="74"/>
      <c r="K156" s="74"/>
      <c r="L156" s="74"/>
      <c r="M156" s="75"/>
      <c r="N156" s="231">
        <f>Субсидии!B152</f>
        <v>4515</v>
      </c>
      <c r="O156" s="231">
        <f>Субсидии!C152</f>
        <v>4515</v>
      </c>
      <c r="P156" s="231">
        <f>Субсидии!D152</f>
        <v>4515</v>
      </c>
      <c r="Q156" s="231">
        <f>Субсидии!E152</f>
        <v>0</v>
      </c>
      <c r="R156" s="231">
        <f>Субсидии!F152</f>
        <v>0</v>
      </c>
      <c r="S156" s="74">
        <f t="shared" si="50"/>
        <v>0</v>
      </c>
      <c r="T156" s="74">
        <f>'Субвенции '!B154</f>
        <v>567.70000000000005</v>
      </c>
      <c r="U156" s="74">
        <f>'Субвенции '!C154</f>
        <v>567.70000000000005</v>
      </c>
      <c r="V156" s="74">
        <f>'Субвенции '!D154</f>
        <v>567.70000000000005</v>
      </c>
      <c r="W156" s="74">
        <f>'Субвенции '!E154</f>
        <v>0</v>
      </c>
      <c r="X156" s="74">
        <f>'Субвенции '!F154</f>
        <v>83.263679999999994</v>
      </c>
      <c r="Y156" s="74">
        <f t="shared" si="51"/>
        <v>14.666845164699662</v>
      </c>
      <c r="Z156" s="74"/>
      <c r="AA156" s="74"/>
      <c r="AB156" s="74"/>
      <c r="AC156" s="74"/>
      <c r="AD156" s="74"/>
      <c r="AE156" s="74"/>
      <c r="AF156" s="38"/>
      <c r="AG156" s="35"/>
    </row>
    <row r="157" spans="1:33" x14ac:dyDescent="0.25">
      <c r="A157" s="16" t="s">
        <v>357</v>
      </c>
      <c r="B157" s="141">
        <f t="shared" si="38"/>
        <v>2450.1</v>
      </c>
      <c r="C157" s="141">
        <f t="shared" si="39"/>
        <v>2450.1</v>
      </c>
      <c r="D157" s="141">
        <f t="shared" si="40"/>
        <v>2450.1</v>
      </c>
      <c r="E157" s="141">
        <f t="shared" si="41"/>
        <v>0</v>
      </c>
      <c r="F157" s="141">
        <f t="shared" si="42"/>
        <v>33.552010000000003</v>
      </c>
      <c r="G157" s="141">
        <f t="shared" si="49"/>
        <v>1.3694139014734092</v>
      </c>
      <c r="H157" s="74"/>
      <c r="I157" s="74"/>
      <c r="J157" s="74"/>
      <c r="K157" s="74"/>
      <c r="L157" s="74"/>
      <c r="M157" s="75"/>
      <c r="N157" s="231">
        <f>Субсидии!B153</f>
        <v>2223</v>
      </c>
      <c r="O157" s="231">
        <f>Субсидии!C153</f>
        <v>2223</v>
      </c>
      <c r="P157" s="231">
        <f>Субсидии!D153</f>
        <v>2223</v>
      </c>
      <c r="Q157" s="231">
        <f>Субсидии!E153</f>
        <v>0</v>
      </c>
      <c r="R157" s="231">
        <f>Субсидии!F153</f>
        <v>0</v>
      </c>
      <c r="S157" s="74">
        <f t="shared" si="50"/>
        <v>0</v>
      </c>
      <c r="T157" s="74">
        <f>'Субвенции '!B155</f>
        <v>227.1</v>
      </c>
      <c r="U157" s="74">
        <f>'Субвенции '!C155</f>
        <v>227.1</v>
      </c>
      <c r="V157" s="74">
        <f>'Субвенции '!D155</f>
        <v>227.1</v>
      </c>
      <c r="W157" s="74">
        <f>'Субвенции '!E155</f>
        <v>0</v>
      </c>
      <c r="X157" s="74">
        <f>'Субвенции '!F155</f>
        <v>33.552010000000003</v>
      </c>
      <c r="Y157" s="74">
        <f t="shared" si="51"/>
        <v>14.774112725671513</v>
      </c>
      <c r="Z157" s="74"/>
      <c r="AA157" s="74"/>
      <c r="AB157" s="74"/>
      <c r="AC157" s="74"/>
      <c r="AD157" s="74"/>
      <c r="AE157" s="74"/>
      <c r="AF157" s="38"/>
      <c r="AG157" s="35"/>
    </row>
    <row r="158" spans="1:33" x14ac:dyDescent="0.25">
      <c r="A158" s="16" t="s">
        <v>169</v>
      </c>
      <c r="B158" s="141">
        <f t="shared" si="38"/>
        <v>27383.9</v>
      </c>
      <c r="C158" s="141">
        <f t="shared" si="39"/>
        <v>32083.063000000002</v>
      </c>
      <c r="D158" s="141">
        <f t="shared" si="40"/>
        <v>32083.063000000002</v>
      </c>
      <c r="E158" s="141">
        <f t="shared" si="41"/>
        <v>0</v>
      </c>
      <c r="F158" s="141">
        <f t="shared" si="42"/>
        <v>170.57847000000001</v>
      </c>
      <c r="G158" s="141">
        <f t="shared" si="49"/>
        <v>0.53167763314868033</v>
      </c>
      <c r="H158" s="74"/>
      <c r="I158" s="74"/>
      <c r="J158" s="74"/>
      <c r="K158" s="74"/>
      <c r="L158" s="74"/>
      <c r="M158" s="75"/>
      <c r="N158" s="231">
        <f>Субсидии!B150</f>
        <v>21249</v>
      </c>
      <c r="O158" s="231">
        <f>Субсидии!C150</f>
        <v>25948.163</v>
      </c>
      <c r="P158" s="231">
        <f>Субсидии!D150</f>
        <v>25948.163</v>
      </c>
      <c r="Q158" s="231">
        <f>Субсидии!E150</f>
        <v>0</v>
      </c>
      <c r="R158" s="231">
        <f>Субсидии!F150</f>
        <v>0</v>
      </c>
      <c r="S158" s="74">
        <f t="shared" si="50"/>
        <v>0</v>
      </c>
      <c r="T158" s="74">
        <f>'Субвенции '!B156</f>
        <v>1134.9000000000001</v>
      </c>
      <c r="U158" s="74">
        <f>'Субвенции '!C156</f>
        <v>1134.9000000000001</v>
      </c>
      <c r="V158" s="74">
        <f>'Субвенции '!D156</f>
        <v>1134.9000000000001</v>
      </c>
      <c r="W158" s="74">
        <f>'Субвенции '!E156</f>
        <v>0</v>
      </c>
      <c r="X158" s="74">
        <f>'Субвенции '!F156</f>
        <v>170.57847000000001</v>
      </c>
      <c r="Y158" s="74">
        <f t="shared" si="51"/>
        <v>15.030264340470525</v>
      </c>
      <c r="Z158" s="74">
        <f>Иные!B122</f>
        <v>5000</v>
      </c>
      <c r="AA158" s="74">
        <f>Иные!C122</f>
        <v>5000</v>
      </c>
      <c r="AB158" s="74">
        <f>Иные!D122</f>
        <v>5000</v>
      </c>
      <c r="AC158" s="74">
        <f>Иные!E122</f>
        <v>0</v>
      </c>
      <c r="AD158" s="74">
        <f>Иные!F122</f>
        <v>0</v>
      </c>
      <c r="AE158" s="74">
        <f t="shared" ref="AE158" si="52">AD158/AA158*100</f>
        <v>0</v>
      </c>
      <c r="AF158" s="38"/>
      <c r="AG158" s="35"/>
    </row>
    <row r="159" spans="1:33" x14ac:dyDescent="0.25">
      <c r="A159" s="16" t="s">
        <v>358</v>
      </c>
      <c r="B159" s="141">
        <f t="shared" si="38"/>
        <v>3791.1</v>
      </c>
      <c r="C159" s="141">
        <f t="shared" si="39"/>
        <v>3791.1</v>
      </c>
      <c r="D159" s="141">
        <f t="shared" si="40"/>
        <v>3791.1</v>
      </c>
      <c r="E159" s="141">
        <f t="shared" si="41"/>
        <v>0</v>
      </c>
      <c r="F159" s="141">
        <f t="shared" si="42"/>
        <v>33.72128</v>
      </c>
      <c r="G159" s="141">
        <f t="shared" si="49"/>
        <v>0.88948537363825808</v>
      </c>
      <c r="H159" s="74"/>
      <c r="I159" s="74"/>
      <c r="J159" s="74"/>
      <c r="K159" s="74"/>
      <c r="L159" s="74"/>
      <c r="M159" s="75"/>
      <c r="N159" s="231">
        <f>Субсидии!B154</f>
        <v>3564</v>
      </c>
      <c r="O159" s="231">
        <f>Субсидии!C154</f>
        <v>3564</v>
      </c>
      <c r="P159" s="231">
        <f>Субсидии!D154</f>
        <v>3564</v>
      </c>
      <c r="Q159" s="231">
        <f>Субсидии!E154</f>
        <v>0</v>
      </c>
      <c r="R159" s="231">
        <f>Субсидии!F154</f>
        <v>0</v>
      </c>
      <c r="S159" s="74">
        <f t="shared" si="50"/>
        <v>0</v>
      </c>
      <c r="T159" s="74">
        <f>'Субвенции '!B157</f>
        <v>227.1</v>
      </c>
      <c r="U159" s="74">
        <f>'Субвенции '!C157</f>
        <v>227.1</v>
      </c>
      <c r="V159" s="74">
        <f>'Субвенции '!D157</f>
        <v>227.1</v>
      </c>
      <c r="W159" s="74">
        <f>'Субвенции '!E157</f>
        <v>0</v>
      </c>
      <c r="X159" s="74">
        <f>'Субвенции '!F157</f>
        <v>33.72128</v>
      </c>
      <c r="Y159" s="74">
        <f t="shared" si="51"/>
        <v>14.848648172611185</v>
      </c>
      <c r="Z159" s="74"/>
      <c r="AA159" s="74">
        <f>Иные!C123</f>
        <v>0</v>
      </c>
      <c r="AB159" s="74">
        <f>Иные!D123</f>
        <v>0</v>
      </c>
      <c r="AC159" s="74">
        <f>Иные!E123</f>
        <v>0</v>
      </c>
      <c r="AD159" s="74">
        <f>Иные!F123</f>
        <v>0</v>
      </c>
      <c r="AE159" s="74"/>
      <c r="AF159" s="38"/>
      <c r="AG159" s="35"/>
    </row>
    <row r="160" spans="1:33" x14ac:dyDescent="0.25">
      <c r="A160" s="16" t="s">
        <v>359</v>
      </c>
      <c r="B160" s="141">
        <f t="shared" si="38"/>
        <v>1859.1</v>
      </c>
      <c r="C160" s="141">
        <f t="shared" si="39"/>
        <v>1859.1</v>
      </c>
      <c r="D160" s="141">
        <f t="shared" si="40"/>
        <v>1859.1</v>
      </c>
      <c r="E160" s="141">
        <f t="shared" si="41"/>
        <v>0</v>
      </c>
      <c r="F160" s="141">
        <f t="shared" si="42"/>
        <v>33.273559999999996</v>
      </c>
      <c r="G160" s="141">
        <f t="shared" si="49"/>
        <v>1.7897670916034638</v>
      </c>
      <c r="H160" s="74"/>
      <c r="I160" s="74"/>
      <c r="J160" s="74"/>
      <c r="K160" s="74"/>
      <c r="L160" s="74"/>
      <c r="M160" s="75"/>
      <c r="N160" s="231">
        <f>Субсидии!B155</f>
        <v>1632</v>
      </c>
      <c r="O160" s="231">
        <f>Субсидии!C155</f>
        <v>1632</v>
      </c>
      <c r="P160" s="231">
        <f>Субсидии!D155</f>
        <v>1632</v>
      </c>
      <c r="Q160" s="231">
        <f>Субсидии!E155</f>
        <v>0</v>
      </c>
      <c r="R160" s="231">
        <f>Субсидии!F155</f>
        <v>0</v>
      </c>
      <c r="S160" s="74">
        <f t="shared" si="50"/>
        <v>0</v>
      </c>
      <c r="T160" s="74">
        <f>'Субвенции '!B158</f>
        <v>227.1</v>
      </c>
      <c r="U160" s="74">
        <f>'Субвенции '!C158</f>
        <v>227.1</v>
      </c>
      <c r="V160" s="74">
        <f>'Субвенции '!D158</f>
        <v>227.1</v>
      </c>
      <c r="W160" s="74">
        <f>'Субвенции '!E158</f>
        <v>0</v>
      </c>
      <c r="X160" s="74">
        <f>'Субвенции '!F158</f>
        <v>33.273559999999996</v>
      </c>
      <c r="Y160" s="74">
        <f t="shared" si="51"/>
        <v>14.651501541171289</v>
      </c>
      <c r="Z160" s="74"/>
      <c r="AA160" s="74"/>
      <c r="AB160" s="74"/>
      <c r="AC160" s="74"/>
      <c r="AD160" s="74"/>
      <c r="AE160" s="74"/>
      <c r="AF160" s="38"/>
      <c r="AG160" s="35"/>
    </row>
    <row r="161" spans="1:33" x14ac:dyDescent="0.25">
      <c r="A161" s="16" t="s">
        <v>361</v>
      </c>
      <c r="B161" s="141">
        <f t="shared" si="38"/>
        <v>3122.1</v>
      </c>
      <c r="C161" s="141">
        <f t="shared" si="39"/>
        <v>3122.1</v>
      </c>
      <c r="D161" s="141">
        <f t="shared" si="40"/>
        <v>3122.1</v>
      </c>
      <c r="E161" s="141">
        <f t="shared" si="41"/>
        <v>0</v>
      </c>
      <c r="F161" s="141">
        <f t="shared" si="42"/>
        <v>33.7408</v>
      </c>
      <c r="G161" s="141">
        <f t="shared" si="49"/>
        <v>1.0807084974856667</v>
      </c>
      <c r="H161" s="74"/>
      <c r="I161" s="74"/>
      <c r="J161" s="74"/>
      <c r="K161" s="74"/>
      <c r="L161" s="74"/>
      <c r="M161" s="75"/>
      <c r="N161" s="231">
        <f>Субсидии!B156</f>
        <v>2895</v>
      </c>
      <c r="O161" s="231">
        <f>Субсидии!C156</f>
        <v>2895</v>
      </c>
      <c r="P161" s="231">
        <f>Субсидии!D156</f>
        <v>2895</v>
      </c>
      <c r="Q161" s="231">
        <f>Субсидии!E156</f>
        <v>0</v>
      </c>
      <c r="R161" s="231">
        <f>Субсидии!F156</f>
        <v>0</v>
      </c>
      <c r="S161" s="74">
        <f t="shared" si="50"/>
        <v>0</v>
      </c>
      <c r="T161" s="74">
        <f>'Субвенции '!B159</f>
        <v>227.1</v>
      </c>
      <c r="U161" s="74">
        <f>'Субвенции '!C159</f>
        <v>227.1</v>
      </c>
      <c r="V161" s="74">
        <f>'Субвенции '!D159</f>
        <v>227.1</v>
      </c>
      <c r="W161" s="74">
        <f>'Субвенции '!E159</f>
        <v>0</v>
      </c>
      <c r="X161" s="74">
        <f>'Субвенции '!F159</f>
        <v>33.7408</v>
      </c>
      <c r="Y161" s="74">
        <f t="shared" si="51"/>
        <v>14.857243505063849</v>
      </c>
      <c r="Z161" s="74"/>
      <c r="AA161" s="74"/>
      <c r="AB161" s="74"/>
      <c r="AC161" s="74"/>
      <c r="AD161" s="74"/>
      <c r="AE161" s="74"/>
      <c r="AF161" s="38"/>
      <c r="AG161" s="35"/>
    </row>
    <row r="162" spans="1:33" x14ac:dyDescent="0.25">
      <c r="A162" s="16" t="s">
        <v>360</v>
      </c>
      <c r="B162" s="141">
        <f t="shared" si="38"/>
        <v>2213.1</v>
      </c>
      <c r="C162" s="141">
        <f t="shared" si="39"/>
        <v>2213.1</v>
      </c>
      <c r="D162" s="141">
        <f t="shared" si="40"/>
        <v>2213.1</v>
      </c>
      <c r="E162" s="141">
        <f t="shared" si="41"/>
        <v>0</v>
      </c>
      <c r="F162" s="141">
        <f t="shared" si="42"/>
        <v>33.48677</v>
      </c>
      <c r="G162" s="141">
        <f t="shared" si="49"/>
        <v>1.5131159911436447</v>
      </c>
      <c r="H162" s="74"/>
      <c r="I162" s="74"/>
      <c r="J162" s="74"/>
      <c r="K162" s="74"/>
      <c r="L162" s="74"/>
      <c r="M162" s="75"/>
      <c r="N162" s="231">
        <f>Субсидии!B157</f>
        <v>1986</v>
      </c>
      <c r="O162" s="231">
        <f>Субсидии!C157</f>
        <v>1986</v>
      </c>
      <c r="P162" s="231">
        <f>Субсидии!D157</f>
        <v>1986</v>
      </c>
      <c r="Q162" s="231">
        <f>Субсидии!E157</f>
        <v>0</v>
      </c>
      <c r="R162" s="231">
        <f>Субсидии!F157</f>
        <v>0</v>
      </c>
      <c r="S162" s="74">
        <f t="shared" si="50"/>
        <v>0</v>
      </c>
      <c r="T162" s="74">
        <f>'Субвенции '!B160</f>
        <v>227.1</v>
      </c>
      <c r="U162" s="74">
        <f>'Субвенции '!C160</f>
        <v>227.1</v>
      </c>
      <c r="V162" s="74">
        <f>'Субвенции '!D160</f>
        <v>227.1</v>
      </c>
      <c r="W162" s="74">
        <f>'Субвенции '!E160</f>
        <v>0</v>
      </c>
      <c r="X162" s="74">
        <f>'Субвенции '!F160</f>
        <v>33.48677</v>
      </c>
      <c r="Y162" s="74">
        <f t="shared" si="51"/>
        <v>14.745385292822547</v>
      </c>
      <c r="Z162" s="74"/>
      <c r="AA162" s="74"/>
      <c r="AB162" s="74"/>
      <c r="AC162" s="74"/>
      <c r="AD162" s="74"/>
      <c r="AE162" s="74"/>
      <c r="AF162" s="38"/>
      <c r="AG162" s="35"/>
    </row>
    <row r="163" spans="1:33" x14ac:dyDescent="0.25">
      <c r="A163" s="16" t="s">
        <v>170</v>
      </c>
      <c r="B163" s="141">
        <f t="shared" si="38"/>
        <v>1829.1</v>
      </c>
      <c r="C163" s="141">
        <f t="shared" si="39"/>
        <v>1916.3999999999999</v>
      </c>
      <c r="D163" s="141">
        <f t="shared" si="40"/>
        <v>1916.3999999999999</v>
      </c>
      <c r="E163" s="141">
        <f t="shared" si="41"/>
        <v>0</v>
      </c>
      <c r="F163" s="141">
        <f t="shared" si="42"/>
        <v>49.836690000000004</v>
      </c>
      <c r="G163" s="141">
        <f t="shared" si="49"/>
        <v>2.600536944270508</v>
      </c>
      <c r="H163" s="74"/>
      <c r="I163" s="74"/>
      <c r="J163" s="74"/>
      <c r="K163" s="74"/>
      <c r="L163" s="74"/>
      <c r="M163" s="75"/>
      <c r="N163" s="231">
        <f>Субсидии!B158</f>
        <v>1602</v>
      </c>
      <c r="O163" s="231">
        <f>Субсидии!C158</f>
        <v>1602</v>
      </c>
      <c r="P163" s="231">
        <f>Субсидии!D158</f>
        <v>1602</v>
      </c>
      <c r="Q163" s="231">
        <f>Субсидии!E158</f>
        <v>0</v>
      </c>
      <c r="R163" s="231">
        <f>Субсидии!F158</f>
        <v>0</v>
      </c>
      <c r="S163" s="74">
        <f t="shared" si="50"/>
        <v>0</v>
      </c>
      <c r="T163" s="74">
        <f>'Субвенции '!B161</f>
        <v>227.1</v>
      </c>
      <c r="U163" s="74">
        <f>'Субвенции '!C161</f>
        <v>227.1</v>
      </c>
      <c r="V163" s="74">
        <f>'Субвенции '!D161</f>
        <v>227.1</v>
      </c>
      <c r="W163" s="74">
        <f>'Субвенции '!E161</f>
        <v>0</v>
      </c>
      <c r="X163" s="74">
        <f>'Субвенции '!F161</f>
        <v>33.643190000000004</v>
      </c>
      <c r="Y163" s="74">
        <f t="shared" si="51"/>
        <v>14.814262439453987</v>
      </c>
      <c r="Z163" s="74">
        <f>Иные!B124</f>
        <v>0</v>
      </c>
      <c r="AA163" s="74">
        <f>Иные!C124</f>
        <v>87.3</v>
      </c>
      <c r="AB163" s="74">
        <f>Иные!D124</f>
        <v>87.3</v>
      </c>
      <c r="AC163" s="74">
        <f>Иные!E124</f>
        <v>0</v>
      </c>
      <c r="AD163" s="74">
        <f>Иные!F124</f>
        <v>16.1935</v>
      </c>
      <c r="AE163" s="74">
        <f t="shared" ref="AE163" si="53">AD163/AA163*100</f>
        <v>18.549255441008018</v>
      </c>
      <c r="AF163" s="38"/>
      <c r="AG163" s="35"/>
    </row>
    <row r="164" spans="1:33" s="5" customFormat="1" ht="31.5" x14ac:dyDescent="0.25">
      <c r="A164" s="7" t="s">
        <v>176</v>
      </c>
      <c r="B164" s="71">
        <f t="shared" si="38"/>
        <v>822130.10606999998</v>
      </c>
      <c r="C164" s="71">
        <f t="shared" si="39"/>
        <v>881018.80117999983</v>
      </c>
      <c r="D164" s="71">
        <f t="shared" si="40"/>
        <v>881018.80117999983</v>
      </c>
      <c r="E164" s="71">
        <f t="shared" si="41"/>
        <v>0</v>
      </c>
      <c r="F164" s="71">
        <f t="shared" si="42"/>
        <v>168002.53108999997</v>
      </c>
      <c r="G164" s="71">
        <f t="shared" si="49"/>
        <v>19.069119849086579</v>
      </c>
      <c r="H164" s="71">
        <f>SUM(H165:H176)</f>
        <v>90187.400000000009</v>
      </c>
      <c r="I164" s="71">
        <f>SUM(I165:I176)</f>
        <v>90187.400000000009</v>
      </c>
      <c r="J164" s="71">
        <f>SUM(J165:J176)</f>
        <v>90187.400000000009</v>
      </c>
      <c r="K164" s="71">
        <f>SUM(K165:K176)</f>
        <v>0</v>
      </c>
      <c r="L164" s="71">
        <f>SUM(L165:L176)</f>
        <v>37847</v>
      </c>
      <c r="M164" s="72">
        <f>L164/I164*100</f>
        <v>41.964842095459012</v>
      </c>
      <c r="N164" s="71">
        <f>SUM(N165:N176)</f>
        <v>181155.50607</v>
      </c>
      <c r="O164" s="71">
        <f>SUM(O165:O176)</f>
        <v>190884.40118000002</v>
      </c>
      <c r="P164" s="71">
        <f>SUM(P165:P176)</f>
        <v>190884.40118000002</v>
      </c>
      <c r="Q164" s="71">
        <f>SUM(Q165:Q176)</f>
        <v>0</v>
      </c>
      <c r="R164" s="71">
        <f>SUM(R165:R176)</f>
        <v>13035.636040000001</v>
      </c>
      <c r="S164" s="71">
        <f t="shared" si="50"/>
        <v>6.8290734912946958</v>
      </c>
      <c r="T164" s="71">
        <f>SUM(T165:T176)</f>
        <v>493508.39999999991</v>
      </c>
      <c r="U164" s="71">
        <f>SUM(U165:U176)</f>
        <v>515477.89999999991</v>
      </c>
      <c r="V164" s="71">
        <f>SUM(V165:V176)</f>
        <v>515477.89999999991</v>
      </c>
      <c r="W164" s="71">
        <f>SUM(W165:W176)</f>
        <v>0</v>
      </c>
      <c r="X164" s="71">
        <f>SUM(X165:X176)</f>
        <v>101716.96273999997</v>
      </c>
      <c r="Y164" s="71">
        <f t="shared" si="51"/>
        <v>19.732555506259335</v>
      </c>
      <c r="Z164" s="71">
        <f>SUM(Z165:Z176)</f>
        <v>57278.8</v>
      </c>
      <c r="AA164" s="71">
        <f>SUM(AA165:AA176)</f>
        <v>84469.099999999991</v>
      </c>
      <c r="AB164" s="71">
        <f>SUM(AB165:AB176)</f>
        <v>84469.099999999991</v>
      </c>
      <c r="AC164" s="71">
        <f>SUM(AC165:AC176)</f>
        <v>0</v>
      </c>
      <c r="AD164" s="71">
        <f>SUM(AD165:AD176)</f>
        <v>15402.93231</v>
      </c>
      <c r="AE164" s="71">
        <f>AD164/AA164*100</f>
        <v>18.234990440291185</v>
      </c>
      <c r="AF164" s="38"/>
      <c r="AG164" s="37"/>
    </row>
    <row r="165" spans="1:33" ht="31.5" x14ac:dyDescent="0.25">
      <c r="A165" s="252" t="s">
        <v>174</v>
      </c>
      <c r="B165" s="74">
        <f t="shared" si="38"/>
        <v>769678.90607000014</v>
      </c>
      <c r="C165" s="74">
        <f t="shared" si="39"/>
        <v>823473.82318000018</v>
      </c>
      <c r="D165" s="74">
        <f t="shared" si="40"/>
        <v>823473.82318000018</v>
      </c>
      <c r="E165" s="74">
        <f t="shared" si="41"/>
        <v>0</v>
      </c>
      <c r="F165" s="74">
        <f t="shared" si="42"/>
        <v>167180.44508999999</v>
      </c>
      <c r="G165" s="74">
        <f t="shared" si="49"/>
        <v>20.301853001762829</v>
      </c>
      <c r="H165" s="73">
        <f>Дотации!B44</f>
        <v>90187.400000000009</v>
      </c>
      <c r="I165" s="73">
        <f>Дотации!C44</f>
        <v>90187.400000000009</v>
      </c>
      <c r="J165" s="73">
        <f>Дотации!D44</f>
        <v>90187.400000000009</v>
      </c>
      <c r="K165" s="73">
        <f>Дотации!E44</f>
        <v>0</v>
      </c>
      <c r="L165" s="73">
        <f>Дотации!F44</f>
        <v>37847</v>
      </c>
      <c r="M165" s="73">
        <f>L165/I165*100</f>
        <v>41.964842095459012</v>
      </c>
      <c r="N165" s="74">
        <f>Субсидии!B160</f>
        <v>136656.50607</v>
      </c>
      <c r="O165" s="74">
        <f>Субсидии!C160</f>
        <v>142408.32318000001</v>
      </c>
      <c r="P165" s="74">
        <f>Субсидии!D160</f>
        <v>142408.32318000001</v>
      </c>
      <c r="Q165" s="74">
        <f>Субсидии!E160</f>
        <v>0</v>
      </c>
      <c r="R165" s="74">
        <f>Субсидии!F160</f>
        <v>13035.636040000001</v>
      </c>
      <c r="S165" s="74">
        <f t="shared" si="50"/>
        <v>9.1537037645779549</v>
      </c>
      <c r="T165" s="74">
        <f>'Субвенции '!B163</f>
        <v>490556.20000000007</v>
      </c>
      <c r="U165" s="74">
        <f>'Субвенции '!C163</f>
        <v>512525.70000000007</v>
      </c>
      <c r="V165" s="74">
        <f>'Субвенции '!D163</f>
        <v>512525.70000000007</v>
      </c>
      <c r="W165" s="74">
        <f>'Субвенции '!E163</f>
        <v>0</v>
      </c>
      <c r="X165" s="74">
        <f>'Субвенции '!F163</f>
        <v>101174.05173999998</v>
      </c>
      <c r="Y165" s="74">
        <f t="shared" si="51"/>
        <v>19.740288485045717</v>
      </c>
      <c r="Z165" s="74">
        <f>Иные!B126</f>
        <v>52278.8</v>
      </c>
      <c r="AA165" s="74">
        <f>Иные!C126</f>
        <v>78352.399999999994</v>
      </c>
      <c r="AB165" s="74">
        <f>Иные!D126</f>
        <v>78352.399999999994</v>
      </c>
      <c r="AC165" s="74">
        <f>Иные!E126</f>
        <v>0</v>
      </c>
      <c r="AD165" s="74">
        <f>Иные!F126</f>
        <v>15123.757310000001</v>
      </c>
      <c r="AE165" s="74">
        <f>AD165/AA165*100</f>
        <v>19.302225981590869</v>
      </c>
      <c r="AF165" s="38"/>
      <c r="AG165" s="35"/>
    </row>
    <row r="166" spans="1:33" x14ac:dyDescent="0.25">
      <c r="A166" s="10" t="s">
        <v>175</v>
      </c>
      <c r="B166" s="141">
        <f t="shared" si="38"/>
        <v>13970</v>
      </c>
      <c r="C166" s="141">
        <f t="shared" si="39"/>
        <v>13970</v>
      </c>
      <c r="D166" s="141">
        <f t="shared" si="40"/>
        <v>13970</v>
      </c>
      <c r="E166" s="141">
        <f t="shared" si="41"/>
        <v>0</v>
      </c>
      <c r="F166" s="141">
        <f t="shared" si="42"/>
        <v>0</v>
      </c>
      <c r="G166" s="141">
        <f t="shared" si="49"/>
        <v>0</v>
      </c>
      <c r="H166" s="74"/>
      <c r="I166" s="74"/>
      <c r="J166" s="74"/>
      <c r="K166" s="74"/>
      <c r="L166" s="74"/>
      <c r="M166" s="75"/>
      <c r="N166" s="231">
        <f>Субсидии!B161</f>
        <v>8970</v>
      </c>
      <c r="O166" s="231">
        <f>Субсидии!C161</f>
        <v>8970</v>
      </c>
      <c r="P166" s="231">
        <f>Субсидии!D161</f>
        <v>8970</v>
      </c>
      <c r="Q166" s="231">
        <f>Субсидии!E161</f>
        <v>0</v>
      </c>
      <c r="R166" s="231">
        <f>Субсидии!F161</f>
        <v>0</v>
      </c>
      <c r="S166" s="74">
        <f t="shared" si="50"/>
        <v>0</v>
      </c>
      <c r="T166" s="74"/>
      <c r="U166" s="74"/>
      <c r="V166" s="74"/>
      <c r="W166" s="74"/>
      <c r="X166" s="74"/>
      <c r="Y166" s="74"/>
      <c r="Z166" s="74">
        <f>Иные!B127</f>
        <v>5000</v>
      </c>
      <c r="AA166" s="74">
        <f>Иные!C127</f>
        <v>5000</v>
      </c>
      <c r="AB166" s="74">
        <f>Иные!D127</f>
        <v>5000</v>
      </c>
      <c r="AC166" s="74">
        <f>Иные!E127</f>
        <v>0</v>
      </c>
      <c r="AD166" s="74">
        <f>Иные!F127</f>
        <v>0</v>
      </c>
      <c r="AE166" s="74">
        <f t="shared" ref="AE166:AE173" si="54">AD166/AA166*100</f>
        <v>0</v>
      </c>
      <c r="AF166" s="38"/>
      <c r="AG166" s="35"/>
    </row>
    <row r="167" spans="1:33" x14ac:dyDescent="0.25">
      <c r="A167" s="16" t="s">
        <v>173</v>
      </c>
      <c r="B167" s="141">
        <f t="shared" si="38"/>
        <v>4682.1000000000004</v>
      </c>
      <c r="C167" s="141">
        <f t="shared" si="39"/>
        <v>5499.7280000000001</v>
      </c>
      <c r="D167" s="141">
        <f t="shared" si="40"/>
        <v>5499.7280000000001</v>
      </c>
      <c r="E167" s="141">
        <f t="shared" si="41"/>
        <v>0</v>
      </c>
      <c r="F167" s="141">
        <f t="shared" si="42"/>
        <v>56.774999999999999</v>
      </c>
      <c r="G167" s="141">
        <f t="shared" si="49"/>
        <v>1.0323237803760477</v>
      </c>
      <c r="H167" s="74"/>
      <c r="I167" s="74"/>
      <c r="J167" s="74"/>
      <c r="K167" s="74"/>
      <c r="L167" s="74"/>
      <c r="M167" s="75"/>
      <c r="N167" s="231">
        <f>Субсидии!B162</f>
        <v>4455</v>
      </c>
      <c r="O167" s="231">
        <f>Субсидии!C162</f>
        <v>5272.6279999999997</v>
      </c>
      <c r="P167" s="231">
        <f>Субсидии!D162</f>
        <v>5272.6279999999997</v>
      </c>
      <c r="Q167" s="231">
        <f>Субсидии!E162</f>
        <v>0</v>
      </c>
      <c r="R167" s="231">
        <f>Субсидии!F162</f>
        <v>0</v>
      </c>
      <c r="S167" s="74">
        <f t="shared" si="50"/>
        <v>0</v>
      </c>
      <c r="T167" s="74">
        <f>'Субвенции '!B164</f>
        <v>227.1</v>
      </c>
      <c r="U167" s="74">
        <f>'Субвенции '!C164</f>
        <v>227.1</v>
      </c>
      <c r="V167" s="74">
        <f>'Субвенции '!D164</f>
        <v>227.1</v>
      </c>
      <c r="W167" s="74">
        <f>'Субвенции '!E164</f>
        <v>0</v>
      </c>
      <c r="X167" s="74">
        <f>'Субвенции '!F164</f>
        <v>56.774999999999999</v>
      </c>
      <c r="Y167" s="74">
        <f t="shared" ref="Y167:Y178" si="55">X167/U167*100</f>
        <v>25</v>
      </c>
      <c r="Z167" s="74">
        <f>Иные!B128</f>
        <v>0</v>
      </c>
      <c r="AA167" s="74">
        <f>Иные!C128</f>
        <v>0</v>
      </c>
      <c r="AB167" s="74">
        <f>Иные!D128</f>
        <v>0</v>
      </c>
      <c r="AC167" s="74">
        <f>Иные!E128</f>
        <v>0</v>
      </c>
      <c r="AD167" s="74">
        <f>Иные!F128</f>
        <v>0</v>
      </c>
      <c r="AE167" s="74"/>
      <c r="AF167" s="38"/>
      <c r="AG167" s="35"/>
    </row>
    <row r="168" spans="1:33" x14ac:dyDescent="0.25">
      <c r="A168" s="16" t="s">
        <v>363</v>
      </c>
      <c r="B168" s="141">
        <f t="shared" si="38"/>
        <v>5430.7</v>
      </c>
      <c r="C168" s="141">
        <f t="shared" si="39"/>
        <v>5440.8</v>
      </c>
      <c r="D168" s="141">
        <f t="shared" si="40"/>
        <v>5440.8</v>
      </c>
      <c r="E168" s="141">
        <f t="shared" si="41"/>
        <v>0</v>
      </c>
      <c r="F168" s="141">
        <f t="shared" si="42"/>
        <v>90.081010000000006</v>
      </c>
      <c r="G168" s="141">
        <f t="shared" si="49"/>
        <v>1.6556574400823409</v>
      </c>
      <c r="H168" s="74"/>
      <c r="I168" s="74"/>
      <c r="J168" s="74"/>
      <c r="K168" s="74"/>
      <c r="L168" s="74"/>
      <c r="M168" s="75"/>
      <c r="N168" s="231">
        <f>Субсидии!B163</f>
        <v>4863</v>
      </c>
      <c r="O168" s="231">
        <f>Субсидии!C163</f>
        <v>4863</v>
      </c>
      <c r="P168" s="231">
        <f>Субсидии!D163</f>
        <v>4863</v>
      </c>
      <c r="Q168" s="231">
        <f>Субсидии!E163</f>
        <v>0</v>
      </c>
      <c r="R168" s="231">
        <f>Субсидии!F163</f>
        <v>0</v>
      </c>
      <c r="S168" s="74">
        <f t="shared" si="50"/>
        <v>0</v>
      </c>
      <c r="T168" s="74">
        <f>'Субвенции '!B165</f>
        <v>567.70000000000005</v>
      </c>
      <c r="U168" s="74">
        <f>'Субвенции '!C165</f>
        <v>567.70000000000005</v>
      </c>
      <c r="V168" s="74">
        <f>'Субвенции '!D165</f>
        <v>567.70000000000005</v>
      </c>
      <c r="W168" s="74">
        <f>'Субвенции '!E165</f>
        <v>0</v>
      </c>
      <c r="X168" s="74">
        <f>'Субвенции '!F165</f>
        <v>87.556010000000001</v>
      </c>
      <c r="Y168" s="74">
        <f t="shared" si="55"/>
        <v>15.422936410075744</v>
      </c>
      <c r="Z168" s="74">
        <f>Иные!B129</f>
        <v>0</v>
      </c>
      <c r="AA168" s="74">
        <f>Иные!C129</f>
        <v>10.1</v>
      </c>
      <c r="AB168" s="74">
        <f>Иные!D129</f>
        <v>10.1</v>
      </c>
      <c r="AC168" s="74">
        <f>Иные!E129</f>
        <v>0</v>
      </c>
      <c r="AD168" s="74">
        <f>Иные!F129</f>
        <v>2.5249999999999999</v>
      </c>
      <c r="AE168" s="74">
        <f t="shared" si="54"/>
        <v>25</v>
      </c>
      <c r="AF168" s="38"/>
      <c r="AG168" s="35"/>
    </row>
    <row r="169" spans="1:33" x14ac:dyDescent="0.25">
      <c r="A169" s="16" t="s">
        <v>364</v>
      </c>
      <c r="B169" s="141">
        <f t="shared" si="38"/>
        <v>2624.1</v>
      </c>
      <c r="C169" s="141">
        <f t="shared" si="39"/>
        <v>3085.2999999999997</v>
      </c>
      <c r="D169" s="141">
        <f t="shared" si="40"/>
        <v>3085.2999999999997</v>
      </c>
      <c r="E169" s="141">
        <f t="shared" si="41"/>
        <v>0</v>
      </c>
      <c r="F169" s="141">
        <f t="shared" si="42"/>
        <v>153.61681999999999</v>
      </c>
      <c r="G169" s="141">
        <f t="shared" si="49"/>
        <v>4.9789913460603508</v>
      </c>
      <c r="H169" s="74"/>
      <c r="I169" s="74"/>
      <c r="J169" s="74"/>
      <c r="K169" s="74"/>
      <c r="L169" s="74"/>
      <c r="M169" s="75"/>
      <c r="N169" s="231">
        <f>Субсидии!B164</f>
        <v>2397</v>
      </c>
      <c r="O169" s="231">
        <f>Субсидии!C164</f>
        <v>2397</v>
      </c>
      <c r="P169" s="231">
        <f>Субсидии!D164</f>
        <v>2397</v>
      </c>
      <c r="Q169" s="231">
        <f>Субсидии!E164</f>
        <v>0</v>
      </c>
      <c r="R169" s="231">
        <f>Субсидии!F164</f>
        <v>0</v>
      </c>
      <c r="S169" s="74">
        <f t="shared" si="50"/>
        <v>0</v>
      </c>
      <c r="T169" s="74">
        <f>'Субвенции '!B166</f>
        <v>227.1</v>
      </c>
      <c r="U169" s="74">
        <f>'Субвенции '!C166</f>
        <v>227.1</v>
      </c>
      <c r="V169" s="74">
        <f>'Субвенции '!D166</f>
        <v>227.1</v>
      </c>
      <c r="W169" s="74">
        <f>'Субвенции '!E166</f>
        <v>0</v>
      </c>
      <c r="X169" s="74">
        <f>'Субвенции '!F166</f>
        <v>38.31682</v>
      </c>
      <c r="Y169" s="74">
        <f t="shared" si="55"/>
        <v>16.872223690004404</v>
      </c>
      <c r="Z169" s="74">
        <f>Иные!B130</f>
        <v>0</v>
      </c>
      <c r="AA169" s="74">
        <f>Иные!C130</f>
        <v>461.2</v>
      </c>
      <c r="AB169" s="74">
        <f>Иные!D130</f>
        <v>461.2</v>
      </c>
      <c r="AC169" s="74">
        <f>Иные!E130</f>
        <v>0</v>
      </c>
      <c r="AD169" s="74">
        <f>Иные!F130</f>
        <v>115.3</v>
      </c>
      <c r="AE169" s="74">
        <f t="shared" si="54"/>
        <v>25</v>
      </c>
      <c r="AF169" s="38"/>
      <c r="AG169" s="35"/>
    </row>
    <row r="170" spans="1:33" x14ac:dyDescent="0.25">
      <c r="A170" s="16" t="s">
        <v>365</v>
      </c>
      <c r="B170" s="141">
        <f t="shared" si="38"/>
        <v>3200.1</v>
      </c>
      <c r="C170" s="141">
        <f t="shared" si="39"/>
        <v>3343.5</v>
      </c>
      <c r="D170" s="141">
        <f t="shared" si="40"/>
        <v>3343.5</v>
      </c>
      <c r="E170" s="141">
        <f t="shared" si="41"/>
        <v>0</v>
      </c>
      <c r="F170" s="141">
        <f t="shared" si="42"/>
        <v>72.20008</v>
      </c>
      <c r="G170" s="141">
        <f t="shared" si="49"/>
        <v>2.1594161806490204</v>
      </c>
      <c r="H170" s="74"/>
      <c r="I170" s="74"/>
      <c r="J170" s="74"/>
      <c r="K170" s="74"/>
      <c r="L170" s="74"/>
      <c r="M170" s="75"/>
      <c r="N170" s="231">
        <f>Субсидии!B165</f>
        <v>2973</v>
      </c>
      <c r="O170" s="231">
        <f>Субсидии!C165</f>
        <v>2973</v>
      </c>
      <c r="P170" s="231">
        <f>Субсидии!D165</f>
        <v>2973</v>
      </c>
      <c r="Q170" s="231">
        <f>Субсидии!E165</f>
        <v>0</v>
      </c>
      <c r="R170" s="231">
        <f>Субсидии!F165</f>
        <v>0</v>
      </c>
      <c r="S170" s="74">
        <f t="shared" si="50"/>
        <v>0</v>
      </c>
      <c r="T170" s="74">
        <f>'Субвенции '!B167</f>
        <v>227.1</v>
      </c>
      <c r="U170" s="74">
        <f>'Субвенции '!C167</f>
        <v>227.1</v>
      </c>
      <c r="V170" s="74">
        <f>'Субвенции '!D167</f>
        <v>227.1</v>
      </c>
      <c r="W170" s="74">
        <f>'Субвенции '!E167</f>
        <v>0</v>
      </c>
      <c r="X170" s="74">
        <f>'Субвенции '!F167</f>
        <v>36.350079999999998</v>
      </c>
      <c r="Y170" s="74">
        <f t="shared" si="55"/>
        <v>16.00619991193307</v>
      </c>
      <c r="Z170" s="74">
        <f>Иные!B131</f>
        <v>0</v>
      </c>
      <c r="AA170" s="74">
        <f>Иные!C131</f>
        <v>143.4</v>
      </c>
      <c r="AB170" s="74">
        <f>Иные!D131</f>
        <v>143.4</v>
      </c>
      <c r="AC170" s="74">
        <f>Иные!E131</f>
        <v>0</v>
      </c>
      <c r="AD170" s="74">
        <f>Иные!F131</f>
        <v>35.85</v>
      </c>
      <c r="AE170" s="74">
        <f t="shared" si="54"/>
        <v>25</v>
      </c>
      <c r="AF170" s="38"/>
      <c r="AG170" s="35"/>
    </row>
    <row r="171" spans="1:33" x14ac:dyDescent="0.25">
      <c r="A171" s="16" t="s">
        <v>366</v>
      </c>
      <c r="B171" s="141">
        <f t="shared" si="38"/>
        <v>4157.1000000000004</v>
      </c>
      <c r="C171" s="141">
        <f t="shared" si="39"/>
        <v>4533.1000000000004</v>
      </c>
      <c r="D171" s="141">
        <f t="shared" si="40"/>
        <v>4533.1000000000004</v>
      </c>
      <c r="E171" s="141">
        <f t="shared" si="41"/>
        <v>0</v>
      </c>
      <c r="F171" s="141">
        <f t="shared" si="42"/>
        <v>136.94915</v>
      </c>
      <c r="G171" s="141">
        <f t="shared" si="49"/>
        <v>3.0210926297677085</v>
      </c>
      <c r="H171" s="74"/>
      <c r="I171" s="74"/>
      <c r="J171" s="74"/>
      <c r="K171" s="74"/>
      <c r="L171" s="74"/>
      <c r="M171" s="75"/>
      <c r="N171" s="231">
        <f>Субсидии!B166</f>
        <v>3930</v>
      </c>
      <c r="O171" s="231">
        <f>Субсидии!C166</f>
        <v>3930</v>
      </c>
      <c r="P171" s="231">
        <f>Субсидии!D166</f>
        <v>3930</v>
      </c>
      <c r="Q171" s="231">
        <f>Субсидии!E166</f>
        <v>0</v>
      </c>
      <c r="R171" s="231">
        <f>Субсидии!F166</f>
        <v>0</v>
      </c>
      <c r="S171" s="74">
        <f t="shared" si="50"/>
        <v>0</v>
      </c>
      <c r="T171" s="74">
        <f>'Субвенции '!B168</f>
        <v>227.1</v>
      </c>
      <c r="U171" s="74">
        <f>'Субвенции '!C168</f>
        <v>227.1</v>
      </c>
      <c r="V171" s="74">
        <f>'Субвенции '!D168</f>
        <v>227.1</v>
      </c>
      <c r="W171" s="74">
        <f>'Субвенции '!E168</f>
        <v>0</v>
      </c>
      <c r="X171" s="74">
        <f>'Субвенции '!F168</f>
        <v>42.949150000000003</v>
      </c>
      <c r="Y171" s="74">
        <f t="shared" si="55"/>
        <v>18.911999119330694</v>
      </c>
      <c r="Z171" s="74">
        <f>Иные!B132</f>
        <v>0</v>
      </c>
      <c r="AA171" s="74">
        <f>Иные!C132</f>
        <v>376</v>
      </c>
      <c r="AB171" s="74">
        <f>Иные!D132</f>
        <v>376</v>
      </c>
      <c r="AC171" s="74">
        <f>Иные!E132</f>
        <v>0</v>
      </c>
      <c r="AD171" s="74">
        <f>Иные!F132</f>
        <v>94</v>
      </c>
      <c r="AE171" s="74">
        <f t="shared" si="54"/>
        <v>25</v>
      </c>
      <c r="AF171" s="38"/>
      <c r="AG171" s="35"/>
    </row>
    <row r="172" spans="1:33" x14ac:dyDescent="0.25">
      <c r="A172" s="16" t="s">
        <v>367</v>
      </c>
      <c r="B172" s="141">
        <f t="shared" si="38"/>
        <v>2855.1</v>
      </c>
      <c r="C172" s="141">
        <f t="shared" si="39"/>
        <v>2855.1</v>
      </c>
      <c r="D172" s="141">
        <f t="shared" si="40"/>
        <v>2855.1</v>
      </c>
      <c r="E172" s="141">
        <f t="shared" si="41"/>
        <v>0</v>
      </c>
      <c r="F172" s="141">
        <f t="shared" si="42"/>
        <v>37.659550000000003</v>
      </c>
      <c r="G172" s="141">
        <f t="shared" si="49"/>
        <v>1.3190273545585096</v>
      </c>
      <c r="H172" s="74"/>
      <c r="I172" s="74"/>
      <c r="J172" s="74"/>
      <c r="K172" s="74"/>
      <c r="L172" s="74"/>
      <c r="M172" s="75"/>
      <c r="N172" s="231">
        <f>Субсидии!B167</f>
        <v>2628</v>
      </c>
      <c r="O172" s="231">
        <f>Субсидии!C167</f>
        <v>2628</v>
      </c>
      <c r="P172" s="231">
        <f>Субсидии!D167</f>
        <v>2628</v>
      </c>
      <c r="Q172" s="231">
        <f>Субсидии!E167</f>
        <v>0</v>
      </c>
      <c r="R172" s="231">
        <f>Субсидии!F167</f>
        <v>0</v>
      </c>
      <c r="S172" s="74">
        <f t="shared" si="50"/>
        <v>0</v>
      </c>
      <c r="T172" s="74">
        <f>'Субвенции '!B169</f>
        <v>227.1</v>
      </c>
      <c r="U172" s="74">
        <f>'Субвенции '!C169</f>
        <v>227.1</v>
      </c>
      <c r="V172" s="74">
        <f>'Субвенции '!D169</f>
        <v>227.1</v>
      </c>
      <c r="W172" s="74">
        <f>'Субвенции '!E169</f>
        <v>0</v>
      </c>
      <c r="X172" s="74">
        <f>'Субвенции '!F169</f>
        <v>37.659550000000003</v>
      </c>
      <c r="Y172" s="74">
        <f t="shared" si="55"/>
        <v>16.582804931748129</v>
      </c>
      <c r="Z172" s="74"/>
      <c r="AA172" s="74"/>
      <c r="AB172" s="74"/>
      <c r="AC172" s="74"/>
      <c r="AD172" s="74"/>
      <c r="AE172" s="74"/>
      <c r="AF172" s="38"/>
      <c r="AG172" s="35"/>
    </row>
    <row r="173" spans="1:33" x14ac:dyDescent="0.25">
      <c r="A173" s="16" t="s">
        <v>368</v>
      </c>
      <c r="B173" s="141">
        <f t="shared" si="38"/>
        <v>3635.1</v>
      </c>
      <c r="C173" s="141">
        <f t="shared" si="39"/>
        <v>3761.1</v>
      </c>
      <c r="D173" s="141">
        <f t="shared" si="40"/>
        <v>3761.1</v>
      </c>
      <c r="E173" s="141">
        <f t="shared" si="41"/>
        <v>0</v>
      </c>
      <c r="F173" s="141">
        <f t="shared" si="42"/>
        <v>71.079409999999996</v>
      </c>
      <c r="G173" s="141">
        <f t="shared" si="49"/>
        <v>1.8898569567413785</v>
      </c>
      <c r="H173" s="74"/>
      <c r="I173" s="74"/>
      <c r="J173" s="74"/>
      <c r="K173" s="74"/>
      <c r="L173" s="74"/>
      <c r="M173" s="75"/>
      <c r="N173" s="231">
        <f>Субсидии!B168</f>
        <v>3408</v>
      </c>
      <c r="O173" s="231">
        <f>Субсидии!C168</f>
        <v>3408</v>
      </c>
      <c r="P173" s="231">
        <f>Субсидии!D168</f>
        <v>3408</v>
      </c>
      <c r="Q173" s="231">
        <f>Субсидии!E168</f>
        <v>0</v>
      </c>
      <c r="R173" s="231">
        <f>Субсидии!F168</f>
        <v>0</v>
      </c>
      <c r="S173" s="74">
        <f t="shared" si="50"/>
        <v>0</v>
      </c>
      <c r="T173" s="74">
        <f>'Субвенции '!B170</f>
        <v>227.1</v>
      </c>
      <c r="U173" s="74">
        <f>'Субвенции '!C170</f>
        <v>227.1</v>
      </c>
      <c r="V173" s="74">
        <f>'Субвенции '!D170</f>
        <v>227.1</v>
      </c>
      <c r="W173" s="74">
        <f>'Субвенции '!E170</f>
        <v>0</v>
      </c>
      <c r="X173" s="74">
        <f>'Субвенции '!F170</f>
        <v>39.579410000000003</v>
      </c>
      <c r="Y173" s="74">
        <f t="shared" si="55"/>
        <v>17.428185821224133</v>
      </c>
      <c r="Z173" s="74">
        <f>Иные!B133</f>
        <v>0</v>
      </c>
      <c r="AA173" s="74">
        <f>Иные!C133</f>
        <v>126</v>
      </c>
      <c r="AB173" s="74">
        <f>Иные!D133</f>
        <v>126</v>
      </c>
      <c r="AC173" s="74">
        <f>Иные!E133</f>
        <v>0</v>
      </c>
      <c r="AD173" s="74">
        <f>Иные!F133</f>
        <v>31.5</v>
      </c>
      <c r="AE173" s="74">
        <f t="shared" si="54"/>
        <v>25</v>
      </c>
      <c r="AF173" s="38"/>
      <c r="AG173" s="35"/>
    </row>
    <row r="174" spans="1:33" x14ac:dyDescent="0.25">
      <c r="A174" s="16" t="s">
        <v>369</v>
      </c>
      <c r="B174" s="141">
        <f t="shared" si="38"/>
        <v>6660.7</v>
      </c>
      <c r="C174" s="141">
        <f t="shared" si="39"/>
        <v>8340.7000000000007</v>
      </c>
      <c r="D174" s="141">
        <f t="shared" si="40"/>
        <v>8340.7000000000007</v>
      </c>
      <c r="E174" s="141">
        <f t="shared" si="41"/>
        <v>0</v>
      </c>
      <c r="F174" s="141">
        <f t="shared" si="42"/>
        <v>128.45423</v>
      </c>
      <c r="G174" s="141">
        <f t="shared" si="49"/>
        <v>1.5400893210402002</v>
      </c>
      <c r="H174" s="74"/>
      <c r="I174" s="74"/>
      <c r="J174" s="74"/>
      <c r="K174" s="74"/>
      <c r="L174" s="74"/>
      <c r="M174" s="75"/>
      <c r="N174" s="231">
        <f>Субсидии!B169</f>
        <v>6093</v>
      </c>
      <c r="O174" s="231">
        <f>Субсидии!C169</f>
        <v>7773</v>
      </c>
      <c r="P174" s="231">
        <f>Субсидии!D169</f>
        <v>7773</v>
      </c>
      <c r="Q174" s="231">
        <f>Субсидии!E169</f>
        <v>0</v>
      </c>
      <c r="R174" s="231">
        <f>Субсидии!F169</f>
        <v>0</v>
      </c>
      <c r="S174" s="74">
        <f t="shared" si="50"/>
        <v>0</v>
      </c>
      <c r="T174" s="74">
        <f>'Субвенции '!B171</f>
        <v>567.70000000000005</v>
      </c>
      <c r="U174" s="74">
        <f>'Субвенции '!C171</f>
        <v>567.70000000000005</v>
      </c>
      <c r="V174" s="74">
        <f>'Субвенции '!D171</f>
        <v>567.70000000000005</v>
      </c>
      <c r="W174" s="74">
        <f>'Субвенции '!E171</f>
        <v>0</v>
      </c>
      <c r="X174" s="74">
        <f>'Субвенции '!F171</f>
        <v>128.45423</v>
      </c>
      <c r="Y174" s="74">
        <f t="shared" si="55"/>
        <v>22.627132288180373</v>
      </c>
      <c r="Z174" s="74"/>
      <c r="AA174" s="74"/>
      <c r="AB174" s="74"/>
      <c r="AC174" s="74"/>
      <c r="AD174" s="74"/>
      <c r="AE174" s="74"/>
      <c r="AF174" s="38"/>
      <c r="AG174" s="35"/>
    </row>
    <row r="175" spans="1:33" x14ac:dyDescent="0.25">
      <c r="A175" s="16" t="s">
        <v>486</v>
      </c>
      <c r="B175" s="141">
        <f t="shared" si="38"/>
        <v>2957.1</v>
      </c>
      <c r="C175" s="141">
        <f t="shared" si="39"/>
        <v>4436.55</v>
      </c>
      <c r="D175" s="141">
        <f t="shared" si="40"/>
        <v>4436.55</v>
      </c>
      <c r="E175" s="141">
        <f t="shared" si="41"/>
        <v>0</v>
      </c>
      <c r="F175" s="141">
        <f t="shared" si="42"/>
        <v>38.316830000000003</v>
      </c>
      <c r="G175" s="141">
        <f t="shared" si="49"/>
        <v>0.86366275597029218</v>
      </c>
      <c r="H175" s="74"/>
      <c r="I175" s="74"/>
      <c r="J175" s="74"/>
      <c r="K175" s="74"/>
      <c r="L175" s="74"/>
      <c r="M175" s="75"/>
      <c r="N175" s="231">
        <f>Субсидии!B170</f>
        <v>2730</v>
      </c>
      <c r="O175" s="231">
        <f>Субсидии!C170</f>
        <v>4209.45</v>
      </c>
      <c r="P175" s="231">
        <f>Субсидии!D170</f>
        <v>4209.45</v>
      </c>
      <c r="Q175" s="231">
        <f>Субсидии!E170</f>
        <v>0</v>
      </c>
      <c r="R175" s="231">
        <f>Субсидии!F170</f>
        <v>0</v>
      </c>
      <c r="S175" s="74">
        <f t="shared" si="50"/>
        <v>0</v>
      </c>
      <c r="T175" s="74">
        <f>'Субвенции '!B172</f>
        <v>227.1</v>
      </c>
      <c r="U175" s="74">
        <f>'Субвенции '!C172</f>
        <v>227.1</v>
      </c>
      <c r="V175" s="74">
        <f>'Субвенции '!D172</f>
        <v>227.1</v>
      </c>
      <c r="W175" s="74">
        <f>'Субвенции '!E172</f>
        <v>0</v>
      </c>
      <c r="X175" s="74">
        <f>'Субвенции '!F172</f>
        <v>38.316830000000003</v>
      </c>
      <c r="Y175" s="74">
        <f t="shared" si="55"/>
        <v>16.872228093350948</v>
      </c>
      <c r="Z175" s="74">
        <f>Иные!B134</f>
        <v>0</v>
      </c>
      <c r="AA175" s="74">
        <f>Иные!C134</f>
        <v>0</v>
      </c>
      <c r="AB175" s="74">
        <f>Иные!D134</f>
        <v>0</v>
      </c>
      <c r="AC175" s="74">
        <f>Иные!E134</f>
        <v>0</v>
      </c>
      <c r="AD175" s="74">
        <f>Иные!F134</f>
        <v>0</v>
      </c>
      <c r="AE175" s="74"/>
      <c r="AF175" s="38"/>
      <c r="AG175" s="35"/>
    </row>
    <row r="176" spans="1:33" x14ac:dyDescent="0.25">
      <c r="A176" s="16" t="s">
        <v>370</v>
      </c>
      <c r="B176" s="141">
        <f t="shared" si="38"/>
        <v>2279.1</v>
      </c>
      <c r="C176" s="141">
        <f t="shared" si="39"/>
        <v>2279.1</v>
      </c>
      <c r="D176" s="141">
        <f t="shared" si="40"/>
        <v>2279.1</v>
      </c>
      <c r="E176" s="141">
        <f t="shared" si="41"/>
        <v>0</v>
      </c>
      <c r="F176" s="141">
        <f t="shared" si="42"/>
        <v>36.953919999999997</v>
      </c>
      <c r="G176" s="141">
        <f t="shared" si="49"/>
        <v>1.6214260014918169</v>
      </c>
      <c r="H176" s="74"/>
      <c r="I176" s="74"/>
      <c r="J176" s="74"/>
      <c r="K176" s="74"/>
      <c r="L176" s="74"/>
      <c r="M176" s="75"/>
      <c r="N176" s="231">
        <f>Субсидии!B171</f>
        <v>2052</v>
      </c>
      <c r="O176" s="231">
        <f>Субсидии!C171</f>
        <v>2052</v>
      </c>
      <c r="P176" s="231">
        <f>Субсидии!D171</f>
        <v>2052</v>
      </c>
      <c r="Q176" s="231">
        <f>Субсидии!E171</f>
        <v>0</v>
      </c>
      <c r="R176" s="231">
        <f>Субсидии!F171</f>
        <v>0</v>
      </c>
      <c r="S176" s="74">
        <f t="shared" si="50"/>
        <v>0</v>
      </c>
      <c r="T176" s="74">
        <f>'Субвенции '!B173</f>
        <v>227.1</v>
      </c>
      <c r="U176" s="74">
        <f>'Субвенции '!C173</f>
        <v>227.1</v>
      </c>
      <c r="V176" s="74">
        <f>'Субвенции '!D173</f>
        <v>227.1</v>
      </c>
      <c r="W176" s="74">
        <f>'Субвенции '!E173</f>
        <v>0</v>
      </c>
      <c r="X176" s="74">
        <f>'Субвенции '!F173</f>
        <v>36.953919999999997</v>
      </c>
      <c r="Y176" s="74">
        <f t="shared" si="55"/>
        <v>16.272091589608102</v>
      </c>
      <c r="Z176" s="74"/>
      <c r="AA176" s="74">
        <f>Иные!C135</f>
        <v>0</v>
      </c>
      <c r="AB176" s="74">
        <f>Иные!D135</f>
        <v>0</v>
      </c>
      <c r="AC176" s="74">
        <f>Иные!E135</f>
        <v>0</v>
      </c>
      <c r="AD176" s="74">
        <f>Иные!F135</f>
        <v>0</v>
      </c>
      <c r="AE176" s="74"/>
      <c r="AF176" s="38"/>
      <c r="AG176" s="35"/>
    </row>
    <row r="177" spans="1:33" s="5" customFormat="1" ht="31.5" x14ac:dyDescent="0.25">
      <c r="A177" s="7" t="s">
        <v>180</v>
      </c>
      <c r="B177" s="71">
        <f t="shared" si="38"/>
        <v>1076367.6295199995</v>
      </c>
      <c r="C177" s="71">
        <f t="shared" si="39"/>
        <v>1141550.4695199998</v>
      </c>
      <c r="D177" s="71">
        <f t="shared" si="40"/>
        <v>1141550.4695199998</v>
      </c>
      <c r="E177" s="71">
        <f t="shared" si="41"/>
        <v>0</v>
      </c>
      <c r="F177" s="71">
        <f t="shared" si="42"/>
        <v>297321.22735</v>
      </c>
      <c r="G177" s="71">
        <f t="shared" si="49"/>
        <v>26.045386103254632</v>
      </c>
      <c r="H177" s="71">
        <f>SUM(H178:H189)</f>
        <v>227829</v>
      </c>
      <c r="I177" s="71">
        <f>SUM(I178:I189)</f>
        <v>227829</v>
      </c>
      <c r="J177" s="71">
        <f>SUM(J178:J189)</f>
        <v>227829</v>
      </c>
      <c r="K177" s="71">
        <f>SUM(K178:K189)</f>
        <v>0</v>
      </c>
      <c r="L177" s="71">
        <f>SUM(L178:L189)</f>
        <v>56957.3</v>
      </c>
      <c r="M177" s="72">
        <f>L177/I177*100</f>
        <v>25.000021946284274</v>
      </c>
      <c r="N177" s="71">
        <f>SUM(N178:N189)</f>
        <v>232552.14897000001</v>
      </c>
      <c r="O177" s="71">
        <f>SUM(O178:O189)</f>
        <v>232055.48897000006</v>
      </c>
      <c r="P177" s="71">
        <f>SUM(P178:P189)</f>
        <v>232055.48897000006</v>
      </c>
      <c r="Q177" s="71">
        <f>SUM(Q178:Q189)</f>
        <v>0</v>
      </c>
      <c r="R177" s="71">
        <f>SUM(R178:R189)</f>
        <v>108344.35201</v>
      </c>
      <c r="S177" s="71">
        <f t="shared" si="50"/>
        <v>46.688984816044005</v>
      </c>
      <c r="T177" s="71">
        <f>SUM(T178:T189)</f>
        <v>555417.59999999951</v>
      </c>
      <c r="U177" s="71">
        <f>SUM(U178:U189)</f>
        <v>588895.89999999956</v>
      </c>
      <c r="V177" s="71">
        <f>SUM(V178:V189)</f>
        <v>588895.89999999956</v>
      </c>
      <c r="W177" s="71">
        <f>SUM(W178:W189)</f>
        <v>0</v>
      </c>
      <c r="X177" s="71">
        <f>SUM(X178:X189)</f>
        <v>119800.94749999999</v>
      </c>
      <c r="Y177" s="71">
        <f t="shared" si="55"/>
        <v>20.343314922043113</v>
      </c>
      <c r="Z177" s="71">
        <f>SUM(Z178:Z189)</f>
        <v>60568.880550000002</v>
      </c>
      <c r="AA177" s="71">
        <f>SUM(AA178:AA189)</f>
        <v>92770.08054999997</v>
      </c>
      <c r="AB177" s="71">
        <f>SUM(AB178:AB189)</f>
        <v>92770.08054999997</v>
      </c>
      <c r="AC177" s="71">
        <f>SUM(AC178:AC189)</f>
        <v>0</v>
      </c>
      <c r="AD177" s="71">
        <f>SUM(AD178:AD189)</f>
        <v>12218.627839999997</v>
      </c>
      <c r="AE177" s="71">
        <f>AD177/AA177*100</f>
        <v>13.170871220074629</v>
      </c>
      <c r="AF177" s="38"/>
      <c r="AG177" s="37"/>
    </row>
    <row r="178" spans="1:33" ht="31.5" x14ac:dyDescent="0.25">
      <c r="A178" s="252" t="s">
        <v>179</v>
      </c>
      <c r="B178" s="74">
        <f t="shared" si="38"/>
        <v>918456.25082999992</v>
      </c>
      <c r="C178" s="74">
        <f t="shared" si="39"/>
        <v>978206.97083000001</v>
      </c>
      <c r="D178" s="74">
        <f t="shared" si="40"/>
        <v>978206.97083000001</v>
      </c>
      <c r="E178" s="74">
        <f t="shared" si="41"/>
        <v>0</v>
      </c>
      <c r="F178" s="74">
        <f t="shared" si="42"/>
        <v>202173.08727999998</v>
      </c>
      <c r="G178" s="74">
        <f t="shared" si="49"/>
        <v>20.667720974065222</v>
      </c>
      <c r="H178" s="73">
        <f>Дотации!B46</f>
        <v>227829</v>
      </c>
      <c r="I178" s="73">
        <f>Дотации!C46</f>
        <v>227829</v>
      </c>
      <c r="J178" s="73">
        <f>Дотации!D46</f>
        <v>227829</v>
      </c>
      <c r="K178" s="73">
        <f>Дотации!E46</f>
        <v>0</v>
      </c>
      <c r="L178" s="73">
        <f>Дотации!F46</f>
        <v>56957.3</v>
      </c>
      <c r="M178" s="73">
        <f>L178/I178*100</f>
        <v>25.000021946284274</v>
      </c>
      <c r="N178" s="74">
        <f>Субсидии!B173</f>
        <v>83752.250830000004</v>
      </c>
      <c r="O178" s="74">
        <f>Субсидии!C173</f>
        <v>81710.270830000009</v>
      </c>
      <c r="P178" s="74">
        <f>Субсидии!D173</f>
        <v>81710.270830000009</v>
      </c>
      <c r="Q178" s="74">
        <f>Субсидии!E173</f>
        <v>0</v>
      </c>
      <c r="R178" s="74">
        <f>Субсидии!F173</f>
        <v>14621.453870000001</v>
      </c>
      <c r="S178" s="74">
        <f t="shared" si="50"/>
        <v>17.894266805724158</v>
      </c>
      <c r="T178" s="74">
        <f>'Субвенции '!B175</f>
        <v>551443.59999999986</v>
      </c>
      <c r="U178" s="74">
        <f>'Субвенции '!C175</f>
        <v>584921.89999999991</v>
      </c>
      <c r="V178" s="74">
        <f>'Субвенции '!D175</f>
        <v>584921.89999999991</v>
      </c>
      <c r="W178" s="74">
        <f>'Субвенции '!E175</f>
        <v>0</v>
      </c>
      <c r="X178" s="74">
        <f>'Субвенции '!F175</f>
        <v>119108.04102999999</v>
      </c>
      <c r="Y178" s="74">
        <f t="shared" si="55"/>
        <v>20.363067450543397</v>
      </c>
      <c r="Z178" s="74">
        <f>Иные!B137</f>
        <v>55431.4</v>
      </c>
      <c r="AA178" s="74">
        <f>Иные!C137</f>
        <v>83745.8</v>
      </c>
      <c r="AB178" s="74">
        <f>Иные!D137</f>
        <v>83745.8</v>
      </c>
      <c r="AC178" s="74">
        <f>Иные!E137</f>
        <v>0</v>
      </c>
      <c r="AD178" s="74">
        <f>Иные!F137</f>
        <v>11486.292379999999</v>
      </c>
      <c r="AE178" s="74">
        <f>AD178/AA178*100</f>
        <v>13.715663806423722</v>
      </c>
      <c r="AF178" s="38"/>
      <c r="AG178" s="35"/>
    </row>
    <row r="179" spans="1:33" x14ac:dyDescent="0.25">
      <c r="A179" s="16" t="s">
        <v>177</v>
      </c>
      <c r="B179" s="141">
        <f t="shared" si="38"/>
        <v>110860.37869000001</v>
      </c>
      <c r="C179" s="141">
        <f t="shared" si="39"/>
        <v>110860.37869000001</v>
      </c>
      <c r="D179" s="141">
        <f t="shared" si="40"/>
        <v>110860.37869000001</v>
      </c>
      <c r="E179" s="141">
        <f t="shared" si="41"/>
        <v>0</v>
      </c>
      <c r="F179" s="141">
        <f t="shared" si="42"/>
        <v>93722.898140000005</v>
      </c>
      <c r="G179" s="141">
        <f t="shared" si="49"/>
        <v>84.54138371841421</v>
      </c>
      <c r="H179" s="74"/>
      <c r="I179" s="74"/>
      <c r="J179" s="74"/>
      <c r="K179" s="74"/>
      <c r="L179" s="74"/>
      <c r="M179" s="75"/>
      <c r="N179" s="231">
        <f>Субсидии!B174</f>
        <v>105722.89814</v>
      </c>
      <c r="O179" s="231">
        <f>Субсидии!C174</f>
        <v>105722.89814</v>
      </c>
      <c r="P179" s="231">
        <f>Субсидии!D174</f>
        <v>105722.89814</v>
      </c>
      <c r="Q179" s="231">
        <f>Субсидии!E174</f>
        <v>0</v>
      </c>
      <c r="R179" s="231">
        <f>Субсидии!F174</f>
        <v>93722.898140000005</v>
      </c>
      <c r="S179" s="74">
        <f t="shared" si="50"/>
        <v>88.649573355329892</v>
      </c>
      <c r="T179" s="74"/>
      <c r="U179" s="74"/>
      <c r="V179" s="74"/>
      <c r="W179" s="74"/>
      <c r="X179" s="74"/>
      <c r="Y179" s="74"/>
      <c r="Z179" s="74">
        <f>Иные!B138</f>
        <v>5137.4805500000002</v>
      </c>
      <c r="AA179" s="74">
        <f>Иные!C138</f>
        <v>5137.4805500000002</v>
      </c>
      <c r="AB179" s="74">
        <f>Иные!D138</f>
        <v>5137.4805500000002</v>
      </c>
      <c r="AC179" s="74">
        <f>Иные!E138</f>
        <v>0</v>
      </c>
      <c r="AD179" s="74">
        <f>Иные!F138</f>
        <v>0</v>
      </c>
      <c r="AE179" s="74">
        <f t="shared" ref="AE179:AE189" si="56">AD179/AA179*100</f>
        <v>0</v>
      </c>
      <c r="AF179" s="38"/>
      <c r="AG179" s="35"/>
    </row>
    <row r="180" spans="1:33" x14ac:dyDescent="0.25">
      <c r="A180" s="16" t="s">
        <v>372</v>
      </c>
      <c r="B180" s="141">
        <f t="shared" si="38"/>
        <v>3413.1</v>
      </c>
      <c r="C180" s="141">
        <f t="shared" si="39"/>
        <v>3991.7639999999997</v>
      </c>
      <c r="D180" s="141">
        <f t="shared" si="40"/>
        <v>3991.7639999999997</v>
      </c>
      <c r="E180" s="141">
        <f t="shared" si="41"/>
        <v>0</v>
      </c>
      <c r="F180" s="141">
        <f t="shared" si="42"/>
        <v>81.80865</v>
      </c>
      <c r="G180" s="141">
        <f t="shared" si="49"/>
        <v>2.0494360388038975</v>
      </c>
      <c r="H180" s="74"/>
      <c r="I180" s="74"/>
      <c r="J180" s="74"/>
      <c r="K180" s="74"/>
      <c r="L180" s="74"/>
      <c r="M180" s="75"/>
      <c r="N180" s="231">
        <f>Субсидии!B175</f>
        <v>3186</v>
      </c>
      <c r="O180" s="231">
        <f>Субсидии!C175</f>
        <v>3495.0639999999999</v>
      </c>
      <c r="P180" s="231">
        <f>Субсидии!D175</f>
        <v>3495.0639999999999</v>
      </c>
      <c r="Q180" s="231">
        <f>Субсидии!E175</f>
        <v>0</v>
      </c>
      <c r="R180" s="231">
        <f>Субсидии!F175</f>
        <v>0</v>
      </c>
      <c r="S180" s="74">
        <f t="shared" si="50"/>
        <v>0</v>
      </c>
      <c r="T180" s="74">
        <f>'Субвенции '!B176</f>
        <v>227.1</v>
      </c>
      <c r="U180" s="74">
        <f>'Субвенции '!C176</f>
        <v>227.1</v>
      </c>
      <c r="V180" s="74">
        <f>'Субвенции '!D176</f>
        <v>227.1</v>
      </c>
      <c r="W180" s="74">
        <f>'Субвенции '!E176</f>
        <v>0</v>
      </c>
      <c r="X180" s="74">
        <f>'Субвенции '!F176</f>
        <v>39.902440000000006</v>
      </c>
      <c r="Y180" s="74">
        <f t="shared" ref="Y180:Y191" si="57">X180/U180*100</f>
        <v>17.57042712461471</v>
      </c>
      <c r="Z180" s="74">
        <f>Иные!B139</f>
        <v>0</v>
      </c>
      <c r="AA180" s="74">
        <f>Иные!C139</f>
        <v>269.60000000000002</v>
      </c>
      <c r="AB180" s="74">
        <f>Иные!D139</f>
        <v>269.60000000000002</v>
      </c>
      <c r="AC180" s="74">
        <f>Иные!E139</f>
        <v>0</v>
      </c>
      <c r="AD180" s="74">
        <f>Иные!F139</f>
        <v>41.906210000000002</v>
      </c>
      <c r="AE180" s="74">
        <f t="shared" si="56"/>
        <v>15.54384643916914</v>
      </c>
      <c r="AF180" s="38"/>
      <c r="AG180" s="35"/>
    </row>
    <row r="181" spans="1:33" x14ac:dyDescent="0.25">
      <c r="A181" s="16" t="s">
        <v>487</v>
      </c>
      <c r="B181" s="141">
        <f t="shared" si="38"/>
        <v>3677.1</v>
      </c>
      <c r="C181" s="141">
        <f t="shared" si="39"/>
        <v>4126.5</v>
      </c>
      <c r="D181" s="141">
        <f t="shared" si="40"/>
        <v>4126.5</v>
      </c>
      <c r="E181" s="141">
        <f t="shared" si="41"/>
        <v>0</v>
      </c>
      <c r="F181" s="141">
        <f t="shared" si="42"/>
        <v>109.52960000000002</v>
      </c>
      <c r="G181" s="141">
        <f t="shared" si="49"/>
        <v>2.6542978310917245</v>
      </c>
      <c r="H181" s="74"/>
      <c r="I181" s="74"/>
      <c r="J181" s="74"/>
      <c r="K181" s="74"/>
      <c r="L181" s="74"/>
      <c r="M181" s="75"/>
      <c r="N181" s="231">
        <f>Субсидии!B176</f>
        <v>3450</v>
      </c>
      <c r="O181" s="231">
        <f>Субсидии!C176</f>
        <v>3450</v>
      </c>
      <c r="P181" s="231">
        <f>Субсидии!D176</f>
        <v>3450</v>
      </c>
      <c r="Q181" s="231">
        <f>Субсидии!E176</f>
        <v>0</v>
      </c>
      <c r="R181" s="231">
        <f>Субсидии!F176</f>
        <v>0</v>
      </c>
      <c r="S181" s="74">
        <f t="shared" si="50"/>
        <v>0</v>
      </c>
      <c r="T181" s="74">
        <f>'Субвенции '!B177</f>
        <v>227.1</v>
      </c>
      <c r="U181" s="74">
        <f>'Субвенции '!C177</f>
        <v>227.1</v>
      </c>
      <c r="V181" s="74">
        <f>'Субвенции '!D177</f>
        <v>227.1</v>
      </c>
      <c r="W181" s="74">
        <f>'Субвенции '!E177</f>
        <v>0</v>
      </c>
      <c r="X181" s="74">
        <f>'Субвенции '!F177</f>
        <v>39.675530000000002</v>
      </c>
      <c r="Y181" s="74">
        <f t="shared" si="57"/>
        <v>17.470510788199032</v>
      </c>
      <c r="Z181" s="74">
        <f>Иные!B140</f>
        <v>0</v>
      </c>
      <c r="AA181" s="74">
        <f>Иные!C140</f>
        <v>449.4</v>
      </c>
      <c r="AB181" s="74">
        <f>Иные!D140</f>
        <v>449.4</v>
      </c>
      <c r="AC181" s="74">
        <f>Иные!E140</f>
        <v>0</v>
      </c>
      <c r="AD181" s="74">
        <f>Иные!F140</f>
        <v>69.854070000000007</v>
      </c>
      <c r="AE181" s="74">
        <f t="shared" si="56"/>
        <v>15.543851802403207</v>
      </c>
      <c r="AF181" s="38"/>
      <c r="AG181" s="35"/>
    </row>
    <row r="182" spans="1:33" x14ac:dyDescent="0.25">
      <c r="A182" s="16" t="s">
        <v>373</v>
      </c>
      <c r="B182" s="141">
        <f t="shared" si="38"/>
        <v>6882.7</v>
      </c>
      <c r="C182" s="141">
        <f t="shared" si="39"/>
        <v>7313.5999999999995</v>
      </c>
      <c r="D182" s="141">
        <f t="shared" si="40"/>
        <v>7313.5999999999995</v>
      </c>
      <c r="E182" s="141">
        <f t="shared" si="41"/>
        <v>0</v>
      </c>
      <c r="F182" s="141">
        <f t="shared" si="42"/>
        <v>186.57312000000002</v>
      </c>
      <c r="G182" s="141">
        <f t="shared" si="49"/>
        <v>2.5510435353314378</v>
      </c>
      <c r="H182" s="74"/>
      <c r="I182" s="74"/>
      <c r="J182" s="74"/>
      <c r="K182" s="74"/>
      <c r="L182" s="74"/>
      <c r="M182" s="75"/>
      <c r="N182" s="231">
        <f>Субсидии!B177</f>
        <v>6315</v>
      </c>
      <c r="O182" s="231">
        <f>Субсидии!C177</f>
        <v>6315</v>
      </c>
      <c r="P182" s="231">
        <f>Субсидии!D177</f>
        <v>6315</v>
      </c>
      <c r="Q182" s="231">
        <f>Субсидии!E177</f>
        <v>0</v>
      </c>
      <c r="R182" s="231">
        <f>Субсидии!F177</f>
        <v>0</v>
      </c>
      <c r="S182" s="74">
        <f t="shared" si="50"/>
        <v>0</v>
      </c>
      <c r="T182" s="74">
        <f>'Субвенции '!B178</f>
        <v>567.70000000000005</v>
      </c>
      <c r="U182" s="74">
        <f>'Субвенции '!C178</f>
        <v>567.70000000000005</v>
      </c>
      <c r="V182" s="74">
        <f>'Субвенции '!D178</f>
        <v>567.70000000000005</v>
      </c>
      <c r="W182" s="74">
        <f>'Субвенции '!E178</f>
        <v>0</v>
      </c>
      <c r="X182" s="74">
        <f>'Субвенции '!F178</f>
        <v>102.93673</v>
      </c>
      <c r="Y182" s="74">
        <f t="shared" si="57"/>
        <v>18.132240620045799</v>
      </c>
      <c r="Z182" s="74">
        <f>Иные!B141</f>
        <v>0</v>
      </c>
      <c r="AA182" s="74">
        <f>Иные!C141</f>
        <v>430.9</v>
      </c>
      <c r="AB182" s="74">
        <f>Иные!D141</f>
        <v>430.9</v>
      </c>
      <c r="AC182" s="74">
        <f>Иные!E141</f>
        <v>0</v>
      </c>
      <c r="AD182" s="74">
        <f>Иные!F141</f>
        <v>83.636390000000006</v>
      </c>
      <c r="AE182" s="74">
        <f t="shared" si="56"/>
        <v>19.409698305871434</v>
      </c>
      <c r="AF182" s="38"/>
      <c r="AG182" s="35"/>
    </row>
    <row r="183" spans="1:33" x14ac:dyDescent="0.25">
      <c r="A183" s="16" t="s">
        <v>178</v>
      </c>
      <c r="B183" s="141">
        <f t="shared" si="38"/>
        <v>567.70000000000005</v>
      </c>
      <c r="C183" s="141">
        <f t="shared" si="39"/>
        <v>1543.4640000000002</v>
      </c>
      <c r="D183" s="141">
        <f t="shared" si="40"/>
        <v>1543.4640000000002</v>
      </c>
      <c r="E183" s="141">
        <f t="shared" si="41"/>
        <v>0</v>
      </c>
      <c r="F183" s="141">
        <f t="shared" si="42"/>
        <v>263.69181000000003</v>
      </c>
      <c r="G183" s="141">
        <f t="shared" si="49"/>
        <v>17.084415963054532</v>
      </c>
      <c r="H183" s="74"/>
      <c r="I183" s="74"/>
      <c r="J183" s="74"/>
      <c r="K183" s="74"/>
      <c r="L183" s="74"/>
      <c r="M183" s="75"/>
      <c r="N183" s="231">
        <f>Субсидии!B178</f>
        <v>0</v>
      </c>
      <c r="O183" s="231">
        <f>Субсидии!C178</f>
        <v>309.06400000000002</v>
      </c>
      <c r="P183" s="231">
        <f>Субсидии!D178</f>
        <v>309.06400000000002</v>
      </c>
      <c r="Q183" s="231">
        <f>Субсидии!E178</f>
        <v>0</v>
      </c>
      <c r="R183" s="231">
        <f>Субсидии!F178</f>
        <v>0</v>
      </c>
      <c r="S183" s="74"/>
      <c r="T183" s="74">
        <f>'Субвенции '!B179</f>
        <v>567.70000000000005</v>
      </c>
      <c r="U183" s="74">
        <f>'Субвенции '!C179</f>
        <v>567.70000000000005</v>
      </c>
      <c r="V183" s="74">
        <f>'Субвенции '!D179</f>
        <v>567.70000000000005</v>
      </c>
      <c r="W183" s="74">
        <f>'Субвенции '!E179</f>
        <v>0</v>
      </c>
      <c r="X183" s="74">
        <f>'Субвенции '!F179</f>
        <v>102.30363</v>
      </c>
      <c r="Y183" s="74">
        <f t="shared" si="57"/>
        <v>18.020720450942399</v>
      </c>
      <c r="Z183" s="74">
        <f>Иные!B142</f>
        <v>0</v>
      </c>
      <c r="AA183" s="74">
        <f>Иные!C142</f>
        <v>666.7</v>
      </c>
      <c r="AB183" s="74">
        <f>Иные!D142</f>
        <v>666.7</v>
      </c>
      <c r="AC183" s="74">
        <f>Иные!E142</f>
        <v>0</v>
      </c>
      <c r="AD183" s="74">
        <f>Иные!F142</f>
        <v>161.38818000000001</v>
      </c>
      <c r="AE183" s="74">
        <f t="shared" si="56"/>
        <v>24.207016649167539</v>
      </c>
      <c r="AF183" s="38"/>
      <c r="AG183" s="35"/>
    </row>
    <row r="184" spans="1:33" x14ac:dyDescent="0.25">
      <c r="A184" s="16" t="s">
        <v>374</v>
      </c>
      <c r="B184" s="141">
        <f t="shared" si="38"/>
        <v>6666.7</v>
      </c>
      <c r="C184" s="141">
        <f t="shared" si="39"/>
        <v>7346.2</v>
      </c>
      <c r="D184" s="141">
        <f t="shared" si="40"/>
        <v>7346.2</v>
      </c>
      <c r="E184" s="141">
        <f t="shared" si="41"/>
        <v>0</v>
      </c>
      <c r="F184" s="141">
        <f t="shared" si="42"/>
        <v>268.05925000000002</v>
      </c>
      <c r="G184" s="141">
        <f t="shared" si="49"/>
        <v>3.6489511584220415</v>
      </c>
      <c r="H184" s="74"/>
      <c r="I184" s="74"/>
      <c r="J184" s="74"/>
      <c r="K184" s="74"/>
      <c r="L184" s="74"/>
      <c r="M184" s="75"/>
      <c r="N184" s="231">
        <f>Субсидии!B179</f>
        <v>6099</v>
      </c>
      <c r="O184" s="231">
        <f>Субсидии!C179</f>
        <v>6099</v>
      </c>
      <c r="P184" s="231">
        <f>Субсидии!D179</f>
        <v>6099</v>
      </c>
      <c r="Q184" s="231">
        <f>Субсидии!E179</f>
        <v>0</v>
      </c>
      <c r="R184" s="231">
        <f>Субсидии!F179</f>
        <v>0</v>
      </c>
      <c r="S184" s="74">
        <f t="shared" si="50"/>
        <v>0</v>
      </c>
      <c r="T184" s="74">
        <f>'Субвенции '!B180</f>
        <v>567.70000000000005</v>
      </c>
      <c r="U184" s="74">
        <f>'Субвенции '!C180</f>
        <v>567.70000000000005</v>
      </c>
      <c r="V184" s="74">
        <f>'Субвенции '!D180</f>
        <v>567.70000000000005</v>
      </c>
      <c r="W184" s="74">
        <f>'Субвенции '!E180</f>
        <v>0</v>
      </c>
      <c r="X184" s="74">
        <f>'Субвенции '!F180</f>
        <v>103.46489</v>
      </c>
      <c r="Y184" s="74">
        <f t="shared" si="57"/>
        <v>18.225275673771357</v>
      </c>
      <c r="Z184" s="74">
        <f>Иные!B143</f>
        <v>0</v>
      </c>
      <c r="AA184" s="74">
        <f>Иные!C143</f>
        <v>679.5</v>
      </c>
      <c r="AB184" s="74">
        <f>Иные!D143</f>
        <v>679.5</v>
      </c>
      <c r="AC184" s="74">
        <f>Иные!E143</f>
        <v>0</v>
      </c>
      <c r="AD184" s="74">
        <f>Иные!F143</f>
        <v>164.59435999999999</v>
      </c>
      <c r="AE184" s="74">
        <f t="shared" si="56"/>
        <v>24.222863870493008</v>
      </c>
      <c r="AF184" s="38"/>
      <c r="AG184" s="35"/>
    </row>
    <row r="185" spans="1:33" x14ac:dyDescent="0.25">
      <c r="A185" s="16" t="s">
        <v>375</v>
      </c>
      <c r="B185" s="141">
        <f t="shared" si="38"/>
        <v>12090.7</v>
      </c>
      <c r="C185" s="141">
        <f t="shared" si="39"/>
        <v>12592.264000000001</v>
      </c>
      <c r="D185" s="141">
        <f t="shared" si="40"/>
        <v>12592.264000000001</v>
      </c>
      <c r="E185" s="141">
        <f t="shared" si="41"/>
        <v>0</v>
      </c>
      <c r="F185" s="141">
        <f t="shared" si="42"/>
        <v>131.73361</v>
      </c>
      <c r="G185" s="141">
        <f t="shared" ref="G185:G216" si="58">F185/C185*100</f>
        <v>1.046147142404257</v>
      </c>
      <c r="H185" s="74"/>
      <c r="I185" s="74"/>
      <c r="J185" s="74"/>
      <c r="K185" s="74"/>
      <c r="L185" s="74"/>
      <c r="M185" s="75"/>
      <c r="N185" s="231">
        <f>Субсидии!B180</f>
        <v>11523</v>
      </c>
      <c r="O185" s="231">
        <f>Субсидии!C180</f>
        <v>11832.064</v>
      </c>
      <c r="P185" s="231">
        <f>Субсидии!D180</f>
        <v>11832.064</v>
      </c>
      <c r="Q185" s="231">
        <f>Субсидии!E180</f>
        <v>0</v>
      </c>
      <c r="R185" s="231">
        <f>Субсидии!F180</f>
        <v>0</v>
      </c>
      <c r="S185" s="74">
        <f t="shared" ref="S185:S231" si="59">R185/O185*100</f>
        <v>0</v>
      </c>
      <c r="T185" s="74">
        <f>'Субвенции '!B181</f>
        <v>567.70000000000005</v>
      </c>
      <c r="U185" s="74">
        <f>'Субвенции '!C181</f>
        <v>567.70000000000005</v>
      </c>
      <c r="V185" s="74">
        <f>'Субвенции '!D181</f>
        <v>567.70000000000005</v>
      </c>
      <c r="W185" s="74">
        <f>'Субвенции '!E181</f>
        <v>0</v>
      </c>
      <c r="X185" s="74">
        <f>'Субвенции '!F181</f>
        <v>103.45449000000001</v>
      </c>
      <c r="Y185" s="74">
        <f t="shared" si="57"/>
        <v>18.223443720274794</v>
      </c>
      <c r="Z185" s="74">
        <f>Иные!B144</f>
        <v>0</v>
      </c>
      <c r="AA185" s="74">
        <f>Иные!C144</f>
        <v>192.5</v>
      </c>
      <c r="AB185" s="74">
        <f>Иные!D144</f>
        <v>192.5</v>
      </c>
      <c r="AC185" s="74">
        <f>Иные!E144</f>
        <v>0</v>
      </c>
      <c r="AD185" s="74">
        <f>Иные!F144</f>
        <v>28.279119999999999</v>
      </c>
      <c r="AE185" s="74">
        <f t="shared" si="56"/>
        <v>14.690451948051948</v>
      </c>
      <c r="AF185" s="38"/>
      <c r="AG185" s="35"/>
    </row>
    <row r="186" spans="1:33" x14ac:dyDescent="0.25">
      <c r="A186" s="16" t="s">
        <v>488</v>
      </c>
      <c r="B186" s="141">
        <f t="shared" si="38"/>
        <v>1706.1</v>
      </c>
      <c r="C186" s="141">
        <f t="shared" si="39"/>
        <v>2369.864</v>
      </c>
      <c r="D186" s="141">
        <f t="shared" si="40"/>
        <v>2369.864</v>
      </c>
      <c r="E186" s="141">
        <f t="shared" si="41"/>
        <v>0</v>
      </c>
      <c r="F186" s="141">
        <f t="shared" si="42"/>
        <v>72.369219999999999</v>
      </c>
      <c r="G186" s="141">
        <f t="shared" si="58"/>
        <v>3.0537288215695075</v>
      </c>
      <c r="H186" s="74"/>
      <c r="I186" s="74"/>
      <c r="J186" s="74"/>
      <c r="K186" s="74"/>
      <c r="L186" s="74"/>
      <c r="M186" s="75"/>
      <c r="N186" s="231">
        <f>Субсидии!B181</f>
        <v>1479</v>
      </c>
      <c r="O186" s="231">
        <f>Субсидии!C181</f>
        <v>1788.0640000000001</v>
      </c>
      <c r="P186" s="231">
        <f>Субсидии!D181</f>
        <v>1788.0640000000001</v>
      </c>
      <c r="Q186" s="231">
        <f>Субсидии!E181</f>
        <v>0</v>
      </c>
      <c r="R186" s="231">
        <f>Субсидии!F181</f>
        <v>0</v>
      </c>
      <c r="S186" s="74">
        <f t="shared" si="59"/>
        <v>0</v>
      </c>
      <c r="T186" s="74">
        <f>'Субвенции '!B182</f>
        <v>227.1</v>
      </c>
      <c r="U186" s="74">
        <f>'Субвенции '!C182</f>
        <v>227.1</v>
      </c>
      <c r="V186" s="74">
        <f>'Субвенции '!D182</f>
        <v>227.1</v>
      </c>
      <c r="W186" s="74">
        <f>'Субвенции '!E182</f>
        <v>0</v>
      </c>
      <c r="X186" s="74">
        <f>'Субвенции '!F182</f>
        <v>17.23518</v>
      </c>
      <c r="Y186" s="74">
        <f t="shared" si="57"/>
        <v>7.5892470277410835</v>
      </c>
      <c r="Z186" s="74">
        <f>Иные!B145</f>
        <v>0</v>
      </c>
      <c r="AA186" s="74">
        <f>Иные!C145</f>
        <v>354.7</v>
      </c>
      <c r="AB186" s="74">
        <f>Иные!D145</f>
        <v>354.7</v>
      </c>
      <c r="AC186" s="74">
        <f>Иные!E145</f>
        <v>0</v>
      </c>
      <c r="AD186" s="74">
        <f>Иные!F145</f>
        <v>55.134039999999999</v>
      </c>
      <c r="AE186" s="74">
        <f t="shared" si="56"/>
        <v>15.543851141809981</v>
      </c>
      <c r="AF186" s="38"/>
      <c r="AG186" s="35"/>
    </row>
    <row r="187" spans="1:33" x14ac:dyDescent="0.25">
      <c r="A187" s="16" t="s">
        <v>377</v>
      </c>
      <c r="B187" s="141">
        <f t="shared" si="38"/>
        <v>2753.1</v>
      </c>
      <c r="C187" s="141">
        <f t="shared" si="39"/>
        <v>3413.0639999999999</v>
      </c>
      <c r="D187" s="141">
        <f t="shared" si="40"/>
        <v>3413.0639999999999</v>
      </c>
      <c r="E187" s="141">
        <f t="shared" si="41"/>
        <v>0</v>
      </c>
      <c r="F187" s="141">
        <f t="shared" si="42"/>
        <v>93.597229999999996</v>
      </c>
      <c r="G187" s="141">
        <f t="shared" si="58"/>
        <v>2.7423227340594845</v>
      </c>
      <c r="H187" s="74"/>
      <c r="I187" s="74"/>
      <c r="J187" s="74"/>
      <c r="K187" s="74"/>
      <c r="L187" s="74"/>
      <c r="M187" s="75"/>
      <c r="N187" s="231">
        <f>Субсидии!B183</f>
        <v>2526</v>
      </c>
      <c r="O187" s="231">
        <f>Субсидии!C183</f>
        <v>2835.0639999999999</v>
      </c>
      <c r="P187" s="231">
        <f>Субсидии!D183</f>
        <v>2835.0639999999999</v>
      </c>
      <c r="Q187" s="231">
        <f>Субсидии!E183</f>
        <v>0</v>
      </c>
      <c r="R187" s="231">
        <f>Субсидии!F183</f>
        <v>0</v>
      </c>
      <c r="S187" s="74">
        <f t="shared" si="59"/>
        <v>0</v>
      </c>
      <c r="T187" s="74">
        <f>'Субвенции '!B183</f>
        <v>227.1</v>
      </c>
      <c r="U187" s="74">
        <f>'Субвенции '!C183</f>
        <v>227.1</v>
      </c>
      <c r="V187" s="74">
        <f>'Субвенции '!D183</f>
        <v>227.1</v>
      </c>
      <c r="W187" s="74">
        <f>'Субвенции '!E183</f>
        <v>0</v>
      </c>
      <c r="X187" s="74">
        <f>'Субвенции '!F183</f>
        <v>42.623160000000006</v>
      </c>
      <c r="Y187" s="74">
        <f t="shared" si="57"/>
        <v>18.768454425363281</v>
      </c>
      <c r="Z187" s="74">
        <f>Иные!B148</f>
        <v>0</v>
      </c>
      <c r="AA187" s="74">
        <f>Иные!C148</f>
        <v>350.9</v>
      </c>
      <c r="AB187" s="74">
        <f>Иные!D148</f>
        <v>350.9</v>
      </c>
      <c r="AC187" s="74">
        <f>Иные!E148</f>
        <v>0</v>
      </c>
      <c r="AD187" s="74">
        <f>Иные!F148</f>
        <v>50.974069999999998</v>
      </c>
      <c r="AE187" s="74">
        <f t="shared" si="56"/>
        <v>14.526665716728413</v>
      </c>
      <c r="AF187" s="38"/>
      <c r="AG187" s="35"/>
    </row>
    <row r="188" spans="1:33" x14ac:dyDescent="0.25">
      <c r="A188" s="16" t="s">
        <v>376</v>
      </c>
      <c r="B188" s="141">
        <f t="shared" si="38"/>
        <v>3656.1</v>
      </c>
      <c r="C188" s="141">
        <f t="shared" si="39"/>
        <v>4028.7999999999997</v>
      </c>
      <c r="D188" s="141">
        <f t="shared" si="40"/>
        <v>4028.7999999999997</v>
      </c>
      <c r="E188" s="141">
        <f t="shared" si="41"/>
        <v>0</v>
      </c>
      <c r="F188" s="141">
        <f t="shared" si="42"/>
        <v>96.890550000000005</v>
      </c>
      <c r="G188" s="141">
        <f t="shared" si="58"/>
        <v>2.4049481235107231</v>
      </c>
      <c r="H188" s="74"/>
      <c r="I188" s="74"/>
      <c r="J188" s="74"/>
      <c r="K188" s="74"/>
      <c r="L188" s="74"/>
      <c r="M188" s="75"/>
      <c r="N188" s="231">
        <f>Субсидии!B182</f>
        <v>3429</v>
      </c>
      <c r="O188" s="231">
        <f>Субсидии!C182</f>
        <v>3429</v>
      </c>
      <c r="P188" s="231">
        <f>Субсидии!D182</f>
        <v>3429</v>
      </c>
      <c r="Q188" s="231">
        <f>Субсидии!E182</f>
        <v>0</v>
      </c>
      <c r="R188" s="231">
        <f>Субсидии!F182</f>
        <v>0</v>
      </c>
      <c r="S188" s="74">
        <f t="shared" si="59"/>
        <v>0</v>
      </c>
      <c r="T188" s="74">
        <f>'Субвенции '!B184</f>
        <v>227.1</v>
      </c>
      <c r="U188" s="74">
        <f>'Субвенции '!C184</f>
        <v>227.1</v>
      </c>
      <c r="V188" s="74">
        <f>'Субвенции '!D184</f>
        <v>227.1</v>
      </c>
      <c r="W188" s="74">
        <f>'Субвенции '!E184</f>
        <v>0</v>
      </c>
      <c r="X188" s="74">
        <f>'Субвенции '!F184</f>
        <v>38.95861</v>
      </c>
      <c r="Y188" s="74">
        <f t="shared" si="57"/>
        <v>17.154826067811538</v>
      </c>
      <c r="Z188" s="74">
        <f>Иные!B147</f>
        <v>0</v>
      </c>
      <c r="AA188" s="74">
        <f>Иные!C147</f>
        <v>372.7</v>
      </c>
      <c r="AB188" s="74">
        <f>Иные!D147</f>
        <v>372.7</v>
      </c>
      <c r="AC188" s="74">
        <f>Иные!E147</f>
        <v>0</v>
      </c>
      <c r="AD188" s="74">
        <f>Иные!F147</f>
        <v>57.931940000000004</v>
      </c>
      <c r="AE188" s="74">
        <f t="shared" si="56"/>
        <v>15.543852964851087</v>
      </c>
      <c r="AF188" s="38"/>
      <c r="AG188" s="35"/>
    </row>
    <row r="189" spans="1:33" x14ac:dyDescent="0.25">
      <c r="A189" s="16" t="s">
        <v>489</v>
      </c>
      <c r="B189" s="141">
        <f t="shared" si="38"/>
        <v>5637.7</v>
      </c>
      <c r="C189" s="141">
        <f t="shared" si="39"/>
        <v>5757.5999999999995</v>
      </c>
      <c r="D189" s="141">
        <f t="shared" si="40"/>
        <v>5757.5999999999995</v>
      </c>
      <c r="E189" s="141">
        <f t="shared" si="41"/>
        <v>0</v>
      </c>
      <c r="F189" s="141">
        <f t="shared" si="42"/>
        <v>120.98889</v>
      </c>
      <c r="G189" s="141">
        <f t="shared" si="58"/>
        <v>2.1013771363067946</v>
      </c>
      <c r="H189" s="74"/>
      <c r="I189" s="74"/>
      <c r="J189" s="74"/>
      <c r="K189" s="74"/>
      <c r="L189" s="74"/>
      <c r="M189" s="75"/>
      <c r="N189" s="231">
        <f>Субсидии!B184</f>
        <v>5070</v>
      </c>
      <c r="O189" s="231">
        <f>Субсидии!C184</f>
        <v>5070</v>
      </c>
      <c r="P189" s="231">
        <f>Субсидии!D184</f>
        <v>5070</v>
      </c>
      <c r="Q189" s="231">
        <f>Субсидии!E184</f>
        <v>0</v>
      </c>
      <c r="R189" s="231">
        <f>Субсидии!F184</f>
        <v>0</v>
      </c>
      <c r="S189" s="74">
        <f t="shared" si="59"/>
        <v>0</v>
      </c>
      <c r="T189" s="74">
        <f>'Субвенции '!B185</f>
        <v>567.70000000000005</v>
      </c>
      <c r="U189" s="74">
        <f>'Субвенции '!C185</f>
        <v>567.70000000000005</v>
      </c>
      <c r="V189" s="74">
        <f>'Субвенции '!D185</f>
        <v>567.70000000000005</v>
      </c>
      <c r="W189" s="74">
        <f>'Субвенции '!E185</f>
        <v>0</v>
      </c>
      <c r="X189" s="74">
        <f>'Субвенции '!F185</f>
        <v>102.35181</v>
      </c>
      <c r="Y189" s="74">
        <f t="shared" si="57"/>
        <v>18.029207327813985</v>
      </c>
      <c r="Z189" s="74">
        <f>Иные!B146</f>
        <v>0</v>
      </c>
      <c r="AA189" s="74">
        <f>Иные!C146</f>
        <v>119.9</v>
      </c>
      <c r="AB189" s="74">
        <f>Иные!D146</f>
        <v>119.9</v>
      </c>
      <c r="AC189" s="74">
        <f>Иные!E146</f>
        <v>0</v>
      </c>
      <c r="AD189" s="74">
        <f>Иные!F146</f>
        <v>18.637080000000001</v>
      </c>
      <c r="AE189" s="74">
        <f t="shared" si="56"/>
        <v>15.543853211009173</v>
      </c>
      <c r="AF189" s="38"/>
      <c r="AG189" s="35"/>
    </row>
    <row r="190" spans="1:33" s="5" customFormat="1" ht="31.5" x14ac:dyDescent="0.25">
      <c r="A190" s="7" t="s">
        <v>211</v>
      </c>
      <c r="B190" s="71">
        <f t="shared" si="38"/>
        <v>892108.77408999985</v>
      </c>
      <c r="C190" s="71">
        <f t="shared" si="39"/>
        <v>964896.46582999965</v>
      </c>
      <c r="D190" s="71">
        <f t="shared" si="40"/>
        <v>964896.46582999965</v>
      </c>
      <c r="E190" s="71">
        <f t="shared" si="41"/>
        <v>0</v>
      </c>
      <c r="F190" s="71">
        <f t="shared" si="42"/>
        <v>193550.75414000003</v>
      </c>
      <c r="G190" s="71">
        <f t="shared" si="58"/>
        <v>20.059225108002497</v>
      </c>
      <c r="H190" s="71">
        <f>SUM(H191:H203)</f>
        <v>177261.1</v>
      </c>
      <c r="I190" s="71">
        <f>SUM(I191:I203)</f>
        <v>177261.1</v>
      </c>
      <c r="J190" s="71">
        <f>SUM(J191:J203)</f>
        <v>177261.1</v>
      </c>
      <c r="K190" s="71">
        <f>SUM(K191:K203)</f>
        <v>0</v>
      </c>
      <c r="L190" s="71">
        <f>SUM(L191:L203)</f>
        <v>44315.4</v>
      </c>
      <c r="M190" s="72">
        <f>L190/I190*100</f>
        <v>25.000070517445732</v>
      </c>
      <c r="N190" s="71">
        <f>SUM(N191:N203)</f>
        <v>168918.87409</v>
      </c>
      <c r="O190" s="71">
        <f>SUM(O191:O203)</f>
        <v>168491.89582999999</v>
      </c>
      <c r="P190" s="71">
        <f>SUM(P191:P203)</f>
        <v>168491.89582999999</v>
      </c>
      <c r="Q190" s="71">
        <f>SUM(Q191:Q203)</f>
        <v>0</v>
      </c>
      <c r="R190" s="71">
        <f>SUM(R191:R203)</f>
        <v>48791.487330000004</v>
      </c>
      <c r="S190" s="71">
        <f t="shared" si="59"/>
        <v>28.957765054307544</v>
      </c>
      <c r="T190" s="71">
        <f>SUM(T191:T203)</f>
        <v>494371.89999999979</v>
      </c>
      <c r="U190" s="71">
        <f>SUM(U191:U203)</f>
        <v>527875.5699999996</v>
      </c>
      <c r="V190" s="71">
        <f>SUM(V191:V203)</f>
        <v>527875.5699999996</v>
      </c>
      <c r="W190" s="71">
        <f>SUM(W191:W203)</f>
        <v>0</v>
      </c>
      <c r="X190" s="71">
        <f>SUM(X191:X203)</f>
        <v>90245.477770000027</v>
      </c>
      <c r="Y190" s="71">
        <f t="shared" si="57"/>
        <v>17.095975434134996</v>
      </c>
      <c r="Z190" s="71">
        <f>SUM(Z191:Z203)</f>
        <v>51556.9</v>
      </c>
      <c r="AA190" s="71">
        <f>SUM(AA191:AA203)</f>
        <v>91267.899999999965</v>
      </c>
      <c r="AB190" s="71">
        <f>SUM(AB191:AB203)</f>
        <v>91267.899999999965</v>
      </c>
      <c r="AC190" s="71">
        <f>SUM(AC191:AC203)</f>
        <v>0</v>
      </c>
      <c r="AD190" s="71">
        <f>SUM(AD191:AD203)</f>
        <v>10198.389039999998</v>
      </c>
      <c r="AE190" s="71">
        <f>AD190/AA190*100</f>
        <v>11.174124790862946</v>
      </c>
      <c r="AF190" s="38"/>
      <c r="AG190" s="37"/>
    </row>
    <row r="191" spans="1:33" ht="31.5" x14ac:dyDescent="0.25">
      <c r="A191" s="252" t="s">
        <v>186</v>
      </c>
      <c r="B191" s="74">
        <f t="shared" si="38"/>
        <v>835943.07409000013</v>
      </c>
      <c r="C191" s="74">
        <f t="shared" si="39"/>
        <v>902592.62367999996</v>
      </c>
      <c r="D191" s="74">
        <f t="shared" si="40"/>
        <v>902592.62367999996</v>
      </c>
      <c r="E191" s="74">
        <f t="shared" si="41"/>
        <v>0</v>
      </c>
      <c r="F191" s="74">
        <f t="shared" si="42"/>
        <v>192666.55920000002</v>
      </c>
      <c r="G191" s="74">
        <f t="shared" si="58"/>
        <v>21.345904469556899</v>
      </c>
      <c r="H191" s="73">
        <f>Дотации!B48</f>
        <v>177261.1</v>
      </c>
      <c r="I191" s="73">
        <f>Дотации!C48</f>
        <v>177261.1</v>
      </c>
      <c r="J191" s="73">
        <f>Дотации!D48</f>
        <v>177261.1</v>
      </c>
      <c r="K191" s="73">
        <f>Дотации!E48</f>
        <v>0</v>
      </c>
      <c r="L191" s="73">
        <f>Дотации!F48</f>
        <v>44315.4</v>
      </c>
      <c r="M191" s="73">
        <f>L191/I191*100</f>
        <v>25.000070517445732</v>
      </c>
      <c r="N191" s="74">
        <f>Субсидии!B186</f>
        <v>120591.87409</v>
      </c>
      <c r="O191" s="74">
        <f>Субсидии!C186</f>
        <v>117355.35368</v>
      </c>
      <c r="P191" s="74">
        <f>Субсидии!D186</f>
        <v>117355.35368</v>
      </c>
      <c r="Q191" s="74">
        <f>Субсидии!E186</f>
        <v>0</v>
      </c>
      <c r="R191" s="74">
        <f>Субсидии!F186</f>
        <v>48791.487330000004</v>
      </c>
      <c r="S191" s="74">
        <f t="shared" si="59"/>
        <v>41.575851292683872</v>
      </c>
      <c r="T191" s="74">
        <f>'Субвенции '!B187</f>
        <v>491533.2</v>
      </c>
      <c r="U191" s="74">
        <f>'Субвенции '!C187</f>
        <v>525036.86999999988</v>
      </c>
      <c r="V191" s="74">
        <f>'Субвенции '!D187</f>
        <v>525036.86999999988</v>
      </c>
      <c r="W191" s="74">
        <f>'Субвенции '!E187</f>
        <v>0</v>
      </c>
      <c r="X191" s="74">
        <f>'Субвенции '!F187</f>
        <v>89846.819030000028</v>
      </c>
      <c r="Y191" s="74">
        <f t="shared" si="57"/>
        <v>17.112478030352428</v>
      </c>
      <c r="Z191" s="74">
        <f>Иные!B150</f>
        <v>46556.9</v>
      </c>
      <c r="AA191" s="74">
        <f>Иные!C150</f>
        <v>82939.3</v>
      </c>
      <c r="AB191" s="74">
        <f>Иные!D150</f>
        <v>82939.3</v>
      </c>
      <c r="AC191" s="74">
        <f>Иные!E150</f>
        <v>0</v>
      </c>
      <c r="AD191" s="74">
        <f>Иные!F150</f>
        <v>9712.8528399999996</v>
      </c>
      <c r="AE191" s="74">
        <f>AD191/AA191*100</f>
        <v>11.710796739302115</v>
      </c>
      <c r="AF191" s="38"/>
      <c r="AG191" s="35"/>
    </row>
    <row r="192" spans="1:33" x14ac:dyDescent="0.25">
      <c r="A192" s="16" t="s">
        <v>490</v>
      </c>
      <c r="B192" s="141">
        <f t="shared" si="38"/>
        <v>12500</v>
      </c>
      <c r="C192" s="141">
        <f t="shared" si="39"/>
        <v>12500</v>
      </c>
      <c r="D192" s="141">
        <f t="shared" si="40"/>
        <v>12500</v>
      </c>
      <c r="E192" s="141">
        <f t="shared" si="41"/>
        <v>0</v>
      </c>
      <c r="F192" s="141">
        <f t="shared" si="42"/>
        <v>0</v>
      </c>
      <c r="G192" s="141">
        <f t="shared" si="58"/>
        <v>0</v>
      </c>
      <c r="H192" s="74"/>
      <c r="I192" s="74"/>
      <c r="J192" s="74"/>
      <c r="K192" s="74"/>
      <c r="L192" s="74"/>
      <c r="M192" s="75"/>
      <c r="N192" s="231">
        <f>Субсидии!B187</f>
        <v>7500</v>
      </c>
      <c r="O192" s="231">
        <f>Субсидии!C187</f>
        <v>7500</v>
      </c>
      <c r="P192" s="231">
        <f>Субсидии!D187</f>
        <v>7500</v>
      </c>
      <c r="Q192" s="231">
        <f>Субсидии!E187</f>
        <v>0</v>
      </c>
      <c r="R192" s="231">
        <f>Субсидии!F187</f>
        <v>0</v>
      </c>
      <c r="S192" s="74">
        <f t="shared" si="59"/>
        <v>0</v>
      </c>
      <c r="T192" s="74"/>
      <c r="U192" s="74"/>
      <c r="V192" s="74"/>
      <c r="W192" s="74"/>
      <c r="X192" s="74"/>
      <c r="Y192" s="74"/>
      <c r="Z192" s="74">
        <f>Иные!B151</f>
        <v>5000</v>
      </c>
      <c r="AA192" s="74">
        <f>Иные!C151</f>
        <v>5000</v>
      </c>
      <c r="AB192" s="74">
        <f>Иные!D151</f>
        <v>5000</v>
      </c>
      <c r="AC192" s="74">
        <f>Иные!E151</f>
        <v>0</v>
      </c>
      <c r="AD192" s="74">
        <f>Иные!F151</f>
        <v>0</v>
      </c>
      <c r="AE192" s="74">
        <f t="shared" ref="AE192:AE203" si="60">AD192/AA192*100</f>
        <v>0</v>
      </c>
      <c r="AF192" s="38"/>
      <c r="AG192" s="35"/>
    </row>
    <row r="193" spans="1:33" x14ac:dyDescent="0.25">
      <c r="A193" s="16" t="s">
        <v>380</v>
      </c>
      <c r="B193" s="141">
        <f t="shared" si="38"/>
        <v>2906.1</v>
      </c>
      <c r="C193" s="141">
        <f t="shared" si="39"/>
        <v>3145</v>
      </c>
      <c r="D193" s="141">
        <f t="shared" si="40"/>
        <v>3145</v>
      </c>
      <c r="E193" s="141">
        <f t="shared" si="41"/>
        <v>0</v>
      </c>
      <c r="F193" s="141">
        <f t="shared" si="42"/>
        <v>32.864570000000001</v>
      </c>
      <c r="G193" s="141">
        <f t="shared" si="58"/>
        <v>1.0449783783783784</v>
      </c>
      <c r="H193" s="74"/>
      <c r="I193" s="74"/>
      <c r="J193" s="74"/>
      <c r="K193" s="74"/>
      <c r="L193" s="74"/>
      <c r="M193" s="75"/>
      <c r="N193" s="231">
        <f>Субсидии!B188</f>
        <v>2679</v>
      </c>
      <c r="O193" s="231">
        <f>Субсидии!C188</f>
        <v>2679</v>
      </c>
      <c r="P193" s="231">
        <f>Субсидии!D188</f>
        <v>2679</v>
      </c>
      <c r="Q193" s="231">
        <f>Субсидии!E188</f>
        <v>0</v>
      </c>
      <c r="R193" s="231">
        <f>Субсидии!F188</f>
        <v>0</v>
      </c>
      <c r="S193" s="74">
        <f t="shared" si="59"/>
        <v>0</v>
      </c>
      <c r="T193" s="74">
        <f>'Субвенции '!B188</f>
        <v>227.1</v>
      </c>
      <c r="U193" s="74">
        <f>'Субвенции '!C188</f>
        <v>227.1</v>
      </c>
      <c r="V193" s="74">
        <f>'Субвенции '!D188</f>
        <v>227.1</v>
      </c>
      <c r="W193" s="74">
        <f>'Субвенции '!E188</f>
        <v>0</v>
      </c>
      <c r="X193" s="74">
        <f>'Субвенции '!F188</f>
        <v>32.864570000000001</v>
      </c>
      <c r="Y193" s="74">
        <f t="shared" ref="Y193:Y221" si="61">X193/U193*100</f>
        <v>14.471409070893879</v>
      </c>
      <c r="Z193" s="74">
        <f>Иные!B152</f>
        <v>0</v>
      </c>
      <c r="AA193" s="74">
        <f>Иные!C152</f>
        <v>238.9</v>
      </c>
      <c r="AB193" s="74">
        <f>Иные!D152</f>
        <v>238.9</v>
      </c>
      <c r="AC193" s="74">
        <f>Иные!E152</f>
        <v>0</v>
      </c>
      <c r="AD193" s="74">
        <f>Иные!F152</f>
        <v>0</v>
      </c>
      <c r="AE193" s="74">
        <f t="shared" si="60"/>
        <v>0</v>
      </c>
      <c r="AF193" s="38"/>
      <c r="AG193" s="35"/>
    </row>
    <row r="194" spans="1:33" x14ac:dyDescent="0.25">
      <c r="A194" s="16" t="s">
        <v>381</v>
      </c>
      <c r="B194" s="141">
        <f t="shared" si="38"/>
        <v>3473.1</v>
      </c>
      <c r="C194" s="141">
        <f t="shared" si="39"/>
        <v>3847.5</v>
      </c>
      <c r="D194" s="141">
        <f t="shared" si="40"/>
        <v>3847.5</v>
      </c>
      <c r="E194" s="141">
        <f t="shared" si="41"/>
        <v>0</v>
      </c>
      <c r="F194" s="141">
        <f t="shared" si="42"/>
        <v>105.53363</v>
      </c>
      <c r="G194" s="141">
        <f t="shared" si="58"/>
        <v>2.7429143599740091</v>
      </c>
      <c r="H194" s="74"/>
      <c r="I194" s="74"/>
      <c r="J194" s="74"/>
      <c r="K194" s="74"/>
      <c r="L194" s="74"/>
      <c r="M194" s="75"/>
      <c r="N194" s="231">
        <f>Субсидии!B189</f>
        <v>3246</v>
      </c>
      <c r="O194" s="231">
        <f>Субсидии!C189</f>
        <v>3246</v>
      </c>
      <c r="P194" s="231">
        <f>Субсидии!D189</f>
        <v>3246</v>
      </c>
      <c r="Q194" s="231">
        <f>Субсидии!E189</f>
        <v>0</v>
      </c>
      <c r="R194" s="231">
        <f>Субсидии!F189</f>
        <v>0</v>
      </c>
      <c r="S194" s="74">
        <f t="shared" si="59"/>
        <v>0</v>
      </c>
      <c r="T194" s="74">
        <f>'Субвенции '!B189</f>
        <v>227.1</v>
      </c>
      <c r="U194" s="74">
        <f>'Субвенции '!C189</f>
        <v>227.1</v>
      </c>
      <c r="V194" s="74">
        <f>'Субвенции '!D189</f>
        <v>227.1</v>
      </c>
      <c r="W194" s="74">
        <f>'Субвенции '!E189</f>
        <v>0</v>
      </c>
      <c r="X194" s="74">
        <f>'Субвенции '!F189</f>
        <v>32.864570000000001</v>
      </c>
      <c r="Y194" s="74">
        <f t="shared" si="61"/>
        <v>14.471409070893879</v>
      </c>
      <c r="Z194" s="74">
        <f>Иные!B153</f>
        <v>0</v>
      </c>
      <c r="AA194" s="74">
        <f>Иные!C153</f>
        <v>374.4</v>
      </c>
      <c r="AB194" s="74">
        <f>Иные!D153</f>
        <v>374.4</v>
      </c>
      <c r="AC194" s="74">
        <f>Иные!E153</f>
        <v>0</v>
      </c>
      <c r="AD194" s="74">
        <f>Иные!F153</f>
        <v>72.669060000000002</v>
      </c>
      <c r="AE194" s="74">
        <f t="shared" si="60"/>
        <v>19.409471153846155</v>
      </c>
      <c r="AF194" s="38"/>
      <c r="AG194" s="35"/>
    </row>
    <row r="195" spans="1:33" x14ac:dyDescent="0.25">
      <c r="A195" s="16" t="s">
        <v>382</v>
      </c>
      <c r="B195" s="141">
        <f t="shared" si="38"/>
        <v>3878.1</v>
      </c>
      <c r="C195" s="141">
        <f t="shared" si="39"/>
        <v>6218.2471500000001</v>
      </c>
      <c r="D195" s="141">
        <f t="shared" si="40"/>
        <v>6218.2471500000001</v>
      </c>
      <c r="E195" s="141">
        <f t="shared" si="41"/>
        <v>0</v>
      </c>
      <c r="F195" s="141">
        <f t="shared" si="42"/>
        <v>105.41937</v>
      </c>
      <c r="G195" s="141">
        <f t="shared" si="58"/>
        <v>1.6953229335697921</v>
      </c>
      <c r="H195" s="74"/>
      <c r="I195" s="74"/>
      <c r="J195" s="74"/>
      <c r="K195" s="74"/>
      <c r="L195" s="74"/>
      <c r="M195" s="75"/>
      <c r="N195" s="231">
        <f>Субсидии!B190</f>
        <v>3651</v>
      </c>
      <c r="O195" s="231">
        <f>Субсидии!C190</f>
        <v>5634.6471499999998</v>
      </c>
      <c r="P195" s="231">
        <f>Субсидии!D190</f>
        <v>5634.6471499999998</v>
      </c>
      <c r="Q195" s="231">
        <f>Субсидии!E190</f>
        <v>0</v>
      </c>
      <c r="R195" s="231">
        <f>Субсидии!F190</f>
        <v>0</v>
      </c>
      <c r="S195" s="74">
        <f t="shared" si="59"/>
        <v>0</v>
      </c>
      <c r="T195" s="74">
        <f>'Субвенции '!B190</f>
        <v>227.1</v>
      </c>
      <c r="U195" s="74">
        <f>'Субвенции '!C190</f>
        <v>227.1</v>
      </c>
      <c r="V195" s="74">
        <f>'Субвенции '!D190</f>
        <v>227.1</v>
      </c>
      <c r="W195" s="74">
        <f>'Субвенции '!E190</f>
        <v>0</v>
      </c>
      <c r="X195" s="74">
        <f>'Субвенции '!F190</f>
        <v>36.224170000000001</v>
      </c>
      <c r="Y195" s="74">
        <f t="shared" si="61"/>
        <v>15.950757375605463</v>
      </c>
      <c r="Z195" s="74">
        <f>Иные!B154</f>
        <v>0</v>
      </c>
      <c r="AA195" s="74">
        <f>Иные!C154</f>
        <v>356.5</v>
      </c>
      <c r="AB195" s="74">
        <f>Иные!D154</f>
        <v>356.5</v>
      </c>
      <c r="AC195" s="74">
        <f>Иные!E154</f>
        <v>0</v>
      </c>
      <c r="AD195" s="74">
        <f>Иные!F154</f>
        <v>69.1952</v>
      </c>
      <c r="AE195" s="74">
        <f t="shared" si="60"/>
        <v>19.40959326788219</v>
      </c>
      <c r="AF195" s="38"/>
      <c r="AG195" s="35"/>
    </row>
    <row r="196" spans="1:33" x14ac:dyDescent="0.25">
      <c r="A196" s="16" t="s">
        <v>383</v>
      </c>
      <c r="B196" s="141">
        <f t="shared" si="38"/>
        <v>4352.1000000000004</v>
      </c>
      <c r="C196" s="141">
        <f t="shared" si="39"/>
        <v>4806.5</v>
      </c>
      <c r="D196" s="141">
        <f t="shared" si="40"/>
        <v>4806.5</v>
      </c>
      <c r="E196" s="141">
        <f t="shared" si="41"/>
        <v>0</v>
      </c>
      <c r="F196" s="141">
        <f t="shared" si="42"/>
        <v>131.11654000000001</v>
      </c>
      <c r="G196" s="141">
        <f t="shared" si="58"/>
        <v>2.7279005513367318</v>
      </c>
      <c r="H196" s="74"/>
      <c r="I196" s="74"/>
      <c r="J196" s="74"/>
      <c r="K196" s="74"/>
      <c r="L196" s="74"/>
      <c r="M196" s="75"/>
      <c r="N196" s="231">
        <f>Субсидии!B191</f>
        <v>4125</v>
      </c>
      <c r="O196" s="231">
        <f>Субсидии!C191</f>
        <v>4125</v>
      </c>
      <c r="P196" s="231">
        <f>Субсидии!D191</f>
        <v>4125</v>
      </c>
      <c r="Q196" s="231">
        <f>Субсидии!E191</f>
        <v>0</v>
      </c>
      <c r="R196" s="231">
        <f>Субсидии!F191</f>
        <v>0</v>
      </c>
      <c r="S196" s="74">
        <f t="shared" si="59"/>
        <v>0</v>
      </c>
      <c r="T196" s="74">
        <f>'Субвенции '!B191</f>
        <v>227.1</v>
      </c>
      <c r="U196" s="74">
        <f>'Субвенции '!C191</f>
        <v>227.1</v>
      </c>
      <c r="V196" s="74">
        <f>'Субвенции '!D191</f>
        <v>227.1</v>
      </c>
      <c r="W196" s="74">
        <f>'Субвенции '!E191</f>
        <v>0</v>
      </c>
      <c r="X196" s="74">
        <f>'Субвенции '!F191</f>
        <v>32.864580000000004</v>
      </c>
      <c r="Y196" s="74">
        <f t="shared" si="61"/>
        <v>14.471413474240425</v>
      </c>
      <c r="Z196" s="74">
        <f>Иные!B155</f>
        <v>0</v>
      </c>
      <c r="AA196" s="74">
        <f>Иные!C155</f>
        <v>454.4</v>
      </c>
      <c r="AB196" s="74">
        <f>Иные!D155</f>
        <v>454.4</v>
      </c>
      <c r="AC196" s="74">
        <f>Иные!E155</f>
        <v>0</v>
      </c>
      <c r="AD196" s="74">
        <f>Иные!F155</f>
        <v>98.251960000000011</v>
      </c>
      <c r="AE196" s="74">
        <f t="shared" si="60"/>
        <v>21.622350352112679</v>
      </c>
      <c r="AF196" s="38"/>
      <c r="AG196" s="35"/>
    </row>
    <row r="197" spans="1:33" x14ac:dyDescent="0.25">
      <c r="A197" s="16" t="s">
        <v>384</v>
      </c>
      <c r="B197" s="141">
        <f t="shared" si="38"/>
        <v>2759.1</v>
      </c>
      <c r="C197" s="141">
        <f t="shared" si="39"/>
        <v>2878.7999999999997</v>
      </c>
      <c r="D197" s="141">
        <f t="shared" si="40"/>
        <v>2878.7999999999997</v>
      </c>
      <c r="E197" s="141">
        <f t="shared" si="41"/>
        <v>0</v>
      </c>
      <c r="F197" s="141">
        <f t="shared" si="42"/>
        <v>56.098019999999998</v>
      </c>
      <c r="G197" s="141">
        <f t="shared" si="58"/>
        <v>1.9486598582742809</v>
      </c>
      <c r="H197" s="74"/>
      <c r="I197" s="74"/>
      <c r="J197" s="74"/>
      <c r="K197" s="74"/>
      <c r="L197" s="74"/>
      <c r="M197" s="75"/>
      <c r="N197" s="231">
        <f>Субсидии!B192</f>
        <v>2532</v>
      </c>
      <c r="O197" s="231">
        <f>Субсидии!C192</f>
        <v>2532</v>
      </c>
      <c r="P197" s="231">
        <f>Субсидии!D192</f>
        <v>2532</v>
      </c>
      <c r="Q197" s="231">
        <f>Субсидии!E192</f>
        <v>0</v>
      </c>
      <c r="R197" s="231">
        <f>Субсидии!F192</f>
        <v>0</v>
      </c>
      <c r="S197" s="74">
        <f t="shared" si="59"/>
        <v>0</v>
      </c>
      <c r="T197" s="74">
        <f>'Субвенции '!B192</f>
        <v>227.1</v>
      </c>
      <c r="U197" s="74">
        <f>'Субвенции '!C192</f>
        <v>227.1</v>
      </c>
      <c r="V197" s="74">
        <f>'Субвенции '!D192</f>
        <v>227.1</v>
      </c>
      <c r="W197" s="74">
        <f>'Субвенции '!E192</f>
        <v>0</v>
      </c>
      <c r="X197" s="74">
        <f>'Субвенции '!F192</f>
        <v>32.864609999999999</v>
      </c>
      <c r="Y197" s="74">
        <f t="shared" si="61"/>
        <v>14.471426684280054</v>
      </c>
      <c r="Z197" s="74">
        <f>Иные!B156</f>
        <v>0</v>
      </c>
      <c r="AA197" s="74">
        <f>Иные!C156</f>
        <v>119.7</v>
      </c>
      <c r="AB197" s="74">
        <f>Иные!D156</f>
        <v>119.7</v>
      </c>
      <c r="AC197" s="74">
        <f>Иные!E156</f>
        <v>0</v>
      </c>
      <c r="AD197" s="74">
        <f>Иные!F156</f>
        <v>23.233409999999999</v>
      </c>
      <c r="AE197" s="74">
        <f t="shared" si="60"/>
        <v>19.409699248120297</v>
      </c>
      <c r="AF197" s="38"/>
      <c r="AG197" s="35"/>
    </row>
    <row r="198" spans="1:33" x14ac:dyDescent="0.25">
      <c r="A198" s="16" t="s">
        <v>385</v>
      </c>
      <c r="B198" s="141">
        <f t="shared" si="38"/>
        <v>3122.1</v>
      </c>
      <c r="C198" s="141">
        <f t="shared" si="39"/>
        <v>3361</v>
      </c>
      <c r="D198" s="141">
        <f t="shared" si="40"/>
        <v>3361</v>
      </c>
      <c r="E198" s="141">
        <f t="shared" si="41"/>
        <v>0</v>
      </c>
      <c r="F198" s="141">
        <f t="shared" si="42"/>
        <v>32.864580000000004</v>
      </c>
      <c r="G198" s="141">
        <f t="shared" si="58"/>
        <v>0.97782148170187444</v>
      </c>
      <c r="H198" s="74"/>
      <c r="I198" s="74"/>
      <c r="J198" s="74"/>
      <c r="K198" s="74"/>
      <c r="L198" s="74"/>
      <c r="M198" s="75"/>
      <c r="N198" s="231">
        <f>Субсидии!B193</f>
        <v>2895</v>
      </c>
      <c r="O198" s="231">
        <f>Субсидии!C193</f>
        <v>2895</v>
      </c>
      <c r="P198" s="231">
        <f>Субсидии!D193</f>
        <v>2895</v>
      </c>
      <c r="Q198" s="231">
        <f>Субсидии!E193</f>
        <v>0</v>
      </c>
      <c r="R198" s="231">
        <f>Субсидии!F193</f>
        <v>0</v>
      </c>
      <c r="S198" s="74">
        <f t="shared" si="59"/>
        <v>0</v>
      </c>
      <c r="T198" s="74">
        <f>'Субвенции '!B193</f>
        <v>227.1</v>
      </c>
      <c r="U198" s="74">
        <f>'Субвенции '!C193</f>
        <v>227.1</v>
      </c>
      <c r="V198" s="74">
        <f>'Субвенции '!D193</f>
        <v>227.1</v>
      </c>
      <c r="W198" s="74">
        <f>'Субвенции '!E193</f>
        <v>0</v>
      </c>
      <c r="X198" s="74">
        <f>'Субвенции '!F193</f>
        <v>32.864580000000004</v>
      </c>
      <c r="Y198" s="74">
        <f t="shared" si="61"/>
        <v>14.471413474240425</v>
      </c>
      <c r="Z198" s="74">
        <f>Иные!B157</f>
        <v>0</v>
      </c>
      <c r="AA198" s="74">
        <f>Иные!C157</f>
        <v>238.9</v>
      </c>
      <c r="AB198" s="74">
        <f>Иные!D157</f>
        <v>238.9</v>
      </c>
      <c r="AC198" s="74">
        <f>Иные!E157</f>
        <v>0</v>
      </c>
      <c r="AD198" s="74">
        <f>Иные!F157</f>
        <v>0</v>
      </c>
      <c r="AE198" s="74">
        <f t="shared" si="60"/>
        <v>0</v>
      </c>
      <c r="AF198" s="38"/>
      <c r="AG198" s="35"/>
    </row>
    <row r="199" spans="1:33" x14ac:dyDescent="0.25">
      <c r="A199" s="16" t="s">
        <v>386</v>
      </c>
      <c r="B199" s="141">
        <f t="shared" si="38"/>
        <v>4304.1000000000004</v>
      </c>
      <c r="C199" s="141">
        <f t="shared" si="39"/>
        <v>4521.8</v>
      </c>
      <c r="D199" s="141">
        <f t="shared" si="40"/>
        <v>4521.8</v>
      </c>
      <c r="E199" s="141">
        <f t="shared" si="41"/>
        <v>0</v>
      </c>
      <c r="F199" s="141">
        <f t="shared" si="42"/>
        <v>75.119470000000007</v>
      </c>
      <c r="G199" s="141">
        <f t="shared" si="58"/>
        <v>1.6612736078552788</v>
      </c>
      <c r="H199" s="74"/>
      <c r="I199" s="74"/>
      <c r="J199" s="74"/>
      <c r="K199" s="74"/>
      <c r="L199" s="74"/>
      <c r="M199" s="75"/>
      <c r="N199" s="231">
        <f>Субсидии!B194</f>
        <v>4077</v>
      </c>
      <c r="O199" s="231">
        <f>Субсидии!C194</f>
        <v>4077</v>
      </c>
      <c r="P199" s="231">
        <f>Субсидии!D194</f>
        <v>4077</v>
      </c>
      <c r="Q199" s="231">
        <f>Субсидии!E194</f>
        <v>0</v>
      </c>
      <c r="R199" s="231">
        <f>Субсидии!F194</f>
        <v>0</v>
      </c>
      <c r="S199" s="74">
        <f t="shared" si="59"/>
        <v>0</v>
      </c>
      <c r="T199" s="74">
        <f>'Субвенции '!B194</f>
        <v>227.1</v>
      </c>
      <c r="U199" s="74">
        <f>'Субвенции '!C194</f>
        <v>227.1</v>
      </c>
      <c r="V199" s="74">
        <f>'Субвенции '!D194</f>
        <v>227.1</v>
      </c>
      <c r="W199" s="74">
        <f>'Субвенции '!E194</f>
        <v>0</v>
      </c>
      <c r="X199" s="74">
        <f>'Субвенции '!F194</f>
        <v>32.864570000000001</v>
      </c>
      <c r="Y199" s="74">
        <f t="shared" si="61"/>
        <v>14.471409070893879</v>
      </c>
      <c r="Z199" s="74">
        <f>Иные!B158</f>
        <v>0</v>
      </c>
      <c r="AA199" s="74">
        <f>Иные!C158</f>
        <v>217.7</v>
      </c>
      <c r="AB199" s="74">
        <f>Иные!D158</f>
        <v>217.7</v>
      </c>
      <c r="AC199" s="74">
        <f>Иные!E158</f>
        <v>0</v>
      </c>
      <c r="AD199" s="74">
        <f>Иные!F158</f>
        <v>42.254899999999999</v>
      </c>
      <c r="AE199" s="74">
        <f t="shared" si="60"/>
        <v>19.409692237023428</v>
      </c>
      <c r="AF199" s="38"/>
      <c r="AG199" s="35"/>
    </row>
    <row r="200" spans="1:33" x14ac:dyDescent="0.25">
      <c r="A200" s="16" t="s">
        <v>387</v>
      </c>
      <c r="B200" s="141">
        <f t="shared" si="38"/>
        <v>5414.1</v>
      </c>
      <c r="C200" s="141">
        <f t="shared" si="39"/>
        <v>5832.6</v>
      </c>
      <c r="D200" s="141">
        <f t="shared" si="40"/>
        <v>5832.6</v>
      </c>
      <c r="E200" s="141">
        <f t="shared" si="41"/>
        <v>0</v>
      </c>
      <c r="F200" s="141">
        <f t="shared" si="42"/>
        <v>112.39243999999999</v>
      </c>
      <c r="G200" s="141">
        <f t="shared" si="58"/>
        <v>1.9269697904879468</v>
      </c>
      <c r="H200" s="74"/>
      <c r="I200" s="74"/>
      <c r="J200" s="74"/>
      <c r="K200" s="74"/>
      <c r="L200" s="74"/>
      <c r="M200" s="75"/>
      <c r="N200" s="231">
        <f>Субсидии!B195</f>
        <v>5187</v>
      </c>
      <c r="O200" s="231">
        <f>Субсидии!C195</f>
        <v>5187</v>
      </c>
      <c r="P200" s="231">
        <f>Субсидии!D195</f>
        <v>5187</v>
      </c>
      <c r="Q200" s="231">
        <f>Субсидии!E195</f>
        <v>0</v>
      </c>
      <c r="R200" s="231">
        <f>Субсидии!F195</f>
        <v>0</v>
      </c>
      <c r="S200" s="74">
        <f t="shared" si="59"/>
        <v>0</v>
      </c>
      <c r="T200" s="74">
        <f>'Субвенции '!B195</f>
        <v>227.1</v>
      </c>
      <c r="U200" s="74">
        <f>'Субвенции '!C195</f>
        <v>227.1</v>
      </c>
      <c r="V200" s="74">
        <f>'Субвенции '!D195</f>
        <v>227.1</v>
      </c>
      <c r="W200" s="74">
        <f>'Субвенции '!E195</f>
        <v>0</v>
      </c>
      <c r="X200" s="74">
        <f>'Субвенции '!F195</f>
        <v>31.162860000000002</v>
      </c>
      <c r="Y200" s="74">
        <f t="shared" si="61"/>
        <v>13.722087186261561</v>
      </c>
      <c r="Z200" s="74">
        <f>Иные!B159</f>
        <v>0</v>
      </c>
      <c r="AA200" s="74">
        <f>Иные!C159</f>
        <v>418.5</v>
      </c>
      <c r="AB200" s="74">
        <f>Иные!D159</f>
        <v>418.5</v>
      </c>
      <c r="AC200" s="74">
        <f>Иные!E159</f>
        <v>0</v>
      </c>
      <c r="AD200" s="74">
        <f>Иные!F159</f>
        <v>81.229579999999999</v>
      </c>
      <c r="AE200" s="74">
        <f t="shared" si="60"/>
        <v>19.409696535244922</v>
      </c>
      <c r="AF200" s="38"/>
      <c r="AG200" s="35"/>
    </row>
    <row r="201" spans="1:33" x14ac:dyDescent="0.25">
      <c r="A201" s="16" t="s">
        <v>237</v>
      </c>
      <c r="B201" s="141">
        <f t="shared" ref="B201:B264" si="62">H201+N201+T201+Z201</f>
        <v>6228.7</v>
      </c>
      <c r="C201" s="141">
        <f t="shared" ref="C201:C264" si="63">I201+O201+U201+AA201</f>
        <v>6665.2</v>
      </c>
      <c r="D201" s="141">
        <f t="shared" ref="D201:D264" si="64">J201+P201+V201+AB201</f>
        <v>6665.2</v>
      </c>
      <c r="E201" s="141">
        <f t="shared" ref="E201:E264" si="65">K201+Q201+W201+AC201</f>
        <v>0</v>
      </c>
      <c r="F201" s="141">
        <f t="shared" ref="F201:F264" si="66">L201+R201+X201+AD201</f>
        <v>68.355039999999988</v>
      </c>
      <c r="G201" s="141">
        <f t="shared" si="58"/>
        <v>1.025551221268679</v>
      </c>
      <c r="H201" s="74"/>
      <c r="I201" s="74"/>
      <c r="J201" s="74"/>
      <c r="K201" s="74"/>
      <c r="L201" s="74"/>
      <c r="M201" s="75"/>
      <c r="N201" s="231">
        <f>Субсидии!B196</f>
        <v>5661</v>
      </c>
      <c r="O201" s="231">
        <f>Субсидии!C196</f>
        <v>5661</v>
      </c>
      <c r="P201" s="231">
        <f>Субсидии!D196</f>
        <v>5661</v>
      </c>
      <c r="Q201" s="231">
        <f>Субсидии!E196</f>
        <v>0</v>
      </c>
      <c r="R201" s="231">
        <f>Субсидии!F196</f>
        <v>0</v>
      </c>
      <c r="S201" s="74">
        <f t="shared" si="59"/>
        <v>0</v>
      </c>
      <c r="T201" s="74">
        <f>'Субвенции '!B196</f>
        <v>567.70000000000005</v>
      </c>
      <c r="U201" s="74">
        <f>'Субвенции '!C196</f>
        <v>567.70000000000005</v>
      </c>
      <c r="V201" s="74">
        <f>'Субвенции '!D196</f>
        <v>567.70000000000005</v>
      </c>
      <c r="W201" s="74">
        <f>'Субвенции '!E196</f>
        <v>0</v>
      </c>
      <c r="X201" s="74">
        <f>'Субвенции '!F196</f>
        <v>68.355039999999988</v>
      </c>
      <c r="Y201" s="74">
        <f t="shared" si="61"/>
        <v>12.040697551523689</v>
      </c>
      <c r="Z201" s="74">
        <f>Иные!B160</f>
        <v>0</v>
      </c>
      <c r="AA201" s="74">
        <f>Иные!C160</f>
        <v>436.5</v>
      </c>
      <c r="AB201" s="74">
        <f>Иные!D160</f>
        <v>436.5</v>
      </c>
      <c r="AC201" s="74">
        <f>Иные!E160</f>
        <v>0</v>
      </c>
      <c r="AD201" s="74">
        <f>Иные!F160</f>
        <v>0</v>
      </c>
      <c r="AE201" s="74">
        <f t="shared" si="60"/>
        <v>0</v>
      </c>
      <c r="AF201" s="38"/>
      <c r="AG201" s="35"/>
    </row>
    <row r="202" spans="1:33" x14ac:dyDescent="0.25">
      <c r="A202" s="16" t="s">
        <v>388</v>
      </c>
      <c r="B202" s="141">
        <f t="shared" si="62"/>
        <v>4124.1000000000004</v>
      </c>
      <c r="C202" s="141">
        <f t="shared" si="63"/>
        <v>4482.3</v>
      </c>
      <c r="D202" s="141">
        <f t="shared" si="64"/>
        <v>4482.3</v>
      </c>
      <c r="E202" s="141">
        <f t="shared" si="65"/>
        <v>0</v>
      </c>
      <c r="F202" s="141">
        <f t="shared" si="66"/>
        <v>110.31550999999999</v>
      </c>
      <c r="G202" s="141">
        <f t="shared" si="58"/>
        <v>2.4611362470160403</v>
      </c>
      <c r="H202" s="74"/>
      <c r="I202" s="74"/>
      <c r="J202" s="74"/>
      <c r="K202" s="74"/>
      <c r="L202" s="74"/>
      <c r="M202" s="75"/>
      <c r="N202" s="231">
        <f>Субсидии!B197</f>
        <v>3897</v>
      </c>
      <c r="O202" s="231">
        <f>Субсидии!C197</f>
        <v>3897</v>
      </c>
      <c r="P202" s="231">
        <f>Субсидии!D197</f>
        <v>3897</v>
      </c>
      <c r="Q202" s="231">
        <f>Субсидии!E197</f>
        <v>0</v>
      </c>
      <c r="R202" s="231">
        <f>Субсидии!F197</f>
        <v>0</v>
      </c>
      <c r="S202" s="74">
        <f t="shared" si="59"/>
        <v>0</v>
      </c>
      <c r="T202" s="74">
        <f>'Субвенции '!B197</f>
        <v>227.1</v>
      </c>
      <c r="U202" s="74">
        <f>'Субвенции '!C197</f>
        <v>227.1</v>
      </c>
      <c r="V202" s="74">
        <f>'Субвенции '!D197</f>
        <v>227.1</v>
      </c>
      <c r="W202" s="74">
        <f>'Субвенции '!E197</f>
        <v>0</v>
      </c>
      <c r="X202" s="74">
        <f>'Субвенции '!F197</f>
        <v>32.86459</v>
      </c>
      <c r="Y202" s="74">
        <f t="shared" si="61"/>
        <v>14.471417877586967</v>
      </c>
      <c r="Z202" s="74">
        <f>Иные!B161</f>
        <v>0</v>
      </c>
      <c r="AA202" s="74">
        <f>Иные!C161</f>
        <v>358.2</v>
      </c>
      <c r="AB202" s="74">
        <f>Иные!D161</f>
        <v>358.2</v>
      </c>
      <c r="AC202" s="74">
        <f>Иные!E161</f>
        <v>0</v>
      </c>
      <c r="AD202" s="74">
        <f>Иные!F161</f>
        <v>77.450919999999996</v>
      </c>
      <c r="AE202" s="74">
        <f t="shared" si="60"/>
        <v>21.622255723059745</v>
      </c>
      <c r="AF202" s="38"/>
      <c r="AG202" s="35"/>
    </row>
    <row r="203" spans="1:33" x14ac:dyDescent="0.25">
      <c r="A203" s="16" t="s">
        <v>389</v>
      </c>
      <c r="B203" s="141">
        <f t="shared" si="62"/>
        <v>3104.1</v>
      </c>
      <c r="C203" s="141">
        <f t="shared" si="63"/>
        <v>4044.895</v>
      </c>
      <c r="D203" s="141">
        <f t="shared" si="64"/>
        <v>4044.895</v>
      </c>
      <c r="E203" s="141">
        <f t="shared" si="65"/>
        <v>0</v>
      </c>
      <c r="F203" s="141">
        <f t="shared" si="66"/>
        <v>54.115769999999998</v>
      </c>
      <c r="G203" s="141">
        <f t="shared" si="58"/>
        <v>1.3378782391137469</v>
      </c>
      <c r="H203" s="74"/>
      <c r="I203" s="74"/>
      <c r="J203" s="74"/>
      <c r="K203" s="74"/>
      <c r="L203" s="74"/>
      <c r="M203" s="75"/>
      <c r="N203" s="231">
        <f>Субсидии!B198</f>
        <v>2877</v>
      </c>
      <c r="O203" s="231">
        <f>Субсидии!C198</f>
        <v>3702.895</v>
      </c>
      <c r="P203" s="231">
        <f>Субсидии!D198</f>
        <v>3702.895</v>
      </c>
      <c r="Q203" s="231">
        <f>Субсидии!E198</f>
        <v>0</v>
      </c>
      <c r="R203" s="231">
        <f>Субсидии!F198</f>
        <v>0</v>
      </c>
      <c r="S203" s="74">
        <f t="shared" si="59"/>
        <v>0</v>
      </c>
      <c r="T203" s="74">
        <f>'Субвенции '!B198</f>
        <v>227.1</v>
      </c>
      <c r="U203" s="74">
        <f>'Субвенции '!C198</f>
        <v>227.1</v>
      </c>
      <c r="V203" s="74">
        <f>'Субвенции '!D198</f>
        <v>227.1</v>
      </c>
      <c r="W203" s="74">
        <f>'Субвенции '!E198</f>
        <v>0</v>
      </c>
      <c r="X203" s="74">
        <f>'Субвенции '!F198</f>
        <v>32.864599999999996</v>
      </c>
      <c r="Y203" s="74">
        <f t="shared" si="61"/>
        <v>14.471422280933508</v>
      </c>
      <c r="Z203" s="74">
        <f>Иные!B162</f>
        <v>0</v>
      </c>
      <c r="AA203" s="74">
        <f>Иные!C162</f>
        <v>114.9</v>
      </c>
      <c r="AB203" s="74">
        <f>Иные!D162</f>
        <v>114.9</v>
      </c>
      <c r="AC203" s="74">
        <f>Иные!E162</f>
        <v>0</v>
      </c>
      <c r="AD203" s="74">
        <f>Иные!F162</f>
        <v>21.251169999999998</v>
      </c>
      <c r="AE203" s="74">
        <f t="shared" si="60"/>
        <v>18.495361183637943</v>
      </c>
      <c r="AF203" s="38"/>
      <c r="AG203" s="35"/>
    </row>
    <row r="204" spans="1:33" s="5" customFormat="1" ht="31.5" x14ac:dyDescent="0.25">
      <c r="A204" s="7" t="s">
        <v>213</v>
      </c>
      <c r="B204" s="71">
        <f t="shared" si="62"/>
        <v>346924.21079000004</v>
      </c>
      <c r="C204" s="71">
        <f t="shared" si="63"/>
        <v>383409.79879000003</v>
      </c>
      <c r="D204" s="71">
        <f t="shared" si="64"/>
        <v>383409.79879000003</v>
      </c>
      <c r="E204" s="71">
        <f t="shared" si="65"/>
        <v>0</v>
      </c>
      <c r="F204" s="71">
        <f t="shared" si="66"/>
        <v>81834.370559999996</v>
      </c>
      <c r="G204" s="71">
        <f t="shared" si="58"/>
        <v>21.343839103293771</v>
      </c>
      <c r="H204" s="71">
        <f>SUM(H205:H207)</f>
        <v>90758.3</v>
      </c>
      <c r="I204" s="71">
        <f>SUM(I205:I207)</f>
        <v>90758.3</v>
      </c>
      <c r="J204" s="71">
        <f>SUM(J205:J207)</f>
        <v>90758.3</v>
      </c>
      <c r="K204" s="71">
        <f>SUM(K205:K207)</f>
        <v>0</v>
      </c>
      <c r="L204" s="71">
        <f>SUM(L205:L207)</f>
        <v>29494.9</v>
      </c>
      <c r="M204" s="72">
        <f>L204/I204*100</f>
        <v>32.498294921786766</v>
      </c>
      <c r="N204" s="71">
        <f>SUM(N205:N207)</f>
        <v>48198.310790000003</v>
      </c>
      <c r="O204" s="71">
        <f>SUM(O205:O207)</f>
        <v>44823.898789999999</v>
      </c>
      <c r="P204" s="71">
        <f>SUM(P205:P207)</f>
        <v>44823.898789999999</v>
      </c>
      <c r="Q204" s="71">
        <f>SUM(Q205:Q207)</f>
        <v>0</v>
      </c>
      <c r="R204" s="71">
        <f>SUM(R205:R207)</f>
        <v>5629.9046099999996</v>
      </c>
      <c r="S204" s="71">
        <f t="shared" si="59"/>
        <v>12.560051137845255</v>
      </c>
      <c r="T204" s="71">
        <f>SUM(T205:T207)</f>
        <v>180867.20000000004</v>
      </c>
      <c r="U204" s="71">
        <f>SUM(U205:U207)</f>
        <v>194036.20000000004</v>
      </c>
      <c r="V204" s="71">
        <f>SUM(V205:V207)</f>
        <v>194036.20000000004</v>
      </c>
      <c r="W204" s="71">
        <f>SUM(W205:W207)</f>
        <v>0</v>
      </c>
      <c r="X204" s="71">
        <f>SUM(X205:X207)</f>
        <v>37776.244719999995</v>
      </c>
      <c r="Y204" s="71">
        <f t="shared" si="61"/>
        <v>19.468658281289773</v>
      </c>
      <c r="Z204" s="71">
        <f>SUM(Z205:Z207)</f>
        <v>27100.399999999998</v>
      </c>
      <c r="AA204" s="71">
        <f>SUM(AA205:AA207)</f>
        <v>53791.399999999994</v>
      </c>
      <c r="AB204" s="71">
        <f>SUM(AB205:AB207)</f>
        <v>53791.399999999994</v>
      </c>
      <c r="AC204" s="71">
        <f>SUM(AC205:AC207)</f>
        <v>0</v>
      </c>
      <c r="AD204" s="71">
        <f>SUM(AD205:AD207)</f>
        <v>8933.3212299999996</v>
      </c>
      <c r="AE204" s="71">
        <f t="shared" ref="AE204:AE218" si="67">AD204/AA204*100</f>
        <v>16.607341006183145</v>
      </c>
      <c r="AF204" s="38"/>
      <c r="AG204" s="37"/>
    </row>
    <row r="205" spans="1:33" ht="31.5" x14ac:dyDescent="0.25">
      <c r="A205" s="252" t="s">
        <v>187</v>
      </c>
      <c r="B205" s="74">
        <f t="shared" si="62"/>
        <v>326190.61079000006</v>
      </c>
      <c r="C205" s="74">
        <f t="shared" si="63"/>
        <v>339035.40079000004</v>
      </c>
      <c r="D205" s="74">
        <f t="shared" si="64"/>
        <v>339035.40079000004</v>
      </c>
      <c r="E205" s="74">
        <f t="shared" si="65"/>
        <v>0</v>
      </c>
      <c r="F205" s="74">
        <f t="shared" si="66"/>
        <v>81585.314259999999</v>
      </c>
      <c r="G205" s="74">
        <f t="shared" si="58"/>
        <v>24.063951454595824</v>
      </c>
      <c r="H205" s="73">
        <f>Дотации!B50</f>
        <v>90758.3</v>
      </c>
      <c r="I205" s="73">
        <f>Дотации!C50</f>
        <v>90758.3</v>
      </c>
      <c r="J205" s="73">
        <f>Дотации!D50</f>
        <v>90758.3</v>
      </c>
      <c r="K205" s="73">
        <f>Дотации!E50</f>
        <v>0</v>
      </c>
      <c r="L205" s="73">
        <f>Дотации!F50</f>
        <v>29494.9</v>
      </c>
      <c r="M205" s="73">
        <f>L205/I205*100</f>
        <v>32.498294921786766</v>
      </c>
      <c r="N205" s="74">
        <f>Субсидии!B200</f>
        <v>34167.310790000003</v>
      </c>
      <c r="O205" s="74">
        <f>Субсидии!C200</f>
        <v>27152.100789999997</v>
      </c>
      <c r="P205" s="74">
        <f>Субсидии!D200</f>
        <v>27152.100789999997</v>
      </c>
      <c r="Q205" s="74">
        <f>Субсидии!E200</f>
        <v>0</v>
      </c>
      <c r="R205" s="74">
        <f>Субсидии!F200</f>
        <v>5629.9046099999996</v>
      </c>
      <c r="S205" s="74">
        <f t="shared" si="59"/>
        <v>20.73469251437616</v>
      </c>
      <c r="T205" s="74">
        <f>'Субвенции '!B200</f>
        <v>179164.60000000003</v>
      </c>
      <c r="U205" s="74">
        <f>'Субвенции '!C200</f>
        <v>192333.60000000003</v>
      </c>
      <c r="V205" s="74">
        <f>'Субвенции '!D200</f>
        <v>192333.60000000003</v>
      </c>
      <c r="W205" s="74">
        <f>'Субвенции '!E200</f>
        <v>0</v>
      </c>
      <c r="X205" s="74">
        <f>'Субвенции '!F200</f>
        <v>37527.188419999999</v>
      </c>
      <c r="Y205" s="74">
        <f t="shared" si="61"/>
        <v>19.511509387855263</v>
      </c>
      <c r="Z205" s="74">
        <f>Иные!B164</f>
        <v>22100.399999999998</v>
      </c>
      <c r="AA205" s="74">
        <f>Иные!C164</f>
        <v>28791.399999999998</v>
      </c>
      <c r="AB205" s="74">
        <f>Иные!D164</f>
        <v>28791.399999999998</v>
      </c>
      <c r="AC205" s="74">
        <f>Иные!E164</f>
        <v>0</v>
      </c>
      <c r="AD205" s="74">
        <f>Иные!F164</f>
        <v>8933.3212299999996</v>
      </c>
      <c r="AE205" s="74">
        <f t="shared" si="67"/>
        <v>31.027741721486279</v>
      </c>
      <c r="AF205" s="38"/>
      <c r="AG205" s="35"/>
    </row>
    <row r="206" spans="1:33" x14ac:dyDescent="0.25">
      <c r="A206" s="16" t="s">
        <v>212</v>
      </c>
      <c r="B206" s="141">
        <f t="shared" si="62"/>
        <v>12134.9</v>
      </c>
      <c r="C206" s="141">
        <f t="shared" si="63"/>
        <v>33763.338000000003</v>
      </c>
      <c r="D206" s="141">
        <f t="shared" si="64"/>
        <v>33763.338000000003</v>
      </c>
      <c r="E206" s="141">
        <f t="shared" si="65"/>
        <v>0</v>
      </c>
      <c r="F206" s="141">
        <f t="shared" si="66"/>
        <v>166.89485000000002</v>
      </c>
      <c r="G206" s="141">
        <f t="shared" si="58"/>
        <v>0.49430790877371189</v>
      </c>
      <c r="H206" s="74"/>
      <c r="I206" s="74"/>
      <c r="J206" s="74"/>
      <c r="K206" s="74"/>
      <c r="L206" s="74"/>
      <c r="M206" s="75"/>
      <c r="N206" s="231">
        <f>Субсидии!B201</f>
        <v>6000</v>
      </c>
      <c r="O206" s="231">
        <f>Субсидии!C201</f>
        <v>7628.4380000000001</v>
      </c>
      <c r="P206" s="231">
        <f>Субсидии!D201</f>
        <v>7628.4380000000001</v>
      </c>
      <c r="Q206" s="231">
        <f>Субсидии!E201</f>
        <v>0</v>
      </c>
      <c r="R206" s="231">
        <f>Субсидии!F201</f>
        <v>0</v>
      </c>
      <c r="S206" s="74">
        <f t="shared" si="59"/>
        <v>0</v>
      </c>
      <c r="T206" s="74">
        <f>'Субвенции '!B201</f>
        <v>1134.9000000000001</v>
      </c>
      <c r="U206" s="74">
        <f>'Субвенции '!C201</f>
        <v>1134.9000000000001</v>
      </c>
      <c r="V206" s="74">
        <f>'Субвенции '!D201</f>
        <v>1134.9000000000001</v>
      </c>
      <c r="W206" s="74">
        <f>'Субвенции '!E201</f>
        <v>0</v>
      </c>
      <c r="X206" s="74">
        <f>'Субвенции '!F201</f>
        <v>166.89485000000002</v>
      </c>
      <c r="Y206" s="74">
        <f t="shared" si="61"/>
        <v>14.705687725790821</v>
      </c>
      <c r="Z206" s="74">
        <f>Иные!B165</f>
        <v>5000</v>
      </c>
      <c r="AA206" s="74">
        <f>Иные!C165</f>
        <v>25000</v>
      </c>
      <c r="AB206" s="74">
        <f>Иные!D165</f>
        <v>25000</v>
      </c>
      <c r="AC206" s="74">
        <f>Иные!E165</f>
        <v>0</v>
      </c>
      <c r="AD206" s="74">
        <f>Иные!F165</f>
        <v>0</v>
      </c>
      <c r="AE206" s="74">
        <f t="shared" si="67"/>
        <v>0</v>
      </c>
      <c r="AF206" s="38"/>
      <c r="AG206" s="35"/>
    </row>
    <row r="207" spans="1:33" x14ac:dyDescent="0.25">
      <c r="A207" s="16" t="s">
        <v>390</v>
      </c>
      <c r="B207" s="141">
        <f t="shared" si="62"/>
        <v>8598.7000000000007</v>
      </c>
      <c r="C207" s="141">
        <f t="shared" si="63"/>
        <v>10611.060000000001</v>
      </c>
      <c r="D207" s="141">
        <f t="shared" si="64"/>
        <v>10611.060000000001</v>
      </c>
      <c r="E207" s="141">
        <f t="shared" si="65"/>
        <v>0</v>
      </c>
      <c r="F207" s="141">
        <f t="shared" si="66"/>
        <v>82.161450000000002</v>
      </c>
      <c r="G207" s="141">
        <f t="shared" si="58"/>
        <v>0.77430011704768409</v>
      </c>
      <c r="H207" s="74"/>
      <c r="I207" s="74"/>
      <c r="J207" s="74"/>
      <c r="K207" s="74"/>
      <c r="L207" s="74"/>
      <c r="M207" s="75"/>
      <c r="N207" s="231">
        <f>Субсидии!B202</f>
        <v>8031</v>
      </c>
      <c r="O207" s="231">
        <f>Субсидии!C202</f>
        <v>10043.36</v>
      </c>
      <c r="P207" s="231">
        <f>Субсидии!D202</f>
        <v>10043.36</v>
      </c>
      <c r="Q207" s="231">
        <f>Субсидии!E202</f>
        <v>0</v>
      </c>
      <c r="R207" s="231">
        <f>Субсидии!F202</f>
        <v>0</v>
      </c>
      <c r="S207" s="74">
        <f t="shared" si="59"/>
        <v>0</v>
      </c>
      <c r="T207" s="74">
        <f>'Субвенции '!B202</f>
        <v>567.70000000000005</v>
      </c>
      <c r="U207" s="74">
        <f>'Субвенции '!C202</f>
        <v>567.70000000000005</v>
      </c>
      <c r="V207" s="74">
        <f>'Субвенции '!D202</f>
        <v>567.70000000000005</v>
      </c>
      <c r="W207" s="74">
        <f>'Субвенции '!E202</f>
        <v>0</v>
      </c>
      <c r="X207" s="74">
        <f>'Субвенции '!F202</f>
        <v>82.161450000000002</v>
      </c>
      <c r="Y207" s="74">
        <f t="shared" si="61"/>
        <v>14.472688039457459</v>
      </c>
      <c r="Z207" s="74">
        <f>Иные!B166</f>
        <v>0</v>
      </c>
      <c r="AA207" s="74">
        <f>Иные!C166</f>
        <v>0</v>
      </c>
      <c r="AB207" s="74">
        <f>Иные!D166</f>
        <v>0</v>
      </c>
      <c r="AC207" s="74">
        <f>Иные!E166</f>
        <v>0</v>
      </c>
      <c r="AD207" s="74">
        <f>Иные!F166</f>
        <v>0</v>
      </c>
      <c r="AE207" s="74"/>
      <c r="AF207" s="38"/>
      <c r="AG207" s="35"/>
    </row>
    <row r="208" spans="1:33" s="5" customFormat="1" ht="31.5" x14ac:dyDescent="0.25">
      <c r="A208" s="7" t="s">
        <v>215</v>
      </c>
      <c r="B208" s="71">
        <f t="shared" si="62"/>
        <v>677830.14064</v>
      </c>
      <c r="C208" s="71">
        <f t="shared" si="63"/>
        <v>716226.43063999992</v>
      </c>
      <c r="D208" s="71">
        <f t="shared" si="64"/>
        <v>716226.43063999992</v>
      </c>
      <c r="E208" s="71">
        <f t="shared" si="65"/>
        <v>0</v>
      </c>
      <c r="F208" s="71">
        <f t="shared" si="66"/>
        <v>112906.43235999998</v>
      </c>
      <c r="G208" s="71">
        <f t="shared" si="58"/>
        <v>15.764069507894304</v>
      </c>
      <c r="H208" s="71">
        <f>SUM(H209:H219)</f>
        <v>119685.8</v>
      </c>
      <c r="I208" s="71">
        <f>SUM(I209:I219)</f>
        <v>119685.8</v>
      </c>
      <c r="J208" s="71">
        <f>SUM(J209:J219)</f>
        <v>119685.8</v>
      </c>
      <c r="K208" s="71">
        <f>SUM(K209:K219)</f>
        <v>0</v>
      </c>
      <c r="L208" s="71">
        <f>SUM(L209:L219)</f>
        <v>29921.4</v>
      </c>
      <c r="M208" s="72">
        <f>L208/I208*100</f>
        <v>24.999958223949708</v>
      </c>
      <c r="N208" s="71">
        <f>SUM(N209:N219)</f>
        <v>180769.54064000002</v>
      </c>
      <c r="O208" s="71">
        <f>SUM(O209:O219)</f>
        <v>179879.93064000001</v>
      </c>
      <c r="P208" s="71">
        <f>SUM(P209:P219)</f>
        <v>179879.93064000001</v>
      </c>
      <c r="Q208" s="71">
        <f>SUM(Q209:Q219)</f>
        <v>0</v>
      </c>
      <c r="R208" s="71">
        <f>SUM(R209:R219)</f>
        <v>9277.2248</v>
      </c>
      <c r="S208" s="71">
        <f t="shared" si="59"/>
        <v>5.1574540678286311</v>
      </c>
      <c r="T208" s="71">
        <f>SUM(T209:T219)</f>
        <v>338916.69999999995</v>
      </c>
      <c r="U208" s="71">
        <f>SUM(U209:U219)</f>
        <v>352280.99999999994</v>
      </c>
      <c r="V208" s="71">
        <f>SUM(V209:V219)</f>
        <v>352280.99999999994</v>
      </c>
      <c r="W208" s="71">
        <f>SUM(W209:W219)</f>
        <v>0</v>
      </c>
      <c r="X208" s="71">
        <f>SUM(X209:X219)</f>
        <v>65935.047989999977</v>
      </c>
      <c r="Y208" s="71">
        <f t="shared" si="61"/>
        <v>18.716606342663951</v>
      </c>
      <c r="Z208" s="71">
        <f>SUM(Z209:Z219)</f>
        <v>38458.100000000006</v>
      </c>
      <c r="AA208" s="71">
        <f>SUM(AA209:AA219)</f>
        <v>64379.7</v>
      </c>
      <c r="AB208" s="71">
        <f>SUM(AB209:AB219)</f>
        <v>64379.7</v>
      </c>
      <c r="AC208" s="71">
        <f>SUM(AC209:AC219)</f>
        <v>0</v>
      </c>
      <c r="AD208" s="71">
        <f>SUM(AD209:AD219)</f>
        <v>7772.7595700000011</v>
      </c>
      <c r="AE208" s="71">
        <f t="shared" si="67"/>
        <v>12.073308154589105</v>
      </c>
      <c r="AF208" s="38"/>
      <c r="AG208" s="37"/>
    </row>
    <row r="209" spans="1:33" ht="31.5" x14ac:dyDescent="0.25">
      <c r="A209" s="252" t="s">
        <v>188</v>
      </c>
      <c r="B209" s="74">
        <f t="shared" si="62"/>
        <v>632749.94064000004</v>
      </c>
      <c r="C209" s="74">
        <f t="shared" si="63"/>
        <v>656164.03064000013</v>
      </c>
      <c r="D209" s="74">
        <f t="shared" si="64"/>
        <v>656164.03064000013</v>
      </c>
      <c r="E209" s="74">
        <f t="shared" si="65"/>
        <v>0</v>
      </c>
      <c r="F209" s="74">
        <f t="shared" si="66"/>
        <v>112105.10724</v>
      </c>
      <c r="G209" s="74">
        <f t="shared" si="58"/>
        <v>17.084921148551295</v>
      </c>
      <c r="H209" s="73">
        <f>Дотации!B52</f>
        <v>119685.8</v>
      </c>
      <c r="I209" s="73">
        <f>Дотации!C52</f>
        <v>119685.8</v>
      </c>
      <c r="J209" s="73">
        <f>Дотации!D52</f>
        <v>119685.8</v>
      </c>
      <c r="K209" s="73">
        <f>Дотации!E52</f>
        <v>0</v>
      </c>
      <c r="L209" s="73">
        <f>Дотации!F52</f>
        <v>29921.4</v>
      </c>
      <c r="M209" s="73">
        <f>L209/I209*100</f>
        <v>24.999958223949708</v>
      </c>
      <c r="N209" s="74">
        <f>Субсидии!B204</f>
        <v>143641.54064000002</v>
      </c>
      <c r="O209" s="74">
        <f>Субсидии!C204</f>
        <v>139751.93064000001</v>
      </c>
      <c r="P209" s="74">
        <f>Субсидии!D204</f>
        <v>139751.93064000001</v>
      </c>
      <c r="Q209" s="74">
        <f>Субсидии!E204</f>
        <v>0</v>
      </c>
      <c r="R209" s="74">
        <f>Субсидии!F204</f>
        <v>9277.2248</v>
      </c>
      <c r="S209" s="74">
        <f t="shared" si="59"/>
        <v>6.6383517977279798</v>
      </c>
      <c r="T209" s="74">
        <f>'Субвенции '!B204</f>
        <v>335964.50000000012</v>
      </c>
      <c r="U209" s="74">
        <f>'Субвенции '!C204</f>
        <v>349328.8000000001</v>
      </c>
      <c r="V209" s="74">
        <f>'Субвенции '!D204</f>
        <v>349328.8000000001</v>
      </c>
      <c r="W209" s="74">
        <f>'Субвенции '!E204</f>
        <v>0</v>
      </c>
      <c r="X209" s="74">
        <f>'Субвенции '!F204</f>
        <v>65439.370739999991</v>
      </c>
      <c r="Y209" s="74">
        <f t="shared" si="61"/>
        <v>18.732887394340221</v>
      </c>
      <c r="Z209" s="74">
        <f>Иные!B168</f>
        <v>33458.100000000006</v>
      </c>
      <c r="AA209" s="74">
        <f>Иные!C168</f>
        <v>47397.5</v>
      </c>
      <c r="AB209" s="74">
        <f>Иные!D168</f>
        <v>47397.5</v>
      </c>
      <c r="AC209" s="74">
        <f>Иные!E168</f>
        <v>0</v>
      </c>
      <c r="AD209" s="74">
        <f>Иные!F168</f>
        <v>7467.1117000000004</v>
      </c>
      <c r="AE209" s="74">
        <f t="shared" si="67"/>
        <v>15.75423113033388</v>
      </c>
      <c r="AF209" s="38"/>
      <c r="AG209" s="35"/>
    </row>
    <row r="210" spans="1:33" x14ac:dyDescent="0.25">
      <c r="A210" s="16" t="s">
        <v>391</v>
      </c>
      <c r="B210" s="141">
        <f t="shared" si="62"/>
        <v>3113.1</v>
      </c>
      <c r="C210" s="141">
        <f t="shared" si="63"/>
        <v>3202.2</v>
      </c>
      <c r="D210" s="141">
        <f t="shared" si="64"/>
        <v>3202.2</v>
      </c>
      <c r="E210" s="141">
        <f t="shared" si="65"/>
        <v>0</v>
      </c>
      <c r="F210" s="141">
        <f t="shared" si="66"/>
        <v>49.634900000000002</v>
      </c>
      <c r="G210" s="141">
        <f t="shared" si="58"/>
        <v>1.5500249828243085</v>
      </c>
      <c r="H210" s="74"/>
      <c r="I210" s="74"/>
      <c r="J210" s="74"/>
      <c r="K210" s="74"/>
      <c r="L210" s="74"/>
      <c r="M210" s="75"/>
      <c r="N210" s="231">
        <f>Субсидии!B206</f>
        <v>2886</v>
      </c>
      <c r="O210" s="231">
        <f>Субсидии!C206</f>
        <v>2886</v>
      </c>
      <c r="P210" s="231">
        <f>Субсидии!D206</f>
        <v>2886</v>
      </c>
      <c r="Q210" s="231">
        <f>Субсидии!E206</f>
        <v>0</v>
      </c>
      <c r="R210" s="231">
        <f>Субсидии!F206</f>
        <v>0</v>
      </c>
      <c r="S210" s="74">
        <f t="shared" si="59"/>
        <v>0</v>
      </c>
      <c r="T210" s="74">
        <f>'Субвенции '!B205</f>
        <v>227.1</v>
      </c>
      <c r="U210" s="74">
        <f>'Субвенции '!C205</f>
        <v>227.1</v>
      </c>
      <c r="V210" s="74">
        <f>'Субвенции '!D205</f>
        <v>227.1</v>
      </c>
      <c r="W210" s="74">
        <f>'Субвенции '!E205</f>
        <v>0</v>
      </c>
      <c r="X210" s="74">
        <f>'Субвенции '!F205</f>
        <v>32.340859999999999</v>
      </c>
      <c r="Y210" s="74">
        <f t="shared" si="61"/>
        <v>14.240801409070894</v>
      </c>
      <c r="Z210" s="74">
        <f>Иные!B170</f>
        <v>0</v>
      </c>
      <c r="AA210" s="74">
        <f>Иные!C170</f>
        <v>89.1</v>
      </c>
      <c r="AB210" s="74">
        <f>Иные!D170</f>
        <v>89.1</v>
      </c>
      <c r="AC210" s="74">
        <f>Иные!E170</f>
        <v>0</v>
      </c>
      <c r="AD210" s="74">
        <f>Иные!F170</f>
        <v>17.294040000000003</v>
      </c>
      <c r="AE210" s="74">
        <f t="shared" si="67"/>
        <v>19.409696969696974</v>
      </c>
      <c r="AF210" s="38"/>
      <c r="AG210" s="35"/>
    </row>
    <row r="211" spans="1:33" x14ac:dyDescent="0.25">
      <c r="A211" s="16" t="s">
        <v>491</v>
      </c>
      <c r="B211" s="141">
        <f t="shared" si="62"/>
        <v>3680.1</v>
      </c>
      <c r="C211" s="141">
        <f t="shared" si="63"/>
        <v>4005.2999999999997</v>
      </c>
      <c r="D211" s="141">
        <f t="shared" si="64"/>
        <v>4005.2999999999997</v>
      </c>
      <c r="E211" s="141">
        <f t="shared" si="65"/>
        <v>0</v>
      </c>
      <c r="F211" s="141">
        <f t="shared" si="66"/>
        <v>96.360359999999986</v>
      </c>
      <c r="G211" s="141">
        <f t="shared" si="58"/>
        <v>2.4058212867949966</v>
      </c>
      <c r="H211" s="74"/>
      <c r="I211" s="74"/>
      <c r="J211" s="74"/>
      <c r="K211" s="74"/>
      <c r="L211" s="74"/>
      <c r="M211" s="75"/>
      <c r="N211" s="231">
        <f>Субсидии!B207</f>
        <v>3453</v>
      </c>
      <c r="O211" s="231">
        <f>Субсидии!C207</f>
        <v>3453</v>
      </c>
      <c r="P211" s="231">
        <f>Субсидии!D207</f>
        <v>3453</v>
      </c>
      <c r="Q211" s="231">
        <f>Субсидии!E207</f>
        <v>0</v>
      </c>
      <c r="R211" s="231">
        <f>Субсидии!F207</f>
        <v>0</v>
      </c>
      <c r="S211" s="74">
        <f t="shared" si="59"/>
        <v>0</v>
      </c>
      <c r="T211" s="74">
        <f>'Субвенции '!B206</f>
        <v>227.1</v>
      </c>
      <c r="U211" s="74">
        <f>'Субвенции '!C206</f>
        <v>227.1</v>
      </c>
      <c r="V211" s="74">
        <f>'Субвенции '!D206</f>
        <v>227.1</v>
      </c>
      <c r="W211" s="74">
        <f>'Субвенции '!E206</f>
        <v>0</v>
      </c>
      <c r="X211" s="74">
        <f>'Субвенции '!F206</f>
        <v>33.240019999999994</v>
      </c>
      <c r="Y211" s="74">
        <f t="shared" si="61"/>
        <v>14.636732716864815</v>
      </c>
      <c r="Z211" s="74">
        <f>Иные!B171</f>
        <v>0</v>
      </c>
      <c r="AA211" s="74">
        <f>Иные!C171</f>
        <v>325.2</v>
      </c>
      <c r="AB211" s="74">
        <f>Иные!D171</f>
        <v>325.2</v>
      </c>
      <c r="AC211" s="74">
        <f>Иные!E171</f>
        <v>0</v>
      </c>
      <c r="AD211" s="74">
        <f>Иные!F171</f>
        <v>63.120339999999999</v>
      </c>
      <c r="AE211" s="74">
        <f t="shared" si="67"/>
        <v>19.40969864698647</v>
      </c>
      <c r="AF211" s="38"/>
      <c r="AG211" s="35"/>
    </row>
    <row r="212" spans="1:33" x14ac:dyDescent="0.25">
      <c r="A212" s="16" t="s">
        <v>393</v>
      </c>
      <c r="B212" s="141">
        <f t="shared" si="62"/>
        <v>3494.1</v>
      </c>
      <c r="C212" s="141">
        <f t="shared" si="63"/>
        <v>3792.1</v>
      </c>
      <c r="D212" s="141">
        <f t="shared" si="64"/>
        <v>3792.1</v>
      </c>
      <c r="E212" s="141">
        <f t="shared" si="65"/>
        <v>0</v>
      </c>
      <c r="F212" s="141">
        <f t="shared" si="66"/>
        <v>92.344909999999999</v>
      </c>
      <c r="G212" s="141">
        <f t="shared" si="58"/>
        <v>2.4351918462065876</v>
      </c>
      <c r="H212" s="74"/>
      <c r="I212" s="74"/>
      <c r="J212" s="74"/>
      <c r="K212" s="74"/>
      <c r="L212" s="74"/>
      <c r="M212" s="75"/>
      <c r="N212" s="231">
        <f>Субсидии!B208</f>
        <v>3267</v>
      </c>
      <c r="O212" s="231">
        <f>Субсидии!C208</f>
        <v>3267</v>
      </c>
      <c r="P212" s="231">
        <f>Субсидии!D208</f>
        <v>3267</v>
      </c>
      <c r="Q212" s="231">
        <f>Субсидии!E208</f>
        <v>0</v>
      </c>
      <c r="R212" s="231">
        <f>Субсидии!F208</f>
        <v>0</v>
      </c>
      <c r="S212" s="74">
        <f t="shared" si="59"/>
        <v>0</v>
      </c>
      <c r="T212" s="74">
        <f>'Субвенции '!B207</f>
        <v>227.1</v>
      </c>
      <c r="U212" s="74">
        <f>'Субвенции '!C207</f>
        <v>227.1</v>
      </c>
      <c r="V212" s="74">
        <f>'Субвенции '!D207</f>
        <v>227.1</v>
      </c>
      <c r="W212" s="74">
        <f>'Субвенции '!E207</f>
        <v>0</v>
      </c>
      <c r="X212" s="74">
        <f>'Субвенции '!F207</f>
        <v>34.503999999999998</v>
      </c>
      <c r="Y212" s="74">
        <f t="shared" si="61"/>
        <v>15.193306913254073</v>
      </c>
      <c r="Z212" s="74"/>
      <c r="AA212" s="74">
        <f>Иные!C169</f>
        <v>298</v>
      </c>
      <c r="AB212" s="74">
        <f>Иные!D169</f>
        <v>298</v>
      </c>
      <c r="AC212" s="74">
        <f>Иные!E169</f>
        <v>0</v>
      </c>
      <c r="AD212" s="74">
        <f>Иные!F169</f>
        <v>57.840910000000001</v>
      </c>
      <c r="AE212" s="74">
        <f t="shared" si="67"/>
        <v>19.409701342281878</v>
      </c>
      <c r="AF212" s="38"/>
      <c r="AG212" s="35"/>
    </row>
    <row r="213" spans="1:33" x14ac:dyDescent="0.25">
      <c r="A213" s="16" t="s">
        <v>394</v>
      </c>
      <c r="B213" s="141">
        <f t="shared" si="62"/>
        <v>3770.1</v>
      </c>
      <c r="C213" s="141">
        <f t="shared" si="63"/>
        <v>4068.6</v>
      </c>
      <c r="D213" s="141">
        <f t="shared" si="64"/>
        <v>4068.6</v>
      </c>
      <c r="E213" s="141">
        <f t="shared" si="65"/>
        <v>0</v>
      </c>
      <c r="F213" s="141">
        <f t="shared" si="66"/>
        <v>82.11609</v>
      </c>
      <c r="G213" s="141">
        <f t="shared" si="58"/>
        <v>2.0182886005014011</v>
      </c>
      <c r="H213" s="74"/>
      <c r="I213" s="74"/>
      <c r="J213" s="74"/>
      <c r="K213" s="74"/>
      <c r="L213" s="74"/>
      <c r="M213" s="75"/>
      <c r="N213" s="231">
        <f>Субсидии!B209</f>
        <v>3543</v>
      </c>
      <c r="O213" s="231">
        <f>Субсидии!C209</f>
        <v>3543</v>
      </c>
      <c r="P213" s="231">
        <f>Субсидии!D209</f>
        <v>3543</v>
      </c>
      <c r="Q213" s="231">
        <f>Субсидии!E209</f>
        <v>0</v>
      </c>
      <c r="R213" s="231">
        <f>Субсидии!F209</f>
        <v>0</v>
      </c>
      <c r="S213" s="74">
        <f t="shared" si="59"/>
        <v>0</v>
      </c>
      <c r="T213" s="74">
        <f>'Субвенции '!B208</f>
        <v>227.1</v>
      </c>
      <c r="U213" s="74">
        <f>'Субвенции '!C208</f>
        <v>227.1</v>
      </c>
      <c r="V213" s="74">
        <f>'Субвенции '!D208</f>
        <v>227.1</v>
      </c>
      <c r="W213" s="74">
        <f>'Субвенции '!E208</f>
        <v>0</v>
      </c>
      <c r="X213" s="74">
        <f>'Субвенции '!F208</f>
        <v>55.773760000000003</v>
      </c>
      <c r="Y213" s="74">
        <f t="shared" si="61"/>
        <v>24.559119330691328</v>
      </c>
      <c r="Z213" s="74">
        <f>Иные!B172</f>
        <v>0</v>
      </c>
      <c r="AA213" s="74">
        <f>Иные!C172</f>
        <v>298.5</v>
      </c>
      <c r="AB213" s="74">
        <f>Иные!D172</f>
        <v>298.5</v>
      </c>
      <c r="AC213" s="74">
        <f>Иные!E172</f>
        <v>0</v>
      </c>
      <c r="AD213" s="74">
        <f>Иные!F172</f>
        <v>26.34233</v>
      </c>
      <c r="AE213" s="74">
        <f t="shared" si="67"/>
        <v>8.8249011725293141</v>
      </c>
      <c r="AF213" s="38"/>
      <c r="AG213" s="35"/>
    </row>
    <row r="214" spans="1:33" x14ac:dyDescent="0.25">
      <c r="A214" s="16" t="s">
        <v>395</v>
      </c>
      <c r="B214" s="141">
        <f t="shared" si="62"/>
        <v>3494.1</v>
      </c>
      <c r="C214" s="141">
        <f t="shared" si="63"/>
        <v>3738.7999999999997</v>
      </c>
      <c r="D214" s="141">
        <f t="shared" si="64"/>
        <v>3738.7999999999997</v>
      </c>
      <c r="E214" s="141">
        <f t="shared" si="65"/>
        <v>0</v>
      </c>
      <c r="F214" s="141">
        <f t="shared" si="66"/>
        <v>32.4377</v>
      </c>
      <c r="G214" s="141">
        <f t="shared" si="58"/>
        <v>0.86759655504439936</v>
      </c>
      <c r="H214" s="74"/>
      <c r="I214" s="74"/>
      <c r="J214" s="74"/>
      <c r="K214" s="74"/>
      <c r="L214" s="74"/>
      <c r="M214" s="75"/>
      <c r="N214" s="231">
        <f>Субсидии!B210</f>
        <v>3267</v>
      </c>
      <c r="O214" s="231">
        <f>Субсидии!C210</f>
        <v>3267</v>
      </c>
      <c r="P214" s="231">
        <f>Субсидии!D210</f>
        <v>3267</v>
      </c>
      <c r="Q214" s="231">
        <f>Субсидии!E210</f>
        <v>0</v>
      </c>
      <c r="R214" s="231">
        <f>Субсидии!F210</f>
        <v>0</v>
      </c>
      <c r="S214" s="74">
        <f t="shared" si="59"/>
        <v>0</v>
      </c>
      <c r="T214" s="74">
        <f>'Субвенции '!B209</f>
        <v>227.1</v>
      </c>
      <c r="U214" s="74">
        <f>'Субвенции '!C209</f>
        <v>227.1</v>
      </c>
      <c r="V214" s="74">
        <f>'Субвенции '!D209</f>
        <v>227.1</v>
      </c>
      <c r="W214" s="74">
        <f>'Субвенции '!E209</f>
        <v>0</v>
      </c>
      <c r="X214" s="74">
        <f>'Субвенции '!F209</f>
        <v>32.4377</v>
      </c>
      <c r="Y214" s="74">
        <f t="shared" si="61"/>
        <v>14.283443416996919</v>
      </c>
      <c r="Z214" s="74">
        <f>Иные!B173</f>
        <v>0</v>
      </c>
      <c r="AA214" s="74">
        <f>Иные!C173</f>
        <v>244.7</v>
      </c>
      <c r="AB214" s="74">
        <f>Иные!D173</f>
        <v>244.7</v>
      </c>
      <c r="AC214" s="74">
        <f>Иные!E173</f>
        <v>0</v>
      </c>
      <c r="AD214" s="74">
        <f>Иные!F173</f>
        <v>0</v>
      </c>
      <c r="AE214" s="74">
        <f t="shared" si="67"/>
        <v>0</v>
      </c>
      <c r="AF214" s="38"/>
      <c r="AG214" s="35"/>
    </row>
    <row r="215" spans="1:33" x14ac:dyDescent="0.25">
      <c r="A215" s="16" t="s">
        <v>214</v>
      </c>
      <c r="B215" s="141">
        <f t="shared" si="62"/>
        <v>11567.7</v>
      </c>
      <c r="C215" s="141">
        <f t="shared" si="63"/>
        <v>21567.7</v>
      </c>
      <c r="D215" s="141">
        <f t="shared" si="64"/>
        <v>21567.7</v>
      </c>
      <c r="E215" s="141">
        <f t="shared" si="65"/>
        <v>0</v>
      </c>
      <c r="F215" s="141">
        <f t="shared" si="66"/>
        <v>78.12679</v>
      </c>
      <c r="G215" s="141">
        <f t="shared" si="58"/>
        <v>0.36223978449255134</v>
      </c>
      <c r="H215" s="74"/>
      <c r="I215" s="74"/>
      <c r="J215" s="74"/>
      <c r="K215" s="74"/>
      <c r="L215" s="74"/>
      <c r="M215" s="75"/>
      <c r="N215" s="231">
        <f>Субсидии!B205</f>
        <v>6000</v>
      </c>
      <c r="O215" s="231">
        <f>Субсидии!C205</f>
        <v>6000</v>
      </c>
      <c r="P215" s="231">
        <f>Субсидии!D205</f>
        <v>6000</v>
      </c>
      <c r="Q215" s="231">
        <f>Субсидии!E205</f>
        <v>0</v>
      </c>
      <c r="R215" s="231">
        <f>Субсидии!F205</f>
        <v>0</v>
      </c>
      <c r="S215" s="74">
        <f t="shared" si="59"/>
        <v>0</v>
      </c>
      <c r="T215" s="74">
        <f>'Субвенции '!B210</f>
        <v>567.70000000000005</v>
      </c>
      <c r="U215" s="74">
        <f>'Субвенции '!C210</f>
        <v>567.70000000000005</v>
      </c>
      <c r="V215" s="74">
        <f>'Субвенции '!D210</f>
        <v>567.70000000000005</v>
      </c>
      <c r="W215" s="74">
        <f>'Субвенции '!E210</f>
        <v>0</v>
      </c>
      <c r="X215" s="74">
        <f>'Субвенции '!F210</f>
        <v>78.12679</v>
      </c>
      <c r="Y215" s="74">
        <f t="shared" si="61"/>
        <v>13.761985203452525</v>
      </c>
      <c r="Z215" s="74">
        <f>Иные!B174</f>
        <v>5000</v>
      </c>
      <c r="AA215" s="74">
        <f>Иные!C174</f>
        <v>15000</v>
      </c>
      <c r="AB215" s="74">
        <f>Иные!D174</f>
        <v>15000</v>
      </c>
      <c r="AC215" s="74">
        <f>Иные!E174</f>
        <v>0</v>
      </c>
      <c r="AD215" s="74">
        <f>Иные!F174</f>
        <v>0</v>
      </c>
      <c r="AE215" s="74">
        <f t="shared" si="67"/>
        <v>0</v>
      </c>
      <c r="AF215" s="38"/>
      <c r="AG215" s="35"/>
    </row>
    <row r="216" spans="1:33" x14ac:dyDescent="0.25">
      <c r="A216" s="16" t="s">
        <v>396</v>
      </c>
      <c r="B216" s="141">
        <f t="shared" si="62"/>
        <v>3329.1</v>
      </c>
      <c r="C216" s="141">
        <f t="shared" si="63"/>
        <v>6600.4000000000005</v>
      </c>
      <c r="D216" s="141">
        <f t="shared" si="64"/>
        <v>6600.4000000000005</v>
      </c>
      <c r="E216" s="141">
        <f t="shared" si="65"/>
        <v>0</v>
      </c>
      <c r="F216" s="141">
        <f t="shared" si="66"/>
        <v>85.812420000000003</v>
      </c>
      <c r="G216" s="141">
        <f t="shared" si="58"/>
        <v>1.3001093873098599</v>
      </c>
      <c r="H216" s="74"/>
      <c r="I216" s="74"/>
      <c r="J216" s="74"/>
      <c r="K216" s="74"/>
      <c r="L216" s="74"/>
      <c r="M216" s="75"/>
      <c r="N216" s="231">
        <f>Субсидии!B211</f>
        <v>3102</v>
      </c>
      <c r="O216" s="231">
        <f>Субсидии!C211</f>
        <v>6102</v>
      </c>
      <c r="P216" s="231">
        <f>Субсидии!D211</f>
        <v>6102</v>
      </c>
      <c r="Q216" s="231">
        <f>Субсидии!E211</f>
        <v>0</v>
      </c>
      <c r="R216" s="231">
        <f>Субсидии!F211</f>
        <v>0</v>
      </c>
      <c r="S216" s="74">
        <f t="shared" si="59"/>
        <v>0</v>
      </c>
      <c r="T216" s="74">
        <f>'Субвенции '!B211</f>
        <v>227.1</v>
      </c>
      <c r="U216" s="74">
        <f>'Субвенции '!C211</f>
        <v>227.1</v>
      </c>
      <c r="V216" s="74">
        <f>'Субвенции '!D211</f>
        <v>227.1</v>
      </c>
      <c r="W216" s="74">
        <f>'Субвенции '!E211</f>
        <v>0</v>
      </c>
      <c r="X216" s="74">
        <f>'Субвенции '!F211</f>
        <v>33.1539</v>
      </c>
      <c r="Y216" s="74">
        <f t="shared" si="61"/>
        <v>14.598811096433289</v>
      </c>
      <c r="Z216" s="74">
        <f>Иные!B175</f>
        <v>0</v>
      </c>
      <c r="AA216" s="74">
        <f>Иные!C175</f>
        <v>271.3</v>
      </c>
      <c r="AB216" s="74">
        <f>Иные!D175</f>
        <v>271.3</v>
      </c>
      <c r="AC216" s="74">
        <f>Иные!E175</f>
        <v>0</v>
      </c>
      <c r="AD216" s="74">
        <f>Иные!F175</f>
        <v>52.658519999999996</v>
      </c>
      <c r="AE216" s="74">
        <f t="shared" si="67"/>
        <v>19.409701437523037</v>
      </c>
      <c r="AF216" s="38"/>
      <c r="AG216" s="35"/>
    </row>
    <row r="217" spans="1:33" x14ac:dyDescent="0.25">
      <c r="A217" s="16" t="s">
        <v>141</v>
      </c>
      <c r="B217" s="141">
        <f t="shared" si="62"/>
        <v>3056.1</v>
      </c>
      <c r="C217" s="141">
        <f t="shared" si="63"/>
        <v>3152.7</v>
      </c>
      <c r="D217" s="141">
        <f t="shared" si="64"/>
        <v>3152.7</v>
      </c>
      <c r="E217" s="141">
        <f t="shared" si="65"/>
        <v>0</v>
      </c>
      <c r="F217" s="141">
        <f t="shared" si="66"/>
        <v>47.34207</v>
      </c>
      <c r="G217" s="141">
        <f t="shared" ref="G217:G231" si="68">F217/C217*100</f>
        <v>1.5016357407936056</v>
      </c>
      <c r="H217" s="74"/>
      <c r="I217" s="74"/>
      <c r="J217" s="74"/>
      <c r="K217" s="74"/>
      <c r="L217" s="74"/>
      <c r="M217" s="75"/>
      <c r="N217" s="231">
        <f>Субсидии!B212</f>
        <v>2829</v>
      </c>
      <c r="O217" s="231">
        <f>Субсидии!C212</f>
        <v>2829</v>
      </c>
      <c r="P217" s="231">
        <f>Субсидии!D212</f>
        <v>2829</v>
      </c>
      <c r="Q217" s="231">
        <f>Субсидии!E212</f>
        <v>0</v>
      </c>
      <c r="R217" s="231">
        <f>Субсидии!F212</f>
        <v>0</v>
      </c>
      <c r="S217" s="74">
        <f t="shared" si="59"/>
        <v>0</v>
      </c>
      <c r="T217" s="74">
        <f>'Субвенции '!B212</f>
        <v>227.1</v>
      </c>
      <c r="U217" s="74">
        <f>'Субвенции '!C212</f>
        <v>227.1</v>
      </c>
      <c r="V217" s="74">
        <f>'Субвенции '!D212</f>
        <v>227.1</v>
      </c>
      <c r="W217" s="74">
        <f>'Субвенции '!E212</f>
        <v>0</v>
      </c>
      <c r="X217" s="74">
        <f>'Субвенции '!F212</f>
        <v>28.592310000000001</v>
      </c>
      <c r="Y217" s="74">
        <f t="shared" si="61"/>
        <v>12.590184940554822</v>
      </c>
      <c r="Z217" s="74">
        <f>Иные!B176</f>
        <v>0</v>
      </c>
      <c r="AA217" s="74">
        <f>Иные!C176</f>
        <v>96.6</v>
      </c>
      <c r="AB217" s="74">
        <f>Иные!D176</f>
        <v>96.6</v>
      </c>
      <c r="AC217" s="74">
        <f>Иные!E176</f>
        <v>0</v>
      </c>
      <c r="AD217" s="74">
        <f>Иные!F176</f>
        <v>18.749759999999998</v>
      </c>
      <c r="AE217" s="74">
        <f t="shared" si="67"/>
        <v>19.409689440993787</v>
      </c>
      <c r="AF217" s="38"/>
      <c r="AG217" s="35"/>
    </row>
    <row r="218" spans="1:33" x14ac:dyDescent="0.25">
      <c r="A218" s="16" t="s">
        <v>397</v>
      </c>
      <c r="B218" s="141">
        <f t="shared" si="62"/>
        <v>2555.1</v>
      </c>
      <c r="C218" s="141">
        <f t="shared" si="63"/>
        <v>2685</v>
      </c>
      <c r="D218" s="141">
        <f t="shared" si="64"/>
        <v>2685</v>
      </c>
      <c r="E218" s="141">
        <f t="shared" si="65"/>
        <v>0</v>
      </c>
      <c r="F218" s="141">
        <f t="shared" si="66"/>
        <v>77.799599999999998</v>
      </c>
      <c r="G218" s="141">
        <f t="shared" si="68"/>
        <v>2.8975642458100559</v>
      </c>
      <c r="H218" s="74"/>
      <c r="I218" s="74"/>
      <c r="J218" s="74"/>
      <c r="K218" s="74"/>
      <c r="L218" s="74"/>
      <c r="M218" s="75"/>
      <c r="N218" s="231">
        <f>Субсидии!B213</f>
        <v>2328</v>
      </c>
      <c r="O218" s="231">
        <f>Субсидии!C213</f>
        <v>2328</v>
      </c>
      <c r="P218" s="231">
        <f>Субсидии!D213</f>
        <v>2328</v>
      </c>
      <c r="Q218" s="231">
        <f>Субсидии!E213</f>
        <v>0</v>
      </c>
      <c r="R218" s="231">
        <f>Субсидии!F213</f>
        <v>0</v>
      </c>
      <c r="S218" s="74">
        <f t="shared" si="59"/>
        <v>0</v>
      </c>
      <c r="T218" s="74">
        <f>'Субвенции '!B213</f>
        <v>227.1</v>
      </c>
      <c r="U218" s="74">
        <f>'Субвенции '!C213</f>
        <v>227.1</v>
      </c>
      <c r="V218" s="74">
        <f>'Субвенции '!D213</f>
        <v>227.1</v>
      </c>
      <c r="W218" s="74">
        <f>'Субвенции '!E213</f>
        <v>0</v>
      </c>
      <c r="X218" s="74">
        <f>'Субвенции '!F213</f>
        <v>52.586410000000001</v>
      </c>
      <c r="Y218" s="74">
        <f t="shared" si="61"/>
        <v>23.155618670189344</v>
      </c>
      <c r="Z218" s="74"/>
      <c r="AA218" s="74">
        <f>Иные!C177</f>
        <v>129.9</v>
      </c>
      <c r="AB218" s="74">
        <f>Иные!D177</f>
        <v>129.9</v>
      </c>
      <c r="AC218" s="74">
        <f>Иные!E177</f>
        <v>0</v>
      </c>
      <c r="AD218" s="74">
        <f>Иные!F177</f>
        <v>25.213189999999997</v>
      </c>
      <c r="AE218" s="74">
        <f t="shared" si="67"/>
        <v>19.409692070823709</v>
      </c>
      <c r="AF218" s="38"/>
      <c r="AG218" s="35"/>
    </row>
    <row r="219" spans="1:33" x14ac:dyDescent="0.25">
      <c r="A219" s="16" t="s">
        <v>492</v>
      </c>
      <c r="B219" s="141">
        <f t="shared" si="62"/>
        <v>7020.7</v>
      </c>
      <c r="C219" s="141">
        <f t="shared" si="63"/>
        <v>7249.5999999999995</v>
      </c>
      <c r="D219" s="141">
        <f t="shared" si="64"/>
        <v>7249.5999999999995</v>
      </c>
      <c r="E219" s="141">
        <f t="shared" si="65"/>
        <v>0</v>
      </c>
      <c r="F219" s="141">
        <f t="shared" si="66"/>
        <v>159.35028</v>
      </c>
      <c r="G219" s="141">
        <f t="shared" si="68"/>
        <v>2.1980561686161999</v>
      </c>
      <c r="H219" s="74"/>
      <c r="I219" s="74"/>
      <c r="J219" s="74"/>
      <c r="K219" s="74"/>
      <c r="L219" s="74"/>
      <c r="M219" s="75"/>
      <c r="N219" s="231">
        <f>Субсидии!B214</f>
        <v>6453</v>
      </c>
      <c r="O219" s="231">
        <f>Субсидии!C214</f>
        <v>6453</v>
      </c>
      <c r="P219" s="231">
        <f>Субсидии!D214</f>
        <v>6453</v>
      </c>
      <c r="Q219" s="231">
        <f>Субсидии!E214</f>
        <v>0</v>
      </c>
      <c r="R219" s="231">
        <f>Субсидии!F214</f>
        <v>0</v>
      </c>
      <c r="S219" s="74">
        <f t="shared" si="59"/>
        <v>0</v>
      </c>
      <c r="T219" s="74">
        <f>'Субвенции '!B214</f>
        <v>567.70000000000005</v>
      </c>
      <c r="U219" s="74">
        <f>'Субвенции '!C214</f>
        <v>567.70000000000005</v>
      </c>
      <c r="V219" s="74">
        <f>'Субвенции '!D214</f>
        <v>567.70000000000005</v>
      </c>
      <c r="W219" s="74">
        <f>'Субвенции '!E214</f>
        <v>0</v>
      </c>
      <c r="X219" s="74">
        <f>'Субвенции '!F214</f>
        <v>114.92149999999999</v>
      </c>
      <c r="Y219" s="74">
        <f t="shared" si="61"/>
        <v>20.243350361106216</v>
      </c>
      <c r="Z219" s="74">
        <f>Иные!B178</f>
        <v>0</v>
      </c>
      <c r="AA219" s="74">
        <f>Иные!C178</f>
        <v>228.9</v>
      </c>
      <c r="AB219" s="74">
        <f>Иные!D178</f>
        <v>228.9</v>
      </c>
      <c r="AC219" s="74">
        <f>Иные!E178</f>
        <v>0</v>
      </c>
      <c r="AD219" s="74">
        <f>Иные!F178</f>
        <v>44.428779999999996</v>
      </c>
      <c r="AE219" s="74">
        <f t="shared" ref="AE219" si="69">AD219/AA219*100</f>
        <v>19.409689820882477</v>
      </c>
      <c r="AF219" s="38"/>
      <c r="AG219" s="35"/>
    </row>
    <row r="220" spans="1:33" s="5" customFormat="1" ht="31.5" x14ac:dyDescent="0.25">
      <c r="A220" s="7" t="s">
        <v>222</v>
      </c>
      <c r="B220" s="71">
        <f t="shared" si="62"/>
        <v>1700017.6897399998</v>
      </c>
      <c r="C220" s="71">
        <f t="shared" si="63"/>
        <v>1876947.7987499996</v>
      </c>
      <c r="D220" s="71">
        <f t="shared" si="64"/>
        <v>1876947.7987499996</v>
      </c>
      <c r="E220" s="71">
        <f t="shared" si="65"/>
        <v>0</v>
      </c>
      <c r="F220" s="71">
        <f t="shared" si="66"/>
        <v>468854.67168000003</v>
      </c>
      <c r="G220" s="71">
        <f t="shared" si="68"/>
        <v>24.97963299737188</v>
      </c>
      <c r="H220" s="71">
        <f>SUM(H221:H228)</f>
        <v>234241.8</v>
      </c>
      <c r="I220" s="71">
        <f>SUM(I221:I228)</f>
        <v>234241.8</v>
      </c>
      <c r="J220" s="71">
        <f>SUM(J221:J228)</f>
        <v>234241.8</v>
      </c>
      <c r="K220" s="71">
        <f>SUM(K221:K228)</f>
        <v>0</v>
      </c>
      <c r="L220" s="71">
        <f>SUM(L221:L228)</f>
        <v>106780.5</v>
      </c>
      <c r="M220" s="72">
        <f>L220/I220*100</f>
        <v>45.585587200918027</v>
      </c>
      <c r="N220" s="71">
        <f>SUM(N221:N228)</f>
        <v>448034.08974000002</v>
      </c>
      <c r="O220" s="71">
        <f>SUM(O221:O228)</f>
        <v>466220.59874999995</v>
      </c>
      <c r="P220" s="71">
        <f>SUM(P221:P228)</f>
        <v>466220.59874999995</v>
      </c>
      <c r="Q220" s="71">
        <f>SUM(Q221:Q228)</f>
        <v>0</v>
      </c>
      <c r="R220" s="71">
        <f>SUM(R221:R228)</f>
        <v>116200.89379</v>
      </c>
      <c r="S220" s="71">
        <f t="shared" si="59"/>
        <v>24.924015391329814</v>
      </c>
      <c r="T220" s="71">
        <f>SUM(T221:T228)</f>
        <v>930082.39999999979</v>
      </c>
      <c r="U220" s="71">
        <f>SUM(U221:U228)</f>
        <v>981648.39999999979</v>
      </c>
      <c r="V220" s="71">
        <f>SUM(V221:V228)</f>
        <v>981648.39999999979</v>
      </c>
      <c r="W220" s="71">
        <f>SUM(W221:W228)</f>
        <v>0</v>
      </c>
      <c r="X220" s="71">
        <f>SUM(X221:X228)</f>
        <v>214267.58878000005</v>
      </c>
      <c r="Y220" s="71">
        <f t="shared" si="61"/>
        <v>21.82732521949815</v>
      </c>
      <c r="Z220" s="71">
        <f>SUM(Z221:Z228)</f>
        <v>87659.4</v>
      </c>
      <c r="AA220" s="71">
        <f>SUM(AA221:AA228)</f>
        <v>194837.00000000003</v>
      </c>
      <c r="AB220" s="71">
        <f>SUM(AB221:AB228)</f>
        <v>194837.00000000003</v>
      </c>
      <c r="AC220" s="71">
        <f>SUM(AC221:AC228)</f>
        <v>0</v>
      </c>
      <c r="AD220" s="71">
        <f>SUM(AD221:AD228)</f>
        <v>31605.689109999999</v>
      </c>
      <c r="AE220" s="71">
        <f>AD220/AA220*100</f>
        <v>16.22160529570872</v>
      </c>
      <c r="AF220" s="38"/>
      <c r="AG220" s="37"/>
    </row>
    <row r="221" spans="1:33" ht="31.5" x14ac:dyDescent="0.25">
      <c r="A221" s="252" t="s">
        <v>189</v>
      </c>
      <c r="B221" s="74">
        <f t="shared" si="62"/>
        <v>1499935.3916</v>
      </c>
      <c r="C221" s="74">
        <f t="shared" si="63"/>
        <v>1652216.0503699998</v>
      </c>
      <c r="D221" s="74">
        <f t="shared" si="64"/>
        <v>1652216.0503699998</v>
      </c>
      <c r="E221" s="74">
        <f t="shared" si="65"/>
        <v>0</v>
      </c>
      <c r="F221" s="74">
        <f t="shared" si="66"/>
        <v>374516.88500000001</v>
      </c>
      <c r="G221" s="74">
        <f t="shared" si="68"/>
        <v>22.667549132943606</v>
      </c>
      <c r="H221" s="73">
        <f>Дотации!B54</f>
        <v>234241.8</v>
      </c>
      <c r="I221" s="73">
        <f>Дотации!C54</f>
        <v>234241.8</v>
      </c>
      <c r="J221" s="73">
        <f>Дотации!D54</f>
        <v>234241.8</v>
      </c>
      <c r="K221" s="73">
        <f>Дотации!E54</f>
        <v>0</v>
      </c>
      <c r="L221" s="73">
        <f>Дотации!F54</f>
        <v>106780.5</v>
      </c>
      <c r="M221" s="73">
        <f>L221/I221*100</f>
        <v>45.585587200918027</v>
      </c>
      <c r="N221" s="74">
        <f>Субсидии!B216</f>
        <v>256925.19160000002</v>
      </c>
      <c r="O221" s="74">
        <f>Субсидии!C216</f>
        <v>270792.75036999997</v>
      </c>
      <c r="P221" s="74">
        <f>Субсидии!D216</f>
        <v>270792.75036999997</v>
      </c>
      <c r="Q221" s="74">
        <f>Субсидии!E216</f>
        <v>0</v>
      </c>
      <c r="R221" s="74">
        <f>Субсидии!F216</f>
        <v>22477.995650000004</v>
      </c>
      <c r="S221" s="74">
        <f t="shared" si="59"/>
        <v>8.3008114579459757</v>
      </c>
      <c r="T221" s="74">
        <f>'Субвенции '!B216</f>
        <v>926109</v>
      </c>
      <c r="U221" s="74">
        <f>'Субвенции '!C216</f>
        <v>977675</v>
      </c>
      <c r="V221" s="74">
        <f>'Субвенции '!D216</f>
        <v>977675</v>
      </c>
      <c r="W221" s="74">
        <f>'Субвенции '!E216</f>
        <v>0</v>
      </c>
      <c r="X221" s="74">
        <f>'Субвенции '!F216</f>
        <v>213663.22240000006</v>
      </c>
      <c r="Y221" s="74">
        <f t="shared" si="61"/>
        <v>21.854217649014249</v>
      </c>
      <c r="Z221" s="74">
        <f>Иные!B180</f>
        <v>82659.399999999994</v>
      </c>
      <c r="AA221" s="74">
        <f>Иные!C180</f>
        <v>169506.5</v>
      </c>
      <c r="AB221" s="74">
        <f>Иные!D180</f>
        <v>169506.5</v>
      </c>
      <c r="AC221" s="74">
        <f>Иные!E180</f>
        <v>0</v>
      </c>
      <c r="AD221" s="74">
        <f>Иные!F180</f>
        <v>31595.166949999999</v>
      </c>
      <c r="AE221" s="74">
        <f>AD221/AA221*100</f>
        <v>18.639501700524757</v>
      </c>
      <c r="AF221" s="38"/>
      <c r="AG221" s="35"/>
    </row>
    <row r="222" spans="1:33" x14ac:dyDescent="0.25">
      <c r="A222" s="16" t="s">
        <v>399</v>
      </c>
      <c r="B222" s="141">
        <f t="shared" si="62"/>
        <v>110722.89814</v>
      </c>
      <c r="C222" s="141">
        <f t="shared" si="63"/>
        <v>130722.89814</v>
      </c>
      <c r="D222" s="141">
        <f t="shared" si="64"/>
        <v>130722.89814</v>
      </c>
      <c r="E222" s="141">
        <f t="shared" si="65"/>
        <v>0</v>
      </c>
      <c r="F222" s="141">
        <f t="shared" si="66"/>
        <v>93722.898140000005</v>
      </c>
      <c r="G222" s="141">
        <f t="shared" si="68"/>
        <v>71.695853957908582</v>
      </c>
      <c r="H222" s="74"/>
      <c r="I222" s="74"/>
      <c r="J222" s="74"/>
      <c r="K222" s="74"/>
      <c r="L222" s="74"/>
      <c r="M222" s="75"/>
      <c r="N222" s="231">
        <f>Субсидии!B217</f>
        <v>105722.89814</v>
      </c>
      <c r="O222" s="231">
        <f>Субсидии!C217</f>
        <v>105722.89814</v>
      </c>
      <c r="P222" s="231">
        <f>Субсидии!D217</f>
        <v>105722.89814</v>
      </c>
      <c r="Q222" s="231">
        <f>Субсидии!E217</f>
        <v>0</v>
      </c>
      <c r="R222" s="231">
        <f>Субсидии!F217</f>
        <v>93722.898140000005</v>
      </c>
      <c r="S222" s="74">
        <f t="shared" si="59"/>
        <v>88.649573355329892</v>
      </c>
      <c r="T222" s="74"/>
      <c r="U222" s="74"/>
      <c r="V222" s="74"/>
      <c r="W222" s="74"/>
      <c r="X222" s="74"/>
      <c r="Y222" s="74"/>
      <c r="Z222" s="74">
        <f>Иные!B181</f>
        <v>5000</v>
      </c>
      <c r="AA222" s="74">
        <f>Иные!C181</f>
        <v>25000</v>
      </c>
      <c r="AB222" s="74">
        <f>Иные!D181</f>
        <v>25000</v>
      </c>
      <c r="AC222" s="74">
        <f>Иные!E181</f>
        <v>0</v>
      </c>
      <c r="AD222" s="74">
        <f>Иные!F181</f>
        <v>0</v>
      </c>
      <c r="AE222" s="74">
        <f t="shared" ref="AE222:AE226" si="70">AD222/AA222*100</f>
        <v>0</v>
      </c>
      <c r="AF222" s="38"/>
      <c r="AG222" s="35"/>
    </row>
    <row r="223" spans="1:33" x14ac:dyDescent="0.25">
      <c r="A223" s="16" t="s">
        <v>217</v>
      </c>
      <c r="B223" s="141">
        <f t="shared" si="62"/>
        <v>14991.7</v>
      </c>
      <c r="C223" s="141">
        <f t="shared" si="63"/>
        <v>15139.800000000001</v>
      </c>
      <c r="D223" s="141">
        <f t="shared" si="64"/>
        <v>15139.800000000001</v>
      </c>
      <c r="E223" s="141">
        <f t="shared" si="65"/>
        <v>0</v>
      </c>
      <c r="F223" s="141">
        <f t="shared" si="66"/>
        <v>83.984880000000004</v>
      </c>
      <c r="G223" s="141">
        <f t="shared" si="68"/>
        <v>0.55472912455910905</v>
      </c>
      <c r="H223" s="74"/>
      <c r="I223" s="74"/>
      <c r="J223" s="74"/>
      <c r="K223" s="74"/>
      <c r="L223" s="74"/>
      <c r="M223" s="75"/>
      <c r="N223" s="231">
        <f>Субсидии!B218</f>
        <v>14424</v>
      </c>
      <c r="O223" s="231">
        <f>Субсидии!C218</f>
        <v>14424</v>
      </c>
      <c r="P223" s="231">
        <f>Субсидии!D218</f>
        <v>14424</v>
      </c>
      <c r="Q223" s="231">
        <f>Субсидии!E218</f>
        <v>0</v>
      </c>
      <c r="R223" s="231">
        <f>Субсидии!F218</f>
        <v>0</v>
      </c>
      <c r="S223" s="74">
        <f t="shared" si="59"/>
        <v>0</v>
      </c>
      <c r="T223" s="74">
        <f>'Субвенции '!B217</f>
        <v>567.70000000000005</v>
      </c>
      <c r="U223" s="74">
        <f>'Субвенции '!C217</f>
        <v>567.70000000000005</v>
      </c>
      <c r="V223" s="74">
        <f>'Субвенции '!D217</f>
        <v>567.70000000000005</v>
      </c>
      <c r="W223" s="74">
        <f>'Субвенции '!E217</f>
        <v>0</v>
      </c>
      <c r="X223" s="74">
        <f>'Субвенции '!F217</f>
        <v>83.984880000000004</v>
      </c>
      <c r="Y223" s="74">
        <f t="shared" ref="Y223:Y231" si="71">X223/U223*100</f>
        <v>14.793884093711467</v>
      </c>
      <c r="Z223" s="74">
        <f>Иные!B182</f>
        <v>0</v>
      </c>
      <c r="AA223" s="74">
        <f>Иные!C182</f>
        <v>148.1</v>
      </c>
      <c r="AB223" s="74">
        <f>Иные!D182</f>
        <v>148.1</v>
      </c>
      <c r="AC223" s="74">
        <f>Иные!E182</f>
        <v>0</v>
      </c>
      <c r="AD223" s="74">
        <f>Иные!F182</f>
        <v>0</v>
      </c>
      <c r="AE223" s="74">
        <f t="shared" si="70"/>
        <v>0</v>
      </c>
      <c r="AF223" s="38"/>
      <c r="AG223" s="35"/>
    </row>
    <row r="224" spans="1:33" x14ac:dyDescent="0.25">
      <c r="A224" s="16" t="s">
        <v>218</v>
      </c>
      <c r="B224" s="141">
        <f t="shared" si="62"/>
        <v>10764.7</v>
      </c>
      <c r="C224" s="141">
        <f t="shared" si="63"/>
        <v>10846.900000000001</v>
      </c>
      <c r="D224" s="141">
        <f t="shared" si="64"/>
        <v>10846.900000000001</v>
      </c>
      <c r="E224" s="141">
        <f t="shared" si="65"/>
        <v>0</v>
      </c>
      <c r="F224" s="141">
        <f t="shared" si="66"/>
        <v>95.446699999999993</v>
      </c>
      <c r="G224" s="141">
        <f t="shared" si="68"/>
        <v>0.87994450027196691</v>
      </c>
      <c r="H224" s="74"/>
      <c r="I224" s="74"/>
      <c r="J224" s="74"/>
      <c r="K224" s="74"/>
      <c r="L224" s="74"/>
      <c r="M224" s="75"/>
      <c r="N224" s="231">
        <f>Субсидии!B219</f>
        <v>10197</v>
      </c>
      <c r="O224" s="231">
        <f>Субсидии!C219</f>
        <v>10197</v>
      </c>
      <c r="P224" s="231">
        <f>Субсидии!D219</f>
        <v>10197</v>
      </c>
      <c r="Q224" s="231">
        <f>Субсидии!E219</f>
        <v>0</v>
      </c>
      <c r="R224" s="231">
        <f>Субсидии!F219</f>
        <v>0</v>
      </c>
      <c r="S224" s="74">
        <f t="shared" si="59"/>
        <v>0</v>
      </c>
      <c r="T224" s="74">
        <f>'Субвенции '!B218</f>
        <v>567.70000000000005</v>
      </c>
      <c r="U224" s="74">
        <f>'Субвенции '!C218</f>
        <v>567.70000000000005</v>
      </c>
      <c r="V224" s="74">
        <f>'Субвенции '!D218</f>
        <v>567.70000000000005</v>
      </c>
      <c r="W224" s="74">
        <f>'Субвенции '!E218</f>
        <v>0</v>
      </c>
      <c r="X224" s="74">
        <f>'Субвенции '!F218</f>
        <v>84.924539999999993</v>
      </c>
      <c r="Y224" s="74">
        <f t="shared" si="71"/>
        <v>14.959404615113614</v>
      </c>
      <c r="Z224" s="74">
        <f>Иные!B183</f>
        <v>0</v>
      </c>
      <c r="AA224" s="74">
        <f>Иные!C183</f>
        <v>82.2</v>
      </c>
      <c r="AB224" s="74">
        <f>Иные!D183</f>
        <v>82.2</v>
      </c>
      <c r="AC224" s="74">
        <f>Иные!E183</f>
        <v>0</v>
      </c>
      <c r="AD224" s="74">
        <f>Иные!F183</f>
        <v>10.52216</v>
      </c>
      <c r="AE224" s="74">
        <f t="shared" si="70"/>
        <v>12.800681265206812</v>
      </c>
      <c r="AF224" s="38"/>
      <c r="AG224" s="35"/>
    </row>
    <row r="225" spans="1:33" x14ac:dyDescent="0.25">
      <c r="A225" s="16" t="s">
        <v>219</v>
      </c>
      <c r="B225" s="141">
        <f t="shared" si="62"/>
        <v>8112.7</v>
      </c>
      <c r="C225" s="141">
        <f t="shared" si="63"/>
        <v>8112.7</v>
      </c>
      <c r="D225" s="141">
        <f t="shared" si="64"/>
        <v>8112.7</v>
      </c>
      <c r="E225" s="141">
        <f t="shared" si="65"/>
        <v>0</v>
      </c>
      <c r="F225" s="141">
        <f t="shared" si="66"/>
        <v>82.89952000000001</v>
      </c>
      <c r="G225" s="141">
        <f t="shared" si="68"/>
        <v>1.0218487063493042</v>
      </c>
      <c r="H225" s="74"/>
      <c r="I225" s="74"/>
      <c r="J225" s="74"/>
      <c r="K225" s="74"/>
      <c r="L225" s="74"/>
      <c r="M225" s="75"/>
      <c r="N225" s="231">
        <f>Субсидии!B220</f>
        <v>7545</v>
      </c>
      <c r="O225" s="231">
        <f>Субсидии!C220</f>
        <v>7545</v>
      </c>
      <c r="P225" s="231">
        <f>Субсидии!D220</f>
        <v>7545</v>
      </c>
      <c r="Q225" s="231">
        <f>Субсидии!E220</f>
        <v>0</v>
      </c>
      <c r="R225" s="231">
        <f>Субсидии!F220</f>
        <v>0</v>
      </c>
      <c r="S225" s="74">
        <f t="shared" si="59"/>
        <v>0</v>
      </c>
      <c r="T225" s="74">
        <f>'Субвенции '!B219</f>
        <v>567.70000000000005</v>
      </c>
      <c r="U225" s="74">
        <f>'Субвенции '!C219</f>
        <v>567.70000000000005</v>
      </c>
      <c r="V225" s="74">
        <f>'Субвенции '!D219</f>
        <v>567.70000000000005</v>
      </c>
      <c r="W225" s="74">
        <f>'Субвенции '!E219</f>
        <v>0</v>
      </c>
      <c r="X225" s="74">
        <f>'Субвенции '!F219</f>
        <v>82.89952000000001</v>
      </c>
      <c r="Y225" s="74">
        <f t="shared" si="71"/>
        <v>14.602698608419939</v>
      </c>
      <c r="Z225" s="74">
        <f>Иные!B185</f>
        <v>0</v>
      </c>
      <c r="AA225" s="74">
        <f>Иные!C185</f>
        <v>0</v>
      </c>
      <c r="AB225" s="74">
        <f>Иные!D185</f>
        <v>0</v>
      </c>
      <c r="AC225" s="74">
        <f>Иные!E185</f>
        <v>0</v>
      </c>
      <c r="AD225" s="74">
        <f>Иные!F185</f>
        <v>0</v>
      </c>
      <c r="AE225" s="74"/>
      <c r="AF225" s="38"/>
      <c r="AG225" s="35"/>
    </row>
    <row r="226" spans="1:33" x14ac:dyDescent="0.25">
      <c r="A226" s="16" t="s">
        <v>400</v>
      </c>
      <c r="B226" s="141">
        <f t="shared" si="62"/>
        <v>11748.7</v>
      </c>
      <c r="C226" s="141">
        <f t="shared" si="63"/>
        <v>11848.900000000001</v>
      </c>
      <c r="D226" s="141">
        <f t="shared" si="64"/>
        <v>11848.900000000001</v>
      </c>
      <c r="E226" s="141">
        <f t="shared" si="65"/>
        <v>0</v>
      </c>
      <c r="F226" s="141">
        <f t="shared" si="66"/>
        <v>80.92880000000001</v>
      </c>
      <c r="G226" s="141">
        <f t="shared" si="68"/>
        <v>0.68300686139641653</v>
      </c>
      <c r="H226" s="74"/>
      <c r="I226" s="74"/>
      <c r="J226" s="74"/>
      <c r="K226" s="74"/>
      <c r="L226" s="74"/>
      <c r="M226" s="75"/>
      <c r="N226" s="231">
        <f>Субсидии!B221</f>
        <v>11181</v>
      </c>
      <c r="O226" s="231">
        <f>Субсидии!C221</f>
        <v>11181</v>
      </c>
      <c r="P226" s="231">
        <f>Субсидии!D221</f>
        <v>11181</v>
      </c>
      <c r="Q226" s="231">
        <f>Субсидии!E221</f>
        <v>0</v>
      </c>
      <c r="R226" s="231">
        <f>Субсидии!F221</f>
        <v>0</v>
      </c>
      <c r="S226" s="74">
        <f t="shared" si="59"/>
        <v>0</v>
      </c>
      <c r="T226" s="74">
        <f>'Субвенции '!B220</f>
        <v>567.70000000000005</v>
      </c>
      <c r="U226" s="74">
        <f>'Субвенции '!C220</f>
        <v>567.70000000000005</v>
      </c>
      <c r="V226" s="74">
        <f>'Субвенции '!D220</f>
        <v>567.70000000000005</v>
      </c>
      <c r="W226" s="74">
        <f>'Субвенции '!E220</f>
        <v>0</v>
      </c>
      <c r="X226" s="74">
        <f>'Субвенции '!F220</f>
        <v>80.92880000000001</v>
      </c>
      <c r="Y226" s="74">
        <f t="shared" si="71"/>
        <v>14.25555751277083</v>
      </c>
      <c r="Z226" s="74">
        <f>Иные!B184</f>
        <v>0</v>
      </c>
      <c r="AA226" s="74">
        <f>Иные!C184</f>
        <v>100.2</v>
      </c>
      <c r="AB226" s="74">
        <f>Иные!D184</f>
        <v>100.2</v>
      </c>
      <c r="AC226" s="74">
        <f>Иные!E184</f>
        <v>0</v>
      </c>
      <c r="AD226" s="74">
        <f>Иные!F184</f>
        <v>0</v>
      </c>
      <c r="AE226" s="74">
        <f t="shared" si="70"/>
        <v>0</v>
      </c>
      <c r="AF226" s="38"/>
      <c r="AG226" s="35"/>
    </row>
    <row r="227" spans="1:33" x14ac:dyDescent="0.25">
      <c r="A227" s="16" t="s">
        <v>220</v>
      </c>
      <c r="B227" s="141">
        <f t="shared" si="62"/>
        <v>23817.9</v>
      </c>
      <c r="C227" s="141">
        <f t="shared" si="63"/>
        <v>26674.28872</v>
      </c>
      <c r="D227" s="141">
        <f t="shared" si="64"/>
        <v>26674.28872</v>
      </c>
      <c r="E227" s="141">
        <f t="shared" si="65"/>
        <v>0</v>
      </c>
      <c r="F227" s="141">
        <f t="shared" si="66"/>
        <v>190.69983999999999</v>
      </c>
      <c r="G227" s="141">
        <f t="shared" si="68"/>
        <v>0.71492005654499791</v>
      </c>
      <c r="H227" s="74"/>
      <c r="I227" s="74"/>
      <c r="J227" s="74"/>
      <c r="K227" s="74"/>
      <c r="L227" s="74"/>
      <c r="M227" s="75"/>
      <c r="N227" s="231">
        <f>Субсидии!B222</f>
        <v>22683</v>
      </c>
      <c r="O227" s="231">
        <f>Субсидии!C222</f>
        <v>25539.388719999999</v>
      </c>
      <c r="P227" s="231">
        <f>Субсидии!D222</f>
        <v>25539.388719999999</v>
      </c>
      <c r="Q227" s="231">
        <f>Субсидии!E222</f>
        <v>0</v>
      </c>
      <c r="R227" s="231">
        <f>Субсидии!F222</f>
        <v>0</v>
      </c>
      <c r="S227" s="74">
        <f t="shared" si="59"/>
        <v>0</v>
      </c>
      <c r="T227" s="74">
        <f>'Субвенции '!B221</f>
        <v>1134.9000000000001</v>
      </c>
      <c r="U227" s="74">
        <f>'Субвенции '!C221</f>
        <v>1134.9000000000001</v>
      </c>
      <c r="V227" s="74">
        <f>'Субвенции '!D221</f>
        <v>1134.9000000000001</v>
      </c>
      <c r="W227" s="74">
        <f>'Субвенции '!E221</f>
        <v>0</v>
      </c>
      <c r="X227" s="74">
        <f>'Субвенции '!F221</f>
        <v>190.69983999999999</v>
      </c>
      <c r="Y227" s="74">
        <f t="shared" si="71"/>
        <v>16.803228478280023</v>
      </c>
      <c r="Z227" s="74">
        <f>Иные!B186</f>
        <v>0</v>
      </c>
      <c r="AA227" s="74">
        <f>Иные!C186</f>
        <v>0</v>
      </c>
      <c r="AB227" s="74">
        <f>Иные!D186</f>
        <v>0</v>
      </c>
      <c r="AC227" s="74">
        <f>Иные!E186</f>
        <v>0</v>
      </c>
      <c r="AD227" s="74">
        <f>Иные!F186</f>
        <v>0</v>
      </c>
      <c r="AE227" s="74"/>
      <c r="AF227" s="38"/>
      <c r="AG227" s="35"/>
    </row>
    <row r="228" spans="1:33" x14ac:dyDescent="0.25">
      <c r="A228" s="16" t="s">
        <v>221</v>
      </c>
      <c r="B228" s="141">
        <f t="shared" si="62"/>
        <v>19923.7</v>
      </c>
      <c r="C228" s="141">
        <f t="shared" si="63"/>
        <v>21386.26152</v>
      </c>
      <c r="D228" s="141">
        <f t="shared" si="64"/>
        <v>21386.26152</v>
      </c>
      <c r="E228" s="141">
        <f t="shared" si="65"/>
        <v>0</v>
      </c>
      <c r="F228" s="141">
        <f t="shared" si="66"/>
        <v>80.92880000000001</v>
      </c>
      <c r="G228" s="141">
        <f t="shared" si="68"/>
        <v>0.37841489932364775</v>
      </c>
      <c r="H228" s="74"/>
      <c r="I228" s="74"/>
      <c r="J228" s="74"/>
      <c r="K228" s="74"/>
      <c r="L228" s="74"/>
      <c r="M228" s="75"/>
      <c r="N228" s="231">
        <f>Субсидии!B223</f>
        <v>19356</v>
      </c>
      <c r="O228" s="231">
        <f>Субсидии!C223</f>
        <v>20818.561519999999</v>
      </c>
      <c r="P228" s="231">
        <f>Субсидии!D223</f>
        <v>20818.561519999999</v>
      </c>
      <c r="Q228" s="231">
        <f>Субсидии!E223</f>
        <v>0</v>
      </c>
      <c r="R228" s="231">
        <f>Субсидии!F223</f>
        <v>0</v>
      </c>
      <c r="S228" s="74">
        <f t="shared" si="59"/>
        <v>0</v>
      </c>
      <c r="T228" s="74">
        <f>'Субвенции '!B222</f>
        <v>567.70000000000005</v>
      </c>
      <c r="U228" s="74">
        <f>'Субвенции '!C222</f>
        <v>567.70000000000005</v>
      </c>
      <c r="V228" s="74">
        <f>'Субвенции '!D222</f>
        <v>567.70000000000005</v>
      </c>
      <c r="W228" s="74">
        <f>'Субвенции '!E222</f>
        <v>0</v>
      </c>
      <c r="X228" s="74">
        <f>'Субвенции '!F222</f>
        <v>80.92880000000001</v>
      </c>
      <c r="Y228" s="74">
        <f t="shared" si="71"/>
        <v>14.25555751277083</v>
      </c>
      <c r="Z228" s="74">
        <f>Иные!B187</f>
        <v>0</v>
      </c>
      <c r="AA228" s="74">
        <f>Иные!C187</f>
        <v>0</v>
      </c>
      <c r="AB228" s="74">
        <f>Иные!D187</f>
        <v>0</v>
      </c>
      <c r="AC228" s="74">
        <f>Иные!E187</f>
        <v>0</v>
      </c>
      <c r="AD228" s="74">
        <f>Иные!F187</f>
        <v>0</v>
      </c>
      <c r="AE228" s="74"/>
      <c r="AF228" s="38"/>
      <c r="AG228" s="35"/>
    </row>
    <row r="229" spans="1:33" s="5" customFormat="1" ht="31.5" x14ac:dyDescent="0.25">
      <c r="A229" s="7" t="s">
        <v>224</v>
      </c>
      <c r="B229" s="71">
        <f t="shared" si="62"/>
        <v>541756.02143000008</v>
      </c>
      <c r="C229" s="71">
        <f t="shared" si="63"/>
        <v>598341.67648000014</v>
      </c>
      <c r="D229" s="71">
        <f t="shared" si="64"/>
        <v>598341.67648000014</v>
      </c>
      <c r="E229" s="71">
        <f t="shared" si="65"/>
        <v>0</v>
      </c>
      <c r="F229" s="71">
        <f t="shared" si="66"/>
        <v>111923.62377999999</v>
      </c>
      <c r="G229" s="71">
        <f t="shared" si="68"/>
        <v>18.705637293801495</v>
      </c>
      <c r="H229" s="71">
        <f>SUM(H230:H235)</f>
        <v>145065.9</v>
      </c>
      <c r="I229" s="71">
        <f>SUM(I230:I235)</f>
        <v>145065.9</v>
      </c>
      <c r="J229" s="71">
        <f>SUM(J230:J235)</f>
        <v>145065.9</v>
      </c>
      <c r="K229" s="71">
        <f>SUM(K230:K235)</f>
        <v>0</v>
      </c>
      <c r="L229" s="71">
        <f>SUM(L230:L235)</f>
        <v>47066.400000000001</v>
      </c>
      <c r="M229" s="72">
        <f>L229/I229*100</f>
        <v>32.444840586243913</v>
      </c>
      <c r="N229" s="71">
        <f>SUM(N230:N235)</f>
        <v>71581.821429999996</v>
      </c>
      <c r="O229" s="71">
        <f>SUM(O230:O235)</f>
        <v>95607.076480000003</v>
      </c>
      <c r="P229" s="71">
        <f>SUM(P230:P235)</f>
        <v>95607.076480000003</v>
      </c>
      <c r="Q229" s="71">
        <f>SUM(Q230:Q235)</f>
        <v>0</v>
      </c>
      <c r="R229" s="71">
        <f>SUM(R230:R235)</f>
        <v>6197.1872100000001</v>
      </c>
      <c r="S229" s="71">
        <f t="shared" si="59"/>
        <v>6.4819335954660078</v>
      </c>
      <c r="T229" s="71">
        <f>SUM(T230:T235)</f>
        <v>288902.00000000012</v>
      </c>
      <c r="U229" s="71">
        <f>SUM(U230:U235)</f>
        <v>307719.90000000008</v>
      </c>
      <c r="V229" s="71">
        <f>SUM(V230:V235)</f>
        <v>307719.90000000008</v>
      </c>
      <c r="W229" s="71">
        <f>SUM(W230:W235)</f>
        <v>0</v>
      </c>
      <c r="X229" s="71">
        <f>SUM(X230:X235)</f>
        <v>52078.349120000006</v>
      </c>
      <c r="Y229" s="71">
        <f t="shared" si="71"/>
        <v>16.923945809159559</v>
      </c>
      <c r="Z229" s="71">
        <f>SUM(Z230:Z235)</f>
        <v>36206.300000000003</v>
      </c>
      <c r="AA229" s="71">
        <f>SUM(AA230:AA235)</f>
        <v>49948.800000000003</v>
      </c>
      <c r="AB229" s="71">
        <f>SUM(AB230:AB235)</f>
        <v>49948.800000000003</v>
      </c>
      <c r="AC229" s="71">
        <f>SUM(AC230:AC235)</f>
        <v>0</v>
      </c>
      <c r="AD229" s="71">
        <f>SUM(AD230:AD235)</f>
        <v>6581.6874500000004</v>
      </c>
      <c r="AE229" s="71">
        <f>AD229/AA229*100</f>
        <v>13.176868012845153</v>
      </c>
      <c r="AF229" s="38"/>
      <c r="AG229" s="37"/>
    </row>
    <row r="230" spans="1:33" ht="32.25" customHeight="1" x14ac:dyDescent="0.25">
      <c r="A230" s="252" t="s">
        <v>190</v>
      </c>
      <c r="B230" s="74">
        <f t="shared" si="62"/>
        <v>510844.32143000007</v>
      </c>
      <c r="C230" s="74">
        <f t="shared" si="63"/>
        <v>564057.47648000007</v>
      </c>
      <c r="D230" s="74">
        <f t="shared" si="64"/>
        <v>564057.47648000007</v>
      </c>
      <c r="E230" s="74">
        <f t="shared" si="65"/>
        <v>0</v>
      </c>
      <c r="F230" s="74">
        <f t="shared" si="66"/>
        <v>111647.29482000001</v>
      </c>
      <c r="G230" s="74">
        <f t="shared" si="68"/>
        <v>19.793602509576651</v>
      </c>
      <c r="H230" s="73">
        <f>Дотации!B56</f>
        <v>145065.9</v>
      </c>
      <c r="I230" s="73">
        <f>Дотации!C56</f>
        <v>145065.9</v>
      </c>
      <c r="J230" s="73">
        <f>Дотации!D56</f>
        <v>145065.9</v>
      </c>
      <c r="K230" s="73">
        <f>Дотации!E56</f>
        <v>0</v>
      </c>
      <c r="L230" s="73">
        <f>Дотации!F56</f>
        <v>47066.400000000001</v>
      </c>
      <c r="M230" s="73">
        <f>L230/I230*100</f>
        <v>32.444840586243913</v>
      </c>
      <c r="N230" s="74">
        <f>Субсидии!B225</f>
        <v>47599.821429999996</v>
      </c>
      <c r="O230" s="74">
        <f>Субсидии!C225</f>
        <v>68585.076480000003</v>
      </c>
      <c r="P230" s="74">
        <f>Субсидии!D225</f>
        <v>68585.076480000003</v>
      </c>
      <c r="Q230" s="74">
        <f>Субсидии!E225</f>
        <v>0</v>
      </c>
      <c r="R230" s="74">
        <f>Субсидии!F225</f>
        <v>6197.1872100000001</v>
      </c>
      <c r="S230" s="74">
        <f t="shared" si="59"/>
        <v>9.0357662746168295</v>
      </c>
      <c r="T230" s="74">
        <f>'Субвенции '!B224</f>
        <v>286972.3000000001</v>
      </c>
      <c r="U230" s="74">
        <f>'Субвенции '!C224</f>
        <v>305790.20000000007</v>
      </c>
      <c r="V230" s="74">
        <f>'Субвенции '!D224</f>
        <v>305790.20000000007</v>
      </c>
      <c r="W230" s="74">
        <f>'Субвенции '!E224</f>
        <v>0</v>
      </c>
      <c r="X230" s="74">
        <f>'Субвенции '!F224</f>
        <v>51802.020160000007</v>
      </c>
      <c r="Y230" s="74">
        <f t="shared" si="71"/>
        <v>16.940379436620269</v>
      </c>
      <c r="Z230" s="74">
        <f>Иные!B189</f>
        <v>31206.300000000003</v>
      </c>
      <c r="AA230" s="74">
        <f>Иные!C189</f>
        <v>44616.3</v>
      </c>
      <c r="AB230" s="74">
        <f>Иные!D189</f>
        <v>44616.3</v>
      </c>
      <c r="AC230" s="74">
        <f>Иные!E189</f>
        <v>0</v>
      </c>
      <c r="AD230" s="74">
        <f>Иные!F189</f>
        <v>6581.6874500000004</v>
      </c>
      <c r="AE230" s="74">
        <f>AD230/AA230*100</f>
        <v>14.751755412259646</v>
      </c>
      <c r="AF230" s="38"/>
      <c r="AG230" s="35"/>
    </row>
    <row r="231" spans="1:33" x14ac:dyDescent="0.25">
      <c r="A231" s="16" t="s">
        <v>401</v>
      </c>
      <c r="B231" s="141">
        <f t="shared" si="62"/>
        <v>7532.1</v>
      </c>
      <c r="C231" s="141">
        <f t="shared" si="63"/>
        <v>10729.5</v>
      </c>
      <c r="D231" s="141">
        <f t="shared" si="64"/>
        <v>10729.5</v>
      </c>
      <c r="E231" s="141">
        <f t="shared" si="65"/>
        <v>0</v>
      </c>
      <c r="F231" s="141">
        <f t="shared" si="66"/>
        <v>36.260460000000002</v>
      </c>
      <c r="G231" s="141">
        <f t="shared" si="68"/>
        <v>0.33795106948133652</v>
      </c>
      <c r="H231" s="74"/>
      <c r="I231" s="74"/>
      <c r="J231" s="74"/>
      <c r="K231" s="74"/>
      <c r="L231" s="74"/>
      <c r="M231" s="75"/>
      <c r="N231" s="231">
        <f>Субсидии!B226</f>
        <v>7305</v>
      </c>
      <c r="O231" s="231">
        <f>Субсидии!C226</f>
        <v>10305</v>
      </c>
      <c r="P231" s="231">
        <f>Субсидии!D226</f>
        <v>10305</v>
      </c>
      <c r="Q231" s="231">
        <f>Субсидии!E226</f>
        <v>0</v>
      </c>
      <c r="R231" s="231">
        <f>Субсидии!F226</f>
        <v>0</v>
      </c>
      <c r="S231" s="74">
        <f t="shared" si="59"/>
        <v>0</v>
      </c>
      <c r="T231" s="74">
        <f>'Субвенции '!B225</f>
        <v>227.1</v>
      </c>
      <c r="U231" s="74">
        <f>'Субвенции '!C225</f>
        <v>227.1</v>
      </c>
      <c r="V231" s="74">
        <f>'Субвенции '!D225</f>
        <v>227.1</v>
      </c>
      <c r="W231" s="74">
        <f>'Субвенции '!E225</f>
        <v>0</v>
      </c>
      <c r="X231" s="74">
        <f>'Субвенции '!F225</f>
        <v>36.260460000000002</v>
      </c>
      <c r="Y231" s="74">
        <f t="shared" si="71"/>
        <v>15.966737120211361</v>
      </c>
      <c r="Z231" s="74">
        <f>Иные!B190</f>
        <v>0</v>
      </c>
      <c r="AA231" s="74">
        <f>Иные!C190</f>
        <v>197.4</v>
      </c>
      <c r="AB231" s="74">
        <f>Иные!D190</f>
        <v>197.4</v>
      </c>
      <c r="AC231" s="74">
        <f>Иные!E190</f>
        <v>0</v>
      </c>
      <c r="AD231" s="74">
        <f>Иные!F190</f>
        <v>0</v>
      </c>
      <c r="AE231" s="74">
        <f t="shared" ref="AE231:AE235" si="72">AD231/AA231*100</f>
        <v>0</v>
      </c>
      <c r="AF231" s="38"/>
      <c r="AG231" s="35"/>
    </row>
    <row r="232" spans="1:33" x14ac:dyDescent="0.25">
      <c r="A232" s="16" t="s">
        <v>325</v>
      </c>
      <c r="B232" s="141">
        <f t="shared" si="62"/>
        <v>0</v>
      </c>
      <c r="C232" s="141">
        <f t="shared" si="63"/>
        <v>0</v>
      </c>
      <c r="D232" s="141">
        <f t="shared" si="64"/>
        <v>0</v>
      </c>
      <c r="E232" s="141">
        <f t="shared" si="65"/>
        <v>0</v>
      </c>
      <c r="F232" s="141">
        <f t="shared" si="66"/>
        <v>0</v>
      </c>
      <c r="G232" s="141"/>
      <c r="H232" s="74"/>
      <c r="I232" s="74"/>
      <c r="J232" s="74"/>
      <c r="K232" s="74"/>
      <c r="L232" s="74"/>
      <c r="M232" s="75"/>
      <c r="N232" s="231">
        <f>Субсидии!B227</f>
        <v>0</v>
      </c>
      <c r="O232" s="231">
        <f>Субсидии!C227</f>
        <v>0</v>
      </c>
      <c r="P232" s="231">
        <f>Субсидии!D227</f>
        <v>0</v>
      </c>
      <c r="Q232" s="231">
        <f>Субсидии!E227</f>
        <v>0</v>
      </c>
      <c r="R232" s="231">
        <f>Субсидии!F227</f>
        <v>0</v>
      </c>
      <c r="S232" s="74"/>
      <c r="T232" s="74">
        <f>'Субвенции '!B226</f>
        <v>0</v>
      </c>
      <c r="U232" s="74">
        <f>'Субвенции '!C226</f>
        <v>0</v>
      </c>
      <c r="V232" s="74">
        <f>'Субвенции '!D226</f>
        <v>0</v>
      </c>
      <c r="W232" s="74">
        <f>'Субвенции '!E226</f>
        <v>0</v>
      </c>
      <c r="X232" s="74">
        <f>'Субвенции '!F226</f>
        <v>0</v>
      </c>
      <c r="Y232" s="74"/>
      <c r="Z232" s="74"/>
      <c r="AA232" s="74"/>
      <c r="AB232" s="74"/>
      <c r="AC232" s="74"/>
      <c r="AD232" s="74"/>
      <c r="AE232" s="74"/>
      <c r="AF232" s="38"/>
      <c r="AG232" s="35"/>
    </row>
    <row r="233" spans="1:33" x14ac:dyDescent="0.25">
      <c r="A233" s="16" t="s">
        <v>402</v>
      </c>
      <c r="B233" s="141">
        <f t="shared" si="62"/>
        <v>0</v>
      </c>
      <c r="C233" s="141">
        <f t="shared" si="63"/>
        <v>0</v>
      </c>
      <c r="D233" s="141">
        <f t="shared" si="64"/>
        <v>0</v>
      </c>
      <c r="E233" s="141">
        <f t="shared" si="65"/>
        <v>0</v>
      </c>
      <c r="F233" s="141">
        <f t="shared" si="66"/>
        <v>0</v>
      </c>
      <c r="G233" s="141"/>
      <c r="H233" s="74"/>
      <c r="I233" s="74"/>
      <c r="J233" s="74"/>
      <c r="K233" s="74"/>
      <c r="L233" s="74"/>
      <c r="M233" s="75"/>
      <c r="N233" s="231">
        <f>Субсидии!B228</f>
        <v>0</v>
      </c>
      <c r="O233" s="231">
        <f>Субсидии!C228</f>
        <v>0</v>
      </c>
      <c r="P233" s="231">
        <f>Субсидии!D228</f>
        <v>0</v>
      </c>
      <c r="Q233" s="231">
        <f>Субсидии!E228</f>
        <v>0</v>
      </c>
      <c r="R233" s="231">
        <f>Субсидии!F228</f>
        <v>0</v>
      </c>
      <c r="S233" s="74"/>
      <c r="T233" s="74">
        <f>'Субвенции '!B227</f>
        <v>0</v>
      </c>
      <c r="U233" s="74">
        <f>'Субвенции '!C227</f>
        <v>0</v>
      </c>
      <c r="V233" s="74">
        <f>'Субвенции '!D227</f>
        <v>0</v>
      </c>
      <c r="W233" s="74">
        <f>'Субвенции '!E227</f>
        <v>0</v>
      </c>
      <c r="X233" s="74">
        <f>'Субвенции '!F227</f>
        <v>0</v>
      </c>
      <c r="Y233" s="74"/>
      <c r="Z233" s="74"/>
      <c r="AA233" s="74"/>
      <c r="AB233" s="74"/>
      <c r="AC233" s="74"/>
      <c r="AD233" s="74"/>
      <c r="AE233" s="74"/>
      <c r="AF233" s="38"/>
      <c r="AG233" s="35"/>
    </row>
    <row r="234" spans="1:33" x14ac:dyDescent="0.25">
      <c r="A234" s="16" t="s">
        <v>223</v>
      </c>
      <c r="B234" s="141">
        <f t="shared" si="62"/>
        <v>12134.9</v>
      </c>
      <c r="C234" s="141">
        <f t="shared" si="63"/>
        <v>12174.9</v>
      </c>
      <c r="D234" s="141">
        <f t="shared" si="64"/>
        <v>12174.9</v>
      </c>
      <c r="E234" s="141">
        <f t="shared" si="65"/>
        <v>0</v>
      </c>
      <c r="F234" s="141">
        <f t="shared" si="66"/>
        <v>161.30292</v>
      </c>
      <c r="G234" s="141">
        <f t="shared" ref="G234:G265" si="73">F234/C234*100</f>
        <v>1.3248808614444472</v>
      </c>
      <c r="H234" s="74"/>
      <c r="I234" s="74"/>
      <c r="J234" s="74"/>
      <c r="K234" s="74"/>
      <c r="L234" s="74"/>
      <c r="M234" s="75"/>
      <c r="N234" s="231">
        <f>Субсидии!B229</f>
        <v>6000</v>
      </c>
      <c r="O234" s="231">
        <f>Субсидии!C229</f>
        <v>6040</v>
      </c>
      <c r="P234" s="231">
        <f>Субсидии!D229</f>
        <v>6040</v>
      </c>
      <c r="Q234" s="231">
        <f>Субсидии!E229</f>
        <v>0</v>
      </c>
      <c r="R234" s="231">
        <f>Субсидии!F229</f>
        <v>0</v>
      </c>
      <c r="S234" s="74">
        <f t="shared" ref="S234:S265" si="74">R234/O234*100</f>
        <v>0</v>
      </c>
      <c r="T234" s="74">
        <f>'Субвенции '!B228</f>
        <v>1134.9000000000001</v>
      </c>
      <c r="U234" s="74">
        <f>'Субвенции '!C228</f>
        <v>1134.9000000000001</v>
      </c>
      <c r="V234" s="74">
        <f>'Субвенции '!D228</f>
        <v>1134.9000000000001</v>
      </c>
      <c r="W234" s="74">
        <f>'Субвенции '!E228</f>
        <v>0</v>
      </c>
      <c r="X234" s="74">
        <f>'Субвенции '!F228</f>
        <v>161.30292</v>
      </c>
      <c r="Y234" s="74">
        <f>X234/U234*100</f>
        <v>14.212963256674596</v>
      </c>
      <c r="Z234" s="74">
        <f>Иные!B191</f>
        <v>5000</v>
      </c>
      <c r="AA234" s="74">
        <f>Иные!C191</f>
        <v>5000</v>
      </c>
      <c r="AB234" s="74">
        <f>Иные!D191</f>
        <v>5000</v>
      </c>
      <c r="AC234" s="74">
        <f>Иные!E191</f>
        <v>0</v>
      </c>
      <c r="AD234" s="74">
        <f>Иные!F191</f>
        <v>0</v>
      </c>
      <c r="AE234" s="74">
        <f t="shared" si="72"/>
        <v>0</v>
      </c>
      <c r="AF234" s="38"/>
      <c r="AG234" s="35"/>
    </row>
    <row r="235" spans="1:33" x14ac:dyDescent="0.25">
      <c r="A235" s="16" t="s">
        <v>240</v>
      </c>
      <c r="B235" s="141">
        <f t="shared" si="62"/>
        <v>11244.7</v>
      </c>
      <c r="C235" s="141">
        <f t="shared" si="63"/>
        <v>11379.800000000001</v>
      </c>
      <c r="D235" s="141">
        <f t="shared" si="64"/>
        <v>11379.800000000001</v>
      </c>
      <c r="E235" s="141">
        <f t="shared" si="65"/>
        <v>0</v>
      </c>
      <c r="F235" s="141">
        <f t="shared" si="66"/>
        <v>78.76558</v>
      </c>
      <c r="G235" s="141">
        <f t="shared" si="73"/>
        <v>0.69215258616144393</v>
      </c>
      <c r="H235" s="74"/>
      <c r="I235" s="74"/>
      <c r="J235" s="74"/>
      <c r="K235" s="74"/>
      <c r="L235" s="74"/>
      <c r="M235" s="75"/>
      <c r="N235" s="231">
        <f>Субсидии!B230</f>
        <v>10677</v>
      </c>
      <c r="O235" s="231">
        <f>Субсидии!C230</f>
        <v>10677</v>
      </c>
      <c r="P235" s="231">
        <f>Субсидии!D230</f>
        <v>10677</v>
      </c>
      <c r="Q235" s="231">
        <f>Субсидии!E230</f>
        <v>0</v>
      </c>
      <c r="R235" s="231">
        <f>Субсидии!F230</f>
        <v>0</v>
      </c>
      <c r="S235" s="74">
        <f t="shared" si="74"/>
        <v>0</v>
      </c>
      <c r="T235" s="74">
        <f>'Субвенции '!B229</f>
        <v>567.70000000000005</v>
      </c>
      <c r="U235" s="74">
        <f>'Субвенции '!C229</f>
        <v>567.70000000000005</v>
      </c>
      <c r="V235" s="74">
        <f>'Субвенции '!D229</f>
        <v>567.70000000000005</v>
      </c>
      <c r="W235" s="74">
        <f>'Субвенции '!E229</f>
        <v>0</v>
      </c>
      <c r="X235" s="74">
        <f>'Субвенции '!F229</f>
        <v>78.76558</v>
      </c>
      <c r="Y235" s="74">
        <f>X235/U235*100</f>
        <v>13.874507662497798</v>
      </c>
      <c r="Z235" s="74"/>
      <c r="AA235" s="74">
        <f>Иные!C192</f>
        <v>135.1</v>
      </c>
      <c r="AB235" s="74">
        <f>Иные!D192</f>
        <v>135.1</v>
      </c>
      <c r="AC235" s="74">
        <f>Иные!E192</f>
        <v>0</v>
      </c>
      <c r="AD235" s="74">
        <f>Иные!F192</f>
        <v>0</v>
      </c>
      <c r="AE235" s="74">
        <f t="shared" si="72"/>
        <v>0</v>
      </c>
      <c r="AF235" s="38"/>
      <c r="AG235" s="35"/>
    </row>
    <row r="236" spans="1:33" s="5" customFormat="1" ht="32.25" customHeight="1" x14ac:dyDescent="0.25">
      <c r="A236" s="7" t="s">
        <v>228</v>
      </c>
      <c r="B236" s="71">
        <f t="shared" si="62"/>
        <v>993322.4119399999</v>
      </c>
      <c r="C236" s="71">
        <f t="shared" si="63"/>
        <v>1051070.9625399997</v>
      </c>
      <c r="D236" s="71">
        <f t="shared" si="64"/>
        <v>1051070.9625399997</v>
      </c>
      <c r="E236" s="71">
        <f t="shared" si="65"/>
        <v>0</v>
      </c>
      <c r="F236" s="71">
        <f t="shared" si="66"/>
        <v>267090.41410000005</v>
      </c>
      <c r="G236" s="71">
        <f t="shared" si="73"/>
        <v>25.411263712828109</v>
      </c>
      <c r="H236" s="71">
        <f>SUM(H237:H248)</f>
        <v>304879</v>
      </c>
      <c r="I236" s="71">
        <f>SUM(I237:I248)</f>
        <v>304879</v>
      </c>
      <c r="J236" s="71">
        <f>SUM(J237:J248)</f>
        <v>304879</v>
      </c>
      <c r="K236" s="71">
        <f>SUM(K237:K248)</f>
        <v>0</v>
      </c>
      <c r="L236" s="71">
        <f>SUM(L237:L248)</f>
        <v>76219.8</v>
      </c>
      <c r="M236" s="72">
        <f>L236/I236*100</f>
        <v>25.000016399948834</v>
      </c>
      <c r="N236" s="71">
        <f>SUM(N237:N248)</f>
        <v>200320.81193999999</v>
      </c>
      <c r="O236" s="71">
        <f>SUM(O237:O248)</f>
        <v>200361.86253999997</v>
      </c>
      <c r="P236" s="71">
        <f>SUM(P237:P248)</f>
        <v>200361.86253999997</v>
      </c>
      <c r="Q236" s="71">
        <f>SUM(Q237:Q248)</f>
        <v>0</v>
      </c>
      <c r="R236" s="71">
        <f>SUM(R237:R248)</f>
        <v>90703.156430000003</v>
      </c>
      <c r="S236" s="71">
        <f t="shared" si="74"/>
        <v>45.269671223929727</v>
      </c>
      <c r="T236" s="71">
        <f>SUM(T237:T248)</f>
        <v>446196.79999999987</v>
      </c>
      <c r="U236" s="71">
        <f>SUM(U237:U248)</f>
        <v>472185.39999999985</v>
      </c>
      <c r="V236" s="71">
        <f>SUM(V237:V248)</f>
        <v>472185.39999999985</v>
      </c>
      <c r="W236" s="71">
        <f>SUM(W237:W248)</f>
        <v>0</v>
      </c>
      <c r="X236" s="71">
        <f>SUM(X237:X248)</f>
        <v>90571.118060000008</v>
      </c>
      <c r="Y236" s="71">
        <f>X236/U236*100</f>
        <v>19.181261864513395</v>
      </c>
      <c r="Z236" s="71">
        <f>SUM(Z237:Z248)</f>
        <v>41925.799999999996</v>
      </c>
      <c r="AA236" s="71">
        <f>SUM(AA237:AA248)</f>
        <v>73644.7</v>
      </c>
      <c r="AB236" s="71">
        <f>SUM(AB237:AB248)</f>
        <v>73644.7</v>
      </c>
      <c r="AC236" s="71">
        <f>SUM(AC237:AC248)</f>
        <v>0</v>
      </c>
      <c r="AD236" s="71">
        <f>SUM(AD237:AD248)</f>
        <v>9596.3396099999991</v>
      </c>
      <c r="AE236" s="71">
        <f>AD236/AA236*100</f>
        <v>13.030590945444818</v>
      </c>
      <c r="AF236" s="38"/>
      <c r="AG236" s="37"/>
    </row>
    <row r="237" spans="1:33" ht="31.5" x14ac:dyDescent="0.25">
      <c r="A237" s="252" t="s">
        <v>208</v>
      </c>
      <c r="B237" s="74">
        <f t="shared" si="62"/>
        <v>867754.39341999998</v>
      </c>
      <c r="C237" s="74">
        <f t="shared" si="63"/>
        <v>921347.63341999985</v>
      </c>
      <c r="D237" s="74">
        <f t="shared" si="64"/>
        <v>921347.63341999985</v>
      </c>
      <c r="E237" s="74">
        <f t="shared" si="65"/>
        <v>0</v>
      </c>
      <c r="F237" s="74">
        <f t="shared" si="66"/>
        <v>187837.04086000004</v>
      </c>
      <c r="G237" s="74">
        <f t="shared" si="73"/>
        <v>20.38720609318305</v>
      </c>
      <c r="H237" s="73">
        <f>Дотации!B58</f>
        <v>304879</v>
      </c>
      <c r="I237" s="73">
        <f>Дотации!C58</f>
        <v>304879</v>
      </c>
      <c r="J237" s="73">
        <f>Дотации!D58</f>
        <v>304879</v>
      </c>
      <c r="K237" s="73">
        <f>Дотации!E58</f>
        <v>0</v>
      </c>
      <c r="L237" s="73">
        <f>Дотации!F58</f>
        <v>76219.8</v>
      </c>
      <c r="M237" s="73">
        <f>L237/I237*100</f>
        <v>25.000016399948834</v>
      </c>
      <c r="N237" s="74">
        <f>Субсидии!B232</f>
        <v>82591.393420000008</v>
      </c>
      <c r="O237" s="74">
        <f>Субсидии!C232</f>
        <v>79894.633419999998</v>
      </c>
      <c r="P237" s="74">
        <f>Субсидии!D232</f>
        <v>79894.633419999998</v>
      </c>
      <c r="Q237" s="74">
        <f>Субсидии!E232</f>
        <v>0</v>
      </c>
      <c r="R237" s="74">
        <f>Субсидии!F232</f>
        <v>12080.1165</v>
      </c>
      <c r="S237" s="74">
        <f t="shared" si="74"/>
        <v>15.120059987628643</v>
      </c>
      <c r="T237" s="74">
        <f>'Субвенции '!B231</f>
        <v>443358.19999999995</v>
      </c>
      <c r="U237" s="74">
        <f>'Субвенции '!C231</f>
        <v>469346.79999999993</v>
      </c>
      <c r="V237" s="74">
        <f>'Субвенции '!D231</f>
        <v>469346.79999999993</v>
      </c>
      <c r="W237" s="74">
        <f>'Субвенции '!E231</f>
        <v>0</v>
      </c>
      <c r="X237" s="74">
        <f>'Субвенции '!F231</f>
        <v>90156.454850000009</v>
      </c>
      <c r="Y237" s="74">
        <f>X237/U237*100</f>
        <v>19.208920749006921</v>
      </c>
      <c r="Z237" s="74">
        <f>Иные!B194</f>
        <v>36925.799999999996</v>
      </c>
      <c r="AA237" s="74">
        <f>Иные!C194</f>
        <v>67227.199999999997</v>
      </c>
      <c r="AB237" s="74">
        <f>Иные!D194</f>
        <v>67227.199999999997</v>
      </c>
      <c r="AC237" s="74">
        <f>Иные!E194</f>
        <v>0</v>
      </c>
      <c r="AD237" s="74">
        <f>Иные!F194</f>
        <v>9380.6695099999997</v>
      </c>
      <c r="AE237" s="74">
        <f>AD237/AA237*100</f>
        <v>13.953681709189139</v>
      </c>
      <c r="AF237" s="38"/>
      <c r="AG237" s="35"/>
    </row>
    <row r="238" spans="1:33" x14ac:dyDescent="0.25">
      <c r="A238" s="16" t="s">
        <v>225</v>
      </c>
      <c r="B238" s="141">
        <f t="shared" si="62"/>
        <v>90602.418519999992</v>
      </c>
      <c r="C238" s="141">
        <f t="shared" si="63"/>
        <v>90602.418519999992</v>
      </c>
      <c r="D238" s="141">
        <f t="shared" si="64"/>
        <v>90602.418519999992</v>
      </c>
      <c r="E238" s="141">
        <f t="shared" si="65"/>
        <v>0</v>
      </c>
      <c r="F238" s="141">
        <f t="shared" si="66"/>
        <v>78623.039929999999</v>
      </c>
      <c r="G238" s="141">
        <f t="shared" si="73"/>
        <v>86.778080777881655</v>
      </c>
      <c r="H238" s="74"/>
      <c r="I238" s="74"/>
      <c r="J238" s="74"/>
      <c r="K238" s="74"/>
      <c r="L238" s="74"/>
      <c r="M238" s="75"/>
      <c r="N238" s="231">
        <f>Субсидии!B233</f>
        <v>85602.418519999992</v>
      </c>
      <c r="O238" s="231">
        <f>Субсидии!C233</f>
        <v>85602.418519999992</v>
      </c>
      <c r="P238" s="231">
        <f>Субсидии!D233</f>
        <v>85602.418519999992</v>
      </c>
      <c r="Q238" s="231">
        <f>Субсидии!E233</f>
        <v>0</v>
      </c>
      <c r="R238" s="231">
        <f>Субсидии!F233</f>
        <v>78623.039929999999</v>
      </c>
      <c r="S238" s="74">
        <f t="shared" si="74"/>
        <v>91.846750698557258</v>
      </c>
      <c r="T238" s="74"/>
      <c r="U238" s="74"/>
      <c r="V238" s="74"/>
      <c r="W238" s="74"/>
      <c r="X238" s="74"/>
      <c r="Y238" s="74"/>
      <c r="Z238" s="74">
        <f>Иные!B195</f>
        <v>5000</v>
      </c>
      <c r="AA238" s="74">
        <f>Иные!C195</f>
        <v>5000</v>
      </c>
      <c r="AB238" s="74">
        <f>Иные!D195</f>
        <v>5000</v>
      </c>
      <c r="AC238" s="74">
        <f>Иные!E195</f>
        <v>0</v>
      </c>
      <c r="AD238" s="74">
        <f>Иные!F195</f>
        <v>0</v>
      </c>
      <c r="AE238" s="74">
        <f t="shared" ref="AE238:AE248" si="75">AD238/AA238*100</f>
        <v>0</v>
      </c>
      <c r="AF238" s="38"/>
      <c r="AG238" s="35"/>
    </row>
    <row r="239" spans="1:33" x14ac:dyDescent="0.25">
      <c r="A239" s="16" t="s">
        <v>403</v>
      </c>
      <c r="B239" s="141">
        <f t="shared" si="62"/>
        <v>5331.7</v>
      </c>
      <c r="C239" s="141">
        <f t="shared" si="63"/>
        <v>6941.7737999999999</v>
      </c>
      <c r="D239" s="141">
        <f t="shared" si="64"/>
        <v>6941.7737999999999</v>
      </c>
      <c r="E239" s="141">
        <f t="shared" si="65"/>
        <v>0</v>
      </c>
      <c r="F239" s="141">
        <f t="shared" si="66"/>
        <v>119.02995000000001</v>
      </c>
      <c r="G239" s="141">
        <f t="shared" si="73"/>
        <v>1.7146907034049426</v>
      </c>
      <c r="H239" s="74"/>
      <c r="I239" s="74"/>
      <c r="J239" s="74"/>
      <c r="K239" s="74"/>
      <c r="L239" s="74"/>
      <c r="M239" s="75"/>
      <c r="N239" s="231">
        <f>Субсидии!B234</f>
        <v>4764</v>
      </c>
      <c r="O239" s="231">
        <f>Субсидии!C234</f>
        <v>6163.6738000000005</v>
      </c>
      <c r="P239" s="231">
        <f>Субсидии!D234</f>
        <v>6163.6738000000005</v>
      </c>
      <c r="Q239" s="231">
        <f>Субсидии!E234</f>
        <v>0</v>
      </c>
      <c r="R239" s="231">
        <f>Субсидии!F234</f>
        <v>0</v>
      </c>
      <c r="S239" s="74">
        <f t="shared" si="74"/>
        <v>0</v>
      </c>
      <c r="T239" s="74">
        <f>'Субвенции '!B232</f>
        <v>567.70000000000005</v>
      </c>
      <c r="U239" s="74">
        <f>'Субвенции '!C232</f>
        <v>567.70000000000005</v>
      </c>
      <c r="V239" s="74">
        <f>'Субвенции '!D232</f>
        <v>567.70000000000005</v>
      </c>
      <c r="W239" s="74">
        <f>'Субвенции '!E232</f>
        <v>0</v>
      </c>
      <c r="X239" s="74">
        <f>'Субвенции '!F232</f>
        <v>83.963270000000009</v>
      </c>
      <c r="Y239" s="74">
        <f t="shared" ref="Y239:Y277" si="76">X239/U239*100</f>
        <v>14.790077505724856</v>
      </c>
      <c r="Z239" s="74">
        <f>Иные!B196</f>
        <v>0</v>
      </c>
      <c r="AA239" s="74">
        <f>Иные!C196</f>
        <v>210.4</v>
      </c>
      <c r="AB239" s="74">
        <f>Иные!D196</f>
        <v>210.4</v>
      </c>
      <c r="AC239" s="74">
        <f>Иные!E196</f>
        <v>0</v>
      </c>
      <c r="AD239" s="74">
        <f>Иные!F196</f>
        <v>35.066679999999998</v>
      </c>
      <c r="AE239" s="74">
        <f t="shared" si="75"/>
        <v>16.666673003802281</v>
      </c>
      <c r="AF239" s="38"/>
      <c r="AG239" s="35"/>
    </row>
    <row r="240" spans="1:33" x14ac:dyDescent="0.25">
      <c r="A240" s="16" t="s">
        <v>404</v>
      </c>
      <c r="B240" s="141">
        <f t="shared" si="62"/>
        <v>0</v>
      </c>
      <c r="C240" s="141">
        <f t="shared" si="63"/>
        <v>0</v>
      </c>
      <c r="D240" s="141">
        <f t="shared" si="64"/>
        <v>0</v>
      </c>
      <c r="E240" s="141">
        <f t="shared" si="65"/>
        <v>0</v>
      </c>
      <c r="F240" s="141">
        <f t="shared" si="66"/>
        <v>0</v>
      </c>
      <c r="G240" s="141"/>
      <c r="H240" s="74"/>
      <c r="I240" s="74"/>
      <c r="J240" s="74"/>
      <c r="K240" s="74"/>
      <c r="L240" s="74"/>
      <c r="M240" s="75"/>
      <c r="N240" s="231">
        <f>Субсидии!B235</f>
        <v>0</v>
      </c>
      <c r="O240" s="231">
        <f>Субсидии!C235</f>
        <v>0</v>
      </c>
      <c r="P240" s="231">
        <f>Субсидии!D235</f>
        <v>0</v>
      </c>
      <c r="Q240" s="231">
        <f>Субсидии!E235</f>
        <v>0</v>
      </c>
      <c r="R240" s="231">
        <f>Субсидии!F235</f>
        <v>0</v>
      </c>
      <c r="S240" s="74"/>
      <c r="T240" s="74">
        <f>'Субвенции '!B233</f>
        <v>0</v>
      </c>
      <c r="U240" s="74">
        <f>'Субвенции '!C233</f>
        <v>0</v>
      </c>
      <c r="V240" s="74">
        <f>'Субвенции '!D233</f>
        <v>0</v>
      </c>
      <c r="W240" s="74">
        <f>'Субвенции '!E233</f>
        <v>0</v>
      </c>
      <c r="X240" s="74">
        <f>'Субвенции '!F233</f>
        <v>0</v>
      </c>
      <c r="Y240" s="74"/>
      <c r="Z240" s="74"/>
      <c r="AA240" s="74"/>
      <c r="AB240" s="74"/>
      <c r="AC240" s="74"/>
      <c r="AD240" s="74"/>
      <c r="AE240" s="74"/>
      <c r="AF240" s="38"/>
      <c r="AG240" s="35"/>
    </row>
    <row r="241" spans="1:33" x14ac:dyDescent="0.25">
      <c r="A241" s="16" t="s">
        <v>405</v>
      </c>
      <c r="B241" s="141">
        <f t="shared" si="62"/>
        <v>2441.1</v>
      </c>
      <c r="C241" s="141">
        <f t="shared" si="63"/>
        <v>2459.9</v>
      </c>
      <c r="D241" s="141">
        <f t="shared" si="64"/>
        <v>2459.9</v>
      </c>
      <c r="E241" s="141">
        <f t="shared" si="65"/>
        <v>0</v>
      </c>
      <c r="F241" s="141">
        <f t="shared" si="66"/>
        <v>35.997909999999997</v>
      </c>
      <c r="G241" s="141">
        <f t="shared" si="73"/>
        <v>1.4633891621610633</v>
      </c>
      <c r="H241" s="74"/>
      <c r="I241" s="74"/>
      <c r="J241" s="74"/>
      <c r="K241" s="74"/>
      <c r="L241" s="74"/>
      <c r="M241" s="75"/>
      <c r="N241" s="231">
        <f>Субсидии!B236</f>
        <v>2214</v>
      </c>
      <c r="O241" s="231">
        <f>Субсидии!C236</f>
        <v>2214</v>
      </c>
      <c r="P241" s="231">
        <f>Субсидии!D236</f>
        <v>2214</v>
      </c>
      <c r="Q241" s="231">
        <f>Субсидии!E236</f>
        <v>0</v>
      </c>
      <c r="R241" s="231">
        <f>Субсидии!F236</f>
        <v>0</v>
      </c>
      <c r="S241" s="74">
        <f t="shared" si="74"/>
        <v>0</v>
      </c>
      <c r="T241" s="74">
        <f>'Субвенции '!B234</f>
        <v>227.1</v>
      </c>
      <c r="U241" s="74">
        <f>'Субвенции '!C234</f>
        <v>227.1</v>
      </c>
      <c r="V241" s="74">
        <f>'Субвенции '!D234</f>
        <v>227.1</v>
      </c>
      <c r="W241" s="74">
        <f>'Субвенции '!E234</f>
        <v>0</v>
      </c>
      <c r="X241" s="74">
        <f>'Субвенции '!F234</f>
        <v>32.864570000000001</v>
      </c>
      <c r="Y241" s="74">
        <f t="shared" si="76"/>
        <v>14.471409070893879</v>
      </c>
      <c r="Z241" s="74">
        <f>Иные!B197</f>
        <v>0</v>
      </c>
      <c r="AA241" s="74">
        <f>Иные!C197</f>
        <v>18.8</v>
      </c>
      <c r="AB241" s="74">
        <f>Иные!D197</f>
        <v>18.8</v>
      </c>
      <c r="AC241" s="74">
        <f>Иные!E197</f>
        <v>0</v>
      </c>
      <c r="AD241" s="74">
        <f>Иные!F197</f>
        <v>3.13334</v>
      </c>
      <c r="AE241" s="74">
        <f t="shared" si="75"/>
        <v>16.666702127659576</v>
      </c>
      <c r="AF241" s="38"/>
      <c r="AG241" s="35"/>
    </row>
    <row r="242" spans="1:33" x14ac:dyDescent="0.25">
      <c r="A242" s="16" t="s">
        <v>406</v>
      </c>
      <c r="B242" s="141">
        <f t="shared" si="62"/>
        <v>0</v>
      </c>
      <c r="C242" s="141">
        <f t="shared" si="63"/>
        <v>0</v>
      </c>
      <c r="D242" s="141">
        <f t="shared" si="64"/>
        <v>0</v>
      </c>
      <c r="E242" s="141">
        <f t="shared" si="65"/>
        <v>0</v>
      </c>
      <c r="F242" s="141">
        <f t="shared" si="66"/>
        <v>0</v>
      </c>
      <c r="G242" s="141"/>
      <c r="H242" s="74"/>
      <c r="I242" s="74"/>
      <c r="J242" s="74"/>
      <c r="K242" s="74"/>
      <c r="L242" s="74"/>
      <c r="M242" s="75"/>
      <c r="N242" s="231">
        <f>Субсидии!B237</f>
        <v>0</v>
      </c>
      <c r="O242" s="231">
        <f>Субсидии!C237</f>
        <v>0</v>
      </c>
      <c r="P242" s="231">
        <f>Субсидии!D237</f>
        <v>0</v>
      </c>
      <c r="Q242" s="231">
        <f>Субсидии!E237</f>
        <v>0</v>
      </c>
      <c r="R242" s="231">
        <f>Субсидии!F237</f>
        <v>0</v>
      </c>
      <c r="S242" s="74"/>
      <c r="T242" s="74">
        <f>'Субвенции '!B235</f>
        <v>0</v>
      </c>
      <c r="U242" s="74">
        <f>'Субвенции '!C235</f>
        <v>0</v>
      </c>
      <c r="V242" s="74">
        <f>'Субвенции '!D235</f>
        <v>0</v>
      </c>
      <c r="W242" s="74">
        <f>'Субвенции '!E235</f>
        <v>0</v>
      </c>
      <c r="X242" s="74">
        <f>'Субвенции '!F235</f>
        <v>0</v>
      </c>
      <c r="Y242" s="74"/>
      <c r="Z242" s="74"/>
      <c r="AA242" s="74"/>
      <c r="AB242" s="74"/>
      <c r="AC242" s="74"/>
      <c r="AD242" s="74"/>
      <c r="AE242" s="74"/>
      <c r="AF242" s="38"/>
      <c r="AG242" s="35"/>
    </row>
    <row r="243" spans="1:33" x14ac:dyDescent="0.25">
      <c r="A243" s="16" t="s">
        <v>407</v>
      </c>
      <c r="B243" s="141">
        <f t="shared" si="62"/>
        <v>2705.1</v>
      </c>
      <c r="C243" s="141">
        <f t="shared" si="63"/>
        <v>2705.1</v>
      </c>
      <c r="D243" s="141">
        <f t="shared" si="64"/>
        <v>2705.1</v>
      </c>
      <c r="E243" s="141">
        <f t="shared" si="65"/>
        <v>0</v>
      </c>
      <c r="F243" s="141">
        <f t="shared" si="66"/>
        <v>31.239049999999999</v>
      </c>
      <c r="G243" s="141">
        <f t="shared" si="73"/>
        <v>1.1548205241950389</v>
      </c>
      <c r="H243" s="74"/>
      <c r="I243" s="74"/>
      <c r="J243" s="74"/>
      <c r="K243" s="74"/>
      <c r="L243" s="74"/>
      <c r="M243" s="75"/>
      <c r="N243" s="231">
        <f>Субсидии!B238</f>
        <v>2478</v>
      </c>
      <c r="O243" s="231">
        <f>Субсидии!C238</f>
        <v>2478</v>
      </c>
      <c r="P243" s="231">
        <f>Субсидии!D238</f>
        <v>2478</v>
      </c>
      <c r="Q243" s="231">
        <f>Субсидии!E238</f>
        <v>0</v>
      </c>
      <c r="R243" s="231">
        <f>Субсидии!F238</f>
        <v>0</v>
      </c>
      <c r="S243" s="74">
        <f t="shared" si="74"/>
        <v>0</v>
      </c>
      <c r="T243" s="74">
        <f>'Субвенции '!B236</f>
        <v>227.1</v>
      </c>
      <c r="U243" s="74">
        <f>'Субвенции '!C236</f>
        <v>227.1</v>
      </c>
      <c r="V243" s="74">
        <f>'Субвенции '!D236</f>
        <v>227.1</v>
      </c>
      <c r="W243" s="74">
        <f>'Субвенции '!E236</f>
        <v>0</v>
      </c>
      <c r="X243" s="74">
        <f>'Субвенции '!F236</f>
        <v>31.239049999999999</v>
      </c>
      <c r="Y243" s="74">
        <f t="shared" si="76"/>
        <v>13.755636283575518</v>
      </c>
      <c r="Z243" s="74">
        <f>Иные!B198</f>
        <v>0</v>
      </c>
      <c r="AA243" s="74">
        <f>Иные!C198</f>
        <v>0</v>
      </c>
      <c r="AB243" s="74">
        <f>Иные!D198</f>
        <v>0</v>
      </c>
      <c r="AC243" s="74">
        <f>Иные!E198</f>
        <v>0</v>
      </c>
      <c r="AD243" s="74">
        <f>Иные!F198</f>
        <v>0</v>
      </c>
      <c r="AE243" s="74"/>
      <c r="AF243" s="38"/>
      <c r="AG243" s="35"/>
    </row>
    <row r="244" spans="1:33" x14ac:dyDescent="0.25">
      <c r="A244" s="16" t="s">
        <v>226</v>
      </c>
      <c r="B244" s="141">
        <f t="shared" si="62"/>
        <v>12924.7</v>
      </c>
      <c r="C244" s="141">
        <f t="shared" si="63"/>
        <v>13404.400000000001</v>
      </c>
      <c r="D244" s="141">
        <f t="shared" si="64"/>
        <v>13404.400000000001</v>
      </c>
      <c r="E244" s="141">
        <f t="shared" si="65"/>
        <v>0</v>
      </c>
      <c r="F244" s="141">
        <f t="shared" si="66"/>
        <v>163.99033</v>
      </c>
      <c r="G244" s="141">
        <f t="shared" si="73"/>
        <v>1.2234067171973382</v>
      </c>
      <c r="H244" s="74"/>
      <c r="I244" s="74"/>
      <c r="J244" s="74"/>
      <c r="K244" s="74"/>
      <c r="L244" s="74"/>
      <c r="M244" s="75"/>
      <c r="N244" s="231">
        <f>Субсидии!B239</f>
        <v>12357</v>
      </c>
      <c r="O244" s="231">
        <f>Субсидии!C239</f>
        <v>12357</v>
      </c>
      <c r="P244" s="231">
        <f>Субсидии!D239</f>
        <v>12357</v>
      </c>
      <c r="Q244" s="231">
        <f>Субсидии!E239</f>
        <v>0</v>
      </c>
      <c r="R244" s="231">
        <f>Субсидии!F239</f>
        <v>0</v>
      </c>
      <c r="S244" s="74">
        <f t="shared" si="74"/>
        <v>0</v>
      </c>
      <c r="T244" s="74">
        <f>'Субвенции '!B237</f>
        <v>567.70000000000005</v>
      </c>
      <c r="U244" s="74">
        <f>'Субвенции '!C237</f>
        <v>567.70000000000005</v>
      </c>
      <c r="V244" s="74">
        <f>'Субвенции '!D237</f>
        <v>567.70000000000005</v>
      </c>
      <c r="W244" s="74">
        <f>'Субвенции '!E237</f>
        <v>0</v>
      </c>
      <c r="X244" s="74">
        <f>'Субвенции '!F237</f>
        <v>84.040309999999991</v>
      </c>
      <c r="Y244" s="74">
        <f t="shared" si="76"/>
        <v>14.803648053549406</v>
      </c>
      <c r="Z244" s="74">
        <f>Иные!B199</f>
        <v>0</v>
      </c>
      <c r="AA244" s="74">
        <f>Иные!C199</f>
        <v>479.7</v>
      </c>
      <c r="AB244" s="74">
        <f>Иные!D199</f>
        <v>479.7</v>
      </c>
      <c r="AC244" s="74">
        <f>Иные!E199</f>
        <v>0</v>
      </c>
      <c r="AD244" s="74">
        <f>Иные!F199</f>
        <v>79.950020000000009</v>
      </c>
      <c r="AE244" s="74">
        <f t="shared" si="75"/>
        <v>16.666670835939133</v>
      </c>
      <c r="AF244" s="38"/>
      <c r="AG244" s="35"/>
    </row>
    <row r="245" spans="1:33" x14ac:dyDescent="0.25">
      <c r="A245" s="16" t="s">
        <v>408</v>
      </c>
      <c r="B245" s="141">
        <f t="shared" si="62"/>
        <v>2336.1</v>
      </c>
      <c r="C245" s="141">
        <f t="shared" si="63"/>
        <v>2486.4</v>
      </c>
      <c r="D245" s="141">
        <f t="shared" si="64"/>
        <v>2486.4</v>
      </c>
      <c r="E245" s="141">
        <f t="shared" si="65"/>
        <v>0</v>
      </c>
      <c r="F245" s="141">
        <f t="shared" si="66"/>
        <v>57.914600000000007</v>
      </c>
      <c r="G245" s="141">
        <f t="shared" si="73"/>
        <v>2.3292551480051484</v>
      </c>
      <c r="H245" s="74"/>
      <c r="I245" s="74"/>
      <c r="J245" s="74"/>
      <c r="K245" s="74"/>
      <c r="L245" s="74"/>
      <c r="M245" s="75"/>
      <c r="N245" s="231">
        <f>Субсидии!B240</f>
        <v>2109</v>
      </c>
      <c r="O245" s="231">
        <f>Субсидии!C240</f>
        <v>2109</v>
      </c>
      <c r="P245" s="231">
        <f>Субсидии!D240</f>
        <v>2109</v>
      </c>
      <c r="Q245" s="231">
        <f>Субсидии!E240</f>
        <v>0</v>
      </c>
      <c r="R245" s="231">
        <f>Субсидии!F240</f>
        <v>0</v>
      </c>
      <c r="S245" s="74">
        <f t="shared" si="74"/>
        <v>0</v>
      </c>
      <c r="T245" s="74">
        <f>'Субвенции '!B238</f>
        <v>227.1</v>
      </c>
      <c r="U245" s="74">
        <f>'Субвенции '!C238</f>
        <v>227.1</v>
      </c>
      <c r="V245" s="74">
        <f>'Субвенции '!D238</f>
        <v>227.1</v>
      </c>
      <c r="W245" s="74">
        <f>'Субвенции '!E238</f>
        <v>0</v>
      </c>
      <c r="X245" s="74">
        <f>'Субвенции '!F238</f>
        <v>32.864580000000004</v>
      </c>
      <c r="Y245" s="74">
        <f t="shared" si="76"/>
        <v>14.471413474240425</v>
      </c>
      <c r="Z245" s="74">
        <f>Иные!B200</f>
        <v>0</v>
      </c>
      <c r="AA245" s="74">
        <f>Иные!C200</f>
        <v>150.30000000000001</v>
      </c>
      <c r="AB245" s="74">
        <f>Иные!D200</f>
        <v>150.30000000000001</v>
      </c>
      <c r="AC245" s="74">
        <f>Иные!E200</f>
        <v>0</v>
      </c>
      <c r="AD245" s="74">
        <f>Иные!F200</f>
        <v>25.05002</v>
      </c>
      <c r="AE245" s="74">
        <f t="shared" si="75"/>
        <v>16.666679973386557</v>
      </c>
      <c r="AF245" s="38"/>
      <c r="AG245" s="35"/>
    </row>
    <row r="246" spans="1:33" x14ac:dyDescent="0.25">
      <c r="A246" s="16" t="s">
        <v>227</v>
      </c>
      <c r="B246" s="141">
        <f t="shared" si="62"/>
        <v>2222.1</v>
      </c>
      <c r="C246" s="141">
        <f t="shared" si="63"/>
        <v>2361.6</v>
      </c>
      <c r="D246" s="141">
        <f t="shared" si="64"/>
        <v>2361.6</v>
      </c>
      <c r="E246" s="141">
        <f t="shared" si="65"/>
        <v>0</v>
      </c>
      <c r="F246" s="141">
        <f t="shared" si="66"/>
        <v>56.113590000000002</v>
      </c>
      <c r="G246" s="141">
        <f t="shared" si="73"/>
        <v>2.3760835873983739</v>
      </c>
      <c r="H246" s="74"/>
      <c r="I246" s="74"/>
      <c r="J246" s="74"/>
      <c r="K246" s="74"/>
      <c r="L246" s="74"/>
      <c r="M246" s="75"/>
      <c r="N246" s="231">
        <f>Субсидии!B241</f>
        <v>1995</v>
      </c>
      <c r="O246" s="231">
        <f>Субсидии!C241</f>
        <v>1995</v>
      </c>
      <c r="P246" s="231">
        <f>Субсидии!D241</f>
        <v>1995</v>
      </c>
      <c r="Q246" s="231">
        <f>Субсидии!E241</f>
        <v>0</v>
      </c>
      <c r="R246" s="231">
        <f>Субсидии!F241</f>
        <v>0</v>
      </c>
      <c r="S246" s="74">
        <f t="shared" si="74"/>
        <v>0</v>
      </c>
      <c r="T246" s="74">
        <f>'Субвенции '!B239</f>
        <v>227.1</v>
      </c>
      <c r="U246" s="74">
        <f>'Субвенции '!C239</f>
        <v>227.1</v>
      </c>
      <c r="V246" s="74">
        <f>'Субвенции '!D239</f>
        <v>227.1</v>
      </c>
      <c r="W246" s="74">
        <f>'Субвенции '!E239</f>
        <v>0</v>
      </c>
      <c r="X246" s="74">
        <f>'Субвенции '!F239</f>
        <v>32.863570000000003</v>
      </c>
      <c r="Y246" s="74">
        <f t="shared" si="76"/>
        <v>14.470968736239545</v>
      </c>
      <c r="Z246" s="74">
        <f>Иные!B201</f>
        <v>0</v>
      </c>
      <c r="AA246" s="74">
        <f>Иные!C201</f>
        <v>139.5</v>
      </c>
      <c r="AB246" s="74">
        <f>Иные!D201</f>
        <v>139.5</v>
      </c>
      <c r="AC246" s="74">
        <f>Иные!E201</f>
        <v>0</v>
      </c>
      <c r="AD246" s="74">
        <f>Иные!F201</f>
        <v>23.250019999999999</v>
      </c>
      <c r="AE246" s="74">
        <f t="shared" si="75"/>
        <v>16.66668100358423</v>
      </c>
      <c r="AF246" s="38"/>
      <c r="AG246" s="35"/>
    </row>
    <row r="247" spans="1:33" x14ac:dyDescent="0.25">
      <c r="A247" s="16" t="s">
        <v>411</v>
      </c>
      <c r="B247" s="141">
        <f t="shared" si="62"/>
        <v>1964.1</v>
      </c>
      <c r="C247" s="141">
        <f t="shared" si="63"/>
        <v>2103.6</v>
      </c>
      <c r="D247" s="141">
        <f t="shared" si="64"/>
        <v>2103.6</v>
      </c>
      <c r="E247" s="141">
        <f t="shared" si="65"/>
        <v>0</v>
      </c>
      <c r="F247" s="141">
        <f t="shared" si="66"/>
        <v>56.115609999999997</v>
      </c>
      <c r="G247" s="141">
        <f t="shared" si="73"/>
        <v>2.6675988781137097</v>
      </c>
      <c r="H247" s="74"/>
      <c r="I247" s="74"/>
      <c r="J247" s="74"/>
      <c r="K247" s="74"/>
      <c r="L247" s="74"/>
      <c r="M247" s="75"/>
      <c r="N247" s="231">
        <f>Субсидии!B242</f>
        <v>1737</v>
      </c>
      <c r="O247" s="231">
        <f>Субсидии!C242</f>
        <v>1737</v>
      </c>
      <c r="P247" s="231">
        <f>Субсидии!D242</f>
        <v>1737</v>
      </c>
      <c r="Q247" s="231">
        <f>Субсидии!E242</f>
        <v>0</v>
      </c>
      <c r="R247" s="231">
        <f>Субсидии!F242</f>
        <v>0</v>
      </c>
      <c r="S247" s="74">
        <f t="shared" si="74"/>
        <v>0</v>
      </c>
      <c r="T247" s="74">
        <f>'Субвенции '!B240</f>
        <v>227.1</v>
      </c>
      <c r="U247" s="74">
        <f>'Субвенции '!C240</f>
        <v>227.1</v>
      </c>
      <c r="V247" s="74">
        <f>'Субвенции '!D240</f>
        <v>227.1</v>
      </c>
      <c r="W247" s="74">
        <f>'Субвенции '!E240</f>
        <v>0</v>
      </c>
      <c r="X247" s="74">
        <f>'Субвенции '!F240</f>
        <v>32.865589999999997</v>
      </c>
      <c r="Y247" s="74">
        <f t="shared" si="76"/>
        <v>14.471858212241303</v>
      </c>
      <c r="Z247" s="74"/>
      <c r="AA247" s="74">
        <f>Иные!C202</f>
        <v>139.5</v>
      </c>
      <c r="AB247" s="74">
        <f>Иные!D202</f>
        <v>139.5</v>
      </c>
      <c r="AC247" s="74">
        <f>Иные!E202</f>
        <v>0</v>
      </c>
      <c r="AD247" s="74">
        <f>Иные!F202</f>
        <v>23.250019999999999</v>
      </c>
      <c r="AE247" s="74">
        <f t="shared" si="75"/>
        <v>16.66668100358423</v>
      </c>
      <c r="AF247" s="38"/>
      <c r="AG247" s="35"/>
    </row>
    <row r="248" spans="1:33" x14ac:dyDescent="0.25">
      <c r="A248" s="16" t="s">
        <v>410</v>
      </c>
      <c r="B248" s="141">
        <f t="shared" si="62"/>
        <v>5040.7</v>
      </c>
      <c r="C248" s="141">
        <f t="shared" si="63"/>
        <v>6658.1368000000002</v>
      </c>
      <c r="D248" s="141">
        <f t="shared" si="64"/>
        <v>6658.1368000000002</v>
      </c>
      <c r="E248" s="141">
        <f t="shared" si="65"/>
        <v>0</v>
      </c>
      <c r="F248" s="141">
        <f t="shared" si="66"/>
        <v>109.93227</v>
      </c>
      <c r="G248" s="141">
        <f t="shared" si="73"/>
        <v>1.651096595071462</v>
      </c>
      <c r="H248" s="74"/>
      <c r="I248" s="74"/>
      <c r="J248" s="74"/>
      <c r="K248" s="74"/>
      <c r="L248" s="74"/>
      <c r="M248" s="75"/>
      <c r="N248" s="231">
        <f>Субсидии!B243</f>
        <v>4473</v>
      </c>
      <c r="O248" s="231">
        <f>Субсидии!C243</f>
        <v>5811.1368000000002</v>
      </c>
      <c r="P248" s="231">
        <f>Субсидии!D243</f>
        <v>5811.1368000000002</v>
      </c>
      <c r="Q248" s="231">
        <f>Субсидии!E243</f>
        <v>0</v>
      </c>
      <c r="R248" s="231">
        <f>Субсидии!F243</f>
        <v>0</v>
      </c>
      <c r="S248" s="74">
        <f t="shared" si="74"/>
        <v>0</v>
      </c>
      <c r="T248" s="74">
        <f>'Субвенции '!B241</f>
        <v>567.70000000000005</v>
      </c>
      <c r="U248" s="74">
        <f>'Субвенции '!C241</f>
        <v>567.70000000000005</v>
      </c>
      <c r="V248" s="74">
        <f>'Субвенции '!D241</f>
        <v>567.70000000000005</v>
      </c>
      <c r="W248" s="74">
        <f>'Субвенции '!E241</f>
        <v>0</v>
      </c>
      <c r="X248" s="74">
        <f>'Субвенции '!F241</f>
        <v>83.962270000000004</v>
      </c>
      <c r="Y248" s="74">
        <f t="shared" si="76"/>
        <v>14.789901356350185</v>
      </c>
      <c r="Z248" s="74">
        <f>Иные!B203</f>
        <v>0</v>
      </c>
      <c r="AA248" s="74">
        <f>Иные!C203</f>
        <v>279.3</v>
      </c>
      <c r="AB248" s="74">
        <f>Иные!D203</f>
        <v>279.3</v>
      </c>
      <c r="AC248" s="74">
        <f>Иные!E203</f>
        <v>0</v>
      </c>
      <c r="AD248" s="74">
        <f>Иные!F203</f>
        <v>25.97</v>
      </c>
      <c r="AE248" s="74">
        <f t="shared" si="75"/>
        <v>9.2982456140350873</v>
      </c>
      <c r="AF248" s="38"/>
      <c r="AG248" s="35"/>
    </row>
    <row r="249" spans="1:33" s="5" customFormat="1" ht="31.5" x14ac:dyDescent="0.25">
      <c r="A249" s="7" t="s">
        <v>209</v>
      </c>
      <c r="B249" s="71">
        <f t="shared" si="62"/>
        <v>686020.05299999984</v>
      </c>
      <c r="C249" s="71">
        <f t="shared" si="63"/>
        <v>751487.2035399999</v>
      </c>
      <c r="D249" s="71">
        <f t="shared" si="64"/>
        <v>751487.2035399999</v>
      </c>
      <c r="E249" s="71">
        <f t="shared" si="65"/>
        <v>0</v>
      </c>
      <c r="F249" s="71">
        <f t="shared" si="66"/>
        <v>135816.45549000005</v>
      </c>
      <c r="G249" s="71">
        <f t="shared" si="73"/>
        <v>18.073023046861618</v>
      </c>
      <c r="H249" s="71">
        <f>SUM(H250:H261)</f>
        <v>175491.8</v>
      </c>
      <c r="I249" s="71">
        <f>SUM(I250:I261)</f>
        <v>175491.8</v>
      </c>
      <c r="J249" s="71">
        <f>SUM(J250:J261)</f>
        <v>175491.8</v>
      </c>
      <c r="K249" s="71">
        <f>SUM(K250:K261)</f>
        <v>0</v>
      </c>
      <c r="L249" s="71">
        <f>SUM(L250:L261)</f>
        <v>43872.9</v>
      </c>
      <c r="M249" s="72">
        <f>L249/I249*100</f>
        <v>24.999971508640293</v>
      </c>
      <c r="N249" s="71">
        <f>SUM(N250:N261)</f>
        <v>88455.652999999991</v>
      </c>
      <c r="O249" s="71">
        <f>SUM(O250:O261)</f>
        <v>109111.40354000001</v>
      </c>
      <c r="P249" s="71">
        <f>SUM(P250:P261)</f>
        <v>109111.40354000001</v>
      </c>
      <c r="Q249" s="71">
        <f>SUM(Q250:Q261)</f>
        <v>0</v>
      </c>
      <c r="R249" s="71">
        <f>SUM(R250:R261)</f>
        <v>9231.8678999999993</v>
      </c>
      <c r="S249" s="71">
        <f t="shared" si="74"/>
        <v>8.4609560508637536</v>
      </c>
      <c r="T249" s="71">
        <f>SUM(T250:T261)</f>
        <v>352379.29999999981</v>
      </c>
      <c r="U249" s="71">
        <f>SUM(U250:U261)</f>
        <v>373572.79999999981</v>
      </c>
      <c r="V249" s="71">
        <f>SUM(V250:V261)</f>
        <v>373572.79999999981</v>
      </c>
      <c r="W249" s="71">
        <f>SUM(W250:W261)</f>
        <v>0</v>
      </c>
      <c r="X249" s="71">
        <f>SUM(X250:X261)</f>
        <v>70868.13555000005</v>
      </c>
      <c r="Y249" s="71">
        <f t="shared" si="76"/>
        <v>18.970368171879777</v>
      </c>
      <c r="Z249" s="71">
        <f>SUM(Z250:Z261)</f>
        <v>69693.300000000017</v>
      </c>
      <c r="AA249" s="71">
        <f>SUM(AA250:AA261)</f>
        <v>93311.200000000012</v>
      </c>
      <c r="AB249" s="71">
        <f>SUM(AB250:AB261)</f>
        <v>93311.200000000012</v>
      </c>
      <c r="AC249" s="71">
        <f>SUM(AC250:AC261)</f>
        <v>0</v>
      </c>
      <c r="AD249" s="71">
        <f>SUM(AD250:AD261)</f>
        <v>11843.552039999999</v>
      </c>
      <c r="AE249" s="71">
        <f>AD249/AA249*100</f>
        <v>12.692529985682317</v>
      </c>
      <c r="AF249" s="38"/>
      <c r="AG249" s="37"/>
    </row>
    <row r="250" spans="1:33" ht="31.5" x14ac:dyDescent="0.25">
      <c r="A250" s="252" t="s">
        <v>207</v>
      </c>
      <c r="B250" s="74">
        <f t="shared" si="62"/>
        <v>649751.05300000007</v>
      </c>
      <c r="C250" s="74">
        <f t="shared" si="63"/>
        <v>709856.11153999995</v>
      </c>
      <c r="D250" s="74">
        <f t="shared" si="64"/>
        <v>709856.11153999995</v>
      </c>
      <c r="E250" s="74">
        <f t="shared" si="65"/>
        <v>0</v>
      </c>
      <c r="F250" s="74">
        <f t="shared" si="66"/>
        <v>134569.46674999999</v>
      </c>
      <c r="G250" s="74">
        <f t="shared" si="73"/>
        <v>18.957287901354793</v>
      </c>
      <c r="H250" s="73">
        <f>Дотации!B60</f>
        <v>175491.8</v>
      </c>
      <c r="I250" s="73">
        <f>Дотации!C60</f>
        <v>175491.8</v>
      </c>
      <c r="J250" s="73">
        <f>Дотации!D60</f>
        <v>175491.8</v>
      </c>
      <c r="K250" s="73">
        <f>Дотации!E60</f>
        <v>0</v>
      </c>
      <c r="L250" s="73">
        <f>Дотации!F60</f>
        <v>43872.9</v>
      </c>
      <c r="M250" s="73">
        <f>L250/I250*100</f>
        <v>24.999971508640293</v>
      </c>
      <c r="N250" s="74">
        <f>Субсидии!B245</f>
        <v>64107.652999999991</v>
      </c>
      <c r="O250" s="74">
        <f>Субсидии!C245</f>
        <v>80892.411540000001</v>
      </c>
      <c r="P250" s="74">
        <f>Субсидии!D245</f>
        <v>80892.411540000001</v>
      </c>
      <c r="Q250" s="74">
        <f>Субсидии!E245</f>
        <v>0</v>
      </c>
      <c r="R250" s="74">
        <f>Субсидии!F245</f>
        <v>9231.8678999999993</v>
      </c>
      <c r="S250" s="74">
        <f t="shared" si="74"/>
        <v>11.4125264956837</v>
      </c>
      <c r="T250" s="74">
        <f>'Субвенции '!B243</f>
        <v>348973.4</v>
      </c>
      <c r="U250" s="74">
        <f>'Субвенции '!C243</f>
        <v>370166.9</v>
      </c>
      <c r="V250" s="74">
        <f>'Субвенции '!D243</f>
        <v>370166.9</v>
      </c>
      <c r="W250" s="74">
        <f>'Субвенции '!E243</f>
        <v>0</v>
      </c>
      <c r="X250" s="74">
        <f>'Субвенции '!F243</f>
        <v>70469.563469999994</v>
      </c>
      <c r="Y250" s="74">
        <f t="shared" si="76"/>
        <v>19.037240625782584</v>
      </c>
      <c r="Z250" s="74">
        <f>Иные!B205</f>
        <v>61178.200000000012</v>
      </c>
      <c r="AA250" s="74">
        <f>Иные!C205</f>
        <v>83305.000000000015</v>
      </c>
      <c r="AB250" s="74">
        <f>Иные!D205</f>
        <v>83305.000000000015</v>
      </c>
      <c r="AC250" s="74">
        <f>Иные!E205</f>
        <v>0</v>
      </c>
      <c r="AD250" s="74">
        <f>Иные!F205</f>
        <v>10995.13538</v>
      </c>
      <c r="AE250" s="74">
        <f>AD250/AA250*100</f>
        <v>13.198649996998975</v>
      </c>
      <c r="AF250" s="38"/>
      <c r="AG250" s="35"/>
    </row>
    <row r="251" spans="1:33" x14ac:dyDescent="0.25">
      <c r="A251" s="16" t="s">
        <v>412</v>
      </c>
      <c r="B251" s="141">
        <f t="shared" si="62"/>
        <v>2168.1</v>
      </c>
      <c r="C251" s="141">
        <f t="shared" si="63"/>
        <v>5506.402000000001</v>
      </c>
      <c r="D251" s="141">
        <f t="shared" si="64"/>
        <v>5506.402000000001</v>
      </c>
      <c r="E251" s="141">
        <f t="shared" si="65"/>
        <v>0</v>
      </c>
      <c r="F251" s="141">
        <f t="shared" si="66"/>
        <v>44.399079999999998</v>
      </c>
      <c r="G251" s="141">
        <f t="shared" si="73"/>
        <v>0.80631744649228287</v>
      </c>
      <c r="H251" s="74"/>
      <c r="I251" s="74"/>
      <c r="J251" s="74"/>
      <c r="K251" s="74"/>
      <c r="L251" s="74"/>
      <c r="M251" s="75"/>
      <c r="N251" s="231">
        <f>Субсидии!B246</f>
        <v>1941</v>
      </c>
      <c r="O251" s="231">
        <f>Субсидии!C246</f>
        <v>5144.0020000000004</v>
      </c>
      <c r="P251" s="231">
        <f>Субсидии!D246</f>
        <v>5144.0020000000004</v>
      </c>
      <c r="Q251" s="231">
        <f>Субсидии!E246</f>
        <v>0</v>
      </c>
      <c r="R251" s="231">
        <f>Субсидии!F246</f>
        <v>0</v>
      </c>
      <c r="S251" s="74">
        <f t="shared" si="74"/>
        <v>0</v>
      </c>
      <c r="T251" s="74">
        <f>'Субвенции '!B244</f>
        <v>227.1</v>
      </c>
      <c r="U251" s="74">
        <f>'Субвенции '!C244</f>
        <v>227.1</v>
      </c>
      <c r="V251" s="74">
        <f>'Субвенции '!D244</f>
        <v>227.1</v>
      </c>
      <c r="W251" s="74">
        <f>'Субвенции '!E244</f>
        <v>0</v>
      </c>
      <c r="X251" s="74">
        <f>'Субвенции '!F244</f>
        <v>21.849080000000001</v>
      </c>
      <c r="Y251" s="74">
        <f t="shared" si="76"/>
        <v>9.620907089387936</v>
      </c>
      <c r="Z251" s="74">
        <f>Иные!B206</f>
        <v>0</v>
      </c>
      <c r="AA251" s="74">
        <f>Иные!C206</f>
        <v>135.30000000000001</v>
      </c>
      <c r="AB251" s="74">
        <f>Иные!D206</f>
        <v>135.30000000000001</v>
      </c>
      <c r="AC251" s="74">
        <f>Иные!E206</f>
        <v>0</v>
      </c>
      <c r="AD251" s="74">
        <f>Иные!F206</f>
        <v>22.55</v>
      </c>
      <c r="AE251" s="74">
        <f t="shared" ref="AE251:AE261" si="77">AD251/AA251*100</f>
        <v>16.666666666666664</v>
      </c>
      <c r="AF251" s="38"/>
      <c r="AG251" s="35"/>
    </row>
    <row r="252" spans="1:33" x14ac:dyDescent="0.25">
      <c r="A252" s="16" t="s">
        <v>255</v>
      </c>
      <c r="B252" s="141">
        <f t="shared" si="62"/>
        <v>1250.0999999999999</v>
      </c>
      <c r="C252" s="141">
        <f t="shared" si="63"/>
        <v>1385.3999999999999</v>
      </c>
      <c r="D252" s="141">
        <f t="shared" si="64"/>
        <v>1385.3999999999999</v>
      </c>
      <c r="E252" s="141">
        <f t="shared" si="65"/>
        <v>0</v>
      </c>
      <c r="F252" s="141">
        <f t="shared" si="66"/>
        <v>53.770400000000002</v>
      </c>
      <c r="G252" s="141">
        <f t="shared" si="73"/>
        <v>3.88121842067273</v>
      </c>
      <c r="H252" s="74"/>
      <c r="I252" s="74"/>
      <c r="J252" s="74"/>
      <c r="K252" s="74"/>
      <c r="L252" s="74"/>
      <c r="M252" s="75"/>
      <c r="N252" s="231">
        <f>Субсидии!B247</f>
        <v>1023</v>
      </c>
      <c r="O252" s="231">
        <f>Субсидии!C247</f>
        <v>1023</v>
      </c>
      <c r="P252" s="231">
        <f>Субсидии!D247</f>
        <v>1023</v>
      </c>
      <c r="Q252" s="231">
        <f>Субсидии!E247</f>
        <v>0</v>
      </c>
      <c r="R252" s="231">
        <f>Субсидии!F247</f>
        <v>0</v>
      </c>
      <c r="S252" s="74">
        <f t="shared" si="74"/>
        <v>0</v>
      </c>
      <c r="T252" s="74">
        <f>'Субвенции '!B245</f>
        <v>227.1</v>
      </c>
      <c r="U252" s="74">
        <f>'Субвенции '!C245</f>
        <v>227.1</v>
      </c>
      <c r="V252" s="74">
        <f>'Субвенции '!D245</f>
        <v>227.1</v>
      </c>
      <c r="W252" s="74">
        <f>'Субвенции '!E245</f>
        <v>0</v>
      </c>
      <c r="X252" s="74">
        <f>'Субвенции '!F245</f>
        <v>31.220400000000001</v>
      </c>
      <c r="Y252" s="74">
        <f t="shared" si="76"/>
        <v>13.747424042272128</v>
      </c>
      <c r="Z252" s="74">
        <f>Иные!B207</f>
        <v>0</v>
      </c>
      <c r="AA252" s="74">
        <f>Иные!C207</f>
        <v>135.30000000000001</v>
      </c>
      <c r="AB252" s="74">
        <f>Иные!D207</f>
        <v>135.30000000000001</v>
      </c>
      <c r="AC252" s="74">
        <f>Иные!E207</f>
        <v>0</v>
      </c>
      <c r="AD252" s="74">
        <f>Иные!F207</f>
        <v>22.55</v>
      </c>
      <c r="AE252" s="74">
        <f t="shared" si="77"/>
        <v>16.666666666666664</v>
      </c>
      <c r="AF252" s="38"/>
      <c r="AG252" s="35"/>
    </row>
    <row r="253" spans="1:33" x14ac:dyDescent="0.25">
      <c r="A253" s="16" t="s">
        <v>413</v>
      </c>
      <c r="B253" s="141">
        <f t="shared" si="62"/>
        <v>2438.1</v>
      </c>
      <c r="C253" s="141">
        <f t="shared" si="63"/>
        <v>4121</v>
      </c>
      <c r="D253" s="141">
        <f t="shared" si="64"/>
        <v>4121</v>
      </c>
      <c r="E253" s="141">
        <f t="shared" si="65"/>
        <v>0</v>
      </c>
      <c r="F253" s="141">
        <f t="shared" si="66"/>
        <v>53.770400000000002</v>
      </c>
      <c r="G253" s="141">
        <f t="shared" si="73"/>
        <v>1.3047900994904149</v>
      </c>
      <c r="H253" s="74"/>
      <c r="I253" s="74"/>
      <c r="J253" s="74"/>
      <c r="K253" s="74"/>
      <c r="L253" s="74"/>
      <c r="M253" s="75"/>
      <c r="N253" s="231">
        <f>Субсидии!B248</f>
        <v>2211</v>
      </c>
      <c r="O253" s="231">
        <f>Субсидии!C248</f>
        <v>2211</v>
      </c>
      <c r="P253" s="231">
        <f>Субсидии!D248</f>
        <v>2211</v>
      </c>
      <c r="Q253" s="231">
        <f>Субсидии!E248</f>
        <v>0</v>
      </c>
      <c r="R253" s="231">
        <f>Субсидии!F248</f>
        <v>0</v>
      </c>
      <c r="S253" s="74">
        <f t="shared" si="74"/>
        <v>0</v>
      </c>
      <c r="T253" s="74">
        <f>'Субвенции '!B246</f>
        <v>227.1</v>
      </c>
      <c r="U253" s="74">
        <f>'Субвенции '!C246</f>
        <v>227.1</v>
      </c>
      <c r="V253" s="74">
        <f>'Субвенции '!D246</f>
        <v>227.1</v>
      </c>
      <c r="W253" s="74">
        <f>'Субвенции '!E246</f>
        <v>0</v>
      </c>
      <c r="X253" s="74">
        <f>'Субвенции '!F246</f>
        <v>31.220400000000001</v>
      </c>
      <c r="Y253" s="74">
        <f t="shared" si="76"/>
        <v>13.747424042272128</v>
      </c>
      <c r="Z253" s="74">
        <f>Иные!B208</f>
        <v>0</v>
      </c>
      <c r="AA253" s="74">
        <f>Иные!C208</f>
        <v>1682.8999999999999</v>
      </c>
      <c r="AB253" s="74">
        <f>Иные!D208</f>
        <v>1682.8999999999999</v>
      </c>
      <c r="AC253" s="74">
        <f>Иные!E208</f>
        <v>0</v>
      </c>
      <c r="AD253" s="74">
        <f>Иные!F208</f>
        <v>22.55</v>
      </c>
      <c r="AE253" s="74">
        <f t="shared" si="77"/>
        <v>1.339948897736051</v>
      </c>
      <c r="AF253" s="38"/>
      <c r="AG253" s="35"/>
    </row>
    <row r="254" spans="1:33" x14ac:dyDescent="0.25">
      <c r="A254" s="16" t="s">
        <v>219</v>
      </c>
      <c r="B254" s="141">
        <f t="shared" si="62"/>
        <v>1790.1</v>
      </c>
      <c r="C254" s="141">
        <f t="shared" si="63"/>
        <v>1925.3999999999999</v>
      </c>
      <c r="D254" s="141">
        <f t="shared" si="64"/>
        <v>1925.3999999999999</v>
      </c>
      <c r="E254" s="141">
        <f t="shared" si="65"/>
        <v>0</v>
      </c>
      <c r="F254" s="141">
        <f t="shared" si="66"/>
        <v>53.770400000000002</v>
      </c>
      <c r="G254" s="141">
        <f t="shared" si="73"/>
        <v>2.7926872338215438</v>
      </c>
      <c r="H254" s="74"/>
      <c r="I254" s="74"/>
      <c r="J254" s="74"/>
      <c r="K254" s="74"/>
      <c r="L254" s="74"/>
      <c r="M254" s="75"/>
      <c r="N254" s="231">
        <f>Субсидии!B249</f>
        <v>1563</v>
      </c>
      <c r="O254" s="231">
        <f>Субсидии!C249</f>
        <v>1563</v>
      </c>
      <c r="P254" s="231">
        <f>Субсидии!D249</f>
        <v>1563</v>
      </c>
      <c r="Q254" s="231">
        <f>Субсидии!E249</f>
        <v>0</v>
      </c>
      <c r="R254" s="231">
        <f>Субсидии!F249</f>
        <v>0</v>
      </c>
      <c r="S254" s="74">
        <f t="shared" si="74"/>
        <v>0</v>
      </c>
      <c r="T254" s="74">
        <f>'Субвенции '!B247</f>
        <v>227.1</v>
      </c>
      <c r="U254" s="74">
        <f>'Субвенции '!C247</f>
        <v>227.1</v>
      </c>
      <c r="V254" s="74">
        <f>'Субвенции '!D247</f>
        <v>227.1</v>
      </c>
      <c r="W254" s="74">
        <f>'Субвенции '!E247</f>
        <v>0</v>
      </c>
      <c r="X254" s="74">
        <f>'Субвенции '!F247</f>
        <v>31.220400000000001</v>
      </c>
      <c r="Y254" s="74">
        <f t="shared" si="76"/>
        <v>13.747424042272128</v>
      </c>
      <c r="Z254" s="74">
        <f>Иные!B209</f>
        <v>0</v>
      </c>
      <c r="AA254" s="74">
        <f>Иные!C209</f>
        <v>135.30000000000001</v>
      </c>
      <c r="AB254" s="74">
        <f>Иные!D209</f>
        <v>135.30000000000001</v>
      </c>
      <c r="AC254" s="74">
        <f>Иные!E209</f>
        <v>0</v>
      </c>
      <c r="AD254" s="74">
        <f>Иные!F209</f>
        <v>22.55</v>
      </c>
      <c r="AE254" s="74">
        <f t="shared" si="77"/>
        <v>16.666666666666664</v>
      </c>
      <c r="AF254" s="38"/>
      <c r="AG254" s="35"/>
    </row>
    <row r="255" spans="1:33" x14ac:dyDescent="0.25">
      <c r="A255" s="16" t="s">
        <v>366</v>
      </c>
      <c r="B255" s="141">
        <f t="shared" si="62"/>
        <v>2273.1</v>
      </c>
      <c r="C255" s="141">
        <f t="shared" si="63"/>
        <v>2444.2999999999997</v>
      </c>
      <c r="D255" s="141">
        <f t="shared" si="64"/>
        <v>2444.2999999999997</v>
      </c>
      <c r="E255" s="141">
        <f t="shared" si="65"/>
        <v>0</v>
      </c>
      <c r="F255" s="141">
        <f t="shared" si="66"/>
        <v>59.753720000000001</v>
      </c>
      <c r="G255" s="141">
        <f t="shared" si="73"/>
        <v>2.4446148181483456</v>
      </c>
      <c r="H255" s="74"/>
      <c r="I255" s="74"/>
      <c r="J255" s="74"/>
      <c r="K255" s="74"/>
      <c r="L255" s="74"/>
      <c r="M255" s="75"/>
      <c r="N255" s="231">
        <f>Субсидии!B250</f>
        <v>2046</v>
      </c>
      <c r="O255" s="231">
        <f>Субсидии!C250</f>
        <v>2046</v>
      </c>
      <c r="P255" s="231">
        <f>Субсидии!D250</f>
        <v>2046</v>
      </c>
      <c r="Q255" s="231">
        <f>Субсидии!E250</f>
        <v>0</v>
      </c>
      <c r="R255" s="231">
        <f>Субсидии!F250</f>
        <v>0</v>
      </c>
      <c r="S255" s="74">
        <f t="shared" si="74"/>
        <v>0</v>
      </c>
      <c r="T255" s="74">
        <f>'Субвенции '!B248</f>
        <v>227.1</v>
      </c>
      <c r="U255" s="74">
        <f>'Субвенции '!C248</f>
        <v>227.1</v>
      </c>
      <c r="V255" s="74">
        <f>'Субвенции '!D248</f>
        <v>227.1</v>
      </c>
      <c r="W255" s="74">
        <f>'Субвенции '!E248</f>
        <v>0</v>
      </c>
      <c r="X255" s="74">
        <f>'Субвенции '!F248</f>
        <v>31.220400000000001</v>
      </c>
      <c r="Y255" s="74">
        <f t="shared" si="76"/>
        <v>13.747424042272128</v>
      </c>
      <c r="Z255" s="74">
        <f>Иные!B210</f>
        <v>0</v>
      </c>
      <c r="AA255" s="74">
        <f>Иные!C210</f>
        <v>171.2</v>
      </c>
      <c r="AB255" s="74">
        <f>Иные!D210</f>
        <v>171.2</v>
      </c>
      <c r="AC255" s="74">
        <f>Иные!E210</f>
        <v>0</v>
      </c>
      <c r="AD255" s="74">
        <f>Иные!F210</f>
        <v>28.53332</v>
      </c>
      <c r="AE255" s="74">
        <f t="shared" si="77"/>
        <v>16.666658878504673</v>
      </c>
      <c r="AF255" s="38"/>
      <c r="AG255" s="35"/>
    </row>
    <row r="256" spans="1:33" x14ac:dyDescent="0.25">
      <c r="A256" s="16" t="s">
        <v>205</v>
      </c>
      <c r="B256" s="141">
        <f t="shared" si="62"/>
        <v>12134.9</v>
      </c>
      <c r="C256" s="141">
        <f t="shared" si="63"/>
        <v>12258.9</v>
      </c>
      <c r="D256" s="141">
        <f t="shared" si="64"/>
        <v>12258.9</v>
      </c>
      <c r="E256" s="141">
        <f t="shared" si="65"/>
        <v>0</v>
      </c>
      <c r="F256" s="141">
        <f t="shared" si="66"/>
        <v>116.40606</v>
      </c>
      <c r="G256" s="141">
        <f t="shared" si="73"/>
        <v>0.94956366395027281</v>
      </c>
      <c r="H256" s="74"/>
      <c r="I256" s="74"/>
      <c r="J256" s="74"/>
      <c r="K256" s="74"/>
      <c r="L256" s="74"/>
      <c r="M256" s="75"/>
      <c r="N256" s="231">
        <f>Субсидии!B251</f>
        <v>6000</v>
      </c>
      <c r="O256" s="231">
        <f>Субсидии!C251</f>
        <v>6000</v>
      </c>
      <c r="P256" s="231">
        <f>Субсидии!D251</f>
        <v>6000</v>
      </c>
      <c r="Q256" s="231">
        <f>Субсидии!E251</f>
        <v>0</v>
      </c>
      <c r="R256" s="231">
        <f>Субсидии!F251</f>
        <v>0</v>
      </c>
      <c r="S256" s="74">
        <f t="shared" si="74"/>
        <v>0</v>
      </c>
      <c r="T256" s="74">
        <f>'Субвенции '!B249</f>
        <v>1134.9000000000001</v>
      </c>
      <c r="U256" s="74">
        <f>'Субвенции '!C249</f>
        <v>1134.9000000000001</v>
      </c>
      <c r="V256" s="74">
        <f>'Субвенции '!D249</f>
        <v>1134.9000000000001</v>
      </c>
      <c r="W256" s="74">
        <f>'Субвенции '!E249</f>
        <v>0</v>
      </c>
      <c r="X256" s="74">
        <f>'Субвенции '!F249</f>
        <v>95.739399999999989</v>
      </c>
      <c r="Y256" s="74">
        <f t="shared" si="76"/>
        <v>8.4359326812935045</v>
      </c>
      <c r="Z256" s="74">
        <f>Иные!B211</f>
        <v>5000</v>
      </c>
      <c r="AA256" s="74">
        <f>Иные!C211</f>
        <v>5124</v>
      </c>
      <c r="AB256" s="74">
        <f>Иные!D211</f>
        <v>5124</v>
      </c>
      <c r="AC256" s="74">
        <f>Иные!E211</f>
        <v>0</v>
      </c>
      <c r="AD256" s="74">
        <f>Иные!F211</f>
        <v>20.66666</v>
      </c>
      <c r="AE256" s="74">
        <f t="shared" si="77"/>
        <v>0.4033306010928962</v>
      </c>
      <c r="AF256" s="38"/>
      <c r="AG256" s="35"/>
    </row>
    <row r="257" spans="1:33" x14ac:dyDescent="0.25">
      <c r="A257" s="16" t="s">
        <v>414</v>
      </c>
      <c r="B257" s="141">
        <f t="shared" si="62"/>
        <v>1874.1</v>
      </c>
      <c r="C257" s="141">
        <f t="shared" si="63"/>
        <v>2561.9</v>
      </c>
      <c r="D257" s="141">
        <f t="shared" si="64"/>
        <v>2561.9</v>
      </c>
      <c r="E257" s="141">
        <f t="shared" si="65"/>
        <v>0</v>
      </c>
      <c r="F257" s="141">
        <f t="shared" si="66"/>
        <v>53.770400000000002</v>
      </c>
      <c r="G257" s="141">
        <f t="shared" si="73"/>
        <v>2.0988485108708379</v>
      </c>
      <c r="H257" s="74"/>
      <c r="I257" s="74"/>
      <c r="J257" s="74"/>
      <c r="K257" s="74"/>
      <c r="L257" s="74"/>
      <c r="M257" s="75"/>
      <c r="N257" s="231">
        <f>Субсидии!B252</f>
        <v>1647</v>
      </c>
      <c r="O257" s="231">
        <f>Субсидии!C252</f>
        <v>2199.5</v>
      </c>
      <c r="P257" s="231">
        <f>Субсидии!D252</f>
        <v>2199.5</v>
      </c>
      <c r="Q257" s="231">
        <f>Субсидии!E252</f>
        <v>0</v>
      </c>
      <c r="R257" s="231">
        <f>Субсидии!F252</f>
        <v>0</v>
      </c>
      <c r="S257" s="74">
        <f t="shared" si="74"/>
        <v>0</v>
      </c>
      <c r="T257" s="74">
        <f>'Субвенции '!B250</f>
        <v>227.1</v>
      </c>
      <c r="U257" s="74">
        <f>'Субвенции '!C250</f>
        <v>227.1</v>
      </c>
      <c r="V257" s="74">
        <f>'Субвенции '!D250</f>
        <v>227.1</v>
      </c>
      <c r="W257" s="74">
        <f>'Субвенции '!E250</f>
        <v>0</v>
      </c>
      <c r="X257" s="74">
        <f>'Субвенции '!F250</f>
        <v>31.220400000000001</v>
      </c>
      <c r="Y257" s="74">
        <f t="shared" si="76"/>
        <v>13.747424042272128</v>
      </c>
      <c r="Z257" s="74">
        <f>Иные!B212</f>
        <v>0</v>
      </c>
      <c r="AA257" s="74">
        <f>Иные!C212</f>
        <v>135.30000000000001</v>
      </c>
      <c r="AB257" s="74">
        <f>Иные!D212</f>
        <v>135.30000000000001</v>
      </c>
      <c r="AC257" s="74">
        <f>Иные!E212</f>
        <v>0</v>
      </c>
      <c r="AD257" s="74">
        <f>Иные!F212</f>
        <v>22.55</v>
      </c>
      <c r="AE257" s="74">
        <f t="shared" si="77"/>
        <v>16.666666666666664</v>
      </c>
      <c r="AF257" s="38"/>
      <c r="AG257" s="35"/>
    </row>
    <row r="258" spans="1:33" x14ac:dyDescent="0.25">
      <c r="A258" s="16" t="s">
        <v>415</v>
      </c>
      <c r="B258" s="141">
        <f t="shared" si="62"/>
        <v>2224.3999999999996</v>
      </c>
      <c r="C258" s="141">
        <f t="shared" si="63"/>
        <v>2493.09</v>
      </c>
      <c r="D258" s="141">
        <f t="shared" si="64"/>
        <v>2493.09</v>
      </c>
      <c r="E258" s="141">
        <f t="shared" si="65"/>
        <v>0</v>
      </c>
      <c r="F258" s="141">
        <f t="shared" si="66"/>
        <v>56.753740000000001</v>
      </c>
      <c r="G258" s="141">
        <f t="shared" si="73"/>
        <v>2.2764416848168336</v>
      </c>
      <c r="H258" s="74"/>
      <c r="I258" s="74"/>
      <c r="J258" s="74"/>
      <c r="K258" s="74"/>
      <c r="L258" s="74"/>
      <c r="M258" s="75"/>
      <c r="N258" s="231">
        <f>Субсидии!B253</f>
        <v>1299</v>
      </c>
      <c r="O258" s="231">
        <f>Субсидии!C253</f>
        <v>1414.49</v>
      </c>
      <c r="P258" s="231">
        <f>Субсидии!D253</f>
        <v>1414.49</v>
      </c>
      <c r="Q258" s="231">
        <f>Субсидии!E253</f>
        <v>0</v>
      </c>
      <c r="R258" s="231">
        <f>Субсидии!F253</f>
        <v>0</v>
      </c>
      <c r="S258" s="74">
        <f t="shared" si="74"/>
        <v>0</v>
      </c>
      <c r="T258" s="74">
        <f>'Субвенции '!B251</f>
        <v>227.1</v>
      </c>
      <c r="U258" s="74">
        <f>'Субвенции '!C251</f>
        <v>227.1</v>
      </c>
      <c r="V258" s="74">
        <f>'Субвенции '!D251</f>
        <v>227.1</v>
      </c>
      <c r="W258" s="74">
        <f>'Субвенции '!E251</f>
        <v>0</v>
      </c>
      <c r="X258" s="74">
        <f>'Субвенции '!F251</f>
        <v>31.220400000000001</v>
      </c>
      <c r="Y258" s="74">
        <f t="shared" si="76"/>
        <v>13.747424042272128</v>
      </c>
      <c r="Z258" s="74">
        <f>Иные!B213</f>
        <v>698.3</v>
      </c>
      <c r="AA258" s="74">
        <f>Иные!C213</f>
        <v>851.5</v>
      </c>
      <c r="AB258" s="74">
        <f>Иные!D213</f>
        <v>851.5</v>
      </c>
      <c r="AC258" s="74">
        <f>Иные!E213</f>
        <v>0</v>
      </c>
      <c r="AD258" s="74">
        <f>Иные!F213</f>
        <v>25.533339999999999</v>
      </c>
      <c r="AE258" s="74">
        <f t="shared" si="77"/>
        <v>2.9986306517909571</v>
      </c>
      <c r="AF258" s="38"/>
      <c r="AG258" s="35"/>
    </row>
    <row r="259" spans="1:33" x14ac:dyDescent="0.25">
      <c r="A259" s="16" t="s">
        <v>204</v>
      </c>
      <c r="B259" s="141">
        <f t="shared" si="62"/>
        <v>4765.7</v>
      </c>
      <c r="C259" s="141">
        <f t="shared" si="63"/>
        <v>3242</v>
      </c>
      <c r="D259" s="141">
        <f t="shared" si="64"/>
        <v>3242</v>
      </c>
      <c r="E259" s="141">
        <f t="shared" si="65"/>
        <v>0</v>
      </c>
      <c r="F259" s="141">
        <f t="shared" si="66"/>
        <v>35.203740000000003</v>
      </c>
      <c r="G259" s="141">
        <f t="shared" si="73"/>
        <v>1.0858648982109811</v>
      </c>
      <c r="H259" s="74"/>
      <c r="I259" s="74"/>
      <c r="J259" s="74"/>
      <c r="K259" s="74"/>
      <c r="L259" s="74"/>
      <c r="M259" s="75"/>
      <c r="N259" s="231">
        <f>Субсидии!B254</f>
        <v>2991</v>
      </c>
      <c r="O259" s="231">
        <f>Субсидии!C254</f>
        <v>2991</v>
      </c>
      <c r="P259" s="231">
        <f>Субсидии!D254</f>
        <v>2991</v>
      </c>
      <c r="Q259" s="231">
        <f>Субсидии!E254</f>
        <v>0</v>
      </c>
      <c r="R259" s="231">
        <f>Субсидии!F254</f>
        <v>0</v>
      </c>
      <c r="S259" s="74">
        <f t="shared" si="74"/>
        <v>0</v>
      </c>
      <c r="T259" s="74">
        <f>'Субвенции '!B252</f>
        <v>227.1</v>
      </c>
      <c r="U259" s="74">
        <f>'Субвенции '!C252</f>
        <v>227.1</v>
      </c>
      <c r="V259" s="74">
        <f>'Субвенции '!D252</f>
        <v>227.1</v>
      </c>
      <c r="W259" s="74">
        <f>'Субвенции '!E252</f>
        <v>0</v>
      </c>
      <c r="X259" s="74">
        <f>'Субвенции '!F252</f>
        <v>31.220400000000001</v>
      </c>
      <c r="Y259" s="74">
        <f t="shared" si="76"/>
        <v>13.747424042272128</v>
      </c>
      <c r="Z259" s="74">
        <f>Иные!B214</f>
        <v>1547.6</v>
      </c>
      <c r="AA259" s="74">
        <f>Иные!C214</f>
        <v>23.9</v>
      </c>
      <c r="AB259" s="74">
        <f>Иные!D214</f>
        <v>23.9</v>
      </c>
      <c r="AC259" s="74">
        <f>Иные!E214</f>
        <v>0</v>
      </c>
      <c r="AD259" s="74">
        <f>Иные!F214</f>
        <v>3.9833400000000001</v>
      </c>
      <c r="AE259" s="74">
        <f t="shared" si="77"/>
        <v>16.666694560669455</v>
      </c>
      <c r="AF259" s="38"/>
      <c r="AG259" s="35"/>
    </row>
    <row r="260" spans="1:33" x14ac:dyDescent="0.25">
      <c r="A260" s="16" t="s">
        <v>416</v>
      </c>
      <c r="B260" s="141">
        <f t="shared" si="62"/>
        <v>3881.3</v>
      </c>
      <c r="C260" s="141">
        <f t="shared" si="63"/>
        <v>4070.3999999999996</v>
      </c>
      <c r="D260" s="141">
        <f t="shared" si="64"/>
        <v>4070.3999999999996</v>
      </c>
      <c r="E260" s="141">
        <f t="shared" si="65"/>
        <v>0</v>
      </c>
      <c r="F260" s="141">
        <f t="shared" si="66"/>
        <v>662.63706000000002</v>
      </c>
      <c r="G260" s="141">
        <f t="shared" si="73"/>
        <v>16.279408903301889</v>
      </c>
      <c r="H260" s="74"/>
      <c r="I260" s="74"/>
      <c r="J260" s="74"/>
      <c r="K260" s="74"/>
      <c r="L260" s="74"/>
      <c r="M260" s="75"/>
      <c r="N260" s="231">
        <f>Субсидии!B255</f>
        <v>2385</v>
      </c>
      <c r="O260" s="231">
        <f>Субсидии!C255</f>
        <v>2385</v>
      </c>
      <c r="P260" s="231">
        <f>Субсидии!D255</f>
        <v>2385</v>
      </c>
      <c r="Q260" s="231">
        <f>Субсидии!E255</f>
        <v>0</v>
      </c>
      <c r="R260" s="231">
        <f>Субсидии!F255</f>
        <v>0</v>
      </c>
      <c r="S260" s="74">
        <f t="shared" si="74"/>
        <v>0</v>
      </c>
      <c r="T260" s="74">
        <f>'Субвенции '!B253</f>
        <v>227.1</v>
      </c>
      <c r="U260" s="74">
        <f>'Субвенции '!C253</f>
        <v>227.1</v>
      </c>
      <c r="V260" s="74">
        <f>'Субвенции '!D253</f>
        <v>227.1</v>
      </c>
      <c r="W260" s="74">
        <f>'Субвенции '!E253</f>
        <v>0</v>
      </c>
      <c r="X260" s="74">
        <f>'Субвенции '!F253</f>
        <v>31.220400000000001</v>
      </c>
      <c r="Y260" s="74">
        <f t="shared" si="76"/>
        <v>13.747424042272128</v>
      </c>
      <c r="Z260" s="74">
        <f>Иные!B215</f>
        <v>1269.2</v>
      </c>
      <c r="AA260" s="74">
        <f>Иные!C215</f>
        <v>1458.3</v>
      </c>
      <c r="AB260" s="74">
        <f>Иные!D215</f>
        <v>1458.3</v>
      </c>
      <c r="AC260" s="74">
        <f>Иные!E215</f>
        <v>0</v>
      </c>
      <c r="AD260" s="74">
        <f>Иные!F215</f>
        <v>631.41665999999998</v>
      </c>
      <c r="AE260" s="74">
        <f t="shared" si="77"/>
        <v>43.298132071590203</v>
      </c>
      <c r="AF260" s="38"/>
      <c r="AG260" s="35"/>
    </row>
    <row r="261" spans="1:33" x14ac:dyDescent="0.25">
      <c r="A261" s="16" t="s">
        <v>417</v>
      </c>
      <c r="B261" s="141">
        <f t="shared" si="62"/>
        <v>1469.1</v>
      </c>
      <c r="C261" s="141">
        <f t="shared" si="63"/>
        <v>1622.3</v>
      </c>
      <c r="D261" s="141">
        <f t="shared" si="64"/>
        <v>1622.3</v>
      </c>
      <c r="E261" s="141">
        <f t="shared" si="65"/>
        <v>0</v>
      </c>
      <c r="F261" s="141">
        <f t="shared" si="66"/>
        <v>56.753740000000001</v>
      </c>
      <c r="G261" s="141">
        <f t="shared" si="73"/>
        <v>3.4983504900449978</v>
      </c>
      <c r="H261" s="74"/>
      <c r="I261" s="74"/>
      <c r="J261" s="74"/>
      <c r="K261" s="74"/>
      <c r="L261" s="74"/>
      <c r="M261" s="75"/>
      <c r="N261" s="231">
        <f>Субсидии!B256</f>
        <v>1242</v>
      </c>
      <c r="O261" s="231">
        <f>Субсидии!C256</f>
        <v>1242</v>
      </c>
      <c r="P261" s="231">
        <f>Субсидии!D256</f>
        <v>1242</v>
      </c>
      <c r="Q261" s="231">
        <f>Субсидии!E256</f>
        <v>0</v>
      </c>
      <c r="R261" s="231">
        <f>Субсидии!F256</f>
        <v>0</v>
      </c>
      <c r="S261" s="74">
        <f t="shared" si="74"/>
        <v>0</v>
      </c>
      <c r="T261" s="74">
        <f>'Субвенции '!B254</f>
        <v>227.1</v>
      </c>
      <c r="U261" s="74">
        <f>'Субвенции '!C254</f>
        <v>227.1</v>
      </c>
      <c r="V261" s="74">
        <f>'Субвенции '!D254</f>
        <v>227.1</v>
      </c>
      <c r="W261" s="74">
        <f>'Субвенции '!E254</f>
        <v>0</v>
      </c>
      <c r="X261" s="74">
        <f>'Субвенции '!F254</f>
        <v>31.220400000000001</v>
      </c>
      <c r="Y261" s="74">
        <f t="shared" si="76"/>
        <v>13.747424042272128</v>
      </c>
      <c r="Z261" s="74">
        <f>Иные!B216</f>
        <v>0</v>
      </c>
      <c r="AA261" s="74">
        <f>Иные!C216</f>
        <v>153.19999999999999</v>
      </c>
      <c r="AB261" s="74">
        <f>Иные!D216</f>
        <v>153.19999999999999</v>
      </c>
      <c r="AC261" s="74">
        <f>Иные!E216</f>
        <v>0</v>
      </c>
      <c r="AD261" s="74">
        <f>Иные!F216</f>
        <v>25.533339999999999</v>
      </c>
      <c r="AE261" s="74">
        <f t="shared" si="77"/>
        <v>16.666671018276762</v>
      </c>
      <c r="AF261" s="38"/>
      <c r="AG261" s="35"/>
    </row>
    <row r="262" spans="1:33" s="5" customFormat="1" ht="31.5" x14ac:dyDescent="0.25">
      <c r="A262" s="7" t="s">
        <v>242</v>
      </c>
      <c r="B262" s="71">
        <f t="shared" si="62"/>
        <v>505697.48579999985</v>
      </c>
      <c r="C262" s="71">
        <f t="shared" si="63"/>
        <v>537871.86146999977</v>
      </c>
      <c r="D262" s="71">
        <f t="shared" si="64"/>
        <v>537871.86146999977</v>
      </c>
      <c r="E262" s="71">
        <f t="shared" si="65"/>
        <v>0</v>
      </c>
      <c r="F262" s="71">
        <f t="shared" si="66"/>
        <v>65321.13589000002</v>
      </c>
      <c r="G262" s="71">
        <f t="shared" si="73"/>
        <v>12.144367565813509</v>
      </c>
      <c r="H262" s="71">
        <f>SUM(H263:H275)</f>
        <v>31033.599999999999</v>
      </c>
      <c r="I262" s="71">
        <f>SUM(I263:I275)</f>
        <v>31033.599999999999</v>
      </c>
      <c r="J262" s="71">
        <f>SUM(J263:J275)</f>
        <v>31033.599999999999</v>
      </c>
      <c r="K262" s="71">
        <f>SUM(K263:K275)</f>
        <v>0</v>
      </c>
      <c r="L262" s="71">
        <f>SUM(L263:L275)</f>
        <v>14740.8</v>
      </c>
      <c r="M262" s="72">
        <f>L262/I262*100</f>
        <v>47.499484429779336</v>
      </c>
      <c r="N262" s="71">
        <f>SUM(N263:N275)</f>
        <v>120978.8858</v>
      </c>
      <c r="O262" s="71">
        <f>SUM(O263:O275)</f>
        <v>114042.96146999999</v>
      </c>
      <c r="P262" s="71">
        <f>SUM(P263:P275)</f>
        <v>114042.96146999999</v>
      </c>
      <c r="Q262" s="71">
        <f>SUM(Q263:Q275)</f>
        <v>0</v>
      </c>
      <c r="R262" s="71">
        <f>SUM(R263:R275)</f>
        <v>5392.4203300000008</v>
      </c>
      <c r="S262" s="71">
        <f t="shared" si="74"/>
        <v>4.7284113464718507</v>
      </c>
      <c r="T262" s="71">
        <f>SUM(T263:T275)</f>
        <v>313102.29999999981</v>
      </c>
      <c r="U262" s="71">
        <f>SUM(U263:U275)</f>
        <v>318271.39999999979</v>
      </c>
      <c r="V262" s="71">
        <f>SUM(V263:V275)</f>
        <v>318271.39999999979</v>
      </c>
      <c r="W262" s="71">
        <f>SUM(W263:W275)</f>
        <v>0</v>
      </c>
      <c r="X262" s="71">
        <f>SUM(X263:X275)</f>
        <v>39687.619210000012</v>
      </c>
      <c r="Y262" s="71">
        <f t="shared" si="76"/>
        <v>12.469740985209491</v>
      </c>
      <c r="Z262" s="71">
        <f>SUM(Z263:Z275)</f>
        <v>40582.699999999997</v>
      </c>
      <c r="AA262" s="71">
        <f>SUM(AA263:AA275)</f>
        <v>74523.900000000009</v>
      </c>
      <c r="AB262" s="71">
        <f>SUM(AB263:AB275)</f>
        <v>74523.900000000009</v>
      </c>
      <c r="AC262" s="71">
        <f>SUM(AC263:AC275)</f>
        <v>0</v>
      </c>
      <c r="AD262" s="71">
        <f>SUM(AD263:AD275)</f>
        <v>5500.2963500000005</v>
      </c>
      <c r="AE262" s="71">
        <f>AD262/AA262*100</f>
        <v>7.3805803909886629</v>
      </c>
      <c r="AF262" s="38"/>
      <c r="AG262" s="37"/>
    </row>
    <row r="263" spans="1:33" ht="31.5" x14ac:dyDescent="0.25">
      <c r="A263" s="252" t="s">
        <v>203</v>
      </c>
      <c r="B263" s="74">
        <f t="shared" si="62"/>
        <v>455890.68580000004</v>
      </c>
      <c r="C263" s="74">
        <f t="shared" si="63"/>
        <v>486564.83580000006</v>
      </c>
      <c r="D263" s="74">
        <f t="shared" si="64"/>
        <v>486564.83580000006</v>
      </c>
      <c r="E263" s="74">
        <f t="shared" si="65"/>
        <v>0</v>
      </c>
      <c r="F263" s="74">
        <f t="shared" si="66"/>
        <v>63381.80214</v>
      </c>
      <c r="G263" s="74">
        <f t="shared" si="73"/>
        <v>13.026383634113001</v>
      </c>
      <c r="H263" s="73">
        <f>Дотации!B62</f>
        <v>31033.599999999999</v>
      </c>
      <c r="I263" s="73">
        <f>Дотации!C62</f>
        <v>31033.599999999999</v>
      </c>
      <c r="J263" s="73">
        <f>Дотации!D62</f>
        <v>31033.599999999999</v>
      </c>
      <c r="K263" s="73">
        <f>Дотации!E62</f>
        <v>0</v>
      </c>
      <c r="L263" s="73">
        <f>Дотации!F62</f>
        <v>14740.8</v>
      </c>
      <c r="M263" s="73">
        <f>L263/I263*100</f>
        <v>47.499484429779336</v>
      </c>
      <c r="N263" s="74">
        <f>Субсидии!B258</f>
        <v>82836.885800000004</v>
      </c>
      <c r="O263" s="74">
        <f>Субсидии!C258</f>
        <v>74400.735799999995</v>
      </c>
      <c r="P263" s="74">
        <f>Субсидии!D258</f>
        <v>74400.735799999995</v>
      </c>
      <c r="Q263" s="74">
        <f>Субсидии!E258</f>
        <v>0</v>
      </c>
      <c r="R263" s="74">
        <f>Субсидии!F258</f>
        <v>3892.1946600000006</v>
      </c>
      <c r="S263" s="74">
        <f t="shared" si="74"/>
        <v>5.2313926981351182</v>
      </c>
      <c r="T263" s="74">
        <f>'Субвенции '!B256</f>
        <v>310036.50000000006</v>
      </c>
      <c r="U263" s="74">
        <f>'Субвенции '!C256</f>
        <v>315205.60000000003</v>
      </c>
      <c r="V263" s="74">
        <f>'Субвенции '!D256</f>
        <v>315205.60000000003</v>
      </c>
      <c r="W263" s="74">
        <f>'Субвенции '!E256</f>
        <v>0</v>
      </c>
      <c r="X263" s="74">
        <f>'Субвенции '!F256</f>
        <v>39248.511129999999</v>
      </c>
      <c r="Y263" s="74">
        <f t="shared" si="76"/>
        <v>12.451717586870283</v>
      </c>
      <c r="Z263" s="74">
        <f>Иные!B218</f>
        <v>31983.700000000004</v>
      </c>
      <c r="AA263" s="74">
        <f>Иные!C218</f>
        <v>65924.900000000009</v>
      </c>
      <c r="AB263" s="74">
        <f>Иные!D218</f>
        <v>65924.900000000009</v>
      </c>
      <c r="AC263" s="74">
        <f>Иные!E218</f>
        <v>0</v>
      </c>
      <c r="AD263" s="74">
        <f>Иные!F218</f>
        <v>5500.2963500000005</v>
      </c>
      <c r="AE263" s="74">
        <f>AD263/AA263*100</f>
        <v>8.3432759852498837</v>
      </c>
      <c r="AF263" s="38"/>
      <c r="AG263" s="35"/>
    </row>
    <row r="264" spans="1:33" x14ac:dyDescent="0.25">
      <c r="A264" s="16" t="s">
        <v>231</v>
      </c>
      <c r="B264" s="141">
        <f t="shared" si="62"/>
        <v>2051.1</v>
      </c>
      <c r="C264" s="141">
        <f t="shared" si="63"/>
        <v>2051.1</v>
      </c>
      <c r="D264" s="141">
        <f t="shared" si="64"/>
        <v>2051.1</v>
      </c>
      <c r="E264" s="141">
        <f t="shared" si="65"/>
        <v>0</v>
      </c>
      <c r="F264" s="141">
        <f t="shared" si="66"/>
        <v>32.262599999999999</v>
      </c>
      <c r="G264" s="141">
        <f t="shared" si="73"/>
        <v>1.5729413485446833</v>
      </c>
      <c r="H264" s="74"/>
      <c r="I264" s="74"/>
      <c r="J264" s="74"/>
      <c r="K264" s="74"/>
      <c r="L264" s="74"/>
      <c r="M264" s="75"/>
      <c r="N264" s="231">
        <f>Субсидии!B259</f>
        <v>1824</v>
      </c>
      <c r="O264" s="231">
        <f>Субсидии!C259</f>
        <v>1824</v>
      </c>
      <c r="P264" s="231">
        <f>Субсидии!D259</f>
        <v>1824</v>
      </c>
      <c r="Q264" s="231">
        <f>Субсидии!E259</f>
        <v>0</v>
      </c>
      <c r="R264" s="231">
        <f>Субсидии!F259</f>
        <v>0</v>
      </c>
      <c r="S264" s="74">
        <f t="shared" si="74"/>
        <v>0</v>
      </c>
      <c r="T264" s="74">
        <f>'Субвенции '!B257</f>
        <v>227.1</v>
      </c>
      <c r="U264" s="74">
        <f>'Субвенции '!C257</f>
        <v>227.1</v>
      </c>
      <c r="V264" s="74">
        <f>'Субвенции '!D257</f>
        <v>227.1</v>
      </c>
      <c r="W264" s="74">
        <f>'Субвенции '!E257</f>
        <v>0</v>
      </c>
      <c r="X264" s="74">
        <f>'Субвенции '!F257</f>
        <v>32.262599999999999</v>
      </c>
      <c r="Y264" s="74">
        <f t="shared" si="76"/>
        <v>14.206340819022456</v>
      </c>
      <c r="Z264" s="74">
        <f>Иные!B219</f>
        <v>0</v>
      </c>
      <c r="AA264" s="74">
        <f>Иные!C219</f>
        <v>0</v>
      </c>
      <c r="AB264" s="74">
        <f>Иные!D219</f>
        <v>0</v>
      </c>
      <c r="AC264" s="74">
        <f>Иные!E219</f>
        <v>0</v>
      </c>
      <c r="AD264" s="74">
        <f>Иные!F219</f>
        <v>0</v>
      </c>
      <c r="AE264" s="74"/>
      <c r="AF264" s="38"/>
      <c r="AG264" s="35"/>
    </row>
    <row r="265" spans="1:33" x14ac:dyDescent="0.25">
      <c r="A265" s="16" t="s">
        <v>232</v>
      </c>
      <c r="B265" s="141">
        <f t="shared" ref="B265:B328" si="78">H265+N265+T265+Z265</f>
        <v>3147.7</v>
      </c>
      <c r="C265" s="141">
        <f t="shared" ref="C265:C328" si="79">I265+O265+U265+AA265</f>
        <v>3147.7</v>
      </c>
      <c r="D265" s="141">
        <f t="shared" ref="D265:D328" si="80">J265+P265+V265+AB265</f>
        <v>3147.7</v>
      </c>
      <c r="E265" s="141">
        <f t="shared" ref="E265:E328" si="81">K265+Q265+W265+AC265</f>
        <v>0</v>
      </c>
      <c r="F265" s="141">
        <f t="shared" ref="F265:F328" si="82">L265+R265+X265+AD265</f>
        <v>32.7836</v>
      </c>
      <c r="G265" s="141">
        <f t="shared" si="73"/>
        <v>1.0415096737300251</v>
      </c>
      <c r="H265" s="74"/>
      <c r="I265" s="74"/>
      <c r="J265" s="74"/>
      <c r="K265" s="74"/>
      <c r="L265" s="74"/>
      <c r="M265" s="75"/>
      <c r="N265" s="231">
        <f>Субсидии!B260</f>
        <v>1905</v>
      </c>
      <c r="O265" s="231">
        <f>Субсидии!C260</f>
        <v>1905</v>
      </c>
      <c r="P265" s="231">
        <f>Субсидии!D260</f>
        <v>1905</v>
      </c>
      <c r="Q265" s="231">
        <f>Субсидии!E260</f>
        <v>0</v>
      </c>
      <c r="R265" s="231">
        <f>Субсидии!F260</f>
        <v>0</v>
      </c>
      <c r="S265" s="74">
        <f t="shared" si="74"/>
        <v>0</v>
      </c>
      <c r="T265" s="74">
        <f>'Субвенции '!B258</f>
        <v>227.1</v>
      </c>
      <c r="U265" s="74">
        <f>'Субвенции '!C258</f>
        <v>227.1</v>
      </c>
      <c r="V265" s="74">
        <f>'Субвенции '!D258</f>
        <v>227.1</v>
      </c>
      <c r="W265" s="74">
        <f>'Субвенции '!E258</f>
        <v>0</v>
      </c>
      <c r="X265" s="74">
        <f>'Субвенции '!F258</f>
        <v>32.7836</v>
      </c>
      <c r="Y265" s="74">
        <f t="shared" si="76"/>
        <v>14.435755173932188</v>
      </c>
      <c r="Z265" s="74">
        <f>Иные!B220</f>
        <v>1015.6</v>
      </c>
      <c r="AA265" s="74">
        <f>Иные!C220</f>
        <v>1015.6</v>
      </c>
      <c r="AB265" s="74">
        <f>Иные!D220</f>
        <v>1015.6</v>
      </c>
      <c r="AC265" s="74">
        <f>Иные!E220</f>
        <v>0</v>
      </c>
      <c r="AD265" s="74">
        <f>Иные!F220</f>
        <v>0</v>
      </c>
      <c r="AE265" s="74">
        <f t="shared" ref="AE265:AE275" si="83">AD265/AA265*100</f>
        <v>0</v>
      </c>
      <c r="AF265" s="38"/>
      <c r="AG265" s="35"/>
    </row>
    <row r="266" spans="1:33" x14ac:dyDescent="0.25">
      <c r="A266" s="16" t="s">
        <v>233</v>
      </c>
      <c r="B266" s="141">
        <f t="shared" si="78"/>
        <v>1797.8</v>
      </c>
      <c r="C266" s="141">
        <f t="shared" si="79"/>
        <v>1797.8</v>
      </c>
      <c r="D266" s="141">
        <f t="shared" si="80"/>
        <v>1797.8</v>
      </c>
      <c r="E266" s="141">
        <f t="shared" si="81"/>
        <v>0</v>
      </c>
      <c r="F266" s="141">
        <f t="shared" si="82"/>
        <v>32.263599999999997</v>
      </c>
      <c r="G266" s="141">
        <f t="shared" ref="G266:G297" si="84">F266/C266*100</f>
        <v>1.7946156413394148</v>
      </c>
      <c r="H266" s="74"/>
      <c r="I266" s="74"/>
      <c r="J266" s="74"/>
      <c r="K266" s="74"/>
      <c r="L266" s="74"/>
      <c r="M266" s="75"/>
      <c r="N266" s="231">
        <f>Субсидии!B261</f>
        <v>1017</v>
      </c>
      <c r="O266" s="231">
        <f>Субсидии!C261</f>
        <v>1017</v>
      </c>
      <c r="P266" s="231">
        <f>Субсидии!D261</f>
        <v>1017</v>
      </c>
      <c r="Q266" s="231">
        <f>Субсидии!E261</f>
        <v>0</v>
      </c>
      <c r="R266" s="231">
        <f>Субсидии!F261</f>
        <v>0</v>
      </c>
      <c r="S266" s="74">
        <f t="shared" ref="S266:S297" si="85">R266/O266*100</f>
        <v>0</v>
      </c>
      <c r="T266" s="74">
        <f>'Субвенции '!B259</f>
        <v>227.1</v>
      </c>
      <c r="U266" s="74">
        <f>'Субвенции '!C259</f>
        <v>227.1</v>
      </c>
      <c r="V266" s="74">
        <f>'Субвенции '!D259</f>
        <v>227.1</v>
      </c>
      <c r="W266" s="74">
        <f>'Субвенции '!E259</f>
        <v>0</v>
      </c>
      <c r="X266" s="74">
        <f>'Субвенции '!F259</f>
        <v>32.263599999999997</v>
      </c>
      <c r="Y266" s="74">
        <f t="shared" si="76"/>
        <v>14.206781153676792</v>
      </c>
      <c r="Z266" s="74">
        <f>Иные!B221</f>
        <v>553.70000000000005</v>
      </c>
      <c r="AA266" s="74">
        <f>Иные!C221</f>
        <v>553.70000000000005</v>
      </c>
      <c r="AB266" s="74">
        <f>Иные!D221</f>
        <v>553.70000000000005</v>
      </c>
      <c r="AC266" s="74">
        <f>Иные!E221</f>
        <v>0</v>
      </c>
      <c r="AD266" s="74">
        <f>Иные!F221</f>
        <v>0</v>
      </c>
      <c r="AE266" s="74">
        <f t="shared" si="83"/>
        <v>0</v>
      </c>
      <c r="AF266" s="38"/>
      <c r="AG266" s="35"/>
    </row>
    <row r="267" spans="1:33" x14ac:dyDescent="0.25">
      <c r="A267" s="16" t="s">
        <v>234</v>
      </c>
      <c r="B267" s="141">
        <f t="shared" si="78"/>
        <v>2636.1</v>
      </c>
      <c r="C267" s="141">
        <f t="shared" si="79"/>
        <v>2636.1</v>
      </c>
      <c r="D267" s="141">
        <f t="shared" si="80"/>
        <v>2636.1</v>
      </c>
      <c r="E267" s="141">
        <f t="shared" si="81"/>
        <v>0</v>
      </c>
      <c r="F267" s="141">
        <f t="shared" si="82"/>
        <v>32.180599999999998</v>
      </c>
      <c r="G267" s="141">
        <f t="shared" si="84"/>
        <v>1.2207655248283449</v>
      </c>
      <c r="H267" s="74"/>
      <c r="I267" s="74"/>
      <c r="J267" s="74"/>
      <c r="K267" s="74"/>
      <c r="L267" s="74"/>
      <c r="M267" s="75"/>
      <c r="N267" s="231">
        <f>Субсидии!B262</f>
        <v>2409</v>
      </c>
      <c r="O267" s="231">
        <f>Субсидии!C262</f>
        <v>2409</v>
      </c>
      <c r="P267" s="231">
        <f>Субсидии!D262</f>
        <v>2409</v>
      </c>
      <c r="Q267" s="231">
        <f>Субсидии!E262</f>
        <v>0</v>
      </c>
      <c r="R267" s="231">
        <f>Субсидии!F262</f>
        <v>0</v>
      </c>
      <c r="S267" s="74">
        <f t="shared" si="85"/>
        <v>0</v>
      </c>
      <c r="T267" s="74">
        <f>'Субвенции '!B260</f>
        <v>227.1</v>
      </c>
      <c r="U267" s="74">
        <f>'Субвенции '!C260</f>
        <v>227.1</v>
      </c>
      <c r="V267" s="74">
        <f>'Субвенции '!D260</f>
        <v>227.1</v>
      </c>
      <c r="W267" s="74">
        <f>'Субвенции '!E260</f>
        <v>0</v>
      </c>
      <c r="X267" s="74">
        <f>'Субвенции '!F260</f>
        <v>32.180599999999998</v>
      </c>
      <c r="Y267" s="74">
        <f t="shared" si="76"/>
        <v>14.170233377366797</v>
      </c>
      <c r="Z267" s="74">
        <f>Иные!B222</f>
        <v>0</v>
      </c>
      <c r="AA267" s="74">
        <f>Иные!C222</f>
        <v>0</v>
      </c>
      <c r="AB267" s="74">
        <f>Иные!D222</f>
        <v>0</v>
      </c>
      <c r="AC267" s="74">
        <f>Иные!E222</f>
        <v>0</v>
      </c>
      <c r="AD267" s="74">
        <f>Иные!F222</f>
        <v>0</v>
      </c>
      <c r="AE267" s="74"/>
      <c r="AF267" s="38"/>
      <c r="AG267" s="35"/>
    </row>
    <row r="268" spans="1:33" x14ac:dyDescent="0.25">
      <c r="A268" s="16" t="s">
        <v>235</v>
      </c>
      <c r="B268" s="141">
        <f t="shared" si="78"/>
        <v>2042.1</v>
      </c>
      <c r="C268" s="141">
        <f t="shared" si="79"/>
        <v>2042.1</v>
      </c>
      <c r="D268" s="141">
        <f t="shared" si="80"/>
        <v>2042.1</v>
      </c>
      <c r="E268" s="141">
        <f t="shared" si="81"/>
        <v>0</v>
      </c>
      <c r="F268" s="141">
        <f t="shared" si="82"/>
        <v>32.262599999999999</v>
      </c>
      <c r="G268" s="141">
        <f t="shared" si="84"/>
        <v>1.5798736594681946</v>
      </c>
      <c r="H268" s="74"/>
      <c r="I268" s="74"/>
      <c r="J268" s="74"/>
      <c r="K268" s="74"/>
      <c r="L268" s="74"/>
      <c r="M268" s="75"/>
      <c r="N268" s="231">
        <f>Субсидии!B263</f>
        <v>1815</v>
      </c>
      <c r="O268" s="231">
        <f>Субсидии!C263</f>
        <v>1815</v>
      </c>
      <c r="P268" s="231">
        <f>Субсидии!D263</f>
        <v>1815</v>
      </c>
      <c r="Q268" s="231">
        <f>Субсидии!E263</f>
        <v>0</v>
      </c>
      <c r="R268" s="231">
        <f>Субсидии!F263</f>
        <v>0</v>
      </c>
      <c r="S268" s="74">
        <f t="shared" si="85"/>
        <v>0</v>
      </c>
      <c r="T268" s="74">
        <f>'Субвенции '!B261</f>
        <v>227.1</v>
      </c>
      <c r="U268" s="74">
        <f>'Субвенции '!C261</f>
        <v>227.1</v>
      </c>
      <c r="V268" s="74">
        <f>'Субвенции '!D261</f>
        <v>227.1</v>
      </c>
      <c r="W268" s="74">
        <f>'Субвенции '!E261</f>
        <v>0</v>
      </c>
      <c r="X268" s="74">
        <f>'Субвенции '!F261</f>
        <v>32.262599999999999</v>
      </c>
      <c r="Y268" s="74">
        <f t="shared" si="76"/>
        <v>14.206340819022456</v>
      </c>
      <c r="Z268" s="74">
        <f>Иные!B223</f>
        <v>0</v>
      </c>
      <c r="AA268" s="74">
        <f>Иные!C223</f>
        <v>0</v>
      </c>
      <c r="AB268" s="74">
        <f>Иные!D223</f>
        <v>0</v>
      </c>
      <c r="AC268" s="74">
        <f>Иные!E223</f>
        <v>0</v>
      </c>
      <c r="AD268" s="74">
        <f>Иные!F223</f>
        <v>0</v>
      </c>
      <c r="AE268" s="74"/>
      <c r="AF268" s="38"/>
      <c r="AG268" s="35"/>
    </row>
    <row r="269" spans="1:33" x14ac:dyDescent="0.25">
      <c r="A269" s="16" t="s">
        <v>236</v>
      </c>
      <c r="B269" s="141">
        <f t="shared" si="78"/>
        <v>1673.1</v>
      </c>
      <c r="C269" s="141">
        <f t="shared" si="79"/>
        <v>1673.1</v>
      </c>
      <c r="D269" s="141">
        <f t="shared" si="80"/>
        <v>1673.1</v>
      </c>
      <c r="E269" s="141">
        <f t="shared" si="81"/>
        <v>0</v>
      </c>
      <c r="F269" s="141">
        <f t="shared" si="82"/>
        <v>32.262599999999999</v>
      </c>
      <c r="G269" s="141">
        <f t="shared" si="84"/>
        <v>1.9283127129280975</v>
      </c>
      <c r="H269" s="74"/>
      <c r="I269" s="74"/>
      <c r="J269" s="74"/>
      <c r="K269" s="74"/>
      <c r="L269" s="74"/>
      <c r="M269" s="75"/>
      <c r="N269" s="231">
        <f>Субсидии!B264</f>
        <v>1446</v>
      </c>
      <c r="O269" s="231">
        <f>Субсидии!C264</f>
        <v>1446</v>
      </c>
      <c r="P269" s="231">
        <f>Субсидии!D264</f>
        <v>1446</v>
      </c>
      <c r="Q269" s="231">
        <f>Субсидии!E264</f>
        <v>0</v>
      </c>
      <c r="R269" s="231">
        <f>Субсидии!F264</f>
        <v>0</v>
      </c>
      <c r="S269" s="74">
        <f t="shared" si="85"/>
        <v>0</v>
      </c>
      <c r="T269" s="74">
        <f>'Субвенции '!B262</f>
        <v>227.1</v>
      </c>
      <c r="U269" s="74">
        <f>'Субвенции '!C262</f>
        <v>227.1</v>
      </c>
      <c r="V269" s="74">
        <f>'Субвенции '!D262</f>
        <v>227.1</v>
      </c>
      <c r="W269" s="74">
        <f>'Субвенции '!E262</f>
        <v>0</v>
      </c>
      <c r="X269" s="74">
        <f>'Субвенции '!F262</f>
        <v>32.262599999999999</v>
      </c>
      <c r="Y269" s="74">
        <f t="shared" si="76"/>
        <v>14.206340819022456</v>
      </c>
      <c r="Z269" s="74">
        <f>Иные!B224</f>
        <v>0</v>
      </c>
      <c r="AA269" s="74">
        <f>Иные!C224</f>
        <v>0</v>
      </c>
      <c r="AB269" s="74">
        <f>Иные!D224</f>
        <v>0</v>
      </c>
      <c r="AC269" s="74">
        <f>Иные!E224</f>
        <v>0</v>
      </c>
      <c r="AD269" s="74">
        <f>Иные!F224</f>
        <v>0</v>
      </c>
      <c r="AE269" s="74"/>
      <c r="AF269" s="38"/>
      <c r="AG269" s="35"/>
    </row>
    <row r="270" spans="1:33" x14ac:dyDescent="0.25">
      <c r="A270" s="16" t="s">
        <v>141</v>
      </c>
      <c r="B270" s="141">
        <f t="shared" si="78"/>
        <v>1736.1</v>
      </c>
      <c r="C270" s="141">
        <f t="shared" si="79"/>
        <v>1736.1</v>
      </c>
      <c r="D270" s="141">
        <f t="shared" si="80"/>
        <v>1736.1</v>
      </c>
      <c r="E270" s="141">
        <f t="shared" si="81"/>
        <v>0</v>
      </c>
      <c r="F270" s="141">
        <f t="shared" si="82"/>
        <v>32.262599999999999</v>
      </c>
      <c r="G270" s="141">
        <f t="shared" si="84"/>
        <v>1.8583376533609814</v>
      </c>
      <c r="H270" s="74"/>
      <c r="I270" s="74"/>
      <c r="J270" s="74"/>
      <c r="K270" s="74"/>
      <c r="L270" s="74"/>
      <c r="M270" s="75"/>
      <c r="N270" s="231">
        <f>Субсидии!B265</f>
        <v>1509</v>
      </c>
      <c r="O270" s="231">
        <f>Субсидии!C265</f>
        <v>1509</v>
      </c>
      <c r="P270" s="231">
        <f>Субсидии!D265</f>
        <v>1509</v>
      </c>
      <c r="Q270" s="231">
        <f>Субсидии!E265</f>
        <v>0</v>
      </c>
      <c r="R270" s="231">
        <f>Субсидии!F265</f>
        <v>0</v>
      </c>
      <c r="S270" s="74">
        <f t="shared" si="85"/>
        <v>0</v>
      </c>
      <c r="T270" s="74">
        <f>'Субвенции '!B263</f>
        <v>227.1</v>
      </c>
      <c r="U270" s="74">
        <f>'Субвенции '!C263</f>
        <v>227.1</v>
      </c>
      <c r="V270" s="74">
        <f>'Субвенции '!D263</f>
        <v>227.1</v>
      </c>
      <c r="W270" s="74">
        <f>'Субвенции '!E263</f>
        <v>0</v>
      </c>
      <c r="X270" s="74">
        <f>'Субвенции '!F263</f>
        <v>32.262599999999999</v>
      </c>
      <c r="Y270" s="74">
        <f t="shared" si="76"/>
        <v>14.206340819022456</v>
      </c>
      <c r="Z270" s="74">
        <f>Иные!B225</f>
        <v>0</v>
      </c>
      <c r="AA270" s="74">
        <f>Иные!C225</f>
        <v>0</v>
      </c>
      <c r="AB270" s="74">
        <f>Иные!D225</f>
        <v>0</v>
      </c>
      <c r="AC270" s="74">
        <f>Иные!E225</f>
        <v>0</v>
      </c>
      <c r="AD270" s="74">
        <f>Иные!F225</f>
        <v>0</v>
      </c>
      <c r="AE270" s="74"/>
      <c r="AF270" s="38"/>
      <c r="AG270" s="35"/>
    </row>
    <row r="271" spans="1:33" x14ac:dyDescent="0.25">
      <c r="A271" s="16" t="s">
        <v>237</v>
      </c>
      <c r="B271" s="141">
        <f t="shared" si="78"/>
        <v>1334.1</v>
      </c>
      <c r="C271" s="141">
        <f t="shared" si="79"/>
        <v>1334.1</v>
      </c>
      <c r="D271" s="141">
        <f t="shared" si="80"/>
        <v>1334.1</v>
      </c>
      <c r="E271" s="141">
        <f t="shared" si="81"/>
        <v>0</v>
      </c>
      <c r="F271" s="141">
        <f t="shared" si="82"/>
        <v>32.262599999999999</v>
      </c>
      <c r="G271" s="141">
        <f t="shared" si="84"/>
        <v>2.4183044749269174</v>
      </c>
      <c r="H271" s="74"/>
      <c r="I271" s="74"/>
      <c r="J271" s="74"/>
      <c r="K271" s="74"/>
      <c r="L271" s="74"/>
      <c r="M271" s="75"/>
      <c r="N271" s="231">
        <f>Субсидии!B266</f>
        <v>1107</v>
      </c>
      <c r="O271" s="231">
        <f>Субсидии!C266</f>
        <v>1107</v>
      </c>
      <c r="P271" s="231">
        <f>Субсидии!D266</f>
        <v>1107</v>
      </c>
      <c r="Q271" s="231">
        <f>Субсидии!E266</f>
        <v>0</v>
      </c>
      <c r="R271" s="231">
        <f>Субсидии!F266</f>
        <v>0</v>
      </c>
      <c r="S271" s="74">
        <f t="shared" si="85"/>
        <v>0</v>
      </c>
      <c r="T271" s="74">
        <f>'Субвенции '!B264</f>
        <v>227.1</v>
      </c>
      <c r="U271" s="74">
        <f>'Субвенции '!C264</f>
        <v>227.1</v>
      </c>
      <c r="V271" s="74">
        <f>'Субвенции '!D264</f>
        <v>227.1</v>
      </c>
      <c r="W271" s="74">
        <f>'Субвенции '!E264</f>
        <v>0</v>
      </c>
      <c r="X271" s="74">
        <f>'Субвенции '!F264</f>
        <v>32.262599999999999</v>
      </c>
      <c r="Y271" s="74">
        <f t="shared" si="76"/>
        <v>14.206340819022456</v>
      </c>
      <c r="Z271" s="74">
        <f>Иные!B226</f>
        <v>0</v>
      </c>
      <c r="AA271" s="74">
        <f>Иные!C226</f>
        <v>0</v>
      </c>
      <c r="AB271" s="74">
        <f>Иные!D226</f>
        <v>0</v>
      </c>
      <c r="AC271" s="74">
        <f>Иные!E226</f>
        <v>0</v>
      </c>
      <c r="AD271" s="74">
        <f>Иные!F226</f>
        <v>0</v>
      </c>
      <c r="AE271" s="74"/>
      <c r="AF271" s="38"/>
      <c r="AG271" s="35"/>
    </row>
    <row r="272" spans="1:33" x14ac:dyDescent="0.25">
      <c r="A272" s="16" t="s">
        <v>238</v>
      </c>
      <c r="B272" s="141">
        <f t="shared" si="78"/>
        <v>25916.7</v>
      </c>
      <c r="C272" s="141">
        <f t="shared" si="79"/>
        <v>27416.925670000001</v>
      </c>
      <c r="D272" s="141">
        <f t="shared" si="80"/>
        <v>27416.925670000001</v>
      </c>
      <c r="E272" s="141">
        <f t="shared" si="81"/>
        <v>0</v>
      </c>
      <c r="F272" s="141">
        <f t="shared" si="82"/>
        <v>1606.0509300000001</v>
      </c>
      <c r="G272" s="141">
        <f t="shared" si="84"/>
        <v>5.857881183802327</v>
      </c>
      <c r="H272" s="74"/>
      <c r="I272" s="74"/>
      <c r="J272" s="74"/>
      <c r="K272" s="74"/>
      <c r="L272" s="74"/>
      <c r="M272" s="75"/>
      <c r="N272" s="231">
        <f>Субсидии!B267</f>
        <v>20349</v>
      </c>
      <c r="O272" s="231">
        <f>Субсидии!C267</f>
        <v>21849.22567</v>
      </c>
      <c r="P272" s="231">
        <f>Субсидии!D267</f>
        <v>21849.22567</v>
      </c>
      <c r="Q272" s="231">
        <f>Субсидии!E267</f>
        <v>0</v>
      </c>
      <c r="R272" s="231">
        <f>Субсидии!F267</f>
        <v>1500.22567</v>
      </c>
      <c r="S272" s="74">
        <f t="shared" si="85"/>
        <v>6.866264702734429</v>
      </c>
      <c r="T272" s="74">
        <f>'Субвенции '!B265</f>
        <v>567.70000000000005</v>
      </c>
      <c r="U272" s="74">
        <f>'Субвенции '!C265</f>
        <v>567.70000000000005</v>
      </c>
      <c r="V272" s="74">
        <f>'Субвенции '!D265</f>
        <v>567.70000000000005</v>
      </c>
      <c r="W272" s="74">
        <f>'Субвенции '!E265</f>
        <v>0</v>
      </c>
      <c r="X272" s="74">
        <f>'Субвенции '!F265</f>
        <v>105.82526</v>
      </c>
      <c r="Y272" s="74">
        <f t="shared" si="76"/>
        <v>18.641053373260526</v>
      </c>
      <c r="Z272" s="74">
        <f>Иные!B227</f>
        <v>5000</v>
      </c>
      <c r="AA272" s="74">
        <f>Иные!C227</f>
        <v>5000</v>
      </c>
      <c r="AB272" s="74">
        <f>Иные!D227</f>
        <v>5000</v>
      </c>
      <c r="AC272" s="74">
        <f>Иные!E227</f>
        <v>0</v>
      </c>
      <c r="AD272" s="74">
        <f>Иные!F227</f>
        <v>0</v>
      </c>
      <c r="AE272" s="74">
        <f t="shared" si="83"/>
        <v>0</v>
      </c>
      <c r="AF272" s="38"/>
      <c r="AG272" s="35"/>
    </row>
    <row r="273" spans="1:33" ht="16.5" customHeight="1" x14ac:dyDescent="0.25">
      <c r="A273" s="16" t="s">
        <v>239</v>
      </c>
      <c r="B273" s="141">
        <f t="shared" si="78"/>
        <v>3375.6</v>
      </c>
      <c r="C273" s="141">
        <f t="shared" si="79"/>
        <v>3375.6</v>
      </c>
      <c r="D273" s="141">
        <f t="shared" si="80"/>
        <v>3375.6</v>
      </c>
      <c r="E273" s="141">
        <f t="shared" si="81"/>
        <v>0</v>
      </c>
      <c r="F273" s="141">
        <f t="shared" si="82"/>
        <v>10.43482</v>
      </c>
      <c r="G273" s="141">
        <f t="shared" si="84"/>
        <v>0.30912489631472923</v>
      </c>
      <c r="H273" s="74"/>
      <c r="I273" s="74"/>
      <c r="J273" s="74"/>
      <c r="K273" s="74"/>
      <c r="L273" s="74"/>
      <c r="M273" s="75"/>
      <c r="N273" s="231">
        <f>Субсидии!B268</f>
        <v>2052</v>
      </c>
      <c r="O273" s="231">
        <f>Субсидии!C268</f>
        <v>2052</v>
      </c>
      <c r="P273" s="231">
        <f>Субсидии!D268</f>
        <v>2052</v>
      </c>
      <c r="Q273" s="231">
        <f>Субсидии!E268</f>
        <v>0</v>
      </c>
      <c r="R273" s="231">
        <f>Субсидии!F268</f>
        <v>0</v>
      </c>
      <c r="S273" s="74">
        <f t="shared" si="85"/>
        <v>0</v>
      </c>
      <c r="T273" s="74">
        <f>'Субвенции '!B266</f>
        <v>227.1</v>
      </c>
      <c r="U273" s="74">
        <f>'Субвенции '!C266</f>
        <v>227.1</v>
      </c>
      <c r="V273" s="74">
        <f>'Субвенции '!D266</f>
        <v>227.1</v>
      </c>
      <c r="W273" s="74">
        <f>'Субвенции '!E266</f>
        <v>0</v>
      </c>
      <c r="X273" s="74">
        <f>'Субвенции '!F266</f>
        <v>10.43482</v>
      </c>
      <c r="Y273" s="74">
        <f t="shared" si="76"/>
        <v>4.594812857771907</v>
      </c>
      <c r="Z273" s="74">
        <f>Иные!B228</f>
        <v>1096.5</v>
      </c>
      <c r="AA273" s="74">
        <f>Иные!C228</f>
        <v>1096.5</v>
      </c>
      <c r="AB273" s="74">
        <f>Иные!D228</f>
        <v>1096.5</v>
      </c>
      <c r="AC273" s="74">
        <f>Иные!E228</f>
        <v>0</v>
      </c>
      <c r="AD273" s="74">
        <f>Иные!F228</f>
        <v>0</v>
      </c>
      <c r="AE273" s="74">
        <f t="shared" si="83"/>
        <v>0</v>
      </c>
      <c r="AF273" s="38"/>
      <c r="AG273" s="35"/>
    </row>
    <row r="274" spans="1:33" x14ac:dyDescent="0.25">
      <c r="A274" s="16" t="s">
        <v>240</v>
      </c>
      <c r="B274" s="141">
        <f t="shared" si="78"/>
        <v>1142.0999999999999</v>
      </c>
      <c r="C274" s="141">
        <f t="shared" si="79"/>
        <v>1142.0999999999999</v>
      </c>
      <c r="D274" s="141">
        <f t="shared" si="80"/>
        <v>1142.0999999999999</v>
      </c>
      <c r="E274" s="141">
        <f t="shared" si="81"/>
        <v>0</v>
      </c>
      <c r="F274" s="141">
        <f t="shared" si="82"/>
        <v>32.044599999999996</v>
      </c>
      <c r="G274" s="141">
        <f t="shared" si="84"/>
        <v>2.8057613168724278</v>
      </c>
      <c r="H274" s="74"/>
      <c r="I274" s="74"/>
      <c r="J274" s="74"/>
      <c r="K274" s="74"/>
      <c r="L274" s="74"/>
      <c r="M274" s="75"/>
      <c r="N274" s="231">
        <f>Субсидии!B269</f>
        <v>915</v>
      </c>
      <c r="O274" s="231">
        <f>Субсидии!C269</f>
        <v>915</v>
      </c>
      <c r="P274" s="231">
        <f>Субсидии!D269</f>
        <v>915</v>
      </c>
      <c r="Q274" s="231">
        <f>Субсидии!E269</f>
        <v>0</v>
      </c>
      <c r="R274" s="231">
        <f>Субсидии!F269</f>
        <v>0</v>
      </c>
      <c r="S274" s="74">
        <f t="shared" si="85"/>
        <v>0</v>
      </c>
      <c r="T274" s="74">
        <f>'Субвенции '!B267</f>
        <v>227.1</v>
      </c>
      <c r="U274" s="74">
        <f>'Субвенции '!C267</f>
        <v>227.1</v>
      </c>
      <c r="V274" s="74">
        <f>'Субвенции '!D267</f>
        <v>227.1</v>
      </c>
      <c r="W274" s="74">
        <f>'Субвенции '!E267</f>
        <v>0</v>
      </c>
      <c r="X274" s="74">
        <f>'Субвенции '!F267</f>
        <v>32.044599999999996</v>
      </c>
      <c r="Y274" s="74">
        <f t="shared" si="76"/>
        <v>14.110347864376923</v>
      </c>
      <c r="Z274" s="74">
        <f>Иные!B229</f>
        <v>0</v>
      </c>
      <c r="AA274" s="74">
        <f>Иные!C229</f>
        <v>0</v>
      </c>
      <c r="AB274" s="74">
        <f>Иные!D229</f>
        <v>0</v>
      </c>
      <c r="AC274" s="74">
        <f>Иные!E229</f>
        <v>0</v>
      </c>
      <c r="AD274" s="74">
        <f>Иные!F229</f>
        <v>0</v>
      </c>
      <c r="AE274" s="74"/>
      <c r="AF274" s="38"/>
      <c r="AG274" s="35"/>
    </row>
    <row r="275" spans="1:33" x14ac:dyDescent="0.25">
      <c r="A275" s="16" t="s">
        <v>241</v>
      </c>
      <c r="B275" s="141">
        <f t="shared" si="78"/>
        <v>2954.3</v>
      </c>
      <c r="C275" s="141">
        <f t="shared" si="79"/>
        <v>2954.3</v>
      </c>
      <c r="D275" s="141">
        <f t="shared" si="80"/>
        <v>2954.3</v>
      </c>
      <c r="E275" s="141">
        <f t="shared" si="81"/>
        <v>0</v>
      </c>
      <c r="F275" s="141">
        <f t="shared" si="82"/>
        <v>32.262599999999999</v>
      </c>
      <c r="G275" s="141">
        <f t="shared" si="84"/>
        <v>1.0920556476999628</v>
      </c>
      <c r="H275" s="74"/>
      <c r="I275" s="74"/>
      <c r="J275" s="74"/>
      <c r="K275" s="74"/>
      <c r="L275" s="74"/>
      <c r="M275" s="75"/>
      <c r="N275" s="231">
        <f>Субсидии!B270</f>
        <v>1794</v>
      </c>
      <c r="O275" s="231">
        <f>Субсидии!C270</f>
        <v>1794</v>
      </c>
      <c r="P275" s="231">
        <f>Субсидии!D270</f>
        <v>1794</v>
      </c>
      <c r="Q275" s="231">
        <f>Субсидии!E270</f>
        <v>0</v>
      </c>
      <c r="R275" s="231">
        <f>Субсидии!F270</f>
        <v>0</v>
      </c>
      <c r="S275" s="74">
        <f t="shared" si="85"/>
        <v>0</v>
      </c>
      <c r="T275" s="74">
        <f>'Субвенции '!B268</f>
        <v>227.1</v>
      </c>
      <c r="U275" s="74">
        <f>'Субвенции '!C268</f>
        <v>227.1</v>
      </c>
      <c r="V275" s="74">
        <f>'Субвенции '!D268</f>
        <v>227.1</v>
      </c>
      <c r="W275" s="74">
        <f>'Субвенции '!E268</f>
        <v>0</v>
      </c>
      <c r="X275" s="74">
        <f>'Субвенции '!F268</f>
        <v>32.262599999999999</v>
      </c>
      <c r="Y275" s="74">
        <f t="shared" si="76"/>
        <v>14.206340819022456</v>
      </c>
      <c r="Z275" s="74">
        <f>Иные!B230</f>
        <v>933.2</v>
      </c>
      <c r="AA275" s="74">
        <f>Иные!C230</f>
        <v>933.2</v>
      </c>
      <c r="AB275" s="74">
        <f>Иные!D230</f>
        <v>933.2</v>
      </c>
      <c r="AC275" s="74">
        <f>Иные!E230</f>
        <v>0</v>
      </c>
      <c r="AD275" s="74">
        <f>Иные!F230</f>
        <v>0</v>
      </c>
      <c r="AE275" s="74">
        <f t="shared" si="83"/>
        <v>0</v>
      </c>
      <c r="AF275" s="38"/>
      <c r="AG275" s="35"/>
    </row>
    <row r="276" spans="1:33" s="5" customFormat="1" ht="31.5" x14ac:dyDescent="0.25">
      <c r="A276" s="7" t="s">
        <v>230</v>
      </c>
      <c r="B276" s="71">
        <f t="shared" si="78"/>
        <v>987921.53028000006</v>
      </c>
      <c r="C276" s="71">
        <f t="shared" si="79"/>
        <v>1209158.0201600001</v>
      </c>
      <c r="D276" s="71">
        <f t="shared" si="80"/>
        <v>1209158.0201600001</v>
      </c>
      <c r="E276" s="71">
        <f t="shared" si="81"/>
        <v>0</v>
      </c>
      <c r="F276" s="71">
        <f t="shared" si="82"/>
        <v>294240.97881000006</v>
      </c>
      <c r="G276" s="71">
        <f t="shared" si="84"/>
        <v>24.334369363159418</v>
      </c>
      <c r="H276" s="71">
        <f>SUM(H277:H283)</f>
        <v>197388.7</v>
      </c>
      <c r="I276" s="71">
        <f>SUM(I277:I283)</f>
        <v>197388.7</v>
      </c>
      <c r="J276" s="71">
        <f>SUM(J277:J283)</f>
        <v>197388.7</v>
      </c>
      <c r="K276" s="71">
        <f>SUM(K277:K283)</f>
        <v>0</v>
      </c>
      <c r="L276" s="71">
        <f>SUM(L277:L283)</f>
        <v>67306.3</v>
      </c>
      <c r="M276" s="72">
        <f>L276/I276*100</f>
        <v>34.09835517433369</v>
      </c>
      <c r="N276" s="71">
        <f>SUM(N277:N283)</f>
        <v>264635.13028000004</v>
      </c>
      <c r="O276" s="71">
        <f>SUM(O277:O283)</f>
        <v>414576.32016</v>
      </c>
      <c r="P276" s="71">
        <f>SUM(P277:P283)</f>
        <v>414576.32016</v>
      </c>
      <c r="Q276" s="71">
        <f>SUM(Q277:Q283)</f>
        <v>0</v>
      </c>
      <c r="R276" s="71">
        <f>SUM(R277:R283)</f>
        <v>119643.34007000001</v>
      </c>
      <c r="S276" s="71">
        <f t="shared" si="85"/>
        <v>28.859183279890495</v>
      </c>
      <c r="T276" s="71">
        <f>SUM(T277:T283)</f>
        <v>465897</v>
      </c>
      <c r="U276" s="71">
        <f>SUM(U277:U283)</f>
        <v>503870.20000000007</v>
      </c>
      <c r="V276" s="71">
        <f>SUM(V277:V283)</f>
        <v>503870.20000000007</v>
      </c>
      <c r="W276" s="71">
        <f>SUM(W277:W283)</f>
        <v>0</v>
      </c>
      <c r="X276" s="71">
        <f>SUM(X277:X283)</f>
        <v>96550.605640000009</v>
      </c>
      <c r="Y276" s="71">
        <f t="shared" si="76"/>
        <v>19.161801122590699</v>
      </c>
      <c r="Z276" s="71">
        <f>SUM(Z277:Z283)</f>
        <v>60000.700000000004</v>
      </c>
      <c r="AA276" s="71">
        <f>SUM(AA277:AA283)</f>
        <v>93322.8</v>
      </c>
      <c r="AB276" s="71">
        <f>SUM(AB277:AB283)</f>
        <v>93322.8</v>
      </c>
      <c r="AC276" s="71">
        <f>SUM(AC277:AC283)</f>
        <v>0</v>
      </c>
      <c r="AD276" s="71">
        <f>SUM(AD277:AD283)</f>
        <v>10740.733099999999</v>
      </c>
      <c r="AE276" s="71">
        <f>AD276/AA276*100</f>
        <v>11.509227219929105</v>
      </c>
      <c r="AF276" s="38"/>
      <c r="AG276" s="37"/>
    </row>
    <row r="277" spans="1:33" ht="31.5" x14ac:dyDescent="0.25">
      <c r="A277" s="252" t="s">
        <v>202</v>
      </c>
      <c r="B277" s="74">
        <f t="shared" si="78"/>
        <v>844183.33214000007</v>
      </c>
      <c r="C277" s="74">
        <f t="shared" si="79"/>
        <v>1062176.8200200002</v>
      </c>
      <c r="D277" s="74">
        <f t="shared" si="80"/>
        <v>1062176.8200200002</v>
      </c>
      <c r="E277" s="74">
        <f t="shared" si="81"/>
        <v>0</v>
      </c>
      <c r="F277" s="74">
        <f t="shared" si="82"/>
        <v>188205.28642000002</v>
      </c>
      <c r="G277" s="74">
        <f t="shared" si="84"/>
        <v>17.718828247113905</v>
      </c>
      <c r="H277" s="73">
        <f>Дотации!B65</f>
        <v>197388.7</v>
      </c>
      <c r="I277" s="73">
        <f>Дотации!C65</f>
        <v>197388.7</v>
      </c>
      <c r="J277" s="73">
        <f>Дотации!D65</f>
        <v>197388.7</v>
      </c>
      <c r="K277" s="73">
        <f>Дотации!E65</f>
        <v>0</v>
      </c>
      <c r="L277" s="73">
        <f>Дотации!F65</f>
        <v>67306.3</v>
      </c>
      <c r="M277" s="73">
        <f>L277/I277*100</f>
        <v>34.09835517433369</v>
      </c>
      <c r="N277" s="74">
        <f>Субсидии!B272</f>
        <v>128054.23214000001</v>
      </c>
      <c r="O277" s="74">
        <f>Субсидии!C272</f>
        <v>274752.42002000002</v>
      </c>
      <c r="P277" s="74">
        <f>Субсидии!D272</f>
        <v>274752.42002000002</v>
      </c>
      <c r="Q277" s="74">
        <f>Субсидии!E272</f>
        <v>0</v>
      </c>
      <c r="R277" s="74">
        <f>Субсидии!F272</f>
        <v>13920.441930000001</v>
      </c>
      <c r="S277" s="74">
        <f t="shared" si="85"/>
        <v>5.0665402433895546</v>
      </c>
      <c r="T277" s="74">
        <f>'Субвенции '!B270</f>
        <v>463739.7</v>
      </c>
      <c r="U277" s="74">
        <f>'Субвенции '!C270</f>
        <v>501712.90000000008</v>
      </c>
      <c r="V277" s="74">
        <f>'Субвенции '!D270</f>
        <v>501712.90000000008</v>
      </c>
      <c r="W277" s="74">
        <f>'Субвенции '!E270</f>
        <v>0</v>
      </c>
      <c r="X277" s="74">
        <f>'Субвенции '!F270</f>
        <v>96237.811389999988</v>
      </c>
      <c r="Y277" s="74">
        <f t="shared" si="76"/>
        <v>19.181849099355421</v>
      </c>
      <c r="Z277" s="74">
        <f>Иные!B232</f>
        <v>55000.700000000004</v>
      </c>
      <c r="AA277" s="74">
        <f>Иные!C232</f>
        <v>88322.8</v>
      </c>
      <c r="AB277" s="74">
        <f>Иные!D232</f>
        <v>88322.8</v>
      </c>
      <c r="AC277" s="74">
        <f>Иные!E232</f>
        <v>0</v>
      </c>
      <c r="AD277" s="74">
        <f>Иные!F232</f>
        <v>10740.733099999999</v>
      </c>
      <c r="AE277" s="74">
        <f>AD277/AA277*100</f>
        <v>12.16077060509857</v>
      </c>
      <c r="AF277" s="38"/>
      <c r="AG277" s="35"/>
    </row>
    <row r="278" spans="1:33" x14ac:dyDescent="0.25">
      <c r="A278" s="16" t="s">
        <v>229</v>
      </c>
      <c r="B278" s="141">
        <f t="shared" si="78"/>
        <v>110722.89814</v>
      </c>
      <c r="C278" s="141">
        <f t="shared" si="79"/>
        <v>110722.89814</v>
      </c>
      <c r="D278" s="141">
        <f t="shared" si="80"/>
        <v>110722.89814</v>
      </c>
      <c r="E278" s="141">
        <f t="shared" si="81"/>
        <v>0</v>
      </c>
      <c r="F278" s="141">
        <f t="shared" si="82"/>
        <v>105722.89814</v>
      </c>
      <c r="G278" s="141">
        <f t="shared" si="84"/>
        <v>95.484222248519984</v>
      </c>
      <c r="H278" s="74"/>
      <c r="I278" s="74"/>
      <c r="J278" s="74"/>
      <c r="K278" s="74"/>
      <c r="L278" s="74"/>
      <c r="M278" s="73"/>
      <c r="N278" s="231">
        <f>Субсидии!B273</f>
        <v>105722.89814</v>
      </c>
      <c r="O278" s="231">
        <f>Субсидии!C273</f>
        <v>105722.89814</v>
      </c>
      <c r="P278" s="231">
        <f>Субсидии!D273</f>
        <v>105722.89814</v>
      </c>
      <c r="Q278" s="231">
        <f>Субсидии!E273</f>
        <v>0</v>
      </c>
      <c r="R278" s="231">
        <f>Субсидии!F273</f>
        <v>105722.89814</v>
      </c>
      <c r="S278" s="74">
        <f t="shared" si="85"/>
        <v>100</v>
      </c>
      <c r="T278" s="74"/>
      <c r="U278" s="74"/>
      <c r="V278" s="74"/>
      <c r="W278" s="74"/>
      <c r="X278" s="74"/>
      <c r="Y278" s="74"/>
      <c r="Z278" s="74">
        <f>Иные!B233</f>
        <v>5000</v>
      </c>
      <c r="AA278" s="74">
        <f>Иные!C233</f>
        <v>5000</v>
      </c>
      <c r="AB278" s="74">
        <f>Иные!D233</f>
        <v>5000</v>
      </c>
      <c r="AC278" s="74">
        <f>Иные!E233</f>
        <v>0</v>
      </c>
      <c r="AD278" s="74">
        <f>Иные!F233</f>
        <v>0</v>
      </c>
      <c r="AE278" s="74">
        <f t="shared" ref="AE278" si="86">AD278/AA278*100</f>
        <v>0</v>
      </c>
      <c r="AF278" s="38"/>
      <c r="AG278" s="35"/>
    </row>
    <row r="279" spans="1:33" x14ac:dyDescent="0.25">
      <c r="A279" s="16" t="s">
        <v>418</v>
      </c>
      <c r="B279" s="141">
        <f t="shared" si="78"/>
        <v>5048.1000000000004</v>
      </c>
      <c r="C279" s="141">
        <f t="shared" si="79"/>
        <v>5048.1000000000004</v>
      </c>
      <c r="D279" s="141">
        <f t="shared" si="80"/>
        <v>5048.1000000000004</v>
      </c>
      <c r="E279" s="141">
        <f t="shared" si="81"/>
        <v>0</v>
      </c>
      <c r="F279" s="141">
        <f t="shared" si="82"/>
        <v>32.864570000000001</v>
      </c>
      <c r="G279" s="141">
        <f t="shared" si="84"/>
        <v>0.65102850577444982</v>
      </c>
      <c r="H279" s="74"/>
      <c r="I279" s="74"/>
      <c r="J279" s="74"/>
      <c r="K279" s="74"/>
      <c r="L279" s="74"/>
      <c r="M279" s="73"/>
      <c r="N279" s="231">
        <f>Субсидии!B274</f>
        <v>4821</v>
      </c>
      <c r="O279" s="231">
        <f>Субсидии!C274</f>
        <v>4821</v>
      </c>
      <c r="P279" s="231">
        <f>Субсидии!D274</f>
        <v>4821</v>
      </c>
      <c r="Q279" s="231">
        <f>Субсидии!E274</f>
        <v>0</v>
      </c>
      <c r="R279" s="231">
        <f>Субсидии!F274</f>
        <v>0</v>
      </c>
      <c r="S279" s="74">
        <f t="shared" si="85"/>
        <v>0</v>
      </c>
      <c r="T279" s="74">
        <f>'Субвенции '!B271</f>
        <v>227.1</v>
      </c>
      <c r="U279" s="74">
        <f>'Субвенции '!C271</f>
        <v>227.1</v>
      </c>
      <c r="V279" s="74">
        <f>'Субвенции '!D271</f>
        <v>227.1</v>
      </c>
      <c r="W279" s="74">
        <f>'Субвенции '!E271</f>
        <v>0</v>
      </c>
      <c r="X279" s="74">
        <f>'Субвенции '!F271</f>
        <v>32.864570000000001</v>
      </c>
      <c r="Y279" s="74">
        <f t="shared" ref="Y279:Y295" si="87">X279/U279*100</f>
        <v>14.471409070893879</v>
      </c>
      <c r="Z279" s="74"/>
      <c r="AA279" s="74"/>
      <c r="AB279" s="74"/>
      <c r="AC279" s="74"/>
      <c r="AD279" s="74"/>
      <c r="AE279" s="74"/>
      <c r="AF279" s="38"/>
      <c r="AG279" s="35"/>
    </row>
    <row r="280" spans="1:33" x14ac:dyDescent="0.25">
      <c r="A280" s="16" t="s">
        <v>419</v>
      </c>
      <c r="B280" s="141">
        <f t="shared" si="78"/>
        <v>6684.7</v>
      </c>
      <c r="C280" s="141">
        <f t="shared" si="79"/>
        <v>6684.7</v>
      </c>
      <c r="D280" s="141">
        <f t="shared" si="80"/>
        <v>6684.7</v>
      </c>
      <c r="E280" s="141">
        <f t="shared" si="81"/>
        <v>0</v>
      </c>
      <c r="F280" s="141">
        <f t="shared" si="82"/>
        <v>82.161450000000002</v>
      </c>
      <c r="G280" s="141">
        <f t="shared" si="84"/>
        <v>1.2290970425000376</v>
      </c>
      <c r="H280" s="74"/>
      <c r="I280" s="74"/>
      <c r="J280" s="74"/>
      <c r="K280" s="74"/>
      <c r="L280" s="74"/>
      <c r="M280" s="73"/>
      <c r="N280" s="231">
        <f>Субсидии!B275</f>
        <v>6117</v>
      </c>
      <c r="O280" s="231">
        <f>Субсидии!C275</f>
        <v>6117</v>
      </c>
      <c r="P280" s="231">
        <f>Субсидии!D275</f>
        <v>6117</v>
      </c>
      <c r="Q280" s="231">
        <f>Субсидии!E275</f>
        <v>0</v>
      </c>
      <c r="R280" s="231">
        <f>Субсидии!F275</f>
        <v>0</v>
      </c>
      <c r="S280" s="74">
        <f t="shared" si="85"/>
        <v>0</v>
      </c>
      <c r="T280" s="74">
        <f>'Субвенции '!B272</f>
        <v>567.70000000000005</v>
      </c>
      <c r="U280" s="74">
        <f>'Субвенции '!C272</f>
        <v>567.70000000000005</v>
      </c>
      <c r="V280" s="74">
        <f>'Субвенции '!D272</f>
        <v>567.70000000000005</v>
      </c>
      <c r="W280" s="74">
        <f>'Субвенции '!E272</f>
        <v>0</v>
      </c>
      <c r="X280" s="74">
        <f>'Субвенции '!F272</f>
        <v>82.161450000000002</v>
      </c>
      <c r="Y280" s="74">
        <f t="shared" si="87"/>
        <v>14.472688039457459</v>
      </c>
      <c r="Z280" s="74"/>
      <c r="AA280" s="74">
        <f>Иные!C234</f>
        <v>0</v>
      </c>
      <c r="AB280" s="74">
        <f>Иные!D234</f>
        <v>0</v>
      </c>
      <c r="AC280" s="74">
        <f>Иные!E234</f>
        <v>0</v>
      </c>
      <c r="AD280" s="74">
        <f>Иные!F234</f>
        <v>0</v>
      </c>
      <c r="AE280" s="74"/>
      <c r="AF280" s="38"/>
      <c r="AG280" s="35"/>
    </row>
    <row r="281" spans="1:33" x14ac:dyDescent="0.25">
      <c r="A281" s="16" t="s">
        <v>336</v>
      </c>
      <c r="B281" s="141">
        <f t="shared" si="78"/>
        <v>8322.7000000000007</v>
      </c>
      <c r="C281" s="141">
        <f t="shared" si="79"/>
        <v>11247.202000000001</v>
      </c>
      <c r="D281" s="141">
        <f t="shared" si="80"/>
        <v>11247.202000000001</v>
      </c>
      <c r="E281" s="141">
        <f t="shared" si="81"/>
        <v>0</v>
      </c>
      <c r="F281" s="141">
        <f t="shared" si="82"/>
        <v>82.742190000000008</v>
      </c>
      <c r="G281" s="141">
        <f t="shared" si="84"/>
        <v>0.7356691024132046</v>
      </c>
      <c r="H281" s="74">
        <f>Дотации!B66</f>
        <v>0</v>
      </c>
      <c r="I281" s="74">
        <f>Дотации!C66</f>
        <v>0</v>
      </c>
      <c r="J281" s="74">
        <f>Дотации!D66</f>
        <v>0</v>
      </c>
      <c r="K281" s="74">
        <f>Дотации!E66</f>
        <v>0</v>
      </c>
      <c r="L281" s="74">
        <f>Дотации!F66</f>
        <v>0</v>
      </c>
      <c r="M281" s="73"/>
      <c r="N281" s="231">
        <f>Субсидии!B276</f>
        <v>7755</v>
      </c>
      <c r="O281" s="231">
        <f>Субсидии!C276</f>
        <v>10679.502</v>
      </c>
      <c r="P281" s="231">
        <f>Субсидии!D276</f>
        <v>10679.502</v>
      </c>
      <c r="Q281" s="231">
        <f>Субсидии!E276</f>
        <v>0</v>
      </c>
      <c r="R281" s="231">
        <f>Субсидии!F276</f>
        <v>0</v>
      </c>
      <c r="S281" s="74">
        <f t="shared" si="85"/>
        <v>0</v>
      </c>
      <c r="T281" s="74">
        <f>'Субвенции '!B273</f>
        <v>567.70000000000005</v>
      </c>
      <c r="U281" s="74">
        <f>'Субвенции '!C273</f>
        <v>567.70000000000005</v>
      </c>
      <c r="V281" s="74">
        <f>'Субвенции '!D273</f>
        <v>567.70000000000005</v>
      </c>
      <c r="W281" s="74">
        <f>'Субвенции '!E273</f>
        <v>0</v>
      </c>
      <c r="X281" s="74">
        <f>'Субвенции '!F273</f>
        <v>82.742190000000008</v>
      </c>
      <c r="Y281" s="74">
        <f t="shared" si="87"/>
        <v>14.574985027303153</v>
      </c>
      <c r="Z281" s="74"/>
      <c r="AA281" s="74"/>
      <c r="AB281" s="74"/>
      <c r="AC281" s="74"/>
      <c r="AD281" s="74"/>
      <c r="AE281" s="74"/>
      <c r="AF281" s="38"/>
      <c r="AG281" s="35"/>
    </row>
    <row r="282" spans="1:33" x14ac:dyDescent="0.25">
      <c r="A282" s="16" t="s">
        <v>420</v>
      </c>
      <c r="B282" s="141">
        <f t="shared" si="78"/>
        <v>7254.7</v>
      </c>
      <c r="C282" s="141">
        <f t="shared" si="79"/>
        <v>7254.7</v>
      </c>
      <c r="D282" s="141">
        <f t="shared" si="80"/>
        <v>7254.7</v>
      </c>
      <c r="E282" s="141">
        <f t="shared" si="81"/>
        <v>0</v>
      </c>
      <c r="F282" s="141">
        <f t="shared" si="82"/>
        <v>82.161469999999994</v>
      </c>
      <c r="G282" s="141">
        <f t="shared" si="84"/>
        <v>1.132527464953754</v>
      </c>
      <c r="H282" s="74"/>
      <c r="I282" s="74"/>
      <c r="J282" s="74"/>
      <c r="K282" s="74"/>
      <c r="L282" s="74"/>
      <c r="M282" s="75"/>
      <c r="N282" s="231">
        <f>Субсидии!B277</f>
        <v>6687</v>
      </c>
      <c r="O282" s="231">
        <f>Субсидии!C277</f>
        <v>6687</v>
      </c>
      <c r="P282" s="231">
        <f>Субсидии!D277</f>
        <v>6687</v>
      </c>
      <c r="Q282" s="231">
        <f>Субсидии!E277</f>
        <v>0</v>
      </c>
      <c r="R282" s="231">
        <f>Субсидии!F277</f>
        <v>0</v>
      </c>
      <c r="S282" s="74">
        <f t="shared" si="85"/>
        <v>0</v>
      </c>
      <c r="T282" s="74">
        <f>'Субвенции '!B274</f>
        <v>567.70000000000005</v>
      </c>
      <c r="U282" s="74">
        <f>'Субвенции '!C274</f>
        <v>567.70000000000005</v>
      </c>
      <c r="V282" s="74">
        <f>'Субвенции '!D274</f>
        <v>567.70000000000005</v>
      </c>
      <c r="W282" s="74">
        <f>'Субвенции '!E274</f>
        <v>0</v>
      </c>
      <c r="X282" s="74">
        <f>'Субвенции '!F274</f>
        <v>82.161469999999994</v>
      </c>
      <c r="Y282" s="74">
        <f t="shared" si="87"/>
        <v>14.47269156244495</v>
      </c>
      <c r="Z282" s="74"/>
      <c r="AA282" s="74"/>
      <c r="AB282" s="74"/>
      <c r="AC282" s="74"/>
      <c r="AD282" s="74"/>
      <c r="AE282" s="74"/>
      <c r="AF282" s="38"/>
      <c r="AG282" s="35"/>
    </row>
    <row r="283" spans="1:33" x14ac:dyDescent="0.25">
      <c r="A283" s="16" t="s">
        <v>421</v>
      </c>
      <c r="B283" s="141">
        <f t="shared" si="78"/>
        <v>5705.1</v>
      </c>
      <c r="C283" s="141">
        <f t="shared" si="79"/>
        <v>6023.6</v>
      </c>
      <c r="D283" s="141">
        <f t="shared" si="80"/>
        <v>6023.6</v>
      </c>
      <c r="E283" s="141">
        <f t="shared" si="81"/>
        <v>0</v>
      </c>
      <c r="F283" s="141">
        <f t="shared" si="82"/>
        <v>32.864570000000001</v>
      </c>
      <c r="G283" s="141">
        <f t="shared" si="84"/>
        <v>0.54559681917790026</v>
      </c>
      <c r="H283" s="74"/>
      <c r="I283" s="74"/>
      <c r="J283" s="74"/>
      <c r="K283" s="74"/>
      <c r="L283" s="74"/>
      <c r="M283" s="75"/>
      <c r="N283" s="231">
        <f>Субсидии!B278</f>
        <v>5478</v>
      </c>
      <c r="O283" s="231">
        <f>Субсидии!C278</f>
        <v>5796.5</v>
      </c>
      <c r="P283" s="231">
        <f>Субсидии!D278</f>
        <v>5796.5</v>
      </c>
      <c r="Q283" s="231">
        <f>Субсидии!E278</f>
        <v>0</v>
      </c>
      <c r="R283" s="231">
        <f>Субсидии!F278</f>
        <v>0</v>
      </c>
      <c r="S283" s="74">
        <f t="shared" si="85"/>
        <v>0</v>
      </c>
      <c r="T283" s="74">
        <f>'Субвенции '!B275</f>
        <v>227.1</v>
      </c>
      <c r="U283" s="74">
        <f>'Субвенции '!C275</f>
        <v>227.1</v>
      </c>
      <c r="V283" s="74">
        <f>'Субвенции '!D275</f>
        <v>227.1</v>
      </c>
      <c r="W283" s="74">
        <f>'Субвенции '!E275</f>
        <v>0</v>
      </c>
      <c r="X283" s="74">
        <f>'Субвенции '!F275</f>
        <v>32.864570000000001</v>
      </c>
      <c r="Y283" s="74">
        <f t="shared" si="87"/>
        <v>14.471409070893879</v>
      </c>
      <c r="Z283" s="74"/>
      <c r="AA283" s="74"/>
      <c r="AB283" s="74"/>
      <c r="AC283" s="74"/>
      <c r="AD283" s="74"/>
      <c r="AE283" s="74"/>
      <c r="AF283" s="38"/>
      <c r="AG283" s="35"/>
    </row>
    <row r="284" spans="1:33" s="5" customFormat="1" ht="31.5" x14ac:dyDescent="0.25">
      <c r="A284" s="7" t="s">
        <v>266</v>
      </c>
      <c r="B284" s="71">
        <f t="shared" si="78"/>
        <v>641614.42937999999</v>
      </c>
      <c r="C284" s="71">
        <f t="shared" si="79"/>
        <v>707280.23959999986</v>
      </c>
      <c r="D284" s="71">
        <f t="shared" si="80"/>
        <v>701181.92925999989</v>
      </c>
      <c r="E284" s="71">
        <f t="shared" si="81"/>
        <v>6098.31034</v>
      </c>
      <c r="F284" s="71">
        <f t="shared" si="82"/>
        <v>110561.50243000002</v>
      </c>
      <c r="G284" s="71">
        <f t="shared" si="84"/>
        <v>15.63192299738612</v>
      </c>
      <c r="H284" s="71">
        <f>SUM(H285:H293)</f>
        <v>128916.9</v>
      </c>
      <c r="I284" s="71">
        <f>SUM(I285:I293)</f>
        <v>128916.9</v>
      </c>
      <c r="J284" s="71">
        <f>SUM(J285:J293)</f>
        <v>128916.9</v>
      </c>
      <c r="K284" s="71">
        <f>SUM(K285:K293)</f>
        <v>0</v>
      </c>
      <c r="L284" s="71">
        <f>SUM(L285:L293)</f>
        <v>37229.300000000003</v>
      </c>
      <c r="M284" s="72">
        <f>L284/I284*100</f>
        <v>28.878525623870882</v>
      </c>
      <c r="N284" s="71">
        <f>SUM(N285:N293)</f>
        <v>200251.32938000001</v>
      </c>
      <c r="O284" s="71">
        <f>SUM(O285:O293)</f>
        <v>200614.42925999998</v>
      </c>
      <c r="P284" s="71">
        <f>SUM(P285:P293)</f>
        <v>200614.42925999998</v>
      </c>
      <c r="Q284" s="71">
        <f>SUM(Q285:Q293)</f>
        <v>0</v>
      </c>
      <c r="R284" s="71">
        <f>SUM(R285:R293)</f>
        <v>7547.0457100000003</v>
      </c>
      <c r="S284" s="71">
        <f t="shared" si="85"/>
        <v>3.7619655464656989</v>
      </c>
      <c r="T284" s="71">
        <f>SUM(T285:T293)</f>
        <v>278769.10000000003</v>
      </c>
      <c r="U284" s="71">
        <f>SUM(U285:U293)</f>
        <v>291700.59999999998</v>
      </c>
      <c r="V284" s="71">
        <f>SUM(V285:V293)</f>
        <v>291700.59999999998</v>
      </c>
      <c r="W284" s="71">
        <f>SUM(W285:W293)</f>
        <v>0</v>
      </c>
      <c r="X284" s="71">
        <f>SUM(X285:X293)</f>
        <v>53750.28128000001</v>
      </c>
      <c r="Y284" s="71">
        <f t="shared" si="87"/>
        <v>18.426524072970714</v>
      </c>
      <c r="Z284" s="71">
        <f>SUM(Z285:Z293)</f>
        <v>33677.100000000006</v>
      </c>
      <c r="AA284" s="71">
        <f>SUM(AA285:AA293)</f>
        <v>86048.310339999996</v>
      </c>
      <c r="AB284" s="71">
        <f>SUM(AB285:AB293)</f>
        <v>79950</v>
      </c>
      <c r="AC284" s="71">
        <f>SUM(AC285:AC293)</f>
        <v>6098.31034</v>
      </c>
      <c r="AD284" s="71">
        <f>SUM(AD285:AD293)</f>
        <v>12034.87544</v>
      </c>
      <c r="AE284" s="71">
        <f>AD284/AA284*100</f>
        <v>13.986184496182405</v>
      </c>
      <c r="AF284" s="38"/>
      <c r="AG284" s="37"/>
    </row>
    <row r="285" spans="1:33" ht="31.5" x14ac:dyDescent="0.25">
      <c r="A285" s="252" t="s">
        <v>201</v>
      </c>
      <c r="B285" s="74">
        <f t="shared" si="78"/>
        <v>583902.02938000008</v>
      </c>
      <c r="C285" s="74">
        <f t="shared" si="79"/>
        <v>647149.6534500001</v>
      </c>
      <c r="D285" s="74">
        <f t="shared" si="80"/>
        <v>641159.06676000007</v>
      </c>
      <c r="E285" s="74">
        <f t="shared" si="81"/>
        <v>5990.5866900000001</v>
      </c>
      <c r="F285" s="74">
        <f t="shared" si="82"/>
        <v>110143.01591000002</v>
      </c>
      <c r="G285" s="74">
        <f t="shared" si="84"/>
        <v>17.019713341855301</v>
      </c>
      <c r="H285" s="73">
        <f>Дотации!B67</f>
        <v>128916.9</v>
      </c>
      <c r="I285" s="73">
        <f>Дотации!C67</f>
        <v>128916.9</v>
      </c>
      <c r="J285" s="73">
        <f>Дотации!D67</f>
        <v>128916.9</v>
      </c>
      <c r="K285" s="73">
        <f>Дотации!E67</f>
        <v>0</v>
      </c>
      <c r="L285" s="73">
        <f>Дотации!F67</f>
        <v>37229.300000000003</v>
      </c>
      <c r="M285" s="73">
        <f>L285/I285*100</f>
        <v>28.878525623870882</v>
      </c>
      <c r="N285" s="74">
        <f>Субсидии!B280</f>
        <v>149923.32938000001</v>
      </c>
      <c r="O285" s="74">
        <f>Субсидии!C280</f>
        <v>148071.96675999998</v>
      </c>
      <c r="P285" s="74">
        <f>Субсидии!D280</f>
        <v>148071.96675999998</v>
      </c>
      <c r="Q285" s="74">
        <f>Субсидии!E280</f>
        <v>0</v>
      </c>
      <c r="R285" s="74">
        <f>Субсидии!F280</f>
        <v>7547.0457100000003</v>
      </c>
      <c r="S285" s="74">
        <f t="shared" si="85"/>
        <v>5.0968767925075955</v>
      </c>
      <c r="T285" s="74">
        <f>'Субвенции '!B277</f>
        <v>276384.70000000007</v>
      </c>
      <c r="U285" s="74">
        <f>'Субвенции '!C277</f>
        <v>289316.2</v>
      </c>
      <c r="V285" s="74">
        <f>'Субвенции '!D277</f>
        <v>289316.2</v>
      </c>
      <c r="W285" s="74">
        <f>'Субвенции '!E277</f>
        <v>0</v>
      </c>
      <c r="X285" s="74">
        <f>'Субвенции '!F277</f>
        <v>53439.518410000011</v>
      </c>
      <c r="Y285" s="74">
        <f t="shared" si="87"/>
        <v>18.470973422850161</v>
      </c>
      <c r="Z285" s="74">
        <f>Иные!B236</f>
        <v>28677.100000000006</v>
      </c>
      <c r="AA285" s="74">
        <f>Иные!C236</f>
        <v>80844.586689999996</v>
      </c>
      <c r="AB285" s="74">
        <f>Иные!D236</f>
        <v>74854</v>
      </c>
      <c r="AC285" s="74">
        <f>Иные!E236</f>
        <v>5990.5866900000001</v>
      </c>
      <c r="AD285" s="74">
        <f>Иные!F236</f>
        <v>11927.15179</v>
      </c>
      <c r="AE285" s="74">
        <f>AD285/AA285*100</f>
        <v>14.753185436812084</v>
      </c>
      <c r="AF285" s="38"/>
      <c r="AG285" s="35"/>
    </row>
    <row r="286" spans="1:33" x14ac:dyDescent="0.25">
      <c r="A286" s="16" t="s">
        <v>423</v>
      </c>
      <c r="B286" s="141">
        <f t="shared" si="78"/>
        <v>0</v>
      </c>
      <c r="C286" s="141">
        <f t="shared" si="79"/>
        <v>0</v>
      </c>
      <c r="D286" s="141">
        <f t="shared" si="80"/>
        <v>0</v>
      </c>
      <c r="E286" s="141">
        <f t="shared" si="81"/>
        <v>0</v>
      </c>
      <c r="F286" s="141">
        <f t="shared" si="82"/>
        <v>0</v>
      </c>
      <c r="G286" s="141"/>
      <c r="H286" s="74"/>
      <c r="I286" s="74"/>
      <c r="J286" s="74"/>
      <c r="K286" s="74"/>
      <c r="L286" s="74"/>
      <c r="M286" s="75"/>
      <c r="N286" s="231">
        <f>Субсидии!B282</f>
        <v>0</v>
      </c>
      <c r="O286" s="231">
        <f>Субсидии!C282</f>
        <v>0</v>
      </c>
      <c r="P286" s="231">
        <f>Субсидии!D282</f>
        <v>0</v>
      </c>
      <c r="Q286" s="231">
        <f>Субсидии!E282</f>
        <v>0</v>
      </c>
      <c r="R286" s="231">
        <f>Субсидии!F282</f>
        <v>0</v>
      </c>
      <c r="S286" s="74"/>
      <c r="T286" s="74">
        <f>'Субвенции '!B278</f>
        <v>0</v>
      </c>
      <c r="U286" s="74">
        <f>'Субвенции '!C278</f>
        <v>0</v>
      </c>
      <c r="V286" s="74">
        <f>'Субвенции '!D278</f>
        <v>0</v>
      </c>
      <c r="W286" s="74">
        <f>'Субвенции '!E278</f>
        <v>0</v>
      </c>
      <c r="X286" s="74">
        <f>'Субвенции '!F278</f>
        <v>0</v>
      </c>
      <c r="Y286" s="74"/>
      <c r="Z286" s="74"/>
      <c r="AA286" s="74"/>
      <c r="AB286" s="74"/>
      <c r="AC286" s="74"/>
      <c r="AD286" s="74"/>
      <c r="AE286" s="74"/>
      <c r="AF286" s="38"/>
      <c r="AG286" s="35"/>
    </row>
    <row r="287" spans="1:33" x14ac:dyDescent="0.25">
      <c r="A287" s="16" t="s">
        <v>493</v>
      </c>
      <c r="B287" s="141">
        <f t="shared" si="78"/>
        <v>2942.1</v>
      </c>
      <c r="C287" s="141">
        <f t="shared" si="79"/>
        <v>2942.1</v>
      </c>
      <c r="D287" s="141">
        <f t="shared" si="80"/>
        <v>2942.1</v>
      </c>
      <c r="E287" s="141">
        <f t="shared" si="81"/>
        <v>0</v>
      </c>
      <c r="F287" s="141">
        <f t="shared" si="82"/>
        <v>32.877040000000001</v>
      </c>
      <c r="G287" s="141">
        <f t="shared" si="84"/>
        <v>1.1174684748988817</v>
      </c>
      <c r="H287" s="74"/>
      <c r="I287" s="74"/>
      <c r="J287" s="74"/>
      <c r="K287" s="74"/>
      <c r="L287" s="74"/>
      <c r="M287" s="75"/>
      <c r="N287" s="231">
        <f>Субсидии!B281</f>
        <v>2715</v>
      </c>
      <c r="O287" s="231">
        <f>Субсидии!C281</f>
        <v>2715</v>
      </c>
      <c r="P287" s="231">
        <f>Субсидии!D281</f>
        <v>2715</v>
      </c>
      <c r="Q287" s="231">
        <f>Субсидии!E281</f>
        <v>0</v>
      </c>
      <c r="R287" s="231">
        <f>Субсидии!F281</f>
        <v>0</v>
      </c>
      <c r="S287" s="74">
        <f t="shared" si="85"/>
        <v>0</v>
      </c>
      <c r="T287" s="74">
        <f>'Субвенции '!B279</f>
        <v>227.1</v>
      </c>
      <c r="U287" s="74">
        <f>'Субвенции '!C279</f>
        <v>227.1</v>
      </c>
      <c r="V287" s="74">
        <f>'Субвенции '!D279</f>
        <v>227.1</v>
      </c>
      <c r="W287" s="74">
        <f>'Субвенции '!E279</f>
        <v>0</v>
      </c>
      <c r="X287" s="74">
        <f>'Субвенции '!F279</f>
        <v>32.877040000000001</v>
      </c>
      <c r="Y287" s="74">
        <f t="shared" si="87"/>
        <v>14.476900044033467</v>
      </c>
      <c r="Z287" s="74"/>
      <c r="AA287" s="74"/>
      <c r="AB287" s="74"/>
      <c r="AC287" s="74"/>
      <c r="AD287" s="74"/>
      <c r="AE287" s="74"/>
      <c r="AF287" s="38"/>
      <c r="AG287" s="35"/>
    </row>
    <row r="288" spans="1:33" x14ac:dyDescent="0.25">
      <c r="A288" s="16" t="s">
        <v>426</v>
      </c>
      <c r="B288" s="141">
        <f t="shared" si="78"/>
        <v>4129.1000000000004</v>
      </c>
      <c r="C288" s="141">
        <f t="shared" si="79"/>
        <v>4205.6000000000004</v>
      </c>
      <c r="D288" s="141">
        <f t="shared" si="80"/>
        <v>4205.6000000000004</v>
      </c>
      <c r="E288" s="141">
        <f t="shared" si="81"/>
        <v>0</v>
      </c>
      <c r="F288" s="141">
        <f t="shared" si="82"/>
        <v>32.876620000000003</v>
      </c>
      <c r="G288" s="141">
        <f t="shared" si="84"/>
        <v>0.7817343541944074</v>
      </c>
      <c r="H288" s="74"/>
      <c r="I288" s="74"/>
      <c r="J288" s="74"/>
      <c r="K288" s="74"/>
      <c r="L288" s="74"/>
      <c r="M288" s="75"/>
      <c r="N288" s="231">
        <f>Субсидии!B283</f>
        <v>3902</v>
      </c>
      <c r="O288" s="231">
        <f>Субсидии!C283</f>
        <v>3902</v>
      </c>
      <c r="P288" s="231">
        <f>Субсидии!D283</f>
        <v>3902</v>
      </c>
      <c r="Q288" s="231">
        <f>Субсидии!E283</f>
        <v>0</v>
      </c>
      <c r="R288" s="231">
        <f>Субсидии!F283</f>
        <v>0</v>
      </c>
      <c r="S288" s="74">
        <f t="shared" si="85"/>
        <v>0</v>
      </c>
      <c r="T288" s="74">
        <f>'Субвенции '!B280</f>
        <v>227.1</v>
      </c>
      <c r="U288" s="74">
        <f>'Субвенции '!C280</f>
        <v>227.1</v>
      </c>
      <c r="V288" s="74">
        <f>'Субвенции '!D280</f>
        <v>227.1</v>
      </c>
      <c r="W288" s="74">
        <f>'Субвенции '!E280</f>
        <v>0</v>
      </c>
      <c r="X288" s="74">
        <f>'Субвенции '!F280</f>
        <v>32.876620000000003</v>
      </c>
      <c r="Y288" s="74">
        <f t="shared" si="87"/>
        <v>14.476715103478647</v>
      </c>
      <c r="Z288" s="74">
        <f>Иные!B238</f>
        <v>0</v>
      </c>
      <c r="AA288" s="74">
        <f>Иные!C238</f>
        <v>76.5</v>
      </c>
      <c r="AB288" s="74">
        <f>Иные!D238</f>
        <v>76.5</v>
      </c>
      <c r="AC288" s="74">
        <f>Иные!E238</f>
        <v>0</v>
      </c>
      <c r="AD288" s="74">
        <f>Иные!F238</f>
        <v>0</v>
      </c>
      <c r="AE288" s="74">
        <f t="shared" ref="AE288:AE293" si="88">AD288/AA288*100</f>
        <v>0</v>
      </c>
      <c r="AF288" s="38"/>
      <c r="AG288" s="35"/>
    </row>
    <row r="289" spans="1:33" x14ac:dyDescent="0.25">
      <c r="A289" s="16" t="s">
        <v>265</v>
      </c>
      <c r="B289" s="141">
        <f t="shared" si="78"/>
        <v>8617.7000000000007</v>
      </c>
      <c r="C289" s="141">
        <f t="shared" si="79"/>
        <v>8637.2000000000007</v>
      </c>
      <c r="D289" s="141">
        <f t="shared" si="80"/>
        <v>8637.2000000000007</v>
      </c>
      <c r="E289" s="141">
        <f t="shared" si="81"/>
        <v>0</v>
      </c>
      <c r="F289" s="141">
        <f t="shared" si="82"/>
        <v>82.191539999999989</v>
      </c>
      <c r="G289" s="141">
        <f t="shared" si="84"/>
        <v>0.95159936090399644</v>
      </c>
      <c r="H289" s="74"/>
      <c r="I289" s="74"/>
      <c r="J289" s="74"/>
      <c r="K289" s="74"/>
      <c r="L289" s="74"/>
      <c r="M289" s="75"/>
      <c r="N289" s="231">
        <f>Субсидии!B284</f>
        <v>8050</v>
      </c>
      <c r="O289" s="231">
        <f>Субсидии!C284</f>
        <v>8050</v>
      </c>
      <c r="P289" s="231">
        <f>Субсидии!D284</f>
        <v>8050</v>
      </c>
      <c r="Q289" s="231">
        <f>Субсидии!E284</f>
        <v>0</v>
      </c>
      <c r="R289" s="231">
        <f>Субсидии!F284</f>
        <v>0</v>
      </c>
      <c r="S289" s="74">
        <f t="shared" si="85"/>
        <v>0</v>
      </c>
      <c r="T289" s="74">
        <f>'Субвенции '!B281</f>
        <v>567.70000000000005</v>
      </c>
      <c r="U289" s="74">
        <f>'Субвенции '!C281</f>
        <v>567.70000000000005</v>
      </c>
      <c r="V289" s="74">
        <f>'Субвенции '!D281</f>
        <v>567.70000000000005</v>
      </c>
      <c r="W289" s="74">
        <f>'Субвенции '!E281</f>
        <v>0</v>
      </c>
      <c r="X289" s="74">
        <f>'Субвенции '!F281</f>
        <v>82.191539999999989</v>
      </c>
      <c r="Y289" s="74">
        <f t="shared" si="87"/>
        <v>14.477988374141267</v>
      </c>
      <c r="Z289" s="74">
        <f>Иные!B237</f>
        <v>0</v>
      </c>
      <c r="AA289" s="74">
        <f>Иные!C237</f>
        <v>19.5</v>
      </c>
      <c r="AB289" s="74">
        <f>Иные!D237</f>
        <v>19.5</v>
      </c>
      <c r="AC289" s="74">
        <f>Иные!E237</f>
        <v>0</v>
      </c>
      <c r="AD289" s="74">
        <f>Иные!F237</f>
        <v>0</v>
      </c>
      <c r="AE289" s="74"/>
      <c r="AF289" s="38"/>
      <c r="AG289" s="35"/>
    </row>
    <row r="290" spans="1:33" x14ac:dyDescent="0.25">
      <c r="A290" s="16" t="s">
        <v>494</v>
      </c>
      <c r="B290" s="141">
        <f t="shared" si="78"/>
        <v>2714.1</v>
      </c>
      <c r="C290" s="141">
        <f t="shared" si="79"/>
        <v>2714.1</v>
      </c>
      <c r="D290" s="141">
        <f t="shared" si="80"/>
        <v>2714.1</v>
      </c>
      <c r="E290" s="141">
        <f t="shared" si="81"/>
        <v>0</v>
      </c>
      <c r="F290" s="141">
        <f t="shared" si="82"/>
        <v>32.877040000000001</v>
      </c>
      <c r="G290" s="141">
        <f t="shared" si="84"/>
        <v>1.2113422497328765</v>
      </c>
      <c r="H290" s="74"/>
      <c r="I290" s="74"/>
      <c r="J290" s="74"/>
      <c r="K290" s="74"/>
      <c r="L290" s="74"/>
      <c r="M290" s="75"/>
      <c r="N290" s="231">
        <f>Субсидии!B285</f>
        <v>2487</v>
      </c>
      <c r="O290" s="231">
        <f>Субсидии!C285</f>
        <v>2487</v>
      </c>
      <c r="P290" s="231">
        <f>Субсидии!D285</f>
        <v>2487</v>
      </c>
      <c r="Q290" s="231">
        <f>Субсидии!E285</f>
        <v>0</v>
      </c>
      <c r="R290" s="231">
        <f>Субсидии!F285</f>
        <v>0</v>
      </c>
      <c r="S290" s="74">
        <f t="shared" si="85"/>
        <v>0</v>
      </c>
      <c r="T290" s="74">
        <f>'Субвенции '!B282</f>
        <v>227.1</v>
      </c>
      <c r="U290" s="74">
        <f>'Субвенции '!C282</f>
        <v>227.1</v>
      </c>
      <c r="V290" s="74">
        <f>'Субвенции '!D282</f>
        <v>227.1</v>
      </c>
      <c r="W290" s="74">
        <f>'Субвенции '!E282</f>
        <v>0</v>
      </c>
      <c r="X290" s="74">
        <f>'Субвенции '!F282</f>
        <v>32.877040000000001</v>
      </c>
      <c r="Y290" s="74">
        <f t="shared" si="87"/>
        <v>14.476900044033467</v>
      </c>
      <c r="Z290" s="74"/>
      <c r="AA290" s="74"/>
      <c r="AB290" s="74"/>
      <c r="AC290" s="74"/>
      <c r="AD290" s="74"/>
      <c r="AE290" s="74"/>
      <c r="AF290" s="38"/>
      <c r="AG290" s="35"/>
    </row>
    <row r="291" spans="1:33" x14ac:dyDescent="0.25">
      <c r="A291" s="16" t="s">
        <v>424</v>
      </c>
      <c r="B291" s="141">
        <f t="shared" si="78"/>
        <v>7230.7</v>
      </c>
      <c r="C291" s="141">
        <f t="shared" si="79"/>
        <v>7338.4236499999997</v>
      </c>
      <c r="D291" s="141">
        <f t="shared" si="80"/>
        <v>7230.7</v>
      </c>
      <c r="E291" s="141">
        <f t="shared" si="81"/>
        <v>107.72364999999999</v>
      </c>
      <c r="F291" s="141">
        <f t="shared" si="82"/>
        <v>190.06732999999997</v>
      </c>
      <c r="G291" s="141">
        <f t="shared" si="84"/>
        <v>2.5900293995700285</v>
      </c>
      <c r="H291" s="74"/>
      <c r="I291" s="74"/>
      <c r="J291" s="74"/>
      <c r="K291" s="74"/>
      <c r="L291" s="74"/>
      <c r="M291" s="75"/>
      <c r="N291" s="231">
        <f>Субсидии!B286</f>
        <v>6663</v>
      </c>
      <c r="O291" s="231">
        <f>Субсидии!C286</f>
        <v>6663</v>
      </c>
      <c r="P291" s="231">
        <f>Субсидии!D286</f>
        <v>6663</v>
      </c>
      <c r="Q291" s="231">
        <f>Субсидии!E286</f>
        <v>0</v>
      </c>
      <c r="R291" s="231">
        <f>Субсидии!F286</f>
        <v>0</v>
      </c>
      <c r="S291" s="74">
        <f t="shared" si="85"/>
        <v>0</v>
      </c>
      <c r="T291" s="74">
        <f>'Субвенции '!B283</f>
        <v>567.70000000000005</v>
      </c>
      <c r="U291" s="74">
        <f>'Субвенции '!C283</f>
        <v>567.70000000000005</v>
      </c>
      <c r="V291" s="74">
        <f>'Субвенции '!D283</f>
        <v>567.70000000000005</v>
      </c>
      <c r="W291" s="74">
        <f>'Субвенции '!E283</f>
        <v>0</v>
      </c>
      <c r="X291" s="74">
        <f>'Субвенции '!F283</f>
        <v>82.343679999999992</v>
      </c>
      <c r="Y291" s="74">
        <f t="shared" si="87"/>
        <v>14.504787740003518</v>
      </c>
      <c r="Z291" s="74">
        <f>Иные!B239</f>
        <v>0</v>
      </c>
      <c r="AA291" s="74">
        <f>Иные!C239</f>
        <v>107.72364999999999</v>
      </c>
      <c r="AB291" s="74">
        <f>Иные!D239</f>
        <v>0</v>
      </c>
      <c r="AC291" s="74">
        <f>Иные!E239</f>
        <v>107.72364999999999</v>
      </c>
      <c r="AD291" s="74">
        <f>Иные!F239</f>
        <v>107.72364999999999</v>
      </c>
      <c r="AE291" s="74">
        <f t="shared" si="88"/>
        <v>100</v>
      </c>
      <c r="AF291" s="38"/>
      <c r="AG291" s="35"/>
    </row>
    <row r="292" spans="1:33" x14ac:dyDescent="0.25">
      <c r="A292" s="16" t="s">
        <v>155</v>
      </c>
      <c r="B292" s="141">
        <f t="shared" si="78"/>
        <v>0</v>
      </c>
      <c r="C292" s="141">
        <f t="shared" si="79"/>
        <v>0</v>
      </c>
      <c r="D292" s="141">
        <f t="shared" si="80"/>
        <v>0</v>
      </c>
      <c r="E292" s="141">
        <f t="shared" si="81"/>
        <v>0</v>
      </c>
      <c r="F292" s="141">
        <f t="shared" si="82"/>
        <v>0</v>
      </c>
      <c r="G292" s="141"/>
      <c r="H292" s="74"/>
      <c r="I292" s="74"/>
      <c r="J292" s="74"/>
      <c r="K292" s="74"/>
      <c r="L292" s="74"/>
      <c r="M292" s="75"/>
      <c r="N292" s="231">
        <f>Субсидии!B287</f>
        <v>0</v>
      </c>
      <c r="O292" s="231">
        <f>Субсидии!C287</f>
        <v>0</v>
      </c>
      <c r="P292" s="231">
        <f>Субсидии!D287</f>
        <v>0</v>
      </c>
      <c r="Q292" s="231">
        <f>Субсидии!E287</f>
        <v>0</v>
      </c>
      <c r="R292" s="231">
        <f>Субсидии!F287</f>
        <v>0</v>
      </c>
      <c r="S292" s="74"/>
      <c r="T292" s="74">
        <f>'Субвенции '!B284</f>
        <v>0</v>
      </c>
      <c r="U292" s="74">
        <f>'Субвенции '!C284</f>
        <v>0</v>
      </c>
      <c r="V292" s="74">
        <f>'Субвенции '!D284</f>
        <v>0</v>
      </c>
      <c r="W292" s="74">
        <f>'Субвенции '!E284</f>
        <v>0</v>
      </c>
      <c r="X292" s="74">
        <f>'Субвенции '!F284</f>
        <v>0</v>
      </c>
      <c r="Y292" s="74"/>
      <c r="Z292" s="74"/>
      <c r="AA292" s="74"/>
      <c r="AB292" s="74"/>
      <c r="AC292" s="74"/>
      <c r="AD292" s="74"/>
      <c r="AE292" s="74"/>
      <c r="AF292" s="38"/>
      <c r="AG292" s="35"/>
    </row>
    <row r="293" spans="1:33" x14ac:dyDescent="0.25">
      <c r="A293" s="15" t="s">
        <v>425</v>
      </c>
      <c r="B293" s="359">
        <f t="shared" si="78"/>
        <v>32078.7</v>
      </c>
      <c r="C293" s="359">
        <f t="shared" si="79"/>
        <v>34293.162500000006</v>
      </c>
      <c r="D293" s="359">
        <f t="shared" si="80"/>
        <v>34293.162500000006</v>
      </c>
      <c r="E293" s="359">
        <f t="shared" si="81"/>
        <v>0</v>
      </c>
      <c r="F293" s="359">
        <f t="shared" si="82"/>
        <v>47.59695</v>
      </c>
      <c r="G293" s="359">
        <f t="shared" si="84"/>
        <v>0.1387942858871648</v>
      </c>
      <c r="H293" s="77"/>
      <c r="I293" s="77"/>
      <c r="J293" s="77"/>
      <c r="K293" s="77"/>
      <c r="L293" s="77"/>
      <c r="M293" s="78"/>
      <c r="N293" s="232">
        <f>Субсидии!B288</f>
        <v>26511</v>
      </c>
      <c r="O293" s="232">
        <f>Субсидии!C288</f>
        <v>28725.462500000001</v>
      </c>
      <c r="P293" s="232">
        <f>Субсидии!D288</f>
        <v>28725.462500000001</v>
      </c>
      <c r="Q293" s="232">
        <f>Субсидии!E288</f>
        <v>0</v>
      </c>
      <c r="R293" s="232">
        <f>Субсидии!F288</f>
        <v>0</v>
      </c>
      <c r="S293" s="74">
        <f t="shared" si="85"/>
        <v>0</v>
      </c>
      <c r="T293" s="77">
        <f>'Субвенции '!B285</f>
        <v>567.70000000000005</v>
      </c>
      <c r="U293" s="77">
        <f>'Субвенции '!C285</f>
        <v>567.70000000000005</v>
      </c>
      <c r="V293" s="77">
        <f>'Субвенции '!D285</f>
        <v>567.70000000000005</v>
      </c>
      <c r="W293" s="77">
        <f>'Субвенции '!E285</f>
        <v>0</v>
      </c>
      <c r="X293" s="77">
        <f>'Субвенции '!F285</f>
        <v>47.59695</v>
      </c>
      <c r="Y293" s="77">
        <f t="shared" si="87"/>
        <v>8.3841729786859247</v>
      </c>
      <c r="Z293" s="77">
        <f>Иные!B240</f>
        <v>5000</v>
      </c>
      <c r="AA293" s="77">
        <f>Иные!C240</f>
        <v>5000</v>
      </c>
      <c r="AB293" s="77">
        <f>Иные!D240</f>
        <v>5000</v>
      </c>
      <c r="AC293" s="77">
        <f>Иные!E240</f>
        <v>0</v>
      </c>
      <c r="AD293" s="77">
        <f>Иные!F240</f>
        <v>0</v>
      </c>
      <c r="AE293" s="74">
        <f t="shared" si="88"/>
        <v>0</v>
      </c>
      <c r="AF293" s="38"/>
      <c r="AG293" s="35"/>
    </row>
    <row r="294" spans="1:33" s="5" customFormat="1" ht="31.5" x14ac:dyDescent="0.25">
      <c r="A294" s="7" t="s">
        <v>258</v>
      </c>
      <c r="B294" s="71">
        <f t="shared" si="78"/>
        <v>1305222.1425699997</v>
      </c>
      <c r="C294" s="71">
        <f t="shared" si="79"/>
        <v>1448078.4525699997</v>
      </c>
      <c r="D294" s="71">
        <f t="shared" si="80"/>
        <v>1448078.4525699997</v>
      </c>
      <c r="E294" s="71">
        <f t="shared" si="81"/>
        <v>0</v>
      </c>
      <c r="F294" s="71">
        <f t="shared" si="82"/>
        <v>299083.00904000003</v>
      </c>
      <c r="G294" s="71">
        <f t="shared" si="84"/>
        <v>20.653784918158117</v>
      </c>
      <c r="H294" s="71">
        <f>SUM(H295:H304)</f>
        <v>246503.9</v>
      </c>
      <c r="I294" s="71">
        <f>SUM(I295:I304)</f>
        <v>246503.9</v>
      </c>
      <c r="J294" s="71">
        <f>SUM(J295:J304)</f>
        <v>246503.9</v>
      </c>
      <c r="K294" s="71">
        <f>SUM(K295:K304)</f>
        <v>0</v>
      </c>
      <c r="L294" s="71">
        <f>SUM(L295:L304)</f>
        <v>79626</v>
      </c>
      <c r="M294" s="72">
        <f>L294/I294*100</f>
        <v>32.302125848718823</v>
      </c>
      <c r="N294" s="71">
        <f>SUM(N295:N304)</f>
        <v>176402.14257</v>
      </c>
      <c r="O294" s="71">
        <f>SUM(O295:O304)</f>
        <v>181701.85257000002</v>
      </c>
      <c r="P294" s="71">
        <f>SUM(P295:P304)</f>
        <v>181701.85257000002</v>
      </c>
      <c r="Q294" s="71">
        <f>SUM(Q295:Q304)</f>
        <v>0</v>
      </c>
      <c r="R294" s="71">
        <f>SUM(R295:R304)</f>
        <v>38948.893380000009</v>
      </c>
      <c r="S294" s="71">
        <f t="shared" si="85"/>
        <v>21.435606092675958</v>
      </c>
      <c r="T294" s="71">
        <f>SUM(T295:T304)</f>
        <v>822380.09999999974</v>
      </c>
      <c r="U294" s="71">
        <f>SUM(U295:U304)</f>
        <v>879486.79999999981</v>
      </c>
      <c r="V294" s="71">
        <f>SUM(V295:V304)</f>
        <v>879486.79999999981</v>
      </c>
      <c r="W294" s="71">
        <f>SUM(W295:W304)</f>
        <v>0</v>
      </c>
      <c r="X294" s="71">
        <f>SUM(X295:X304)</f>
        <v>166345.88579999999</v>
      </c>
      <c r="Y294" s="71">
        <f t="shared" si="87"/>
        <v>18.913971852675903</v>
      </c>
      <c r="Z294" s="71">
        <f>SUM(Z295:Z304)</f>
        <v>59936</v>
      </c>
      <c r="AA294" s="71">
        <f>SUM(AA295:AA304)</f>
        <v>140385.90000000002</v>
      </c>
      <c r="AB294" s="71">
        <f>SUM(AB295:AB304)</f>
        <v>140385.90000000002</v>
      </c>
      <c r="AC294" s="71">
        <f>SUM(AC295:AC304)</f>
        <v>0</v>
      </c>
      <c r="AD294" s="71">
        <f>SUM(AD295:AD304)</f>
        <v>14162.229859999999</v>
      </c>
      <c r="AE294" s="71">
        <f>AD294/AA294*100</f>
        <v>10.08807142312725</v>
      </c>
      <c r="AF294" s="38"/>
      <c r="AG294" s="37"/>
    </row>
    <row r="295" spans="1:33" ht="31.5" x14ac:dyDescent="0.25">
      <c r="A295" s="252" t="s">
        <v>200</v>
      </c>
      <c r="B295" s="74">
        <f t="shared" si="78"/>
        <v>1243150.74257</v>
      </c>
      <c r="C295" s="74">
        <f t="shared" si="79"/>
        <v>1350304.8825699999</v>
      </c>
      <c r="D295" s="74">
        <f t="shared" si="80"/>
        <v>1350304.8825699999</v>
      </c>
      <c r="E295" s="74">
        <f t="shared" si="81"/>
        <v>0</v>
      </c>
      <c r="F295" s="74">
        <f t="shared" si="82"/>
        <v>298071.70853</v>
      </c>
      <c r="G295" s="74">
        <f t="shared" si="84"/>
        <v>22.074400557797581</v>
      </c>
      <c r="H295" s="73">
        <f>Дотации!B69</f>
        <v>246503.9</v>
      </c>
      <c r="I295" s="73">
        <f>Дотации!C69</f>
        <v>246503.9</v>
      </c>
      <c r="J295" s="73">
        <f>Дотации!D69</f>
        <v>246503.9</v>
      </c>
      <c r="K295" s="73">
        <f>Дотации!E69</f>
        <v>0</v>
      </c>
      <c r="L295" s="73">
        <f>Дотации!F69</f>
        <v>79626</v>
      </c>
      <c r="M295" s="73">
        <f>L295/I295*100</f>
        <v>32.302125848718823</v>
      </c>
      <c r="N295" s="74">
        <f>Субсидии!B290</f>
        <v>123191.14257</v>
      </c>
      <c r="O295" s="74">
        <f>Субсидии!C290</f>
        <v>123350.68257</v>
      </c>
      <c r="P295" s="74">
        <f>Субсидии!D290</f>
        <v>123350.68257</v>
      </c>
      <c r="Q295" s="74">
        <f>Субсидии!E290</f>
        <v>0</v>
      </c>
      <c r="R295" s="74">
        <f>Субсидии!F290</f>
        <v>38693.047430000006</v>
      </c>
      <c r="S295" s="74">
        <f t="shared" si="85"/>
        <v>31.36832859278438</v>
      </c>
      <c r="T295" s="74">
        <f>'Субвенции '!B287</f>
        <v>818519.70000000007</v>
      </c>
      <c r="U295" s="74">
        <f>'Субвенции '!C287</f>
        <v>875626.40000000014</v>
      </c>
      <c r="V295" s="74">
        <f>'Субвенции '!D287</f>
        <v>875626.40000000014</v>
      </c>
      <c r="W295" s="74">
        <f>'Субвенции '!E287</f>
        <v>0</v>
      </c>
      <c r="X295" s="74">
        <f>'Субвенции '!F287</f>
        <v>165730.93124000001</v>
      </c>
      <c r="Y295" s="74">
        <f t="shared" si="87"/>
        <v>18.92712819531252</v>
      </c>
      <c r="Z295" s="74">
        <f>Иные!B242</f>
        <v>54936</v>
      </c>
      <c r="AA295" s="74">
        <f>Иные!C242</f>
        <v>104823.90000000001</v>
      </c>
      <c r="AB295" s="74">
        <f>Иные!D242</f>
        <v>104823.90000000001</v>
      </c>
      <c r="AC295" s="74">
        <f>Иные!E242</f>
        <v>0</v>
      </c>
      <c r="AD295" s="74">
        <f>Иные!F242</f>
        <v>14021.729859999999</v>
      </c>
      <c r="AE295" s="74">
        <f>AD295/AA295*100</f>
        <v>13.376462676927684</v>
      </c>
      <c r="AF295" s="38"/>
      <c r="AG295" s="35"/>
    </row>
    <row r="296" spans="1:33" x14ac:dyDescent="0.25">
      <c r="A296" s="16" t="s">
        <v>427</v>
      </c>
      <c r="B296" s="141">
        <f t="shared" si="78"/>
        <v>17000</v>
      </c>
      <c r="C296" s="141">
        <f t="shared" si="79"/>
        <v>47000</v>
      </c>
      <c r="D296" s="141">
        <f t="shared" si="80"/>
        <v>47000</v>
      </c>
      <c r="E296" s="141">
        <f t="shared" si="81"/>
        <v>0</v>
      </c>
      <c r="F296" s="141">
        <f t="shared" si="82"/>
        <v>255.84595000000002</v>
      </c>
      <c r="G296" s="141">
        <f t="shared" si="84"/>
        <v>0.54435308510638303</v>
      </c>
      <c r="H296" s="74"/>
      <c r="I296" s="74"/>
      <c r="J296" s="74"/>
      <c r="K296" s="74"/>
      <c r="L296" s="74"/>
      <c r="M296" s="75"/>
      <c r="N296" s="231">
        <f>Субсидии!B291</f>
        <v>12000</v>
      </c>
      <c r="O296" s="231">
        <f>Субсидии!C291</f>
        <v>12000</v>
      </c>
      <c r="P296" s="231">
        <f>Субсидии!D291</f>
        <v>12000</v>
      </c>
      <c r="Q296" s="231">
        <f>Субсидии!E291</f>
        <v>0</v>
      </c>
      <c r="R296" s="231">
        <f>Субсидии!F291</f>
        <v>255.84595000000002</v>
      </c>
      <c r="S296" s="74">
        <f t="shared" si="85"/>
        <v>2.1320495833333335</v>
      </c>
      <c r="T296" s="74"/>
      <c r="U296" s="74"/>
      <c r="V296" s="74"/>
      <c r="W296" s="74"/>
      <c r="X296" s="74"/>
      <c r="Y296" s="74"/>
      <c r="Z296" s="74">
        <f>Иные!B243</f>
        <v>5000</v>
      </c>
      <c r="AA296" s="74">
        <f>Иные!C243</f>
        <v>35000</v>
      </c>
      <c r="AB296" s="74">
        <f>Иные!D243</f>
        <v>35000</v>
      </c>
      <c r="AC296" s="74">
        <f>Иные!E243</f>
        <v>0</v>
      </c>
      <c r="AD296" s="74">
        <f>Иные!F243</f>
        <v>0</v>
      </c>
      <c r="AE296" s="74">
        <f t="shared" ref="AE296:AE304" si="89">AD296/AA296*100</f>
        <v>0</v>
      </c>
      <c r="AF296" s="38"/>
      <c r="AG296" s="35"/>
    </row>
    <row r="297" spans="1:33" x14ac:dyDescent="0.25">
      <c r="A297" s="16" t="s">
        <v>428</v>
      </c>
      <c r="B297" s="141">
        <f t="shared" si="78"/>
        <v>6291.7</v>
      </c>
      <c r="C297" s="141">
        <f t="shared" si="79"/>
        <v>6377.7</v>
      </c>
      <c r="D297" s="141">
        <f t="shared" si="80"/>
        <v>6377.7</v>
      </c>
      <c r="E297" s="141">
        <f t="shared" si="81"/>
        <v>0</v>
      </c>
      <c r="F297" s="141">
        <f t="shared" si="82"/>
        <v>121.78646999999999</v>
      </c>
      <c r="G297" s="141">
        <f t="shared" si="84"/>
        <v>1.9095672421092242</v>
      </c>
      <c r="H297" s="74"/>
      <c r="I297" s="74"/>
      <c r="J297" s="74"/>
      <c r="K297" s="74"/>
      <c r="L297" s="74"/>
      <c r="M297" s="75"/>
      <c r="N297" s="231">
        <f>Субсидии!B292</f>
        <v>5724</v>
      </c>
      <c r="O297" s="231">
        <f>Субсидии!C292</f>
        <v>5724</v>
      </c>
      <c r="P297" s="231">
        <f>Субсидии!D292</f>
        <v>5724</v>
      </c>
      <c r="Q297" s="231">
        <f>Субсидии!E292</f>
        <v>0</v>
      </c>
      <c r="R297" s="231">
        <f>Субсидии!F292</f>
        <v>0</v>
      </c>
      <c r="S297" s="74">
        <f t="shared" si="85"/>
        <v>0</v>
      </c>
      <c r="T297" s="74">
        <f>'Субвенции '!B288</f>
        <v>567.70000000000005</v>
      </c>
      <c r="U297" s="74">
        <f>'Субвенции '!C288</f>
        <v>567.70000000000005</v>
      </c>
      <c r="V297" s="74">
        <f>'Субвенции '!D288</f>
        <v>567.70000000000005</v>
      </c>
      <c r="W297" s="74">
        <f>'Субвенции '!E288</f>
        <v>0</v>
      </c>
      <c r="X297" s="74">
        <f>'Субвенции '!F288</f>
        <v>100.28646999999999</v>
      </c>
      <c r="Y297" s="74">
        <f t="shared" ref="Y297:Y316" si="90">X297/U297*100</f>
        <v>17.665398978333624</v>
      </c>
      <c r="Z297" s="74">
        <f>Иные!B244</f>
        <v>0</v>
      </c>
      <c r="AA297" s="74">
        <f>Иные!C244</f>
        <v>86</v>
      </c>
      <c r="AB297" s="74">
        <f>Иные!D244</f>
        <v>86</v>
      </c>
      <c r="AC297" s="74">
        <f>Иные!E244</f>
        <v>0</v>
      </c>
      <c r="AD297" s="74">
        <f>Иные!F244</f>
        <v>21.5</v>
      </c>
      <c r="AE297" s="74">
        <f t="shared" si="89"/>
        <v>25</v>
      </c>
      <c r="AF297" s="38"/>
      <c r="AG297" s="35"/>
    </row>
    <row r="298" spans="1:33" x14ac:dyDescent="0.25">
      <c r="A298" s="16" t="s">
        <v>255</v>
      </c>
      <c r="B298" s="141">
        <f t="shared" si="78"/>
        <v>11952.7</v>
      </c>
      <c r="C298" s="141">
        <f t="shared" si="79"/>
        <v>12270.6</v>
      </c>
      <c r="D298" s="141">
        <f t="shared" si="80"/>
        <v>12270.6</v>
      </c>
      <c r="E298" s="141">
        <f t="shared" si="81"/>
        <v>0</v>
      </c>
      <c r="F298" s="141">
        <f t="shared" si="82"/>
        <v>189.90138000000002</v>
      </c>
      <c r="G298" s="141">
        <f t="shared" ref="G298:G316" si="91">F298/C298*100</f>
        <v>1.5476128306684271</v>
      </c>
      <c r="H298" s="74"/>
      <c r="I298" s="74"/>
      <c r="J298" s="74"/>
      <c r="K298" s="74"/>
      <c r="L298" s="74"/>
      <c r="M298" s="75"/>
      <c r="N298" s="231">
        <f>Субсидии!B293</f>
        <v>11385</v>
      </c>
      <c r="O298" s="231">
        <f>Субсидии!C293</f>
        <v>11385</v>
      </c>
      <c r="P298" s="231">
        <f>Субсидии!D293</f>
        <v>11385</v>
      </c>
      <c r="Q298" s="231">
        <f>Субсидии!E293</f>
        <v>0</v>
      </c>
      <c r="R298" s="231">
        <f>Субсидии!F293</f>
        <v>0</v>
      </c>
      <c r="S298" s="74">
        <f t="shared" ref="S298:S316" si="92">R298/O298*100</f>
        <v>0</v>
      </c>
      <c r="T298" s="74">
        <f>'Субвенции '!B289</f>
        <v>567.70000000000005</v>
      </c>
      <c r="U298" s="74">
        <f>'Субвенции '!C289</f>
        <v>567.70000000000005</v>
      </c>
      <c r="V298" s="74">
        <f>'Субвенции '!D289</f>
        <v>567.70000000000005</v>
      </c>
      <c r="W298" s="74">
        <f>'Субвенции '!E289</f>
        <v>0</v>
      </c>
      <c r="X298" s="74">
        <f>'Субвенции '!F289</f>
        <v>110.42638000000001</v>
      </c>
      <c r="Y298" s="74">
        <f t="shared" si="90"/>
        <v>19.451537784040866</v>
      </c>
      <c r="Z298" s="74"/>
      <c r="AA298" s="74">
        <f>Иные!C245</f>
        <v>317.89999999999998</v>
      </c>
      <c r="AB298" s="74">
        <f>Иные!D245</f>
        <v>317.89999999999998</v>
      </c>
      <c r="AC298" s="74">
        <f>Иные!E245</f>
        <v>0</v>
      </c>
      <c r="AD298" s="74">
        <f>Иные!F245</f>
        <v>79.474999999999994</v>
      </c>
      <c r="AE298" s="74">
        <f t="shared" si="89"/>
        <v>25</v>
      </c>
      <c r="AF298" s="38"/>
      <c r="AG298" s="35"/>
    </row>
    <row r="299" spans="1:33" x14ac:dyDescent="0.25">
      <c r="A299" s="16" t="s">
        <v>256</v>
      </c>
      <c r="B299" s="141">
        <f t="shared" si="78"/>
        <v>3317.1</v>
      </c>
      <c r="C299" s="141">
        <f t="shared" si="79"/>
        <v>3317.1</v>
      </c>
      <c r="D299" s="141">
        <f t="shared" si="80"/>
        <v>3317.1</v>
      </c>
      <c r="E299" s="141">
        <f t="shared" si="81"/>
        <v>0</v>
      </c>
      <c r="F299" s="141">
        <f t="shared" si="82"/>
        <v>32.81812</v>
      </c>
      <c r="G299" s="141">
        <f t="shared" si="91"/>
        <v>0.98936179192668294</v>
      </c>
      <c r="H299" s="74"/>
      <c r="I299" s="74"/>
      <c r="J299" s="74"/>
      <c r="K299" s="74"/>
      <c r="L299" s="74"/>
      <c r="M299" s="75"/>
      <c r="N299" s="231">
        <f>Субсидии!B294</f>
        <v>3090</v>
      </c>
      <c r="O299" s="231">
        <f>Субсидии!C294</f>
        <v>3090</v>
      </c>
      <c r="P299" s="231">
        <f>Субсидии!D294</f>
        <v>3090</v>
      </c>
      <c r="Q299" s="231">
        <f>Субсидии!E294</f>
        <v>0</v>
      </c>
      <c r="R299" s="231">
        <f>Субсидии!F294</f>
        <v>0</v>
      </c>
      <c r="S299" s="74">
        <f t="shared" si="92"/>
        <v>0</v>
      </c>
      <c r="T299" s="74">
        <f>'Субвенции '!B290</f>
        <v>227.1</v>
      </c>
      <c r="U299" s="74">
        <f>'Субвенции '!C290</f>
        <v>227.1</v>
      </c>
      <c r="V299" s="74">
        <f>'Субвенции '!D290</f>
        <v>227.1</v>
      </c>
      <c r="W299" s="74">
        <f>'Субвенции '!E290</f>
        <v>0</v>
      </c>
      <c r="X299" s="74">
        <f>'Субвенции '!F290</f>
        <v>32.81812</v>
      </c>
      <c r="Y299" s="74">
        <f t="shared" si="90"/>
        <v>14.450955526199913</v>
      </c>
      <c r="Z299" s="74"/>
      <c r="AA299" s="74"/>
      <c r="AB299" s="74"/>
      <c r="AC299" s="74"/>
      <c r="AD299" s="74"/>
      <c r="AE299" s="74"/>
      <c r="AF299" s="38"/>
      <c r="AG299" s="35"/>
    </row>
    <row r="300" spans="1:33" x14ac:dyDescent="0.25">
      <c r="A300" s="16" t="s">
        <v>495</v>
      </c>
      <c r="B300" s="141">
        <f t="shared" si="78"/>
        <v>4665.7</v>
      </c>
      <c r="C300" s="141">
        <f t="shared" si="79"/>
        <v>4665.7</v>
      </c>
      <c r="D300" s="141">
        <f t="shared" si="80"/>
        <v>4665.7</v>
      </c>
      <c r="E300" s="141">
        <f t="shared" si="81"/>
        <v>0</v>
      </c>
      <c r="F300" s="141">
        <f t="shared" si="82"/>
        <v>82.091820000000013</v>
      </c>
      <c r="G300" s="141">
        <f t="shared" si="91"/>
        <v>1.7594748912274689</v>
      </c>
      <c r="H300" s="74"/>
      <c r="I300" s="74"/>
      <c r="J300" s="74"/>
      <c r="K300" s="74"/>
      <c r="L300" s="74"/>
      <c r="M300" s="75"/>
      <c r="N300" s="231">
        <f>Субсидии!B295</f>
        <v>4098</v>
      </c>
      <c r="O300" s="231">
        <f>Субсидии!C295</f>
        <v>4098</v>
      </c>
      <c r="P300" s="231">
        <f>Субсидии!D295</f>
        <v>4098</v>
      </c>
      <c r="Q300" s="231">
        <f>Субсидии!E295</f>
        <v>0</v>
      </c>
      <c r="R300" s="231">
        <f>Субсидии!F295</f>
        <v>0</v>
      </c>
      <c r="S300" s="74">
        <f t="shared" si="92"/>
        <v>0</v>
      </c>
      <c r="T300" s="74">
        <f>'Субвенции '!B291</f>
        <v>567.70000000000005</v>
      </c>
      <c r="U300" s="74">
        <f>'Субвенции '!C291</f>
        <v>567.70000000000005</v>
      </c>
      <c r="V300" s="74">
        <f>'Субвенции '!D291</f>
        <v>567.70000000000005</v>
      </c>
      <c r="W300" s="74">
        <f>'Субвенции '!E291</f>
        <v>0</v>
      </c>
      <c r="X300" s="74">
        <f>'Субвенции '!F291</f>
        <v>82.091820000000013</v>
      </c>
      <c r="Y300" s="74">
        <f t="shared" si="90"/>
        <v>14.460422758499208</v>
      </c>
      <c r="Z300" s="74"/>
      <c r="AA300" s="74"/>
      <c r="AB300" s="74"/>
      <c r="AC300" s="74"/>
      <c r="AD300" s="74"/>
      <c r="AE300" s="74"/>
      <c r="AF300" s="38"/>
      <c r="AG300" s="35"/>
    </row>
    <row r="301" spans="1:33" x14ac:dyDescent="0.25">
      <c r="A301" s="16" t="s">
        <v>431</v>
      </c>
      <c r="B301" s="141">
        <f t="shared" si="78"/>
        <v>2987.1</v>
      </c>
      <c r="C301" s="141">
        <f t="shared" si="79"/>
        <v>5956.99</v>
      </c>
      <c r="D301" s="141">
        <f t="shared" si="80"/>
        <v>5956.99</v>
      </c>
      <c r="E301" s="141">
        <f t="shared" si="81"/>
        <v>0</v>
      </c>
      <c r="F301" s="141">
        <f t="shared" si="82"/>
        <v>34.304580000000001</v>
      </c>
      <c r="G301" s="141">
        <f t="shared" si="91"/>
        <v>0.57587103553976093</v>
      </c>
      <c r="H301" s="74"/>
      <c r="I301" s="74"/>
      <c r="J301" s="74"/>
      <c r="K301" s="74"/>
      <c r="L301" s="74"/>
      <c r="M301" s="75"/>
      <c r="N301" s="231">
        <f>Субсидии!B296</f>
        <v>2760</v>
      </c>
      <c r="O301" s="231">
        <f>Субсидии!C296</f>
        <v>5729.8899999999994</v>
      </c>
      <c r="P301" s="231">
        <f>Субсидии!D296</f>
        <v>5729.8899999999994</v>
      </c>
      <c r="Q301" s="231">
        <f>Субсидии!E296</f>
        <v>0</v>
      </c>
      <c r="R301" s="231">
        <f>Субсидии!F296</f>
        <v>0</v>
      </c>
      <c r="S301" s="74">
        <f t="shared" si="92"/>
        <v>0</v>
      </c>
      <c r="T301" s="74">
        <f>'Субвенции '!B292</f>
        <v>227.1</v>
      </c>
      <c r="U301" s="74">
        <f>'Субвенции '!C292</f>
        <v>227.1</v>
      </c>
      <c r="V301" s="74">
        <f>'Субвенции '!D292</f>
        <v>227.1</v>
      </c>
      <c r="W301" s="74">
        <f>'Субвенции '!E292</f>
        <v>0</v>
      </c>
      <c r="X301" s="74">
        <f>'Субвенции '!F292</f>
        <v>34.304580000000001</v>
      </c>
      <c r="Y301" s="74">
        <f t="shared" si="90"/>
        <v>15.105495376486131</v>
      </c>
      <c r="Z301" s="74"/>
      <c r="AA301" s="74"/>
      <c r="AB301" s="74"/>
      <c r="AC301" s="74"/>
      <c r="AD301" s="74"/>
      <c r="AE301" s="74"/>
      <c r="AF301" s="38"/>
      <c r="AG301" s="35"/>
    </row>
    <row r="302" spans="1:33" x14ac:dyDescent="0.25">
      <c r="A302" s="16" t="s">
        <v>430</v>
      </c>
      <c r="B302" s="141">
        <f t="shared" si="78"/>
        <v>6528.7</v>
      </c>
      <c r="C302" s="141">
        <f t="shared" si="79"/>
        <v>6528.7</v>
      </c>
      <c r="D302" s="141">
        <f t="shared" si="80"/>
        <v>6528.7</v>
      </c>
      <c r="E302" s="141">
        <f t="shared" si="81"/>
        <v>0</v>
      </c>
      <c r="F302" s="141">
        <f t="shared" si="82"/>
        <v>82.161469999999994</v>
      </c>
      <c r="G302" s="141">
        <f t="shared" si="91"/>
        <v>1.2584660039517821</v>
      </c>
      <c r="H302" s="74"/>
      <c r="I302" s="74"/>
      <c r="J302" s="74"/>
      <c r="K302" s="74"/>
      <c r="L302" s="74"/>
      <c r="M302" s="75"/>
      <c r="N302" s="231">
        <f>Субсидии!B297</f>
        <v>5961</v>
      </c>
      <c r="O302" s="231">
        <f>Субсидии!C297</f>
        <v>5961</v>
      </c>
      <c r="P302" s="231">
        <f>Субсидии!D297</f>
        <v>5961</v>
      </c>
      <c r="Q302" s="231">
        <f>Субсидии!E297</f>
        <v>0</v>
      </c>
      <c r="R302" s="231">
        <f>Субсидии!F297</f>
        <v>0</v>
      </c>
      <c r="S302" s="74">
        <f t="shared" si="92"/>
        <v>0</v>
      </c>
      <c r="T302" s="74">
        <f>'Субвенции '!B293</f>
        <v>567.70000000000005</v>
      </c>
      <c r="U302" s="74">
        <f>'Субвенции '!C293</f>
        <v>567.70000000000005</v>
      </c>
      <c r="V302" s="74">
        <f>'Субвенции '!D293</f>
        <v>567.70000000000005</v>
      </c>
      <c r="W302" s="74">
        <f>'Субвенции '!E293</f>
        <v>0</v>
      </c>
      <c r="X302" s="74">
        <f>'Субвенции '!F293</f>
        <v>82.161469999999994</v>
      </c>
      <c r="Y302" s="74">
        <f t="shared" si="90"/>
        <v>14.47269156244495</v>
      </c>
      <c r="Z302" s="74"/>
      <c r="AA302" s="74"/>
      <c r="AB302" s="74"/>
      <c r="AC302" s="74"/>
      <c r="AD302" s="74"/>
      <c r="AE302" s="74"/>
      <c r="AF302" s="38"/>
      <c r="AG302" s="35"/>
    </row>
    <row r="303" spans="1:33" x14ac:dyDescent="0.25">
      <c r="A303" s="16" t="s">
        <v>432</v>
      </c>
      <c r="B303" s="141">
        <f t="shared" si="78"/>
        <v>5001.7</v>
      </c>
      <c r="C303" s="141">
        <f t="shared" si="79"/>
        <v>5001.7</v>
      </c>
      <c r="D303" s="141">
        <f t="shared" si="80"/>
        <v>5001.7</v>
      </c>
      <c r="E303" s="141">
        <f t="shared" si="81"/>
        <v>0</v>
      </c>
      <c r="F303" s="141">
        <f t="shared" si="82"/>
        <v>90.820369999999997</v>
      </c>
      <c r="G303" s="141">
        <f t="shared" si="91"/>
        <v>1.8157900313893278</v>
      </c>
      <c r="H303" s="74"/>
      <c r="I303" s="74"/>
      <c r="J303" s="74"/>
      <c r="K303" s="74"/>
      <c r="L303" s="74"/>
      <c r="M303" s="75"/>
      <c r="N303" s="231">
        <f>Субсидии!B298</f>
        <v>4434</v>
      </c>
      <c r="O303" s="231">
        <f>Субсидии!C298</f>
        <v>4434</v>
      </c>
      <c r="P303" s="231">
        <f>Субсидии!D298</f>
        <v>4434</v>
      </c>
      <c r="Q303" s="231">
        <f>Субсидии!E298</f>
        <v>0</v>
      </c>
      <c r="R303" s="231">
        <f>Субсидии!F298</f>
        <v>0</v>
      </c>
      <c r="S303" s="74">
        <f t="shared" si="92"/>
        <v>0</v>
      </c>
      <c r="T303" s="74">
        <f>'Субвенции '!B294</f>
        <v>567.70000000000005</v>
      </c>
      <c r="U303" s="74">
        <f>'Субвенции '!C294</f>
        <v>567.70000000000005</v>
      </c>
      <c r="V303" s="74">
        <f>'Субвенции '!D294</f>
        <v>567.70000000000005</v>
      </c>
      <c r="W303" s="74">
        <f>'Субвенции '!E294</f>
        <v>0</v>
      </c>
      <c r="X303" s="74">
        <f>'Субвенции '!F294</f>
        <v>90.820369999999997</v>
      </c>
      <c r="Y303" s="74">
        <f t="shared" si="90"/>
        <v>15.997951382772591</v>
      </c>
      <c r="Z303" s="74"/>
      <c r="AA303" s="74"/>
      <c r="AB303" s="74"/>
      <c r="AC303" s="74"/>
      <c r="AD303" s="74"/>
      <c r="AE303" s="74"/>
      <c r="AF303" s="38"/>
      <c r="AG303" s="35"/>
    </row>
    <row r="304" spans="1:33" x14ac:dyDescent="0.25">
      <c r="A304" s="16" t="s">
        <v>257</v>
      </c>
      <c r="B304" s="141">
        <f t="shared" si="78"/>
        <v>4326.7</v>
      </c>
      <c r="C304" s="141">
        <f t="shared" si="79"/>
        <v>6655.0800000000008</v>
      </c>
      <c r="D304" s="141">
        <f t="shared" si="80"/>
        <v>6655.0800000000008</v>
      </c>
      <c r="E304" s="141">
        <f t="shared" si="81"/>
        <v>0</v>
      </c>
      <c r="F304" s="141">
        <f t="shared" si="82"/>
        <v>121.57034999999999</v>
      </c>
      <c r="G304" s="141">
        <f t="shared" si="91"/>
        <v>1.8267301069258366</v>
      </c>
      <c r="H304" s="74"/>
      <c r="I304" s="74"/>
      <c r="J304" s="74"/>
      <c r="K304" s="74"/>
      <c r="L304" s="74"/>
      <c r="M304" s="75"/>
      <c r="N304" s="231">
        <f>Субсидии!B299</f>
        <v>3759</v>
      </c>
      <c r="O304" s="231">
        <f>Субсидии!C299</f>
        <v>5929.2800000000007</v>
      </c>
      <c r="P304" s="231">
        <f>Субсидии!D299</f>
        <v>5929.2800000000007</v>
      </c>
      <c r="Q304" s="231">
        <f>Субсидии!E299</f>
        <v>0</v>
      </c>
      <c r="R304" s="231">
        <f>Субсидии!F299</f>
        <v>0</v>
      </c>
      <c r="S304" s="74">
        <f t="shared" si="92"/>
        <v>0</v>
      </c>
      <c r="T304" s="74">
        <f>'Субвенции '!B295</f>
        <v>567.70000000000005</v>
      </c>
      <c r="U304" s="74">
        <f>'Субвенции '!C295</f>
        <v>567.70000000000005</v>
      </c>
      <c r="V304" s="74">
        <f>'Субвенции '!D295</f>
        <v>567.70000000000005</v>
      </c>
      <c r="W304" s="74">
        <f>'Субвенции '!E295</f>
        <v>0</v>
      </c>
      <c r="X304" s="74">
        <f>'Субвенции '!F295</f>
        <v>82.045349999999999</v>
      </c>
      <c r="Y304" s="74">
        <f t="shared" si="90"/>
        <v>14.452237097058305</v>
      </c>
      <c r="Z304" s="74">
        <f>Иные!B247</f>
        <v>0</v>
      </c>
      <c r="AA304" s="74">
        <f>Иные!C247</f>
        <v>158.1</v>
      </c>
      <c r="AB304" s="74">
        <f>Иные!D247</f>
        <v>158.1</v>
      </c>
      <c r="AC304" s="74">
        <f>Иные!E247</f>
        <v>0</v>
      </c>
      <c r="AD304" s="74">
        <f>Иные!F247</f>
        <v>39.524999999999999</v>
      </c>
      <c r="AE304" s="74">
        <f t="shared" si="89"/>
        <v>25</v>
      </c>
      <c r="AF304" s="38"/>
      <c r="AG304" s="35"/>
    </row>
    <row r="305" spans="1:33" s="5" customFormat="1" ht="31.5" x14ac:dyDescent="0.25">
      <c r="A305" s="7" t="s">
        <v>268</v>
      </c>
      <c r="B305" s="71">
        <f t="shared" si="78"/>
        <v>654016.98072999995</v>
      </c>
      <c r="C305" s="71">
        <f t="shared" si="79"/>
        <v>689916.62656999985</v>
      </c>
      <c r="D305" s="71">
        <f t="shared" si="80"/>
        <v>689916.62656999985</v>
      </c>
      <c r="E305" s="71">
        <f t="shared" si="81"/>
        <v>0</v>
      </c>
      <c r="F305" s="71">
        <f t="shared" si="82"/>
        <v>131922.28779999999</v>
      </c>
      <c r="G305" s="71">
        <f t="shared" si="91"/>
        <v>19.121482613901751</v>
      </c>
      <c r="H305" s="71">
        <f>SUM(H306:H314)</f>
        <v>217717.2</v>
      </c>
      <c r="I305" s="71">
        <f>SUM(I306:I314)</f>
        <v>217717.2</v>
      </c>
      <c r="J305" s="71">
        <f>SUM(J306:J314)</f>
        <v>217717.2</v>
      </c>
      <c r="K305" s="71">
        <f>SUM(K306:K314)</f>
        <v>0</v>
      </c>
      <c r="L305" s="71">
        <f>SUM(L306:L314)</f>
        <v>54429.3</v>
      </c>
      <c r="M305" s="72">
        <f>L305/I305*100</f>
        <v>25</v>
      </c>
      <c r="N305" s="71">
        <f>SUM(N306:N314)</f>
        <v>83165.98073000001</v>
      </c>
      <c r="O305" s="71">
        <f>SUM(O306:O314)</f>
        <v>83095.126569999993</v>
      </c>
      <c r="P305" s="71">
        <f>SUM(P306:P314)</f>
        <v>83095.126569999993</v>
      </c>
      <c r="Q305" s="71">
        <f>SUM(Q306:Q314)</f>
        <v>0</v>
      </c>
      <c r="R305" s="71">
        <f>SUM(R306:R314)</f>
        <v>8392.3121599999995</v>
      </c>
      <c r="S305" s="71">
        <f t="shared" si="92"/>
        <v>10.099644234767787</v>
      </c>
      <c r="T305" s="71">
        <f>SUM(T306:T314)</f>
        <v>319256.99999999988</v>
      </c>
      <c r="U305" s="71">
        <f>SUM(U306:U314)</f>
        <v>339468.29999999987</v>
      </c>
      <c r="V305" s="71">
        <f>SUM(V306:V314)</f>
        <v>339468.29999999987</v>
      </c>
      <c r="W305" s="71">
        <f>SUM(W306:W314)</f>
        <v>0</v>
      </c>
      <c r="X305" s="71">
        <f>SUM(X306:X314)</f>
        <v>62916.483899999992</v>
      </c>
      <c r="Y305" s="71">
        <f t="shared" si="90"/>
        <v>18.53383184821676</v>
      </c>
      <c r="Z305" s="71">
        <f>SUM(Z306:Z314)</f>
        <v>33876.800000000003</v>
      </c>
      <c r="AA305" s="71">
        <f>SUM(AA306:AA314)</f>
        <v>49636</v>
      </c>
      <c r="AB305" s="71">
        <f>SUM(AB306:AB314)</f>
        <v>49636</v>
      </c>
      <c r="AC305" s="71">
        <f>SUM(AC306:AC314)</f>
        <v>0</v>
      </c>
      <c r="AD305" s="71">
        <f>SUM(AD306:AD314)</f>
        <v>6184.1917399999993</v>
      </c>
      <c r="AE305" s="71">
        <f>AD305/AA305*100</f>
        <v>12.459085623337899</v>
      </c>
      <c r="AF305" s="38"/>
      <c r="AG305" s="37"/>
    </row>
    <row r="306" spans="1:33" ht="31.5" x14ac:dyDescent="0.25">
      <c r="A306" s="252" t="s">
        <v>199</v>
      </c>
      <c r="B306" s="74">
        <f t="shared" si="78"/>
        <v>607760.38073000009</v>
      </c>
      <c r="C306" s="74">
        <f t="shared" si="79"/>
        <v>639505.52072999999</v>
      </c>
      <c r="D306" s="74">
        <f t="shared" si="80"/>
        <v>639505.52072999999</v>
      </c>
      <c r="E306" s="74">
        <f t="shared" si="81"/>
        <v>0</v>
      </c>
      <c r="F306" s="74">
        <f t="shared" si="82"/>
        <v>131500.38331999999</v>
      </c>
      <c r="G306" s="74">
        <f t="shared" si="91"/>
        <v>20.562822220813885</v>
      </c>
      <c r="H306" s="73">
        <f>Дотации!B71</f>
        <v>217717.2</v>
      </c>
      <c r="I306" s="73">
        <f>Дотации!C71</f>
        <v>217717.2</v>
      </c>
      <c r="J306" s="73">
        <f>Дотации!D71</f>
        <v>217717.2</v>
      </c>
      <c r="K306" s="73">
        <f>Дотации!E71</f>
        <v>0</v>
      </c>
      <c r="L306" s="73">
        <f>Дотации!F71</f>
        <v>54429.3</v>
      </c>
      <c r="M306" s="73">
        <f>L306/I306*100</f>
        <v>25</v>
      </c>
      <c r="N306" s="74">
        <f>Субсидии!B301</f>
        <v>44747.980730000003</v>
      </c>
      <c r="O306" s="74">
        <f>Субсидии!C301</f>
        <v>40644.120730000002</v>
      </c>
      <c r="P306" s="74">
        <f>Субсидии!D301</f>
        <v>40644.120730000002</v>
      </c>
      <c r="Q306" s="74">
        <f>Субсидии!E301</f>
        <v>0</v>
      </c>
      <c r="R306" s="74">
        <f>Субсидии!F301</f>
        <v>8392.3121599999995</v>
      </c>
      <c r="S306" s="74">
        <f t="shared" si="92"/>
        <v>20.648280758120855</v>
      </c>
      <c r="T306" s="74">
        <f>'Субвенции '!B297</f>
        <v>316418.39999999997</v>
      </c>
      <c r="U306" s="74">
        <f>'Субвенции '!C297</f>
        <v>336629.69999999995</v>
      </c>
      <c r="V306" s="74">
        <f>'Субвенции '!D297</f>
        <v>336629.69999999995</v>
      </c>
      <c r="W306" s="74">
        <f>'Субвенции '!E297</f>
        <v>0</v>
      </c>
      <c r="X306" s="74">
        <f>'Субвенции '!F297</f>
        <v>62514.829399999995</v>
      </c>
      <c r="Y306" s="74">
        <f t="shared" si="90"/>
        <v>18.570800318569631</v>
      </c>
      <c r="Z306" s="74">
        <f>Иные!B249</f>
        <v>28876.799999999999</v>
      </c>
      <c r="AA306" s="74">
        <f>Иные!C249</f>
        <v>44514.5</v>
      </c>
      <c r="AB306" s="74">
        <f>Иные!D249</f>
        <v>44514.5</v>
      </c>
      <c r="AC306" s="74">
        <f>Иные!E249</f>
        <v>0</v>
      </c>
      <c r="AD306" s="74">
        <f>Иные!F249</f>
        <v>6163.9417599999997</v>
      </c>
      <c r="AE306" s="74">
        <f>AD306/AA306*100</f>
        <v>13.847042559166114</v>
      </c>
      <c r="AF306" s="38"/>
      <c r="AG306" s="35"/>
    </row>
    <row r="307" spans="1:33" ht="16.5" customHeight="1" x14ac:dyDescent="0.25">
      <c r="A307" s="16" t="s">
        <v>433</v>
      </c>
      <c r="B307" s="141">
        <f t="shared" si="78"/>
        <v>4388.1000000000004</v>
      </c>
      <c r="C307" s="141">
        <f t="shared" si="79"/>
        <v>4416.6000000000004</v>
      </c>
      <c r="D307" s="141">
        <f t="shared" si="80"/>
        <v>4416.6000000000004</v>
      </c>
      <c r="E307" s="141">
        <f t="shared" si="81"/>
        <v>0</v>
      </c>
      <c r="F307" s="141">
        <f t="shared" si="82"/>
        <v>37.614550000000001</v>
      </c>
      <c r="G307" s="141">
        <f t="shared" si="91"/>
        <v>0.85166304397047488</v>
      </c>
      <c r="H307" s="74"/>
      <c r="I307" s="74"/>
      <c r="J307" s="74"/>
      <c r="K307" s="74"/>
      <c r="L307" s="74"/>
      <c r="M307" s="75"/>
      <c r="N307" s="231">
        <f>Субсидии!B303</f>
        <v>4161</v>
      </c>
      <c r="O307" s="231">
        <f>Субсидии!C303</f>
        <v>4161</v>
      </c>
      <c r="P307" s="231">
        <f>Субсидии!D303</f>
        <v>4161</v>
      </c>
      <c r="Q307" s="231">
        <f>Субсидии!E303</f>
        <v>0</v>
      </c>
      <c r="R307" s="231">
        <f>Субсидии!F303</f>
        <v>0</v>
      </c>
      <c r="S307" s="74">
        <f t="shared" si="92"/>
        <v>0</v>
      </c>
      <c r="T307" s="74">
        <f>'Субвенции '!B298</f>
        <v>227.1</v>
      </c>
      <c r="U307" s="74">
        <f>'Субвенции '!C298</f>
        <v>227.1</v>
      </c>
      <c r="V307" s="74">
        <f>'Субвенции '!D298</f>
        <v>227.1</v>
      </c>
      <c r="W307" s="74">
        <f>'Субвенции '!E298</f>
        <v>0</v>
      </c>
      <c r="X307" s="74">
        <f>'Субвенции '!F298</f>
        <v>32.864570000000001</v>
      </c>
      <c r="Y307" s="74">
        <f t="shared" si="90"/>
        <v>14.471409070893879</v>
      </c>
      <c r="Z307" s="74">
        <f>Иные!B251</f>
        <v>0</v>
      </c>
      <c r="AA307" s="74">
        <f>Иные!C251</f>
        <v>28.5</v>
      </c>
      <c r="AB307" s="74">
        <f>Иные!D251</f>
        <v>28.5</v>
      </c>
      <c r="AC307" s="74">
        <f>Иные!E251</f>
        <v>0</v>
      </c>
      <c r="AD307" s="74">
        <f>Иные!F251</f>
        <v>4.7499799999999999</v>
      </c>
      <c r="AE307" s="74">
        <f t="shared" ref="AE307:AE313" si="93">AD307/AA307*100</f>
        <v>16.66659649122807</v>
      </c>
      <c r="AF307" s="38"/>
      <c r="AG307" s="35"/>
    </row>
    <row r="308" spans="1:33" x14ac:dyDescent="0.25">
      <c r="A308" s="16" t="s">
        <v>434</v>
      </c>
      <c r="B308" s="141">
        <f t="shared" si="78"/>
        <v>4418.1000000000004</v>
      </c>
      <c r="C308" s="141">
        <f t="shared" si="79"/>
        <v>7464.6</v>
      </c>
      <c r="D308" s="141">
        <f t="shared" si="80"/>
        <v>7464.6</v>
      </c>
      <c r="E308" s="141">
        <f t="shared" si="81"/>
        <v>0</v>
      </c>
      <c r="F308" s="141">
        <f t="shared" si="82"/>
        <v>38.310470000000002</v>
      </c>
      <c r="G308" s="141">
        <f t="shared" si="91"/>
        <v>0.51322870615974059</v>
      </c>
      <c r="H308" s="74"/>
      <c r="I308" s="74"/>
      <c r="J308" s="74"/>
      <c r="K308" s="74"/>
      <c r="L308" s="74"/>
      <c r="M308" s="75"/>
      <c r="N308" s="231">
        <f>Субсидии!B304</f>
        <v>4191</v>
      </c>
      <c r="O308" s="231">
        <f>Субсидии!C304</f>
        <v>7191</v>
      </c>
      <c r="P308" s="231">
        <f>Субсидии!D304</f>
        <v>7191</v>
      </c>
      <c r="Q308" s="231">
        <f>Субсидии!E304</f>
        <v>0</v>
      </c>
      <c r="R308" s="231">
        <f>Субсидии!F304</f>
        <v>0</v>
      </c>
      <c r="S308" s="74">
        <f t="shared" si="92"/>
        <v>0</v>
      </c>
      <c r="T308" s="74">
        <f>'Субвенции '!B299</f>
        <v>227.1</v>
      </c>
      <c r="U308" s="74">
        <f>'Субвенции '!C299</f>
        <v>227.1</v>
      </c>
      <c r="V308" s="74">
        <f>'Субвенции '!D299</f>
        <v>227.1</v>
      </c>
      <c r="W308" s="74">
        <f>'Субвенции '!E299</f>
        <v>0</v>
      </c>
      <c r="X308" s="74">
        <f>'Субвенции '!F299</f>
        <v>30.560470000000002</v>
      </c>
      <c r="Y308" s="74">
        <f t="shared" si="90"/>
        <v>13.456833993835316</v>
      </c>
      <c r="Z308" s="74">
        <f>Иные!B252</f>
        <v>0</v>
      </c>
      <c r="AA308" s="74">
        <f>Иные!C252</f>
        <v>46.5</v>
      </c>
      <c r="AB308" s="74">
        <f>Иные!D252</f>
        <v>46.5</v>
      </c>
      <c r="AC308" s="74">
        <f>Иные!E252</f>
        <v>0</v>
      </c>
      <c r="AD308" s="74">
        <f>Иные!F252</f>
        <v>7.75</v>
      </c>
      <c r="AE308" s="74">
        <f t="shared" si="93"/>
        <v>16.666666666666664</v>
      </c>
      <c r="AF308" s="38"/>
      <c r="AG308" s="35"/>
    </row>
    <row r="309" spans="1:33" x14ac:dyDescent="0.25">
      <c r="A309" s="16" t="s">
        <v>435</v>
      </c>
      <c r="B309" s="141">
        <f t="shared" si="78"/>
        <v>4610.1000000000004</v>
      </c>
      <c r="C309" s="141">
        <f t="shared" si="79"/>
        <v>4610.1000000000004</v>
      </c>
      <c r="D309" s="141">
        <f t="shared" si="80"/>
        <v>4610.1000000000004</v>
      </c>
      <c r="E309" s="141">
        <f t="shared" si="81"/>
        <v>0</v>
      </c>
      <c r="F309" s="141">
        <f t="shared" si="82"/>
        <v>31.99457</v>
      </c>
      <c r="G309" s="141">
        <f t="shared" si="91"/>
        <v>0.69401032515563643</v>
      </c>
      <c r="H309" s="74"/>
      <c r="I309" s="74"/>
      <c r="J309" s="74"/>
      <c r="K309" s="74"/>
      <c r="L309" s="74"/>
      <c r="M309" s="75"/>
      <c r="N309" s="231">
        <f>Субсидии!B305</f>
        <v>4383</v>
      </c>
      <c r="O309" s="231">
        <f>Субсидии!C305</f>
        <v>4383</v>
      </c>
      <c r="P309" s="231">
        <f>Субсидии!D305</f>
        <v>4383</v>
      </c>
      <c r="Q309" s="231">
        <f>Субсидии!E305</f>
        <v>0</v>
      </c>
      <c r="R309" s="231">
        <f>Субсидии!F305</f>
        <v>0</v>
      </c>
      <c r="S309" s="74">
        <f t="shared" si="92"/>
        <v>0</v>
      </c>
      <c r="T309" s="74">
        <f>'Субвенции '!B300</f>
        <v>227.1</v>
      </c>
      <c r="U309" s="74">
        <f>'Субвенции '!C300</f>
        <v>227.1</v>
      </c>
      <c r="V309" s="74">
        <f>'Субвенции '!D300</f>
        <v>227.1</v>
      </c>
      <c r="W309" s="74">
        <f>'Субвенции '!E300</f>
        <v>0</v>
      </c>
      <c r="X309" s="74">
        <f>'Субвенции '!F300</f>
        <v>31.99457</v>
      </c>
      <c r="Y309" s="74">
        <f t="shared" si="90"/>
        <v>14.088317921620433</v>
      </c>
      <c r="Z309" s="74"/>
      <c r="AA309" s="74">
        <f>Иные!C253</f>
        <v>0</v>
      </c>
      <c r="AB309" s="74">
        <f>Иные!D253</f>
        <v>0</v>
      </c>
      <c r="AC309" s="74">
        <f>Иные!E253</f>
        <v>0</v>
      </c>
      <c r="AD309" s="74">
        <f>Иные!F253</f>
        <v>0</v>
      </c>
      <c r="AE309" s="74"/>
      <c r="AF309" s="38"/>
      <c r="AG309" s="35"/>
    </row>
    <row r="310" spans="1:33" x14ac:dyDescent="0.25">
      <c r="A310" s="16" t="s">
        <v>237</v>
      </c>
      <c r="B310" s="141">
        <f t="shared" si="78"/>
        <v>5307.7</v>
      </c>
      <c r="C310" s="141">
        <f t="shared" si="79"/>
        <v>5307.7</v>
      </c>
      <c r="D310" s="141">
        <f t="shared" si="80"/>
        <v>5307.7</v>
      </c>
      <c r="E310" s="141">
        <f t="shared" si="81"/>
        <v>0</v>
      </c>
      <c r="F310" s="141">
        <f t="shared" si="82"/>
        <v>82.161469999999994</v>
      </c>
      <c r="G310" s="141">
        <f t="shared" si="91"/>
        <v>1.5479674812065489</v>
      </c>
      <c r="H310" s="74"/>
      <c r="I310" s="74"/>
      <c r="J310" s="74"/>
      <c r="K310" s="74"/>
      <c r="L310" s="74"/>
      <c r="M310" s="75"/>
      <c r="N310" s="231">
        <f>Субсидии!B306</f>
        <v>4740</v>
      </c>
      <c r="O310" s="231">
        <f>Субсидии!C306</f>
        <v>4740</v>
      </c>
      <c r="P310" s="231">
        <f>Субсидии!D306</f>
        <v>4740</v>
      </c>
      <c r="Q310" s="231">
        <f>Субсидии!E306</f>
        <v>0</v>
      </c>
      <c r="R310" s="231">
        <f>Субсидии!F306</f>
        <v>0</v>
      </c>
      <c r="S310" s="74">
        <f t="shared" si="92"/>
        <v>0</v>
      </c>
      <c r="T310" s="74">
        <f>'Субвенции '!B301</f>
        <v>567.70000000000005</v>
      </c>
      <c r="U310" s="74">
        <f>'Субвенции '!C301</f>
        <v>567.70000000000005</v>
      </c>
      <c r="V310" s="74">
        <f>'Субвенции '!D301</f>
        <v>567.70000000000005</v>
      </c>
      <c r="W310" s="74">
        <f>'Субвенции '!E301</f>
        <v>0</v>
      </c>
      <c r="X310" s="74">
        <f>'Субвенции '!F301</f>
        <v>82.161469999999994</v>
      </c>
      <c r="Y310" s="74">
        <f t="shared" si="90"/>
        <v>14.47269156244495</v>
      </c>
      <c r="Z310" s="74"/>
      <c r="AA310" s="74">
        <f>Иные!C254</f>
        <v>0</v>
      </c>
      <c r="AB310" s="74">
        <f>Иные!D254</f>
        <v>0</v>
      </c>
      <c r="AC310" s="74">
        <f>Иные!E254</f>
        <v>0</v>
      </c>
      <c r="AD310" s="74">
        <f>Иные!F254</f>
        <v>0</v>
      </c>
      <c r="AE310" s="74"/>
      <c r="AF310" s="38"/>
      <c r="AG310" s="35"/>
    </row>
    <row r="311" spans="1:33" x14ac:dyDescent="0.25">
      <c r="A311" s="16" t="s">
        <v>221</v>
      </c>
      <c r="B311" s="141">
        <f t="shared" si="78"/>
        <v>6138.7</v>
      </c>
      <c r="C311" s="141">
        <f t="shared" si="79"/>
        <v>6138.7</v>
      </c>
      <c r="D311" s="141">
        <f t="shared" si="80"/>
        <v>6138.7</v>
      </c>
      <c r="E311" s="141">
        <f t="shared" si="81"/>
        <v>0</v>
      </c>
      <c r="F311" s="141">
        <f t="shared" si="82"/>
        <v>82.161469999999994</v>
      </c>
      <c r="G311" s="141">
        <f t="shared" si="91"/>
        <v>1.3384180689722578</v>
      </c>
      <c r="H311" s="74"/>
      <c r="I311" s="74"/>
      <c r="J311" s="74"/>
      <c r="K311" s="74"/>
      <c r="L311" s="74"/>
      <c r="M311" s="75"/>
      <c r="N311" s="231">
        <f>Субсидии!B307</f>
        <v>5571</v>
      </c>
      <c r="O311" s="231">
        <f>Субсидии!C307</f>
        <v>5571</v>
      </c>
      <c r="P311" s="231">
        <f>Субсидии!D307</f>
        <v>5571</v>
      </c>
      <c r="Q311" s="231">
        <f>Субсидии!E307</f>
        <v>0</v>
      </c>
      <c r="R311" s="231">
        <f>Субсидии!F307</f>
        <v>0</v>
      </c>
      <c r="S311" s="74">
        <f t="shared" si="92"/>
        <v>0</v>
      </c>
      <c r="T311" s="74">
        <f>'Субвенции '!B302</f>
        <v>567.70000000000005</v>
      </c>
      <c r="U311" s="74">
        <f>'Субвенции '!C302</f>
        <v>567.70000000000005</v>
      </c>
      <c r="V311" s="74">
        <f>'Субвенции '!D302</f>
        <v>567.70000000000005</v>
      </c>
      <c r="W311" s="74">
        <f>'Субвенции '!E302</f>
        <v>0</v>
      </c>
      <c r="X311" s="74">
        <f>'Субвенции '!F302</f>
        <v>82.161469999999994</v>
      </c>
      <c r="Y311" s="74">
        <f t="shared" si="90"/>
        <v>14.47269156244495</v>
      </c>
      <c r="Z311" s="74">
        <f>Иные!B255</f>
        <v>0</v>
      </c>
      <c r="AA311" s="74">
        <f>Иные!C255</f>
        <v>0</v>
      </c>
      <c r="AB311" s="74">
        <f>Иные!D255</f>
        <v>0</v>
      </c>
      <c r="AC311" s="74">
        <f>Иные!E255</f>
        <v>0</v>
      </c>
      <c r="AD311" s="74">
        <f>Иные!F255</f>
        <v>0</v>
      </c>
      <c r="AE311" s="74"/>
      <c r="AF311" s="38"/>
      <c r="AG311" s="35"/>
    </row>
    <row r="312" spans="1:33" x14ac:dyDescent="0.25">
      <c r="A312" s="16" t="s">
        <v>436</v>
      </c>
      <c r="B312" s="141">
        <f t="shared" si="78"/>
        <v>4538.1000000000004</v>
      </c>
      <c r="C312" s="141">
        <f t="shared" si="79"/>
        <v>4584.6000000000004</v>
      </c>
      <c r="D312" s="141">
        <f t="shared" si="80"/>
        <v>4584.6000000000004</v>
      </c>
      <c r="E312" s="141">
        <f t="shared" si="81"/>
        <v>0</v>
      </c>
      <c r="F312" s="141">
        <f t="shared" si="82"/>
        <v>40.614570000000001</v>
      </c>
      <c r="G312" s="141">
        <f t="shared" si="91"/>
        <v>0.88589124460149193</v>
      </c>
      <c r="H312" s="74"/>
      <c r="I312" s="74"/>
      <c r="J312" s="74"/>
      <c r="K312" s="74"/>
      <c r="L312" s="74"/>
      <c r="M312" s="75"/>
      <c r="N312" s="231">
        <f>Субсидии!B308</f>
        <v>4311</v>
      </c>
      <c r="O312" s="231">
        <f>Субсидии!C308</f>
        <v>4311</v>
      </c>
      <c r="P312" s="231">
        <f>Субсидии!D308</f>
        <v>4311</v>
      </c>
      <c r="Q312" s="231">
        <f>Субсидии!E308</f>
        <v>0</v>
      </c>
      <c r="R312" s="231">
        <f>Субсидии!F308</f>
        <v>0</v>
      </c>
      <c r="S312" s="74">
        <f t="shared" si="92"/>
        <v>0</v>
      </c>
      <c r="T312" s="74">
        <f>'Субвенции '!B303</f>
        <v>227.1</v>
      </c>
      <c r="U312" s="74">
        <f>'Субвенции '!C303</f>
        <v>227.1</v>
      </c>
      <c r="V312" s="74">
        <f>'Субвенции '!D303</f>
        <v>227.1</v>
      </c>
      <c r="W312" s="74">
        <f>'Субвенции '!E303</f>
        <v>0</v>
      </c>
      <c r="X312" s="74">
        <f>'Субвенции '!F303</f>
        <v>32.864570000000001</v>
      </c>
      <c r="Y312" s="74">
        <f t="shared" si="90"/>
        <v>14.471409070893879</v>
      </c>
      <c r="Z312" s="74">
        <f>Иные!B256</f>
        <v>0</v>
      </c>
      <c r="AA312" s="74">
        <f>Иные!C256</f>
        <v>46.5</v>
      </c>
      <c r="AB312" s="74">
        <f>Иные!D256</f>
        <v>46.5</v>
      </c>
      <c r="AC312" s="74">
        <f>Иные!E256</f>
        <v>0</v>
      </c>
      <c r="AD312" s="74">
        <f>Иные!F256</f>
        <v>7.75</v>
      </c>
      <c r="AE312" s="74">
        <f t="shared" si="93"/>
        <v>16.666666666666664</v>
      </c>
      <c r="AF312" s="38"/>
      <c r="AG312" s="35"/>
    </row>
    <row r="313" spans="1:33" x14ac:dyDescent="0.25">
      <c r="A313" s="16" t="s">
        <v>267</v>
      </c>
      <c r="B313" s="141">
        <f t="shared" si="78"/>
        <v>11567.7</v>
      </c>
      <c r="C313" s="141">
        <f t="shared" si="79"/>
        <v>12600.705839999999</v>
      </c>
      <c r="D313" s="141">
        <f t="shared" si="80"/>
        <v>12600.705839999999</v>
      </c>
      <c r="E313" s="141">
        <f t="shared" si="81"/>
        <v>0</v>
      </c>
      <c r="F313" s="141">
        <f t="shared" si="82"/>
        <v>102.91760000000001</v>
      </c>
      <c r="G313" s="141">
        <f t="shared" si="91"/>
        <v>0.81676059505568155</v>
      </c>
      <c r="H313" s="74"/>
      <c r="I313" s="74"/>
      <c r="J313" s="74"/>
      <c r="K313" s="74"/>
      <c r="L313" s="74"/>
      <c r="M313" s="75"/>
      <c r="N313" s="231">
        <f>Субсидии!B302</f>
        <v>6000</v>
      </c>
      <c r="O313" s="231">
        <f>Субсидии!C302</f>
        <v>7033.0058399999998</v>
      </c>
      <c r="P313" s="231">
        <f>Субсидии!D302</f>
        <v>7033.0058399999998</v>
      </c>
      <c r="Q313" s="231">
        <f>Субсидии!E302</f>
        <v>0</v>
      </c>
      <c r="R313" s="231">
        <f>Субсидии!F302</f>
        <v>0</v>
      </c>
      <c r="S313" s="74">
        <f t="shared" si="92"/>
        <v>0</v>
      </c>
      <c r="T313" s="74">
        <f>'Субвенции '!B304</f>
        <v>567.70000000000005</v>
      </c>
      <c r="U313" s="74">
        <f>'Субвенции '!C304</f>
        <v>567.70000000000005</v>
      </c>
      <c r="V313" s="74">
        <f>'Субвенции '!D304</f>
        <v>567.70000000000005</v>
      </c>
      <c r="W313" s="74">
        <f>'Субвенции '!E304</f>
        <v>0</v>
      </c>
      <c r="X313" s="74">
        <f>'Субвенции '!F304</f>
        <v>102.91760000000001</v>
      </c>
      <c r="Y313" s="74">
        <f t="shared" si="90"/>
        <v>18.128870882508366</v>
      </c>
      <c r="Z313" s="74">
        <f>Иные!B250</f>
        <v>5000</v>
      </c>
      <c r="AA313" s="74">
        <f>Иные!C250</f>
        <v>5000</v>
      </c>
      <c r="AB313" s="74">
        <f>Иные!D250</f>
        <v>5000</v>
      </c>
      <c r="AC313" s="74">
        <f>Иные!E250</f>
        <v>0</v>
      </c>
      <c r="AD313" s="74">
        <f>Иные!F250</f>
        <v>0</v>
      </c>
      <c r="AE313" s="74">
        <f t="shared" si="93"/>
        <v>0</v>
      </c>
      <c r="AF313" s="38"/>
      <c r="AG313" s="35"/>
    </row>
    <row r="314" spans="1:33" x14ac:dyDescent="0.25">
      <c r="A314" s="16" t="s">
        <v>496</v>
      </c>
      <c r="B314" s="141">
        <f t="shared" si="78"/>
        <v>5288.1</v>
      </c>
      <c r="C314" s="141">
        <f t="shared" si="79"/>
        <v>5288.1</v>
      </c>
      <c r="D314" s="141">
        <f t="shared" si="80"/>
        <v>5288.1</v>
      </c>
      <c r="E314" s="141">
        <f t="shared" si="81"/>
        <v>0</v>
      </c>
      <c r="F314" s="141">
        <f t="shared" si="82"/>
        <v>6.1297799999999993</v>
      </c>
      <c r="G314" s="141">
        <f t="shared" si="91"/>
        <v>0.11591649174561749</v>
      </c>
      <c r="H314" s="74"/>
      <c r="I314" s="74"/>
      <c r="J314" s="74"/>
      <c r="K314" s="74"/>
      <c r="L314" s="74"/>
      <c r="M314" s="75"/>
      <c r="N314" s="231">
        <f>Субсидии!B309</f>
        <v>5061</v>
      </c>
      <c r="O314" s="231">
        <f>Субсидии!C309</f>
        <v>5061</v>
      </c>
      <c r="P314" s="231">
        <f>Субсидии!D309</f>
        <v>5061</v>
      </c>
      <c r="Q314" s="231">
        <f>Субсидии!E309</f>
        <v>0</v>
      </c>
      <c r="R314" s="231">
        <f>Субсидии!F309</f>
        <v>0</v>
      </c>
      <c r="S314" s="74">
        <f t="shared" si="92"/>
        <v>0</v>
      </c>
      <c r="T314" s="74">
        <f>'Субвенции '!B305</f>
        <v>227.1</v>
      </c>
      <c r="U314" s="74">
        <f>'Субвенции '!C305</f>
        <v>227.1</v>
      </c>
      <c r="V314" s="74">
        <f>'Субвенции '!D305</f>
        <v>227.1</v>
      </c>
      <c r="W314" s="74">
        <f>'Субвенции '!E305</f>
        <v>0</v>
      </c>
      <c r="X314" s="74">
        <f>'Субвенции '!F305</f>
        <v>6.1297799999999993</v>
      </c>
      <c r="Y314" s="74">
        <f t="shared" si="90"/>
        <v>2.6991545574636722</v>
      </c>
      <c r="Z314" s="74"/>
      <c r="AA314" s="74">
        <f>Иные!C257</f>
        <v>0</v>
      </c>
      <c r="AB314" s="74">
        <f>Иные!D257</f>
        <v>0</v>
      </c>
      <c r="AC314" s="74">
        <f>Иные!E257</f>
        <v>0</v>
      </c>
      <c r="AD314" s="74">
        <f>Иные!F257</f>
        <v>0</v>
      </c>
      <c r="AE314" s="74"/>
      <c r="AF314" s="38"/>
      <c r="AG314" s="35"/>
    </row>
    <row r="315" spans="1:33" s="5" customFormat="1" ht="31.5" x14ac:dyDescent="0.25">
      <c r="A315" s="7" t="s">
        <v>272</v>
      </c>
      <c r="B315" s="71">
        <f t="shared" si="78"/>
        <v>385881.56676000007</v>
      </c>
      <c r="C315" s="71">
        <f t="shared" si="79"/>
        <v>430862.79046000005</v>
      </c>
      <c r="D315" s="71">
        <f t="shared" si="80"/>
        <v>430862.79046000005</v>
      </c>
      <c r="E315" s="71">
        <f t="shared" si="81"/>
        <v>0</v>
      </c>
      <c r="F315" s="71">
        <f t="shared" si="82"/>
        <v>67461.487070000003</v>
      </c>
      <c r="G315" s="71">
        <f t="shared" si="91"/>
        <v>15.657301712681292</v>
      </c>
      <c r="H315" s="71">
        <f>SUM(H316:H323)</f>
        <v>91730.7</v>
      </c>
      <c r="I315" s="71">
        <f>SUM(I316:I323)</f>
        <v>91730.7</v>
      </c>
      <c r="J315" s="71">
        <f>SUM(J316:J323)</f>
        <v>91730.7</v>
      </c>
      <c r="K315" s="71">
        <f>SUM(K316:K323)</f>
        <v>0</v>
      </c>
      <c r="L315" s="71">
        <f>SUM(L316:L323)</f>
        <v>22932.6</v>
      </c>
      <c r="M315" s="72">
        <f>L315/I315*100</f>
        <v>24.999918238932004</v>
      </c>
      <c r="N315" s="71">
        <f>SUM(N316:N323)</f>
        <v>57688.266759999999</v>
      </c>
      <c r="O315" s="71">
        <f>SUM(O316:O323)</f>
        <v>56065.690459999998</v>
      </c>
      <c r="P315" s="71">
        <f>SUM(P316:P323)</f>
        <v>56065.690459999998</v>
      </c>
      <c r="Q315" s="71">
        <f>SUM(Q316:Q323)</f>
        <v>0</v>
      </c>
      <c r="R315" s="71">
        <f>SUM(R316:R323)</f>
        <v>4654.2271700000001</v>
      </c>
      <c r="S315" s="71">
        <f t="shared" si="92"/>
        <v>8.301382060603629</v>
      </c>
      <c r="T315" s="71">
        <f>SUM(T316:T323)</f>
        <v>205094.70000000004</v>
      </c>
      <c r="U315" s="71">
        <f>SUM(U316:U323)</f>
        <v>222606.60000000006</v>
      </c>
      <c r="V315" s="71">
        <f>SUM(V316:V323)</f>
        <v>222606.60000000006</v>
      </c>
      <c r="W315" s="71">
        <f>SUM(W316:W323)</f>
        <v>0</v>
      </c>
      <c r="X315" s="71">
        <f>SUM(X316:X323)</f>
        <v>34977.615000000005</v>
      </c>
      <c r="Y315" s="71">
        <f t="shared" si="90"/>
        <v>15.712748409076818</v>
      </c>
      <c r="Z315" s="71">
        <f>SUM(Z316:Z323)</f>
        <v>31367.9</v>
      </c>
      <c r="AA315" s="71">
        <f>SUM(AA316:AA323)</f>
        <v>60459.8</v>
      </c>
      <c r="AB315" s="71">
        <f>SUM(AB316:AB323)</f>
        <v>60459.8</v>
      </c>
      <c r="AC315" s="71">
        <f>SUM(AC316:AC323)</f>
        <v>0</v>
      </c>
      <c r="AD315" s="71">
        <f>SUM(AD316:AD323)</f>
        <v>4897.0448999999999</v>
      </c>
      <c r="AE315" s="71">
        <f>AD315/AA315*100</f>
        <v>8.0996710210751601</v>
      </c>
      <c r="AF315" s="38"/>
      <c r="AG315" s="37"/>
    </row>
    <row r="316" spans="1:33" ht="31.5" x14ac:dyDescent="0.25">
      <c r="A316" s="252" t="s">
        <v>198</v>
      </c>
      <c r="B316" s="74">
        <f t="shared" si="78"/>
        <v>356851.46676000004</v>
      </c>
      <c r="C316" s="74">
        <f t="shared" si="79"/>
        <v>400564.75676000002</v>
      </c>
      <c r="D316" s="74">
        <f t="shared" si="80"/>
        <v>400564.75676000002</v>
      </c>
      <c r="E316" s="74">
        <f t="shared" si="81"/>
        <v>0</v>
      </c>
      <c r="F316" s="74">
        <f t="shared" si="82"/>
        <v>67282.36434</v>
      </c>
      <c r="G316" s="74">
        <f t="shared" si="91"/>
        <v>16.796875712236588</v>
      </c>
      <c r="H316" s="73">
        <f>Дотации!B73</f>
        <v>91730.7</v>
      </c>
      <c r="I316" s="73">
        <f>Дотации!C73</f>
        <v>91730.7</v>
      </c>
      <c r="J316" s="73">
        <f>Дотации!D73</f>
        <v>91730.7</v>
      </c>
      <c r="K316" s="73">
        <f>Дотации!E73</f>
        <v>0</v>
      </c>
      <c r="L316" s="73">
        <f>Дотации!F73</f>
        <v>22932.6</v>
      </c>
      <c r="M316" s="73">
        <f>L316/I316*100</f>
        <v>24.999918238932004</v>
      </c>
      <c r="N316" s="74">
        <f>Субсидии!B311</f>
        <v>35134.266759999999</v>
      </c>
      <c r="O316" s="74">
        <f>Субсидии!C311</f>
        <v>32260.456760000001</v>
      </c>
      <c r="P316" s="74">
        <f>Субсидии!D311</f>
        <v>32260.456760000001</v>
      </c>
      <c r="Q316" s="74">
        <f>Субсидии!E311</f>
        <v>0</v>
      </c>
      <c r="R316" s="74">
        <f>Субсидии!F311</f>
        <v>4654.2271700000001</v>
      </c>
      <c r="S316" s="74">
        <f t="shared" si="92"/>
        <v>14.42703432448239</v>
      </c>
      <c r="T316" s="74">
        <f>'Субвенции '!B307</f>
        <v>203618.6</v>
      </c>
      <c r="U316" s="74">
        <f>'Субвенции '!C307</f>
        <v>221130.50000000003</v>
      </c>
      <c r="V316" s="74">
        <f>'Субвенции '!D307</f>
        <v>221130.50000000003</v>
      </c>
      <c r="W316" s="74">
        <f>'Субвенции '!E307</f>
        <v>0</v>
      </c>
      <c r="X316" s="74">
        <f>'Субвенции '!F307</f>
        <v>34800.868290000006</v>
      </c>
      <c r="Y316" s="74">
        <f t="shared" si="90"/>
        <v>15.737706146370584</v>
      </c>
      <c r="Z316" s="74">
        <f>Иные!B259</f>
        <v>26367.9</v>
      </c>
      <c r="AA316" s="74">
        <f>Иные!C259</f>
        <v>55443.100000000006</v>
      </c>
      <c r="AB316" s="74">
        <f>Иные!D259</f>
        <v>55443.100000000006</v>
      </c>
      <c r="AC316" s="74">
        <f>Иные!E259</f>
        <v>0</v>
      </c>
      <c r="AD316" s="74">
        <f>Иные!F259</f>
        <v>4894.6688800000002</v>
      </c>
      <c r="AE316" s="74">
        <f>AD316/AA316*100</f>
        <v>8.8282741765882502</v>
      </c>
      <c r="AF316" s="38"/>
      <c r="AG316" s="35"/>
    </row>
    <row r="317" spans="1:33" x14ac:dyDescent="0.25">
      <c r="A317" s="16" t="s">
        <v>293</v>
      </c>
      <c r="B317" s="141">
        <f t="shared" si="78"/>
        <v>0</v>
      </c>
      <c r="C317" s="141">
        <f t="shared" si="79"/>
        <v>0</v>
      </c>
      <c r="D317" s="141">
        <f t="shared" si="80"/>
        <v>0</v>
      </c>
      <c r="E317" s="141">
        <f t="shared" si="81"/>
        <v>0</v>
      </c>
      <c r="F317" s="141">
        <f t="shared" si="82"/>
        <v>0</v>
      </c>
      <c r="G317" s="141"/>
      <c r="H317" s="74"/>
      <c r="I317" s="74"/>
      <c r="J317" s="74"/>
      <c r="K317" s="74"/>
      <c r="L317" s="74"/>
      <c r="M317" s="75"/>
      <c r="N317" s="231"/>
      <c r="O317" s="231"/>
      <c r="P317" s="231"/>
      <c r="Q317" s="231"/>
      <c r="R317" s="231"/>
      <c r="S317" s="74"/>
      <c r="T317" s="74">
        <f>'Субвенции '!B308</f>
        <v>0</v>
      </c>
      <c r="U317" s="74">
        <f>'Субвенции '!C308</f>
        <v>0</v>
      </c>
      <c r="V317" s="74">
        <f>'Субвенции '!D308</f>
        <v>0</v>
      </c>
      <c r="W317" s="74">
        <f>'Субвенции '!E308</f>
        <v>0</v>
      </c>
      <c r="X317" s="74">
        <f>'Субвенции '!F308</f>
        <v>0</v>
      </c>
      <c r="Y317" s="74"/>
      <c r="Z317" s="74"/>
      <c r="AA317" s="74"/>
      <c r="AB317" s="74"/>
      <c r="AC317" s="74"/>
      <c r="AD317" s="74"/>
      <c r="AE317" s="74"/>
      <c r="AF317" s="38"/>
      <c r="AG317" s="35"/>
    </row>
    <row r="318" spans="1:33" x14ac:dyDescent="0.25">
      <c r="A318" s="16" t="s">
        <v>497</v>
      </c>
      <c r="B318" s="141">
        <f t="shared" si="78"/>
        <v>0</v>
      </c>
      <c r="C318" s="141">
        <f t="shared" si="79"/>
        <v>0</v>
      </c>
      <c r="D318" s="141">
        <f t="shared" si="80"/>
        <v>0</v>
      </c>
      <c r="E318" s="141">
        <f t="shared" si="81"/>
        <v>0</v>
      </c>
      <c r="F318" s="141">
        <f t="shared" si="82"/>
        <v>0</v>
      </c>
      <c r="G318" s="141"/>
      <c r="H318" s="74"/>
      <c r="I318" s="74"/>
      <c r="J318" s="74"/>
      <c r="K318" s="74"/>
      <c r="L318" s="74"/>
      <c r="M318" s="75"/>
      <c r="N318" s="231">
        <f>Субсидии!B312</f>
        <v>0</v>
      </c>
      <c r="O318" s="231">
        <f>Субсидии!C312</f>
        <v>0</v>
      </c>
      <c r="P318" s="231">
        <f>Субсидии!D312</f>
        <v>0</v>
      </c>
      <c r="Q318" s="231">
        <f>Субсидии!E312</f>
        <v>0</v>
      </c>
      <c r="R318" s="231">
        <f>Субсидии!F312</f>
        <v>0</v>
      </c>
      <c r="S318" s="74"/>
      <c r="T318" s="74">
        <f>'Субвенции '!B309</f>
        <v>0</v>
      </c>
      <c r="U318" s="74">
        <f>'Субвенции '!C309</f>
        <v>0</v>
      </c>
      <c r="V318" s="74">
        <f>'Субвенции '!D309</f>
        <v>0</v>
      </c>
      <c r="W318" s="74">
        <f>'Субвенции '!E309</f>
        <v>0</v>
      </c>
      <c r="X318" s="74">
        <f>'Субвенции '!F309</f>
        <v>0</v>
      </c>
      <c r="Y318" s="74"/>
      <c r="Z318" s="74"/>
      <c r="AA318" s="74"/>
      <c r="AB318" s="74"/>
      <c r="AC318" s="74"/>
      <c r="AD318" s="74"/>
      <c r="AE318" s="74"/>
      <c r="AF318" s="38"/>
      <c r="AG318" s="35"/>
    </row>
    <row r="319" spans="1:33" x14ac:dyDescent="0.25">
      <c r="A319" s="16" t="s">
        <v>438</v>
      </c>
      <c r="B319" s="141">
        <f t="shared" si="78"/>
        <v>3674.1</v>
      </c>
      <c r="C319" s="141">
        <f t="shared" si="79"/>
        <v>3674.1</v>
      </c>
      <c r="D319" s="141">
        <f t="shared" si="80"/>
        <v>3674.1</v>
      </c>
      <c r="E319" s="141">
        <f t="shared" si="81"/>
        <v>0</v>
      </c>
      <c r="F319" s="141">
        <f t="shared" si="82"/>
        <v>28.22006</v>
      </c>
      <c r="G319" s="141">
        <f t="shared" ref="G319:G345" si="94">F319/C319*100</f>
        <v>0.76808089055823203</v>
      </c>
      <c r="H319" s="74"/>
      <c r="I319" s="74"/>
      <c r="J319" s="74"/>
      <c r="K319" s="74"/>
      <c r="L319" s="74"/>
      <c r="M319" s="75"/>
      <c r="N319" s="231">
        <f>Субсидии!B313</f>
        <v>3447</v>
      </c>
      <c r="O319" s="231">
        <f>Субсидии!C313</f>
        <v>3447</v>
      </c>
      <c r="P319" s="231">
        <f>Субсидии!D313</f>
        <v>3447</v>
      </c>
      <c r="Q319" s="231">
        <f>Субсидии!E313</f>
        <v>0</v>
      </c>
      <c r="R319" s="231">
        <f>Субсидии!F313</f>
        <v>0</v>
      </c>
      <c r="S319" s="74">
        <f t="shared" ref="S319:S345" si="95">R319/O319*100</f>
        <v>0</v>
      </c>
      <c r="T319" s="74">
        <f>'Субвенции '!B310</f>
        <v>227.1</v>
      </c>
      <c r="U319" s="74">
        <f>'Субвенции '!C310</f>
        <v>227.1</v>
      </c>
      <c r="V319" s="74">
        <f>'Субвенции '!D310</f>
        <v>227.1</v>
      </c>
      <c r="W319" s="74">
        <f>'Субвенции '!E310</f>
        <v>0</v>
      </c>
      <c r="X319" s="74">
        <f>'Субвенции '!F310</f>
        <v>28.22006</v>
      </c>
      <c r="Y319" s="74">
        <f t="shared" ref="Y319:Y325" si="96">X319/U319*100</f>
        <v>12.426270365477764</v>
      </c>
      <c r="Z319" s="74"/>
      <c r="AA319" s="74">
        <f>Иные!C260</f>
        <v>0</v>
      </c>
      <c r="AB319" s="74">
        <f>Иные!D260</f>
        <v>0</v>
      </c>
      <c r="AC319" s="74">
        <f>Иные!E260</f>
        <v>0</v>
      </c>
      <c r="AD319" s="74">
        <f>Иные!F260</f>
        <v>0</v>
      </c>
      <c r="AE319" s="74"/>
      <c r="AF319" s="38"/>
      <c r="AG319" s="35"/>
    </row>
    <row r="320" spans="1:33" x14ac:dyDescent="0.25">
      <c r="A320" s="16" t="s">
        <v>441</v>
      </c>
      <c r="B320" s="141">
        <f t="shared" si="78"/>
        <v>5570.1</v>
      </c>
      <c r="C320" s="141">
        <f t="shared" si="79"/>
        <v>5570.1</v>
      </c>
      <c r="D320" s="141">
        <f t="shared" si="80"/>
        <v>5570.1</v>
      </c>
      <c r="E320" s="141">
        <f t="shared" si="81"/>
        <v>0</v>
      </c>
      <c r="F320" s="141">
        <f t="shared" si="82"/>
        <v>21.536349999999999</v>
      </c>
      <c r="G320" s="141">
        <f t="shared" si="94"/>
        <v>0.38664207105797022</v>
      </c>
      <c r="H320" s="74"/>
      <c r="I320" s="74"/>
      <c r="J320" s="74"/>
      <c r="K320" s="74"/>
      <c r="L320" s="74"/>
      <c r="M320" s="75"/>
      <c r="N320" s="231">
        <f>Субсидии!B314</f>
        <v>5343</v>
      </c>
      <c r="O320" s="231">
        <f>Субсидии!C314</f>
        <v>5343</v>
      </c>
      <c r="P320" s="231">
        <f>Субсидии!D314</f>
        <v>5343</v>
      </c>
      <c r="Q320" s="231">
        <f>Субсидии!E314</f>
        <v>0</v>
      </c>
      <c r="R320" s="231">
        <f>Субсидии!F314</f>
        <v>0</v>
      </c>
      <c r="S320" s="74">
        <f t="shared" si="95"/>
        <v>0</v>
      </c>
      <c r="T320" s="74">
        <f>'Субвенции '!B311</f>
        <v>227.1</v>
      </c>
      <c r="U320" s="74">
        <f>'Субвенции '!C311</f>
        <v>227.1</v>
      </c>
      <c r="V320" s="74">
        <f>'Субвенции '!D311</f>
        <v>227.1</v>
      </c>
      <c r="W320" s="74">
        <f>'Субвенции '!E311</f>
        <v>0</v>
      </c>
      <c r="X320" s="74">
        <f>'Субвенции '!F311</f>
        <v>21.536349999999999</v>
      </c>
      <c r="Y320" s="74">
        <f t="shared" si="96"/>
        <v>9.4832012329370308</v>
      </c>
      <c r="Z320" s="74"/>
      <c r="AA320" s="74"/>
      <c r="AB320" s="74"/>
      <c r="AC320" s="74"/>
      <c r="AD320" s="74"/>
      <c r="AE320" s="74"/>
      <c r="AF320" s="38"/>
      <c r="AG320" s="35"/>
    </row>
    <row r="321" spans="1:33" x14ac:dyDescent="0.25">
      <c r="A321" s="16" t="s">
        <v>439</v>
      </c>
      <c r="B321" s="141">
        <f t="shared" si="78"/>
        <v>3083.1</v>
      </c>
      <c r="C321" s="141">
        <f t="shared" si="79"/>
        <v>3401.1</v>
      </c>
      <c r="D321" s="141">
        <f t="shared" si="80"/>
        <v>3401.1</v>
      </c>
      <c r="E321" s="141">
        <f t="shared" si="81"/>
        <v>0</v>
      </c>
      <c r="F321" s="141">
        <f t="shared" si="82"/>
        <v>28.22006</v>
      </c>
      <c r="G321" s="141">
        <f t="shared" si="94"/>
        <v>0.8297333215724324</v>
      </c>
      <c r="H321" s="74"/>
      <c r="I321" s="74"/>
      <c r="J321" s="74"/>
      <c r="K321" s="74"/>
      <c r="L321" s="74"/>
      <c r="M321" s="75"/>
      <c r="N321" s="231">
        <f>Субсидии!B315</f>
        <v>2856</v>
      </c>
      <c r="O321" s="231">
        <f>Субсидии!C315</f>
        <v>3174</v>
      </c>
      <c r="P321" s="231">
        <f>Субсидии!D315</f>
        <v>3174</v>
      </c>
      <c r="Q321" s="231">
        <f>Субсидии!E315</f>
        <v>0</v>
      </c>
      <c r="R321" s="231">
        <f>Субсидии!F315</f>
        <v>0</v>
      </c>
      <c r="S321" s="74">
        <f t="shared" si="95"/>
        <v>0</v>
      </c>
      <c r="T321" s="74">
        <f>'Субвенции '!B312</f>
        <v>227.1</v>
      </c>
      <c r="U321" s="74">
        <f>'Субвенции '!C312</f>
        <v>227.1</v>
      </c>
      <c r="V321" s="74">
        <f>'Субвенции '!D312</f>
        <v>227.1</v>
      </c>
      <c r="W321" s="74">
        <f>'Субвенции '!E312</f>
        <v>0</v>
      </c>
      <c r="X321" s="74">
        <f>'Субвенции '!F312</f>
        <v>28.22006</v>
      </c>
      <c r="Y321" s="74">
        <f t="shared" si="96"/>
        <v>12.426270365477764</v>
      </c>
      <c r="Z321" s="74"/>
      <c r="AA321" s="74"/>
      <c r="AB321" s="74"/>
      <c r="AC321" s="74"/>
      <c r="AD321" s="74"/>
      <c r="AE321" s="74"/>
      <c r="AF321" s="38"/>
      <c r="AG321" s="35"/>
    </row>
    <row r="322" spans="1:33" x14ac:dyDescent="0.25">
      <c r="A322" s="16" t="s">
        <v>271</v>
      </c>
      <c r="B322" s="141">
        <f t="shared" si="78"/>
        <v>11567.7</v>
      </c>
      <c r="C322" s="141">
        <f t="shared" si="79"/>
        <v>12500.9337</v>
      </c>
      <c r="D322" s="141">
        <f t="shared" si="80"/>
        <v>12500.9337</v>
      </c>
      <c r="E322" s="141">
        <f t="shared" si="81"/>
        <v>0</v>
      </c>
      <c r="F322" s="141">
        <f t="shared" si="82"/>
        <v>70.550179999999997</v>
      </c>
      <c r="G322" s="141">
        <f t="shared" si="94"/>
        <v>0.56435928461887608</v>
      </c>
      <c r="H322" s="74"/>
      <c r="I322" s="74"/>
      <c r="J322" s="74"/>
      <c r="K322" s="74"/>
      <c r="L322" s="74"/>
      <c r="M322" s="75"/>
      <c r="N322" s="231">
        <f>Субсидии!B316</f>
        <v>6000</v>
      </c>
      <c r="O322" s="231">
        <f>Субсидии!C316</f>
        <v>6933.2336999999998</v>
      </c>
      <c r="P322" s="231">
        <f>Субсидии!D316</f>
        <v>6933.2336999999998</v>
      </c>
      <c r="Q322" s="231">
        <f>Субсидии!E316</f>
        <v>0</v>
      </c>
      <c r="R322" s="231">
        <f>Субсидии!F316</f>
        <v>0</v>
      </c>
      <c r="S322" s="74">
        <f t="shared" si="95"/>
        <v>0</v>
      </c>
      <c r="T322" s="74">
        <f>'Субвенции '!B313</f>
        <v>567.70000000000005</v>
      </c>
      <c r="U322" s="74">
        <f>'Субвенции '!C313</f>
        <v>567.70000000000005</v>
      </c>
      <c r="V322" s="74">
        <f>'Субвенции '!D313</f>
        <v>567.70000000000005</v>
      </c>
      <c r="W322" s="74">
        <f>'Субвенции '!E313</f>
        <v>0</v>
      </c>
      <c r="X322" s="74">
        <f>'Субвенции '!F313</f>
        <v>70.550179999999997</v>
      </c>
      <c r="Y322" s="74">
        <f t="shared" si="96"/>
        <v>12.427370089836181</v>
      </c>
      <c r="Z322" s="74">
        <f>Иные!B261</f>
        <v>5000</v>
      </c>
      <c r="AA322" s="74">
        <f>Иные!C261</f>
        <v>5000</v>
      </c>
      <c r="AB322" s="74">
        <f>Иные!D261</f>
        <v>5000</v>
      </c>
      <c r="AC322" s="74">
        <f>Иные!E261</f>
        <v>0</v>
      </c>
      <c r="AD322" s="74">
        <f>Иные!F261</f>
        <v>0</v>
      </c>
      <c r="AE322" s="74">
        <f t="shared" ref="AE322:AE323" si="97">AD322/AA322*100</f>
        <v>0</v>
      </c>
      <c r="AF322" s="38"/>
      <c r="AG322" s="35"/>
    </row>
    <row r="323" spans="1:33" x14ac:dyDescent="0.25">
      <c r="A323" s="16" t="s">
        <v>440</v>
      </c>
      <c r="B323" s="141">
        <f t="shared" si="78"/>
        <v>5135.1000000000004</v>
      </c>
      <c r="C323" s="141">
        <f t="shared" si="79"/>
        <v>5151.8</v>
      </c>
      <c r="D323" s="141">
        <f t="shared" si="80"/>
        <v>5151.8</v>
      </c>
      <c r="E323" s="141">
        <f t="shared" si="81"/>
        <v>0</v>
      </c>
      <c r="F323" s="141">
        <f t="shared" si="82"/>
        <v>30.596080000000001</v>
      </c>
      <c r="G323" s="141">
        <f t="shared" si="94"/>
        <v>0.59389106719981366</v>
      </c>
      <c r="H323" s="74"/>
      <c r="I323" s="74"/>
      <c r="J323" s="74"/>
      <c r="K323" s="74"/>
      <c r="L323" s="74"/>
      <c r="M323" s="75"/>
      <c r="N323" s="231">
        <f>Субсидии!B317</f>
        <v>4908</v>
      </c>
      <c r="O323" s="231">
        <f>Субсидии!C317</f>
        <v>4908</v>
      </c>
      <c r="P323" s="231">
        <f>Субсидии!D317</f>
        <v>4908</v>
      </c>
      <c r="Q323" s="231">
        <f>Субсидии!E317</f>
        <v>0</v>
      </c>
      <c r="R323" s="231">
        <f>Субсидии!F317</f>
        <v>0</v>
      </c>
      <c r="S323" s="74">
        <f t="shared" si="95"/>
        <v>0</v>
      </c>
      <c r="T323" s="74">
        <f>'Субвенции '!B314</f>
        <v>227.1</v>
      </c>
      <c r="U323" s="74">
        <f>'Субвенции '!C314</f>
        <v>227.1</v>
      </c>
      <c r="V323" s="74">
        <f>'Субвенции '!D314</f>
        <v>227.1</v>
      </c>
      <c r="W323" s="74">
        <f>'Субвенции '!E314</f>
        <v>0</v>
      </c>
      <c r="X323" s="74">
        <f>'Субвенции '!F314</f>
        <v>28.22006</v>
      </c>
      <c r="Y323" s="74">
        <f t="shared" si="96"/>
        <v>12.426270365477764</v>
      </c>
      <c r="Z323" s="74">
        <f>Иные!B262</f>
        <v>0</v>
      </c>
      <c r="AA323" s="74">
        <f>Иные!C262</f>
        <v>16.7</v>
      </c>
      <c r="AB323" s="74">
        <f>Иные!D262</f>
        <v>16.7</v>
      </c>
      <c r="AC323" s="74">
        <f>Иные!E262</f>
        <v>0</v>
      </c>
      <c r="AD323" s="74">
        <f>Иные!F262</f>
        <v>2.37602</v>
      </c>
      <c r="AE323" s="74">
        <f t="shared" si="97"/>
        <v>14.227664670658683</v>
      </c>
      <c r="AF323" s="38"/>
      <c r="AG323" s="35"/>
    </row>
    <row r="324" spans="1:33" s="5" customFormat="1" ht="31.5" x14ac:dyDescent="0.25">
      <c r="A324" s="7" t="s">
        <v>273</v>
      </c>
      <c r="B324" s="71">
        <f t="shared" si="78"/>
        <v>1050517.3946499999</v>
      </c>
      <c r="C324" s="71">
        <f t="shared" si="79"/>
        <v>1137687.1913999999</v>
      </c>
      <c r="D324" s="71">
        <f t="shared" si="80"/>
        <v>1137687.1913999999</v>
      </c>
      <c r="E324" s="71">
        <f t="shared" si="81"/>
        <v>0</v>
      </c>
      <c r="F324" s="71">
        <f t="shared" si="82"/>
        <v>209171.60115999999</v>
      </c>
      <c r="G324" s="71">
        <f t="shared" si="94"/>
        <v>18.385686570189861</v>
      </c>
      <c r="H324" s="71">
        <f>SUM(H325:H332)</f>
        <v>223431.3</v>
      </c>
      <c r="I324" s="71">
        <f>SUM(I325:I332)</f>
        <v>223431.3</v>
      </c>
      <c r="J324" s="71">
        <f>SUM(J325:J332)</f>
        <v>223431.3</v>
      </c>
      <c r="K324" s="71">
        <f>SUM(K325:K332)</f>
        <v>0</v>
      </c>
      <c r="L324" s="71">
        <f>SUM(L325:L332)</f>
        <v>55857.9</v>
      </c>
      <c r="M324" s="72">
        <f>L324/I324*100</f>
        <v>25.000033567365005</v>
      </c>
      <c r="N324" s="71">
        <f>SUM(N325:N332)</f>
        <v>148816.59464999998</v>
      </c>
      <c r="O324" s="71">
        <f>SUM(O325:O332)</f>
        <v>148459.9914</v>
      </c>
      <c r="P324" s="71">
        <f>SUM(P325:P332)</f>
        <v>148459.9914</v>
      </c>
      <c r="Q324" s="71">
        <f>SUM(Q325:Q332)</f>
        <v>0</v>
      </c>
      <c r="R324" s="71">
        <f>SUM(R325:R332)</f>
        <v>17222.164229999998</v>
      </c>
      <c r="S324" s="71">
        <f t="shared" si="95"/>
        <v>11.600542386936983</v>
      </c>
      <c r="T324" s="71">
        <f>SUM(T325:T332)</f>
        <v>603603.69999999984</v>
      </c>
      <c r="U324" s="71">
        <f>SUM(U325:U332)</f>
        <v>648469.99999999988</v>
      </c>
      <c r="V324" s="71">
        <f>SUM(V325:V332)</f>
        <v>648469.99999999988</v>
      </c>
      <c r="W324" s="71">
        <f>SUM(W325:W332)</f>
        <v>0</v>
      </c>
      <c r="X324" s="71">
        <f>SUM(X325:X332)</f>
        <v>121327.03217999999</v>
      </c>
      <c r="Y324" s="71">
        <f t="shared" si="96"/>
        <v>18.709737101176618</v>
      </c>
      <c r="Z324" s="71">
        <f>SUM(Z325:Z332)</f>
        <v>74665.8</v>
      </c>
      <c r="AA324" s="71">
        <f>SUM(AA325:AA332)</f>
        <v>117325.9</v>
      </c>
      <c r="AB324" s="71">
        <f>SUM(AB325:AB332)</f>
        <v>117325.9</v>
      </c>
      <c r="AC324" s="71">
        <f>SUM(AC325:AC332)</f>
        <v>0</v>
      </c>
      <c r="AD324" s="71">
        <f>SUM(AD325:AD332)</f>
        <v>14764.504749999998</v>
      </c>
      <c r="AE324" s="71">
        <f>AD324/AA324*100</f>
        <v>12.584181966641635</v>
      </c>
      <c r="AF324" s="38"/>
      <c r="AG324" s="37"/>
    </row>
    <row r="325" spans="1:33" ht="31.5" x14ac:dyDescent="0.25">
      <c r="A325" s="252" t="s">
        <v>197</v>
      </c>
      <c r="B325" s="74">
        <f t="shared" si="78"/>
        <v>986438.49465000001</v>
      </c>
      <c r="C325" s="74">
        <f t="shared" si="79"/>
        <v>1069508.01465</v>
      </c>
      <c r="D325" s="74">
        <f t="shared" si="80"/>
        <v>1069508.01465</v>
      </c>
      <c r="E325" s="74">
        <f t="shared" si="81"/>
        <v>0</v>
      </c>
      <c r="F325" s="74">
        <f t="shared" si="82"/>
        <v>208896.60910999999</v>
      </c>
      <c r="G325" s="74">
        <f t="shared" si="94"/>
        <v>19.532028395164676</v>
      </c>
      <c r="H325" s="73">
        <f>Дотации!B75</f>
        <v>223431.3</v>
      </c>
      <c r="I325" s="73">
        <f>Дотации!C75</f>
        <v>223431.3</v>
      </c>
      <c r="J325" s="73">
        <f>Дотации!D75</f>
        <v>223431.3</v>
      </c>
      <c r="K325" s="73">
        <f>Дотации!E75</f>
        <v>0</v>
      </c>
      <c r="L325" s="73">
        <f>Дотации!F75</f>
        <v>55857.9</v>
      </c>
      <c r="M325" s="73">
        <f>L325/I325*100</f>
        <v>25.000033567365005</v>
      </c>
      <c r="N325" s="74">
        <f>Субсидии!B319</f>
        <v>98437.594649999999</v>
      </c>
      <c r="O325" s="74">
        <f>Субсидии!C319</f>
        <v>94479.614650000003</v>
      </c>
      <c r="P325" s="74">
        <f>Субсидии!D319</f>
        <v>94479.614650000003</v>
      </c>
      <c r="Q325" s="74">
        <f>Субсидии!E319</f>
        <v>0</v>
      </c>
      <c r="R325" s="74">
        <f>Субсидии!F319</f>
        <v>17222.164229999998</v>
      </c>
      <c r="S325" s="74">
        <f t="shared" si="95"/>
        <v>18.228444616121216</v>
      </c>
      <c r="T325" s="74">
        <f>'Субвенции '!B316</f>
        <v>602241.1</v>
      </c>
      <c r="U325" s="74">
        <f>'Субвенции '!C316</f>
        <v>647107.4</v>
      </c>
      <c r="V325" s="74">
        <f>'Субвенции '!D316</f>
        <v>647107.4</v>
      </c>
      <c r="W325" s="74">
        <f>'Субвенции '!E316</f>
        <v>0</v>
      </c>
      <c r="X325" s="74">
        <f>'Субвенции '!F316</f>
        <v>121135.19012</v>
      </c>
      <c r="Y325" s="74">
        <f t="shared" si="96"/>
        <v>18.719487695551003</v>
      </c>
      <c r="Z325" s="74">
        <f>Иные!B264</f>
        <v>62328.499999999993</v>
      </c>
      <c r="AA325" s="74">
        <f>Иные!C264</f>
        <v>104489.70000000001</v>
      </c>
      <c r="AB325" s="74">
        <f>Иные!D264</f>
        <v>104489.70000000001</v>
      </c>
      <c r="AC325" s="74">
        <f>Иные!E264</f>
        <v>0</v>
      </c>
      <c r="AD325" s="74">
        <f>Иные!F264</f>
        <v>14681.354759999998</v>
      </c>
      <c r="AE325" s="74">
        <f>AD325/AA325*100</f>
        <v>14.050528195602052</v>
      </c>
      <c r="AF325" s="38"/>
      <c r="AG325" s="35"/>
    </row>
    <row r="326" spans="1:33" x14ac:dyDescent="0.25">
      <c r="A326" s="16" t="s">
        <v>270</v>
      </c>
      <c r="B326" s="141">
        <f t="shared" si="78"/>
        <v>17000</v>
      </c>
      <c r="C326" s="141">
        <f t="shared" si="79"/>
        <v>17000</v>
      </c>
      <c r="D326" s="141">
        <f t="shared" si="80"/>
        <v>17000</v>
      </c>
      <c r="E326" s="141">
        <f t="shared" si="81"/>
        <v>0</v>
      </c>
      <c r="F326" s="141">
        <f t="shared" si="82"/>
        <v>0</v>
      </c>
      <c r="G326" s="141">
        <f t="shared" si="94"/>
        <v>0</v>
      </c>
      <c r="H326" s="74"/>
      <c r="I326" s="74"/>
      <c r="J326" s="74"/>
      <c r="K326" s="74"/>
      <c r="L326" s="74"/>
      <c r="M326" s="75"/>
      <c r="N326" s="231">
        <f>Субсидии!B320</f>
        <v>12000</v>
      </c>
      <c r="O326" s="231">
        <f>Субсидии!C320</f>
        <v>12000</v>
      </c>
      <c r="P326" s="231">
        <f>Субсидии!D320</f>
        <v>12000</v>
      </c>
      <c r="Q326" s="231">
        <f>Субсидии!E320</f>
        <v>0</v>
      </c>
      <c r="R326" s="231">
        <f>Субсидии!F320</f>
        <v>0</v>
      </c>
      <c r="S326" s="74">
        <f t="shared" si="95"/>
        <v>0</v>
      </c>
      <c r="T326" s="74"/>
      <c r="U326" s="74"/>
      <c r="V326" s="74"/>
      <c r="W326" s="74"/>
      <c r="X326" s="74"/>
      <c r="Y326" s="74"/>
      <c r="Z326" s="74">
        <f>Иные!B265</f>
        <v>5000</v>
      </c>
      <c r="AA326" s="74">
        <f>Иные!C265</f>
        <v>5000</v>
      </c>
      <c r="AB326" s="74">
        <f>Иные!D265</f>
        <v>5000</v>
      </c>
      <c r="AC326" s="74">
        <f>Иные!E265</f>
        <v>0</v>
      </c>
      <c r="AD326" s="74">
        <f>Иные!F265</f>
        <v>0</v>
      </c>
      <c r="AE326" s="74">
        <f t="shared" ref="AE326:AE332" si="98">AD326/AA326*100</f>
        <v>0</v>
      </c>
      <c r="AF326" s="38"/>
      <c r="AG326" s="35"/>
    </row>
    <row r="327" spans="1:33" x14ac:dyDescent="0.25">
      <c r="A327" s="16" t="s">
        <v>446</v>
      </c>
      <c r="B327" s="141">
        <f t="shared" si="78"/>
        <v>8128.2000000000007</v>
      </c>
      <c r="C327" s="141">
        <f t="shared" si="79"/>
        <v>8298.7999999999993</v>
      </c>
      <c r="D327" s="141">
        <f t="shared" si="80"/>
        <v>8298.7999999999993</v>
      </c>
      <c r="E327" s="141">
        <f t="shared" si="81"/>
        <v>0</v>
      </c>
      <c r="F327" s="141">
        <f t="shared" si="82"/>
        <v>52.964559999999999</v>
      </c>
      <c r="G327" s="141">
        <f t="shared" si="94"/>
        <v>0.63821950161469132</v>
      </c>
      <c r="H327" s="74"/>
      <c r="I327" s="74"/>
      <c r="J327" s="74"/>
      <c r="K327" s="74"/>
      <c r="L327" s="74"/>
      <c r="M327" s="75"/>
      <c r="N327" s="231">
        <f>Субсидии!B321</f>
        <v>6633</v>
      </c>
      <c r="O327" s="231">
        <f>Субсидии!C321</f>
        <v>6683</v>
      </c>
      <c r="P327" s="231">
        <f>Субсидии!D321</f>
        <v>6683</v>
      </c>
      <c r="Q327" s="231">
        <f>Субсидии!E321</f>
        <v>0</v>
      </c>
      <c r="R327" s="231">
        <f>Субсидии!F321</f>
        <v>0</v>
      </c>
      <c r="S327" s="74">
        <f t="shared" si="95"/>
        <v>0</v>
      </c>
      <c r="T327" s="74">
        <f>'Субвенции '!B317</f>
        <v>227.1</v>
      </c>
      <c r="U327" s="74">
        <f>'Субвенции '!C317</f>
        <v>227.1</v>
      </c>
      <c r="V327" s="74">
        <f>'Субвенции '!D317</f>
        <v>227.1</v>
      </c>
      <c r="W327" s="74">
        <f>'Субвенции '!E317</f>
        <v>0</v>
      </c>
      <c r="X327" s="74">
        <f>'Субвенции '!F317</f>
        <v>32.864559999999997</v>
      </c>
      <c r="Y327" s="74">
        <f t="shared" ref="Y327:Y345" si="99">X327/U327*100</f>
        <v>14.471404667547336</v>
      </c>
      <c r="Z327" s="74">
        <f>Иные!B266</f>
        <v>1268.0999999999999</v>
      </c>
      <c r="AA327" s="74">
        <f>Иные!C266</f>
        <v>1388.6999999999998</v>
      </c>
      <c r="AB327" s="74">
        <f>Иные!D266</f>
        <v>1388.6999999999998</v>
      </c>
      <c r="AC327" s="74">
        <f>Иные!E266</f>
        <v>0</v>
      </c>
      <c r="AD327" s="74">
        <f>Иные!F266</f>
        <v>20.100000000000001</v>
      </c>
      <c r="AE327" s="74">
        <f t="shared" si="98"/>
        <v>1.4473968459710522</v>
      </c>
      <c r="AF327" s="38"/>
      <c r="AG327" s="35"/>
    </row>
    <row r="328" spans="1:33" x14ac:dyDescent="0.25">
      <c r="A328" s="16" t="s">
        <v>445</v>
      </c>
      <c r="B328" s="141">
        <f t="shared" si="78"/>
        <v>6516.5</v>
      </c>
      <c r="C328" s="141">
        <f t="shared" si="79"/>
        <v>6516.5</v>
      </c>
      <c r="D328" s="141">
        <f t="shared" si="80"/>
        <v>6516.5</v>
      </c>
      <c r="E328" s="141">
        <f t="shared" si="81"/>
        <v>0</v>
      </c>
      <c r="F328" s="141">
        <f t="shared" si="82"/>
        <v>40.220759999999999</v>
      </c>
      <c r="G328" s="141">
        <f t="shared" si="94"/>
        <v>0.61721414869945523</v>
      </c>
      <c r="H328" s="74"/>
      <c r="I328" s="74"/>
      <c r="J328" s="74"/>
      <c r="K328" s="74"/>
      <c r="L328" s="74"/>
      <c r="M328" s="75"/>
      <c r="N328" s="231">
        <f>Субсидии!B322</f>
        <v>5280</v>
      </c>
      <c r="O328" s="231">
        <f>Субсидии!C322</f>
        <v>5280</v>
      </c>
      <c r="P328" s="231">
        <f>Субсидии!D322</f>
        <v>5280</v>
      </c>
      <c r="Q328" s="231">
        <f>Субсидии!E322</f>
        <v>0</v>
      </c>
      <c r="R328" s="231">
        <f>Субсидии!F322</f>
        <v>0</v>
      </c>
      <c r="S328" s="74">
        <f t="shared" si="95"/>
        <v>0</v>
      </c>
      <c r="T328" s="74">
        <f>'Субвенции '!B318</f>
        <v>227.1</v>
      </c>
      <c r="U328" s="74">
        <f>'Субвенции '!C318</f>
        <v>227.1</v>
      </c>
      <c r="V328" s="74">
        <f>'Субвенции '!D318</f>
        <v>227.1</v>
      </c>
      <c r="W328" s="74">
        <f>'Субвенции '!E318</f>
        <v>0</v>
      </c>
      <c r="X328" s="74">
        <f>'Субвенции '!F318</f>
        <v>40.220759999999999</v>
      </c>
      <c r="Y328" s="74">
        <f t="shared" si="99"/>
        <v>17.710594451783354</v>
      </c>
      <c r="Z328" s="74">
        <f>Иные!B267</f>
        <v>1009.4</v>
      </c>
      <c r="AA328" s="74">
        <f>Иные!C267</f>
        <v>1009.4</v>
      </c>
      <c r="AB328" s="74">
        <f>Иные!D267</f>
        <v>1009.4</v>
      </c>
      <c r="AC328" s="74">
        <f>Иные!E267</f>
        <v>0</v>
      </c>
      <c r="AD328" s="74">
        <f>Иные!F267</f>
        <v>0</v>
      </c>
      <c r="AE328" s="74">
        <f t="shared" si="98"/>
        <v>0</v>
      </c>
      <c r="AF328" s="38"/>
      <c r="AG328" s="35"/>
    </row>
    <row r="329" spans="1:33" x14ac:dyDescent="0.25">
      <c r="A329" s="16" t="s">
        <v>141</v>
      </c>
      <c r="B329" s="141">
        <f t="shared" ref="B329:B392" si="100">H329+N329+T329+Z329</f>
        <v>7038.3</v>
      </c>
      <c r="C329" s="141">
        <f t="shared" ref="C329:C392" si="101">I329+O329+U329+AA329</f>
        <v>7038.3</v>
      </c>
      <c r="D329" s="141">
        <f t="shared" ref="D329:D392" si="102">J329+P329+V329+AB329</f>
        <v>7038.3</v>
      </c>
      <c r="E329" s="141">
        <f t="shared" ref="E329:E392" si="103">K329+Q329+W329+AC329</f>
        <v>0</v>
      </c>
      <c r="F329" s="141">
        <f t="shared" ref="F329:F392" si="104">L329+R329+X329+AD329</f>
        <v>29.817299999999999</v>
      </c>
      <c r="G329" s="141">
        <f t="shared" si="94"/>
        <v>0.42364349345722685</v>
      </c>
      <c r="H329" s="74"/>
      <c r="I329" s="74"/>
      <c r="J329" s="74"/>
      <c r="K329" s="74"/>
      <c r="L329" s="74"/>
      <c r="M329" s="75"/>
      <c r="N329" s="231">
        <f>Субсидии!B323</f>
        <v>5718</v>
      </c>
      <c r="O329" s="231">
        <f>Субсидии!C323</f>
        <v>5718</v>
      </c>
      <c r="P329" s="231">
        <f>Субсидии!D323</f>
        <v>5718</v>
      </c>
      <c r="Q329" s="231">
        <f>Субсидии!E323</f>
        <v>0</v>
      </c>
      <c r="R329" s="231">
        <f>Субсидии!F323</f>
        <v>0</v>
      </c>
      <c r="S329" s="74">
        <f t="shared" si="95"/>
        <v>0</v>
      </c>
      <c r="T329" s="74">
        <f>'Субвенции '!B319</f>
        <v>227.1</v>
      </c>
      <c r="U329" s="74">
        <f>'Субвенции '!C319</f>
        <v>227.1</v>
      </c>
      <c r="V329" s="74">
        <f>'Субвенции '!D319</f>
        <v>227.1</v>
      </c>
      <c r="W329" s="74">
        <f>'Субвенции '!E319</f>
        <v>0</v>
      </c>
      <c r="X329" s="74">
        <f>'Субвенции '!F319</f>
        <v>29.817299999999999</v>
      </c>
      <c r="Y329" s="74">
        <f t="shared" si="99"/>
        <v>13.129590488771466</v>
      </c>
      <c r="Z329" s="74">
        <f>Иные!B268</f>
        <v>1093.2</v>
      </c>
      <c r="AA329" s="74">
        <f>Иные!C268</f>
        <v>1093.2</v>
      </c>
      <c r="AB329" s="74">
        <f>Иные!D268</f>
        <v>1093.2</v>
      </c>
      <c r="AC329" s="74">
        <f>Иные!E268</f>
        <v>0</v>
      </c>
      <c r="AD329" s="74">
        <f>Иные!F268</f>
        <v>0</v>
      </c>
      <c r="AE329" s="74">
        <f t="shared" si="98"/>
        <v>0</v>
      </c>
      <c r="AF329" s="38"/>
      <c r="AG329" s="35"/>
    </row>
    <row r="330" spans="1:33" x14ac:dyDescent="0.25">
      <c r="A330" s="16" t="s">
        <v>444</v>
      </c>
      <c r="B330" s="141">
        <f t="shared" si="100"/>
        <v>8900.1</v>
      </c>
      <c r="C330" s="141">
        <f t="shared" si="101"/>
        <v>10988.848120000001</v>
      </c>
      <c r="D330" s="141">
        <f t="shared" si="102"/>
        <v>10988.848120000001</v>
      </c>
      <c r="E330" s="141">
        <f t="shared" si="103"/>
        <v>0</v>
      </c>
      <c r="F330" s="141">
        <f t="shared" si="104"/>
        <v>46.04365</v>
      </c>
      <c r="G330" s="141">
        <f t="shared" si="94"/>
        <v>0.41900342508328342</v>
      </c>
      <c r="H330" s="74"/>
      <c r="I330" s="74"/>
      <c r="J330" s="74"/>
      <c r="K330" s="74"/>
      <c r="L330" s="74"/>
      <c r="M330" s="75"/>
      <c r="N330" s="231">
        <f>Субсидии!B324</f>
        <v>7281</v>
      </c>
      <c r="O330" s="231">
        <f>Субсидии!C324</f>
        <v>9232.7481200000002</v>
      </c>
      <c r="P330" s="231">
        <f>Субсидии!D324</f>
        <v>9232.7481200000002</v>
      </c>
      <c r="Q330" s="231">
        <f>Субсидии!E324</f>
        <v>0</v>
      </c>
      <c r="R330" s="231">
        <f>Субсидии!F324</f>
        <v>0</v>
      </c>
      <c r="S330" s="74">
        <f t="shared" si="95"/>
        <v>0</v>
      </c>
      <c r="T330" s="74">
        <f>'Субвенции '!B320</f>
        <v>227.1</v>
      </c>
      <c r="U330" s="74">
        <f>'Субвенции '!C320</f>
        <v>227.1</v>
      </c>
      <c r="V330" s="74">
        <f>'Субвенции '!D320</f>
        <v>227.1</v>
      </c>
      <c r="W330" s="74">
        <f>'Субвенции '!E320</f>
        <v>0</v>
      </c>
      <c r="X330" s="74">
        <f>'Субвенции '!F320</f>
        <v>23.210319999999999</v>
      </c>
      <c r="Y330" s="74">
        <f t="shared" si="99"/>
        <v>10.220308234258036</v>
      </c>
      <c r="Z330" s="74">
        <f>Иные!B269</f>
        <v>1392</v>
      </c>
      <c r="AA330" s="74">
        <f>Иные!C269</f>
        <v>1529</v>
      </c>
      <c r="AB330" s="74">
        <f>Иные!D269</f>
        <v>1529</v>
      </c>
      <c r="AC330" s="74">
        <f>Иные!E269</f>
        <v>0</v>
      </c>
      <c r="AD330" s="74">
        <f>Иные!F269</f>
        <v>22.83333</v>
      </c>
      <c r="AE330" s="74">
        <f t="shared" si="98"/>
        <v>1.4933505559189013</v>
      </c>
      <c r="AF330" s="38"/>
      <c r="AG330" s="35"/>
    </row>
    <row r="331" spans="1:33" x14ac:dyDescent="0.25">
      <c r="A331" s="16" t="s">
        <v>443</v>
      </c>
      <c r="B331" s="141">
        <f t="shared" si="100"/>
        <v>8203.2000000000007</v>
      </c>
      <c r="C331" s="141">
        <f t="shared" si="101"/>
        <v>8811.6232300000011</v>
      </c>
      <c r="D331" s="141">
        <f t="shared" si="102"/>
        <v>8811.6232300000011</v>
      </c>
      <c r="E331" s="141">
        <f t="shared" si="103"/>
        <v>0</v>
      </c>
      <c r="F331" s="141">
        <f t="shared" si="104"/>
        <v>57.681219999999996</v>
      </c>
      <c r="G331" s="141">
        <f t="shared" si="94"/>
        <v>0.6546037942659515</v>
      </c>
      <c r="H331" s="74"/>
      <c r="I331" s="74"/>
      <c r="J331" s="74"/>
      <c r="K331" s="74"/>
      <c r="L331" s="74"/>
      <c r="M331" s="75"/>
      <c r="N331" s="231">
        <f>Субсидии!B326</f>
        <v>6696</v>
      </c>
      <c r="O331" s="231">
        <f>Субсидии!C326</f>
        <v>7155.5232299999998</v>
      </c>
      <c r="P331" s="231">
        <f>Субсидии!D326</f>
        <v>7155.5232299999998</v>
      </c>
      <c r="Q331" s="231">
        <f>Субсидии!E326</f>
        <v>0</v>
      </c>
      <c r="R331" s="231">
        <f>Субсидии!F326</f>
        <v>0</v>
      </c>
      <c r="S331" s="74">
        <f t="shared" si="95"/>
        <v>0</v>
      </c>
      <c r="T331" s="74">
        <f>'Субвенции '!B321</f>
        <v>227.1</v>
      </c>
      <c r="U331" s="74">
        <f>'Субвенции '!C321</f>
        <v>227.1</v>
      </c>
      <c r="V331" s="74">
        <f>'Субвенции '!D321</f>
        <v>227.1</v>
      </c>
      <c r="W331" s="74">
        <f>'Субвенции '!E321</f>
        <v>0</v>
      </c>
      <c r="X331" s="74">
        <f>'Субвенции '!F321</f>
        <v>32.864559999999997</v>
      </c>
      <c r="Y331" s="74">
        <f t="shared" si="99"/>
        <v>14.471404667547336</v>
      </c>
      <c r="Z331" s="74">
        <f>Иные!B270</f>
        <v>1280.0999999999999</v>
      </c>
      <c r="AA331" s="74">
        <f>Иные!C270</f>
        <v>1429</v>
      </c>
      <c r="AB331" s="74">
        <f>Иные!D270</f>
        <v>1429</v>
      </c>
      <c r="AC331" s="74">
        <f>Иные!E270</f>
        <v>0</v>
      </c>
      <c r="AD331" s="74">
        <f>Иные!F270</f>
        <v>24.816659999999999</v>
      </c>
      <c r="AE331" s="74">
        <f t="shared" si="98"/>
        <v>1.7366452064380686</v>
      </c>
      <c r="AF331" s="38"/>
      <c r="AG331" s="35"/>
    </row>
    <row r="332" spans="1:33" x14ac:dyDescent="0.25">
      <c r="A332" s="16" t="s">
        <v>447</v>
      </c>
      <c r="B332" s="141">
        <f t="shared" si="100"/>
        <v>8292.6</v>
      </c>
      <c r="C332" s="141">
        <f t="shared" si="101"/>
        <v>9525.1054000000004</v>
      </c>
      <c r="D332" s="141">
        <f t="shared" si="102"/>
        <v>9525.1054000000004</v>
      </c>
      <c r="E332" s="141">
        <f t="shared" si="103"/>
        <v>0</v>
      </c>
      <c r="F332" s="141">
        <f t="shared" si="104"/>
        <v>48.264559999999996</v>
      </c>
      <c r="G332" s="141">
        <f t="shared" si="94"/>
        <v>0.50670893363552694</v>
      </c>
      <c r="H332" s="74"/>
      <c r="I332" s="74"/>
      <c r="J332" s="74"/>
      <c r="K332" s="74"/>
      <c r="L332" s="74"/>
      <c r="M332" s="75"/>
      <c r="N332" s="231">
        <f>Субсидии!B325</f>
        <v>6771</v>
      </c>
      <c r="O332" s="231">
        <f>Субсидии!C325</f>
        <v>7911.1054000000004</v>
      </c>
      <c r="P332" s="231">
        <f>Субсидии!D325</f>
        <v>7911.1054000000004</v>
      </c>
      <c r="Q332" s="231">
        <f>Субсидии!E325</f>
        <v>0</v>
      </c>
      <c r="R332" s="231">
        <f>Субсидии!F325</f>
        <v>0</v>
      </c>
      <c r="S332" s="74">
        <f t="shared" si="95"/>
        <v>0</v>
      </c>
      <c r="T332" s="74">
        <f>'Субвенции '!B322</f>
        <v>227.1</v>
      </c>
      <c r="U332" s="74">
        <f>'Субвенции '!C322</f>
        <v>227.1</v>
      </c>
      <c r="V332" s="74">
        <f>'Субвенции '!D322</f>
        <v>227.1</v>
      </c>
      <c r="W332" s="74">
        <f>'Субвенции '!E322</f>
        <v>0</v>
      </c>
      <c r="X332" s="74">
        <f>'Субвенции '!F322</f>
        <v>32.864559999999997</v>
      </c>
      <c r="Y332" s="74">
        <f t="shared" si="99"/>
        <v>14.471404667547336</v>
      </c>
      <c r="Z332" s="74">
        <f>Иные!B271</f>
        <v>1294.5</v>
      </c>
      <c r="AA332" s="74">
        <f>Иные!C271</f>
        <v>1386.9</v>
      </c>
      <c r="AB332" s="74">
        <f>Иные!D271</f>
        <v>1386.9</v>
      </c>
      <c r="AC332" s="74">
        <f>Иные!E271</f>
        <v>0</v>
      </c>
      <c r="AD332" s="74">
        <f>Иные!F271</f>
        <v>15.4</v>
      </c>
      <c r="AE332" s="74">
        <f t="shared" si="98"/>
        <v>1.1103900785925445</v>
      </c>
      <c r="AF332" s="38"/>
      <c r="AG332" s="35"/>
    </row>
    <row r="333" spans="1:33" s="5" customFormat="1" ht="31.5" x14ac:dyDescent="0.25">
      <c r="A333" s="7" t="s">
        <v>264</v>
      </c>
      <c r="B333" s="71">
        <f t="shared" si="100"/>
        <v>530997.40717999998</v>
      </c>
      <c r="C333" s="71">
        <f t="shared" si="101"/>
        <v>555572.71117999998</v>
      </c>
      <c r="D333" s="71">
        <f t="shared" si="102"/>
        <v>555572.71117999998</v>
      </c>
      <c r="E333" s="71">
        <f t="shared" si="103"/>
        <v>0</v>
      </c>
      <c r="F333" s="71">
        <f t="shared" si="104"/>
        <v>104423.14118000001</v>
      </c>
      <c r="G333" s="71">
        <f t="shared" si="94"/>
        <v>18.795585002404476</v>
      </c>
      <c r="H333" s="71">
        <f>SUM(H334:H342)</f>
        <v>70176.800000000003</v>
      </c>
      <c r="I333" s="71">
        <f>SUM(I334:I342)</f>
        <v>70176.800000000003</v>
      </c>
      <c r="J333" s="71">
        <f>SUM(J334:J342)</f>
        <v>70176.800000000003</v>
      </c>
      <c r="K333" s="71">
        <f>SUM(K334:K342)</f>
        <v>0</v>
      </c>
      <c r="L333" s="71">
        <f>SUM(L334:L342)</f>
        <v>22944.3</v>
      </c>
      <c r="M333" s="72">
        <f>L333/I333*100</f>
        <v>32.694993217131582</v>
      </c>
      <c r="N333" s="71">
        <f>SUM(N334:N342)</f>
        <v>131976.50717999999</v>
      </c>
      <c r="O333" s="71">
        <f>SUM(O334:O342)</f>
        <v>130136.51118</v>
      </c>
      <c r="P333" s="71">
        <f>SUM(P334:P342)</f>
        <v>130136.51118</v>
      </c>
      <c r="Q333" s="71">
        <f>SUM(Q334:Q342)</f>
        <v>0</v>
      </c>
      <c r="R333" s="71">
        <f>SUM(R334:R342)</f>
        <v>7427.5006599999997</v>
      </c>
      <c r="S333" s="71">
        <f t="shared" si="95"/>
        <v>5.707468713162716</v>
      </c>
      <c r="T333" s="71">
        <f>SUM(T334:T342)</f>
        <v>302771.99999999994</v>
      </c>
      <c r="U333" s="71">
        <f>SUM(U334:U342)</f>
        <v>318403.59999999992</v>
      </c>
      <c r="V333" s="71">
        <f>SUM(V334:V342)</f>
        <v>318403.59999999992</v>
      </c>
      <c r="W333" s="71">
        <f>SUM(W334:W342)</f>
        <v>0</v>
      </c>
      <c r="X333" s="71">
        <f>SUM(X334:X342)</f>
        <v>66951.399630000014</v>
      </c>
      <c r="Y333" s="71">
        <f t="shared" si="99"/>
        <v>21.027211887679673</v>
      </c>
      <c r="Z333" s="71">
        <f>SUM(Z334:Z342)</f>
        <v>26072.1</v>
      </c>
      <c r="AA333" s="71">
        <f>SUM(AA334:AA342)</f>
        <v>36855.800000000003</v>
      </c>
      <c r="AB333" s="71">
        <f>SUM(AB334:AB342)</f>
        <v>36855.800000000003</v>
      </c>
      <c r="AC333" s="71">
        <f>SUM(AC334:AC342)</f>
        <v>0</v>
      </c>
      <c r="AD333" s="71">
        <f>SUM(AD334:AD342)</f>
        <v>7099.9408899999999</v>
      </c>
      <c r="AE333" s="71">
        <f>AD333/AA333*100</f>
        <v>19.264107386083058</v>
      </c>
      <c r="AF333" s="38"/>
      <c r="AG333" s="37"/>
    </row>
    <row r="334" spans="1:33" ht="31.5" x14ac:dyDescent="0.25">
      <c r="A334" s="252" t="s">
        <v>196</v>
      </c>
      <c r="B334" s="74">
        <f t="shared" si="100"/>
        <v>425087.13405999995</v>
      </c>
      <c r="C334" s="74">
        <f t="shared" si="101"/>
        <v>447498.10405999998</v>
      </c>
      <c r="D334" s="74">
        <f t="shared" si="102"/>
        <v>447498.10405999998</v>
      </c>
      <c r="E334" s="74">
        <f t="shared" si="103"/>
        <v>0</v>
      </c>
      <c r="F334" s="74">
        <f t="shared" si="104"/>
        <v>103675.75294000001</v>
      </c>
      <c r="G334" s="74">
        <f t="shared" si="94"/>
        <v>23.167864176269067</v>
      </c>
      <c r="H334" s="73">
        <f>Дотации!B78</f>
        <v>70176.800000000003</v>
      </c>
      <c r="I334" s="73">
        <f>Дотации!C78</f>
        <v>70176.800000000003</v>
      </c>
      <c r="J334" s="73">
        <f>Дотации!D78</f>
        <v>70176.800000000003</v>
      </c>
      <c r="K334" s="73">
        <f>Дотации!E78</f>
        <v>0</v>
      </c>
      <c r="L334" s="73">
        <f>Дотации!F78</f>
        <v>22944.3</v>
      </c>
      <c r="M334" s="73">
        <f>L334/I334*100</f>
        <v>32.694993217131582</v>
      </c>
      <c r="N334" s="74">
        <f>Субсидии!B328</f>
        <v>34472.034059999998</v>
      </c>
      <c r="O334" s="74">
        <f>Субсидии!C328</f>
        <v>30775.204059999996</v>
      </c>
      <c r="P334" s="74">
        <f>Субсидии!D328</f>
        <v>30775.204059999996</v>
      </c>
      <c r="Q334" s="74">
        <f>Субсидии!E328</f>
        <v>0</v>
      </c>
      <c r="R334" s="74">
        <f>Субсидии!F328</f>
        <v>7427.5006599999997</v>
      </c>
      <c r="S334" s="74">
        <f t="shared" si="95"/>
        <v>24.134691830212354</v>
      </c>
      <c r="T334" s="74">
        <f>'Субвенции '!B324</f>
        <v>299366.2</v>
      </c>
      <c r="U334" s="74">
        <f>'Субвенции '!C324</f>
        <v>314997.8</v>
      </c>
      <c r="V334" s="74">
        <f>'Субвенции '!D324</f>
        <v>314997.8</v>
      </c>
      <c r="W334" s="74">
        <f>'Субвенции '!E324</f>
        <v>0</v>
      </c>
      <c r="X334" s="74">
        <f>'Субвенции '!F324</f>
        <v>66277.081680000003</v>
      </c>
      <c r="Y334" s="74">
        <f t="shared" si="99"/>
        <v>21.040490339932536</v>
      </c>
      <c r="Z334" s="74">
        <f>Иные!B273</f>
        <v>21072.1</v>
      </c>
      <c r="AA334" s="74">
        <f>Иные!C273</f>
        <v>31548.300000000003</v>
      </c>
      <c r="AB334" s="74">
        <f>Иные!D273</f>
        <v>31548.300000000003</v>
      </c>
      <c r="AC334" s="74">
        <f>Иные!E273</f>
        <v>0</v>
      </c>
      <c r="AD334" s="74">
        <f>Иные!F273</f>
        <v>7026.8706000000002</v>
      </c>
      <c r="AE334" s="74">
        <f>AD334/AA334*100</f>
        <v>22.273373208699041</v>
      </c>
      <c r="AF334" s="38"/>
      <c r="AG334" s="35"/>
    </row>
    <row r="335" spans="1:33" x14ac:dyDescent="0.25">
      <c r="A335" s="16" t="s">
        <v>448</v>
      </c>
      <c r="B335" s="141">
        <f t="shared" si="100"/>
        <v>2375.1</v>
      </c>
      <c r="C335" s="141">
        <f t="shared" si="101"/>
        <v>2484.5</v>
      </c>
      <c r="D335" s="141">
        <f t="shared" si="102"/>
        <v>2484.5</v>
      </c>
      <c r="E335" s="141">
        <f t="shared" si="103"/>
        <v>0</v>
      </c>
      <c r="F335" s="141">
        <f t="shared" si="104"/>
        <v>80.26343</v>
      </c>
      <c r="G335" s="141">
        <f t="shared" si="94"/>
        <v>3.230566713624472</v>
      </c>
      <c r="H335" s="74"/>
      <c r="I335" s="74"/>
      <c r="J335" s="74"/>
      <c r="K335" s="74"/>
      <c r="L335" s="74"/>
      <c r="M335" s="73"/>
      <c r="N335" s="231">
        <f>Субсидии!B329</f>
        <v>2148</v>
      </c>
      <c r="O335" s="231">
        <f>Субсидии!C329</f>
        <v>2148</v>
      </c>
      <c r="P335" s="231">
        <f>Субсидии!D329</f>
        <v>2148</v>
      </c>
      <c r="Q335" s="231">
        <f>Субсидии!E329</f>
        <v>0</v>
      </c>
      <c r="R335" s="231">
        <f>Субсидии!F329</f>
        <v>0</v>
      </c>
      <c r="S335" s="74">
        <f t="shared" si="95"/>
        <v>0</v>
      </c>
      <c r="T335" s="74">
        <f>'Субвенции '!B325</f>
        <v>227.1</v>
      </c>
      <c r="U335" s="74">
        <f>'Субвенции '!C325</f>
        <v>227.1</v>
      </c>
      <c r="V335" s="74">
        <f>'Субвенции '!D325</f>
        <v>227.1</v>
      </c>
      <c r="W335" s="74">
        <f>'Субвенции '!E325</f>
        <v>0</v>
      </c>
      <c r="X335" s="74">
        <f>'Субвенции '!F325</f>
        <v>52.913620000000002</v>
      </c>
      <c r="Y335" s="74">
        <f t="shared" si="99"/>
        <v>23.299700572435054</v>
      </c>
      <c r="Z335" s="74">
        <f>Иные!B274</f>
        <v>0</v>
      </c>
      <c r="AA335" s="74">
        <f>Иные!C274</f>
        <v>109.4</v>
      </c>
      <c r="AB335" s="74">
        <f>Иные!D274</f>
        <v>109.4</v>
      </c>
      <c r="AC335" s="74">
        <f>Иные!E274</f>
        <v>0</v>
      </c>
      <c r="AD335" s="74">
        <f>Иные!F274</f>
        <v>27.349810000000002</v>
      </c>
      <c r="AE335" s="74">
        <f t="shared" ref="AE335:AE340" si="105">AD335/AA335*100</f>
        <v>24.999826325411334</v>
      </c>
      <c r="AF335" s="38"/>
      <c r="AG335" s="35"/>
    </row>
    <row r="336" spans="1:33" x14ac:dyDescent="0.25">
      <c r="A336" s="16" t="s">
        <v>498</v>
      </c>
      <c r="B336" s="141">
        <f t="shared" si="100"/>
        <v>2972.1</v>
      </c>
      <c r="C336" s="141">
        <f t="shared" si="101"/>
        <v>3170.2</v>
      </c>
      <c r="D336" s="141">
        <f t="shared" si="102"/>
        <v>3170.2</v>
      </c>
      <c r="E336" s="141">
        <f t="shared" si="103"/>
        <v>0</v>
      </c>
      <c r="F336" s="141">
        <f t="shared" si="104"/>
        <v>90.715360000000004</v>
      </c>
      <c r="G336" s="141">
        <f t="shared" si="94"/>
        <v>2.8615027443063532</v>
      </c>
      <c r="H336" s="74"/>
      <c r="I336" s="74"/>
      <c r="J336" s="74"/>
      <c r="K336" s="74"/>
      <c r="L336" s="74"/>
      <c r="M336" s="73"/>
      <c r="N336" s="231">
        <f>Субсидии!B330</f>
        <v>2745</v>
      </c>
      <c r="O336" s="231">
        <f>Субсидии!C330</f>
        <v>2745</v>
      </c>
      <c r="P336" s="231">
        <f>Субсидии!D330</f>
        <v>2745</v>
      </c>
      <c r="Q336" s="231">
        <f>Субсидии!E330</f>
        <v>0</v>
      </c>
      <c r="R336" s="231">
        <f>Субсидии!F330</f>
        <v>0</v>
      </c>
      <c r="S336" s="74">
        <f t="shared" si="95"/>
        <v>0</v>
      </c>
      <c r="T336" s="74">
        <f>'Субвенции '!B326</f>
        <v>227.1</v>
      </c>
      <c r="U336" s="74">
        <f>'Субвенции '!C326</f>
        <v>227.1</v>
      </c>
      <c r="V336" s="74">
        <f>'Субвенции '!D326</f>
        <v>227.1</v>
      </c>
      <c r="W336" s="74">
        <f>'Субвенции '!E326</f>
        <v>0</v>
      </c>
      <c r="X336" s="74">
        <f>'Субвенции '!F326</f>
        <v>44.994879999999995</v>
      </c>
      <c r="Y336" s="74">
        <f t="shared" si="99"/>
        <v>19.812804931748126</v>
      </c>
      <c r="Z336" s="74"/>
      <c r="AA336" s="74">
        <f>Иные!C275</f>
        <v>198.1</v>
      </c>
      <c r="AB336" s="74">
        <f>Иные!D275</f>
        <v>198.1</v>
      </c>
      <c r="AC336" s="74">
        <f>Иные!E275</f>
        <v>0</v>
      </c>
      <c r="AD336" s="74">
        <f>Иные!F275</f>
        <v>45.720480000000002</v>
      </c>
      <c r="AE336" s="74">
        <f t="shared" si="105"/>
        <v>23.079495204442203</v>
      </c>
      <c r="AF336" s="38"/>
      <c r="AG336" s="35"/>
    </row>
    <row r="337" spans="1:33" x14ac:dyDescent="0.25">
      <c r="A337" s="16" t="s">
        <v>451</v>
      </c>
      <c r="B337" s="141">
        <f t="shared" si="100"/>
        <v>6180.7</v>
      </c>
      <c r="C337" s="141">
        <f t="shared" si="101"/>
        <v>8037.5339999999997</v>
      </c>
      <c r="D337" s="141">
        <f t="shared" si="102"/>
        <v>8037.5339999999997</v>
      </c>
      <c r="E337" s="141">
        <f t="shared" si="103"/>
        <v>0</v>
      </c>
      <c r="F337" s="141">
        <f t="shared" si="104"/>
        <v>105.82527</v>
      </c>
      <c r="G337" s="141">
        <f t="shared" si="94"/>
        <v>1.3166385361480275</v>
      </c>
      <c r="H337" s="74"/>
      <c r="I337" s="74"/>
      <c r="J337" s="74"/>
      <c r="K337" s="74"/>
      <c r="L337" s="74"/>
      <c r="M337" s="73"/>
      <c r="N337" s="231">
        <f>Субсидии!B332</f>
        <v>5613</v>
      </c>
      <c r="O337" s="231">
        <f>Субсидии!C332</f>
        <v>7469.8339999999998</v>
      </c>
      <c r="P337" s="231">
        <f>Субсидии!D332</f>
        <v>7469.8339999999998</v>
      </c>
      <c r="Q337" s="231">
        <f>Субсидии!E332</f>
        <v>0</v>
      </c>
      <c r="R337" s="231">
        <f>Субсидии!F332</f>
        <v>0</v>
      </c>
      <c r="S337" s="74">
        <f t="shared" si="95"/>
        <v>0</v>
      </c>
      <c r="T337" s="74">
        <f>'Субвенции '!B327</f>
        <v>567.70000000000005</v>
      </c>
      <c r="U337" s="74">
        <f>'Субвенции '!C327</f>
        <v>567.70000000000005</v>
      </c>
      <c r="V337" s="74">
        <f>'Субвенции '!D327</f>
        <v>567.70000000000005</v>
      </c>
      <c r="W337" s="74">
        <f>'Субвенции '!E327</f>
        <v>0</v>
      </c>
      <c r="X337" s="74">
        <f>'Субвенции '!F327</f>
        <v>105.82527</v>
      </c>
      <c r="Y337" s="74">
        <f t="shared" si="99"/>
        <v>18.641055134754268</v>
      </c>
      <c r="Z337" s="74"/>
      <c r="AA337" s="74"/>
      <c r="AB337" s="74"/>
      <c r="AC337" s="74"/>
      <c r="AD337" s="74"/>
      <c r="AE337" s="74"/>
      <c r="AF337" s="38"/>
      <c r="AG337" s="35"/>
    </row>
    <row r="338" spans="1:33" x14ac:dyDescent="0.25">
      <c r="A338" s="16" t="s">
        <v>278</v>
      </c>
      <c r="B338" s="141">
        <f t="shared" si="100"/>
        <v>3176.1</v>
      </c>
      <c r="C338" s="141">
        <f t="shared" si="101"/>
        <v>3176.1</v>
      </c>
      <c r="D338" s="141">
        <f t="shared" si="102"/>
        <v>3176.1</v>
      </c>
      <c r="E338" s="141">
        <f t="shared" si="103"/>
        <v>0</v>
      </c>
      <c r="F338" s="141">
        <f t="shared" si="104"/>
        <v>52.912620000000004</v>
      </c>
      <c r="G338" s="141">
        <f t="shared" si="94"/>
        <v>1.6659620289033723</v>
      </c>
      <c r="H338" s="74">
        <f>Дотации!B79</f>
        <v>0</v>
      </c>
      <c r="I338" s="74">
        <f>Дотации!C79</f>
        <v>0</v>
      </c>
      <c r="J338" s="74">
        <f>Дотации!D79</f>
        <v>0</v>
      </c>
      <c r="K338" s="74">
        <f>Дотации!E79</f>
        <v>0</v>
      </c>
      <c r="L338" s="74">
        <f>Дотации!F79</f>
        <v>0</v>
      </c>
      <c r="M338" s="73"/>
      <c r="N338" s="231">
        <f>Субсидии!B331</f>
        <v>2949</v>
      </c>
      <c r="O338" s="231">
        <f>Субсидии!C331</f>
        <v>2949</v>
      </c>
      <c r="P338" s="231">
        <f>Субсидии!D331</f>
        <v>2949</v>
      </c>
      <c r="Q338" s="231">
        <f>Субсидии!E331</f>
        <v>0</v>
      </c>
      <c r="R338" s="231">
        <f>Субсидии!F331</f>
        <v>0</v>
      </c>
      <c r="S338" s="74">
        <f t="shared" si="95"/>
        <v>0</v>
      </c>
      <c r="T338" s="74">
        <f>'Субвенции '!B328</f>
        <v>227.1</v>
      </c>
      <c r="U338" s="74">
        <f>'Субвенции '!C328</f>
        <v>227.1</v>
      </c>
      <c r="V338" s="74">
        <f>'Субвенции '!D328</f>
        <v>227.1</v>
      </c>
      <c r="W338" s="74">
        <f>'Субвенции '!E328</f>
        <v>0</v>
      </c>
      <c r="X338" s="74">
        <f>'Субвенции '!F328</f>
        <v>52.912620000000004</v>
      </c>
      <c r="Y338" s="74">
        <f t="shared" si="99"/>
        <v>23.299260237780718</v>
      </c>
      <c r="Z338" s="74"/>
      <c r="AA338" s="74"/>
      <c r="AB338" s="74"/>
      <c r="AC338" s="74"/>
      <c r="AD338" s="74"/>
      <c r="AE338" s="74"/>
      <c r="AF338" s="38"/>
      <c r="AG338" s="35"/>
    </row>
    <row r="339" spans="1:33" x14ac:dyDescent="0.25">
      <c r="A339" s="16" t="s">
        <v>286</v>
      </c>
      <c r="B339" s="141">
        <f t="shared" si="100"/>
        <v>4232.1000000000004</v>
      </c>
      <c r="C339" s="141">
        <f t="shared" si="101"/>
        <v>4232.1000000000004</v>
      </c>
      <c r="D339" s="141">
        <f t="shared" si="102"/>
        <v>4232.1000000000004</v>
      </c>
      <c r="E339" s="141">
        <f t="shared" si="103"/>
        <v>0</v>
      </c>
      <c r="F339" s="141">
        <f t="shared" si="104"/>
        <v>43.609259999999999</v>
      </c>
      <c r="G339" s="141">
        <f t="shared" si="94"/>
        <v>1.0304402069894378</v>
      </c>
      <c r="H339" s="74"/>
      <c r="I339" s="74"/>
      <c r="J339" s="74"/>
      <c r="K339" s="74"/>
      <c r="L339" s="74"/>
      <c r="M339" s="75"/>
      <c r="N339" s="231">
        <f>Субсидии!B333</f>
        <v>4005</v>
      </c>
      <c r="O339" s="231">
        <f>Субсидии!C333</f>
        <v>4005</v>
      </c>
      <c r="P339" s="231">
        <f>Субсидии!D333</f>
        <v>4005</v>
      </c>
      <c r="Q339" s="231">
        <f>Субсидии!E333</f>
        <v>0</v>
      </c>
      <c r="R339" s="231">
        <f>Субсидии!F333</f>
        <v>0</v>
      </c>
      <c r="S339" s="74">
        <f t="shared" si="95"/>
        <v>0</v>
      </c>
      <c r="T339" s="74">
        <f>'Субвенции '!B329</f>
        <v>227.1</v>
      </c>
      <c r="U339" s="74">
        <f>'Субвенции '!C329</f>
        <v>227.1</v>
      </c>
      <c r="V339" s="74">
        <f>'Субвенции '!D329</f>
        <v>227.1</v>
      </c>
      <c r="W339" s="74">
        <f>'Субвенции '!E329</f>
        <v>0</v>
      </c>
      <c r="X339" s="74">
        <f>'Субвенции '!F329</f>
        <v>43.609259999999999</v>
      </c>
      <c r="Y339" s="74">
        <f t="shared" si="99"/>
        <v>19.202668428005286</v>
      </c>
      <c r="Z339" s="74"/>
      <c r="AA339" s="74">
        <f>Иные!C276</f>
        <v>0</v>
      </c>
      <c r="AB339" s="74"/>
      <c r="AC339" s="74">
        <f>Иные!E276</f>
        <v>0</v>
      </c>
      <c r="AD339" s="74">
        <f>Иные!F276</f>
        <v>0</v>
      </c>
      <c r="AE339" s="74"/>
      <c r="AF339" s="38"/>
      <c r="AG339" s="35"/>
    </row>
    <row r="340" spans="1:33" x14ac:dyDescent="0.25">
      <c r="A340" s="16" t="s">
        <v>274</v>
      </c>
      <c r="B340" s="141">
        <f t="shared" si="100"/>
        <v>76702.373119999989</v>
      </c>
      <c r="C340" s="141">
        <f t="shared" si="101"/>
        <v>76702.373119999989</v>
      </c>
      <c r="D340" s="141">
        <f t="shared" si="102"/>
        <v>76702.373119999989</v>
      </c>
      <c r="E340" s="141">
        <f t="shared" si="103"/>
        <v>0</v>
      </c>
      <c r="F340" s="359">
        <f t="shared" si="104"/>
        <v>215.32441</v>
      </c>
      <c r="G340" s="141">
        <f t="shared" si="94"/>
        <v>0.28072718123483276</v>
      </c>
      <c r="H340" s="74"/>
      <c r="I340" s="74"/>
      <c r="J340" s="74"/>
      <c r="K340" s="74"/>
      <c r="L340" s="74"/>
      <c r="M340" s="75"/>
      <c r="N340" s="231">
        <f>Субсидии!B334</f>
        <v>70567.473119999995</v>
      </c>
      <c r="O340" s="231">
        <f>Субсидии!C334</f>
        <v>70567.473119999995</v>
      </c>
      <c r="P340" s="231">
        <f>Субсидии!D334</f>
        <v>70567.473119999995</v>
      </c>
      <c r="Q340" s="231">
        <f>Субсидии!E334</f>
        <v>0</v>
      </c>
      <c r="R340" s="231">
        <f>Субсидии!F334</f>
        <v>0</v>
      </c>
      <c r="S340" s="74">
        <f t="shared" si="95"/>
        <v>0</v>
      </c>
      <c r="T340" s="74">
        <f>'Субвенции '!B330</f>
        <v>1134.9000000000001</v>
      </c>
      <c r="U340" s="74">
        <f>'Субвенции '!C330</f>
        <v>1134.9000000000001</v>
      </c>
      <c r="V340" s="74">
        <f>'Субвенции '!D330</f>
        <v>1134.9000000000001</v>
      </c>
      <c r="W340" s="74">
        <f>'Субвенции '!E330</f>
        <v>0</v>
      </c>
      <c r="X340" s="74">
        <f>'Субвенции '!F330</f>
        <v>215.32441</v>
      </c>
      <c r="Y340" s="74">
        <f t="shared" si="99"/>
        <v>18.972985285047137</v>
      </c>
      <c r="Z340" s="74">
        <f>Иные!B277</f>
        <v>5000</v>
      </c>
      <c r="AA340" s="74">
        <f>Иные!C277</f>
        <v>5000</v>
      </c>
      <c r="AB340" s="74">
        <f>Иные!D277</f>
        <v>5000</v>
      </c>
      <c r="AC340" s="74">
        <f>Иные!E277</f>
        <v>0</v>
      </c>
      <c r="AD340" s="74">
        <f>Иные!F277</f>
        <v>0</v>
      </c>
      <c r="AE340" s="74">
        <f t="shared" si="105"/>
        <v>0</v>
      </c>
      <c r="AF340" s="38"/>
      <c r="AG340" s="35"/>
    </row>
    <row r="341" spans="1:33" x14ac:dyDescent="0.25">
      <c r="A341" s="16" t="s">
        <v>450</v>
      </c>
      <c r="B341" s="141">
        <f t="shared" si="100"/>
        <v>7086.7</v>
      </c>
      <c r="C341" s="141">
        <f t="shared" si="101"/>
        <v>7086.7</v>
      </c>
      <c r="D341" s="141">
        <f t="shared" si="102"/>
        <v>7086.7</v>
      </c>
      <c r="E341" s="141">
        <f t="shared" si="103"/>
        <v>0</v>
      </c>
      <c r="F341" s="141">
        <f t="shared" si="104"/>
        <v>105.82527</v>
      </c>
      <c r="G341" s="141">
        <f t="shared" si="94"/>
        <v>1.4932940578830769</v>
      </c>
      <c r="H341" s="74"/>
      <c r="I341" s="74"/>
      <c r="J341" s="74"/>
      <c r="K341" s="74"/>
      <c r="L341" s="74"/>
      <c r="M341" s="75"/>
      <c r="N341" s="231">
        <f>Субсидии!B335</f>
        <v>6519</v>
      </c>
      <c r="O341" s="231">
        <f>Субсидии!C335</f>
        <v>6519</v>
      </c>
      <c r="P341" s="231">
        <f>Субсидии!D335</f>
        <v>6519</v>
      </c>
      <c r="Q341" s="231">
        <f>Субсидии!E335</f>
        <v>0</v>
      </c>
      <c r="R341" s="231">
        <f>Субсидии!F335</f>
        <v>0</v>
      </c>
      <c r="S341" s="74">
        <f t="shared" si="95"/>
        <v>0</v>
      </c>
      <c r="T341" s="74">
        <f>'Субвенции '!B331</f>
        <v>567.70000000000005</v>
      </c>
      <c r="U341" s="74">
        <f>'Субвенции '!C331</f>
        <v>567.70000000000005</v>
      </c>
      <c r="V341" s="74">
        <f>'Субвенции '!D331</f>
        <v>567.70000000000005</v>
      </c>
      <c r="W341" s="74">
        <f>'Субвенции '!E331</f>
        <v>0</v>
      </c>
      <c r="X341" s="74">
        <f>'Субвенции '!F331</f>
        <v>105.82527</v>
      </c>
      <c r="Y341" s="74">
        <f t="shared" si="99"/>
        <v>18.641055134754268</v>
      </c>
      <c r="Z341" s="74"/>
      <c r="AA341" s="74"/>
      <c r="AB341" s="74"/>
      <c r="AC341" s="74"/>
      <c r="AD341" s="74"/>
      <c r="AE341" s="74"/>
      <c r="AF341" s="38"/>
      <c r="AG341" s="35"/>
    </row>
    <row r="342" spans="1:33" x14ac:dyDescent="0.25">
      <c r="A342" s="16" t="s">
        <v>499</v>
      </c>
      <c r="B342" s="141">
        <f t="shared" si="100"/>
        <v>3185.1</v>
      </c>
      <c r="C342" s="141">
        <f t="shared" si="101"/>
        <v>3185.1</v>
      </c>
      <c r="D342" s="141">
        <f t="shared" si="102"/>
        <v>3185.1</v>
      </c>
      <c r="E342" s="141">
        <f t="shared" si="103"/>
        <v>0</v>
      </c>
      <c r="F342" s="141">
        <f t="shared" si="104"/>
        <v>52.912620000000004</v>
      </c>
      <c r="G342" s="141">
        <f t="shared" si="94"/>
        <v>1.6612545916925687</v>
      </c>
      <c r="H342" s="74"/>
      <c r="I342" s="74"/>
      <c r="J342" s="74"/>
      <c r="K342" s="74"/>
      <c r="L342" s="74"/>
      <c r="M342" s="75"/>
      <c r="N342" s="231">
        <f>Субсидии!B336</f>
        <v>2958</v>
      </c>
      <c r="O342" s="231">
        <f>Субсидии!C336</f>
        <v>2958</v>
      </c>
      <c r="P342" s="231">
        <f>Субсидии!D336</f>
        <v>2958</v>
      </c>
      <c r="Q342" s="231">
        <f>Субсидии!E336</f>
        <v>0</v>
      </c>
      <c r="R342" s="231">
        <f>Субсидии!F336</f>
        <v>0</v>
      </c>
      <c r="S342" s="74">
        <f t="shared" si="95"/>
        <v>0</v>
      </c>
      <c r="T342" s="74">
        <f>'Субвенции '!B332</f>
        <v>227.1</v>
      </c>
      <c r="U342" s="74">
        <f>'Субвенции '!C332</f>
        <v>227.1</v>
      </c>
      <c r="V342" s="74">
        <f>'Субвенции '!D332</f>
        <v>227.1</v>
      </c>
      <c r="W342" s="74">
        <f>'Субвенции '!E332</f>
        <v>0</v>
      </c>
      <c r="X342" s="74">
        <f>'Субвенции '!F332</f>
        <v>52.912620000000004</v>
      </c>
      <c r="Y342" s="74">
        <f t="shared" si="99"/>
        <v>23.299260237780718</v>
      </c>
      <c r="Z342" s="74"/>
      <c r="AA342" s="74"/>
      <c r="AB342" s="74"/>
      <c r="AC342" s="74"/>
      <c r="AD342" s="74"/>
      <c r="AE342" s="74"/>
      <c r="AF342" s="38"/>
      <c r="AG342" s="35"/>
    </row>
    <row r="343" spans="1:33" s="5" customFormat="1" ht="31.5" x14ac:dyDescent="0.25">
      <c r="A343" s="7" t="s">
        <v>263</v>
      </c>
      <c r="B343" s="71">
        <f t="shared" si="100"/>
        <v>542508.80835000006</v>
      </c>
      <c r="C343" s="71">
        <f t="shared" si="101"/>
        <v>589815.84834999987</v>
      </c>
      <c r="D343" s="71">
        <f t="shared" si="102"/>
        <v>589815.84834999987</v>
      </c>
      <c r="E343" s="71">
        <f t="shared" si="103"/>
        <v>0</v>
      </c>
      <c r="F343" s="71">
        <f t="shared" si="104"/>
        <v>103623.92022000001</v>
      </c>
      <c r="G343" s="71">
        <f t="shared" si="94"/>
        <v>17.568859926345866</v>
      </c>
      <c r="H343" s="71">
        <f>SUM(H344:H353)</f>
        <v>100361.5</v>
      </c>
      <c r="I343" s="71">
        <f>SUM(I344:I353)</f>
        <v>100361.5</v>
      </c>
      <c r="J343" s="71">
        <f>SUM(J344:J353)</f>
        <v>100361.5</v>
      </c>
      <c r="K343" s="71">
        <f>SUM(K344:K353)</f>
        <v>0</v>
      </c>
      <c r="L343" s="71">
        <f>SUM(L344:L353)</f>
        <v>25090.5</v>
      </c>
      <c r="M343" s="72">
        <f>L343/I343*100</f>
        <v>25.000124549752645</v>
      </c>
      <c r="N343" s="71">
        <f>SUM(N344:N353)</f>
        <v>77058.708350000001</v>
      </c>
      <c r="O343" s="71">
        <f>SUM(O344:O353)</f>
        <v>79344.148350000003</v>
      </c>
      <c r="P343" s="71">
        <f>SUM(P344:P353)</f>
        <v>79344.148350000003</v>
      </c>
      <c r="Q343" s="71">
        <f>SUM(Q344:Q353)</f>
        <v>0</v>
      </c>
      <c r="R343" s="71">
        <f>SUM(R344:R353)</f>
        <v>8667.8192600000002</v>
      </c>
      <c r="S343" s="71">
        <f t="shared" si="95"/>
        <v>10.924333350664794</v>
      </c>
      <c r="T343" s="71">
        <f>SUM(T344:T353)</f>
        <v>303707.3</v>
      </c>
      <c r="U343" s="71">
        <f>SUM(U344:U353)</f>
        <v>324524.99999999994</v>
      </c>
      <c r="V343" s="71">
        <f>SUM(V344:V353)</f>
        <v>324524.99999999994</v>
      </c>
      <c r="W343" s="71">
        <f>SUM(W344:W353)</f>
        <v>0</v>
      </c>
      <c r="X343" s="71">
        <f>SUM(X344:X353)</f>
        <v>60074.579370000007</v>
      </c>
      <c r="Y343" s="71">
        <f t="shared" si="99"/>
        <v>18.511541289577078</v>
      </c>
      <c r="Z343" s="71">
        <f>SUM(Z344:Z353)</f>
        <v>61381.3</v>
      </c>
      <c r="AA343" s="71">
        <f>SUM(AA344:AA353)</f>
        <v>85585.2</v>
      </c>
      <c r="AB343" s="71">
        <f>SUM(AB344:AB353)</f>
        <v>85585.2</v>
      </c>
      <c r="AC343" s="71">
        <f>SUM(AC344:AC353)</f>
        <v>0</v>
      </c>
      <c r="AD343" s="71">
        <f>SUM(AD344:AD353)</f>
        <v>9791.0215900000003</v>
      </c>
      <c r="AE343" s="71">
        <f>AD343/AA343*100</f>
        <v>11.440087293130121</v>
      </c>
      <c r="AF343" s="38"/>
      <c r="AG343" s="37"/>
    </row>
    <row r="344" spans="1:33" ht="31.5" x14ac:dyDescent="0.25">
      <c r="A344" s="252" t="s">
        <v>195</v>
      </c>
      <c r="B344" s="74">
        <f t="shared" si="100"/>
        <v>513289.20835000003</v>
      </c>
      <c r="C344" s="74">
        <f t="shared" si="101"/>
        <v>554415.04834999994</v>
      </c>
      <c r="D344" s="74">
        <f t="shared" si="102"/>
        <v>554415.04834999994</v>
      </c>
      <c r="E344" s="74">
        <f t="shared" si="103"/>
        <v>0</v>
      </c>
      <c r="F344" s="74">
        <f t="shared" si="104"/>
        <v>102846.39900000002</v>
      </c>
      <c r="G344" s="74">
        <f t="shared" si="94"/>
        <v>18.550434247064938</v>
      </c>
      <c r="H344" s="73">
        <f>Дотации!B80</f>
        <v>100361.5</v>
      </c>
      <c r="I344" s="73">
        <f>Дотации!C80</f>
        <v>100361.5</v>
      </c>
      <c r="J344" s="73">
        <f>Дотации!D80</f>
        <v>100361.5</v>
      </c>
      <c r="K344" s="73">
        <f>Дотации!E80</f>
        <v>0</v>
      </c>
      <c r="L344" s="73">
        <f>Дотации!F80</f>
        <v>25090.5</v>
      </c>
      <c r="M344" s="73">
        <f>L344/I344*100</f>
        <v>25.000124549752645</v>
      </c>
      <c r="N344" s="74">
        <f>Субсидии!B338</f>
        <v>56925.708350000001</v>
      </c>
      <c r="O344" s="74">
        <f>Субсидии!C338</f>
        <v>54090.648349999996</v>
      </c>
      <c r="P344" s="74">
        <f>Субсидии!D338</f>
        <v>54090.648349999996</v>
      </c>
      <c r="Q344" s="74">
        <f>Субсидии!E338</f>
        <v>0</v>
      </c>
      <c r="R344" s="74">
        <f>Субсидии!F338</f>
        <v>8667.8192600000002</v>
      </c>
      <c r="S344" s="74">
        <f t="shared" si="95"/>
        <v>16.024617053790593</v>
      </c>
      <c r="T344" s="74">
        <f>'Субвенции '!B334</f>
        <v>299620.7</v>
      </c>
      <c r="U344" s="74">
        <f>'Субвенции '!C334</f>
        <v>320438.39999999997</v>
      </c>
      <c r="V344" s="74">
        <f>'Субвенции '!D334</f>
        <v>320438.39999999997</v>
      </c>
      <c r="W344" s="74">
        <f>'Субвенции '!E334</f>
        <v>0</v>
      </c>
      <c r="X344" s="74">
        <f>'Субвенции '!F334</f>
        <v>59473.840650000006</v>
      </c>
      <c r="Y344" s="74">
        <f t="shared" si="99"/>
        <v>18.560147800638131</v>
      </c>
      <c r="Z344" s="74">
        <f>Иные!B279</f>
        <v>56381.3</v>
      </c>
      <c r="AA344" s="74">
        <f>Иные!C279</f>
        <v>79524.5</v>
      </c>
      <c r="AB344" s="74">
        <f>Иные!D279</f>
        <v>79524.5</v>
      </c>
      <c r="AC344" s="74">
        <f>Иные!E279</f>
        <v>0</v>
      </c>
      <c r="AD344" s="74">
        <f>Иные!F279</f>
        <v>9614.2390899999991</v>
      </c>
      <c r="AE344" s="74">
        <f>AD344/AA344*100</f>
        <v>12.089656759866454</v>
      </c>
      <c r="AF344" s="38"/>
      <c r="AG344" s="35"/>
    </row>
    <row r="345" spans="1:33" x14ac:dyDescent="0.25">
      <c r="A345" s="16" t="s">
        <v>452</v>
      </c>
      <c r="B345" s="141">
        <f t="shared" si="100"/>
        <v>6156.7</v>
      </c>
      <c r="C345" s="141">
        <f t="shared" si="101"/>
        <v>6324.3</v>
      </c>
      <c r="D345" s="141">
        <f t="shared" si="102"/>
        <v>6324.3</v>
      </c>
      <c r="E345" s="141">
        <f t="shared" si="103"/>
        <v>0</v>
      </c>
      <c r="F345" s="141">
        <f t="shared" si="104"/>
        <v>110.09477</v>
      </c>
      <c r="G345" s="141">
        <f t="shared" si="94"/>
        <v>1.7408214347832962</v>
      </c>
      <c r="H345" s="74"/>
      <c r="I345" s="74"/>
      <c r="J345" s="74"/>
      <c r="K345" s="74"/>
      <c r="L345" s="74"/>
      <c r="M345" s="75"/>
      <c r="N345" s="231">
        <f>Субсидии!B339</f>
        <v>5589</v>
      </c>
      <c r="O345" s="231">
        <f>Субсидии!C339</f>
        <v>5589</v>
      </c>
      <c r="P345" s="231">
        <f>Субсидии!D339</f>
        <v>5589</v>
      </c>
      <c r="Q345" s="231">
        <f>Субсидии!E339</f>
        <v>0</v>
      </c>
      <c r="R345" s="231">
        <f>Субсидии!F339</f>
        <v>0</v>
      </c>
      <c r="S345" s="74">
        <f t="shared" si="95"/>
        <v>0</v>
      </c>
      <c r="T345" s="74">
        <f>'Субвенции '!B335</f>
        <v>567.70000000000005</v>
      </c>
      <c r="U345" s="74">
        <f>'Субвенции '!C335</f>
        <v>567.70000000000005</v>
      </c>
      <c r="V345" s="74">
        <f>'Субвенции '!D335</f>
        <v>567.70000000000005</v>
      </c>
      <c r="W345" s="74">
        <f>'Субвенции '!E335</f>
        <v>0</v>
      </c>
      <c r="X345" s="74">
        <f>'Субвенции '!F335</f>
        <v>82.161469999999994</v>
      </c>
      <c r="Y345" s="74">
        <f t="shared" si="99"/>
        <v>14.47269156244495</v>
      </c>
      <c r="Z345" s="74">
        <f>Иные!B280</f>
        <v>0</v>
      </c>
      <c r="AA345" s="74">
        <f>Иные!C280</f>
        <v>167.6</v>
      </c>
      <c r="AB345" s="74">
        <f>Иные!D280</f>
        <v>167.6</v>
      </c>
      <c r="AC345" s="74">
        <f>Иные!E280</f>
        <v>0</v>
      </c>
      <c r="AD345" s="74">
        <f>Иные!F280</f>
        <v>27.933299999999999</v>
      </c>
      <c r="AE345" s="74">
        <f t="shared" ref="AE345:AE353" si="106">AD345/AA345*100</f>
        <v>16.66664677804296</v>
      </c>
      <c r="AF345" s="38"/>
      <c r="AG345" s="35"/>
    </row>
    <row r="346" spans="1:33" x14ac:dyDescent="0.25">
      <c r="A346" s="16" t="s">
        <v>500</v>
      </c>
      <c r="B346" s="141">
        <f t="shared" si="100"/>
        <v>0</v>
      </c>
      <c r="C346" s="141">
        <f t="shared" si="101"/>
        <v>0</v>
      </c>
      <c r="D346" s="141">
        <f t="shared" si="102"/>
        <v>0</v>
      </c>
      <c r="E346" s="141">
        <f t="shared" si="103"/>
        <v>0</v>
      </c>
      <c r="F346" s="141">
        <f t="shared" si="104"/>
        <v>0</v>
      </c>
      <c r="G346" s="141"/>
      <c r="H346" s="74"/>
      <c r="I346" s="74"/>
      <c r="J346" s="74"/>
      <c r="K346" s="74"/>
      <c r="L346" s="74"/>
      <c r="M346" s="75"/>
      <c r="N346" s="231"/>
      <c r="O346" s="231"/>
      <c r="P346" s="231"/>
      <c r="Q346" s="231"/>
      <c r="R346" s="231"/>
      <c r="S346" s="74"/>
      <c r="T346" s="74">
        <f>'Субвенции '!B336</f>
        <v>0</v>
      </c>
      <c r="U346" s="74">
        <f>'Субвенции '!C336</f>
        <v>0</v>
      </c>
      <c r="V346" s="74">
        <f>'Субвенции '!D336</f>
        <v>0</v>
      </c>
      <c r="W346" s="74">
        <f>'Субвенции '!E336</f>
        <v>0</v>
      </c>
      <c r="X346" s="74">
        <f>'Субвенции '!F336</f>
        <v>0</v>
      </c>
      <c r="Y346" s="74"/>
      <c r="Z346" s="74"/>
      <c r="AA346" s="74"/>
      <c r="AB346" s="74"/>
      <c r="AC346" s="74"/>
      <c r="AD346" s="74"/>
      <c r="AE346" s="74"/>
      <c r="AF346" s="38"/>
      <c r="AG346" s="35"/>
    </row>
    <row r="347" spans="1:33" x14ac:dyDescent="0.25">
      <c r="A347" s="16" t="s">
        <v>453</v>
      </c>
      <c r="B347" s="141">
        <f t="shared" si="100"/>
        <v>2870.1</v>
      </c>
      <c r="C347" s="141">
        <f t="shared" si="101"/>
        <v>2917</v>
      </c>
      <c r="D347" s="141">
        <f t="shared" si="102"/>
        <v>2917</v>
      </c>
      <c r="E347" s="141">
        <f t="shared" si="103"/>
        <v>0</v>
      </c>
      <c r="F347" s="141">
        <f t="shared" si="104"/>
        <v>40.681229999999999</v>
      </c>
      <c r="G347" s="141">
        <f>F347/C347*100</f>
        <v>1.3946256427836818</v>
      </c>
      <c r="H347" s="74"/>
      <c r="I347" s="74"/>
      <c r="J347" s="74"/>
      <c r="K347" s="74"/>
      <c r="L347" s="74"/>
      <c r="M347" s="75"/>
      <c r="N347" s="231">
        <f>Субсидии!B340</f>
        <v>2643</v>
      </c>
      <c r="O347" s="231">
        <f>Субсидии!C340</f>
        <v>2643</v>
      </c>
      <c r="P347" s="231">
        <f>Субсидии!D340</f>
        <v>2643</v>
      </c>
      <c r="Q347" s="231">
        <f>Субсидии!E340</f>
        <v>0</v>
      </c>
      <c r="R347" s="231">
        <f>Субсидии!F340</f>
        <v>0</v>
      </c>
      <c r="S347" s="74">
        <f>R347/O347*100</f>
        <v>0</v>
      </c>
      <c r="T347" s="74">
        <f>'Субвенции '!B337</f>
        <v>227.1</v>
      </c>
      <c r="U347" s="74">
        <f>'Субвенции '!C337</f>
        <v>227.1</v>
      </c>
      <c r="V347" s="74">
        <f>'Субвенции '!D337</f>
        <v>227.1</v>
      </c>
      <c r="W347" s="74">
        <f>'Субвенции '!E337</f>
        <v>0</v>
      </c>
      <c r="X347" s="74">
        <f>'Субвенции '!F337</f>
        <v>32.864570000000001</v>
      </c>
      <c r="Y347" s="74">
        <f>X347/U347*100</f>
        <v>14.471409070893879</v>
      </c>
      <c r="Z347" s="74">
        <f>Иные!B281</f>
        <v>0</v>
      </c>
      <c r="AA347" s="74">
        <f>Иные!C281</f>
        <v>46.9</v>
      </c>
      <c r="AB347" s="74">
        <f>Иные!D281</f>
        <v>46.9</v>
      </c>
      <c r="AC347" s="74">
        <f>Иные!E281</f>
        <v>0</v>
      </c>
      <c r="AD347" s="74">
        <f>Иные!F281</f>
        <v>7.8166599999999997</v>
      </c>
      <c r="AE347" s="74">
        <f t="shared" si="106"/>
        <v>16.666652452025584</v>
      </c>
      <c r="AF347" s="38"/>
      <c r="AG347" s="35"/>
    </row>
    <row r="348" spans="1:33" x14ac:dyDescent="0.25">
      <c r="A348" s="16" t="s">
        <v>454</v>
      </c>
      <c r="B348" s="141">
        <f t="shared" si="100"/>
        <v>2945.1</v>
      </c>
      <c r="C348" s="141">
        <f t="shared" si="101"/>
        <v>2945.1</v>
      </c>
      <c r="D348" s="141">
        <f t="shared" si="102"/>
        <v>2945.1</v>
      </c>
      <c r="E348" s="141">
        <f t="shared" si="103"/>
        <v>0</v>
      </c>
      <c r="F348" s="141">
        <f t="shared" si="104"/>
        <v>32.864550000000001</v>
      </c>
      <c r="G348" s="141">
        <f>F348/C348*100</f>
        <v>1.1159060812875625</v>
      </c>
      <c r="H348" s="74"/>
      <c r="I348" s="74"/>
      <c r="J348" s="74"/>
      <c r="K348" s="74"/>
      <c r="L348" s="74"/>
      <c r="M348" s="75"/>
      <c r="N348" s="231">
        <f>Субсидии!B341</f>
        <v>2718</v>
      </c>
      <c r="O348" s="231">
        <f>Субсидии!C341</f>
        <v>2718</v>
      </c>
      <c r="P348" s="231">
        <f>Субсидии!D341</f>
        <v>2718</v>
      </c>
      <c r="Q348" s="231">
        <f>Субсидии!E341</f>
        <v>0</v>
      </c>
      <c r="R348" s="231">
        <f>Субсидии!F341</f>
        <v>0</v>
      </c>
      <c r="S348" s="74">
        <f>R348/O348*100</f>
        <v>0</v>
      </c>
      <c r="T348" s="74">
        <f>'Субвенции '!B338</f>
        <v>227.1</v>
      </c>
      <c r="U348" s="74">
        <f>'Субвенции '!C338</f>
        <v>227.1</v>
      </c>
      <c r="V348" s="74">
        <f>'Субвенции '!D338</f>
        <v>227.1</v>
      </c>
      <c r="W348" s="74">
        <f>'Субвенции '!E338</f>
        <v>0</v>
      </c>
      <c r="X348" s="74">
        <f>'Субвенции '!F338</f>
        <v>32.864550000000001</v>
      </c>
      <c r="Y348" s="74">
        <f>X348/U348*100</f>
        <v>14.471400264200792</v>
      </c>
      <c r="Z348" s="74"/>
      <c r="AA348" s="74"/>
      <c r="AB348" s="74"/>
      <c r="AC348" s="74"/>
      <c r="AD348" s="74"/>
      <c r="AE348" s="74"/>
      <c r="AF348" s="38"/>
      <c r="AG348" s="35"/>
    </row>
    <row r="349" spans="1:33" x14ac:dyDescent="0.25">
      <c r="A349" s="16" t="s">
        <v>501</v>
      </c>
      <c r="B349" s="141">
        <f t="shared" si="100"/>
        <v>0</v>
      </c>
      <c r="C349" s="141">
        <f t="shared" si="101"/>
        <v>0</v>
      </c>
      <c r="D349" s="141">
        <f t="shared" si="102"/>
        <v>0</v>
      </c>
      <c r="E349" s="141">
        <f t="shared" si="103"/>
        <v>0</v>
      </c>
      <c r="F349" s="141">
        <f t="shared" si="104"/>
        <v>0</v>
      </c>
      <c r="G349" s="141"/>
      <c r="H349" s="74"/>
      <c r="I349" s="74"/>
      <c r="J349" s="74"/>
      <c r="K349" s="74"/>
      <c r="L349" s="74"/>
      <c r="M349" s="75"/>
      <c r="N349" s="231"/>
      <c r="O349" s="231"/>
      <c r="P349" s="231"/>
      <c r="Q349" s="231"/>
      <c r="R349" s="231"/>
      <c r="S349" s="74"/>
      <c r="T349" s="74">
        <f>'Субвенции '!B339</f>
        <v>0</v>
      </c>
      <c r="U349" s="74">
        <f>'Субвенции '!C339</f>
        <v>0</v>
      </c>
      <c r="V349" s="74">
        <f>'Субвенции '!D339</f>
        <v>0</v>
      </c>
      <c r="W349" s="74">
        <f>'Субвенции '!E339</f>
        <v>0</v>
      </c>
      <c r="X349" s="74">
        <f>'Субвенции '!F339</f>
        <v>0</v>
      </c>
      <c r="Y349" s="74"/>
      <c r="Z349" s="74"/>
      <c r="AA349" s="74"/>
      <c r="AB349" s="74"/>
      <c r="AC349" s="74"/>
      <c r="AD349" s="74"/>
      <c r="AE349" s="74"/>
      <c r="AF349" s="38"/>
      <c r="AG349" s="35"/>
    </row>
    <row r="350" spans="1:33" x14ac:dyDescent="0.25">
      <c r="A350" s="16" t="s">
        <v>260</v>
      </c>
      <c r="B350" s="141">
        <f t="shared" si="100"/>
        <v>567.70000000000005</v>
      </c>
      <c r="C350" s="141">
        <f t="shared" si="101"/>
        <v>1048.0999999999999</v>
      </c>
      <c r="D350" s="141">
        <f t="shared" si="102"/>
        <v>1048.0999999999999</v>
      </c>
      <c r="E350" s="141">
        <f t="shared" si="103"/>
        <v>0</v>
      </c>
      <c r="F350" s="141">
        <f t="shared" si="104"/>
        <v>162.22810999999999</v>
      </c>
      <c r="G350" s="141">
        <f t="shared" ref="G350:G364" si="107">F350/C350*100</f>
        <v>15.478304551092453</v>
      </c>
      <c r="H350" s="74"/>
      <c r="I350" s="74"/>
      <c r="J350" s="74"/>
      <c r="K350" s="74"/>
      <c r="L350" s="74"/>
      <c r="M350" s="75"/>
      <c r="N350" s="231">
        <f>Субсидии!B342</f>
        <v>0</v>
      </c>
      <c r="O350" s="231">
        <f>Субсидии!C342</f>
        <v>0</v>
      </c>
      <c r="P350" s="231">
        <f>Субсидии!D342</f>
        <v>0</v>
      </c>
      <c r="Q350" s="231">
        <f>Субсидии!E342</f>
        <v>0</v>
      </c>
      <c r="R350" s="231">
        <f>Субсидии!F342</f>
        <v>0</v>
      </c>
      <c r="S350" s="74"/>
      <c r="T350" s="74">
        <f>'Субвенции '!B340</f>
        <v>567.70000000000005</v>
      </c>
      <c r="U350" s="74">
        <f>'Субвенции '!C340</f>
        <v>567.70000000000005</v>
      </c>
      <c r="V350" s="74">
        <f>'Субвенции '!D340</f>
        <v>567.70000000000005</v>
      </c>
      <c r="W350" s="74">
        <f>'Субвенции '!E340</f>
        <v>0</v>
      </c>
      <c r="X350" s="74">
        <f>'Субвенции '!F340</f>
        <v>82.161469999999994</v>
      </c>
      <c r="Y350" s="74">
        <f t="shared" ref="Y350:Y359" si="108">X350/U350*100</f>
        <v>14.47269156244495</v>
      </c>
      <c r="Z350" s="74">
        <f>Иные!B284</f>
        <v>0</v>
      </c>
      <c r="AA350" s="74">
        <f>Иные!C284</f>
        <v>480.4</v>
      </c>
      <c r="AB350" s="74">
        <f>Иные!D284</f>
        <v>480.4</v>
      </c>
      <c r="AC350" s="74">
        <f>Иные!E284</f>
        <v>0</v>
      </c>
      <c r="AD350" s="74">
        <f>Иные!F284</f>
        <v>80.066639999999992</v>
      </c>
      <c r="AE350" s="74">
        <f t="shared" si="106"/>
        <v>16.666661115736886</v>
      </c>
      <c r="AF350" s="38"/>
      <c r="AG350" s="35"/>
    </row>
    <row r="351" spans="1:33" x14ac:dyDescent="0.25">
      <c r="A351" s="16" t="s">
        <v>259</v>
      </c>
      <c r="B351" s="141">
        <f t="shared" si="100"/>
        <v>3410.1</v>
      </c>
      <c r="C351" s="141">
        <f t="shared" si="101"/>
        <v>3595.6</v>
      </c>
      <c r="D351" s="141">
        <f t="shared" si="102"/>
        <v>3595.6</v>
      </c>
      <c r="E351" s="141">
        <f t="shared" si="103"/>
        <v>0</v>
      </c>
      <c r="F351" s="141">
        <f t="shared" si="104"/>
        <v>45.958059999999996</v>
      </c>
      <c r="G351" s="141">
        <f t="shared" si="107"/>
        <v>1.2781749916564689</v>
      </c>
      <c r="H351" s="74"/>
      <c r="I351" s="74"/>
      <c r="J351" s="74"/>
      <c r="K351" s="74"/>
      <c r="L351" s="74"/>
      <c r="M351" s="75"/>
      <c r="N351" s="231">
        <f>Субсидии!B343</f>
        <v>3183</v>
      </c>
      <c r="O351" s="231">
        <f>Субсидии!C343</f>
        <v>3183</v>
      </c>
      <c r="P351" s="231">
        <f>Субсидии!D343</f>
        <v>3183</v>
      </c>
      <c r="Q351" s="231">
        <f>Субсидии!E343</f>
        <v>0</v>
      </c>
      <c r="R351" s="231">
        <f>Субсидии!F343</f>
        <v>0</v>
      </c>
      <c r="S351" s="74">
        <f>R351/O351*100</f>
        <v>0</v>
      </c>
      <c r="T351" s="74">
        <f>'Субвенции '!B341</f>
        <v>227.1</v>
      </c>
      <c r="U351" s="74">
        <f>'Субвенции '!C341</f>
        <v>227.1</v>
      </c>
      <c r="V351" s="74">
        <f>'Субвенции '!D341</f>
        <v>227.1</v>
      </c>
      <c r="W351" s="74">
        <f>'Субвенции '!E341</f>
        <v>0</v>
      </c>
      <c r="X351" s="74">
        <f>'Субвенции '!F341</f>
        <v>15.041379999999998</v>
      </c>
      <c r="Y351" s="74">
        <f t="shared" si="108"/>
        <v>6.6232408630559219</v>
      </c>
      <c r="Z351" s="74">
        <f>Иные!B285</f>
        <v>0</v>
      </c>
      <c r="AA351" s="74">
        <f>Иные!C285</f>
        <v>185.5</v>
      </c>
      <c r="AB351" s="74">
        <f>Иные!D285</f>
        <v>185.5</v>
      </c>
      <c r="AC351" s="74">
        <f>Иные!E285</f>
        <v>0</v>
      </c>
      <c r="AD351" s="74">
        <f>Иные!F285</f>
        <v>30.916679999999999</v>
      </c>
      <c r="AE351" s="74">
        <f t="shared" si="106"/>
        <v>16.666673854447438</v>
      </c>
      <c r="AF351" s="38"/>
      <c r="AG351" s="35"/>
    </row>
    <row r="352" spans="1:33" x14ac:dyDescent="0.25">
      <c r="A352" s="16" t="s">
        <v>262</v>
      </c>
      <c r="B352" s="141">
        <f t="shared" si="100"/>
        <v>567.70000000000005</v>
      </c>
      <c r="C352" s="141">
        <f t="shared" si="101"/>
        <v>748</v>
      </c>
      <c r="D352" s="141">
        <f t="shared" si="102"/>
        <v>748</v>
      </c>
      <c r="E352" s="141">
        <f t="shared" si="103"/>
        <v>0</v>
      </c>
      <c r="F352" s="141">
        <f t="shared" si="104"/>
        <v>138.91466</v>
      </c>
      <c r="G352" s="141">
        <f t="shared" si="107"/>
        <v>18.571478609625668</v>
      </c>
      <c r="H352" s="74"/>
      <c r="I352" s="74"/>
      <c r="J352" s="74"/>
      <c r="K352" s="74"/>
      <c r="L352" s="74"/>
      <c r="M352" s="75"/>
      <c r="N352" s="231">
        <f>Субсидии!B344</f>
        <v>0</v>
      </c>
      <c r="O352" s="231">
        <f>Субсидии!C344</f>
        <v>0</v>
      </c>
      <c r="P352" s="231">
        <f>Субсидии!D344</f>
        <v>0</v>
      </c>
      <c r="Q352" s="231">
        <f>Субсидии!E344</f>
        <v>0</v>
      </c>
      <c r="R352" s="231">
        <f>Субсидии!F344</f>
        <v>0</v>
      </c>
      <c r="S352" s="74"/>
      <c r="T352" s="74">
        <f>'Субвенции '!B342</f>
        <v>567.70000000000005</v>
      </c>
      <c r="U352" s="74">
        <f>'Субвенции '!C342</f>
        <v>567.70000000000005</v>
      </c>
      <c r="V352" s="74">
        <f>'Субвенции '!D342</f>
        <v>567.70000000000005</v>
      </c>
      <c r="W352" s="74">
        <f>'Субвенции '!E342</f>
        <v>0</v>
      </c>
      <c r="X352" s="74">
        <f>'Субвенции '!F342</f>
        <v>108.86544000000001</v>
      </c>
      <c r="Y352" s="74">
        <f t="shared" si="108"/>
        <v>19.176579179143914</v>
      </c>
      <c r="Z352" s="74">
        <f>Иные!B282</f>
        <v>0</v>
      </c>
      <c r="AA352" s="74">
        <f>Иные!C282</f>
        <v>180.3</v>
      </c>
      <c r="AB352" s="74">
        <f>Иные!D282</f>
        <v>180.3</v>
      </c>
      <c r="AC352" s="74">
        <f>Иные!E282</f>
        <v>0</v>
      </c>
      <c r="AD352" s="74">
        <f>Иные!F282</f>
        <v>30.049220000000002</v>
      </c>
      <c r="AE352" s="74">
        <f t="shared" si="106"/>
        <v>16.666234054353854</v>
      </c>
      <c r="AF352" s="38"/>
      <c r="AG352" s="35"/>
    </row>
    <row r="353" spans="1:33" ht="19.5" customHeight="1" x14ac:dyDescent="0.25">
      <c r="A353" s="16" t="s">
        <v>261</v>
      </c>
      <c r="B353" s="141">
        <f t="shared" si="100"/>
        <v>12702.2</v>
      </c>
      <c r="C353" s="141">
        <f t="shared" si="101"/>
        <v>17822.7</v>
      </c>
      <c r="D353" s="141">
        <f t="shared" si="102"/>
        <v>17822.7</v>
      </c>
      <c r="E353" s="141">
        <f t="shared" si="103"/>
        <v>0</v>
      </c>
      <c r="F353" s="141">
        <f t="shared" si="104"/>
        <v>246.77984000000001</v>
      </c>
      <c r="G353" s="141">
        <f t="shared" si="107"/>
        <v>1.3846377933758633</v>
      </c>
      <c r="H353" s="74"/>
      <c r="I353" s="74"/>
      <c r="J353" s="74"/>
      <c r="K353" s="74"/>
      <c r="L353" s="74"/>
      <c r="M353" s="75"/>
      <c r="N353" s="231">
        <f>Субсидии!B345</f>
        <v>6000</v>
      </c>
      <c r="O353" s="231">
        <f>Субсидии!C345</f>
        <v>11120.5</v>
      </c>
      <c r="P353" s="231">
        <f>Субсидии!D345</f>
        <v>11120.5</v>
      </c>
      <c r="Q353" s="231">
        <f>Субсидии!E345</f>
        <v>0</v>
      </c>
      <c r="R353" s="231">
        <f>Субсидии!F345</f>
        <v>0</v>
      </c>
      <c r="S353" s="74">
        <f t="shared" ref="S353:S364" si="109">R353/O353*100</f>
        <v>0</v>
      </c>
      <c r="T353" s="74">
        <f>'Субвенции '!B343</f>
        <v>1702.2</v>
      </c>
      <c r="U353" s="74">
        <f>'Субвенции '!C343</f>
        <v>1702.2</v>
      </c>
      <c r="V353" s="74">
        <f>'Субвенции '!D343</f>
        <v>1702.2</v>
      </c>
      <c r="W353" s="74">
        <f>'Субвенции '!E343</f>
        <v>0</v>
      </c>
      <c r="X353" s="74">
        <f>'Субвенции '!F343</f>
        <v>246.77984000000001</v>
      </c>
      <c r="Y353" s="74">
        <f t="shared" si="108"/>
        <v>14.497699447773469</v>
      </c>
      <c r="Z353" s="74">
        <f>Иные!B283</f>
        <v>5000</v>
      </c>
      <c r="AA353" s="74">
        <f>Иные!C283</f>
        <v>5000</v>
      </c>
      <c r="AB353" s="74">
        <f>Иные!D283</f>
        <v>5000</v>
      </c>
      <c r="AC353" s="74">
        <f>Иные!E283</f>
        <v>0</v>
      </c>
      <c r="AD353" s="74">
        <f>Иные!F283</f>
        <v>0</v>
      </c>
      <c r="AE353" s="74">
        <f t="shared" si="106"/>
        <v>0</v>
      </c>
      <c r="AF353" s="38"/>
      <c r="AG353" s="35"/>
    </row>
    <row r="354" spans="1:33" s="5" customFormat="1" ht="31.5" x14ac:dyDescent="0.25">
      <c r="A354" s="8" t="s">
        <v>252</v>
      </c>
      <c r="B354" s="71">
        <f t="shared" si="100"/>
        <v>725205.46744000004</v>
      </c>
      <c r="C354" s="71">
        <f t="shared" si="101"/>
        <v>780670.91350999998</v>
      </c>
      <c r="D354" s="71">
        <f t="shared" si="102"/>
        <v>780670.91350999998</v>
      </c>
      <c r="E354" s="71">
        <f t="shared" si="103"/>
        <v>0</v>
      </c>
      <c r="F354" s="71">
        <f t="shared" si="104"/>
        <v>144047.03344</v>
      </c>
      <c r="G354" s="71">
        <f t="shared" si="107"/>
        <v>18.451697244917892</v>
      </c>
      <c r="H354" s="71">
        <f>SUM(H355:H362)</f>
        <v>71974.399999999994</v>
      </c>
      <c r="I354" s="71">
        <f>SUM(I355:I362)</f>
        <v>71974.399999999994</v>
      </c>
      <c r="J354" s="71">
        <f>SUM(J355:J362)</f>
        <v>71974.399999999994</v>
      </c>
      <c r="K354" s="71">
        <f>SUM(K355:K362)</f>
        <v>0</v>
      </c>
      <c r="L354" s="71">
        <f>SUM(L355:L362)</f>
        <v>26093.7</v>
      </c>
      <c r="M354" s="72">
        <f>L354/I354*100</f>
        <v>36.254140361017257</v>
      </c>
      <c r="N354" s="71">
        <f>SUM(N355:N362)</f>
        <v>152090.46744000001</v>
      </c>
      <c r="O354" s="71">
        <f>SUM(O355:O362)</f>
        <v>169613.91350999998</v>
      </c>
      <c r="P354" s="71">
        <f>SUM(P355:P362)</f>
        <v>169613.91350999998</v>
      </c>
      <c r="Q354" s="71">
        <f>SUM(Q355:Q362)</f>
        <v>0</v>
      </c>
      <c r="R354" s="71">
        <f>SUM(R355:R362)</f>
        <v>15529.097269999998</v>
      </c>
      <c r="S354" s="71">
        <f t="shared" si="109"/>
        <v>9.1555562563471202</v>
      </c>
      <c r="T354" s="71">
        <f>SUM(T355:T362)</f>
        <v>443237.7</v>
      </c>
      <c r="U354" s="71">
        <f>SUM(U355:U362)</f>
        <v>464241.2</v>
      </c>
      <c r="V354" s="71">
        <f>SUM(V355:V362)</f>
        <v>464241.2</v>
      </c>
      <c r="W354" s="71">
        <f>SUM(W355:W362)</f>
        <v>0</v>
      </c>
      <c r="X354" s="71">
        <f>SUM(X355:X362)</f>
        <v>92718.84268999999</v>
      </c>
      <c r="Y354" s="71">
        <f t="shared" si="108"/>
        <v>19.972127137789577</v>
      </c>
      <c r="Z354" s="71">
        <f>SUM(Z355:Z362)</f>
        <v>57902.900000000009</v>
      </c>
      <c r="AA354" s="71">
        <f>SUM(AA355:AA362)</f>
        <v>74841.399999999994</v>
      </c>
      <c r="AB354" s="71">
        <f>SUM(AB355:AB362)</f>
        <v>74841.399999999994</v>
      </c>
      <c r="AC354" s="71">
        <f>SUM(AC355:AC362)</f>
        <v>0</v>
      </c>
      <c r="AD354" s="71">
        <f>SUM(AD355:AD362)</f>
        <v>9705.3934799999988</v>
      </c>
      <c r="AE354" s="71">
        <f>AD354/AA354*100</f>
        <v>12.967947526369095</v>
      </c>
      <c r="AF354" s="38"/>
      <c r="AG354" s="37"/>
    </row>
    <row r="355" spans="1:33" ht="31.5" x14ac:dyDescent="0.25">
      <c r="A355" s="252" t="s">
        <v>194</v>
      </c>
      <c r="B355" s="74">
        <f t="shared" si="100"/>
        <v>666065.56744000001</v>
      </c>
      <c r="C355" s="74">
        <f t="shared" si="101"/>
        <v>721531.01351000008</v>
      </c>
      <c r="D355" s="74">
        <f t="shared" si="102"/>
        <v>721531.01351000008</v>
      </c>
      <c r="E355" s="74">
        <f t="shared" si="103"/>
        <v>0</v>
      </c>
      <c r="F355" s="74">
        <f t="shared" si="104"/>
        <v>137682.93283999999</v>
      </c>
      <c r="G355" s="74">
        <f t="shared" si="107"/>
        <v>19.082053336864885</v>
      </c>
      <c r="H355" s="73">
        <f>Дотации!B82</f>
        <v>71974.399999999994</v>
      </c>
      <c r="I355" s="73">
        <f>Дотации!C82</f>
        <v>71974.399999999994</v>
      </c>
      <c r="J355" s="73">
        <f>Дотации!D82</f>
        <v>71974.399999999994</v>
      </c>
      <c r="K355" s="73">
        <f>Дотации!E82</f>
        <v>0</v>
      </c>
      <c r="L355" s="73">
        <f>Дотации!F82</f>
        <v>26093.7</v>
      </c>
      <c r="M355" s="73">
        <f>L355/I355*100</f>
        <v>36.254140361017257</v>
      </c>
      <c r="N355" s="74">
        <f>Субсидии!B347</f>
        <v>100448.46744000001</v>
      </c>
      <c r="O355" s="74">
        <f>Субсидии!C347</f>
        <v>117971.91351</v>
      </c>
      <c r="P355" s="74">
        <f>Субсидии!D347</f>
        <v>117971.91351</v>
      </c>
      <c r="Q355" s="74">
        <f>Субсидии!E347</f>
        <v>0</v>
      </c>
      <c r="R355" s="74">
        <f>Субсидии!F347</f>
        <v>9529.0972699999984</v>
      </c>
      <c r="S355" s="74">
        <f t="shared" si="109"/>
        <v>8.0774287595091483</v>
      </c>
      <c r="T355" s="74">
        <f>'Субвенции '!B345</f>
        <v>440739.8</v>
      </c>
      <c r="U355" s="74">
        <f>'Субвенции '!C345</f>
        <v>461743.3</v>
      </c>
      <c r="V355" s="74">
        <f>'Субвенции '!D345</f>
        <v>461743.3</v>
      </c>
      <c r="W355" s="74">
        <f>'Субвенции '!E345</f>
        <v>0</v>
      </c>
      <c r="X355" s="74">
        <f>'Субвенции '!F345</f>
        <v>92354.74209</v>
      </c>
      <c r="Y355" s="74">
        <f t="shared" si="108"/>
        <v>20.001317201570657</v>
      </c>
      <c r="Z355" s="74">
        <f>Иные!B287</f>
        <v>52902.900000000009</v>
      </c>
      <c r="AA355" s="74">
        <f>Иные!C287</f>
        <v>69841.399999999994</v>
      </c>
      <c r="AB355" s="74">
        <f>Иные!D287</f>
        <v>69841.399999999994</v>
      </c>
      <c r="AC355" s="74">
        <f>Иные!E287</f>
        <v>0</v>
      </c>
      <c r="AD355" s="74">
        <f>Иные!F287</f>
        <v>9705.3934799999988</v>
      </c>
      <c r="AE355" s="74">
        <f>AD355/AA355*100</f>
        <v>13.896332948652232</v>
      </c>
      <c r="AF355" s="38"/>
      <c r="AG355" s="35"/>
    </row>
    <row r="356" spans="1:33" x14ac:dyDescent="0.25">
      <c r="A356" s="16" t="s">
        <v>457</v>
      </c>
      <c r="B356" s="141">
        <f t="shared" si="100"/>
        <v>15102.7</v>
      </c>
      <c r="C356" s="141">
        <f t="shared" si="101"/>
        <v>15102.7</v>
      </c>
      <c r="D356" s="141">
        <f t="shared" si="102"/>
        <v>15102.7</v>
      </c>
      <c r="E356" s="141">
        <f t="shared" si="103"/>
        <v>0</v>
      </c>
      <c r="F356" s="141">
        <f t="shared" si="104"/>
        <v>79.925619999999995</v>
      </c>
      <c r="G356" s="141">
        <f t="shared" si="107"/>
        <v>0.52921411403259011</v>
      </c>
      <c r="H356" s="74"/>
      <c r="I356" s="74"/>
      <c r="J356" s="74"/>
      <c r="K356" s="74"/>
      <c r="L356" s="74"/>
      <c r="M356" s="75"/>
      <c r="N356" s="231">
        <f>Субсидии!B348</f>
        <v>14535</v>
      </c>
      <c r="O356" s="231">
        <f>Субсидии!C348</f>
        <v>14535</v>
      </c>
      <c r="P356" s="231">
        <f>Субсидии!D348</f>
        <v>14535</v>
      </c>
      <c r="Q356" s="231">
        <f>Субсидии!E348</f>
        <v>0</v>
      </c>
      <c r="R356" s="231">
        <f>Субсидии!F348</f>
        <v>0</v>
      </c>
      <c r="S356" s="74">
        <f t="shared" si="109"/>
        <v>0</v>
      </c>
      <c r="T356" s="74">
        <f>'Субвенции '!B346</f>
        <v>567.70000000000005</v>
      </c>
      <c r="U356" s="74">
        <f>'Субвенции '!C346</f>
        <v>567.70000000000005</v>
      </c>
      <c r="V356" s="74">
        <f>'Субвенции '!D346</f>
        <v>567.70000000000005</v>
      </c>
      <c r="W356" s="74">
        <f>'Субвенции '!E346</f>
        <v>0</v>
      </c>
      <c r="X356" s="74">
        <f>'Субвенции '!F346</f>
        <v>79.925619999999995</v>
      </c>
      <c r="Y356" s="74">
        <f t="shared" si="108"/>
        <v>14.078847983089657</v>
      </c>
      <c r="Z356" s="74"/>
      <c r="AA356" s="74">
        <f>Иные!C288</f>
        <v>0</v>
      </c>
      <c r="AB356" s="74">
        <f>Иные!D288</f>
        <v>0</v>
      </c>
      <c r="AC356" s="74"/>
      <c r="AD356" s="74">
        <f>Иные!F288</f>
        <v>0</v>
      </c>
      <c r="AE356" s="74"/>
      <c r="AF356" s="38"/>
      <c r="AG356" s="35"/>
    </row>
    <row r="357" spans="1:33" x14ac:dyDescent="0.25">
      <c r="A357" s="16" t="s">
        <v>458</v>
      </c>
      <c r="B357" s="141">
        <f t="shared" si="100"/>
        <v>9480.7000000000007</v>
      </c>
      <c r="C357" s="141">
        <f t="shared" si="101"/>
        <v>9480.7000000000007</v>
      </c>
      <c r="D357" s="141">
        <f t="shared" si="102"/>
        <v>9480.7000000000007</v>
      </c>
      <c r="E357" s="141">
        <f t="shared" si="103"/>
        <v>0</v>
      </c>
      <c r="F357" s="141">
        <f t="shared" si="104"/>
        <v>82.255399999999995</v>
      </c>
      <c r="G357" s="141">
        <f t="shared" si="107"/>
        <v>0.86760893182992804</v>
      </c>
      <c r="H357" s="74"/>
      <c r="I357" s="74"/>
      <c r="J357" s="74"/>
      <c r="K357" s="74"/>
      <c r="L357" s="74"/>
      <c r="M357" s="75"/>
      <c r="N357" s="231">
        <f>Субсидии!B349</f>
        <v>8913</v>
      </c>
      <c r="O357" s="231">
        <f>Субсидии!C349</f>
        <v>8913</v>
      </c>
      <c r="P357" s="231">
        <f>Субсидии!D349</f>
        <v>8913</v>
      </c>
      <c r="Q357" s="231">
        <f>Субсидии!E349</f>
        <v>0</v>
      </c>
      <c r="R357" s="231">
        <f>Субсидии!F349</f>
        <v>0</v>
      </c>
      <c r="S357" s="74">
        <f t="shared" si="109"/>
        <v>0</v>
      </c>
      <c r="T357" s="74">
        <f>'Субвенции '!B347</f>
        <v>567.70000000000005</v>
      </c>
      <c r="U357" s="74">
        <f>'Субвенции '!C347</f>
        <v>567.70000000000005</v>
      </c>
      <c r="V357" s="74">
        <f>'Субвенции '!D347</f>
        <v>567.70000000000005</v>
      </c>
      <c r="W357" s="74">
        <f>'Субвенции '!E347</f>
        <v>0</v>
      </c>
      <c r="X357" s="74">
        <f>'Субвенции '!F347</f>
        <v>82.255399999999995</v>
      </c>
      <c r="Y357" s="74">
        <f t="shared" si="108"/>
        <v>14.489237273207678</v>
      </c>
      <c r="Z357" s="74"/>
      <c r="AA357" s="74"/>
      <c r="AB357" s="74"/>
      <c r="AC357" s="74"/>
      <c r="AD357" s="74"/>
      <c r="AE357" s="74"/>
      <c r="AF357" s="38"/>
      <c r="AG357" s="35"/>
    </row>
    <row r="358" spans="1:33" x14ac:dyDescent="0.25">
      <c r="A358" s="16" t="s">
        <v>141</v>
      </c>
      <c r="B358" s="141">
        <f t="shared" si="100"/>
        <v>10938.7</v>
      </c>
      <c r="C358" s="141">
        <f t="shared" si="101"/>
        <v>10938.7</v>
      </c>
      <c r="D358" s="141">
        <f t="shared" si="102"/>
        <v>10938.7</v>
      </c>
      <c r="E358" s="141">
        <f t="shared" si="103"/>
        <v>0</v>
      </c>
      <c r="F358" s="141">
        <f t="shared" si="104"/>
        <v>85.301940000000002</v>
      </c>
      <c r="G358" s="141">
        <f t="shared" si="107"/>
        <v>0.77981789426531489</v>
      </c>
      <c r="H358" s="74"/>
      <c r="I358" s="74"/>
      <c r="J358" s="74"/>
      <c r="K358" s="74"/>
      <c r="L358" s="74"/>
      <c r="M358" s="75"/>
      <c r="N358" s="231">
        <f>Субсидии!B350</f>
        <v>10371</v>
      </c>
      <c r="O358" s="231">
        <f>Субсидии!C350</f>
        <v>10371</v>
      </c>
      <c r="P358" s="231">
        <f>Субсидии!D350</f>
        <v>10371</v>
      </c>
      <c r="Q358" s="231">
        <f>Субсидии!E350</f>
        <v>0</v>
      </c>
      <c r="R358" s="231">
        <f>Субсидии!F350</f>
        <v>0</v>
      </c>
      <c r="S358" s="74">
        <f t="shared" si="109"/>
        <v>0</v>
      </c>
      <c r="T358" s="74">
        <f>'Субвенции '!B348</f>
        <v>567.70000000000005</v>
      </c>
      <c r="U358" s="74">
        <f>'Субвенции '!C348</f>
        <v>567.70000000000005</v>
      </c>
      <c r="V358" s="74">
        <f>'Субвенции '!D348</f>
        <v>567.70000000000005</v>
      </c>
      <c r="W358" s="74">
        <f>'Субвенции '!E348</f>
        <v>0</v>
      </c>
      <c r="X358" s="74">
        <f>'Субвенции '!F348</f>
        <v>85.301940000000002</v>
      </c>
      <c r="Y358" s="74">
        <f t="shared" si="108"/>
        <v>15.025883389113966</v>
      </c>
      <c r="Z358" s="74"/>
      <c r="AA358" s="74"/>
      <c r="AB358" s="74"/>
      <c r="AC358" s="74"/>
      <c r="AD358" s="74"/>
      <c r="AE358" s="74"/>
      <c r="AF358" s="38"/>
      <c r="AG358" s="35"/>
    </row>
    <row r="359" spans="1:33" x14ac:dyDescent="0.25">
      <c r="A359" s="16" t="s">
        <v>461</v>
      </c>
      <c r="B359" s="141">
        <f t="shared" si="100"/>
        <v>4859.1000000000004</v>
      </c>
      <c r="C359" s="141">
        <f t="shared" si="101"/>
        <v>4859.1000000000004</v>
      </c>
      <c r="D359" s="141">
        <f t="shared" si="102"/>
        <v>4859.1000000000004</v>
      </c>
      <c r="E359" s="141">
        <f t="shared" si="103"/>
        <v>0</v>
      </c>
      <c r="F359" s="141">
        <f t="shared" si="104"/>
        <v>32.292459999999998</v>
      </c>
      <c r="G359" s="141">
        <f t="shared" si="107"/>
        <v>0.66457697927599746</v>
      </c>
      <c r="H359" s="74"/>
      <c r="I359" s="74"/>
      <c r="J359" s="74"/>
      <c r="K359" s="74"/>
      <c r="L359" s="74"/>
      <c r="M359" s="75"/>
      <c r="N359" s="231">
        <f>Субсидии!B351</f>
        <v>4632</v>
      </c>
      <c r="O359" s="231">
        <f>Субсидии!C351</f>
        <v>4632</v>
      </c>
      <c r="P359" s="231">
        <f>Субсидии!D351</f>
        <v>4632</v>
      </c>
      <c r="Q359" s="231">
        <f>Субсидии!E351</f>
        <v>0</v>
      </c>
      <c r="R359" s="231">
        <f>Субсидии!F351</f>
        <v>0</v>
      </c>
      <c r="S359" s="74">
        <f t="shared" si="109"/>
        <v>0</v>
      </c>
      <c r="T359" s="74">
        <f>'Субвенции '!B349</f>
        <v>227.1</v>
      </c>
      <c r="U359" s="74">
        <f>'Субвенции '!C349</f>
        <v>227.1</v>
      </c>
      <c r="V359" s="74">
        <f>'Субвенции '!D349</f>
        <v>227.1</v>
      </c>
      <c r="W359" s="74">
        <f>'Субвенции '!E349</f>
        <v>0</v>
      </c>
      <c r="X359" s="74">
        <f>'Субвенции '!F349</f>
        <v>32.292459999999998</v>
      </c>
      <c r="Y359" s="74">
        <f t="shared" si="108"/>
        <v>14.219489211800967</v>
      </c>
      <c r="Z359" s="74"/>
      <c r="AA359" s="74"/>
      <c r="AB359" s="74"/>
      <c r="AC359" s="74"/>
      <c r="AD359" s="74"/>
      <c r="AE359" s="74"/>
      <c r="AF359" s="38"/>
      <c r="AG359" s="35"/>
    </row>
    <row r="360" spans="1:33" x14ac:dyDescent="0.25">
      <c r="A360" s="16" t="s">
        <v>459</v>
      </c>
      <c r="B360" s="141">
        <f t="shared" si="100"/>
        <v>0</v>
      </c>
      <c r="C360" s="141">
        <f t="shared" si="101"/>
        <v>0</v>
      </c>
      <c r="D360" s="141">
        <f t="shared" si="102"/>
        <v>0</v>
      </c>
      <c r="E360" s="141">
        <f t="shared" si="103"/>
        <v>0</v>
      </c>
      <c r="F360" s="141">
        <f t="shared" si="104"/>
        <v>0</v>
      </c>
      <c r="G360" s="141"/>
      <c r="H360" s="74"/>
      <c r="I360" s="74"/>
      <c r="J360" s="74"/>
      <c r="K360" s="74"/>
      <c r="L360" s="74"/>
      <c r="M360" s="75"/>
      <c r="N360" s="231">
        <f>Субсидии!B352</f>
        <v>0</v>
      </c>
      <c r="O360" s="231">
        <f>Субсидии!C352</f>
        <v>0</v>
      </c>
      <c r="P360" s="231">
        <f>Субсидии!D352</f>
        <v>0</v>
      </c>
      <c r="Q360" s="231">
        <f>Субсидии!E352</f>
        <v>0</v>
      </c>
      <c r="R360" s="231">
        <f>Субсидии!F352</f>
        <v>0</v>
      </c>
      <c r="S360" s="74"/>
      <c r="T360" s="74">
        <f>'Субвенции '!B350</f>
        <v>0</v>
      </c>
      <c r="U360" s="74">
        <f>'Субвенции '!C350</f>
        <v>0</v>
      </c>
      <c r="V360" s="74">
        <f>'Субвенции '!D350</f>
        <v>0</v>
      </c>
      <c r="W360" s="74">
        <f>'Субвенции '!E350</f>
        <v>0</v>
      </c>
      <c r="X360" s="74">
        <f>'Субвенции '!F350</f>
        <v>0</v>
      </c>
      <c r="Y360" s="74"/>
      <c r="Z360" s="74"/>
      <c r="AA360" s="74"/>
      <c r="AB360" s="74"/>
      <c r="AC360" s="74"/>
      <c r="AD360" s="74"/>
      <c r="AE360" s="74"/>
      <c r="AF360" s="38"/>
      <c r="AG360" s="35"/>
    </row>
    <row r="361" spans="1:33" x14ac:dyDescent="0.25">
      <c r="A361" s="15" t="s">
        <v>269</v>
      </c>
      <c r="B361" s="141">
        <f t="shared" si="100"/>
        <v>11000</v>
      </c>
      <c r="C361" s="141">
        <f t="shared" si="101"/>
        <v>11000</v>
      </c>
      <c r="D361" s="141">
        <f t="shared" si="102"/>
        <v>11000</v>
      </c>
      <c r="E361" s="141">
        <f t="shared" si="103"/>
        <v>0</v>
      </c>
      <c r="F361" s="141">
        <f t="shared" si="104"/>
        <v>6000</v>
      </c>
      <c r="G361" s="141">
        <f t="shared" si="107"/>
        <v>54.54545454545454</v>
      </c>
      <c r="H361" s="74"/>
      <c r="I361" s="74"/>
      <c r="J361" s="74"/>
      <c r="K361" s="74"/>
      <c r="L361" s="74"/>
      <c r="M361" s="75"/>
      <c r="N361" s="231">
        <f>Субсидии!B353</f>
        <v>6000</v>
      </c>
      <c r="O361" s="231">
        <f>Субсидии!C353</f>
        <v>6000</v>
      </c>
      <c r="P361" s="231">
        <f>Субсидии!D353</f>
        <v>6000</v>
      </c>
      <c r="Q361" s="231">
        <f>Субсидии!E353</f>
        <v>0</v>
      </c>
      <c r="R361" s="231">
        <f>Субсидии!F353</f>
        <v>6000</v>
      </c>
      <c r="S361" s="74">
        <f t="shared" si="109"/>
        <v>100</v>
      </c>
      <c r="T361" s="74"/>
      <c r="U361" s="74"/>
      <c r="V361" s="74"/>
      <c r="W361" s="74"/>
      <c r="X361" s="74"/>
      <c r="Y361" s="74"/>
      <c r="Z361" s="74">
        <f>Иные!B289</f>
        <v>5000</v>
      </c>
      <c r="AA361" s="74">
        <f>Иные!C289</f>
        <v>5000</v>
      </c>
      <c r="AB361" s="74">
        <f>Иные!D289</f>
        <v>5000</v>
      </c>
      <c r="AC361" s="74">
        <f>Иные!E289</f>
        <v>0</v>
      </c>
      <c r="AD361" s="74">
        <f>Иные!F289</f>
        <v>0</v>
      </c>
      <c r="AE361" s="74">
        <f t="shared" ref="AE361" si="110">AD361/AA361*100</f>
        <v>0</v>
      </c>
      <c r="AF361" s="38"/>
      <c r="AG361" s="35"/>
    </row>
    <row r="362" spans="1:33" x14ac:dyDescent="0.25">
      <c r="A362" s="16" t="s">
        <v>460</v>
      </c>
      <c r="B362" s="141">
        <f t="shared" si="100"/>
        <v>7758.7</v>
      </c>
      <c r="C362" s="141">
        <f t="shared" si="101"/>
        <v>7758.7</v>
      </c>
      <c r="D362" s="141">
        <f t="shared" si="102"/>
        <v>7758.7</v>
      </c>
      <c r="E362" s="141">
        <f t="shared" si="103"/>
        <v>0</v>
      </c>
      <c r="F362" s="141">
        <f t="shared" si="104"/>
        <v>84.325179999999989</v>
      </c>
      <c r="G362" s="141">
        <f t="shared" si="107"/>
        <v>1.0868467655663965</v>
      </c>
      <c r="H362" s="74"/>
      <c r="I362" s="74"/>
      <c r="J362" s="74"/>
      <c r="K362" s="74"/>
      <c r="L362" s="74"/>
      <c r="M362" s="75"/>
      <c r="N362" s="231">
        <f>Субсидии!B354</f>
        <v>7191</v>
      </c>
      <c r="O362" s="231">
        <f>Субсидии!C354</f>
        <v>7191</v>
      </c>
      <c r="P362" s="231">
        <f>Субсидии!D354</f>
        <v>7191</v>
      </c>
      <c r="Q362" s="231">
        <f>Субсидии!E354</f>
        <v>0</v>
      </c>
      <c r="R362" s="231">
        <f>Субсидии!F354</f>
        <v>0</v>
      </c>
      <c r="S362" s="74">
        <f t="shared" si="109"/>
        <v>0</v>
      </c>
      <c r="T362" s="74">
        <f>'Субвенции '!B351</f>
        <v>567.70000000000005</v>
      </c>
      <c r="U362" s="74">
        <f>'Субвенции '!C351</f>
        <v>567.70000000000005</v>
      </c>
      <c r="V362" s="74">
        <f>'Субвенции '!D351</f>
        <v>567.70000000000005</v>
      </c>
      <c r="W362" s="74">
        <f>'Субвенции '!E351</f>
        <v>0</v>
      </c>
      <c r="X362" s="74">
        <f>'Субвенции '!F351</f>
        <v>84.325179999999989</v>
      </c>
      <c r="Y362" s="74">
        <f>X362/U362*100</f>
        <v>14.85382772591157</v>
      </c>
      <c r="Z362" s="74"/>
      <c r="AA362" s="74"/>
      <c r="AB362" s="74"/>
      <c r="AC362" s="74"/>
      <c r="AD362" s="74"/>
      <c r="AE362" s="74"/>
      <c r="AF362" s="38"/>
      <c r="AG362" s="35"/>
    </row>
    <row r="363" spans="1:33" s="5" customFormat="1" ht="31.5" x14ac:dyDescent="0.25">
      <c r="A363" s="8" t="s">
        <v>253</v>
      </c>
      <c r="B363" s="71">
        <f t="shared" si="100"/>
        <v>418041.40406000009</v>
      </c>
      <c r="C363" s="71">
        <f t="shared" si="101"/>
        <v>451497.18406000006</v>
      </c>
      <c r="D363" s="71">
        <f t="shared" si="102"/>
        <v>451497.18406000006</v>
      </c>
      <c r="E363" s="71">
        <f t="shared" si="103"/>
        <v>0</v>
      </c>
      <c r="F363" s="71">
        <f t="shared" si="104"/>
        <v>62326.920740000001</v>
      </c>
      <c r="G363" s="71">
        <f t="shared" si="107"/>
        <v>13.804498220683763</v>
      </c>
      <c r="H363" s="71">
        <f>SUM(H364:H370)</f>
        <v>59023.5</v>
      </c>
      <c r="I363" s="71">
        <f>SUM(I364:I370)</f>
        <v>59023.5</v>
      </c>
      <c r="J363" s="71">
        <f>SUM(J364:J370)</f>
        <v>59023.5</v>
      </c>
      <c r="K363" s="71">
        <f>SUM(K364:K370)</f>
        <v>0</v>
      </c>
      <c r="L363" s="71">
        <f>SUM(L364:L370)</f>
        <v>14755.8</v>
      </c>
      <c r="M363" s="72">
        <f>L363/I363*100</f>
        <v>24.999872931967772</v>
      </c>
      <c r="N363" s="71">
        <f>SUM(N364:N370)</f>
        <v>117672.00406000001</v>
      </c>
      <c r="O363" s="71">
        <f>SUM(O364:O370)</f>
        <v>115311.98405999999</v>
      </c>
      <c r="P363" s="71">
        <f>SUM(P364:P370)</f>
        <v>115311.98405999999</v>
      </c>
      <c r="Q363" s="71">
        <f>SUM(Q364:Q370)</f>
        <v>0</v>
      </c>
      <c r="R363" s="71">
        <f>SUM(R364:R370)</f>
        <v>5769.12</v>
      </c>
      <c r="S363" s="71">
        <f t="shared" si="109"/>
        <v>5.0030532793522733</v>
      </c>
      <c r="T363" s="71">
        <f>SUM(T364:T370)</f>
        <v>215515.10000000009</v>
      </c>
      <c r="U363" s="71">
        <f>SUM(U364:U370)</f>
        <v>227976.40000000008</v>
      </c>
      <c r="V363" s="71">
        <f>SUM(V364:V370)</f>
        <v>227976.40000000008</v>
      </c>
      <c r="W363" s="71">
        <f>SUM(W364:W370)</f>
        <v>0</v>
      </c>
      <c r="X363" s="71">
        <f>SUM(X364:X370)</f>
        <v>39131.461160000006</v>
      </c>
      <c r="Y363" s="71">
        <f>X363/U363*100</f>
        <v>17.164698258240762</v>
      </c>
      <c r="Z363" s="71">
        <f>SUM(Z364:Z370)</f>
        <v>25830.800000000003</v>
      </c>
      <c r="AA363" s="71">
        <f>SUM(AA364:AA370)</f>
        <v>49185.30000000001</v>
      </c>
      <c r="AB363" s="71">
        <f>SUM(AB364:AB370)</f>
        <v>49185.30000000001</v>
      </c>
      <c r="AC363" s="71">
        <f>SUM(AC364:AC370)</f>
        <v>0</v>
      </c>
      <c r="AD363" s="71">
        <f>SUM(AD364:AD370)</f>
        <v>2670.5395800000001</v>
      </c>
      <c r="AE363" s="71">
        <f>AD363/AA363*100</f>
        <v>5.429548218675091</v>
      </c>
      <c r="AF363" s="38"/>
      <c r="AG363" s="37"/>
    </row>
    <row r="364" spans="1:33" ht="31.5" x14ac:dyDescent="0.25">
      <c r="A364" s="252" t="s">
        <v>193</v>
      </c>
      <c r="B364" s="74">
        <f t="shared" si="100"/>
        <v>389633.00406000006</v>
      </c>
      <c r="C364" s="74">
        <f t="shared" si="101"/>
        <v>358950.20650000003</v>
      </c>
      <c r="D364" s="74">
        <f t="shared" si="102"/>
        <v>358950.20650000003</v>
      </c>
      <c r="E364" s="74">
        <f t="shared" si="103"/>
        <v>0</v>
      </c>
      <c r="F364" s="74">
        <f t="shared" si="104"/>
        <v>62070.249630000006</v>
      </c>
      <c r="G364" s="74">
        <f t="shared" si="107"/>
        <v>17.292161560575671</v>
      </c>
      <c r="H364" s="73">
        <f>Дотации!B84</f>
        <v>59023.5</v>
      </c>
      <c r="I364" s="73">
        <f>Дотации!C84</f>
        <v>59023.5</v>
      </c>
      <c r="J364" s="73">
        <f>Дотации!D84</f>
        <v>59023.5</v>
      </c>
      <c r="K364" s="73">
        <f>Дотации!E84</f>
        <v>0</v>
      </c>
      <c r="L364" s="73">
        <f>Дотации!F84</f>
        <v>14755.8</v>
      </c>
      <c r="M364" s="73">
        <f>L364/I364*100</f>
        <v>24.999872931967772</v>
      </c>
      <c r="N364" s="74">
        <f>Субсидии!B356</f>
        <v>98230.004060000007</v>
      </c>
      <c r="O364" s="74">
        <f>Субсидии!C356</f>
        <v>31892.106500000002</v>
      </c>
      <c r="P364" s="74">
        <f>Субсидии!D356</f>
        <v>31892.106500000002</v>
      </c>
      <c r="Q364" s="74">
        <f>Субсидии!E356</f>
        <v>0</v>
      </c>
      <c r="R364" s="74">
        <f>Субсидии!F356</f>
        <v>5769.12</v>
      </c>
      <c r="S364" s="74">
        <f t="shared" si="109"/>
        <v>18.08949183083908</v>
      </c>
      <c r="T364" s="74">
        <f>'Субвенции '!B353</f>
        <v>213925.50000000006</v>
      </c>
      <c r="U364" s="74">
        <f>'Субвенции '!C353</f>
        <v>226386.80000000005</v>
      </c>
      <c r="V364" s="74">
        <f>'Субвенции '!D353</f>
        <v>226386.80000000005</v>
      </c>
      <c r="W364" s="74">
        <f>'Субвенции '!E353</f>
        <v>0</v>
      </c>
      <c r="X364" s="74">
        <f>'Субвенции '!F353</f>
        <v>38901.525200000011</v>
      </c>
      <c r="Y364" s="74">
        <f>X364/U364*100</f>
        <v>17.183654347338273</v>
      </c>
      <c r="Z364" s="74">
        <f>Иные!B291</f>
        <v>18454.000000000004</v>
      </c>
      <c r="AA364" s="74">
        <f>Иные!C291</f>
        <v>41647.800000000003</v>
      </c>
      <c r="AB364" s="74">
        <f>Иные!D291</f>
        <v>41647.800000000003</v>
      </c>
      <c r="AC364" s="74">
        <f>Иные!E291</f>
        <v>0</v>
      </c>
      <c r="AD364" s="74">
        <f>Иные!F291</f>
        <v>2643.8044300000001</v>
      </c>
      <c r="AE364" s="74">
        <f>AD364/AA364*100</f>
        <v>6.3480050086679247</v>
      </c>
      <c r="AF364" s="38"/>
      <c r="AG364" s="35"/>
    </row>
    <row r="365" spans="1:33" x14ac:dyDescent="0.25">
      <c r="A365" s="16" t="s">
        <v>503</v>
      </c>
      <c r="B365" s="141">
        <f t="shared" si="100"/>
        <v>0</v>
      </c>
      <c r="C365" s="141">
        <f t="shared" si="101"/>
        <v>0</v>
      </c>
      <c r="D365" s="141">
        <f t="shared" si="102"/>
        <v>0</v>
      </c>
      <c r="E365" s="141">
        <f t="shared" si="103"/>
        <v>0</v>
      </c>
      <c r="F365" s="141">
        <f t="shared" si="104"/>
        <v>0</v>
      </c>
      <c r="G365" s="141"/>
      <c r="H365" s="74"/>
      <c r="I365" s="74"/>
      <c r="J365" s="74"/>
      <c r="K365" s="74"/>
      <c r="L365" s="74"/>
      <c r="M365" s="75"/>
      <c r="N365" s="231"/>
      <c r="O365" s="231"/>
      <c r="P365" s="231"/>
      <c r="Q365" s="231"/>
      <c r="R365" s="231"/>
      <c r="S365" s="74"/>
      <c r="T365" s="74">
        <f>'Субвенции '!B354</f>
        <v>0</v>
      </c>
      <c r="U365" s="74">
        <f>'Субвенции '!C354</f>
        <v>0</v>
      </c>
      <c r="V365" s="74">
        <f>'Субвенции '!D354</f>
        <v>0</v>
      </c>
      <c r="W365" s="74">
        <f>'Субвенции '!E354</f>
        <v>0</v>
      </c>
      <c r="X365" s="74">
        <f>'Субвенции '!F354</f>
        <v>0</v>
      </c>
      <c r="Y365" s="74"/>
      <c r="Z365" s="74"/>
      <c r="AA365" s="74"/>
      <c r="AB365" s="74"/>
      <c r="AC365" s="74"/>
      <c r="AD365" s="74"/>
      <c r="AE365" s="74"/>
      <c r="AF365" s="38"/>
      <c r="AG365" s="35"/>
    </row>
    <row r="366" spans="1:33" x14ac:dyDescent="0.25">
      <c r="A366" s="16" t="s">
        <v>178</v>
      </c>
      <c r="B366" s="141">
        <f t="shared" si="100"/>
        <v>0</v>
      </c>
      <c r="C366" s="141">
        <f t="shared" si="101"/>
        <v>0</v>
      </c>
      <c r="D366" s="141">
        <f t="shared" si="102"/>
        <v>0</v>
      </c>
      <c r="E366" s="141">
        <f t="shared" si="103"/>
        <v>0</v>
      </c>
      <c r="F366" s="141">
        <f t="shared" si="104"/>
        <v>0</v>
      </c>
      <c r="G366" s="141"/>
      <c r="H366" s="74"/>
      <c r="I366" s="74"/>
      <c r="J366" s="74"/>
      <c r="K366" s="74"/>
      <c r="L366" s="74"/>
      <c r="M366" s="75"/>
      <c r="N366" s="231">
        <f>Субсидии!B357</f>
        <v>0</v>
      </c>
      <c r="O366" s="231">
        <f>Субсидии!C357</f>
        <v>0</v>
      </c>
      <c r="P366" s="231">
        <f>Субсидии!D357</f>
        <v>0</v>
      </c>
      <c r="Q366" s="231">
        <f>Субсидии!E357</f>
        <v>0</v>
      </c>
      <c r="R366" s="231">
        <f>Субсидии!F357</f>
        <v>0</v>
      </c>
      <c r="S366" s="74"/>
      <c r="T366" s="74">
        <f>'Субвенции '!B355</f>
        <v>0</v>
      </c>
      <c r="U366" s="74">
        <f>'Субвенции '!C355</f>
        <v>0</v>
      </c>
      <c r="V366" s="74">
        <f>'Субвенции '!D355</f>
        <v>0</v>
      </c>
      <c r="W366" s="74">
        <f>'Субвенции '!E355</f>
        <v>0</v>
      </c>
      <c r="X366" s="74">
        <f>'Субвенции '!F355</f>
        <v>0</v>
      </c>
      <c r="Y366" s="74"/>
      <c r="Z366" s="74"/>
      <c r="AA366" s="74"/>
      <c r="AB366" s="74"/>
      <c r="AC366" s="74"/>
      <c r="AD366" s="74"/>
      <c r="AE366" s="74"/>
      <c r="AF366" s="38"/>
      <c r="AG366" s="35"/>
    </row>
    <row r="367" spans="1:33" x14ac:dyDescent="0.25">
      <c r="A367" s="16" t="s">
        <v>502</v>
      </c>
      <c r="B367" s="141">
        <f t="shared" si="100"/>
        <v>2299.7999999999997</v>
      </c>
      <c r="C367" s="141">
        <f t="shared" si="101"/>
        <v>2621.5</v>
      </c>
      <c r="D367" s="141">
        <f t="shared" si="102"/>
        <v>2621.5</v>
      </c>
      <c r="E367" s="141">
        <f t="shared" si="103"/>
        <v>0</v>
      </c>
      <c r="F367" s="141">
        <f t="shared" si="104"/>
        <v>59.599720000000005</v>
      </c>
      <c r="G367" s="141">
        <f>F367/C367*100</f>
        <v>2.2734968529467863</v>
      </c>
      <c r="H367" s="74"/>
      <c r="I367" s="74"/>
      <c r="J367" s="74"/>
      <c r="K367" s="74"/>
      <c r="L367" s="74"/>
      <c r="M367" s="75"/>
      <c r="N367" s="231">
        <f>Субсидии!B358</f>
        <v>1740</v>
      </c>
      <c r="O367" s="231">
        <f>Субсидии!C358</f>
        <v>1901</v>
      </c>
      <c r="P367" s="231">
        <f>Субсидии!D358</f>
        <v>1901</v>
      </c>
      <c r="Q367" s="231">
        <f>Субсидии!E358</f>
        <v>0</v>
      </c>
      <c r="R367" s="231">
        <f>Субсидии!F358</f>
        <v>0</v>
      </c>
      <c r="S367" s="74">
        <f>R367/O367*100</f>
        <v>0</v>
      </c>
      <c r="T367" s="74">
        <f>'Субвенции '!B356</f>
        <v>227.1</v>
      </c>
      <c r="U367" s="74">
        <f>'Субвенции '!C356</f>
        <v>227.1</v>
      </c>
      <c r="V367" s="74">
        <f>'Субвенции '!D356</f>
        <v>227.1</v>
      </c>
      <c r="W367" s="74">
        <f>'Субвенции '!E356</f>
        <v>0</v>
      </c>
      <c r="X367" s="74">
        <f>'Субвенции '!F356</f>
        <v>32.864570000000001</v>
      </c>
      <c r="Y367" s="74">
        <f>X367/U367*100</f>
        <v>14.471409070893879</v>
      </c>
      <c r="Z367" s="74">
        <f>Иные!B292</f>
        <v>332.7</v>
      </c>
      <c r="AA367" s="74">
        <f>Иные!C292</f>
        <v>493.4</v>
      </c>
      <c r="AB367" s="74">
        <f>Иные!D292</f>
        <v>493.4</v>
      </c>
      <c r="AC367" s="74">
        <f>Иные!E292</f>
        <v>0</v>
      </c>
      <c r="AD367" s="74">
        <f>Иные!F292</f>
        <v>26.735150000000001</v>
      </c>
      <c r="AE367" s="74">
        <f t="shared" ref="AE367:AE370" si="111">AD367/AA367*100</f>
        <v>5.4185549250101346</v>
      </c>
      <c r="AF367" s="38"/>
      <c r="AG367" s="35"/>
    </row>
    <row r="368" spans="1:33" x14ac:dyDescent="0.25">
      <c r="A368" s="16" t="s">
        <v>249</v>
      </c>
      <c r="B368" s="141">
        <f t="shared" si="100"/>
        <v>8454.5</v>
      </c>
      <c r="C368" s="141">
        <f t="shared" si="101"/>
        <v>8825.5</v>
      </c>
      <c r="D368" s="141">
        <f t="shared" si="102"/>
        <v>8825.5</v>
      </c>
      <c r="E368" s="141">
        <f t="shared" si="103"/>
        <v>0</v>
      </c>
      <c r="F368" s="141">
        <f t="shared" si="104"/>
        <v>82.161460000000005</v>
      </c>
      <c r="G368" s="141">
        <f>F368/C368*100</f>
        <v>0.93095529998300386</v>
      </c>
      <c r="H368" s="74"/>
      <c r="I368" s="74"/>
      <c r="J368" s="74"/>
      <c r="K368" s="74"/>
      <c r="L368" s="74"/>
      <c r="M368" s="75"/>
      <c r="N368" s="231">
        <f>Субсидии!B359</f>
        <v>6621</v>
      </c>
      <c r="O368" s="231">
        <f>Субсидии!C359</f>
        <v>6992</v>
      </c>
      <c r="P368" s="231">
        <f>Субсидии!D359</f>
        <v>6992</v>
      </c>
      <c r="Q368" s="231">
        <f>Субсидии!E359</f>
        <v>0</v>
      </c>
      <c r="R368" s="231">
        <f>Субсидии!F359</f>
        <v>0</v>
      </c>
      <c r="S368" s="74">
        <f>R368/O368*100</f>
        <v>0</v>
      </c>
      <c r="T368" s="74">
        <f>'Субвенции '!B357</f>
        <v>567.70000000000005</v>
      </c>
      <c r="U368" s="74">
        <f>'Субвенции '!C357</f>
        <v>567.70000000000005</v>
      </c>
      <c r="V368" s="74">
        <f>'Субвенции '!D357</f>
        <v>567.70000000000005</v>
      </c>
      <c r="W368" s="74">
        <f>'Субвенции '!E357</f>
        <v>0</v>
      </c>
      <c r="X368" s="74">
        <f>'Субвенции '!F357</f>
        <v>82.161460000000005</v>
      </c>
      <c r="Y368" s="74">
        <f>X368/U368*100</f>
        <v>14.472689800951205</v>
      </c>
      <c r="Z368" s="74">
        <f>Иные!B293</f>
        <v>1265.8</v>
      </c>
      <c r="AA368" s="74">
        <f>Иные!C293</f>
        <v>1265.8</v>
      </c>
      <c r="AB368" s="74">
        <f>Иные!D293</f>
        <v>1265.8</v>
      </c>
      <c r="AC368" s="74">
        <f>Иные!E293</f>
        <v>0</v>
      </c>
      <c r="AD368" s="74">
        <f>Иные!F293</f>
        <v>0</v>
      </c>
      <c r="AE368" s="74">
        <f t="shared" si="111"/>
        <v>0</v>
      </c>
      <c r="AF368" s="38"/>
      <c r="AG368" s="35"/>
    </row>
    <row r="369" spans="1:33" x14ac:dyDescent="0.25">
      <c r="A369" s="16" t="s">
        <v>251</v>
      </c>
      <c r="B369" s="141">
        <f t="shared" si="100"/>
        <v>5076.4000000000005</v>
      </c>
      <c r="C369" s="141">
        <f t="shared" si="101"/>
        <v>5076.4000000000005</v>
      </c>
      <c r="D369" s="141">
        <f t="shared" si="102"/>
        <v>5076.4000000000005</v>
      </c>
      <c r="E369" s="141">
        <f t="shared" si="103"/>
        <v>0</v>
      </c>
      <c r="F369" s="141">
        <f t="shared" si="104"/>
        <v>32.864570000000001</v>
      </c>
      <c r="G369" s="141">
        <f>F369/C369*100</f>
        <v>0.64739914112363095</v>
      </c>
      <c r="H369" s="74"/>
      <c r="I369" s="74"/>
      <c r="J369" s="74"/>
      <c r="K369" s="74"/>
      <c r="L369" s="74"/>
      <c r="M369" s="75"/>
      <c r="N369" s="231">
        <f>Субсидии!B360</f>
        <v>4071</v>
      </c>
      <c r="O369" s="231">
        <f>Субсидии!C360</f>
        <v>4071</v>
      </c>
      <c r="P369" s="231">
        <f>Субсидии!D360</f>
        <v>4071</v>
      </c>
      <c r="Q369" s="231">
        <f>Субсидии!E360</f>
        <v>0</v>
      </c>
      <c r="R369" s="231">
        <f>Субсидии!F360</f>
        <v>0</v>
      </c>
      <c r="S369" s="74">
        <f>R369/O369*100</f>
        <v>0</v>
      </c>
      <c r="T369" s="74">
        <f>'Субвенции '!B358</f>
        <v>227.1</v>
      </c>
      <c r="U369" s="74">
        <f>'Субвенции '!C358</f>
        <v>227.1</v>
      </c>
      <c r="V369" s="74">
        <f>'Субвенции '!D358</f>
        <v>227.1</v>
      </c>
      <c r="W369" s="74">
        <f>'Субвенции '!E358</f>
        <v>0</v>
      </c>
      <c r="X369" s="74">
        <f>'Субвенции '!F358</f>
        <v>32.864570000000001</v>
      </c>
      <c r="Y369" s="74">
        <f>X369/U369*100</f>
        <v>14.471409070893879</v>
      </c>
      <c r="Z369" s="74">
        <f>Иные!B295</f>
        <v>778.3</v>
      </c>
      <c r="AA369" s="74">
        <f>Иные!C295</f>
        <v>778.3</v>
      </c>
      <c r="AB369" s="74">
        <f>Иные!D295</f>
        <v>778.3</v>
      </c>
      <c r="AC369" s="74">
        <f>Иные!E295</f>
        <v>0</v>
      </c>
      <c r="AD369" s="74">
        <f>Иные!F295</f>
        <v>0</v>
      </c>
      <c r="AE369" s="74">
        <f t="shared" si="111"/>
        <v>0</v>
      </c>
      <c r="AF369" s="38"/>
      <c r="AG369" s="35"/>
    </row>
    <row r="370" spans="1:33" x14ac:dyDescent="0.25">
      <c r="A370" s="16" t="s">
        <v>250</v>
      </c>
      <c r="B370" s="141">
        <f t="shared" si="100"/>
        <v>12577.7</v>
      </c>
      <c r="C370" s="141">
        <f t="shared" si="101"/>
        <v>76023.577559999991</v>
      </c>
      <c r="D370" s="141">
        <f t="shared" si="102"/>
        <v>76023.577559999991</v>
      </c>
      <c r="E370" s="141">
        <f t="shared" si="103"/>
        <v>0</v>
      </c>
      <c r="F370" s="141">
        <f t="shared" si="104"/>
        <v>82.045360000000002</v>
      </c>
      <c r="G370" s="141">
        <f>F370/C370*100</f>
        <v>0.10792094062562031</v>
      </c>
      <c r="H370" s="74"/>
      <c r="I370" s="74"/>
      <c r="J370" s="74"/>
      <c r="K370" s="74"/>
      <c r="L370" s="74"/>
      <c r="M370" s="75"/>
      <c r="N370" s="231">
        <f>Субсидии!B361</f>
        <v>7010</v>
      </c>
      <c r="O370" s="231">
        <f>Субсидии!C361</f>
        <v>70455.877559999994</v>
      </c>
      <c r="P370" s="231">
        <f>Субсидии!D361</f>
        <v>70455.877559999994</v>
      </c>
      <c r="Q370" s="231">
        <f>Субсидии!E361</f>
        <v>0</v>
      </c>
      <c r="R370" s="231">
        <f>Субсидии!F361</f>
        <v>0</v>
      </c>
      <c r="S370" s="74">
        <f>R370/O370*100</f>
        <v>0</v>
      </c>
      <c r="T370" s="74">
        <f>'Субвенции '!B359</f>
        <v>567.70000000000005</v>
      </c>
      <c r="U370" s="74">
        <f>'Субвенции '!C359</f>
        <v>567.70000000000005</v>
      </c>
      <c r="V370" s="74">
        <f>'Субвенции '!D359</f>
        <v>567.70000000000005</v>
      </c>
      <c r="W370" s="74">
        <f>'Субвенции '!E359</f>
        <v>0</v>
      </c>
      <c r="X370" s="74">
        <f>'Субвенции '!F359</f>
        <v>82.045360000000002</v>
      </c>
      <c r="Y370" s="74">
        <f>X370/U370*100</f>
        <v>14.452238858552052</v>
      </c>
      <c r="Z370" s="74">
        <f>Иные!B294</f>
        <v>5000</v>
      </c>
      <c r="AA370" s="74">
        <f>Иные!C294</f>
        <v>5000</v>
      </c>
      <c r="AB370" s="74">
        <f>Иные!D294</f>
        <v>5000</v>
      </c>
      <c r="AC370" s="74">
        <f>Иные!E294</f>
        <v>0</v>
      </c>
      <c r="AD370" s="74">
        <f>Иные!F294</f>
        <v>0</v>
      </c>
      <c r="AE370" s="74">
        <f t="shared" si="111"/>
        <v>0</v>
      </c>
      <c r="AF370" s="38"/>
      <c r="AG370" s="35"/>
    </row>
    <row r="371" spans="1:33" x14ac:dyDescent="0.25">
      <c r="A371" s="16" t="s">
        <v>360</v>
      </c>
      <c r="B371" s="141">
        <f t="shared" si="100"/>
        <v>0</v>
      </c>
      <c r="C371" s="141">
        <f t="shared" si="101"/>
        <v>0</v>
      </c>
      <c r="D371" s="141">
        <f t="shared" si="102"/>
        <v>0</v>
      </c>
      <c r="E371" s="141">
        <f t="shared" si="103"/>
        <v>0</v>
      </c>
      <c r="F371" s="141">
        <f t="shared" si="104"/>
        <v>0</v>
      </c>
      <c r="G371" s="141"/>
      <c r="H371" s="74"/>
      <c r="I371" s="74"/>
      <c r="J371" s="74"/>
      <c r="K371" s="74"/>
      <c r="L371" s="74"/>
      <c r="M371" s="75"/>
      <c r="N371" s="231"/>
      <c r="O371" s="231"/>
      <c r="P371" s="231"/>
      <c r="Q371" s="231"/>
      <c r="R371" s="231"/>
      <c r="S371" s="74"/>
      <c r="T371" s="74">
        <f>'Субвенции '!B360</f>
        <v>0</v>
      </c>
      <c r="U371" s="74">
        <f>'Субвенции '!C360</f>
        <v>0</v>
      </c>
      <c r="V371" s="74">
        <f>'Субвенции '!D360</f>
        <v>0</v>
      </c>
      <c r="W371" s="74">
        <f>'Субвенции '!E360</f>
        <v>0</v>
      </c>
      <c r="X371" s="74">
        <f>'Субвенции '!F360</f>
        <v>0</v>
      </c>
      <c r="Y371" s="74"/>
      <c r="Z371" s="74"/>
      <c r="AA371" s="74"/>
      <c r="AB371" s="74"/>
      <c r="AC371" s="74"/>
      <c r="AD371" s="74"/>
      <c r="AE371" s="74"/>
      <c r="AF371" s="38"/>
      <c r="AG371" s="35"/>
    </row>
    <row r="372" spans="1:33" s="5" customFormat="1" ht="31.5" x14ac:dyDescent="0.25">
      <c r="A372" s="7" t="s">
        <v>248</v>
      </c>
      <c r="B372" s="71">
        <f t="shared" si="100"/>
        <v>520590.14933000004</v>
      </c>
      <c r="C372" s="71">
        <f t="shared" si="101"/>
        <v>549337.70714999991</v>
      </c>
      <c r="D372" s="71">
        <f t="shared" si="102"/>
        <v>549337.70714999991</v>
      </c>
      <c r="E372" s="71">
        <f t="shared" si="103"/>
        <v>0</v>
      </c>
      <c r="F372" s="71">
        <f t="shared" si="104"/>
        <v>100392.75094999999</v>
      </c>
      <c r="G372" s="71">
        <f t="shared" ref="G372:G379" si="112">F372/C372*100</f>
        <v>18.27523391227669</v>
      </c>
      <c r="H372" s="71">
        <f>SUM(H373:H384)</f>
        <v>114728.3</v>
      </c>
      <c r="I372" s="71">
        <f>SUM(I373:I384)</f>
        <v>114728.3</v>
      </c>
      <c r="J372" s="71">
        <f>SUM(J373:J384)</f>
        <v>114728.3</v>
      </c>
      <c r="K372" s="71">
        <f>SUM(K373:K384)</f>
        <v>0</v>
      </c>
      <c r="L372" s="71">
        <f>SUM(L373:L384)</f>
        <v>28682.1</v>
      </c>
      <c r="M372" s="72">
        <f>L372/I372*100</f>
        <v>25.000021790613125</v>
      </c>
      <c r="N372" s="71">
        <f>SUM(N373:N384)</f>
        <v>75953.949330000003</v>
      </c>
      <c r="O372" s="71">
        <f>SUM(O373:O384)</f>
        <v>79201.50714999999</v>
      </c>
      <c r="P372" s="71">
        <f>SUM(P373:P384)</f>
        <v>79201.50714999999</v>
      </c>
      <c r="Q372" s="71">
        <f>SUM(Q373:Q384)</f>
        <v>0</v>
      </c>
      <c r="R372" s="71">
        <f>SUM(R373:R384)</f>
        <v>6032.9430000000002</v>
      </c>
      <c r="S372" s="71">
        <f>R372/O372*100</f>
        <v>7.6172073197725769</v>
      </c>
      <c r="T372" s="71">
        <f>SUM(T373:T384)</f>
        <v>298998.5</v>
      </c>
      <c r="U372" s="71">
        <f>SUM(U373:U384)</f>
        <v>309533.49999999994</v>
      </c>
      <c r="V372" s="71">
        <f>SUM(V373:V384)</f>
        <v>309533.49999999994</v>
      </c>
      <c r="W372" s="71">
        <f>SUM(W373:W384)</f>
        <v>0</v>
      </c>
      <c r="X372" s="71">
        <f>SUM(X373:X384)</f>
        <v>59127.090579999996</v>
      </c>
      <c r="Y372" s="71">
        <f>X372/U372*100</f>
        <v>19.102000455524202</v>
      </c>
      <c r="Z372" s="71">
        <f>SUM(Z373:Z384)</f>
        <v>30909.399999999998</v>
      </c>
      <c r="AA372" s="71">
        <f>SUM(AA373:AA384)</f>
        <v>45874.400000000001</v>
      </c>
      <c r="AB372" s="71">
        <f>SUM(AB373:AB384)</f>
        <v>45874.400000000001</v>
      </c>
      <c r="AC372" s="71">
        <f>SUM(AC373:AC384)</f>
        <v>0</v>
      </c>
      <c r="AD372" s="71">
        <f>SUM(AD373:AD384)</f>
        <v>6550.6173699999999</v>
      </c>
      <c r="AE372" s="71">
        <f>AD372/AA372*100</f>
        <v>14.279461682332627</v>
      </c>
      <c r="AF372" s="38"/>
      <c r="AG372" s="37"/>
    </row>
    <row r="373" spans="1:33" ht="30.75" customHeight="1" x14ac:dyDescent="0.25">
      <c r="A373" s="252" t="s">
        <v>192</v>
      </c>
      <c r="B373" s="74">
        <f t="shared" si="100"/>
        <v>475824.54933000013</v>
      </c>
      <c r="C373" s="74">
        <f t="shared" si="101"/>
        <v>495979.60933000001</v>
      </c>
      <c r="D373" s="74">
        <f t="shared" si="102"/>
        <v>495979.60933000001</v>
      </c>
      <c r="E373" s="74">
        <f t="shared" si="103"/>
        <v>0</v>
      </c>
      <c r="F373" s="74">
        <f t="shared" si="104"/>
        <v>99704.969779999985</v>
      </c>
      <c r="G373" s="74">
        <f t="shared" si="112"/>
        <v>20.102634847163905</v>
      </c>
      <c r="H373" s="73">
        <f>Дотации!B86</f>
        <v>114728.3</v>
      </c>
      <c r="I373" s="73">
        <f>Дотации!C86</f>
        <v>114728.3</v>
      </c>
      <c r="J373" s="73">
        <f>Дотации!D86</f>
        <v>114728.3</v>
      </c>
      <c r="K373" s="73">
        <f>Дотации!E86</f>
        <v>0</v>
      </c>
      <c r="L373" s="73">
        <f>Дотации!F86</f>
        <v>28682.1</v>
      </c>
      <c r="M373" s="73">
        <f>L373/I373*100</f>
        <v>25.000021790613125</v>
      </c>
      <c r="N373" s="74">
        <f>Субсидии!B363</f>
        <v>39026.949330000003</v>
      </c>
      <c r="O373" s="74">
        <f>Субсидии!C363</f>
        <v>35176.609329999999</v>
      </c>
      <c r="P373" s="74">
        <f>Субсидии!D363</f>
        <v>35176.609329999999</v>
      </c>
      <c r="Q373" s="74">
        <f>Субсидии!E363</f>
        <v>0</v>
      </c>
      <c r="R373" s="74">
        <f>Субсидии!F363</f>
        <v>6032.9430000000002</v>
      </c>
      <c r="S373" s="74">
        <f>R373/O373*100</f>
        <v>17.150439212044432</v>
      </c>
      <c r="T373" s="74">
        <f>'Субвенции '!B362</f>
        <v>296159.90000000008</v>
      </c>
      <c r="U373" s="74">
        <f>'Субвенции '!C362</f>
        <v>306694.90000000002</v>
      </c>
      <c r="V373" s="74">
        <f>'Субвенции '!D362</f>
        <v>306694.90000000002</v>
      </c>
      <c r="W373" s="74">
        <f>'Субвенции '!E362</f>
        <v>0</v>
      </c>
      <c r="X373" s="74">
        <f>'Субвенции '!F362</f>
        <v>58702.839070000002</v>
      </c>
      <c r="Y373" s="74">
        <f>X373/U373*100</f>
        <v>19.140467960178011</v>
      </c>
      <c r="Z373" s="74">
        <f>Иные!B297</f>
        <v>25909.399999999998</v>
      </c>
      <c r="AA373" s="74">
        <f>Иные!C297</f>
        <v>39379.800000000003</v>
      </c>
      <c r="AB373" s="74">
        <f>Иные!D297</f>
        <v>39379.800000000003</v>
      </c>
      <c r="AC373" s="74">
        <f>Иные!E297</f>
        <v>0</v>
      </c>
      <c r="AD373" s="74">
        <f>Иные!F297</f>
        <v>6287.0877099999998</v>
      </c>
      <c r="AE373" s="74">
        <f>AD373/AA373*100</f>
        <v>15.965260641242462</v>
      </c>
      <c r="AF373" s="38"/>
      <c r="AG373" s="35"/>
    </row>
    <row r="374" spans="1:33" x14ac:dyDescent="0.25">
      <c r="A374" s="16" t="s">
        <v>247</v>
      </c>
      <c r="B374" s="141">
        <f t="shared" si="100"/>
        <v>0</v>
      </c>
      <c r="C374" s="141">
        <f t="shared" si="101"/>
        <v>0</v>
      </c>
      <c r="D374" s="141">
        <f t="shared" si="102"/>
        <v>0</v>
      </c>
      <c r="E374" s="141">
        <f t="shared" si="103"/>
        <v>0</v>
      </c>
      <c r="F374" s="141">
        <f t="shared" si="104"/>
        <v>0</v>
      </c>
      <c r="G374" s="141"/>
      <c r="H374" s="74"/>
      <c r="I374" s="74"/>
      <c r="J374" s="74"/>
      <c r="K374" s="74"/>
      <c r="L374" s="74"/>
      <c r="M374" s="75"/>
      <c r="N374" s="231">
        <f>Субсидии!B364</f>
        <v>0</v>
      </c>
      <c r="O374" s="231">
        <f>Субсидии!C364</f>
        <v>0</v>
      </c>
      <c r="P374" s="231">
        <f>Субсидии!D364</f>
        <v>0</v>
      </c>
      <c r="Q374" s="231">
        <f>Субсидии!E364</f>
        <v>0</v>
      </c>
      <c r="R374" s="231">
        <f>Субсидии!F364</f>
        <v>0</v>
      </c>
      <c r="S374" s="74"/>
      <c r="T374" s="74">
        <f>'Субвенции '!B363</f>
        <v>0</v>
      </c>
      <c r="U374" s="74">
        <f>'Субвенции '!C363</f>
        <v>0</v>
      </c>
      <c r="V374" s="74">
        <f>'Субвенции '!D363</f>
        <v>0</v>
      </c>
      <c r="W374" s="74">
        <f>'Субвенции '!E363</f>
        <v>0</v>
      </c>
      <c r="X374" s="74">
        <f>'Субвенции '!F363</f>
        <v>0</v>
      </c>
      <c r="Y374" s="74"/>
      <c r="Z374" s="74">
        <f>Иные!B303</f>
        <v>0</v>
      </c>
      <c r="AA374" s="74">
        <f>Иные!C303</f>
        <v>0</v>
      </c>
      <c r="AB374" s="74">
        <f>Иные!D303</f>
        <v>0</v>
      </c>
      <c r="AC374" s="74">
        <f>Иные!E303</f>
        <v>0</v>
      </c>
      <c r="AD374" s="74">
        <f>Иные!F303</f>
        <v>0</v>
      </c>
      <c r="AE374" s="74"/>
      <c r="AF374" s="38"/>
      <c r="AG374" s="35"/>
    </row>
    <row r="375" spans="1:33" x14ac:dyDescent="0.25">
      <c r="A375" s="16" t="s">
        <v>464</v>
      </c>
      <c r="B375" s="141">
        <f t="shared" si="100"/>
        <v>4112.1000000000004</v>
      </c>
      <c r="C375" s="141">
        <f t="shared" si="101"/>
        <v>6740.4390599999997</v>
      </c>
      <c r="D375" s="141">
        <f t="shared" si="102"/>
        <v>6740.4390599999997</v>
      </c>
      <c r="E375" s="141">
        <f t="shared" si="103"/>
        <v>0</v>
      </c>
      <c r="F375" s="141">
        <f t="shared" si="104"/>
        <v>145.86426999999998</v>
      </c>
      <c r="G375" s="141">
        <f t="shared" si="112"/>
        <v>2.1640173392503006</v>
      </c>
      <c r="H375" s="74"/>
      <c r="I375" s="74"/>
      <c r="J375" s="74"/>
      <c r="K375" s="74"/>
      <c r="L375" s="74"/>
      <c r="M375" s="75"/>
      <c r="N375" s="231">
        <f>Субсидии!B365</f>
        <v>3885</v>
      </c>
      <c r="O375" s="231">
        <f>Субсидии!C365</f>
        <v>6050.6390599999995</v>
      </c>
      <c r="P375" s="231">
        <f>Субсидии!D365</f>
        <v>6050.6390599999995</v>
      </c>
      <c r="Q375" s="231">
        <f>Субсидии!E365</f>
        <v>0</v>
      </c>
      <c r="R375" s="231">
        <f>Субсидии!F365</f>
        <v>0</v>
      </c>
      <c r="S375" s="74">
        <f>R375/O375*100</f>
        <v>0</v>
      </c>
      <c r="T375" s="74">
        <f>'Субвенции '!B364</f>
        <v>227.1</v>
      </c>
      <c r="U375" s="74">
        <f>'Субвенции '!C364</f>
        <v>227.1</v>
      </c>
      <c r="V375" s="74">
        <f>'Субвенции '!D364</f>
        <v>227.1</v>
      </c>
      <c r="W375" s="74">
        <f>'Субвенции '!E364</f>
        <v>0</v>
      </c>
      <c r="X375" s="74">
        <f>'Субвенции '!F364</f>
        <v>32.864570000000001</v>
      </c>
      <c r="Y375" s="74">
        <f>X375/U375*100</f>
        <v>14.471409070893879</v>
      </c>
      <c r="Z375" s="74">
        <f>Иные!B298</f>
        <v>0</v>
      </c>
      <c r="AA375" s="74">
        <f>Иные!C298</f>
        <v>462.7</v>
      </c>
      <c r="AB375" s="74">
        <f>Иные!D298</f>
        <v>462.7</v>
      </c>
      <c r="AC375" s="74">
        <f>Иные!E298</f>
        <v>0</v>
      </c>
      <c r="AD375" s="74">
        <f>Иные!F298</f>
        <v>112.99969999999999</v>
      </c>
      <c r="AE375" s="74">
        <f t="shared" ref="AE375:AE382" si="113">AD375/AA375*100</f>
        <v>24.421806786254592</v>
      </c>
      <c r="AF375" s="38"/>
      <c r="AG375" s="35"/>
    </row>
    <row r="376" spans="1:33" x14ac:dyDescent="0.25">
      <c r="A376" s="16" t="s">
        <v>465</v>
      </c>
      <c r="B376" s="141">
        <f t="shared" si="100"/>
        <v>3818.1</v>
      </c>
      <c r="C376" s="141">
        <f t="shared" si="101"/>
        <v>4142.3999999999996</v>
      </c>
      <c r="D376" s="141">
        <f t="shared" si="102"/>
        <v>4142.3999999999996</v>
      </c>
      <c r="E376" s="141">
        <f t="shared" si="103"/>
        <v>0</v>
      </c>
      <c r="F376" s="141">
        <f t="shared" si="104"/>
        <v>100.89863</v>
      </c>
      <c r="G376" s="141">
        <f t="shared" si="112"/>
        <v>2.4357529451525686</v>
      </c>
      <c r="H376" s="74"/>
      <c r="I376" s="74"/>
      <c r="J376" s="74"/>
      <c r="K376" s="74"/>
      <c r="L376" s="74"/>
      <c r="M376" s="75"/>
      <c r="N376" s="231">
        <f>Субсидии!B366</f>
        <v>3591</v>
      </c>
      <c r="O376" s="231">
        <f>Субсидии!C366</f>
        <v>3591</v>
      </c>
      <c r="P376" s="231">
        <f>Субсидии!D366</f>
        <v>3591</v>
      </c>
      <c r="Q376" s="231">
        <f>Субсидии!E366</f>
        <v>0</v>
      </c>
      <c r="R376" s="231">
        <f>Субсидии!F366</f>
        <v>0</v>
      </c>
      <c r="S376" s="74">
        <f>R376/O376*100</f>
        <v>0</v>
      </c>
      <c r="T376" s="74">
        <f>'Субвенции '!B365</f>
        <v>227.1</v>
      </c>
      <c r="U376" s="74">
        <f>'Субвенции '!C365</f>
        <v>227.1</v>
      </c>
      <c r="V376" s="74">
        <f>'Субвенции '!D365</f>
        <v>227.1</v>
      </c>
      <c r="W376" s="74">
        <f>'Субвенции '!E365</f>
        <v>0</v>
      </c>
      <c r="X376" s="74">
        <f>'Субвенции '!F365</f>
        <v>19.823740000000001</v>
      </c>
      <c r="Y376" s="74">
        <f>X376/U376*100</f>
        <v>8.7290797005724361</v>
      </c>
      <c r="Z376" s="74">
        <f>Иные!B299</f>
        <v>0</v>
      </c>
      <c r="AA376" s="74">
        <f>Иные!C299</f>
        <v>324.3</v>
      </c>
      <c r="AB376" s="74">
        <f>Иные!D299</f>
        <v>324.3</v>
      </c>
      <c r="AC376" s="74">
        <f>Иные!E299</f>
        <v>0</v>
      </c>
      <c r="AD376" s="74">
        <f>Иные!F299</f>
        <v>81.074889999999996</v>
      </c>
      <c r="AE376" s="74">
        <f t="shared" si="113"/>
        <v>24.999966080789392</v>
      </c>
      <c r="AF376" s="38"/>
      <c r="AG376" s="35"/>
    </row>
    <row r="377" spans="1:33" x14ac:dyDescent="0.25">
      <c r="A377" s="16" t="s">
        <v>466</v>
      </c>
      <c r="B377" s="141">
        <f t="shared" si="100"/>
        <v>4520.1000000000004</v>
      </c>
      <c r="C377" s="141">
        <f t="shared" si="101"/>
        <v>4926.6000000000004</v>
      </c>
      <c r="D377" s="141">
        <f t="shared" si="102"/>
        <v>4926.6000000000004</v>
      </c>
      <c r="E377" s="141">
        <f t="shared" si="103"/>
        <v>0</v>
      </c>
      <c r="F377" s="141">
        <f t="shared" si="104"/>
        <v>32.864570000000001</v>
      </c>
      <c r="G377" s="141">
        <f t="shared" si="112"/>
        <v>0.66708419599723945</v>
      </c>
      <c r="H377" s="74"/>
      <c r="I377" s="74"/>
      <c r="J377" s="74"/>
      <c r="K377" s="74"/>
      <c r="L377" s="74"/>
      <c r="M377" s="75"/>
      <c r="N377" s="231">
        <f>Субсидии!B367</f>
        <v>4293</v>
      </c>
      <c r="O377" s="231">
        <f>Субсидии!C367</f>
        <v>4293</v>
      </c>
      <c r="P377" s="231">
        <f>Субсидии!D367</f>
        <v>4293</v>
      </c>
      <c r="Q377" s="231">
        <f>Субсидии!E367</f>
        <v>0</v>
      </c>
      <c r="R377" s="231">
        <f>Субсидии!F367</f>
        <v>0</v>
      </c>
      <c r="S377" s="74">
        <f>R377/O377*100</f>
        <v>0</v>
      </c>
      <c r="T377" s="74">
        <f>'Субвенции '!B366</f>
        <v>227.1</v>
      </c>
      <c r="U377" s="74">
        <f>'Субвенции '!C366</f>
        <v>227.1</v>
      </c>
      <c r="V377" s="74">
        <f>'Субвенции '!D366</f>
        <v>227.1</v>
      </c>
      <c r="W377" s="74">
        <f>'Субвенции '!E366</f>
        <v>0</v>
      </c>
      <c r="X377" s="74">
        <f>'Субвенции '!F366</f>
        <v>32.864570000000001</v>
      </c>
      <c r="Y377" s="74">
        <f>X377/U377*100</f>
        <v>14.471409070893879</v>
      </c>
      <c r="Z377" s="74">
        <f>Иные!B300</f>
        <v>0</v>
      </c>
      <c r="AA377" s="74">
        <f>Иные!C300</f>
        <v>406.5</v>
      </c>
      <c r="AB377" s="74">
        <f>Иные!D300</f>
        <v>406.5</v>
      </c>
      <c r="AC377" s="74">
        <f>Иные!E300</f>
        <v>0</v>
      </c>
      <c r="AD377" s="74">
        <f>Иные!F300</f>
        <v>0</v>
      </c>
      <c r="AE377" s="74">
        <f t="shared" si="113"/>
        <v>0</v>
      </c>
      <c r="AF377" s="38"/>
      <c r="AG377" s="35"/>
    </row>
    <row r="378" spans="1:33" x14ac:dyDescent="0.25">
      <c r="A378" s="16" t="s">
        <v>246</v>
      </c>
      <c r="B378" s="141">
        <f t="shared" si="100"/>
        <v>11567.7</v>
      </c>
      <c r="C378" s="141">
        <f t="shared" si="101"/>
        <v>11567.7</v>
      </c>
      <c r="D378" s="141">
        <f t="shared" si="102"/>
        <v>11567.7</v>
      </c>
      <c r="E378" s="141">
        <f t="shared" si="103"/>
        <v>0</v>
      </c>
      <c r="F378" s="141">
        <f t="shared" si="104"/>
        <v>108.64658</v>
      </c>
      <c r="G378" s="141">
        <f t="shared" si="112"/>
        <v>0.9392237004763262</v>
      </c>
      <c r="H378" s="74"/>
      <c r="I378" s="74"/>
      <c r="J378" s="74"/>
      <c r="K378" s="74"/>
      <c r="L378" s="74"/>
      <c r="M378" s="75"/>
      <c r="N378" s="231">
        <f>Субсидии!B370</f>
        <v>6000</v>
      </c>
      <c r="O378" s="231">
        <f>Субсидии!C370</f>
        <v>6000</v>
      </c>
      <c r="P378" s="231">
        <f>Субсидии!D370</f>
        <v>6000</v>
      </c>
      <c r="Q378" s="231">
        <f>Субсидии!E370</f>
        <v>0</v>
      </c>
      <c r="R378" s="231">
        <f>Субсидии!F370</f>
        <v>0</v>
      </c>
      <c r="S378" s="74">
        <f>R378/O378*100</f>
        <v>0</v>
      </c>
      <c r="T378" s="74">
        <f>'Субвенции '!B367</f>
        <v>567.70000000000005</v>
      </c>
      <c r="U378" s="74">
        <f>'Субвенции '!C367</f>
        <v>567.70000000000005</v>
      </c>
      <c r="V378" s="74">
        <f>'Субвенции '!D367</f>
        <v>567.70000000000005</v>
      </c>
      <c r="W378" s="74">
        <f>'Субвенции '!E367</f>
        <v>0</v>
      </c>
      <c r="X378" s="74">
        <f>'Субвенции '!F367</f>
        <v>108.64658</v>
      </c>
      <c r="Y378" s="74">
        <f>X378/U378*100</f>
        <v>19.138027127003699</v>
      </c>
      <c r="Z378" s="74">
        <f>Иные!B301</f>
        <v>5000</v>
      </c>
      <c r="AA378" s="74">
        <f>Иные!C301</f>
        <v>5000</v>
      </c>
      <c r="AB378" s="74">
        <f>Иные!D301</f>
        <v>5000</v>
      </c>
      <c r="AC378" s="74">
        <f>Иные!E301</f>
        <v>0</v>
      </c>
      <c r="AD378" s="74">
        <f>Иные!F301</f>
        <v>0</v>
      </c>
      <c r="AE378" s="74">
        <f t="shared" si="113"/>
        <v>0</v>
      </c>
      <c r="AF378" s="38"/>
      <c r="AG378" s="35"/>
    </row>
    <row r="379" spans="1:33" x14ac:dyDescent="0.25">
      <c r="A379" s="16" t="s">
        <v>504</v>
      </c>
      <c r="B379" s="141">
        <f t="shared" si="100"/>
        <v>8640.7000000000007</v>
      </c>
      <c r="C379" s="141">
        <f t="shared" si="101"/>
        <v>8725.7000000000007</v>
      </c>
      <c r="D379" s="141">
        <f t="shared" si="102"/>
        <v>8725.7000000000007</v>
      </c>
      <c r="E379" s="141">
        <f t="shared" si="103"/>
        <v>0</v>
      </c>
      <c r="F379" s="141">
        <f t="shared" si="104"/>
        <v>82.161450000000002</v>
      </c>
      <c r="G379" s="141">
        <f t="shared" si="112"/>
        <v>0.94160296595115578</v>
      </c>
      <c r="H379" s="74"/>
      <c r="I379" s="74"/>
      <c r="J379" s="74"/>
      <c r="K379" s="74"/>
      <c r="L379" s="74"/>
      <c r="M379" s="75"/>
      <c r="N379" s="231">
        <f>Субсидии!B368</f>
        <v>8073</v>
      </c>
      <c r="O379" s="231">
        <f>Субсидии!C368</f>
        <v>8158</v>
      </c>
      <c r="P379" s="231">
        <f>Субсидии!D368</f>
        <v>8158</v>
      </c>
      <c r="Q379" s="231">
        <f>Субсидии!E368</f>
        <v>0</v>
      </c>
      <c r="R379" s="231">
        <f>Субсидии!F368</f>
        <v>0</v>
      </c>
      <c r="S379" s="74">
        <f>R379/O379*100</f>
        <v>0</v>
      </c>
      <c r="T379" s="74">
        <f>'Субвенции '!B368</f>
        <v>567.70000000000005</v>
      </c>
      <c r="U379" s="74">
        <f>'Субвенции '!C368</f>
        <v>567.70000000000005</v>
      </c>
      <c r="V379" s="74">
        <f>'Субвенции '!D368</f>
        <v>567.70000000000005</v>
      </c>
      <c r="W379" s="74">
        <f>'Субвенции '!E368</f>
        <v>0</v>
      </c>
      <c r="X379" s="74">
        <f>'Субвенции '!F368</f>
        <v>82.161450000000002</v>
      </c>
      <c r="Y379" s="74">
        <f>X379/U379*100</f>
        <v>14.472688039457459</v>
      </c>
      <c r="Z379" s="74">
        <f>Иные!B302</f>
        <v>0</v>
      </c>
      <c r="AA379" s="74">
        <f>Иные!C302</f>
        <v>0</v>
      </c>
      <c r="AB379" s="74">
        <f>Иные!D302</f>
        <v>0</v>
      </c>
      <c r="AC379" s="74">
        <f>Иные!E302</f>
        <v>0</v>
      </c>
      <c r="AD379" s="74">
        <f>Иные!F302</f>
        <v>0</v>
      </c>
      <c r="AE379" s="74"/>
      <c r="AF379" s="38"/>
      <c r="AG379" s="35"/>
    </row>
    <row r="380" spans="1:33" x14ac:dyDescent="0.25">
      <c r="A380" s="16" t="s">
        <v>469</v>
      </c>
      <c r="B380" s="141">
        <f t="shared" si="100"/>
        <v>0</v>
      </c>
      <c r="C380" s="141">
        <f t="shared" si="101"/>
        <v>0</v>
      </c>
      <c r="D380" s="141">
        <f t="shared" si="102"/>
        <v>0</v>
      </c>
      <c r="E380" s="141">
        <f t="shared" si="103"/>
        <v>0</v>
      </c>
      <c r="F380" s="141">
        <f t="shared" si="104"/>
        <v>0</v>
      </c>
      <c r="G380" s="141"/>
      <c r="H380" s="74"/>
      <c r="I380" s="74"/>
      <c r="J380" s="74"/>
      <c r="K380" s="74"/>
      <c r="L380" s="74"/>
      <c r="M380" s="75"/>
      <c r="N380" s="231">
        <f>Субсидии!B369</f>
        <v>0</v>
      </c>
      <c r="O380" s="231">
        <f>Субсидии!C369</f>
        <v>0</v>
      </c>
      <c r="P380" s="231">
        <f>Субсидии!D369</f>
        <v>0</v>
      </c>
      <c r="Q380" s="231">
        <f>Субсидии!E369</f>
        <v>0</v>
      </c>
      <c r="R380" s="231">
        <f>Субсидии!F369</f>
        <v>0</v>
      </c>
      <c r="S380" s="74"/>
      <c r="T380" s="74">
        <f>'Субвенции '!B369</f>
        <v>0</v>
      </c>
      <c r="U380" s="74">
        <f>'Субвенции '!C369</f>
        <v>0</v>
      </c>
      <c r="V380" s="74">
        <f>'Субвенции '!D369</f>
        <v>0</v>
      </c>
      <c r="W380" s="74">
        <f>'Субвенции '!E369</f>
        <v>0</v>
      </c>
      <c r="X380" s="74">
        <f>'Субвенции '!F369</f>
        <v>0</v>
      </c>
      <c r="Y380" s="74"/>
      <c r="Z380" s="74"/>
      <c r="AA380" s="74"/>
      <c r="AB380" s="74"/>
      <c r="AC380" s="74"/>
      <c r="AD380" s="74"/>
      <c r="AE380" s="74"/>
      <c r="AF380" s="38"/>
      <c r="AG380" s="35"/>
    </row>
    <row r="381" spans="1:33" x14ac:dyDescent="0.25">
      <c r="A381" s="16" t="s">
        <v>468</v>
      </c>
      <c r="B381" s="141">
        <f t="shared" si="100"/>
        <v>0</v>
      </c>
      <c r="C381" s="141">
        <f t="shared" si="101"/>
        <v>0</v>
      </c>
      <c r="D381" s="141">
        <f t="shared" si="102"/>
        <v>0</v>
      </c>
      <c r="E381" s="141">
        <f t="shared" si="103"/>
        <v>0</v>
      </c>
      <c r="F381" s="141">
        <f t="shared" si="104"/>
        <v>0</v>
      </c>
      <c r="G381" s="141"/>
      <c r="H381" s="74"/>
      <c r="I381" s="74"/>
      <c r="J381" s="74"/>
      <c r="K381" s="74"/>
      <c r="L381" s="74"/>
      <c r="M381" s="75"/>
      <c r="N381" s="231">
        <f>Субсидии!B371</f>
        <v>0</v>
      </c>
      <c r="O381" s="231">
        <f>Субсидии!C371</f>
        <v>0</v>
      </c>
      <c r="P381" s="231">
        <f>Субсидии!D371</f>
        <v>0</v>
      </c>
      <c r="Q381" s="231">
        <f>Субсидии!E371</f>
        <v>0</v>
      </c>
      <c r="R381" s="231">
        <f>Субсидии!F371</f>
        <v>0</v>
      </c>
      <c r="S381" s="74"/>
      <c r="T381" s="74">
        <f>'Субвенции '!B370</f>
        <v>0</v>
      </c>
      <c r="U381" s="74">
        <f>'Субвенции '!C370</f>
        <v>0</v>
      </c>
      <c r="V381" s="74">
        <f>'Субвенции '!D370</f>
        <v>0</v>
      </c>
      <c r="W381" s="74">
        <f>'Субвенции '!E370</f>
        <v>0</v>
      </c>
      <c r="X381" s="74">
        <f>'Субвенции '!F370</f>
        <v>0</v>
      </c>
      <c r="Y381" s="74"/>
      <c r="Z381" s="74"/>
      <c r="AA381" s="74"/>
      <c r="AB381" s="74"/>
      <c r="AC381" s="74"/>
      <c r="AD381" s="74"/>
      <c r="AE381" s="74"/>
      <c r="AF381" s="38"/>
      <c r="AG381" s="35"/>
    </row>
    <row r="382" spans="1:33" x14ac:dyDescent="0.25">
      <c r="A382" s="16" t="s">
        <v>237</v>
      </c>
      <c r="B382" s="141">
        <f t="shared" si="100"/>
        <v>1871.1</v>
      </c>
      <c r="C382" s="141">
        <f t="shared" si="101"/>
        <v>3362.2</v>
      </c>
      <c r="D382" s="141">
        <f t="shared" si="102"/>
        <v>3362.2</v>
      </c>
      <c r="E382" s="141">
        <f t="shared" si="103"/>
        <v>0</v>
      </c>
      <c r="F382" s="141">
        <f t="shared" si="104"/>
        <v>102.31964000000001</v>
      </c>
      <c r="G382" s="141">
        <f t="shared" ref="G382:G408" si="114">F382/C382*100</f>
        <v>3.0432347867467731</v>
      </c>
      <c r="H382" s="74"/>
      <c r="I382" s="74"/>
      <c r="J382" s="74"/>
      <c r="K382" s="74"/>
      <c r="L382" s="74"/>
      <c r="M382" s="75"/>
      <c r="N382" s="231">
        <f>Субсидии!B372</f>
        <v>1644</v>
      </c>
      <c r="O382" s="231">
        <f>Субсидии!C372</f>
        <v>2834</v>
      </c>
      <c r="P382" s="231">
        <f>Субсидии!D372</f>
        <v>2834</v>
      </c>
      <c r="Q382" s="231">
        <f>Субсидии!E372</f>
        <v>0</v>
      </c>
      <c r="R382" s="231">
        <f>Субсидии!F372</f>
        <v>0</v>
      </c>
      <c r="S382" s="74">
        <f t="shared" ref="S382:S406" si="115">R382/O382*100</f>
        <v>0</v>
      </c>
      <c r="T382" s="74">
        <f>'Субвенции '!B371</f>
        <v>227.1</v>
      </c>
      <c r="U382" s="74">
        <f>'Субвенции '!C371</f>
        <v>227.1</v>
      </c>
      <c r="V382" s="74">
        <f>'Субвенции '!D371</f>
        <v>227.1</v>
      </c>
      <c r="W382" s="74">
        <f>'Субвенции '!E371</f>
        <v>0</v>
      </c>
      <c r="X382" s="74">
        <f>'Субвенции '!F371</f>
        <v>32.864570000000001</v>
      </c>
      <c r="Y382" s="74">
        <f t="shared" ref="Y382:Y399" si="116">X382/U382*100</f>
        <v>14.471409070893879</v>
      </c>
      <c r="Z382" s="74"/>
      <c r="AA382" s="74">
        <f>Иные!C305</f>
        <v>301.10000000000002</v>
      </c>
      <c r="AB382" s="74">
        <f>Иные!D305</f>
        <v>301.10000000000002</v>
      </c>
      <c r="AC382" s="74">
        <f>Иные!E305</f>
        <v>0</v>
      </c>
      <c r="AD382" s="74">
        <f>Иные!F305</f>
        <v>69.455070000000006</v>
      </c>
      <c r="AE382" s="74">
        <f t="shared" si="113"/>
        <v>23.067110594486881</v>
      </c>
      <c r="AF382" s="38"/>
      <c r="AG382" s="35"/>
    </row>
    <row r="383" spans="1:33" x14ac:dyDescent="0.25">
      <c r="A383" s="16" t="s">
        <v>281</v>
      </c>
      <c r="B383" s="141">
        <f t="shared" si="100"/>
        <v>7104.7</v>
      </c>
      <c r="C383" s="141">
        <f t="shared" si="101"/>
        <v>7104.7</v>
      </c>
      <c r="D383" s="141">
        <f t="shared" si="102"/>
        <v>7104.7</v>
      </c>
      <c r="E383" s="141">
        <f t="shared" si="103"/>
        <v>0</v>
      </c>
      <c r="F383" s="141">
        <f t="shared" si="104"/>
        <v>82.161460000000005</v>
      </c>
      <c r="G383" s="141">
        <f t="shared" si="114"/>
        <v>1.1564381325038355</v>
      </c>
      <c r="H383" s="74"/>
      <c r="I383" s="74"/>
      <c r="J383" s="74"/>
      <c r="K383" s="74"/>
      <c r="L383" s="74"/>
      <c r="M383" s="75"/>
      <c r="N383" s="231">
        <f>Субсидии!B373</f>
        <v>6537</v>
      </c>
      <c r="O383" s="231">
        <f>Субсидии!C373</f>
        <v>6537</v>
      </c>
      <c r="P383" s="231">
        <f>Субсидии!D373</f>
        <v>6537</v>
      </c>
      <c r="Q383" s="231">
        <f>Субсидии!E373</f>
        <v>0</v>
      </c>
      <c r="R383" s="231">
        <f>Субсидии!F373</f>
        <v>0</v>
      </c>
      <c r="S383" s="74">
        <f t="shared" si="115"/>
        <v>0</v>
      </c>
      <c r="T383" s="74">
        <f>'Субвенции '!B372</f>
        <v>567.70000000000005</v>
      </c>
      <c r="U383" s="74">
        <f>'Субвенции '!C372</f>
        <v>567.70000000000005</v>
      </c>
      <c r="V383" s="74">
        <f>'Субвенции '!D372</f>
        <v>567.70000000000005</v>
      </c>
      <c r="W383" s="74">
        <f>'Субвенции '!E372</f>
        <v>0</v>
      </c>
      <c r="X383" s="74">
        <f>'Субвенции '!F372</f>
        <v>82.161460000000005</v>
      </c>
      <c r="Y383" s="74">
        <f t="shared" si="116"/>
        <v>14.472689800951205</v>
      </c>
      <c r="Z383" s="74"/>
      <c r="AA383" s="74"/>
      <c r="AB383" s="74"/>
      <c r="AC383" s="74"/>
      <c r="AD383" s="74"/>
      <c r="AE383" s="74"/>
      <c r="AF383" s="38"/>
      <c r="AG383" s="35"/>
    </row>
    <row r="384" spans="1:33" x14ac:dyDescent="0.25">
      <c r="A384" s="16" t="s">
        <v>467</v>
      </c>
      <c r="B384" s="141">
        <f t="shared" si="100"/>
        <v>3131.1</v>
      </c>
      <c r="C384" s="141">
        <f t="shared" si="101"/>
        <v>6788.3587599999992</v>
      </c>
      <c r="D384" s="141">
        <f t="shared" si="102"/>
        <v>6788.3587599999992</v>
      </c>
      <c r="E384" s="141">
        <f t="shared" si="103"/>
        <v>0</v>
      </c>
      <c r="F384" s="141">
        <f t="shared" si="104"/>
        <v>32.864570000000001</v>
      </c>
      <c r="G384" s="141">
        <f t="shared" si="114"/>
        <v>0.48413130716738967</v>
      </c>
      <c r="H384" s="74"/>
      <c r="I384" s="74"/>
      <c r="J384" s="74"/>
      <c r="K384" s="74"/>
      <c r="L384" s="74"/>
      <c r="M384" s="75"/>
      <c r="N384" s="231">
        <f>Субсидии!B374</f>
        <v>2904</v>
      </c>
      <c r="O384" s="231">
        <f>Субсидии!C374</f>
        <v>6561.2587599999988</v>
      </c>
      <c r="P384" s="231">
        <f>Субсидии!D374</f>
        <v>6561.2587599999988</v>
      </c>
      <c r="Q384" s="231">
        <f>Субсидии!E374</f>
        <v>0</v>
      </c>
      <c r="R384" s="231">
        <f>Субсидии!F374</f>
        <v>0</v>
      </c>
      <c r="S384" s="74">
        <f t="shared" si="115"/>
        <v>0</v>
      </c>
      <c r="T384" s="74">
        <f>'Субвенции '!B373</f>
        <v>227.1</v>
      </c>
      <c r="U384" s="74">
        <f>'Субвенции '!C373</f>
        <v>227.1</v>
      </c>
      <c r="V384" s="74">
        <f>'Субвенции '!D373</f>
        <v>227.1</v>
      </c>
      <c r="W384" s="74">
        <f>'Субвенции '!E373</f>
        <v>0</v>
      </c>
      <c r="X384" s="74">
        <f>'Субвенции '!F373</f>
        <v>32.864570000000001</v>
      </c>
      <c r="Y384" s="74">
        <f t="shared" si="116"/>
        <v>14.471409070893879</v>
      </c>
      <c r="Z384" s="74">
        <f>Иные!B306</f>
        <v>0</v>
      </c>
      <c r="AA384" s="74">
        <f>Иные!C306</f>
        <v>0</v>
      </c>
      <c r="AB384" s="74">
        <f>Иные!D306</f>
        <v>0</v>
      </c>
      <c r="AC384" s="74">
        <f>Иные!E306</f>
        <v>0</v>
      </c>
      <c r="AD384" s="74">
        <f>Иные!F306</f>
        <v>0</v>
      </c>
      <c r="AE384" s="74"/>
      <c r="AF384" s="38"/>
      <c r="AG384" s="35"/>
    </row>
    <row r="385" spans="1:33" s="5" customFormat="1" ht="31.5" x14ac:dyDescent="0.25">
      <c r="A385" s="7" t="s">
        <v>245</v>
      </c>
      <c r="B385" s="71">
        <f t="shared" si="100"/>
        <v>693358.73076999991</v>
      </c>
      <c r="C385" s="71">
        <f t="shared" si="101"/>
        <v>741784.49876999995</v>
      </c>
      <c r="D385" s="71">
        <f t="shared" si="102"/>
        <v>741784.49876999995</v>
      </c>
      <c r="E385" s="71">
        <f t="shared" si="103"/>
        <v>0</v>
      </c>
      <c r="F385" s="71">
        <f t="shared" si="104"/>
        <v>191059.39202999999</v>
      </c>
      <c r="G385" s="71">
        <f t="shared" si="114"/>
        <v>25.756724809807665</v>
      </c>
      <c r="H385" s="71">
        <f>SUM(H386:H393)</f>
        <v>122655.3</v>
      </c>
      <c r="I385" s="71">
        <f>SUM(I386:I393)</f>
        <v>122655.3</v>
      </c>
      <c r="J385" s="71">
        <f>SUM(J386:J393)</f>
        <v>122655.3</v>
      </c>
      <c r="K385" s="71">
        <f>SUM(K386:K393)</f>
        <v>0</v>
      </c>
      <c r="L385" s="71">
        <f>SUM(L386:L393)</f>
        <v>30663.899999999998</v>
      </c>
      <c r="M385" s="72">
        <f>L385/I385*100</f>
        <v>25.00006114697041</v>
      </c>
      <c r="N385" s="71">
        <f>SUM(N386:N393)</f>
        <v>181416.73076999999</v>
      </c>
      <c r="O385" s="71">
        <f>SUM(O386:O393)</f>
        <v>186211.09876999998</v>
      </c>
      <c r="P385" s="71">
        <f>SUM(P386:P393)</f>
        <v>186211.09876999998</v>
      </c>
      <c r="Q385" s="71">
        <f>SUM(Q386:Q393)</f>
        <v>0</v>
      </c>
      <c r="R385" s="71">
        <f>SUM(R386:R393)</f>
        <v>86663.521569999997</v>
      </c>
      <c r="S385" s="71">
        <f t="shared" si="115"/>
        <v>46.540470542544341</v>
      </c>
      <c r="T385" s="71">
        <f>SUM(T386:T393)</f>
        <v>362844.49999999994</v>
      </c>
      <c r="U385" s="71">
        <f>SUM(U386:U393)</f>
        <v>388246.1</v>
      </c>
      <c r="V385" s="71">
        <f>SUM(V386:V393)</f>
        <v>388246.1</v>
      </c>
      <c r="W385" s="71">
        <f>SUM(W386:W393)</f>
        <v>0</v>
      </c>
      <c r="X385" s="71">
        <f>SUM(X386:X393)</f>
        <v>65865.053019999992</v>
      </c>
      <c r="Y385" s="71">
        <f t="shared" si="116"/>
        <v>16.964768743330584</v>
      </c>
      <c r="Z385" s="71">
        <f>SUM(Z386:Z393)</f>
        <v>26442.200000000004</v>
      </c>
      <c r="AA385" s="71">
        <f>SUM(AA386:AA393)</f>
        <v>44672</v>
      </c>
      <c r="AB385" s="71">
        <f>SUM(AB386:AB393)</f>
        <v>44672</v>
      </c>
      <c r="AC385" s="71">
        <f>SUM(AC386:AC393)</f>
        <v>0</v>
      </c>
      <c r="AD385" s="71">
        <f>SUM(AD386:AD393)</f>
        <v>7866.9174400000002</v>
      </c>
      <c r="AE385" s="71">
        <f>AD385/AA385*100</f>
        <v>17.61039899713467</v>
      </c>
      <c r="AF385" s="38"/>
      <c r="AG385" s="37"/>
    </row>
    <row r="386" spans="1:33" ht="31.5" x14ac:dyDescent="0.25">
      <c r="A386" s="252" t="s">
        <v>191</v>
      </c>
      <c r="B386" s="74">
        <f t="shared" si="100"/>
        <v>582076.21224999998</v>
      </c>
      <c r="C386" s="74">
        <f t="shared" si="101"/>
        <v>627447.29225000006</v>
      </c>
      <c r="D386" s="74">
        <f t="shared" si="102"/>
        <v>627447.29225000006</v>
      </c>
      <c r="E386" s="74">
        <f t="shared" si="103"/>
        <v>0</v>
      </c>
      <c r="F386" s="74">
        <f t="shared" si="104"/>
        <v>112512.69163</v>
      </c>
      <c r="G386" s="74">
        <f t="shared" si="114"/>
        <v>17.931815631323254</v>
      </c>
      <c r="H386" s="73">
        <f>Дотации!B88</f>
        <v>122655.3</v>
      </c>
      <c r="I386" s="73">
        <f>Дотации!C88</f>
        <v>122655.3</v>
      </c>
      <c r="J386" s="73">
        <f>Дотации!D88</f>
        <v>122655.3</v>
      </c>
      <c r="K386" s="73">
        <f>Дотации!E88</f>
        <v>0</v>
      </c>
      <c r="L386" s="73">
        <f>Дотации!F88</f>
        <v>30663.899999999998</v>
      </c>
      <c r="M386" s="73">
        <f>L386/I386*100</f>
        <v>25.00006114697041</v>
      </c>
      <c r="N386" s="74">
        <f>Субсидии!B376</f>
        <v>72972.312250000003</v>
      </c>
      <c r="O386" s="74">
        <f>Субсидии!C376</f>
        <v>74711.992249999996</v>
      </c>
      <c r="P386" s="74">
        <f>Субсидии!D376</f>
        <v>74711.992249999996</v>
      </c>
      <c r="Q386" s="74">
        <f>Субсидии!E376</f>
        <v>0</v>
      </c>
      <c r="R386" s="74">
        <f>Субсидии!F376</f>
        <v>8561.1030499999997</v>
      </c>
      <c r="S386" s="74">
        <f t="shared" si="115"/>
        <v>11.458807069891781</v>
      </c>
      <c r="T386" s="74">
        <f>'Субвенции '!B375</f>
        <v>360006.40000000002</v>
      </c>
      <c r="U386" s="74">
        <f>'Субвенции '!C375</f>
        <v>385408.00000000006</v>
      </c>
      <c r="V386" s="74">
        <f>'Субвенции '!D375</f>
        <v>385408.00000000006</v>
      </c>
      <c r="W386" s="74">
        <f>'Субвенции '!E375</f>
        <v>0</v>
      </c>
      <c r="X386" s="74">
        <f>'Субвенции '!F375</f>
        <v>65420.771139999997</v>
      </c>
      <c r="Y386" s="74">
        <f t="shared" si="116"/>
        <v>16.974419612462633</v>
      </c>
      <c r="Z386" s="74">
        <f>Иные!B308</f>
        <v>26442.200000000004</v>
      </c>
      <c r="AA386" s="74">
        <f>Иные!C308</f>
        <v>44672</v>
      </c>
      <c r="AB386" s="74">
        <f>Иные!D308</f>
        <v>44672</v>
      </c>
      <c r="AC386" s="74">
        <f>Иные!E308</f>
        <v>0</v>
      </c>
      <c r="AD386" s="74">
        <f>Иные!F308</f>
        <v>7866.9174400000002</v>
      </c>
      <c r="AE386" s="74">
        <f>AD386/AA386*100</f>
        <v>17.61039899713467</v>
      </c>
      <c r="AF386" s="38"/>
      <c r="AG386" s="35"/>
    </row>
    <row r="387" spans="1:33" x14ac:dyDescent="0.25">
      <c r="A387" s="16" t="s">
        <v>293</v>
      </c>
      <c r="B387" s="141">
        <f t="shared" si="100"/>
        <v>8049.7</v>
      </c>
      <c r="C387" s="141">
        <f t="shared" si="101"/>
        <v>9239.7000000000007</v>
      </c>
      <c r="D387" s="141">
        <f t="shared" si="102"/>
        <v>9239.7000000000007</v>
      </c>
      <c r="E387" s="141">
        <f t="shared" si="103"/>
        <v>0</v>
      </c>
      <c r="F387" s="141">
        <f t="shared" si="104"/>
        <v>82.161469999999994</v>
      </c>
      <c r="G387" s="141">
        <f t="shared" si="114"/>
        <v>0.88922226912129165</v>
      </c>
      <c r="H387" s="74"/>
      <c r="I387" s="74"/>
      <c r="J387" s="74"/>
      <c r="K387" s="74"/>
      <c r="L387" s="74"/>
      <c r="M387" s="75"/>
      <c r="N387" s="231">
        <f>Субсидии!B378</f>
        <v>7482</v>
      </c>
      <c r="O387" s="231">
        <f>Субсидии!C378</f>
        <v>8672</v>
      </c>
      <c r="P387" s="231">
        <f>Субсидии!D378</f>
        <v>8672</v>
      </c>
      <c r="Q387" s="231">
        <f>Субсидии!E378</f>
        <v>0</v>
      </c>
      <c r="R387" s="231">
        <f>Субсидии!F378</f>
        <v>0</v>
      </c>
      <c r="S387" s="74">
        <f t="shared" si="115"/>
        <v>0</v>
      </c>
      <c r="T387" s="74">
        <f>'Субвенции '!B377</f>
        <v>567.70000000000005</v>
      </c>
      <c r="U387" s="74">
        <f>'Субвенции '!C377</f>
        <v>567.70000000000005</v>
      </c>
      <c r="V387" s="74">
        <f>'Субвенции '!D377</f>
        <v>567.70000000000005</v>
      </c>
      <c r="W387" s="74">
        <f>'Субвенции '!E377</f>
        <v>0</v>
      </c>
      <c r="X387" s="74">
        <f>'Субвенции '!F377</f>
        <v>82.161469999999994</v>
      </c>
      <c r="Y387" s="74">
        <f t="shared" si="116"/>
        <v>14.47269156244495</v>
      </c>
      <c r="Z387" s="74">
        <f>Иные!B310</f>
        <v>0</v>
      </c>
      <c r="AA387" s="74">
        <f>Иные!C310</f>
        <v>0</v>
      </c>
      <c r="AB387" s="74">
        <f>Иные!D310</f>
        <v>0</v>
      </c>
      <c r="AC387" s="74">
        <f>Иные!E310</f>
        <v>0</v>
      </c>
      <c r="AD387" s="74">
        <f>Иные!F310</f>
        <v>0</v>
      </c>
      <c r="AE387" s="74"/>
      <c r="AF387" s="38"/>
      <c r="AG387" s="35"/>
    </row>
    <row r="388" spans="1:33" x14ac:dyDescent="0.25">
      <c r="A388" s="16" t="s">
        <v>505</v>
      </c>
      <c r="B388" s="141">
        <f t="shared" si="100"/>
        <v>2267.1</v>
      </c>
      <c r="C388" s="141">
        <f t="shared" si="101"/>
        <v>2267.1</v>
      </c>
      <c r="D388" s="141">
        <f t="shared" si="102"/>
        <v>2267.1</v>
      </c>
      <c r="E388" s="141">
        <f t="shared" si="103"/>
        <v>0</v>
      </c>
      <c r="F388" s="141">
        <f t="shared" si="104"/>
        <v>33.049459999999996</v>
      </c>
      <c r="G388" s="141">
        <f t="shared" si="114"/>
        <v>1.4577857174363722</v>
      </c>
      <c r="H388" s="74"/>
      <c r="I388" s="74"/>
      <c r="J388" s="74"/>
      <c r="K388" s="74"/>
      <c r="L388" s="74"/>
      <c r="M388" s="75"/>
      <c r="N388" s="231">
        <f>Субсидии!B379</f>
        <v>2040</v>
      </c>
      <c r="O388" s="231">
        <f>Субсидии!C379</f>
        <v>2040</v>
      </c>
      <c r="P388" s="231">
        <f>Субсидии!D379</f>
        <v>2040</v>
      </c>
      <c r="Q388" s="231">
        <f>Субсидии!E379</f>
        <v>0</v>
      </c>
      <c r="R388" s="231">
        <f>Субсидии!F379</f>
        <v>0</v>
      </c>
      <c r="S388" s="74">
        <f t="shared" si="115"/>
        <v>0</v>
      </c>
      <c r="T388" s="74">
        <f>'Субвенции '!B378</f>
        <v>227.1</v>
      </c>
      <c r="U388" s="74">
        <f>'Субвенции '!C378</f>
        <v>227.1</v>
      </c>
      <c r="V388" s="74">
        <f>'Субвенции '!D378</f>
        <v>227.1</v>
      </c>
      <c r="W388" s="74">
        <f>'Субвенции '!E378</f>
        <v>0</v>
      </c>
      <c r="X388" s="74">
        <f>'Субвенции '!F378</f>
        <v>33.049459999999996</v>
      </c>
      <c r="Y388" s="74">
        <f t="shared" si="116"/>
        <v>14.552822545134299</v>
      </c>
      <c r="Z388" s="74"/>
      <c r="AA388" s="74"/>
      <c r="AB388" s="74"/>
      <c r="AC388" s="74"/>
      <c r="AD388" s="74"/>
      <c r="AE388" s="74"/>
      <c r="AF388" s="38"/>
      <c r="AG388" s="35"/>
    </row>
    <row r="389" spans="1:33" x14ac:dyDescent="0.25">
      <c r="A389" s="16" t="s">
        <v>244</v>
      </c>
      <c r="B389" s="141">
        <f t="shared" si="100"/>
        <v>6164.1</v>
      </c>
      <c r="C389" s="141">
        <f t="shared" si="101"/>
        <v>8028.7880000000005</v>
      </c>
      <c r="D389" s="141">
        <f t="shared" si="102"/>
        <v>8028.7880000000005</v>
      </c>
      <c r="E389" s="141">
        <f t="shared" si="103"/>
        <v>0</v>
      </c>
      <c r="F389" s="141">
        <f t="shared" si="104"/>
        <v>32.987949999999998</v>
      </c>
      <c r="G389" s="141">
        <f t="shared" si="114"/>
        <v>0.41087085622387831</v>
      </c>
      <c r="H389" s="74"/>
      <c r="I389" s="74"/>
      <c r="J389" s="74"/>
      <c r="K389" s="74"/>
      <c r="L389" s="74"/>
      <c r="M389" s="75"/>
      <c r="N389" s="231">
        <f>Субсидии!B380</f>
        <v>5937</v>
      </c>
      <c r="O389" s="231">
        <f>Субсидии!C380</f>
        <v>7801.6880000000001</v>
      </c>
      <c r="P389" s="231">
        <f>Субсидии!D380</f>
        <v>7801.6880000000001</v>
      </c>
      <c r="Q389" s="231">
        <f>Субсидии!E380</f>
        <v>0</v>
      </c>
      <c r="R389" s="231">
        <f>Субсидии!F380</f>
        <v>0</v>
      </c>
      <c r="S389" s="74">
        <f t="shared" si="115"/>
        <v>0</v>
      </c>
      <c r="T389" s="74">
        <f>'Субвенции '!B379</f>
        <v>227.1</v>
      </c>
      <c r="U389" s="74">
        <f>'Субвенции '!C379</f>
        <v>227.1</v>
      </c>
      <c r="V389" s="74">
        <f>'Субвенции '!D379</f>
        <v>227.1</v>
      </c>
      <c r="W389" s="74">
        <f>'Субвенции '!E379</f>
        <v>0</v>
      </c>
      <c r="X389" s="74">
        <f>'Субвенции '!F379</f>
        <v>32.987949999999998</v>
      </c>
      <c r="Y389" s="74">
        <f t="shared" si="116"/>
        <v>14.525737560546014</v>
      </c>
      <c r="Z389" s="74"/>
      <c r="AA389" s="74"/>
      <c r="AB389" s="74"/>
      <c r="AC389" s="74"/>
      <c r="AD389" s="74"/>
      <c r="AE389" s="74"/>
      <c r="AF389" s="38"/>
      <c r="AG389" s="35"/>
    </row>
    <row r="390" spans="1:33" x14ac:dyDescent="0.25">
      <c r="A390" s="16" t="s">
        <v>325</v>
      </c>
      <c r="B390" s="141">
        <f t="shared" si="100"/>
        <v>3302.1</v>
      </c>
      <c r="C390" s="141">
        <f t="shared" si="101"/>
        <v>3302.1</v>
      </c>
      <c r="D390" s="141">
        <f t="shared" si="102"/>
        <v>3302.1</v>
      </c>
      <c r="E390" s="141">
        <f t="shared" si="103"/>
        <v>0</v>
      </c>
      <c r="F390" s="141">
        <f t="shared" si="104"/>
        <v>35.345230000000001</v>
      </c>
      <c r="G390" s="141">
        <f t="shared" si="114"/>
        <v>1.0703864207625451</v>
      </c>
      <c r="H390" s="74"/>
      <c r="I390" s="74"/>
      <c r="J390" s="74"/>
      <c r="K390" s="74"/>
      <c r="L390" s="74"/>
      <c r="M390" s="75"/>
      <c r="N390" s="231">
        <f>Субсидии!B381</f>
        <v>3075</v>
      </c>
      <c r="O390" s="231">
        <f>Субсидии!C381</f>
        <v>3075</v>
      </c>
      <c r="P390" s="231">
        <f>Субсидии!D381</f>
        <v>3075</v>
      </c>
      <c r="Q390" s="231">
        <f>Субсидии!E381</f>
        <v>0</v>
      </c>
      <c r="R390" s="231">
        <f>Субсидии!F381</f>
        <v>0</v>
      </c>
      <c r="S390" s="74">
        <f t="shared" si="115"/>
        <v>0</v>
      </c>
      <c r="T390" s="74">
        <f>'Субвенции '!B380</f>
        <v>227.1</v>
      </c>
      <c r="U390" s="74">
        <f>'Субвенции '!C380</f>
        <v>227.1</v>
      </c>
      <c r="V390" s="74">
        <f>'Субвенции '!D380</f>
        <v>227.1</v>
      </c>
      <c r="W390" s="74">
        <f>'Субвенции '!E380</f>
        <v>0</v>
      </c>
      <c r="X390" s="74">
        <f>'Субвенции '!F380</f>
        <v>35.345230000000001</v>
      </c>
      <c r="Y390" s="74">
        <f t="shared" si="116"/>
        <v>15.56372963452224</v>
      </c>
      <c r="Z390" s="74"/>
      <c r="AA390" s="74"/>
      <c r="AB390" s="74"/>
      <c r="AC390" s="74"/>
      <c r="AD390" s="74"/>
      <c r="AE390" s="74"/>
      <c r="AF390" s="38"/>
      <c r="AG390" s="35"/>
    </row>
    <row r="391" spans="1:33" x14ac:dyDescent="0.25">
      <c r="A391" s="16" t="s">
        <v>471</v>
      </c>
      <c r="B391" s="141">
        <f t="shared" si="100"/>
        <v>2141.1</v>
      </c>
      <c r="C391" s="141">
        <f t="shared" si="101"/>
        <v>2141.1</v>
      </c>
      <c r="D391" s="141">
        <f t="shared" si="102"/>
        <v>2141.1</v>
      </c>
      <c r="E391" s="141">
        <f t="shared" si="103"/>
        <v>0</v>
      </c>
      <c r="F391" s="141">
        <f t="shared" si="104"/>
        <v>32.923099999999998</v>
      </c>
      <c r="G391" s="141">
        <f t="shared" si="114"/>
        <v>1.5376722245574703</v>
      </c>
      <c r="H391" s="74"/>
      <c r="I391" s="74"/>
      <c r="J391" s="74"/>
      <c r="K391" s="74"/>
      <c r="L391" s="74"/>
      <c r="M391" s="75"/>
      <c r="N391" s="231">
        <f>Субсидии!B382</f>
        <v>1914</v>
      </c>
      <c r="O391" s="231">
        <f>Субсидии!C382</f>
        <v>1914</v>
      </c>
      <c r="P391" s="231">
        <f>Субсидии!D382</f>
        <v>1914</v>
      </c>
      <c r="Q391" s="231">
        <f>Субсидии!E382</f>
        <v>0</v>
      </c>
      <c r="R391" s="231">
        <f>Субсидии!F382</f>
        <v>0</v>
      </c>
      <c r="S391" s="74">
        <f t="shared" si="115"/>
        <v>0</v>
      </c>
      <c r="T391" s="74">
        <f>'Субвенции '!B381</f>
        <v>227.1</v>
      </c>
      <c r="U391" s="74">
        <f>'Субвенции '!C381</f>
        <v>227.1</v>
      </c>
      <c r="V391" s="74">
        <f>'Субвенции '!D381</f>
        <v>227.1</v>
      </c>
      <c r="W391" s="74">
        <f>'Субвенции '!E381</f>
        <v>0</v>
      </c>
      <c r="X391" s="74">
        <f>'Субвенции '!F381</f>
        <v>32.923099999999998</v>
      </c>
      <c r="Y391" s="74">
        <f t="shared" si="116"/>
        <v>14.49718185821224</v>
      </c>
      <c r="Z391" s="74"/>
      <c r="AA391" s="74"/>
      <c r="AB391" s="74"/>
      <c r="AC391" s="74"/>
      <c r="AD391" s="74"/>
      <c r="AE391" s="74"/>
      <c r="AF391" s="38"/>
      <c r="AG391" s="35"/>
    </row>
    <row r="392" spans="1:33" x14ac:dyDescent="0.25">
      <c r="A392" s="16" t="s">
        <v>472</v>
      </c>
      <c r="B392" s="141">
        <f t="shared" si="100"/>
        <v>4121.1000000000004</v>
      </c>
      <c r="C392" s="141">
        <f t="shared" si="101"/>
        <v>4121.1000000000004</v>
      </c>
      <c r="D392" s="141">
        <f t="shared" si="102"/>
        <v>4121.1000000000004</v>
      </c>
      <c r="E392" s="141">
        <f t="shared" si="103"/>
        <v>0</v>
      </c>
      <c r="F392" s="141">
        <f t="shared" si="104"/>
        <v>32.86459</v>
      </c>
      <c r="G392" s="141">
        <f t="shared" si="114"/>
        <v>0.7974713062046539</v>
      </c>
      <c r="H392" s="74"/>
      <c r="I392" s="74"/>
      <c r="J392" s="74"/>
      <c r="K392" s="74"/>
      <c r="L392" s="74"/>
      <c r="M392" s="75"/>
      <c r="N392" s="231">
        <f>Субсидии!B383</f>
        <v>3894</v>
      </c>
      <c r="O392" s="231">
        <f>Субсидии!C383</f>
        <v>3894</v>
      </c>
      <c r="P392" s="231">
        <f>Субсидии!D383</f>
        <v>3894</v>
      </c>
      <c r="Q392" s="231">
        <f>Субсидии!E383</f>
        <v>0</v>
      </c>
      <c r="R392" s="231">
        <f>Субсидии!F383</f>
        <v>0</v>
      </c>
      <c r="S392" s="74">
        <f t="shared" si="115"/>
        <v>0</v>
      </c>
      <c r="T392" s="74">
        <f>'Субвенции '!B382</f>
        <v>227.1</v>
      </c>
      <c r="U392" s="74">
        <f>'Субвенции '!C382</f>
        <v>227.1</v>
      </c>
      <c r="V392" s="74">
        <f>'Субвенции '!D382</f>
        <v>227.1</v>
      </c>
      <c r="W392" s="74">
        <f>'Субвенции '!E382</f>
        <v>0</v>
      </c>
      <c r="X392" s="74">
        <f>'Субвенции '!F382</f>
        <v>32.86459</v>
      </c>
      <c r="Y392" s="74">
        <f t="shared" si="116"/>
        <v>14.471417877586967</v>
      </c>
      <c r="Z392" s="74"/>
      <c r="AA392" s="74"/>
      <c r="AB392" s="74"/>
      <c r="AC392" s="74"/>
      <c r="AD392" s="74"/>
      <c r="AE392" s="74"/>
      <c r="AF392" s="38"/>
      <c r="AG392" s="35"/>
    </row>
    <row r="393" spans="1:33" x14ac:dyDescent="0.25">
      <c r="A393" s="16" t="s">
        <v>243</v>
      </c>
      <c r="B393" s="141">
        <f t="shared" ref="B393:B406" si="117">H393+N393+T393+Z393</f>
        <v>85237.318519999986</v>
      </c>
      <c r="C393" s="141">
        <f t="shared" ref="C393:C407" si="118">I393+O393+U393+AA393</f>
        <v>85237.318519999986</v>
      </c>
      <c r="D393" s="141">
        <f t="shared" ref="D393:D406" si="119">J393+P393+V393+AB393</f>
        <v>85237.318519999986</v>
      </c>
      <c r="E393" s="141">
        <f t="shared" ref="E393:E407" si="120">K393+Q393+W393+AC393</f>
        <v>0</v>
      </c>
      <c r="F393" s="141">
        <f t="shared" ref="F393:F407" si="121">L393+R393+X393+AD393</f>
        <v>78297.368599999987</v>
      </c>
      <c r="G393" s="141">
        <f t="shared" si="114"/>
        <v>91.858085119874318</v>
      </c>
      <c r="H393" s="74"/>
      <c r="I393" s="74"/>
      <c r="J393" s="74"/>
      <c r="K393" s="74"/>
      <c r="L393" s="74"/>
      <c r="M393" s="75"/>
      <c r="N393" s="231">
        <f>Субсидии!B377</f>
        <v>84102.418519999992</v>
      </c>
      <c r="O393" s="231">
        <f>Субсидии!C377</f>
        <v>84102.418519999992</v>
      </c>
      <c r="P393" s="231">
        <f>Субсидии!D377</f>
        <v>84102.418519999992</v>
      </c>
      <c r="Q393" s="231">
        <f>Субсидии!E377</f>
        <v>0</v>
      </c>
      <c r="R393" s="231">
        <f>Субсидии!F377</f>
        <v>78102.418519999992</v>
      </c>
      <c r="S393" s="74">
        <f t="shared" si="115"/>
        <v>92.865841309220883</v>
      </c>
      <c r="T393" s="74">
        <f>'Субвенции '!B376</f>
        <v>1134.9000000000001</v>
      </c>
      <c r="U393" s="74">
        <f>'Субвенции '!C376</f>
        <v>1134.9000000000001</v>
      </c>
      <c r="V393" s="74">
        <f>'Субвенции '!D376</f>
        <v>1134.9000000000001</v>
      </c>
      <c r="W393" s="74">
        <f>'Субвенции '!E376</f>
        <v>0</v>
      </c>
      <c r="X393" s="74">
        <f>'Субвенции '!F376</f>
        <v>194.95007999999999</v>
      </c>
      <c r="Y393" s="74">
        <f t="shared" si="116"/>
        <v>17.177731958762884</v>
      </c>
      <c r="Z393" s="74">
        <f>Иные!B309</f>
        <v>0</v>
      </c>
      <c r="AA393" s="74">
        <f>Иные!C309</f>
        <v>0</v>
      </c>
      <c r="AB393" s="74">
        <f>Иные!D309</f>
        <v>0</v>
      </c>
      <c r="AC393" s="74">
        <f>Иные!E309</f>
        <v>0</v>
      </c>
      <c r="AD393" s="74">
        <f>Иные!F309</f>
        <v>0</v>
      </c>
      <c r="AE393" s="74"/>
      <c r="AF393" s="38"/>
      <c r="AG393" s="35"/>
    </row>
    <row r="394" spans="1:33" s="5" customFormat="1" ht="31.5" x14ac:dyDescent="0.25">
      <c r="A394" s="8" t="s">
        <v>185</v>
      </c>
      <c r="B394" s="71">
        <f t="shared" si="117"/>
        <v>6446620.0717500001</v>
      </c>
      <c r="C394" s="71">
        <f t="shared" si="118"/>
        <v>6670246.3661499992</v>
      </c>
      <c r="D394" s="71">
        <f t="shared" si="119"/>
        <v>6670246.3661499992</v>
      </c>
      <c r="E394" s="71">
        <f t="shared" si="120"/>
        <v>0</v>
      </c>
      <c r="F394" s="71">
        <f t="shared" si="121"/>
        <v>1152879.20049</v>
      </c>
      <c r="G394" s="71">
        <f t="shared" si="114"/>
        <v>17.283907328230075</v>
      </c>
      <c r="H394" s="71">
        <f>SUM(H395:H400)</f>
        <v>337587.6</v>
      </c>
      <c r="I394" s="71">
        <f>SUM(I395:I400)</f>
        <v>351955.9</v>
      </c>
      <c r="J394" s="71">
        <f>SUM(J395:J400)</f>
        <v>351955.9</v>
      </c>
      <c r="K394" s="71">
        <f>SUM(K395:K400)</f>
        <v>0</v>
      </c>
      <c r="L394" s="71">
        <f>SUM(L395:L400)</f>
        <v>84396.9</v>
      </c>
      <c r="M394" s="72">
        <f>L394/I394*100</f>
        <v>23.979396282318323</v>
      </c>
      <c r="N394" s="71">
        <f>SUM(N395:N400)</f>
        <v>1575136.4926199999</v>
      </c>
      <c r="O394" s="71">
        <f>SUM(O395:O400)</f>
        <v>1597932.0870199997</v>
      </c>
      <c r="P394" s="71">
        <f>SUM(P395:P400)</f>
        <v>1597932.0870199997</v>
      </c>
      <c r="Q394" s="71">
        <f>SUM(Q395:Q400)</f>
        <v>0</v>
      </c>
      <c r="R394" s="71">
        <f>SUM(R395:R400)</f>
        <v>254668.97209999998</v>
      </c>
      <c r="S394" s="71">
        <f t="shared" si="115"/>
        <v>15.937408990574486</v>
      </c>
      <c r="T394" s="71">
        <f>SUM(T395:T400)</f>
        <v>4012857.6</v>
      </c>
      <c r="U394" s="71">
        <f>SUM(U395:U400)</f>
        <v>4080310.2999999993</v>
      </c>
      <c r="V394" s="71">
        <f>SUM(V395:V400)</f>
        <v>4080310.2999999993</v>
      </c>
      <c r="W394" s="71">
        <f>SUM(W395:W400)</f>
        <v>0</v>
      </c>
      <c r="X394" s="71">
        <f>SUM(X395:X400)</f>
        <v>764245.58106999996</v>
      </c>
      <c r="Y394" s="71">
        <f t="shared" si="116"/>
        <v>18.730084843547317</v>
      </c>
      <c r="Z394" s="71">
        <f>SUM(Z395:Z400)</f>
        <v>521038.37913000002</v>
      </c>
      <c r="AA394" s="71">
        <f>SUM(AA395:AA400)</f>
        <v>640048.07912999997</v>
      </c>
      <c r="AB394" s="71">
        <f>SUM(AB395:AB400)</f>
        <v>640048.07912999997</v>
      </c>
      <c r="AC394" s="71">
        <f>SUM(AC395:AC400)</f>
        <v>0</v>
      </c>
      <c r="AD394" s="71">
        <f>SUM(AD395:AD400)</f>
        <v>49567.747319999995</v>
      </c>
      <c r="AE394" s="71">
        <f t="shared" ref="AE394:AE406" si="122">AD394/AA394*100</f>
        <v>7.7443787328252105</v>
      </c>
      <c r="AF394" s="38"/>
      <c r="AG394" s="37"/>
    </row>
    <row r="395" spans="1:33" ht="31.5" x14ac:dyDescent="0.25">
      <c r="A395" s="252" t="s">
        <v>184</v>
      </c>
      <c r="B395" s="74">
        <f t="shared" si="117"/>
        <v>5789305.0660899999</v>
      </c>
      <c r="C395" s="74">
        <f t="shared" si="118"/>
        <v>6009648.4507199991</v>
      </c>
      <c r="D395" s="74">
        <f t="shared" si="119"/>
        <v>6009648.4507199991</v>
      </c>
      <c r="E395" s="74">
        <f t="shared" si="120"/>
        <v>0</v>
      </c>
      <c r="F395" s="74">
        <f t="shared" si="121"/>
        <v>1137494.5224199998</v>
      </c>
      <c r="G395" s="74">
        <f t="shared" si="114"/>
        <v>18.927804708505366</v>
      </c>
      <c r="H395" s="73">
        <f>Дотации!B91</f>
        <v>337587.6</v>
      </c>
      <c r="I395" s="73">
        <f>Дотации!C91</f>
        <v>351955.9</v>
      </c>
      <c r="J395" s="73">
        <f>Дотации!D91</f>
        <v>351955.9</v>
      </c>
      <c r="K395" s="73">
        <f>Дотации!E91</f>
        <v>0</v>
      </c>
      <c r="L395" s="73">
        <f>Дотации!F91</f>
        <v>84396.9</v>
      </c>
      <c r="M395" s="73">
        <f>L395/I395*100</f>
        <v>23.979396282318323</v>
      </c>
      <c r="N395" s="74">
        <f>Субсидии!B385</f>
        <v>1263722.16609</v>
      </c>
      <c r="O395" s="74">
        <f>Субсидии!C385</f>
        <v>1283234.8507199998</v>
      </c>
      <c r="P395" s="74">
        <f>Субсидии!D385</f>
        <v>1283234.8507199998</v>
      </c>
      <c r="Q395" s="74">
        <f>Субсидии!E385</f>
        <v>0</v>
      </c>
      <c r="R395" s="74">
        <f>Субсидии!F385</f>
        <v>254668.97209999998</v>
      </c>
      <c r="S395" s="74">
        <f t="shared" si="115"/>
        <v>19.845858453509884</v>
      </c>
      <c r="T395" s="74">
        <f>'Субвенции '!B384</f>
        <v>4007183</v>
      </c>
      <c r="U395" s="74">
        <f>'Субвенции '!C384</f>
        <v>4074635.6999999993</v>
      </c>
      <c r="V395" s="74">
        <f>'Субвенции '!D384</f>
        <v>4074635.6999999993</v>
      </c>
      <c r="W395" s="74">
        <f>'Субвенции '!E384</f>
        <v>0</v>
      </c>
      <c r="X395" s="74">
        <f>'Субвенции '!F384</f>
        <v>763494.87872999988</v>
      </c>
      <c r="Y395" s="74">
        <f t="shared" si="116"/>
        <v>18.737745775162182</v>
      </c>
      <c r="Z395" s="74">
        <f>Иные!B313</f>
        <v>180812.3</v>
      </c>
      <c r="AA395" s="74">
        <f>Иные!C313</f>
        <v>299822</v>
      </c>
      <c r="AB395" s="74">
        <f>Иные!D313</f>
        <v>299822</v>
      </c>
      <c r="AC395" s="74">
        <f>Иные!E313</f>
        <v>0</v>
      </c>
      <c r="AD395" s="74">
        <f>Иные!F313</f>
        <v>34933.771589999997</v>
      </c>
      <c r="AE395" s="74">
        <f t="shared" si="122"/>
        <v>11.651503755561631</v>
      </c>
      <c r="AF395" s="38"/>
      <c r="AG395" s="35"/>
    </row>
    <row r="396" spans="1:33" x14ac:dyDescent="0.25">
      <c r="A396" s="16" t="s">
        <v>181</v>
      </c>
      <c r="B396" s="141">
        <f t="shared" si="117"/>
        <v>27357.9</v>
      </c>
      <c r="C396" s="141">
        <f t="shared" si="118"/>
        <v>29486.321400000001</v>
      </c>
      <c r="D396" s="141">
        <f t="shared" si="119"/>
        <v>29486.321400000001</v>
      </c>
      <c r="E396" s="141">
        <f t="shared" si="120"/>
        <v>0</v>
      </c>
      <c r="F396" s="141">
        <f t="shared" si="121"/>
        <v>199.20362</v>
      </c>
      <c r="G396" s="141">
        <f t="shared" si="114"/>
        <v>0.67557976221476035</v>
      </c>
      <c r="H396" s="74">
        <f>Дотации!B92</f>
        <v>0</v>
      </c>
      <c r="I396" s="74">
        <f>Дотации!C92</f>
        <v>0</v>
      </c>
      <c r="J396" s="74">
        <f>Дотации!D92</f>
        <v>0</v>
      </c>
      <c r="K396" s="74">
        <f>Дотации!E92</f>
        <v>0</v>
      </c>
      <c r="L396" s="74">
        <f>Дотации!F92</f>
        <v>0</v>
      </c>
      <c r="M396" s="73"/>
      <c r="N396" s="231">
        <f>Субсидии!B387</f>
        <v>26223</v>
      </c>
      <c r="O396" s="231">
        <f>Субсидии!C387</f>
        <v>28351.421399999999</v>
      </c>
      <c r="P396" s="231">
        <f>Субсидии!D387</f>
        <v>28351.421399999999</v>
      </c>
      <c r="Q396" s="231">
        <f>Субсидии!E387</f>
        <v>0</v>
      </c>
      <c r="R396" s="231">
        <f>Субсидии!F387</f>
        <v>0</v>
      </c>
      <c r="S396" s="74">
        <f t="shared" si="115"/>
        <v>0</v>
      </c>
      <c r="T396" s="74">
        <f>'Субвенции '!B386</f>
        <v>1134.9000000000001</v>
      </c>
      <c r="U396" s="74">
        <f>'Субвенции '!C386</f>
        <v>1134.9000000000001</v>
      </c>
      <c r="V396" s="74">
        <f>'Субвенции '!D386</f>
        <v>1134.9000000000001</v>
      </c>
      <c r="W396" s="74">
        <f>'Субвенции '!E386</f>
        <v>0</v>
      </c>
      <c r="X396" s="74">
        <f>'Субвенции '!F386</f>
        <v>199.20362</v>
      </c>
      <c r="Y396" s="74">
        <f t="shared" si="116"/>
        <v>17.552526213763326</v>
      </c>
      <c r="Z396" s="74">
        <f>Иные!B315</f>
        <v>0</v>
      </c>
      <c r="AA396" s="74">
        <f>Иные!C315</f>
        <v>0</v>
      </c>
      <c r="AB396" s="74">
        <f>Иные!D315</f>
        <v>0</v>
      </c>
      <c r="AC396" s="74">
        <f>Иные!E315</f>
        <v>0</v>
      </c>
      <c r="AD396" s="74">
        <f>Иные!F315</f>
        <v>0</v>
      </c>
      <c r="AE396" s="74"/>
      <c r="AF396" s="38"/>
      <c r="AG396" s="35"/>
    </row>
    <row r="397" spans="1:33" x14ac:dyDescent="0.25">
      <c r="A397" s="16" t="s">
        <v>473</v>
      </c>
      <c r="B397" s="141">
        <f t="shared" si="117"/>
        <v>39613.199999999997</v>
      </c>
      <c r="C397" s="141">
        <f t="shared" si="118"/>
        <v>40767.688369999996</v>
      </c>
      <c r="D397" s="141">
        <f t="shared" si="119"/>
        <v>40767.688369999996</v>
      </c>
      <c r="E397" s="141">
        <f t="shared" si="120"/>
        <v>0</v>
      </c>
      <c r="F397" s="141">
        <f t="shared" si="121"/>
        <v>245.30670999999998</v>
      </c>
      <c r="G397" s="141">
        <f t="shared" si="114"/>
        <v>0.60171846824779873</v>
      </c>
      <c r="H397" s="74"/>
      <c r="I397" s="74"/>
      <c r="J397" s="74"/>
      <c r="K397" s="74"/>
      <c r="L397" s="74"/>
      <c r="M397" s="73"/>
      <c r="N397" s="231">
        <f>Субсидии!B388</f>
        <v>37911</v>
      </c>
      <c r="O397" s="231">
        <f>Субсидии!C388</f>
        <v>39065.488369999999</v>
      </c>
      <c r="P397" s="231">
        <f>Субсидии!D388</f>
        <v>39065.488369999999</v>
      </c>
      <c r="Q397" s="231">
        <f>Субсидии!E388</f>
        <v>0</v>
      </c>
      <c r="R397" s="231">
        <f>Субсидии!F388</f>
        <v>0</v>
      </c>
      <c r="S397" s="74">
        <f t="shared" si="115"/>
        <v>0</v>
      </c>
      <c r="T397" s="74">
        <f>'Субвенции '!B387</f>
        <v>1702.2</v>
      </c>
      <c r="U397" s="74">
        <f>'Субвенции '!C387</f>
        <v>1702.2</v>
      </c>
      <c r="V397" s="74">
        <f>'Субвенции '!D387</f>
        <v>1702.2</v>
      </c>
      <c r="W397" s="74">
        <f>'Субвенции '!E387</f>
        <v>0</v>
      </c>
      <c r="X397" s="74">
        <f>'Субвенции '!F387</f>
        <v>245.30670999999998</v>
      </c>
      <c r="Y397" s="74">
        <f t="shared" si="116"/>
        <v>14.411156738338619</v>
      </c>
      <c r="Z397" s="74">
        <f>Иные!B316</f>
        <v>0</v>
      </c>
      <c r="AA397" s="74">
        <f>Иные!C316</f>
        <v>0</v>
      </c>
      <c r="AB397" s="74">
        <f>Иные!D316</f>
        <v>0</v>
      </c>
      <c r="AC397" s="74">
        <f>Иные!E316</f>
        <v>0</v>
      </c>
      <c r="AD397" s="74">
        <f>Иные!F316</f>
        <v>0</v>
      </c>
      <c r="AE397" s="74"/>
      <c r="AF397" s="38"/>
      <c r="AG397" s="35"/>
    </row>
    <row r="398" spans="1:33" x14ac:dyDescent="0.25">
      <c r="A398" s="16" t="s">
        <v>182</v>
      </c>
      <c r="B398" s="141">
        <f t="shared" si="117"/>
        <v>49735.8</v>
      </c>
      <c r="C398" s="141">
        <f t="shared" si="118"/>
        <v>49735.8</v>
      </c>
      <c r="D398" s="141">
        <f t="shared" si="119"/>
        <v>49735.8</v>
      </c>
      <c r="E398" s="141">
        <f t="shared" si="120"/>
        <v>0</v>
      </c>
      <c r="F398" s="141">
        <f t="shared" si="121"/>
        <v>197.02289000000002</v>
      </c>
      <c r="G398" s="141">
        <f t="shared" si="114"/>
        <v>0.39613897836166301</v>
      </c>
      <c r="H398" s="74"/>
      <c r="I398" s="74"/>
      <c r="J398" s="74"/>
      <c r="K398" s="74"/>
      <c r="L398" s="74"/>
      <c r="M398" s="73"/>
      <c r="N398" s="231">
        <f>Субсидии!B389</f>
        <v>47466</v>
      </c>
      <c r="O398" s="231">
        <f>Субсидии!C389</f>
        <v>47466</v>
      </c>
      <c r="P398" s="231">
        <f>Субсидии!D389</f>
        <v>47466</v>
      </c>
      <c r="Q398" s="231">
        <f>Субсидии!E389</f>
        <v>0</v>
      </c>
      <c r="R398" s="231">
        <f>Субсидии!F389</f>
        <v>0</v>
      </c>
      <c r="S398" s="74">
        <f t="shared" si="115"/>
        <v>0</v>
      </c>
      <c r="T398" s="74">
        <f>'Субвенции '!B388</f>
        <v>2269.8000000000002</v>
      </c>
      <c r="U398" s="74">
        <f>'Субвенции '!C388</f>
        <v>2269.8000000000002</v>
      </c>
      <c r="V398" s="74">
        <f>'Субвенции '!D388</f>
        <v>2269.8000000000002</v>
      </c>
      <c r="W398" s="74">
        <f>'Субвенции '!E388</f>
        <v>0</v>
      </c>
      <c r="X398" s="74">
        <f>'Субвенции '!F388</f>
        <v>197.02289000000002</v>
      </c>
      <c r="Y398" s="74">
        <f t="shared" si="116"/>
        <v>8.6801872411666228</v>
      </c>
      <c r="Z398" s="74">
        <f>Иные!B317</f>
        <v>0</v>
      </c>
      <c r="AA398" s="74">
        <f>Иные!C317</f>
        <v>0</v>
      </c>
      <c r="AB398" s="74">
        <f>Иные!D317</f>
        <v>0</v>
      </c>
      <c r="AC398" s="74">
        <f>Иные!E317</f>
        <v>0</v>
      </c>
      <c r="AD398" s="74">
        <f>Иные!F317</f>
        <v>0</v>
      </c>
      <c r="AE398" s="74"/>
      <c r="AF398" s="38"/>
      <c r="AG398" s="35"/>
    </row>
    <row r="399" spans="1:33" x14ac:dyDescent="0.25">
      <c r="A399" s="16" t="s">
        <v>140</v>
      </c>
      <c r="B399" s="141">
        <f t="shared" si="117"/>
        <v>22665.7</v>
      </c>
      <c r="C399" s="141">
        <f t="shared" si="118"/>
        <v>22665.7</v>
      </c>
      <c r="D399" s="141">
        <f t="shared" si="119"/>
        <v>22665.7</v>
      </c>
      <c r="E399" s="141">
        <f t="shared" si="120"/>
        <v>0</v>
      </c>
      <c r="F399" s="141">
        <f t="shared" si="121"/>
        <v>109.16911999999999</v>
      </c>
      <c r="G399" s="141">
        <f t="shared" si="114"/>
        <v>0.48164901150196104</v>
      </c>
      <c r="H399" s="74">
        <f>Дотации!B93</f>
        <v>0</v>
      </c>
      <c r="I399" s="74">
        <f>Дотации!C93</f>
        <v>0</v>
      </c>
      <c r="J399" s="74">
        <f>Дотации!D93</f>
        <v>0</v>
      </c>
      <c r="K399" s="74"/>
      <c r="L399" s="74">
        <f>Дотации!F93</f>
        <v>0</v>
      </c>
      <c r="M399" s="73"/>
      <c r="N399" s="231">
        <f>Субсидии!B390</f>
        <v>22098</v>
      </c>
      <c r="O399" s="231">
        <f>Субсидии!C390</f>
        <v>22098</v>
      </c>
      <c r="P399" s="231">
        <f>Субсидии!D390</f>
        <v>22098</v>
      </c>
      <c r="Q399" s="231">
        <f>Субсидии!E390</f>
        <v>0</v>
      </c>
      <c r="R399" s="231">
        <f>Субсидии!F390</f>
        <v>0</v>
      </c>
      <c r="S399" s="74">
        <f t="shared" si="115"/>
        <v>0</v>
      </c>
      <c r="T399" s="74">
        <f>'Субвенции '!B389</f>
        <v>567.70000000000005</v>
      </c>
      <c r="U399" s="74">
        <f>'Субвенции '!C389</f>
        <v>567.70000000000005</v>
      </c>
      <c r="V399" s="74">
        <f>'Субвенции '!D389</f>
        <v>567.70000000000005</v>
      </c>
      <c r="W399" s="74">
        <f>'Субвенции '!E389</f>
        <v>0</v>
      </c>
      <c r="X399" s="74">
        <f>'Субвенции '!F389</f>
        <v>109.16911999999999</v>
      </c>
      <c r="Y399" s="74">
        <f t="shared" si="116"/>
        <v>19.23007222124361</v>
      </c>
      <c r="Z399" s="74">
        <f>Иные!B314</f>
        <v>0</v>
      </c>
      <c r="AA399" s="74">
        <f>Иные!C314</f>
        <v>0</v>
      </c>
      <c r="AB399" s="74">
        <f>Иные!D314</f>
        <v>0</v>
      </c>
      <c r="AC399" s="74">
        <f>Иные!E314</f>
        <v>0</v>
      </c>
      <c r="AD399" s="74">
        <f>Иные!F314</f>
        <v>0</v>
      </c>
      <c r="AE399" s="74"/>
      <c r="AF399" s="38"/>
      <c r="AG399" s="35"/>
    </row>
    <row r="400" spans="1:33" x14ac:dyDescent="0.25">
      <c r="A400" s="16" t="s">
        <v>506</v>
      </c>
      <c r="B400" s="141">
        <f t="shared" si="117"/>
        <v>517942.40566000005</v>
      </c>
      <c r="C400" s="141">
        <f t="shared" si="118"/>
        <v>517942.40566000005</v>
      </c>
      <c r="D400" s="141">
        <f t="shared" si="119"/>
        <v>517942.40566000005</v>
      </c>
      <c r="E400" s="141">
        <f t="shared" si="120"/>
        <v>0</v>
      </c>
      <c r="F400" s="141">
        <f t="shared" si="121"/>
        <v>14633.97573</v>
      </c>
      <c r="G400" s="141">
        <f t="shared" si="114"/>
        <v>2.8254059853145872</v>
      </c>
      <c r="H400" s="74"/>
      <c r="I400" s="74"/>
      <c r="J400" s="74"/>
      <c r="K400" s="74"/>
      <c r="L400" s="74"/>
      <c r="M400" s="75"/>
      <c r="N400" s="231">
        <f>Субсидии!B386</f>
        <v>177716.32652999999</v>
      </c>
      <c r="O400" s="231">
        <f>Субсидии!C386</f>
        <v>177716.32652999999</v>
      </c>
      <c r="P400" s="231">
        <f>Субсидии!D386</f>
        <v>177716.32652999999</v>
      </c>
      <c r="Q400" s="231">
        <f>Субсидии!E386</f>
        <v>0</v>
      </c>
      <c r="R400" s="231">
        <f>Субсидии!F386</f>
        <v>0</v>
      </c>
      <c r="S400" s="74">
        <f t="shared" si="115"/>
        <v>0</v>
      </c>
      <c r="T400" s="74">
        <f>'Субвенции '!B385</f>
        <v>0</v>
      </c>
      <c r="U400" s="74">
        <f>'Субвенции '!C385</f>
        <v>0</v>
      </c>
      <c r="V400" s="74">
        <f>'Субвенции '!D385</f>
        <v>0</v>
      </c>
      <c r="W400" s="74">
        <f>'Субвенции '!E385</f>
        <v>0</v>
      </c>
      <c r="X400" s="74">
        <f>'Субвенции '!F385</f>
        <v>0</v>
      </c>
      <c r="Y400" s="74"/>
      <c r="Z400" s="74">
        <f>Иные!B318</f>
        <v>340226.07913000003</v>
      </c>
      <c r="AA400" s="74">
        <f>Иные!C318</f>
        <v>340226.07913000003</v>
      </c>
      <c r="AB400" s="74">
        <f>Иные!D318</f>
        <v>340226.07913000003</v>
      </c>
      <c r="AC400" s="74">
        <f>Иные!E318</f>
        <v>0</v>
      </c>
      <c r="AD400" s="74">
        <f>Иные!F318</f>
        <v>14633.97573</v>
      </c>
      <c r="AE400" s="74">
        <f t="shared" si="122"/>
        <v>4.3012504413009367</v>
      </c>
      <c r="AF400" s="38"/>
      <c r="AG400" s="35"/>
    </row>
    <row r="401" spans="1:38" s="119" customFormat="1" ht="31.5" x14ac:dyDescent="0.25">
      <c r="A401" s="254" t="s">
        <v>754</v>
      </c>
      <c r="B401" s="360">
        <f t="shared" ref="B401" si="123">H401+N401+T401+Z401</f>
        <v>122235.29999999999</v>
      </c>
      <c r="C401" s="360">
        <f t="shared" ref="C401" si="124">I401+O401+U401+AA401</f>
        <v>124019.13999999998</v>
      </c>
      <c r="D401" s="360">
        <f t="shared" ref="D401" si="125">J401+P401+V401+AB401</f>
        <v>124019.13999999998</v>
      </c>
      <c r="E401" s="360">
        <f t="shared" ref="E401" si="126">K401+Q401+W401+AC401</f>
        <v>0</v>
      </c>
      <c r="F401" s="360">
        <f t="shared" ref="F401" si="127">L401+R401+X401+AD401</f>
        <v>23711.454259999999</v>
      </c>
      <c r="G401" s="360">
        <f t="shared" si="114"/>
        <v>19.119189392863071</v>
      </c>
      <c r="H401" s="140">
        <f>Дотации!B94</f>
        <v>53811.4</v>
      </c>
      <c r="I401" s="140">
        <f>Дотации!C94</f>
        <v>53811.4</v>
      </c>
      <c r="J401" s="140">
        <f>Дотации!D94</f>
        <v>53811.4</v>
      </c>
      <c r="K401" s="140"/>
      <c r="L401" s="140">
        <f>Дотации!F94</f>
        <v>13452.9</v>
      </c>
      <c r="M401" s="140">
        <f>L401/I401*100</f>
        <v>25.000092917114213</v>
      </c>
      <c r="N401" s="233">
        <f>N402</f>
        <v>14865.6</v>
      </c>
      <c r="O401" s="233">
        <f t="shared" ref="O401:R401" si="128">O402</f>
        <v>10747.74</v>
      </c>
      <c r="P401" s="233">
        <f t="shared" si="128"/>
        <v>10747.74</v>
      </c>
      <c r="Q401" s="233">
        <f t="shared" si="128"/>
        <v>0</v>
      </c>
      <c r="R401" s="233">
        <f t="shared" si="128"/>
        <v>1255.3977</v>
      </c>
      <c r="S401" s="140">
        <f>R401/O401*100</f>
        <v>11.680573776440442</v>
      </c>
      <c r="T401" s="140">
        <f>T402</f>
        <v>41964.999999999985</v>
      </c>
      <c r="U401" s="140">
        <f>U402</f>
        <v>45611.599999999991</v>
      </c>
      <c r="V401" s="140">
        <f t="shared" ref="V401:X401" si="129">V402</f>
        <v>45611.599999999991</v>
      </c>
      <c r="W401" s="140">
        <f t="shared" si="129"/>
        <v>0</v>
      </c>
      <c r="X401" s="140">
        <f t="shared" si="129"/>
        <v>7676.243199999999</v>
      </c>
      <c r="Y401" s="140">
        <f t="shared" ref="Y401:Y406" si="130">X401/U401*100</f>
        <v>16.829585456331287</v>
      </c>
      <c r="Z401" s="140">
        <f>Z402</f>
        <v>11593.3</v>
      </c>
      <c r="AA401" s="140">
        <f t="shared" ref="AA401:AD401" si="131">AA402</f>
        <v>13848.4</v>
      </c>
      <c r="AB401" s="140">
        <f>AB402</f>
        <v>13848.4</v>
      </c>
      <c r="AC401" s="140">
        <f t="shared" si="131"/>
        <v>0</v>
      </c>
      <c r="AD401" s="140">
        <f t="shared" si="131"/>
        <v>1326.91336</v>
      </c>
      <c r="AE401" s="140">
        <f>AD401/AA401*100</f>
        <v>9.5817087894630433</v>
      </c>
      <c r="AF401" s="38"/>
      <c r="AG401" s="42"/>
    </row>
    <row r="402" spans="1:38" x14ac:dyDescent="0.25">
      <c r="A402" s="11" t="s">
        <v>755</v>
      </c>
      <c r="B402" s="74">
        <f>H402+N402+T402+Z402</f>
        <v>122235.29999999999</v>
      </c>
      <c r="C402" s="74">
        <f>I402+O402+U402+AA402</f>
        <v>124019.13999999998</v>
      </c>
      <c r="D402" s="74">
        <f>J402+P402+V402+AB402</f>
        <v>124019.13999999998</v>
      </c>
      <c r="E402" s="74">
        <f>K402+Q402+W402+AC402</f>
        <v>0</v>
      </c>
      <c r="F402" s="74">
        <f>L402+R402+X402+AD402</f>
        <v>23711.454259999999</v>
      </c>
      <c r="G402" s="74">
        <f>F402/C402*100</f>
        <v>19.119189392863071</v>
      </c>
      <c r="H402" s="73">
        <f>Дотации!B95</f>
        <v>53811.4</v>
      </c>
      <c r="I402" s="73">
        <f>Дотации!C95</f>
        <v>53811.4</v>
      </c>
      <c r="J402" s="73">
        <f>Дотации!D95</f>
        <v>53811.4</v>
      </c>
      <c r="K402" s="73">
        <f>Дотации!E95</f>
        <v>0</v>
      </c>
      <c r="L402" s="73">
        <f>Дотации!F95</f>
        <v>13452.9</v>
      </c>
      <c r="M402" s="73">
        <f>L402/I402*100</f>
        <v>25.000092917114213</v>
      </c>
      <c r="N402" s="74">
        <f>Субсидии!B392</f>
        <v>14865.6</v>
      </c>
      <c r="O402" s="74">
        <f>Субсидии!C392</f>
        <v>10747.74</v>
      </c>
      <c r="P402" s="74">
        <f>Субсидии!D392</f>
        <v>10747.74</v>
      </c>
      <c r="Q402" s="74">
        <f>Субсидии!E392</f>
        <v>0</v>
      </c>
      <c r="R402" s="74">
        <f>Субсидии!F392</f>
        <v>1255.3977</v>
      </c>
      <c r="S402" s="74">
        <f>R402/O402*100</f>
        <v>11.680573776440442</v>
      </c>
      <c r="T402" s="74">
        <f>'Субвенции '!B391</f>
        <v>41964.999999999985</v>
      </c>
      <c r="U402" s="74">
        <f>'Субвенции '!C391</f>
        <v>45611.599999999991</v>
      </c>
      <c r="V402" s="74">
        <f>'Субвенции '!D391</f>
        <v>45611.599999999991</v>
      </c>
      <c r="W402" s="74">
        <f>'Субвенции '!E391</f>
        <v>0</v>
      </c>
      <c r="X402" s="74">
        <f>'Субвенции '!F391</f>
        <v>7676.243199999999</v>
      </c>
      <c r="Y402" s="74">
        <f t="shared" si="130"/>
        <v>16.829585456331287</v>
      </c>
      <c r="Z402" s="74">
        <f>Иные!B320</f>
        <v>11593.3</v>
      </c>
      <c r="AA402" s="74">
        <f>Иные!C320</f>
        <v>13848.4</v>
      </c>
      <c r="AB402" s="74">
        <f>Иные!D320</f>
        <v>13848.4</v>
      </c>
      <c r="AC402" s="74">
        <f>Иные!E320</f>
        <v>0</v>
      </c>
      <c r="AD402" s="74">
        <f>Иные!F320</f>
        <v>1326.91336</v>
      </c>
      <c r="AE402" s="74">
        <f>AD402/AA402*100</f>
        <v>9.5817087894630433</v>
      </c>
      <c r="AF402" s="38"/>
      <c r="AG402" s="35"/>
    </row>
    <row r="403" spans="1:38" x14ac:dyDescent="0.25">
      <c r="A403" s="254" t="s">
        <v>80</v>
      </c>
      <c r="B403" s="140">
        <f>H403+N403+T403+Z403</f>
        <v>21544911.954209998</v>
      </c>
      <c r="C403" s="140">
        <f t="shared" si="118"/>
        <v>27730002.182269998</v>
      </c>
      <c r="D403" s="140">
        <f t="shared" si="119"/>
        <v>27720220.566759996</v>
      </c>
      <c r="E403" s="140">
        <f t="shared" si="120"/>
        <v>9781.6155099999996</v>
      </c>
      <c r="F403" s="140">
        <f t="shared" si="121"/>
        <v>4339918.0106700007</v>
      </c>
      <c r="G403" s="140">
        <f t="shared" si="114"/>
        <v>15.650622679881563</v>
      </c>
      <c r="H403" s="140">
        <f>Дотации!B96</f>
        <v>268671.59999999998</v>
      </c>
      <c r="I403" s="140">
        <f>Дотации!C96</f>
        <v>268671.59999999998</v>
      </c>
      <c r="J403" s="140">
        <f>Дотации!D96</f>
        <v>268671.59999999998</v>
      </c>
      <c r="K403" s="140">
        <f>Дотации!E96</f>
        <v>0</v>
      </c>
      <c r="L403" s="140">
        <f>Дотации!F96</f>
        <v>67166.7</v>
      </c>
      <c r="M403" s="140">
        <f>L403/I403*100</f>
        <v>24.999553358077296</v>
      </c>
      <c r="N403" s="140">
        <f>Субсидии!B393</f>
        <v>6081380.2920000004</v>
      </c>
      <c r="O403" s="140">
        <f>Субсидии!C393</f>
        <v>7290716.3615400009</v>
      </c>
      <c r="P403" s="140">
        <f>Субсидии!D393</f>
        <v>7290716.3615400009</v>
      </c>
      <c r="Q403" s="140">
        <f>Субсидии!E393</f>
        <v>0</v>
      </c>
      <c r="R403" s="140">
        <f>Субсидии!F393</f>
        <v>1146841.5243200001</v>
      </c>
      <c r="S403" s="140">
        <f t="shared" si="115"/>
        <v>15.730162407219961</v>
      </c>
      <c r="T403" s="140">
        <f>'Субвенции '!B392</f>
        <v>11001653.199999999</v>
      </c>
      <c r="U403" s="140">
        <f>'Субвенции '!C392</f>
        <v>11109303.899999999</v>
      </c>
      <c r="V403" s="140">
        <f>'Субвенции '!D392</f>
        <v>11109303.899999999</v>
      </c>
      <c r="W403" s="140">
        <f>'Субвенции '!E392</f>
        <v>0</v>
      </c>
      <c r="X403" s="140">
        <f>'Субвенции '!F392</f>
        <v>2407957.7535700006</v>
      </c>
      <c r="Y403" s="140">
        <f t="shared" si="130"/>
        <v>21.675145222825357</v>
      </c>
      <c r="Z403" s="140">
        <f>Иные!B321</f>
        <v>4193206.8622099999</v>
      </c>
      <c r="AA403" s="140">
        <f>Иные!C321</f>
        <v>9061310.3207299989</v>
      </c>
      <c r="AB403" s="140">
        <f>Иные!D321</f>
        <v>9051528.705219999</v>
      </c>
      <c r="AC403" s="140">
        <f>Иные!E321</f>
        <v>9781.6155099999996</v>
      </c>
      <c r="AD403" s="140">
        <f>Иные!F321</f>
        <v>717952.03278000001</v>
      </c>
      <c r="AE403" s="140">
        <f t="shared" si="122"/>
        <v>7.9232694540601525</v>
      </c>
      <c r="AF403" s="38"/>
      <c r="AG403" s="42"/>
    </row>
    <row r="404" spans="1:38" x14ac:dyDescent="0.25">
      <c r="A404" s="11" t="s">
        <v>81</v>
      </c>
      <c r="B404" s="74">
        <f t="shared" si="117"/>
        <v>21116679.160220001</v>
      </c>
      <c r="C404" s="74">
        <f t="shared" si="118"/>
        <v>27268771.188280001</v>
      </c>
      <c r="D404" s="74">
        <f t="shared" si="119"/>
        <v>27258989.57277</v>
      </c>
      <c r="E404" s="74">
        <f t="shared" si="120"/>
        <v>9781.6155099999996</v>
      </c>
      <c r="F404" s="74">
        <f t="shared" si="121"/>
        <v>4236853.4474900002</v>
      </c>
      <c r="G404" s="74">
        <f t="shared" si="114"/>
        <v>15.537383104783911</v>
      </c>
      <c r="H404" s="73">
        <f>Дотации!B97</f>
        <v>0</v>
      </c>
      <c r="I404" s="73">
        <f>Дотации!C97</f>
        <v>0</v>
      </c>
      <c r="J404" s="73">
        <f>Дотации!D97</f>
        <v>0</v>
      </c>
      <c r="K404" s="73">
        <f>Дотации!E97</f>
        <v>0</v>
      </c>
      <c r="L404" s="73">
        <f>Дотации!F97</f>
        <v>0</v>
      </c>
      <c r="M404" s="73"/>
      <c r="N404" s="74">
        <f>Субсидии!B394</f>
        <v>6032243.4980100002</v>
      </c>
      <c r="O404" s="74">
        <f>Субсидии!C394</f>
        <v>7225579.5675500007</v>
      </c>
      <c r="P404" s="74">
        <f>Субсидии!D394</f>
        <v>7225579.5675500007</v>
      </c>
      <c r="Q404" s="74">
        <f>Субсидии!E394</f>
        <v>0</v>
      </c>
      <c r="R404" s="74">
        <f>Субсидии!F394</f>
        <v>1131030.3728699998</v>
      </c>
      <c r="S404" s="74">
        <f t="shared" si="115"/>
        <v>15.653143976843669</v>
      </c>
      <c r="T404" s="74">
        <f>'Субвенции '!B393</f>
        <v>10913509.4</v>
      </c>
      <c r="U404" s="74">
        <f>'Субвенции '!C393</f>
        <v>11025346.4</v>
      </c>
      <c r="V404" s="74">
        <f>'Субвенции '!D393</f>
        <v>11025346.4</v>
      </c>
      <c r="W404" s="74">
        <f>'Субвенции '!E393</f>
        <v>0</v>
      </c>
      <c r="X404" s="74">
        <f>'Субвенции '!F393</f>
        <v>2392242.4596000002</v>
      </c>
      <c r="Y404" s="74">
        <f t="shared" si="130"/>
        <v>21.69766257502803</v>
      </c>
      <c r="Z404" s="74">
        <f>Иные!B322</f>
        <v>4170926.2622099994</v>
      </c>
      <c r="AA404" s="74">
        <f>Иные!C322</f>
        <v>9017845.2207299992</v>
      </c>
      <c r="AB404" s="74">
        <f>Иные!D322</f>
        <v>9008063.6052199993</v>
      </c>
      <c r="AC404" s="74">
        <f>Иные!E322</f>
        <v>9781.6155099999996</v>
      </c>
      <c r="AD404" s="74">
        <f>Иные!F322</f>
        <v>713580.61502000003</v>
      </c>
      <c r="AE404" s="74">
        <f t="shared" si="122"/>
        <v>7.9129836180780595</v>
      </c>
      <c r="AF404" s="38"/>
      <c r="AG404" s="35"/>
    </row>
    <row r="405" spans="1:38" x14ac:dyDescent="0.25">
      <c r="A405" s="11" t="s">
        <v>82</v>
      </c>
      <c r="B405" s="74">
        <f t="shared" si="117"/>
        <v>285044.11439999996</v>
      </c>
      <c r="C405" s="74">
        <f t="shared" si="118"/>
        <v>311785.91439999995</v>
      </c>
      <c r="D405" s="74">
        <f t="shared" si="119"/>
        <v>311785.91439999995</v>
      </c>
      <c r="E405" s="74">
        <f t="shared" si="120"/>
        <v>0</v>
      </c>
      <c r="F405" s="74">
        <f t="shared" si="121"/>
        <v>63754.576239999995</v>
      </c>
      <c r="G405" s="74">
        <f t="shared" si="114"/>
        <v>20.448190022531694</v>
      </c>
      <c r="H405" s="73">
        <f>Дотации!B98</f>
        <v>185941.6</v>
      </c>
      <c r="I405" s="73">
        <f>Дотации!C98</f>
        <v>185941.6</v>
      </c>
      <c r="J405" s="73">
        <f>Дотации!D98</f>
        <v>185941.6</v>
      </c>
      <c r="K405" s="73">
        <f>Дотации!E98</f>
        <v>0</v>
      </c>
      <c r="L405" s="73">
        <f>Дотации!F98</f>
        <v>46484.1</v>
      </c>
      <c r="M405" s="73">
        <f>L405/I405*100</f>
        <v>24.999300855752558</v>
      </c>
      <c r="N405" s="74">
        <f>Субсидии!B395</f>
        <v>26427.614399999999</v>
      </c>
      <c r="O405" s="74">
        <f>Субсидии!C395</f>
        <v>41427.614399999999</v>
      </c>
      <c r="P405" s="74">
        <f>Субсидии!D395</f>
        <v>41427.614399999999</v>
      </c>
      <c r="Q405" s="74">
        <f>Субсидии!E395</f>
        <v>0</v>
      </c>
      <c r="R405" s="74">
        <f>Субсидии!F395</f>
        <v>4170.3188</v>
      </c>
      <c r="S405" s="74">
        <f t="shared" si="115"/>
        <v>10.066519302158996</v>
      </c>
      <c r="T405" s="74">
        <f>'Субвенции '!B394</f>
        <v>60041.599999999984</v>
      </c>
      <c r="U405" s="74">
        <f>'Субвенции '!C394</f>
        <v>57233.899999999987</v>
      </c>
      <c r="V405" s="74">
        <f>'Субвенции '!D394</f>
        <v>57233.899999999987</v>
      </c>
      <c r="W405" s="74">
        <f>'Субвенции '!E394</f>
        <v>0</v>
      </c>
      <c r="X405" s="74">
        <f>'Субвенции '!F394</f>
        <v>10494.932459999998</v>
      </c>
      <c r="Y405" s="74">
        <f t="shared" si="130"/>
        <v>18.336916512766035</v>
      </c>
      <c r="Z405" s="74">
        <f>Иные!B323</f>
        <v>12633.3</v>
      </c>
      <c r="AA405" s="74">
        <f>Иные!C323</f>
        <v>27182.800000000003</v>
      </c>
      <c r="AB405" s="74">
        <f>Иные!D323</f>
        <v>27182.800000000003</v>
      </c>
      <c r="AC405" s="74">
        <f>Иные!E323</f>
        <v>0</v>
      </c>
      <c r="AD405" s="74">
        <f>Иные!F323</f>
        <v>2605.22498</v>
      </c>
      <c r="AE405" s="74">
        <f t="shared" si="122"/>
        <v>9.5840935444472226</v>
      </c>
      <c r="AF405" s="38"/>
      <c r="AG405" s="35"/>
    </row>
    <row r="406" spans="1:38" x14ac:dyDescent="0.25">
      <c r="A406" s="11" t="s">
        <v>83</v>
      </c>
      <c r="B406" s="74">
        <f t="shared" si="117"/>
        <v>143188.67958999999</v>
      </c>
      <c r="C406" s="74">
        <f t="shared" si="118"/>
        <v>149445.07958999998</v>
      </c>
      <c r="D406" s="74">
        <f t="shared" si="119"/>
        <v>149445.07958999998</v>
      </c>
      <c r="E406" s="74">
        <f t="shared" si="120"/>
        <v>0</v>
      </c>
      <c r="F406" s="74">
        <f t="shared" si="121"/>
        <v>39309.986939999995</v>
      </c>
      <c r="G406" s="74">
        <f t="shared" si="114"/>
        <v>26.303968687257068</v>
      </c>
      <c r="H406" s="73">
        <f>Дотации!B99</f>
        <v>82730</v>
      </c>
      <c r="I406" s="73">
        <f>Дотации!C99</f>
        <v>82730</v>
      </c>
      <c r="J406" s="73">
        <f>Дотации!D99</f>
        <v>82730</v>
      </c>
      <c r="K406" s="73">
        <f>Дотации!E99</f>
        <v>0</v>
      </c>
      <c r="L406" s="73">
        <f>Дотации!F99</f>
        <v>20682.599999999999</v>
      </c>
      <c r="M406" s="73">
        <f>L406/I406*100</f>
        <v>25.000120875135984</v>
      </c>
      <c r="N406" s="74">
        <f>Субсидии!B396</f>
        <v>22709.17959</v>
      </c>
      <c r="O406" s="74">
        <f>Субсидии!C396</f>
        <v>23709.17959</v>
      </c>
      <c r="P406" s="74">
        <f>Субсидии!D396</f>
        <v>23709.17959</v>
      </c>
      <c r="Q406" s="74">
        <f>Субсидии!E396</f>
        <v>0</v>
      </c>
      <c r="R406" s="74">
        <f>Субсидии!F396</f>
        <v>11640.83265</v>
      </c>
      <c r="S406" s="74">
        <f t="shared" si="115"/>
        <v>49.098420322016722</v>
      </c>
      <c r="T406" s="74">
        <f>'Субвенции '!B395</f>
        <v>28102.200000000004</v>
      </c>
      <c r="U406" s="74">
        <f>'Субвенции '!C395</f>
        <v>26723.600000000002</v>
      </c>
      <c r="V406" s="74">
        <f>'Субвенции '!D395</f>
        <v>26723.600000000002</v>
      </c>
      <c r="W406" s="74">
        <f>'Субвенции '!E395</f>
        <v>0</v>
      </c>
      <c r="X406" s="74">
        <f>'Субвенции '!F395</f>
        <v>5220.3615099999997</v>
      </c>
      <c r="Y406" s="74">
        <f t="shared" si="130"/>
        <v>19.534649186486849</v>
      </c>
      <c r="Z406" s="74">
        <f>Иные!B324</f>
        <v>9647.3000000000011</v>
      </c>
      <c r="AA406" s="74">
        <f>Иные!C324</f>
        <v>16282.300000000001</v>
      </c>
      <c r="AB406" s="74">
        <f>Иные!D324</f>
        <v>16282.300000000001</v>
      </c>
      <c r="AC406" s="74">
        <f>Иные!E324</f>
        <v>0</v>
      </c>
      <c r="AD406" s="74">
        <f>Иные!F324</f>
        <v>1766.1927799999999</v>
      </c>
      <c r="AE406" s="74">
        <f t="shared" si="122"/>
        <v>10.847317516567067</v>
      </c>
      <c r="AF406" s="38"/>
      <c r="AG406" s="35"/>
    </row>
    <row r="407" spans="1:38" ht="34.5" x14ac:dyDescent="0.25">
      <c r="A407" s="254" t="s">
        <v>648</v>
      </c>
      <c r="B407" s="140">
        <f>H407+N407+T407+Z407</f>
        <v>325500</v>
      </c>
      <c r="C407" s="140">
        <f t="shared" si="118"/>
        <v>325500</v>
      </c>
      <c r="D407" s="140">
        <f>J407+P407+V407+AB407</f>
        <v>325500</v>
      </c>
      <c r="E407" s="140">
        <f t="shared" si="120"/>
        <v>0</v>
      </c>
      <c r="F407" s="140">
        <f t="shared" si="121"/>
        <v>0</v>
      </c>
      <c r="G407" s="140">
        <f t="shared" si="114"/>
        <v>0</v>
      </c>
      <c r="H407" s="140">
        <f>Дотации!B100</f>
        <v>0</v>
      </c>
      <c r="I407" s="140">
        <f>Дотации!C100</f>
        <v>0</v>
      </c>
      <c r="J407" s="140">
        <f>Дотации!D100</f>
        <v>0</v>
      </c>
      <c r="K407" s="140">
        <f>Дотации!E100</f>
        <v>0</v>
      </c>
      <c r="L407" s="140">
        <f>Дотации!F100</f>
        <v>0</v>
      </c>
      <c r="M407" s="140"/>
      <c r="N407" s="140">
        <f>Субсидии!B397</f>
        <v>170000</v>
      </c>
      <c r="O407" s="140">
        <f>Субсидии!C397</f>
        <v>170000</v>
      </c>
      <c r="P407" s="140">
        <f>Субсидии!D397</f>
        <v>170000</v>
      </c>
      <c r="Q407" s="140">
        <f>Субсидии!E397</f>
        <v>0</v>
      </c>
      <c r="R407" s="140"/>
      <c r="S407" s="140"/>
      <c r="T407" s="140">
        <f>'Субвенции '!B396</f>
        <v>0</v>
      </c>
      <c r="U407" s="140">
        <f>'Субвенции '!C396</f>
        <v>0</v>
      </c>
      <c r="V407" s="140">
        <f>'Субвенции '!D396</f>
        <v>0</v>
      </c>
      <c r="W407" s="140">
        <f>'Субвенции '!E396</f>
        <v>0</v>
      </c>
      <c r="X407" s="140">
        <f>'Субвенции '!F396</f>
        <v>0</v>
      </c>
      <c r="Y407" s="140"/>
      <c r="Z407" s="140">
        <f>Иные!B325</f>
        <v>155500</v>
      </c>
      <c r="AA407" s="140">
        <f>Иные!C325</f>
        <v>155500</v>
      </c>
      <c r="AB407" s="140">
        <f>Иные!D325</f>
        <v>155500</v>
      </c>
      <c r="AC407" s="140">
        <f>Иные!E325</f>
        <v>0</v>
      </c>
      <c r="AD407" s="140">
        <f>Иные!F325</f>
        <v>0</v>
      </c>
      <c r="AE407" s="140"/>
      <c r="AF407" s="38"/>
      <c r="AG407" s="42"/>
      <c r="AH407" s="120"/>
      <c r="AI407" s="120"/>
      <c r="AL407" s="21"/>
    </row>
    <row r="408" spans="1:38" x14ac:dyDescent="0.25">
      <c r="A408" s="255" t="s">
        <v>85</v>
      </c>
      <c r="B408" s="143">
        <f>H408+N408+T408+Z408</f>
        <v>59464497.438300006</v>
      </c>
      <c r="C408" s="143">
        <f>I408+O408+U408+AA408-0.1</f>
        <v>68778796.691530019</v>
      </c>
      <c r="D408" s="143">
        <f>J408+P408+V408+AB408-0.1</f>
        <v>68754409.269470006</v>
      </c>
      <c r="E408" s="143">
        <f>K408+Q408+W408+AC408</f>
        <v>24387.422060000001</v>
      </c>
      <c r="F408" s="143">
        <f>L408+R408+X408+AD408</f>
        <v>12523784.865200004</v>
      </c>
      <c r="G408" s="143">
        <f t="shared" si="114"/>
        <v>18.208787399071031</v>
      </c>
      <c r="H408" s="143">
        <f>H401+H9+H403+H407</f>
        <v>5561028.9999999991</v>
      </c>
      <c r="I408" s="143">
        <f t="shared" ref="I408:J408" si="132">I401+I9+I403+I407</f>
        <v>5575397.2999999998</v>
      </c>
      <c r="J408" s="143">
        <f t="shared" si="132"/>
        <v>5575397.2999999998</v>
      </c>
      <c r="K408" s="143">
        <f>K9+K403+K407</f>
        <v>0</v>
      </c>
      <c r="L408" s="143">
        <f>L401+L9+L403+L407</f>
        <v>1557187.2000000002</v>
      </c>
      <c r="M408" s="144">
        <f>L408/I408*100</f>
        <v>27.929618576240301</v>
      </c>
      <c r="N408" s="143">
        <f>N9+N401+N403+N407</f>
        <v>14196018.294660002</v>
      </c>
      <c r="O408" s="143">
        <f>O9+O401+O403+O407+0.1</f>
        <v>16019177.512820002</v>
      </c>
      <c r="P408" s="143">
        <f>P9+P401+P403+P407+0.1</f>
        <v>16019177.512820002</v>
      </c>
      <c r="Q408" s="143">
        <f t="shared" ref="Q408" si="133">Q9+Q401+Q403+Q407</f>
        <v>0</v>
      </c>
      <c r="R408" s="143">
        <f>R9+R401+R403+R407</f>
        <v>3015708.2290600003</v>
      </c>
      <c r="S408" s="143">
        <f>R408/O408*100</f>
        <v>18.825612155471504</v>
      </c>
      <c r="T408" s="143">
        <f>T9+T401+T403+T407</f>
        <v>32867182.199999999</v>
      </c>
      <c r="U408" s="143">
        <f t="shared" ref="U408:W408" si="134">U9+U401+U403+U407</f>
        <v>34012705.870000005</v>
      </c>
      <c r="V408" s="143">
        <f t="shared" si="134"/>
        <v>34012705.870000005</v>
      </c>
      <c r="W408" s="143">
        <f t="shared" si="134"/>
        <v>0</v>
      </c>
      <c r="X408" s="143">
        <f>X9+X401+X403+X407</f>
        <v>6717079.8347600019</v>
      </c>
      <c r="Y408" s="143">
        <f>X408/U408*100</f>
        <v>19.748737017376268</v>
      </c>
      <c r="Z408" s="143">
        <f>Z9+Z401+Z403+Z407</f>
        <v>6840267.9436399993</v>
      </c>
      <c r="AA408" s="143">
        <f t="shared" ref="AA408" si="135">AA9+AA401+AA403+AA407</f>
        <v>13171516.108709998</v>
      </c>
      <c r="AB408" s="143">
        <f>AB9+AB401+AB403+AB407</f>
        <v>13147128.686649999</v>
      </c>
      <c r="AC408" s="143">
        <f>AC9+AC401+AC403+AC407</f>
        <v>24387.422060000001</v>
      </c>
      <c r="AD408" s="143">
        <f>AD9+AD401+AD403+AD407</f>
        <v>1233809.6013799999</v>
      </c>
      <c r="AE408" s="143">
        <f>AD408/AA408*100</f>
        <v>9.3672557600572048</v>
      </c>
      <c r="AF408" s="38"/>
      <c r="AG408" s="43"/>
      <c r="AL408" s="21"/>
    </row>
    <row r="409" spans="1:38" s="2" customFormat="1" ht="8.25" customHeight="1" x14ac:dyDescent="0.25">
      <c r="A409" s="13"/>
      <c r="B409" s="13"/>
      <c r="AL409" s="121"/>
    </row>
    <row r="410" spans="1:38" s="30" customFormat="1" ht="22.5" customHeight="1" x14ac:dyDescent="0.2">
      <c r="A410" s="393" t="s">
        <v>997</v>
      </c>
      <c r="B410" s="363"/>
      <c r="C410" s="363"/>
      <c r="D410" s="363"/>
      <c r="E410" s="363"/>
      <c r="F410" s="363"/>
      <c r="G410" s="363"/>
      <c r="H410" s="363"/>
      <c r="I410" s="363"/>
      <c r="J410" s="363"/>
      <c r="K410" s="363"/>
      <c r="L410" s="363"/>
      <c r="M410" s="363"/>
      <c r="N410" s="363"/>
      <c r="O410" s="363"/>
      <c r="P410" s="363"/>
      <c r="Q410" s="363"/>
      <c r="R410" s="363"/>
      <c r="S410" s="363"/>
      <c r="T410" s="363"/>
      <c r="U410" s="363"/>
      <c r="V410" s="363"/>
      <c r="W410" s="363"/>
      <c r="X410" s="363"/>
      <c r="Y410" s="363"/>
      <c r="Z410" s="363"/>
      <c r="AA410" s="363"/>
      <c r="AB410" s="363"/>
      <c r="AC410" s="363"/>
      <c r="AD410" s="363"/>
      <c r="AE410" s="363"/>
      <c r="AF410" s="117"/>
      <c r="AG410" s="117"/>
      <c r="AL410" s="47"/>
    </row>
    <row r="411" spans="1:38" s="30" customFormat="1" ht="18.75" customHeight="1" x14ac:dyDescent="0.2">
      <c r="A411" s="363" t="s">
        <v>987</v>
      </c>
      <c r="B411" s="363"/>
      <c r="C411" s="363"/>
      <c r="D411" s="363"/>
      <c r="E411" s="363"/>
      <c r="F411" s="363"/>
      <c r="G411" s="363"/>
      <c r="H411" s="363"/>
      <c r="I411" s="363"/>
      <c r="J411" s="363"/>
      <c r="K411" s="363"/>
      <c r="L411" s="363"/>
      <c r="M411" s="363"/>
      <c r="N411" s="363"/>
      <c r="O411" s="363"/>
      <c r="P411" s="363"/>
      <c r="Q411" s="363"/>
      <c r="R411" s="363"/>
      <c r="S411" s="363"/>
      <c r="T411" s="363"/>
      <c r="U411" s="363"/>
      <c r="V411" s="363"/>
      <c r="W411" s="363"/>
      <c r="X411" s="363"/>
      <c r="Y411" s="363"/>
      <c r="Z411" s="363"/>
      <c r="AA411" s="363"/>
      <c r="AB411" s="363"/>
      <c r="AC411" s="363"/>
      <c r="AD411" s="363"/>
      <c r="AE411" s="363"/>
      <c r="AF411" s="117"/>
      <c r="AG411" s="117"/>
      <c r="AL411" s="46"/>
    </row>
    <row r="412" spans="1:38" s="30" customFormat="1" ht="24" customHeight="1" x14ac:dyDescent="0.2">
      <c r="A412" s="363" t="s">
        <v>969</v>
      </c>
      <c r="B412" s="363"/>
      <c r="C412" s="363"/>
      <c r="D412" s="363"/>
      <c r="E412" s="363"/>
      <c r="F412" s="363"/>
      <c r="G412" s="363"/>
      <c r="H412" s="363"/>
      <c r="I412" s="363"/>
      <c r="J412" s="363"/>
      <c r="K412" s="363"/>
      <c r="L412" s="363"/>
      <c r="M412" s="363"/>
      <c r="N412" s="363"/>
      <c r="O412" s="363"/>
      <c r="P412" s="363"/>
      <c r="Q412" s="363"/>
      <c r="R412" s="363"/>
      <c r="S412" s="363"/>
      <c r="T412" s="363"/>
      <c r="U412" s="363"/>
      <c r="V412" s="363"/>
      <c r="W412" s="363"/>
      <c r="X412" s="363"/>
      <c r="Y412" s="363"/>
      <c r="Z412" s="363"/>
      <c r="AA412" s="363"/>
      <c r="AB412" s="363"/>
      <c r="AC412" s="363"/>
      <c r="AD412" s="363"/>
      <c r="AE412" s="363"/>
      <c r="AF412" s="117"/>
      <c r="AG412" s="117"/>
      <c r="AL412" s="46"/>
    </row>
    <row r="413" spans="1:38" ht="15.75" customHeight="1" x14ac:dyDescent="0.25">
      <c r="A413" s="12"/>
      <c r="B413" s="12"/>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18"/>
      <c r="AG413" s="18"/>
      <c r="AL413" s="21"/>
    </row>
    <row r="414" spans="1:38" x14ac:dyDescent="0.25">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22"/>
      <c r="AG414" s="22"/>
      <c r="AH414" s="22"/>
      <c r="AL414" s="21"/>
    </row>
    <row r="415" spans="1:38" ht="33.75" customHeight="1" x14ac:dyDescent="0.25">
      <c r="A415" s="12"/>
      <c r="B415" s="145"/>
      <c r="C415" s="145"/>
      <c r="D415" s="145"/>
      <c r="E415" s="145"/>
      <c r="F415" s="145"/>
      <c r="G415" s="145"/>
      <c r="H415" s="145"/>
      <c r="I415" s="145"/>
      <c r="J415" s="145"/>
      <c r="K415" s="145"/>
      <c r="L415" s="145"/>
      <c r="M415" s="145"/>
      <c r="N415" s="145"/>
      <c r="O415" s="145"/>
      <c r="P415" s="145"/>
      <c r="Q415" s="145"/>
      <c r="R415" s="145"/>
      <c r="S415" s="145"/>
      <c r="T415" s="145"/>
      <c r="U415" s="145"/>
      <c r="V415" s="145"/>
      <c r="W415" s="145"/>
      <c r="X415" s="145"/>
      <c r="Y415" s="145"/>
      <c r="Z415" s="145"/>
      <c r="AA415" s="145"/>
      <c r="AB415" s="145"/>
      <c r="AC415" s="145"/>
      <c r="AD415" s="145"/>
      <c r="AE415" s="145"/>
      <c r="AF415" s="145"/>
      <c r="AG415" s="145"/>
      <c r="AH415" s="145"/>
      <c r="AL415" s="21"/>
    </row>
    <row r="416" spans="1:38" x14ac:dyDescent="0.25">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22"/>
      <c r="AG416" s="22"/>
    </row>
    <row r="417" spans="2:33" x14ac:dyDescent="0.25">
      <c r="E417" s="3"/>
      <c r="F417" s="3"/>
      <c r="X417" s="3"/>
      <c r="Z417" s="3"/>
    </row>
    <row r="418" spans="2:33" ht="16.5" customHeight="1" x14ac:dyDescent="0.25">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22"/>
      <c r="AG418" s="22"/>
    </row>
    <row r="420" spans="2:33" x14ac:dyDescent="0.25">
      <c r="C420" s="3"/>
      <c r="P420" s="3"/>
    </row>
    <row r="429" spans="2:33" x14ac:dyDescent="0.25">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22"/>
      <c r="AG429" s="22"/>
    </row>
  </sheetData>
  <mergeCells count="42">
    <mergeCell ref="A412:AE412"/>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 ref="A410:AE410"/>
    <mergeCell ref="A411:AE411"/>
    <mergeCell ref="Z4:AE5"/>
    <mergeCell ref="P7:Q7"/>
    <mergeCell ref="O6:Q6"/>
    <mergeCell ref="O7:O8"/>
    <mergeCell ref="N6:N8"/>
    <mergeCell ref="B6:B8"/>
    <mergeCell ref="D7:E7"/>
    <mergeCell ref="C7:C8"/>
    <mergeCell ref="C6:E6"/>
    <mergeCell ref="F6:F8"/>
    <mergeCell ref="AE6:AE8"/>
    <mergeCell ref="AD6:AD8"/>
    <mergeCell ref="M6:M8"/>
    <mergeCell ref="T6:T8"/>
    <mergeCell ref="AA6:AC6"/>
    <mergeCell ref="AA7:AA8"/>
    <mergeCell ref="AB7:AC7"/>
    <mergeCell ref="G6:G8"/>
    <mergeCell ref="A1:AE1"/>
    <mergeCell ref="AD2:AE2"/>
    <mergeCell ref="A3:A8"/>
    <mergeCell ref="U6:W6"/>
    <mergeCell ref="Z6:Z8"/>
    <mergeCell ref="U7:U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1" man="1"/>
    <brk id="211" max="3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S112"/>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X15" sqref="X15"/>
    </sheetView>
  </sheetViews>
  <sheetFormatPr defaultRowHeight="15" x14ac:dyDescent="0.25"/>
  <cols>
    <col min="1" max="1" width="24.5" style="2" customWidth="1"/>
    <col min="2" max="2" width="17.75" style="2" customWidth="1"/>
    <col min="3" max="3" width="14" style="2" customWidth="1"/>
    <col min="4" max="4" width="13.25" style="2" customWidth="1"/>
    <col min="5" max="5" width="15.125" style="2" customWidth="1"/>
    <col min="6" max="6" width="12.375" style="2" customWidth="1"/>
    <col min="7" max="7" width="12.875" style="2" customWidth="1"/>
    <col min="8" max="8" width="16.625" style="2" customWidth="1"/>
    <col min="9" max="9" width="14.25" style="2" customWidth="1"/>
    <col min="10" max="10" width="11.875" style="2" customWidth="1"/>
    <col min="11" max="11" width="11.375" style="2" customWidth="1"/>
    <col min="12" max="12" width="15.875" style="2" customWidth="1"/>
    <col min="13" max="13" width="15.25" style="2" customWidth="1"/>
    <col min="14" max="14" width="11.625" style="2" customWidth="1"/>
    <col min="15" max="15" width="11.875" style="2" customWidth="1"/>
    <col min="16" max="16" width="15.25" style="2" customWidth="1"/>
    <col min="17" max="17" width="14.5" style="2" customWidth="1"/>
    <col min="18" max="18" width="12" style="2" customWidth="1"/>
    <col min="19" max="19" width="12.625" style="2" customWidth="1"/>
    <col min="20" max="16384" width="9" style="2"/>
  </cols>
  <sheetData>
    <row r="1" spans="1:19" ht="7.5" customHeight="1" x14ac:dyDescent="0.25"/>
    <row r="2" spans="1:19" ht="26.25" customHeight="1" x14ac:dyDescent="0.25">
      <c r="A2" s="416" t="s">
        <v>988</v>
      </c>
      <c r="B2" s="416"/>
      <c r="C2" s="416"/>
      <c r="D2" s="416"/>
      <c r="E2" s="416"/>
      <c r="F2" s="416"/>
      <c r="G2" s="416"/>
      <c r="H2" s="416"/>
      <c r="I2" s="416"/>
      <c r="J2" s="416"/>
      <c r="K2" s="416"/>
      <c r="L2" s="416"/>
      <c r="M2" s="416"/>
      <c r="N2" s="416"/>
      <c r="O2" s="416"/>
      <c r="P2" s="416"/>
      <c r="Q2" s="416"/>
      <c r="R2" s="416"/>
      <c r="S2" s="416"/>
    </row>
    <row r="3" spans="1:19" ht="15.75" customHeight="1" x14ac:dyDescent="0.3">
      <c r="A3" s="28"/>
      <c r="B3" s="26"/>
      <c r="C3" s="26"/>
      <c r="D3" s="26"/>
      <c r="E3" s="26"/>
      <c r="F3" s="26"/>
      <c r="G3" s="26"/>
      <c r="H3" s="26"/>
      <c r="I3" s="26"/>
      <c r="J3" s="26"/>
      <c r="K3" s="26"/>
      <c r="L3" s="26"/>
      <c r="M3" s="26"/>
      <c r="N3" s="26"/>
      <c r="O3" s="26"/>
      <c r="P3" s="26"/>
      <c r="Q3" s="26"/>
      <c r="R3" s="26"/>
      <c r="S3" s="26"/>
    </row>
    <row r="4" spans="1:19" ht="15.75" x14ac:dyDescent="0.25">
      <c r="B4" s="3"/>
      <c r="C4" s="3"/>
      <c r="D4" s="3"/>
      <c r="E4" s="3"/>
      <c r="F4" s="3"/>
      <c r="G4" s="3"/>
      <c r="H4" s="3"/>
      <c r="I4" s="3"/>
      <c r="J4" s="3"/>
      <c r="K4" s="3"/>
      <c r="L4" s="3"/>
      <c r="M4" s="3"/>
      <c r="N4" s="3"/>
      <c r="O4" s="3"/>
      <c r="P4" s="3"/>
      <c r="Q4" s="3"/>
      <c r="R4" s="3"/>
      <c r="S4" s="27" t="s">
        <v>73</v>
      </c>
    </row>
    <row r="5" spans="1:19" ht="17.25" customHeight="1" x14ac:dyDescent="0.25">
      <c r="A5" s="402" t="s">
        <v>74</v>
      </c>
      <c r="B5" s="402" t="s">
        <v>86</v>
      </c>
      <c r="C5" s="402"/>
      <c r="D5" s="402"/>
      <c r="E5" s="402"/>
      <c r="F5" s="402"/>
      <c r="G5" s="402"/>
      <c r="H5" s="402" t="s">
        <v>90</v>
      </c>
      <c r="I5" s="402"/>
      <c r="J5" s="402"/>
      <c r="K5" s="402"/>
      <c r="L5" s="402"/>
      <c r="M5" s="402"/>
      <c r="N5" s="402"/>
      <c r="O5" s="402"/>
      <c r="P5" s="402"/>
      <c r="Q5" s="402"/>
      <c r="R5" s="402"/>
      <c r="S5" s="402"/>
    </row>
    <row r="6" spans="1:19" ht="51.75" customHeight="1" x14ac:dyDescent="0.25">
      <c r="A6" s="402"/>
      <c r="B6" s="402"/>
      <c r="C6" s="402"/>
      <c r="D6" s="402"/>
      <c r="E6" s="402"/>
      <c r="F6" s="402"/>
      <c r="G6" s="402"/>
      <c r="H6" s="418" t="s">
        <v>87</v>
      </c>
      <c r="I6" s="418"/>
      <c r="J6" s="418"/>
      <c r="K6" s="418"/>
      <c r="L6" s="418" t="s">
        <v>993</v>
      </c>
      <c r="M6" s="418"/>
      <c r="N6" s="418"/>
      <c r="O6" s="418"/>
      <c r="P6" s="418" t="s">
        <v>994</v>
      </c>
      <c r="Q6" s="418"/>
      <c r="R6" s="418"/>
      <c r="S6" s="418"/>
    </row>
    <row r="7" spans="1:19" ht="26.25" customHeight="1" x14ac:dyDescent="0.25">
      <c r="A7" s="402"/>
      <c r="B7" s="402" t="s">
        <v>940</v>
      </c>
      <c r="C7" s="402" t="s">
        <v>645</v>
      </c>
      <c r="D7" s="402"/>
      <c r="E7" s="402"/>
      <c r="F7" s="417" t="s">
        <v>79</v>
      </c>
      <c r="G7" s="402" t="s">
        <v>6</v>
      </c>
      <c r="H7" s="418" t="s">
        <v>937</v>
      </c>
      <c r="I7" s="418" t="s">
        <v>938</v>
      </c>
      <c r="J7" s="419" t="s">
        <v>79</v>
      </c>
      <c r="K7" s="418" t="s">
        <v>6</v>
      </c>
      <c r="L7" s="418" t="s">
        <v>937</v>
      </c>
      <c r="M7" s="418" t="s">
        <v>938</v>
      </c>
      <c r="N7" s="419" t="s">
        <v>79</v>
      </c>
      <c r="O7" s="418" t="s">
        <v>6</v>
      </c>
      <c r="P7" s="418" t="s">
        <v>937</v>
      </c>
      <c r="Q7" s="418" t="s">
        <v>938</v>
      </c>
      <c r="R7" s="419" t="s">
        <v>79</v>
      </c>
      <c r="S7" s="418" t="s">
        <v>6</v>
      </c>
    </row>
    <row r="8" spans="1:19" ht="20.25" customHeight="1" x14ac:dyDescent="0.25">
      <c r="A8" s="402"/>
      <c r="B8" s="402"/>
      <c r="C8" s="402" t="s">
        <v>649</v>
      </c>
      <c r="D8" s="402" t="s">
        <v>715</v>
      </c>
      <c r="E8" s="402"/>
      <c r="F8" s="417"/>
      <c r="G8" s="402"/>
      <c r="H8" s="418"/>
      <c r="I8" s="418"/>
      <c r="J8" s="419"/>
      <c r="K8" s="418"/>
      <c r="L8" s="418"/>
      <c r="M8" s="418"/>
      <c r="N8" s="419"/>
      <c r="O8" s="418"/>
      <c r="P8" s="418"/>
      <c r="Q8" s="418"/>
      <c r="R8" s="419"/>
      <c r="S8" s="418"/>
    </row>
    <row r="9" spans="1:19" ht="66.75" customHeight="1" x14ac:dyDescent="0.25">
      <c r="A9" s="402"/>
      <c r="B9" s="402"/>
      <c r="C9" s="402"/>
      <c r="D9" s="168" t="s">
        <v>941</v>
      </c>
      <c r="E9" s="168" t="s">
        <v>716</v>
      </c>
      <c r="F9" s="417"/>
      <c r="G9" s="402"/>
      <c r="H9" s="418"/>
      <c r="I9" s="418"/>
      <c r="J9" s="419"/>
      <c r="K9" s="418"/>
      <c r="L9" s="418"/>
      <c r="M9" s="418"/>
      <c r="N9" s="419"/>
      <c r="O9" s="418"/>
      <c r="P9" s="418"/>
      <c r="Q9" s="418"/>
      <c r="R9" s="419"/>
      <c r="S9" s="418"/>
    </row>
    <row r="10" spans="1:19" s="30" customFormat="1" ht="51" customHeight="1" x14ac:dyDescent="0.2">
      <c r="A10" s="61" t="s">
        <v>127</v>
      </c>
      <c r="B10" s="124">
        <f>H10+L10+P10</f>
        <v>5238546</v>
      </c>
      <c r="C10" s="124">
        <f>I10+M10+Q10</f>
        <v>5252914.3</v>
      </c>
      <c r="D10" s="124">
        <f>I10+M10+Q10</f>
        <v>5252914.3</v>
      </c>
      <c r="E10" s="124"/>
      <c r="F10" s="124">
        <f>J10+N10+R10</f>
        <v>1476567.6000000003</v>
      </c>
      <c r="G10" s="124">
        <f t="shared" ref="G10:G26" si="0">F10/C10*100</f>
        <v>28.109493429199873</v>
      </c>
      <c r="H10" s="124"/>
      <c r="I10" s="135"/>
      <c r="J10" s="124"/>
      <c r="K10" s="135"/>
      <c r="L10" s="124">
        <f t="shared" ref="L10:N11" si="1">L13+L16+L18+L21+L23+L25+L28+L30+L32+L34+L36+L38+L40+L42+L44+L46+L48+L50+L52+L54+L56+L58+L60+L62+L64+L67+L69+L71+L73+L75+L77+L80+L82+L84+L86+L88+L90</f>
        <v>4658278.8</v>
      </c>
      <c r="M10" s="124">
        <f t="shared" si="1"/>
        <v>4658278.8</v>
      </c>
      <c r="N10" s="124">
        <f t="shared" si="1"/>
        <v>1320700.9000000004</v>
      </c>
      <c r="O10" s="124">
        <f>N10/M10*100</f>
        <v>28.351692904254687</v>
      </c>
      <c r="P10" s="124">
        <f t="shared" ref="P10:R11" si="2">P13+P16+P18+P21+P23+P25+P28+P30+P32+P34+P36+P38+P40+P42+P44+P46+P48+P50+P52+P54+P56+P58+P60+P62+P64+P67+P69+P71+P73+P75+P77+P80+P82+P84+P86+P88+P90</f>
        <v>580267.19999999995</v>
      </c>
      <c r="Q10" s="124">
        <f t="shared" si="2"/>
        <v>594635.5</v>
      </c>
      <c r="R10" s="124">
        <f t="shared" si="2"/>
        <v>155866.69999999998</v>
      </c>
      <c r="S10" s="124">
        <f>R10/Q10*100</f>
        <v>26.212141723795501</v>
      </c>
    </row>
    <row r="11" spans="1:19" s="30" customFormat="1" ht="49.5" customHeight="1" x14ac:dyDescent="0.2">
      <c r="A11" s="61" t="s">
        <v>126</v>
      </c>
      <c r="B11" s="124">
        <f t="shared" ref="B11:B12" si="3">H11+L11+P11</f>
        <v>5238546</v>
      </c>
      <c r="C11" s="124">
        <f t="shared" ref="C11:C12" si="4">I11+M11+Q11</f>
        <v>5252914.3</v>
      </c>
      <c r="D11" s="124">
        <f t="shared" ref="D11:D74" si="5">I11+M11+Q11</f>
        <v>5252914.3</v>
      </c>
      <c r="E11" s="124"/>
      <c r="F11" s="124">
        <f t="shared" ref="F11:F12" si="6">J11+N11+R11</f>
        <v>1476567.6000000003</v>
      </c>
      <c r="G11" s="124">
        <f t="shared" si="0"/>
        <v>28.109493429199873</v>
      </c>
      <c r="H11" s="124"/>
      <c r="I11" s="135"/>
      <c r="J11" s="124"/>
      <c r="K11" s="135"/>
      <c r="L11" s="124">
        <f t="shared" si="1"/>
        <v>4658278.8</v>
      </c>
      <c r="M11" s="124">
        <f t="shared" si="1"/>
        <v>4658278.8</v>
      </c>
      <c r="N11" s="124">
        <f t="shared" si="1"/>
        <v>1320700.9000000004</v>
      </c>
      <c r="O11" s="124">
        <f>N11/M11*100</f>
        <v>28.351692904254687</v>
      </c>
      <c r="P11" s="124">
        <f t="shared" si="2"/>
        <v>580267.19999999995</v>
      </c>
      <c r="Q11" s="124">
        <f t="shared" si="2"/>
        <v>594635.5</v>
      </c>
      <c r="R11" s="124">
        <f t="shared" si="2"/>
        <v>155866.69999999998</v>
      </c>
      <c r="S11" s="124">
        <f>R11/Q11*100</f>
        <v>26.212141723795501</v>
      </c>
    </row>
    <row r="12" spans="1:19" s="30" customFormat="1" ht="26.25" customHeight="1" x14ac:dyDescent="0.2">
      <c r="A12" s="61" t="s">
        <v>84</v>
      </c>
      <c r="B12" s="124">
        <f t="shared" si="3"/>
        <v>0</v>
      </c>
      <c r="C12" s="124">
        <f t="shared" si="4"/>
        <v>0</v>
      </c>
      <c r="D12" s="124">
        <f t="shared" si="5"/>
        <v>0</v>
      </c>
      <c r="E12" s="124"/>
      <c r="F12" s="124">
        <f t="shared" si="6"/>
        <v>0</v>
      </c>
      <c r="G12" s="124"/>
      <c r="H12" s="124"/>
      <c r="I12" s="135"/>
      <c r="J12" s="124"/>
      <c r="K12" s="135"/>
      <c r="L12" s="124">
        <f>L27+L92</f>
        <v>0</v>
      </c>
      <c r="M12" s="124">
        <f>M27+M92</f>
        <v>0</v>
      </c>
      <c r="N12" s="124">
        <f>N27+N92</f>
        <v>0</v>
      </c>
      <c r="O12" s="124"/>
      <c r="P12" s="124">
        <f>P27+P92</f>
        <v>0</v>
      </c>
      <c r="Q12" s="124">
        <f>Q27+Q92</f>
        <v>0</v>
      </c>
      <c r="R12" s="124">
        <f>R27+R92</f>
        <v>0</v>
      </c>
      <c r="S12" s="124"/>
    </row>
    <row r="13" spans="1:19" s="69" customFormat="1" ht="42.75" customHeight="1" x14ac:dyDescent="0.2">
      <c r="A13" s="14" t="s">
        <v>553</v>
      </c>
      <c r="B13" s="180">
        <f>H13+L13+P13</f>
        <v>144896.6</v>
      </c>
      <c r="C13" s="180">
        <f>I13+M13+Q13</f>
        <v>144896.6</v>
      </c>
      <c r="D13" s="180">
        <f t="shared" si="5"/>
        <v>144896.6</v>
      </c>
      <c r="E13" s="181"/>
      <c r="F13" s="180">
        <f>J13+N13+R13</f>
        <v>44405.9</v>
      </c>
      <c r="G13" s="125">
        <f t="shared" si="0"/>
        <v>30.646612825973836</v>
      </c>
      <c r="H13" s="125"/>
      <c r="I13" s="125"/>
      <c r="J13" s="136"/>
      <c r="K13" s="125"/>
      <c r="L13" s="125">
        <f>L14</f>
        <v>114964.6</v>
      </c>
      <c r="M13" s="125">
        <f>M14</f>
        <v>114964.6</v>
      </c>
      <c r="N13" s="125">
        <f>N14</f>
        <v>36923</v>
      </c>
      <c r="O13" s="125">
        <f t="shared" ref="O13:O22" si="7">N13/M13*100</f>
        <v>32.116842923821764</v>
      </c>
      <c r="P13" s="125">
        <f>P14</f>
        <v>29932</v>
      </c>
      <c r="Q13" s="125">
        <f>Q14</f>
        <v>29932</v>
      </c>
      <c r="R13" s="125">
        <f>R14</f>
        <v>7482.9</v>
      </c>
      <c r="S13" s="125">
        <f>R13/Q13*100</f>
        <v>24.999665909394629</v>
      </c>
    </row>
    <row r="14" spans="1:19" ht="42.75" customHeight="1" x14ac:dyDescent="0.25">
      <c r="A14" s="16" t="s">
        <v>554</v>
      </c>
      <c r="B14" s="127">
        <f t="shared" ref="B14:B77" si="8">H14+L14+P14</f>
        <v>144896.6</v>
      </c>
      <c r="C14" s="127">
        <f t="shared" ref="C14:C77" si="9">I14+M14+Q14</f>
        <v>144896.6</v>
      </c>
      <c r="D14" s="127">
        <f t="shared" si="5"/>
        <v>144896.6</v>
      </c>
      <c r="E14" s="137"/>
      <c r="F14" s="127">
        <f t="shared" ref="F14:F77" si="10">J14+N14+R14</f>
        <v>44405.9</v>
      </c>
      <c r="G14" s="126">
        <f t="shared" si="0"/>
        <v>30.646612825973836</v>
      </c>
      <c r="H14" s="126"/>
      <c r="I14" s="126"/>
      <c r="J14" s="130"/>
      <c r="K14" s="126"/>
      <c r="L14" s="126">
        <v>114964.6</v>
      </c>
      <c r="M14" s="126">
        <v>114964.6</v>
      </c>
      <c r="N14" s="126">
        <v>36923</v>
      </c>
      <c r="O14" s="126">
        <f t="shared" si="7"/>
        <v>32.116842923821764</v>
      </c>
      <c r="P14" s="126">
        <v>29932</v>
      </c>
      <c r="Q14" s="126">
        <v>29932</v>
      </c>
      <c r="R14" s="126">
        <v>7482.9</v>
      </c>
      <c r="S14" s="126">
        <f>R14/Q14*100</f>
        <v>24.999665909394629</v>
      </c>
    </row>
    <row r="15" spans="1:19" ht="42.75" customHeight="1" x14ac:dyDescent="0.25">
      <c r="A15" s="16" t="s">
        <v>117</v>
      </c>
      <c r="B15" s="127">
        <f t="shared" si="8"/>
        <v>0</v>
      </c>
      <c r="C15" s="127">
        <f t="shared" si="9"/>
        <v>0</v>
      </c>
      <c r="D15" s="127">
        <f t="shared" si="5"/>
        <v>0</v>
      </c>
      <c r="E15" s="137"/>
      <c r="F15" s="127">
        <f t="shared" si="10"/>
        <v>0</v>
      </c>
      <c r="G15" s="126"/>
      <c r="H15" s="126"/>
      <c r="I15" s="126"/>
      <c r="J15" s="130"/>
      <c r="K15" s="126"/>
      <c r="L15" s="126"/>
      <c r="M15" s="126"/>
      <c r="N15" s="126"/>
      <c r="O15" s="126"/>
      <c r="P15" s="126"/>
      <c r="Q15" s="126"/>
      <c r="R15" s="126"/>
      <c r="S15" s="125"/>
    </row>
    <row r="16" spans="1:19" s="69" customFormat="1" ht="31.5" x14ac:dyDescent="0.2">
      <c r="A16" s="14" t="s">
        <v>555</v>
      </c>
      <c r="B16" s="180">
        <f t="shared" si="8"/>
        <v>72956.100000000006</v>
      </c>
      <c r="C16" s="180">
        <f t="shared" si="9"/>
        <v>72956.100000000006</v>
      </c>
      <c r="D16" s="180">
        <f t="shared" si="5"/>
        <v>72956.100000000006</v>
      </c>
      <c r="E16" s="181"/>
      <c r="F16" s="180">
        <f t="shared" si="10"/>
        <v>18239.099999999999</v>
      </c>
      <c r="G16" s="125">
        <f t="shared" si="0"/>
        <v>25.000102801547776</v>
      </c>
      <c r="H16" s="125"/>
      <c r="I16" s="125"/>
      <c r="J16" s="136"/>
      <c r="K16" s="125"/>
      <c r="L16" s="125">
        <f>L17</f>
        <v>68939.5</v>
      </c>
      <c r="M16" s="125">
        <f>M17</f>
        <v>68939.5</v>
      </c>
      <c r="N16" s="125">
        <f>N17</f>
        <v>17235</v>
      </c>
      <c r="O16" s="125">
        <f t="shared" si="7"/>
        <v>25.000181318402365</v>
      </c>
      <c r="P16" s="125">
        <f>P17</f>
        <v>4016.6</v>
      </c>
      <c r="Q16" s="125">
        <f>Q17</f>
        <v>4016.6</v>
      </c>
      <c r="R16" s="125">
        <f>R17</f>
        <v>1004.1</v>
      </c>
      <c r="S16" s="125">
        <f>R16/Q16*100</f>
        <v>24.99875516606085</v>
      </c>
    </row>
    <row r="17" spans="1:19" ht="31.5" x14ac:dyDescent="0.25">
      <c r="A17" s="16" t="s">
        <v>556</v>
      </c>
      <c r="B17" s="127">
        <f t="shared" si="8"/>
        <v>72956.100000000006</v>
      </c>
      <c r="C17" s="127">
        <f t="shared" si="9"/>
        <v>72956.100000000006</v>
      </c>
      <c r="D17" s="127">
        <f t="shared" si="5"/>
        <v>72956.100000000006</v>
      </c>
      <c r="E17" s="137"/>
      <c r="F17" s="127">
        <f t="shared" si="10"/>
        <v>18239.099999999999</v>
      </c>
      <c r="G17" s="126">
        <f t="shared" si="0"/>
        <v>25.000102801547776</v>
      </c>
      <c r="H17" s="126"/>
      <c r="I17" s="126"/>
      <c r="J17" s="130"/>
      <c r="K17" s="126"/>
      <c r="L17" s="126">
        <v>68939.5</v>
      </c>
      <c r="M17" s="126">
        <v>68939.5</v>
      </c>
      <c r="N17" s="126">
        <v>17235</v>
      </c>
      <c r="O17" s="126">
        <f t="shared" si="7"/>
        <v>25.000181318402365</v>
      </c>
      <c r="P17" s="126">
        <v>4016.6</v>
      </c>
      <c r="Q17" s="126">
        <v>4016.6</v>
      </c>
      <c r="R17" s="126">
        <v>1004.1</v>
      </c>
      <c r="S17" s="126">
        <f>R17/Q17*100</f>
        <v>24.99875516606085</v>
      </c>
    </row>
    <row r="18" spans="1:19" s="69" customFormat="1" ht="31.5" x14ac:dyDescent="0.2">
      <c r="A18" s="14" t="s">
        <v>122</v>
      </c>
      <c r="B18" s="180">
        <f t="shared" si="8"/>
        <v>163251.20000000001</v>
      </c>
      <c r="C18" s="180">
        <f t="shared" si="9"/>
        <v>163251.20000000001</v>
      </c>
      <c r="D18" s="180">
        <f t="shared" si="5"/>
        <v>163251.20000000001</v>
      </c>
      <c r="E18" s="181"/>
      <c r="F18" s="180">
        <f t="shared" si="10"/>
        <v>40812.9</v>
      </c>
      <c r="G18" s="125">
        <f t="shared" si="0"/>
        <v>25.000061255292454</v>
      </c>
      <c r="H18" s="125"/>
      <c r="I18" s="125"/>
      <c r="J18" s="136"/>
      <c r="K18" s="125"/>
      <c r="L18" s="125">
        <f>L19</f>
        <v>163251.20000000001</v>
      </c>
      <c r="M18" s="125">
        <f>M19</f>
        <v>163251.20000000001</v>
      </c>
      <c r="N18" s="125">
        <f>N19</f>
        <v>40812.9</v>
      </c>
      <c r="O18" s="125">
        <f t="shared" si="7"/>
        <v>25.000061255292454</v>
      </c>
      <c r="P18" s="125">
        <f>P19</f>
        <v>0</v>
      </c>
      <c r="Q18" s="125">
        <f>Q19</f>
        <v>0</v>
      </c>
      <c r="R18" s="125">
        <f>R19</f>
        <v>0</v>
      </c>
      <c r="S18" s="125"/>
    </row>
    <row r="19" spans="1:19" ht="31.5" x14ac:dyDescent="0.25">
      <c r="A19" s="16" t="s">
        <v>121</v>
      </c>
      <c r="B19" s="127">
        <f t="shared" si="8"/>
        <v>163251.20000000001</v>
      </c>
      <c r="C19" s="127">
        <f t="shared" si="9"/>
        <v>163251.20000000001</v>
      </c>
      <c r="D19" s="127">
        <f t="shared" si="5"/>
        <v>163251.20000000001</v>
      </c>
      <c r="E19" s="137"/>
      <c r="F19" s="127">
        <f t="shared" si="10"/>
        <v>40812.9</v>
      </c>
      <c r="G19" s="126">
        <f t="shared" si="0"/>
        <v>25.000061255292454</v>
      </c>
      <c r="H19" s="126"/>
      <c r="I19" s="126"/>
      <c r="J19" s="130"/>
      <c r="K19" s="126"/>
      <c r="L19" s="126">
        <v>163251.20000000001</v>
      </c>
      <c r="M19" s="126">
        <v>163251.20000000001</v>
      </c>
      <c r="N19" s="126">
        <v>40812.9</v>
      </c>
      <c r="O19" s="126">
        <f t="shared" si="7"/>
        <v>25.000061255292454</v>
      </c>
      <c r="P19" s="126"/>
      <c r="Q19" s="126"/>
      <c r="R19" s="126"/>
      <c r="S19" s="126"/>
    </row>
    <row r="20" spans="1:19" ht="15.75" x14ac:dyDescent="0.25">
      <c r="A20" s="15" t="s">
        <v>123</v>
      </c>
      <c r="B20" s="127">
        <f t="shared" si="8"/>
        <v>0</v>
      </c>
      <c r="C20" s="127">
        <f t="shared" si="9"/>
        <v>0</v>
      </c>
      <c r="D20" s="127">
        <f t="shared" si="5"/>
        <v>0</v>
      </c>
      <c r="E20" s="137"/>
      <c r="F20" s="127">
        <f t="shared" si="10"/>
        <v>0</v>
      </c>
      <c r="G20" s="126"/>
      <c r="H20" s="126"/>
      <c r="I20" s="126"/>
      <c r="J20" s="130"/>
      <c r="K20" s="126"/>
      <c r="L20" s="126"/>
      <c r="M20" s="126"/>
      <c r="N20" s="126"/>
      <c r="O20" s="126"/>
      <c r="P20" s="126"/>
      <c r="Q20" s="126"/>
      <c r="R20" s="126"/>
      <c r="S20" s="126"/>
    </row>
    <row r="21" spans="1:19" s="69" customFormat="1" ht="33" customHeight="1" x14ac:dyDescent="0.2">
      <c r="A21" s="14" t="s">
        <v>557</v>
      </c>
      <c r="B21" s="180">
        <f t="shared" si="8"/>
        <v>170861</v>
      </c>
      <c r="C21" s="180">
        <f t="shared" si="9"/>
        <v>170861</v>
      </c>
      <c r="D21" s="180">
        <f t="shared" si="5"/>
        <v>170861</v>
      </c>
      <c r="E21" s="181"/>
      <c r="F21" s="180">
        <f t="shared" si="10"/>
        <v>55397</v>
      </c>
      <c r="G21" s="125">
        <f t="shared" si="0"/>
        <v>32.422261370353681</v>
      </c>
      <c r="H21" s="125"/>
      <c r="I21" s="125"/>
      <c r="J21" s="136"/>
      <c r="K21" s="125"/>
      <c r="L21" s="125">
        <f>L22</f>
        <v>170861</v>
      </c>
      <c r="M21" s="125">
        <f>M22</f>
        <v>170861</v>
      </c>
      <c r="N21" s="125">
        <f>N22</f>
        <v>55397</v>
      </c>
      <c r="O21" s="125">
        <f t="shared" si="7"/>
        <v>32.422261370353681</v>
      </c>
      <c r="P21" s="125">
        <f>P22</f>
        <v>0</v>
      </c>
      <c r="Q21" s="125">
        <f>Q22</f>
        <v>0</v>
      </c>
      <c r="R21" s="125">
        <f>R22</f>
        <v>0</v>
      </c>
      <c r="S21" s="125"/>
    </row>
    <row r="22" spans="1:19" ht="38.25" customHeight="1" x14ac:dyDescent="0.25">
      <c r="A22" s="16" t="s">
        <v>558</v>
      </c>
      <c r="B22" s="127">
        <f t="shared" si="8"/>
        <v>170861</v>
      </c>
      <c r="C22" s="127">
        <f t="shared" si="9"/>
        <v>170861</v>
      </c>
      <c r="D22" s="127">
        <f t="shared" si="5"/>
        <v>170861</v>
      </c>
      <c r="E22" s="137"/>
      <c r="F22" s="127">
        <f t="shared" si="10"/>
        <v>55397</v>
      </c>
      <c r="G22" s="126">
        <f t="shared" si="0"/>
        <v>32.422261370353681</v>
      </c>
      <c r="H22" s="126"/>
      <c r="I22" s="126"/>
      <c r="J22" s="130"/>
      <c r="K22" s="126"/>
      <c r="L22" s="126">
        <v>170861</v>
      </c>
      <c r="M22" s="126">
        <v>170861</v>
      </c>
      <c r="N22" s="126">
        <v>55397</v>
      </c>
      <c r="O22" s="126">
        <f t="shared" si="7"/>
        <v>32.422261370353681</v>
      </c>
      <c r="P22" s="126"/>
      <c r="Q22" s="126"/>
      <c r="R22" s="126"/>
      <c r="S22" s="126"/>
    </row>
    <row r="23" spans="1:19" s="69" customFormat="1" ht="31.5" x14ac:dyDescent="0.2">
      <c r="A23" s="14" t="s">
        <v>559</v>
      </c>
      <c r="B23" s="180">
        <f t="shared" si="8"/>
        <v>0</v>
      </c>
      <c r="C23" s="180">
        <f t="shared" si="9"/>
        <v>0</v>
      </c>
      <c r="D23" s="180">
        <f t="shared" si="5"/>
        <v>0</v>
      </c>
      <c r="E23" s="181"/>
      <c r="F23" s="180">
        <f t="shared" si="10"/>
        <v>0</v>
      </c>
      <c r="G23" s="125"/>
      <c r="H23" s="125"/>
      <c r="I23" s="125"/>
      <c r="J23" s="136"/>
      <c r="K23" s="125"/>
      <c r="L23" s="125">
        <f>L24</f>
        <v>0</v>
      </c>
      <c r="M23" s="125">
        <f>M24</f>
        <v>0</v>
      </c>
      <c r="N23" s="125">
        <f>N24</f>
        <v>0</v>
      </c>
      <c r="O23" s="125"/>
      <c r="P23" s="125">
        <f>P24</f>
        <v>0</v>
      </c>
      <c r="Q23" s="125">
        <f>Q24</f>
        <v>0</v>
      </c>
      <c r="R23" s="125">
        <f>R24</f>
        <v>0</v>
      </c>
      <c r="S23" s="125"/>
    </row>
    <row r="24" spans="1:19" ht="31.5" x14ac:dyDescent="0.25">
      <c r="A24" s="16" t="s">
        <v>560</v>
      </c>
      <c r="B24" s="127">
        <f t="shared" si="8"/>
        <v>0</v>
      </c>
      <c r="C24" s="127">
        <f t="shared" si="9"/>
        <v>0</v>
      </c>
      <c r="D24" s="127">
        <f t="shared" si="5"/>
        <v>0</v>
      </c>
      <c r="E24" s="137"/>
      <c r="F24" s="127">
        <f t="shared" si="10"/>
        <v>0</v>
      </c>
      <c r="G24" s="126"/>
      <c r="H24" s="126"/>
      <c r="I24" s="126"/>
      <c r="J24" s="130"/>
      <c r="K24" s="126"/>
      <c r="L24" s="126"/>
      <c r="M24" s="126"/>
      <c r="N24" s="126"/>
      <c r="O24" s="126"/>
      <c r="P24" s="126"/>
      <c r="Q24" s="126"/>
      <c r="R24" s="126"/>
      <c r="S24" s="126"/>
    </row>
    <row r="25" spans="1:19" s="69" customFormat="1" ht="31.5" x14ac:dyDescent="0.2">
      <c r="A25" s="14" t="s">
        <v>561</v>
      </c>
      <c r="B25" s="180">
        <f t="shared" si="8"/>
        <v>344790</v>
      </c>
      <c r="C25" s="180">
        <f t="shared" si="9"/>
        <v>344790</v>
      </c>
      <c r="D25" s="180">
        <f t="shared" si="5"/>
        <v>344790</v>
      </c>
      <c r="E25" s="181"/>
      <c r="F25" s="180">
        <f t="shared" si="10"/>
        <v>86197.5</v>
      </c>
      <c r="G25" s="125">
        <f t="shared" si="0"/>
        <v>25</v>
      </c>
      <c r="H25" s="125"/>
      <c r="I25" s="125"/>
      <c r="J25" s="136"/>
      <c r="K25" s="125"/>
      <c r="L25" s="125">
        <f>L26+L27</f>
        <v>344790</v>
      </c>
      <c r="M25" s="125">
        <f>M26+M27</f>
        <v>344790</v>
      </c>
      <c r="N25" s="125">
        <f>N26+N27</f>
        <v>86197.5</v>
      </c>
      <c r="O25" s="125">
        <f>N25/M25*100</f>
        <v>25</v>
      </c>
      <c r="P25" s="125"/>
      <c r="Q25" s="125"/>
      <c r="R25" s="125"/>
      <c r="S25" s="125"/>
    </row>
    <row r="26" spans="1:19" ht="31.5" x14ac:dyDescent="0.25">
      <c r="A26" s="16" t="s">
        <v>562</v>
      </c>
      <c r="B26" s="127">
        <f t="shared" si="8"/>
        <v>344790</v>
      </c>
      <c r="C26" s="127">
        <f t="shared" si="9"/>
        <v>344790</v>
      </c>
      <c r="D26" s="127">
        <f t="shared" si="5"/>
        <v>344790</v>
      </c>
      <c r="E26" s="137"/>
      <c r="F26" s="127">
        <f t="shared" si="10"/>
        <v>86197.5</v>
      </c>
      <c r="G26" s="126">
        <f t="shared" si="0"/>
        <v>25</v>
      </c>
      <c r="H26" s="126"/>
      <c r="I26" s="126"/>
      <c r="J26" s="130"/>
      <c r="K26" s="126"/>
      <c r="L26" s="126">
        <v>344790</v>
      </c>
      <c r="M26" s="126">
        <v>344790</v>
      </c>
      <c r="N26" s="126">
        <v>86197.5</v>
      </c>
      <c r="O26" s="126">
        <f>N26/M26*100</f>
        <v>25</v>
      </c>
      <c r="P26" s="126"/>
      <c r="Q26" s="126"/>
      <c r="R26" s="126"/>
      <c r="S26" s="126"/>
    </row>
    <row r="27" spans="1:19" ht="15.75" x14ac:dyDescent="0.25">
      <c r="A27" s="62" t="s">
        <v>310</v>
      </c>
      <c r="B27" s="127">
        <f t="shared" si="8"/>
        <v>0</v>
      </c>
      <c r="C27" s="127">
        <f t="shared" si="9"/>
        <v>0</v>
      </c>
      <c r="D27" s="127">
        <f t="shared" si="5"/>
        <v>0</v>
      </c>
      <c r="E27" s="137"/>
      <c r="F27" s="127">
        <f t="shared" si="10"/>
        <v>0</v>
      </c>
      <c r="G27" s="126"/>
      <c r="H27" s="126"/>
      <c r="I27" s="126"/>
      <c r="J27" s="130"/>
      <c r="K27" s="126"/>
      <c r="L27" s="126"/>
      <c r="M27" s="126"/>
      <c r="N27" s="126"/>
      <c r="O27" s="126"/>
      <c r="P27" s="126"/>
      <c r="Q27" s="126"/>
      <c r="R27" s="126"/>
      <c r="S27" s="126"/>
    </row>
    <row r="28" spans="1:19" s="69" customFormat="1" ht="31.5" x14ac:dyDescent="0.2">
      <c r="A28" s="14" t="s">
        <v>563</v>
      </c>
      <c r="B28" s="180">
        <f t="shared" si="8"/>
        <v>80911.5</v>
      </c>
      <c r="C28" s="180">
        <f t="shared" si="9"/>
        <v>80911.5</v>
      </c>
      <c r="D28" s="180">
        <f t="shared" si="5"/>
        <v>80911.5</v>
      </c>
      <c r="E28" s="181"/>
      <c r="F28" s="180">
        <f t="shared" si="10"/>
        <v>20227.8</v>
      </c>
      <c r="G28" s="125">
        <f t="shared" ref="G28:G59" si="11">F28/C28*100</f>
        <v>24.999907306130773</v>
      </c>
      <c r="H28" s="125"/>
      <c r="I28" s="125"/>
      <c r="J28" s="136"/>
      <c r="K28" s="125"/>
      <c r="L28" s="125">
        <f>L29</f>
        <v>80911.5</v>
      </c>
      <c r="M28" s="125">
        <f>M29</f>
        <v>80911.5</v>
      </c>
      <c r="N28" s="125">
        <f>N29</f>
        <v>20227.8</v>
      </c>
      <c r="O28" s="125">
        <f t="shared" ref="O28:O65" si="12">N28/M28*100</f>
        <v>24.999907306130773</v>
      </c>
      <c r="P28" s="125"/>
      <c r="Q28" s="125"/>
      <c r="R28" s="125"/>
      <c r="S28" s="125"/>
    </row>
    <row r="29" spans="1:19" ht="31.5" x14ac:dyDescent="0.25">
      <c r="A29" s="16" t="s">
        <v>564</v>
      </c>
      <c r="B29" s="127">
        <f t="shared" si="8"/>
        <v>80911.5</v>
      </c>
      <c r="C29" s="127">
        <f t="shared" si="9"/>
        <v>80911.5</v>
      </c>
      <c r="D29" s="127">
        <f t="shared" si="5"/>
        <v>80911.5</v>
      </c>
      <c r="E29" s="137"/>
      <c r="F29" s="127">
        <f t="shared" si="10"/>
        <v>20227.8</v>
      </c>
      <c r="G29" s="126">
        <f t="shared" si="11"/>
        <v>24.999907306130773</v>
      </c>
      <c r="H29" s="126"/>
      <c r="I29" s="126"/>
      <c r="J29" s="130"/>
      <c r="K29" s="126"/>
      <c r="L29" s="126">
        <v>80911.5</v>
      </c>
      <c r="M29" s="126">
        <v>80911.5</v>
      </c>
      <c r="N29" s="126">
        <v>20227.8</v>
      </c>
      <c r="O29" s="126">
        <f t="shared" si="12"/>
        <v>24.999907306130773</v>
      </c>
      <c r="P29" s="126"/>
      <c r="Q29" s="126"/>
      <c r="R29" s="126"/>
      <c r="S29" s="126"/>
    </row>
    <row r="30" spans="1:19" s="69" customFormat="1" ht="31.5" x14ac:dyDescent="0.2">
      <c r="A30" s="14" t="s">
        <v>565</v>
      </c>
      <c r="B30" s="180">
        <f t="shared" si="8"/>
        <v>100551</v>
      </c>
      <c r="C30" s="180">
        <f t="shared" si="9"/>
        <v>100551</v>
      </c>
      <c r="D30" s="180">
        <f t="shared" si="5"/>
        <v>100551</v>
      </c>
      <c r="E30" s="181"/>
      <c r="F30" s="180">
        <f t="shared" si="10"/>
        <v>25137.9</v>
      </c>
      <c r="G30" s="125">
        <f t="shared" si="11"/>
        <v>25.000149178029062</v>
      </c>
      <c r="H30" s="125"/>
      <c r="I30" s="125"/>
      <c r="J30" s="136"/>
      <c r="K30" s="125"/>
      <c r="L30" s="125">
        <f>L31</f>
        <v>0</v>
      </c>
      <c r="M30" s="125">
        <f>M31</f>
        <v>0</v>
      </c>
      <c r="N30" s="125">
        <f>N31</f>
        <v>0</v>
      </c>
      <c r="O30" s="125"/>
      <c r="P30" s="125">
        <f>P31</f>
        <v>100551</v>
      </c>
      <c r="Q30" s="125">
        <f>Q31</f>
        <v>100551</v>
      </c>
      <c r="R30" s="125">
        <f>R31</f>
        <v>25137.9</v>
      </c>
      <c r="S30" s="125">
        <f t="shared" ref="S30:S45" si="13">R30/Q30*100</f>
        <v>25.000149178029062</v>
      </c>
    </row>
    <row r="31" spans="1:19" ht="23.25" customHeight="1" x14ac:dyDescent="0.25">
      <c r="A31" s="16" t="s">
        <v>566</v>
      </c>
      <c r="B31" s="127">
        <f t="shared" si="8"/>
        <v>100551</v>
      </c>
      <c r="C31" s="127">
        <f t="shared" si="9"/>
        <v>100551</v>
      </c>
      <c r="D31" s="127">
        <f t="shared" si="5"/>
        <v>100551</v>
      </c>
      <c r="E31" s="137"/>
      <c r="F31" s="127">
        <f t="shared" si="10"/>
        <v>25137.9</v>
      </c>
      <c r="G31" s="126">
        <f t="shared" si="11"/>
        <v>25.000149178029062</v>
      </c>
      <c r="H31" s="126"/>
      <c r="I31" s="126"/>
      <c r="J31" s="130"/>
      <c r="K31" s="126"/>
      <c r="L31" s="126"/>
      <c r="M31" s="126"/>
      <c r="N31" s="126"/>
      <c r="O31" s="126"/>
      <c r="P31" s="126">
        <v>100551</v>
      </c>
      <c r="Q31" s="126">
        <v>100551</v>
      </c>
      <c r="R31" s="126">
        <v>25137.9</v>
      </c>
      <c r="S31" s="126">
        <f t="shared" si="13"/>
        <v>25.000149178029062</v>
      </c>
    </row>
    <row r="32" spans="1:19" s="69" customFormat="1" ht="31.5" x14ac:dyDescent="0.2">
      <c r="A32" s="14" t="s">
        <v>567</v>
      </c>
      <c r="B32" s="180">
        <f t="shared" si="8"/>
        <v>79980.3</v>
      </c>
      <c r="C32" s="180">
        <f t="shared" si="9"/>
        <v>79980.3</v>
      </c>
      <c r="D32" s="180">
        <f t="shared" si="5"/>
        <v>79980.3</v>
      </c>
      <c r="E32" s="181"/>
      <c r="F32" s="180">
        <f t="shared" si="10"/>
        <v>19995</v>
      </c>
      <c r="G32" s="125">
        <f t="shared" si="11"/>
        <v>24.999906226908376</v>
      </c>
      <c r="H32" s="125"/>
      <c r="I32" s="125"/>
      <c r="J32" s="136"/>
      <c r="K32" s="125"/>
      <c r="L32" s="125">
        <f>L33</f>
        <v>79980.3</v>
      </c>
      <c r="M32" s="125">
        <f>M33</f>
        <v>79980.3</v>
      </c>
      <c r="N32" s="125">
        <f>N33</f>
        <v>19995</v>
      </c>
      <c r="O32" s="125">
        <f t="shared" si="12"/>
        <v>24.999906226908376</v>
      </c>
      <c r="P32" s="125"/>
      <c r="Q32" s="125"/>
      <c r="R32" s="125"/>
      <c r="S32" s="125"/>
    </row>
    <row r="33" spans="1:19" ht="31.5" x14ac:dyDescent="0.25">
      <c r="A33" s="16" t="s">
        <v>568</v>
      </c>
      <c r="B33" s="127">
        <f t="shared" si="8"/>
        <v>79980.3</v>
      </c>
      <c r="C33" s="127">
        <f t="shared" si="9"/>
        <v>79980.3</v>
      </c>
      <c r="D33" s="127">
        <f t="shared" si="5"/>
        <v>79980.3</v>
      </c>
      <c r="E33" s="137"/>
      <c r="F33" s="127">
        <f t="shared" si="10"/>
        <v>19995</v>
      </c>
      <c r="G33" s="126">
        <f t="shared" si="11"/>
        <v>24.999906226908376</v>
      </c>
      <c r="H33" s="126"/>
      <c r="I33" s="126"/>
      <c r="J33" s="130"/>
      <c r="K33" s="126"/>
      <c r="L33" s="126">
        <v>79980.3</v>
      </c>
      <c r="M33" s="126">
        <v>79980.3</v>
      </c>
      <c r="N33" s="126">
        <v>19995</v>
      </c>
      <c r="O33" s="126">
        <f t="shared" si="12"/>
        <v>24.999906226908376</v>
      </c>
      <c r="P33" s="126"/>
      <c r="Q33" s="126"/>
      <c r="R33" s="126"/>
      <c r="S33" s="126"/>
    </row>
    <row r="34" spans="1:19" s="69" customFormat="1" ht="31.5" x14ac:dyDescent="0.2">
      <c r="A34" s="14" t="s">
        <v>569</v>
      </c>
      <c r="B34" s="180">
        <f t="shared" si="8"/>
        <v>181642.7</v>
      </c>
      <c r="C34" s="180">
        <f t="shared" si="9"/>
        <v>181642.7</v>
      </c>
      <c r="D34" s="180">
        <f t="shared" si="5"/>
        <v>181642.7</v>
      </c>
      <c r="E34" s="181"/>
      <c r="F34" s="180">
        <f t="shared" si="10"/>
        <v>48910.7</v>
      </c>
      <c r="G34" s="125">
        <f t="shared" si="11"/>
        <v>26.926873471931433</v>
      </c>
      <c r="H34" s="125"/>
      <c r="I34" s="125"/>
      <c r="J34" s="136"/>
      <c r="K34" s="125"/>
      <c r="L34" s="125">
        <f>L35</f>
        <v>181642.7</v>
      </c>
      <c r="M34" s="125">
        <f>M35</f>
        <v>181642.7</v>
      </c>
      <c r="N34" s="125">
        <f>N35</f>
        <v>48910.7</v>
      </c>
      <c r="O34" s="125">
        <f t="shared" si="12"/>
        <v>26.926873471931433</v>
      </c>
      <c r="P34" s="125"/>
      <c r="Q34" s="125"/>
      <c r="R34" s="125"/>
      <c r="S34" s="125"/>
    </row>
    <row r="35" spans="1:19" ht="31.5" x14ac:dyDescent="0.25">
      <c r="A35" s="16" t="s">
        <v>570</v>
      </c>
      <c r="B35" s="127">
        <f t="shared" si="8"/>
        <v>181642.7</v>
      </c>
      <c r="C35" s="127">
        <f t="shared" si="9"/>
        <v>181642.7</v>
      </c>
      <c r="D35" s="127">
        <f t="shared" si="5"/>
        <v>181642.7</v>
      </c>
      <c r="E35" s="137"/>
      <c r="F35" s="127">
        <f t="shared" si="10"/>
        <v>48910.7</v>
      </c>
      <c r="G35" s="126">
        <f t="shared" si="11"/>
        <v>26.926873471931433</v>
      </c>
      <c r="H35" s="126"/>
      <c r="I35" s="126"/>
      <c r="J35" s="130"/>
      <c r="K35" s="126"/>
      <c r="L35" s="126">
        <v>181642.7</v>
      </c>
      <c r="M35" s="126">
        <v>181642.7</v>
      </c>
      <c r="N35" s="126">
        <v>48910.7</v>
      </c>
      <c r="O35" s="126">
        <f t="shared" si="12"/>
        <v>26.926873471931433</v>
      </c>
      <c r="P35" s="126"/>
      <c r="Q35" s="126"/>
      <c r="R35" s="126"/>
      <c r="S35" s="126"/>
    </row>
    <row r="36" spans="1:19" s="69" customFormat="1" ht="31.5" x14ac:dyDescent="0.2">
      <c r="A36" s="14" t="s">
        <v>571</v>
      </c>
      <c r="B36" s="180">
        <f t="shared" si="8"/>
        <v>50168.7</v>
      </c>
      <c r="C36" s="180">
        <f t="shared" si="9"/>
        <v>50168.7</v>
      </c>
      <c r="D36" s="180">
        <f t="shared" si="5"/>
        <v>50168.7</v>
      </c>
      <c r="E36" s="181"/>
      <c r="F36" s="180">
        <f t="shared" si="10"/>
        <v>12542.1</v>
      </c>
      <c r="G36" s="125">
        <f t="shared" si="11"/>
        <v>24.999850504398164</v>
      </c>
      <c r="H36" s="125"/>
      <c r="I36" s="125"/>
      <c r="J36" s="136"/>
      <c r="K36" s="125"/>
      <c r="L36" s="125">
        <f>L37</f>
        <v>50168.7</v>
      </c>
      <c r="M36" s="125">
        <f>M37</f>
        <v>50168.7</v>
      </c>
      <c r="N36" s="125">
        <f>N37</f>
        <v>12542.1</v>
      </c>
      <c r="O36" s="125">
        <f t="shared" si="12"/>
        <v>24.999850504398164</v>
      </c>
      <c r="P36" s="125"/>
      <c r="Q36" s="125"/>
      <c r="R36" s="125"/>
      <c r="S36" s="125"/>
    </row>
    <row r="37" spans="1:19" ht="31.5" x14ac:dyDescent="0.25">
      <c r="A37" s="16" t="s">
        <v>572</v>
      </c>
      <c r="B37" s="127">
        <f t="shared" si="8"/>
        <v>50168.7</v>
      </c>
      <c r="C37" s="127">
        <f t="shared" si="9"/>
        <v>50168.7</v>
      </c>
      <c r="D37" s="127">
        <f t="shared" si="5"/>
        <v>50168.7</v>
      </c>
      <c r="E37" s="137"/>
      <c r="F37" s="127">
        <f t="shared" si="10"/>
        <v>12542.1</v>
      </c>
      <c r="G37" s="126">
        <f t="shared" si="11"/>
        <v>24.999850504398164</v>
      </c>
      <c r="H37" s="126"/>
      <c r="I37" s="126"/>
      <c r="J37" s="130"/>
      <c r="K37" s="126"/>
      <c r="L37" s="126">
        <v>50168.7</v>
      </c>
      <c r="M37" s="126">
        <v>50168.7</v>
      </c>
      <c r="N37" s="126">
        <v>12542.1</v>
      </c>
      <c r="O37" s="126">
        <f t="shared" si="12"/>
        <v>24.999850504398164</v>
      </c>
      <c r="P37" s="126"/>
      <c r="Q37" s="126"/>
      <c r="R37" s="126"/>
      <c r="S37" s="126"/>
    </row>
    <row r="38" spans="1:19" s="69" customFormat="1" ht="31.5" x14ac:dyDescent="0.2">
      <c r="A38" s="14" t="s">
        <v>573</v>
      </c>
      <c r="B38" s="180">
        <f t="shared" si="8"/>
        <v>51174.5</v>
      </c>
      <c r="C38" s="180">
        <f t="shared" si="9"/>
        <v>51174.5</v>
      </c>
      <c r="D38" s="180">
        <f t="shared" si="5"/>
        <v>51174.5</v>
      </c>
      <c r="E38" s="181"/>
      <c r="F38" s="180">
        <f t="shared" si="10"/>
        <v>12793.5</v>
      </c>
      <c r="G38" s="125">
        <f t="shared" si="11"/>
        <v>24.999755737720935</v>
      </c>
      <c r="H38" s="125"/>
      <c r="I38" s="125"/>
      <c r="J38" s="136"/>
      <c r="K38" s="125"/>
      <c r="L38" s="125">
        <f>L39</f>
        <v>22834</v>
      </c>
      <c r="M38" s="125">
        <f>M39</f>
        <v>22834</v>
      </c>
      <c r="N38" s="125">
        <f>N39</f>
        <v>5708.4</v>
      </c>
      <c r="O38" s="125">
        <f t="shared" si="12"/>
        <v>24.999562056582288</v>
      </c>
      <c r="P38" s="125">
        <f>P39</f>
        <v>28340.5</v>
      </c>
      <c r="Q38" s="125">
        <f>Q39</f>
        <v>28340.5</v>
      </c>
      <c r="R38" s="125">
        <f>R39</f>
        <v>7085.1</v>
      </c>
      <c r="S38" s="125">
        <f t="shared" si="13"/>
        <v>24.999911787018579</v>
      </c>
    </row>
    <row r="39" spans="1:19" ht="31.5" x14ac:dyDescent="0.25">
      <c r="A39" s="16" t="s">
        <v>574</v>
      </c>
      <c r="B39" s="127">
        <f t="shared" si="8"/>
        <v>51174.5</v>
      </c>
      <c r="C39" s="127">
        <f t="shared" si="9"/>
        <v>51174.5</v>
      </c>
      <c r="D39" s="127">
        <f t="shared" si="5"/>
        <v>51174.5</v>
      </c>
      <c r="E39" s="137"/>
      <c r="F39" s="127">
        <f t="shared" si="10"/>
        <v>12793.5</v>
      </c>
      <c r="G39" s="126">
        <f t="shared" si="11"/>
        <v>24.999755737720935</v>
      </c>
      <c r="H39" s="126"/>
      <c r="I39" s="126"/>
      <c r="J39" s="130"/>
      <c r="K39" s="126"/>
      <c r="L39" s="126">
        <v>22834</v>
      </c>
      <c r="M39" s="126">
        <v>22834</v>
      </c>
      <c r="N39" s="126">
        <v>5708.4</v>
      </c>
      <c r="O39" s="126">
        <f t="shared" si="12"/>
        <v>24.999562056582288</v>
      </c>
      <c r="P39" s="126">
        <v>28340.5</v>
      </c>
      <c r="Q39" s="126">
        <v>28340.5</v>
      </c>
      <c r="R39" s="126">
        <v>7085.1</v>
      </c>
      <c r="S39" s="126">
        <f t="shared" si="13"/>
        <v>24.999911787018579</v>
      </c>
    </row>
    <row r="40" spans="1:19" s="69" customFormat="1" ht="31.5" x14ac:dyDescent="0.2">
      <c r="A40" s="14" t="s">
        <v>575</v>
      </c>
      <c r="B40" s="180">
        <f t="shared" si="8"/>
        <v>127636.29999999999</v>
      </c>
      <c r="C40" s="180">
        <f t="shared" si="9"/>
        <v>127636.29999999999</v>
      </c>
      <c r="D40" s="180">
        <f t="shared" si="5"/>
        <v>127636.29999999999</v>
      </c>
      <c r="E40" s="181"/>
      <c r="F40" s="180">
        <f t="shared" si="10"/>
        <v>31909.100000000002</v>
      </c>
      <c r="G40" s="125">
        <f t="shared" si="11"/>
        <v>25.000019586904354</v>
      </c>
      <c r="H40" s="125"/>
      <c r="I40" s="125"/>
      <c r="J40" s="136"/>
      <c r="K40" s="125"/>
      <c r="L40" s="125">
        <f>L41</f>
        <v>22530.6</v>
      </c>
      <c r="M40" s="125">
        <f>M41</f>
        <v>22530.6</v>
      </c>
      <c r="N40" s="125">
        <f>N41</f>
        <v>5632.7</v>
      </c>
      <c r="O40" s="125">
        <f t="shared" si="12"/>
        <v>25.000221920410464</v>
      </c>
      <c r="P40" s="125">
        <f>P41</f>
        <v>105105.7</v>
      </c>
      <c r="Q40" s="125">
        <f>Q41</f>
        <v>105105.7</v>
      </c>
      <c r="R40" s="125">
        <f>R41</f>
        <v>26276.400000000001</v>
      </c>
      <c r="S40" s="125">
        <f t="shared" si="13"/>
        <v>24.999976214420343</v>
      </c>
    </row>
    <row r="41" spans="1:19" ht="31.5" x14ac:dyDescent="0.25">
      <c r="A41" s="16" t="s">
        <v>576</v>
      </c>
      <c r="B41" s="127">
        <f t="shared" si="8"/>
        <v>127636.29999999999</v>
      </c>
      <c r="C41" s="127">
        <f t="shared" si="9"/>
        <v>127636.29999999999</v>
      </c>
      <c r="D41" s="127">
        <f t="shared" si="5"/>
        <v>127636.29999999999</v>
      </c>
      <c r="E41" s="137"/>
      <c r="F41" s="127">
        <f t="shared" si="10"/>
        <v>31909.100000000002</v>
      </c>
      <c r="G41" s="126">
        <f t="shared" si="11"/>
        <v>25.000019586904354</v>
      </c>
      <c r="H41" s="126"/>
      <c r="I41" s="126"/>
      <c r="J41" s="130"/>
      <c r="K41" s="126"/>
      <c r="L41" s="126">
        <v>22530.6</v>
      </c>
      <c r="M41" s="126">
        <v>22530.6</v>
      </c>
      <c r="N41" s="126">
        <v>5632.7</v>
      </c>
      <c r="O41" s="126">
        <f t="shared" si="12"/>
        <v>25.000221920410464</v>
      </c>
      <c r="P41" s="126">
        <v>105105.7</v>
      </c>
      <c r="Q41" s="126">
        <v>105105.7</v>
      </c>
      <c r="R41" s="126">
        <v>26276.400000000001</v>
      </c>
      <c r="S41" s="126">
        <f t="shared" si="13"/>
        <v>24.999976214420343</v>
      </c>
    </row>
    <row r="42" spans="1:19" s="69" customFormat="1" ht="30.75" customHeight="1" x14ac:dyDescent="0.2">
      <c r="A42" s="14" t="s">
        <v>577</v>
      </c>
      <c r="B42" s="180">
        <f t="shared" si="8"/>
        <v>91096.299999999988</v>
      </c>
      <c r="C42" s="180">
        <f t="shared" si="9"/>
        <v>91096.299999999988</v>
      </c>
      <c r="D42" s="180">
        <f t="shared" si="5"/>
        <v>91096.299999999988</v>
      </c>
      <c r="E42" s="181"/>
      <c r="F42" s="180">
        <f t="shared" si="10"/>
        <v>22774.1</v>
      </c>
      <c r="G42" s="125">
        <f t="shared" si="11"/>
        <v>25.000027443485635</v>
      </c>
      <c r="H42" s="125"/>
      <c r="I42" s="125"/>
      <c r="J42" s="136"/>
      <c r="K42" s="125"/>
      <c r="L42" s="125">
        <f>L43</f>
        <v>36594.6</v>
      </c>
      <c r="M42" s="125">
        <f>M43</f>
        <v>36594.6</v>
      </c>
      <c r="N42" s="125">
        <f>N43</f>
        <v>9148.7000000000007</v>
      </c>
      <c r="O42" s="125">
        <f t="shared" si="12"/>
        <v>25.000136632180709</v>
      </c>
      <c r="P42" s="125">
        <f>P43</f>
        <v>54501.7</v>
      </c>
      <c r="Q42" s="125">
        <f>Q43</f>
        <v>54501.7</v>
      </c>
      <c r="R42" s="125">
        <f>R43</f>
        <v>13625.4</v>
      </c>
      <c r="S42" s="125">
        <f t="shared" si="13"/>
        <v>24.999954129871181</v>
      </c>
    </row>
    <row r="43" spans="1:19" ht="31.5" x14ac:dyDescent="0.25">
      <c r="A43" s="16" t="s">
        <v>578</v>
      </c>
      <c r="B43" s="127">
        <f t="shared" si="8"/>
        <v>91096.299999999988</v>
      </c>
      <c r="C43" s="127">
        <f t="shared" si="9"/>
        <v>91096.299999999988</v>
      </c>
      <c r="D43" s="127">
        <f t="shared" si="5"/>
        <v>91096.299999999988</v>
      </c>
      <c r="E43" s="137"/>
      <c r="F43" s="127">
        <f t="shared" si="10"/>
        <v>22774.1</v>
      </c>
      <c r="G43" s="126">
        <f t="shared" si="11"/>
        <v>25.000027443485635</v>
      </c>
      <c r="H43" s="126"/>
      <c r="I43" s="126"/>
      <c r="J43" s="130"/>
      <c r="K43" s="126"/>
      <c r="L43" s="126">
        <v>36594.6</v>
      </c>
      <c r="M43" s="126">
        <v>36594.6</v>
      </c>
      <c r="N43" s="126">
        <v>9148.7000000000007</v>
      </c>
      <c r="O43" s="126">
        <f t="shared" si="12"/>
        <v>25.000136632180709</v>
      </c>
      <c r="P43" s="126">
        <v>54501.7</v>
      </c>
      <c r="Q43" s="126">
        <v>54501.7</v>
      </c>
      <c r="R43" s="126">
        <v>13625.4</v>
      </c>
      <c r="S43" s="126">
        <f t="shared" si="13"/>
        <v>24.999954129871181</v>
      </c>
    </row>
    <row r="44" spans="1:19" s="69" customFormat="1" ht="31.5" x14ac:dyDescent="0.2">
      <c r="A44" s="14" t="s">
        <v>579</v>
      </c>
      <c r="B44" s="180">
        <f t="shared" si="8"/>
        <v>90187.400000000009</v>
      </c>
      <c r="C44" s="180">
        <f t="shared" si="9"/>
        <v>90187.400000000009</v>
      </c>
      <c r="D44" s="180">
        <f t="shared" si="5"/>
        <v>90187.400000000009</v>
      </c>
      <c r="E44" s="181"/>
      <c r="F44" s="180">
        <f t="shared" si="10"/>
        <v>37847</v>
      </c>
      <c r="G44" s="125">
        <f t="shared" si="11"/>
        <v>41.964842095459012</v>
      </c>
      <c r="H44" s="125"/>
      <c r="I44" s="125"/>
      <c r="J44" s="136"/>
      <c r="K44" s="125"/>
      <c r="L44" s="125">
        <f>L45</f>
        <v>17040.8</v>
      </c>
      <c r="M44" s="125">
        <f>M45</f>
        <v>17040.8</v>
      </c>
      <c r="N44" s="125">
        <f>N45</f>
        <v>8760.2999999999993</v>
      </c>
      <c r="O44" s="125">
        <f t="shared" si="12"/>
        <v>51.407797755973895</v>
      </c>
      <c r="P44" s="125">
        <f>P45</f>
        <v>73146.600000000006</v>
      </c>
      <c r="Q44" s="125">
        <f>Q45</f>
        <v>73146.600000000006</v>
      </c>
      <c r="R44" s="125">
        <f>R45</f>
        <v>29086.7</v>
      </c>
      <c r="S44" s="125">
        <f t="shared" si="13"/>
        <v>39.76493780982301</v>
      </c>
    </row>
    <row r="45" spans="1:19" ht="31.5" x14ac:dyDescent="0.25">
      <c r="A45" s="16" t="s">
        <v>580</v>
      </c>
      <c r="B45" s="127">
        <f t="shared" si="8"/>
        <v>90187.400000000009</v>
      </c>
      <c r="C45" s="127">
        <f t="shared" si="9"/>
        <v>90187.400000000009</v>
      </c>
      <c r="D45" s="127">
        <f t="shared" si="5"/>
        <v>90187.400000000009</v>
      </c>
      <c r="E45" s="137"/>
      <c r="F45" s="127">
        <f t="shared" si="10"/>
        <v>37847</v>
      </c>
      <c r="G45" s="126">
        <f t="shared" si="11"/>
        <v>41.964842095459012</v>
      </c>
      <c r="H45" s="126"/>
      <c r="I45" s="126"/>
      <c r="J45" s="130"/>
      <c r="K45" s="126"/>
      <c r="L45" s="126">
        <v>17040.8</v>
      </c>
      <c r="M45" s="126">
        <v>17040.8</v>
      </c>
      <c r="N45" s="126">
        <v>8760.2999999999993</v>
      </c>
      <c r="O45" s="126">
        <f t="shared" si="12"/>
        <v>51.407797755973895</v>
      </c>
      <c r="P45" s="126">
        <v>73146.600000000006</v>
      </c>
      <c r="Q45" s="126">
        <v>73146.600000000006</v>
      </c>
      <c r="R45" s="126">
        <v>29086.7</v>
      </c>
      <c r="S45" s="126">
        <f t="shared" si="13"/>
        <v>39.76493780982301</v>
      </c>
    </row>
    <row r="46" spans="1:19" s="69" customFormat="1" ht="31.5" x14ac:dyDescent="0.2">
      <c r="A46" s="14" t="s">
        <v>581</v>
      </c>
      <c r="B46" s="180">
        <f t="shared" si="8"/>
        <v>227829</v>
      </c>
      <c r="C46" s="180">
        <f t="shared" si="9"/>
        <v>227829</v>
      </c>
      <c r="D46" s="180">
        <f t="shared" si="5"/>
        <v>227829</v>
      </c>
      <c r="E46" s="181"/>
      <c r="F46" s="180">
        <f t="shared" si="10"/>
        <v>56957.3</v>
      </c>
      <c r="G46" s="125">
        <f t="shared" si="11"/>
        <v>25.000021946284274</v>
      </c>
      <c r="H46" s="125"/>
      <c r="I46" s="125"/>
      <c r="J46" s="136"/>
      <c r="K46" s="125"/>
      <c r="L46" s="125">
        <f>L47</f>
        <v>227829</v>
      </c>
      <c r="M46" s="125">
        <f>M47</f>
        <v>227829</v>
      </c>
      <c r="N46" s="125">
        <f>N47</f>
        <v>56957.3</v>
      </c>
      <c r="O46" s="125">
        <f t="shared" si="12"/>
        <v>25.000021946284274</v>
      </c>
      <c r="P46" s="125">
        <f>P47</f>
        <v>0</v>
      </c>
      <c r="Q46" s="125">
        <f>Q47</f>
        <v>0</v>
      </c>
      <c r="R46" s="125">
        <f>R47</f>
        <v>0</v>
      </c>
      <c r="S46" s="125"/>
    </row>
    <row r="47" spans="1:19" ht="31.5" x14ac:dyDescent="0.25">
      <c r="A47" s="16" t="s">
        <v>582</v>
      </c>
      <c r="B47" s="127">
        <f t="shared" si="8"/>
        <v>227829</v>
      </c>
      <c r="C47" s="127">
        <f t="shared" si="9"/>
        <v>227829</v>
      </c>
      <c r="D47" s="127">
        <f t="shared" si="5"/>
        <v>227829</v>
      </c>
      <c r="E47" s="137"/>
      <c r="F47" s="127">
        <f t="shared" si="10"/>
        <v>56957.3</v>
      </c>
      <c r="G47" s="126">
        <f t="shared" si="11"/>
        <v>25.000021946284274</v>
      </c>
      <c r="H47" s="126"/>
      <c r="I47" s="126"/>
      <c r="J47" s="130"/>
      <c r="K47" s="126"/>
      <c r="L47" s="127">
        <v>227829</v>
      </c>
      <c r="M47" s="127">
        <v>227829</v>
      </c>
      <c r="N47" s="127">
        <v>56957.3</v>
      </c>
      <c r="O47" s="126">
        <f t="shared" si="12"/>
        <v>25.000021946284274</v>
      </c>
      <c r="P47" s="126"/>
      <c r="Q47" s="126"/>
      <c r="R47" s="126"/>
      <c r="S47" s="126"/>
    </row>
    <row r="48" spans="1:19" s="69" customFormat="1" ht="31.5" x14ac:dyDescent="0.2">
      <c r="A48" s="14" t="s">
        <v>583</v>
      </c>
      <c r="B48" s="180">
        <f t="shared" si="8"/>
        <v>177261.1</v>
      </c>
      <c r="C48" s="180">
        <f t="shared" si="9"/>
        <v>177261.1</v>
      </c>
      <c r="D48" s="180">
        <f t="shared" si="5"/>
        <v>177261.1</v>
      </c>
      <c r="E48" s="181"/>
      <c r="F48" s="180">
        <f t="shared" si="10"/>
        <v>44315.4</v>
      </c>
      <c r="G48" s="125">
        <f t="shared" si="11"/>
        <v>25.000070517445732</v>
      </c>
      <c r="H48" s="125"/>
      <c r="I48" s="125"/>
      <c r="J48" s="136"/>
      <c r="K48" s="125"/>
      <c r="L48" s="125">
        <f>L49</f>
        <v>177261.1</v>
      </c>
      <c r="M48" s="125">
        <f>M49</f>
        <v>177261.1</v>
      </c>
      <c r="N48" s="125">
        <f>N49</f>
        <v>44315.4</v>
      </c>
      <c r="O48" s="125">
        <f t="shared" si="12"/>
        <v>25.000070517445732</v>
      </c>
      <c r="P48" s="125">
        <f>P49</f>
        <v>0</v>
      </c>
      <c r="Q48" s="125">
        <f>Q49</f>
        <v>0</v>
      </c>
      <c r="R48" s="125">
        <f>R49</f>
        <v>0</v>
      </c>
      <c r="S48" s="125"/>
    </row>
    <row r="49" spans="1:19" ht="31.5" x14ac:dyDescent="0.25">
      <c r="A49" s="16" t="s">
        <v>584</v>
      </c>
      <c r="B49" s="127">
        <f t="shared" si="8"/>
        <v>177261.1</v>
      </c>
      <c r="C49" s="127">
        <f t="shared" si="9"/>
        <v>177261.1</v>
      </c>
      <c r="D49" s="127">
        <f t="shared" si="5"/>
        <v>177261.1</v>
      </c>
      <c r="E49" s="137"/>
      <c r="F49" s="127">
        <f t="shared" si="10"/>
        <v>44315.4</v>
      </c>
      <c r="G49" s="126">
        <f t="shared" si="11"/>
        <v>25.000070517445732</v>
      </c>
      <c r="H49" s="126"/>
      <c r="I49" s="126"/>
      <c r="J49" s="130"/>
      <c r="K49" s="126"/>
      <c r="L49" s="126">
        <v>177261.1</v>
      </c>
      <c r="M49" s="126">
        <v>177261.1</v>
      </c>
      <c r="N49" s="126">
        <v>44315.4</v>
      </c>
      <c r="O49" s="126">
        <f t="shared" si="12"/>
        <v>25.000070517445732</v>
      </c>
      <c r="P49" s="126"/>
      <c r="Q49" s="126"/>
      <c r="R49" s="126"/>
      <c r="S49" s="126"/>
    </row>
    <row r="50" spans="1:19" s="69" customFormat="1" ht="31.5" x14ac:dyDescent="0.2">
      <c r="A50" s="14" t="s">
        <v>585</v>
      </c>
      <c r="B50" s="180">
        <f t="shared" si="8"/>
        <v>90758.3</v>
      </c>
      <c r="C50" s="180">
        <f t="shared" si="9"/>
        <v>90758.3</v>
      </c>
      <c r="D50" s="180">
        <f t="shared" si="5"/>
        <v>90758.3</v>
      </c>
      <c r="E50" s="181"/>
      <c r="F50" s="180">
        <f t="shared" si="10"/>
        <v>29494.9</v>
      </c>
      <c r="G50" s="125">
        <f t="shared" si="11"/>
        <v>32.498294921786766</v>
      </c>
      <c r="H50" s="125"/>
      <c r="I50" s="125"/>
      <c r="J50" s="136"/>
      <c r="K50" s="125"/>
      <c r="L50" s="125">
        <f>L51</f>
        <v>90758.3</v>
      </c>
      <c r="M50" s="125">
        <f>M51</f>
        <v>90758.3</v>
      </c>
      <c r="N50" s="125">
        <f>N51</f>
        <v>29494.9</v>
      </c>
      <c r="O50" s="125">
        <f t="shared" si="12"/>
        <v>32.498294921786766</v>
      </c>
      <c r="P50" s="125">
        <f>P51</f>
        <v>0</v>
      </c>
      <c r="Q50" s="125">
        <f>Q51</f>
        <v>0</v>
      </c>
      <c r="R50" s="125">
        <f>R51</f>
        <v>0</v>
      </c>
      <c r="S50" s="125"/>
    </row>
    <row r="51" spans="1:19" ht="31.5" x14ac:dyDescent="0.25">
      <c r="A51" s="16" t="s">
        <v>586</v>
      </c>
      <c r="B51" s="127">
        <f t="shared" si="8"/>
        <v>90758.3</v>
      </c>
      <c r="C51" s="127">
        <f t="shared" si="9"/>
        <v>90758.3</v>
      </c>
      <c r="D51" s="127">
        <f t="shared" si="5"/>
        <v>90758.3</v>
      </c>
      <c r="E51" s="137"/>
      <c r="F51" s="127">
        <f t="shared" si="10"/>
        <v>29494.9</v>
      </c>
      <c r="G51" s="126">
        <f t="shared" si="11"/>
        <v>32.498294921786766</v>
      </c>
      <c r="H51" s="126"/>
      <c r="I51" s="126"/>
      <c r="J51" s="130"/>
      <c r="K51" s="126"/>
      <c r="L51" s="126">
        <v>90758.3</v>
      </c>
      <c r="M51" s="126">
        <v>90758.3</v>
      </c>
      <c r="N51" s="126">
        <v>29494.9</v>
      </c>
      <c r="O51" s="126">
        <f t="shared" si="12"/>
        <v>32.498294921786766</v>
      </c>
      <c r="P51" s="126"/>
      <c r="Q51" s="126"/>
      <c r="R51" s="126"/>
      <c r="S51" s="126"/>
    </row>
    <row r="52" spans="1:19" s="69" customFormat="1" ht="31.5" x14ac:dyDescent="0.2">
      <c r="A52" s="14" t="s">
        <v>587</v>
      </c>
      <c r="B52" s="180">
        <f t="shared" si="8"/>
        <v>119685.8</v>
      </c>
      <c r="C52" s="180">
        <f t="shared" si="9"/>
        <v>119685.8</v>
      </c>
      <c r="D52" s="180">
        <f t="shared" si="5"/>
        <v>119685.8</v>
      </c>
      <c r="E52" s="181"/>
      <c r="F52" s="180">
        <f t="shared" si="10"/>
        <v>29921.4</v>
      </c>
      <c r="G52" s="125">
        <f t="shared" si="11"/>
        <v>24.999958223949708</v>
      </c>
      <c r="H52" s="125"/>
      <c r="I52" s="125"/>
      <c r="J52" s="136"/>
      <c r="K52" s="125"/>
      <c r="L52" s="125">
        <f>L53</f>
        <v>119685.8</v>
      </c>
      <c r="M52" s="125">
        <f>M53</f>
        <v>119685.8</v>
      </c>
      <c r="N52" s="125">
        <f>N53</f>
        <v>29921.4</v>
      </c>
      <c r="O52" s="125">
        <f t="shared" si="12"/>
        <v>24.999958223949708</v>
      </c>
      <c r="P52" s="125">
        <f>P53</f>
        <v>0</v>
      </c>
      <c r="Q52" s="125">
        <f>Q53</f>
        <v>0</v>
      </c>
      <c r="R52" s="125">
        <f>R53</f>
        <v>0</v>
      </c>
      <c r="S52" s="125"/>
    </row>
    <row r="53" spans="1:19" ht="31.5" x14ac:dyDescent="0.25">
      <c r="A53" s="16" t="s">
        <v>588</v>
      </c>
      <c r="B53" s="127">
        <f t="shared" si="8"/>
        <v>119685.8</v>
      </c>
      <c r="C53" s="127">
        <f t="shared" si="9"/>
        <v>119685.8</v>
      </c>
      <c r="D53" s="127">
        <f t="shared" si="5"/>
        <v>119685.8</v>
      </c>
      <c r="E53" s="137"/>
      <c r="F53" s="127">
        <f t="shared" si="10"/>
        <v>29921.4</v>
      </c>
      <c r="G53" s="126">
        <f t="shared" si="11"/>
        <v>24.999958223949708</v>
      </c>
      <c r="H53" s="126"/>
      <c r="I53" s="126"/>
      <c r="J53" s="130"/>
      <c r="K53" s="126"/>
      <c r="L53" s="126">
        <v>119685.8</v>
      </c>
      <c r="M53" s="126">
        <v>119685.8</v>
      </c>
      <c r="N53" s="126">
        <v>29921.4</v>
      </c>
      <c r="O53" s="126">
        <f t="shared" si="12"/>
        <v>24.999958223949708</v>
      </c>
      <c r="P53" s="126"/>
      <c r="Q53" s="126"/>
      <c r="R53" s="126"/>
      <c r="S53" s="126"/>
    </row>
    <row r="54" spans="1:19" s="69" customFormat="1" ht="31.5" x14ac:dyDescent="0.2">
      <c r="A54" s="14" t="s">
        <v>589</v>
      </c>
      <c r="B54" s="180">
        <f t="shared" si="8"/>
        <v>234241.8</v>
      </c>
      <c r="C54" s="180">
        <f t="shared" si="9"/>
        <v>234241.8</v>
      </c>
      <c r="D54" s="180">
        <f t="shared" si="5"/>
        <v>234241.8</v>
      </c>
      <c r="E54" s="181"/>
      <c r="F54" s="180">
        <f t="shared" si="10"/>
        <v>106780.5</v>
      </c>
      <c r="G54" s="125">
        <f t="shared" si="11"/>
        <v>45.585587200918027</v>
      </c>
      <c r="H54" s="125"/>
      <c r="I54" s="125"/>
      <c r="J54" s="136"/>
      <c r="K54" s="125"/>
      <c r="L54" s="125">
        <f>L55</f>
        <v>234241.8</v>
      </c>
      <c r="M54" s="125">
        <f>M55</f>
        <v>234241.8</v>
      </c>
      <c r="N54" s="125">
        <f>N55</f>
        <v>106780.5</v>
      </c>
      <c r="O54" s="125">
        <f t="shared" si="12"/>
        <v>45.585587200918027</v>
      </c>
      <c r="P54" s="125">
        <f>P55</f>
        <v>0</v>
      </c>
      <c r="Q54" s="125">
        <f>Q55</f>
        <v>0</v>
      </c>
      <c r="R54" s="125">
        <f>R55</f>
        <v>0</v>
      </c>
      <c r="S54" s="125"/>
    </row>
    <row r="55" spans="1:19" ht="31.5" x14ac:dyDescent="0.25">
      <c r="A55" s="16" t="s">
        <v>590</v>
      </c>
      <c r="B55" s="127">
        <f t="shared" si="8"/>
        <v>234241.8</v>
      </c>
      <c r="C55" s="127">
        <f t="shared" si="9"/>
        <v>234241.8</v>
      </c>
      <c r="D55" s="127">
        <f t="shared" si="5"/>
        <v>234241.8</v>
      </c>
      <c r="E55" s="137"/>
      <c r="F55" s="127">
        <f t="shared" si="10"/>
        <v>106780.5</v>
      </c>
      <c r="G55" s="126">
        <f t="shared" si="11"/>
        <v>45.585587200918027</v>
      </c>
      <c r="H55" s="126"/>
      <c r="I55" s="126"/>
      <c r="J55" s="130"/>
      <c r="K55" s="126"/>
      <c r="L55" s="126">
        <v>234241.8</v>
      </c>
      <c r="M55" s="126">
        <v>234241.8</v>
      </c>
      <c r="N55" s="126">
        <v>106780.5</v>
      </c>
      <c r="O55" s="126">
        <f t="shared" si="12"/>
        <v>45.585587200918027</v>
      </c>
      <c r="P55" s="126"/>
      <c r="Q55" s="126"/>
      <c r="R55" s="126"/>
      <c r="S55" s="126"/>
    </row>
    <row r="56" spans="1:19" s="69" customFormat="1" ht="36.75" customHeight="1" x14ac:dyDescent="0.2">
      <c r="A56" s="14" t="s">
        <v>591</v>
      </c>
      <c r="B56" s="180">
        <f t="shared" si="8"/>
        <v>145065.9</v>
      </c>
      <c r="C56" s="180">
        <f t="shared" si="9"/>
        <v>145065.9</v>
      </c>
      <c r="D56" s="180">
        <f t="shared" si="5"/>
        <v>145065.9</v>
      </c>
      <c r="E56" s="181"/>
      <c r="F56" s="180">
        <f t="shared" si="10"/>
        <v>47066.400000000001</v>
      </c>
      <c r="G56" s="125">
        <f t="shared" si="11"/>
        <v>32.444840586243913</v>
      </c>
      <c r="H56" s="125"/>
      <c r="I56" s="125"/>
      <c r="J56" s="136"/>
      <c r="K56" s="125"/>
      <c r="L56" s="125">
        <f>L57</f>
        <v>145065.9</v>
      </c>
      <c r="M56" s="125">
        <f>M57</f>
        <v>145065.9</v>
      </c>
      <c r="N56" s="125">
        <f>N57</f>
        <v>47066.400000000001</v>
      </c>
      <c r="O56" s="125">
        <f t="shared" si="12"/>
        <v>32.444840586243913</v>
      </c>
      <c r="P56" s="125">
        <f>P57</f>
        <v>0</v>
      </c>
      <c r="Q56" s="125">
        <f>Q57</f>
        <v>0</v>
      </c>
      <c r="R56" s="125">
        <f>R57</f>
        <v>0</v>
      </c>
      <c r="S56" s="125"/>
    </row>
    <row r="57" spans="1:19" ht="37.5" customHeight="1" x14ac:dyDescent="0.25">
      <c r="A57" s="16" t="s">
        <v>592</v>
      </c>
      <c r="B57" s="127">
        <f t="shared" si="8"/>
        <v>145065.9</v>
      </c>
      <c r="C57" s="127">
        <f t="shared" si="9"/>
        <v>145065.9</v>
      </c>
      <c r="D57" s="127">
        <f t="shared" si="5"/>
        <v>145065.9</v>
      </c>
      <c r="E57" s="137"/>
      <c r="F57" s="127">
        <f t="shared" si="10"/>
        <v>47066.400000000001</v>
      </c>
      <c r="G57" s="126">
        <f t="shared" si="11"/>
        <v>32.444840586243913</v>
      </c>
      <c r="H57" s="126"/>
      <c r="I57" s="126"/>
      <c r="J57" s="130"/>
      <c r="K57" s="126"/>
      <c r="L57" s="126">
        <v>145065.9</v>
      </c>
      <c r="M57" s="126">
        <v>145065.9</v>
      </c>
      <c r="N57" s="126">
        <v>47066.400000000001</v>
      </c>
      <c r="O57" s="126">
        <f t="shared" si="12"/>
        <v>32.444840586243913</v>
      </c>
      <c r="P57" s="126"/>
      <c r="Q57" s="126"/>
      <c r="R57" s="126"/>
      <c r="S57" s="126"/>
    </row>
    <row r="58" spans="1:19" s="69" customFormat="1" ht="31.5" x14ac:dyDescent="0.2">
      <c r="A58" s="14" t="s">
        <v>593</v>
      </c>
      <c r="B58" s="180">
        <f t="shared" si="8"/>
        <v>304879</v>
      </c>
      <c r="C58" s="180">
        <f t="shared" si="9"/>
        <v>304879</v>
      </c>
      <c r="D58" s="180">
        <f t="shared" si="5"/>
        <v>304879</v>
      </c>
      <c r="E58" s="181"/>
      <c r="F58" s="180">
        <f t="shared" si="10"/>
        <v>76219.8</v>
      </c>
      <c r="G58" s="125">
        <f t="shared" si="11"/>
        <v>25.000016399948834</v>
      </c>
      <c r="H58" s="125"/>
      <c r="I58" s="125"/>
      <c r="J58" s="136"/>
      <c r="K58" s="125"/>
      <c r="L58" s="125">
        <f>L59</f>
        <v>304879</v>
      </c>
      <c r="M58" s="125">
        <f>M59</f>
        <v>304879</v>
      </c>
      <c r="N58" s="125">
        <f>N59</f>
        <v>76219.8</v>
      </c>
      <c r="O58" s="125">
        <f t="shared" si="12"/>
        <v>25.000016399948834</v>
      </c>
      <c r="P58" s="125">
        <f>P59</f>
        <v>0</v>
      </c>
      <c r="Q58" s="125">
        <f>Q59</f>
        <v>0</v>
      </c>
      <c r="R58" s="125">
        <f>R59</f>
        <v>0</v>
      </c>
      <c r="S58" s="125"/>
    </row>
    <row r="59" spans="1:19" ht="31.5" x14ac:dyDescent="0.25">
      <c r="A59" s="16" t="s">
        <v>594</v>
      </c>
      <c r="B59" s="127">
        <f t="shared" si="8"/>
        <v>304879</v>
      </c>
      <c r="C59" s="127">
        <f t="shared" si="9"/>
        <v>304879</v>
      </c>
      <c r="D59" s="127">
        <f t="shared" si="5"/>
        <v>304879</v>
      </c>
      <c r="E59" s="137"/>
      <c r="F59" s="127">
        <f t="shared" si="10"/>
        <v>76219.8</v>
      </c>
      <c r="G59" s="126">
        <f t="shared" si="11"/>
        <v>25.000016399948834</v>
      </c>
      <c r="H59" s="126"/>
      <c r="I59" s="126"/>
      <c r="J59" s="130"/>
      <c r="K59" s="126"/>
      <c r="L59" s="126">
        <v>304879</v>
      </c>
      <c r="M59" s="126">
        <v>304879</v>
      </c>
      <c r="N59" s="126">
        <v>76219.8</v>
      </c>
      <c r="O59" s="126">
        <f t="shared" si="12"/>
        <v>25.000016399948834</v>
      </c>
      <c r="P59" s="126"/>
      <c r="Q59" s="126"/>
      <c r="R59" s="126"/>
      <c r="S59" s="126"/>
    </row>
    <row r="60" spans="1:19" s="69" customFormat="1" ht="31.5" x14ac:dyDescent="0.2">
      <c r="A60" s="14" t="s">
        <v>595</v>
      </c>
      <c r="B60" s="180">
        <f t="shared" si="8"/>
        <v>175491.8</v>
      </c>
      <c r="C60" s="180">
        <f t="shared" si="9"/>
        <v>175491.8</v>
      </c>
      <c r="D60" s="180">
        <f t="shared" si="5"/>
        <v>175491.8</v>
      </c>
      <c r="E60" s="181"/>
      <c r="F60" s="180">
        <f t="shared" si="10"/>
        <v>43872.9</v>
      </c>
      <c r="G60" s="125">
        <f t="shared" ref="G60:G94" si="14">F60/C60*100</f>
        <v>24.999971508640293</v>
      </c>
      <c r="H60" s="125"/>
      <c r="I60" s="125"/>
      <c r="J60" s="136"/>
      <c r="K60" s="125"/>
      <c r="L60" s="125">
        <f>L61</f>
        <v>175491.8</v>
      </c>
      <c r="M60" s="125">
        <f>M61</f>
        <v>175491.8</v>
      </c>
      <c r="N60" s="125">
        <f>N61</f>
        <v>43872.9</v>
      </c>
      <c r="O60" s="125">
        <f t="shared" si="12"/>
        <v>24.999971508640293</v>
      </c>
      <c r="P60" s="125">
        <f>P61</f>
        <v>0</v>
      </c>
      <c r="Q60" s="125">
        <f>Q61</f>
        <v>0</v>
      </c>
      <c r="R60" s="125">
        <f>R61</f>
        <v>0</v>
      </c>
      <c r="S60" s="125"/>
    </row>
    <row r="61" spans="1:19" ht="26.25" customHeight="1" x14ac:dyDescent="0.25">
      <c r="A61" s="16" t="s">
        <v>596</v>
      </c>
      <c r="B61" s="127">
        <f t="shared" si="8"/>
        <v>175491.8</v>
      </c>
      <c r="C61" s="127">
        <f t="shared" si="9"/>
        <v>175491.8</v>
      </c>
      <c r="D61" s="127">
        <f t="shared" si="5"/>
        <v>175491.8</v>
      </c>
      <c r="E61" s="137"/>
      <c r="F61" s="127">
        <f t="shared" si="10"/>
        <v>43872.9</v>
      </c>
      <c r="G61" s="126">
        <f t="shared" si="14"/>
        <v>24.999971508640293</v>
      </c>
      <c r="H61" s="126"/>
      <c r="I61" s="126"/>
      <c r="J61" s="130"/>
      <c r="K61" s="126"/>
      <c r="L61" s="126">
        <v>175491.8</v>
      </c>
      <c r="M61" s="126">
        <v>175491.8</v>
      </c>
      <c r="N61" s="126">
        <v>43872.9</v>
      </c>
      <c r="O61" s="126">
        <f t="shared" si="12"/>
        <v>24.999971508640293</v>
      </c>
      <c r="P61" s="126"/>
      <c r="Q61" s="126"/>
      <c r="R61" s="126"/>
      <c r="S61" s="126"/>
    </row>
    <row r="62" spans="1:19" s="69" customFormat="1" ht="31.5" x14ac:dyDescent="0.2">
      <c r="A62" s="14" t="s">
        <v>597</v>
      </c>
      <c r="B62" s="180">
        <f t="shared" si="8"/>
        <v>31033.599999999999</v>
      </c>
      <c r="C62" s="180">
        <f t="shared" si="9"/>
        <v>31033.599999999999</v>
      </c>
      <c r="D62" s="180">
        <f t="shared" si="5"/>
        <v>31033.599999999999</v>
      </c>
      <c r="E62" s="181"/>
      <c r="F62" s="180">
        <f t="shared" si="10"/>
        <v>14740.8</v>
      </c>
      <c r="G62" s="125">
        <f t="shared" si="14"/>
        <v>47.499484429779336</v>
      </c>
      <c r="H62" s="125"/>
      <c r="I62" s="125"/>
      <c r="J62" s="136"/>
      <c r="K62" s="125"/>
      <c r="L62" s="125">
        <f>L63</f>
        <v>31033.599999999999</v>
      </c>
      <c r="M62" s="125">
        <f>M63</f>
        <v>31033.599999999999</v>
      </c>
      <c r="N62" s="125">
        <f>N63</f>
        <v>14740.8</v>
      </c>
      <c r="O62" s="125">
        <f t="shared" si="12"/>
        <v>47.499484429779336</v>
      </c>
      <c r="P62" s="125">
        <f>P63</f>
        <v>0</v>
      </c>
      <c r="Q62" s="125">
        <f>Q63</f>
        <v>0</v>
      </c>
      <c r="R62" s="125">
        <f>R63</f>
        <v>0</v>
      </c>
      <c r="S62" s="125"/>
    </row>
    <row r="63" spans="1:19" ht="31.5" x14ac:dyDescent="0.25">
      <c r="A63" s="16" t="s">
        <v>598</v>
      </c>
      <c r="B63" s="127">
        <f t="shared" si="8"/>
        <v>31033.599999999999</v>
      </c>
      <c r="C63" s="127">
        <f t="shared" si="9"/>
        <v>31033.599999999999</v>
      </c>
      <c r="D63" s="127">
        <f t="shared" si="5"/>
        <v>31033.599999999999</v>
      </c>
      <c r="E63" s="137"/>
      <c r="F63" s="127">
        <f t="shared" si="10"/>
        <v>14740.8</v>
      </c>
      <c r="G63" s="126">
        <f t="shared" si="14"/>
        <v>47.499484429779336</v>
      </c>
      <c r="H63" s="126"/>
      <c r="I63" s="126"/>
      <c r="J63" s="130"/>
      <c r="K63" s="126"/>
      <c r="L63" s="126">
        <v>31033.599999999999</v>
      </c>
      <c r="M63" s="126">
        <v>31033.599999999999</v>
      </c>
      <c r="N63" s="126">
        <v>14740.8</v>
      </c>
      <c r="O63" s="126">
        <f t="shared" si="12"/>
        <v>47.499484429779336</v>
      </c>
      <c r="P63" s="126"/>
      <c r="Q63" s="126"/>
      <c r="R63" s="126"/>
      <c r="S63" s="126"/>
    </row>
    <row r="64" spans="1:19" s="69" customFormat="1" ht="31.5" x14ac:dyDescent="0.2">
      <c r="A64" s="14" t="s">
        <v>599</v>
      </c>
      <c r="B64" s="180">
        <f t="shared" si="8"/>
        <v>197388.7</v>
      </c>
      <c r="C64" s="180">
        <f t="shared" si="9"/>
        <v>197388.7</v>
      </c>
      <c r="D64" s="180">
        <f t="shared" si="5"/>
        <v>197388.7</v>
      </c>
      <c r="E64" s="181"/>
      <c r="F64" s="180">
        <f t="shared" si="10"/>
        <v>67306.3</v>
      </c>
      <c r="G64" s="125">
        <f t="shared" si="14"/>
        <v>34.09835517433369</v>
      </c>
      <c r="H64" s="125"/>
      <c r="I64" s="125"/>
      <c r="J64" s="136"/>
      <c r="K64" s="125"/>
      <c r="L64" s="125">
        <f>L65</f>
        <v>197388.7</v>
      </c>
      <c r="M64" s="125">
        <f>M65</f>
        <v>197388.7</v>
      </c>
      <c r="N64" s="125">
        <f>N65</f>
        <v>67306.3</v>
      </c>
      <c r="O64" s="125">
        <f t="shared" si="12"/>
        <v>34.09835517433369</v>
      </c>
      <c r="P64" s="125">
        <f>P65</f>
        <v>0</v>
      </c>
      <c r="Q64" s="125">
        <f>Q65</f>
        <v>0</v>
      </c>
      <c r="R64" s="125">
        <f>R65</f>
        <v>0</v>
      </c>
      <c r="S64" s="125"/>
    </row>
    <row r="65" spans="1:19" ht="31.5" x14ac:dyDescent="0.25">
      <c r="A65" s="16" t="s">
        <v>600</v>
      </c>
      <c r="B65" s="127">
        <f t="shared" si="8"/>
        <v>197388.7</v>
      </c>
      <c r="C65" s="127">
        <f t="shared" si="9"/>
        <v>197388.7</v>
      </c>
      <c r="D65" s="127">
        <f t="shared" si="5"/>
        <v>197388.7</v>
      </c>
      <c r="E65" s="137"/>
      <c r="F65" s="127">
        <f t="shared" si="10"/>
        <v>67306.3</v>
      </c>
      <c r="G65" s="126">
        <f t="shared" si="14"/>
        <v>34.09835517433369</v>
      </c>
      <c r="H65" s="126"/>
      <c r="I65" s="126"/>
      <c r="J65" s="130"/>
      <c r="K65" s="126"/>
      <c r="L65" s="126">
        <v>197388.7</v>
      </c>
      <c r="M65" s="126">
        <v>197388.7</v>
      </c>
      <c r="N65" s="126">
        <v>67306.3</v>
      </c>
      <c r="O65" s="126">
        <f t="shared" si="12"/>
        <v>34.09835517433369</v>
      </c>
      <c r="P65" s="126"/>
      <c r="Q65" s="126"/>
      <c r="R65" s="126"/>
      <c r="S65" s="126"/>
    </row>
    <row r="66" spans="1:19" ht="25.5" customHeight="1" x14ac:dyDescent="0.25">
      <c r="A66" s="15" t="s">
        <v>336</v>
      </c>
      <c r="B66" s="127">
        <f t="shared" si="8"/>
        <v>0</v>
      </c>
      <c r="C66" s="127">
        <f t="shared" si="9"/>
        <v>0</v>
      </c>
      <c r="D66" s="127">
        <f t="shared" si="5"/>
        <v>0</v>
      </c>
      <c r="E66" s="137"/>
      <c r="F66" s="127">
        <f t="shared" si="10"/>
        <v>0</v>
      </c>
      <c r="G66" s="126"/>
      <c r="H66" s="126"/>
      <c r="I66" s="126"/>
      <c r="J66" s="130"/>
      <c r="K66" s="126"/>
      <c r="L66" s="126"/>
      <c r="M66" s="126"/>
      <c r="N66" s="126"/>
      <c r="O66" s="126"/>
      <c r="P66" s="126"/>
      <c r="Q66" s="126"/>
      <c r="R66" s="126"/>
      <c r="S66" s="126"/>
    </row>
    <row r="67" spans="1:19" s="69" customFormat="1" ht="31.5" x14ac:dyDescent="0.2">
      <c r="A67" s="63" t="s">
        <v>601</v>
      </c>
      <c r="B67" s="180">
        <f t="shared" si="8"/>
        <v>128916.9</v>
      </c>
      <c r="C67" s="180">
        <f t="shared" si="9"/>
        <v>128916.9</v>
      </c>
      <c r="D67" s="180">
        <f t="shared" si="5"/>
        <v>128916.9</v>
      </c>
      <c r="E67" s="181"/>
      <c r="F67" s="180">
        <f t="shared" si="10"/>
        <v>37229.300000000003</v>
      </c>
      <c r="G67" s="125">
        <f t="shared" si="14"/>
        <v>28.878525623870882</v>
      </c>
      <c r="H67" s="125"/>
      <c r="I67" s="125"/>
      <c r="J67" s="136"/>
      <c r="K67" s="125"/>
      <c r="L67" s="125">
        <f>L68</f>
        <v>128916.9</v>
      </c>
      <c r="M67" s="125">
        <f>M68</f>
        <v>128916.9</v>
      </c>
      <c r="N67" s="125">
        <f>N68</f>
        <v>37229.300000000003</v>
      </c>
      <c r="O67" s="125">
        <f t="shared" ref="O67:O78" si="15">N67/M67*100</f>
        <v>28.878525623870882</v>
      </c>
      <c r="P67" s="125">
        <f>P68</f>
        <v>0</v>
      </c>
      <c r="Q67" s="125">
        <f>Q68</f>
        <v>0</v>
      </c>
      <c r="R67" s="125">
        <f>R68</f>
        <v>0</v>
      </c>
      <c r="S67" s="125"/>
    </row>
    <row r="68" spans="1:19" ht="31.5" x14ac:dyDescent="0.25">
      <c r="A68" s="15" t="s">
        <v>602</v>
      </c>
      <c r="B68" s="127">
        <f t="shared" si="8"/>
        <v>128916.9</v>
      </c>
      <c r="C68" s="127">
        <f t="shared" si="9"/>
        <v>128916.9</v>
      </c>
      <c r="D68" s="127">
        <f t="shared" si="5"/>
        <v>128916.9</v>
      </c>
      <c r="E68" s="137"/>
      <c r="F68" s="127">
        <f t="shared" si="10"/>
        <v>37229.300000000003</v>
      </c>
      <c r="G68" s="126">
        <f t="shared" si="14"/>
        <v>28.878525623870882</v>
      </c>
      <c r="H68" s="126"/>
      <c r="I68" s="126"/>
      <c r="J68" s="130"/>
      <c r="K68" s="126"/>
      <c r="L68" s="126">
        <v>128916.9</v>
      </c>
      <c r="M68" s="126">
        <v>128916.9</v>
      </c>
      <c r="N68" s="126">
        <v>37229.300000000003</v>
      </c>
      <c r="O68" s="126">
        <f t="shared" si="15"/>
        <v>28.878525623870882</v>
      </c>
      <c r="P68" s="126"/>
      <c r="Q68" s="126"/>
      <c r="R68" s="126"/>
      <c r="S68" s="126"/>
    </row>
    <row r="69" spans="1:19" s="69" customFormat="1" ht="31.5" x14ac:dyDescent="0.2">
      <c r="A69" s="63" t="s">
        <v>603</v>
      </c>
      <c r="B69" s="180">
        <f t="shared" si="8"/>
        <v>246503.9</v>
      </c>
      <c r="C69" s="180">
        <f t="shared" si="9"/>
        <v>246503.9</v>
      </c>
      <c r="D69" s="180">
        <f t="shared" si="5"/>
        <v>246503.9</v>
      </c>
      <c r="E69" s="181"/>
      <c r="F69" s="180">
        <f t="shared" si="10"/>
        <v>79626</v>
      </c>
      <c r="G69" s="125">
        <f t="shared" si="14"/>
        <v>32.302125848718823</v>
      </c>
      <c r="H69" s="125"/>
      <c r="I69" s="125"/>
      <c r="J69" s="136"/>
      <c r="K69" s="125"/>
      <c r="L69" s="125">
        <f>L70</f>
        <v>246503.9</v>
      </c>
      <c r="M69" s="125">
        <f>M70</f>
        <v>246503.9</v>
      </c>
      <c r="N69" s="125">
        <f>N70</f>
        <v>79626</v>
      </c>
      <c r="O69" s="125">
        <f t="shared" si="15"/>
        <v>32.302125848718823</v>
      </c>
      <c r="P69" s="125">
        <f>P70</f>
        <v>0</v>
      </c>
      <c r="Q69" s="125">
        <f>Q70</f>
        <v>0</v>
      </c>
      <c r="R69" s="125">
        <f>R70</f>
        <v>0</v>
      </c>
      <c r="S69" s="125"/>
    </row>
    <row r="70" spans="1:19" ht="31.5" x14ac:dyDescent="0.25">
      <c r="A70" s="15" t="s">
        <v>604</v>
      </c>
      <c r="B70" s="127">
        <f t="shared" si="8"/>
        <v>246503.9</v>
      </c>
      <c r="C70" s="127">
        <f t="shared" si="9"/>
        <v>246503.9</v>
      </c>
      <c r="D70" s="127">
        <f t="shared" si="5"/>
        <v>246503.9</v>
      </c>
      <c r="E70" s="137"/>
      <c r="F70" s="127">
        <f t="shared" si="10"/>
        <v>79626</v>
      </c>
      <c r="G70" s="126">
        <f t="shared" si="14"/>
        <v>32.302125848718823</v>
      </c>
      <c r="H70" s="126"/>
      <c r="I70" s="126"/>
      <c r="J70" s="130"/>
      <c r="K70" s="126"/>
      <c r="L70" s="126">
        <v>246503.9</v>
      </c>
      <c r="M70" s="126">
        <v>246503.9</v>
      </c>
      <c r="N70" s="126">
        <v>79626</v>
      </c>
      <c r="O70" s="126">
        <f t="shared" si="15"/>
        <v>32.302125848718823</v>
      </c>
      <c r="P70" s="126"/>
      <c r="Q70" s="126"/>
      <c r="R70" s="126"/>
      <c r="S70" s="126"/>
    </row>
    <row r="71" spans="1:19" s="69" customFormat="1" ht="31.5" x14ac:dyDescent="0.2">
      <c r="A71" s="63" t="s">
        <v>605</v>
      </c>
      <c r="B71" s="180">
        <f t="shared" si="8"/>
        <v>217717.2</v>
      </c>
      <c r="C71" s="180">
        <f t="shared" si="9"/>
        <v>217717.2</v>
      </c>
      <c r="D71" s="180">
        <f t="shared" si="5"/>
        <v>217717.2</v>
      </c>
      <c r="E71" s="181"/>
      <c r="F71" s="180">
        <f t="shared" si="10"/>
        <v>54429.3</v>
      </c>
      <c r="G71" s="125">
        <f t="shared" si="14"/>
        <v>25</v>
      </c>
      <c r="H71" s="125"/>
      <c r="I71" s="125"/>
      <c r="J71" s="136"/>
      <c r="K71" s="125"/>
      <c r="L71" s="125">
        <f>L72</f>
        <v>217717.2</v>
      </c>
      <c r="M71" s="125">
        <f>M72</f>
        <v>217717.2</v>
      </c>
      <c r="N71" s="125">
        <f>N72</f>
        <v>54429.3</v>
      </c>
      <c r="O71" s="125">
        <f t="shared" si="15"/>
        <v>25</v>
      </c>
      <c r="P71" s="125"/>
      <c r="Q71" s="125"/>
      <c r="R71" s="125"/>
      <c r="S71" s="125"/>
    </row>
    <row r="72" spans="1:19" ht="31.5" x14ac:dyDescent="0.25">
      <c r="A72" s="15" t="s">
        <v>606</v>
      </c>
      <c r="B72" s="127">
        <f t="shared" si="8"/>
        <v>217717.2</v>
      </c>
      <c r="C72" s="127">
        <f t="shared" si="9"/>
        <v>217717.2</v>
      </c>
      <c r="D72" s="127">
        <f t="shared" si="5"/>
        <v>217717.2</v>
      </c>
      <c r="E72" s="137"/>
      <c r="F72" s="127">
        <f t="shared" si="10"/>
        <v>54429.3</v>
      </c>
      <c r="G72" s="126">
        <f t="shared" si="14"/>
        <v>25</v>
      </c>
      <c r="H72" s="126"/>
      <c r="I72" s="126"/>
      <c r="J72" s="130"/>
      <c r="K72" s="126"/>
      <c r="L72" s="126">
        <v>217717.2</v>
      </c>
      <c r="M72" s="126">
        <v>217717.2</v>
      </c>
      <c r="N72" s="126">
        <v>54429.3</v>
      </c>
      <c r="O72" s="126">
        <f t="shared" si="15"/>
        <v>25</v>
      </c>
      <c r="P72" s="126"/>
      <c r="Q72" s="126"/>
      <c r="R72" s="126"/>
      <c r="S72" s="126"/>
    </row>
    <row r="73" spans="1:19" s="69" customFormat="1" ht="31.5" x14ac:dyDescent="0.2">
      <c r="A73" s="63" t="s">
        <v>607</v>
      </c>
      <c r="B73" s="180">
        <f t="shared" si="8"/>
        <v>91730.7</v>
      </c>
      <c r="C73" s="180">
        <f t="shared" si="9"/>
        <v>91730.7</v>
      </c>
      <c r="D73" s="180">
        <f t="shared" si="5"/>
        <v>91730.7</v>
      </c>
      <c r="E73" s="181"/>
      <c r="F73" s="180">
        <f t="shared" si="10"/>
        <v>22932.6</v>
      </c>
      <c r="G73" s="125">
        <f t="shared" si="14"/>
        <v>24.999918238932004</v>
      </c>
      <c r="H73" s="125"/>
      <c r="I73" s="125"/>
      <c r="J73" s="136"/>
      <c r="K73" s="125"/>
      <c r="L73" s="125">
        <f>L74</f>
        <v>91730.7</v>
      </c>
      <c r="M73" s="125">
        <f>M74</f>
        <v>91730.7</v>
      </c>
      <c r="N73" s="125">
        <f>N74</f>
        <v>22932.6</v>
      </c>
      <c r="O73" s="125">
        <f t="shared" si="15"/>
        <v>24.999918238932004</v>
      </c>
      <c r="P73" s="125">
        <f>P74</f>
        <v>0</v>
      </c>
      <c r="Q73" s="125">
        <f>Q74</f>
        <v>0</v>
      </c>
      <c r="R73" s="125">
        <f>R74</f>
        <v>0</v>
      </c>
      <c r="S73" s="125"/>
    </row>
    <row r="74" spans="1:19" ht="31.5" x14ac:dyDescent="0.25">
      <c r="A74" s="15" t="s">
        <v>608</v>
      </c>
      <c r="B74" s="127">
        <f t="shared" si="8"/>
        <v>91730.7</v>
      </c>
      <c r="C74" s="127">
        <f t="shared" si="9"/>
        <v>91730.7</v>
      </c>
      <c r="D74" s="127">
        <f t="shared" si="5"/>
        <v>91730.7</v>
      </c>
      <c r="E74" s="137"/>
      <c r="F74" s="127">
        <f t="shared" si="10"/>
        <v>22932.6</v>
      </c>
      <c r="G74" s="126">
        <f t="shared" si="14"/>
        <v>24.999918238932004</v>
      </c>
      <c r="H74" s="126"/>
      <c r="I74" s="126"/>
      <c r="J74" s="130"/>
      <c r="K74" s="126"/>
      <c r="L74" s="126">
        <v>91730.7</v>
      </c>
      <c r="M74" s="126">
        <v>91730.7</v>
      </c>
      <c r="N74" s="126">
        <v>22932.6</v>
      </c>
      <c r="O74" s="126">
        <f t="shared" si="15"/>
        <v>24.999918238932004</v>
      </c>
      <c r="P74" s="126"/>
      <c r="Q74" s="126"/>
      <c r="R74" s="126"/>
      <c r="S74" s="126"/>
    </row>
    <row r="75" spans="1:19" s="69" customFormat="1" ht="31.5" x14ac:dyDescent="0.2">
      <c r="A75" s="63" t="s">
        <v>609</v>
      </c>
      <c r="B75" s="180">
        <f t="shared" si="8"/>
        <v>223431.3</v>
      </c>
      <c r="C75" s="180">
        <f t="shared" si="9"/>
        <v>223431.3</v>
      </c>
      <c r="D75" s="180">
        <f t="shared" ref="D75:D101" si="16">I75+M75+Q75</f>
        <v>223431.3</v>
      </c>
      <c r="E75" s="181"/>
      <c r="F75" s="180">
        <f t="shared" si="10"/>
        <v>55857.9</v>
      </c>
      <c r="G75" s="125">
        <f t="shared" si="14"/>
        <v>25.000033567365005</v>
      </c>
      <c r="H75" s="125"/>
      <c r="I75" s="125"/>
      <c r="J75" s="136"/>
      <c r="K75" s="125"/>
      <c r="L75" s="125">
        <f>L76</f>
        <v>223431.3</v>
      </c>
      <c r="M75" s="125">
        <f>M76</f>
        <v>223431.3</v>
      </c>
      <c r="N75" s="125">
        <f>N76</f>
        <v>55857.9</v>
      </c>
      <c r="O75" s="125">
        <f t="shared" si="15"/>
        <v>25.000033567365005</v>
      </c>
      <c r="P75" s="125">
        <f>P76</f>
        <v>0</v>
      </c>
      <c r="Q75" s="125">
        <f>Q76</f>
        <v>0</v>
      </c>
      <c r="R75" s="125">
        <f>R76</f>
        <v>0</v>
      </c>
      <c r="S75" s="125"/>
    </row>
    <row r="76" spans="1:19" ht="31.5" x14ac:dyDescent="0.25">
      <c r="A76" s="15" t="s">
        <v>610</v>
      </c>
      <c r="B76" s="127">
        <f t="shared" si="8"/>
        <v>223431.3</v>
      </c>
      <c r="C76" s="127">
        <f t="shared" si="9"/>
        <v>223431.3</v>
      </c>
      <c r="D76" s="127">
        <f t="shared" si="16"/>
        <v>223431.3</v>
      </c>
      <c r="E76" s="137"/>
      <c r="F76" s="127">
        <f t="shared" si="10"/>
        <v>55857.9</v>
      </c>
      <c r="G76" s="126">
        <f t="shared" si="14"/>
        <v>25.000033567365005</v>
      </c>
      <c r="H76" s="126"/>
      <c r="I76" s="126"/>
      <c r="J76" s="130"/>
      <c r="K76" s="126"/>
      <c r="L76" s="126">
        <v>223431.3</v>
      </c>
      <c r="M76" s="126">
        <v>223431.3</v>
      </c>
      <c r="N76" s="126">
        <v>55857.9</v>
      </c>
      <c r="O76" s="126">
        <f t="shared" si="15"/>
        <v>25.000033567365005</v>
      </c>
      <c r="P76" s="126"/>
      <c r="Q76" s="126"/>
      <c r="R76" s="126"/>
      <c r="S76" s="126"/>
    </row>
    <row r="77" spans="1:19" s="69" customFormat="1" ht="31.5" x14ac:dyDescent="0.2">
      <c r="A77" s="63" t="s">
        <v>611</v>
      </c>
      <c r="B77" s="180">
        <f t="shared" si="8"/>
        <v>70176.800000000003</v>
      </c>
      <c r="C77" s="180">
        <f t="shared" si="9"/>
        <v>70176.800000000003</v>
      </c>
      <c r="D77" s="180">
        <f t="shared" si="16"/>
        <v>70176.800000000003</v>
      </c>
      <c r="E77" s="181"/>
      <c r="F77" s="180">
        <f t="shared" si="10"/>
        <v>22944.3</v>
      </c>
      <c r="G77" s="125">
        <f t="shared" si="14"/>
        <v>32.694993217131582</v>
      </c>
      <c r="H77" s="125"/>
      <c r="I77" s="125"/>
      <c r="J77" s="136"/>
      <c r="K77" s="125"/>
      <c r="L77" s="125">
        <f>L78</f>
        <v>70176.800000000003</v>
      </c>
      <c r="M77" s="125">
        <f>M78</f>
        <v>70176.800000000003</v>
      </c>
      <c r="N77" s="125">
        <f>N78</f>
        <v>22944.3</v>
      </c>
      <c r="O77" s="125">
        <f t="shared" si="15"/>
        <v>32.694993217131582</v>
      </c>
      <c r="P77" s="125"/>
      <c r="Q77" s="125"/>
      <c r="R77" s="125"/>
      <c r="S77" s="125"/>
    </row>
    <row r="78" spans="1:19" ht="31.5" x14ac:dyDescent="0.25">
      <c r="A78" s="15" t="s">
        <v>612</v>
      </c>
      <c r="B78" s="127">
        <f t="shared" ref="B78:B93" si="17">H78+L78+P78</f>
        <v>70176.800000000003</v>
      </c>
      <c r="C78" s="127">
        <f t="shared" ref="C78:C93" si="18">I78+M78+Q78</f>
        <v>70176.800000000003</v>
      </c>
      <c r="D78" s="127">
        <f t="shared" si="16"/>
        <v>70176.800000000003</v>
      </c>
      <c r="E78" s="137"/>
      <c r="F78" s="127">
        <f t="shared" ref="F78:F93" si="19">J78+N78+R78</f>
        <v>22944.3</v>
      </c>
      <c r="G78" s="126">
        <f t="shared" si="14"/>
        <v>32.694993217131582</v>
      </c>
      <c r="H78" s="126"/>
      <c r="I78" s="126"/>
      <c r="J78" s="130"/>
      <c r="K78" s="126"/>
      <c r="L78" s="126">
        <v>70176.800000000003</v>
      </c>
      <c r="M78" s="126">
        <v>70176.800000000003</v>
      </c>
      <c r="N78" s="126">
        <v>22944.3</v>
      </c>
      <c r="O78" s="126">
        <f t="shared" si="15"/>
        <v>32.694993217131582</v>
      </c>
      <c r="P78" s="126"/>
      <c r="Q78" s="126"/>
      <c r="R78" s="126"/>
      <c r="S78" s="126"/>
    </row>
    <row r="79" spans="1:19" ht="33.75" customHeight="1" x14ac:dyDescent="0.25">
      <c r="A79" s="15" t="s">
        <v>278</v>
      </c>
      <c r="B79" s="127">
        <f t="shared" si="17"/>
        <v>0</v>
      </c>
      <c r="C79" s="127">
        <f t="shared" si="18"/>
        <v>0</v>
      </c>
      <c r="D79" s="127">
        <f t="shared" si="16"/>
        <v>0</v>
      </c>
      <c r="E79" s="137"/>
      <c r="F79" s="127">
        <f t="shared" si="19"/>
        <v>0</v>
      </c>
      <c r="G79" s="126"/>
      <c r="H79" s="126"/>
      <c r="I79" s="126"/>
      <c r="J79" s="130"/>
      <c r="K79" s="126"/>
      <c r="L79" s="126"/>
      <c r="M79" s="126"/>
      <c r="N79" s="126"/>
      <c r="O79" s="126"/>
      <c r="P79" s="126"/>
      <c r="Q79" s="126"/>
      <c r="R79" s="126"/>
      <c r="S79" s="126"/>
    </row>
    <row r="80" spans="1:19" s="69" customFormat="1" ht="31.5" x14ac:dyDescent="0.2">
      <c r="A80" s="14" t="s">
        <v>613</v>
      </c>
      <c r="B80" s="180">
        <f t="shared" si="17"/>
        <v>100361.5</v>
      </c>
      <c r="C80" s="180">
        <f t="shared" si="18"/>
        <v>100361.5</v>
      </c>
      <c r="D80" s="180">
        <f t="shared" si="16"/>
        <v>100361.5</v>
      </c>
      <c r="E80" s="181"/>
      <c r="F80" s="180">
        <f t="shared" si="19"/>
        <v>25090.5</v>
      </c>
      <c r="G80" s="125">
        <f t="shared" si="14"/>
        <v>25.000124549752645</v>
      </c>
      <c r="H80" s="125"/>
      <c r="I80" s="125"/>
      <c r="J80" s="136"/>
      <c r="K80" s="125"/>
      <c r="L80" s="125">
        <f>L81</f>
        <v>100361.5</v>
      </c>
      <c r="M80" s="125">
        <f>M81</f>
        <v>100361.5</v>
      </c>
      <c r="N80" s="125">
        <f>N81</f>
        <v>25090.5</v>
      </c>
      <c r="O80" s="125">
        <f t="shared" ref="O80:O91" si="20">N80/M80*100</f>
        <v>25.000124549752645</v>
      </c>
      <c r="P80" s="125">
        <f>P81</f>
        <v>0</v>
      </c>
      <c r="Q80" s="125">
        <f>Q81</f>
        <v>0</v>
      </c>
      <c r="R80" s="125">
        <f>R81</f>
        <v>0</v>
      </c>
      <c r="S80" s="125"/>
    </row>
    <row r="81" spans="1:19" ht="31.5" x14ac:dyDescent="0.25">
      <c r="A81" s="16" t="s">
        <v>614</v>
      </c>
      <c r="B81" s="127">
        <f t="shared" si="17"/>
        <v>100361.5</v>
      </c>
      <c r="C81" s="127">
        <f t="shared" si="18"/>
        <v>100361.5</v>
      </c>
      <c r="D81" s="127">
        <f t="shared" si="16"/>
        <v>100361.5</v>
      </c>
      <c r="E81" s="137"/>
      <c r="F81" s="127">
        <f t="shared" si="19"/>
        <v>25090.5</v>
      </c>
      <c r="G81" s="126">
        <f t="shared" si="14"/>
        <v>25.000124549752645</v>
      </c>
      <c r="H81" s="126"/>
      <c r="I81" s="126"/>
      <c r="J81" s="130"/>
      <c r="K81" s="126"/>
      <c r="L81" s="126">
        <v>100361.5</v>
      </c>
      <c r="M81" s="126">
        <v>100361.5</v>
      </c>
      <c r="N81" s="126">
        <v>25090.5</v>
      </c>
      <c r="O81" s="126">
        <f t="shared" si="20"/>
        <v>25.000124549752645</v>
      </c>
      <c r="P81" s="126"/>
      <c r="Q81" s="126"/>
      <c r="R81" s="126"/>
      <c r="S81" s="126"/>
    </row>
    <row r="82" spans="1:19" s="69" customFormat="1" ht="31.5" x14ac:dyDescent="0.2">
      <c r="A82" s="14" t="s">
        <v>615</v>
      </c>
      <c r="B82" s="180">
        <f t="shared" si="17"/>
        <v>71974.399999999994</v>
      </c>
      <c r="C82" s="180">
        <f t="shared" si="18"/>
        <v>71974.399999999994</v>
      </c>
      <c r="D82" s="180">
        <f t="shared" si="16"/>
        <v>71974.399999999994</v>
      </c>
      <c r="E82" s="181"/>
      <c r="F82" s="180">
        <f t="shared" si="19"/>
        <v>26093.7</v>
      </c>
      <c r="G82" s="125">
        <f t="shared" si="14"/>
        <v>36.254140361017257</v>
      </c>
      <c r="H82" s="125"/>
      <c r="I82" s="125"/>
      <c r="J82" s="136"/>
      <c r="K82" s="125"/>
      <c r="L82" s="125">
        <f>L83</f>
        <v>71974.399999999994</v>
      </c>
      <c r="M82" s="125">
        <f>M83</f>
        <v>71974.399999999994</v>
      </c>
      <c r="N82" s="125">
        <f>N83</f>
        <v>26093.7</v>
      </c>
      <c r="O82" s="125">
        <f t="shared" si="20"/>
        <v>36.254140361017257</v>
      </c>
      <c r="P82" s="125">
        <f>P83</f>
        <v>0</v>
      </c>
      <c r="Q82" s="125">
        <f>Q83</f>
        <v>0</v>
      </c>
      <c r="R82" s="125">
        <f>R83</f>
        <v>0</v>
      </c>
      <c r="S82" s="125"/>
    </row>
    <row r="83" spans="1:19" ht="31.5" x14ac:dyDescent="0.25">
      <c r="A83" s="64" t="s">
        <v>616</v>
      </c>
      <c r="B83" s="127">
        <f t="shared" si="17"/>
        <v>71974.399999999994</v>
      </c>
      <c r="C83" s="127">
        <f t="shared" si="18"/>
        <v>71974.399999999994</v>
      </c>
      <c r="D83" s="127">
        <f t="shared" si="16"/>
        <v>71974.399999999994</v>
      </c>
      <c r="E83" s="137"/>
      <c r="F83" s="127">
        <f t="shared" si="19"/>
        <v>26093.7</v>
      </c>
      <c r="G83" s="126">
        <f t="shared" si="14"/>
        <v>36.254140361017257</v>
      </c>
      <c r="H83" s="126"/>
      <c r="I83" s="126"/>
      <c r="J83" s="130"/>
      <c r="K83" s="126"/>
      <c r="L83" s="126">
        <v>71974.399999999994</v>
      </c>
      <c r="M83" s="126">
        <v>71974.399999999994</v>
      </c>
      <c r="N83" s="126">
        <v>26093.7</v>
      </c>
      <c r="O83" s="126">
        <f t="shared" si="20"/>
        <v>36.254140361017257</v>
      </c>
      <c r="P83" s="126"/>
      <c r="Q83" s="126"/>
      <c r="R83" s="126"/>
      <c r="S83" s="126"/>
    </row>
    <row r="84" spans="1:19" s="69" customFormat="1" ht="31.5" x14ac:dyDescent="0.2">
      <c r="A84" s="14" t="s">
        <v>617</v>
      </c>
      <c r="B84" s="180">
        <f t="shared" si="17"/>
        <v>59023.5</v>
      </c>
      <c r="C84" s="180">
        <f t="shared" si="18"/>
        <v>59023.5</v>
      </c>
      <c r="D84" s="180">
        <f t="shared" si="16"/>
        <v>59023.5</v>
      </c>
      <c r="E84" s="181"/>
      <c r="F84" s="180">
        <f t="shared" si="19"/>
        <v>14755.8</v>
      </c>
      <c r="G84" s="125">
        <f t="shared" si="14"/>
        <v>24.999872931967772</v>
      </c>
      <c r="H84" s="125"/>
      <c r="I84" s="125"/>
      <c r="J84" s="136"/>
      <c r="K84" s="125"/>
      <c r="L84" s="125">
        <f>L85</f>
        <v>59023.5</v>
      </c>
      <c r="M84" s="125">
        <f>M85</f>
        <v>59023.5</v>
      </c>
      <c r="N84" s="125">
        <f>N85</f>
        <v>14755.8</v>
      </c>
      <c r="O84" s="125">
        <f t="shared" si="20"/>
        <v>24.999872931967772</v>
      </c>
      <c r="P84" s="125">
        <f>P85</f>
        <v>0</v>
      </c>
      <c r="Q84" s="125">
        <f>Q85</f>
        <v>0</v>
      </c>
      <c r="R84" s="125">
        <f>R85</f>
        <v>0</v>
      </c>
      <c r="S84" s="125"/>
    </row>
    <row r="85" spans="1:19" ht="31.5" x14ac:dyDescent="0.25">
      <c r="A85" s="16" t="s">
        <v>618</v>
      </c>
      <c r="B85" s="127">
        <f t="shared" si="17"/>
        <v>59023.5</v>
      </c>
      <c r="C85" s="127">
        <f t="shared" si="18"/>
        <v>59023.5</v>
      </c>
      <c r="D85" s="127">
        <f t="shared" si="16"/>
        <v>59023.5</v>
      </c>
      <c r="E85" s="137"/>
      <c r="F85" s="127">
        <f t="shared" si="19"/>
        <v>14755.8</v>
      </c>
      <c r="G85" s="126">
        <f t="shared" si="14"/>
        <v>24.999872931967772</v>
      </c>
      <c r="H85" s="126"/>
      <c r="I85" s="126"/>
      <c r="J85" s="130"/>
      <c r="K85" s="126"/>
      <c r="L85" s="126">
        <v>59023.5</v>
      </c>
      <c r="M85" s="126">
        <v>59023.5</v>
      </c>
      <c r="N85" s="126">
        <v>14755.8</v>
      </c>
      <c r="O85" s="126">
        <f t="shared" si="20"/>
        <v>24.999872931967772</v>
      </c>
      <c r="P85" s="126"/>
      <c r="Q85" s="126"/>
      <c r="R85" s="126"/>
      <c r="S85" s="126"/>
    </row>
    <row r="86" spans="1:19" s="69" customFormat="1" ht="31.5" x14ac:dyDescent="0.2">
      <c r="A86" s="14" t="s">
        <v>619</v>
      </c>
      <c r="B86" s="180">
        <f t="shared" si="17"/>
        <v>114728.3</v>
      </c>
      <c r="C86" s="180">
        <f t="shared" si="18"/>
        <v>114728.3</v>
      </c>
      <c r="D86" s="180">
        <f t="shared" si="16"/>
        <v>114728.3</v>
      </c>
      <c r="E86" s="181"/>
      <c r="F86" s="180">
        <f t="shared" si="19"/>
        <v>28682.1</v>
      </c>
      <c r="G86" s="125">
        <f t="shared" si="14"/>
        <v>25.000021790613125</v>
      </c>
      <c r="H86" s="125"/>
      <c r="I86" s="125"/>
      <c r="J86" s="136"/>
      <c r="K86" s="125"/>
      <c r="L86" s="125">
        <f>L87</f>
        <v>114728.3</v>
      </c>
      <c r="M86" s="125">
        <f>M87</f>
        <v>114728.3</v>
      </c>
      <c r="N86" s="125">
        <f>N87</f>
        <v>28682.1</v>
      </c>
      <c r="O86" s="125">
        <f t="shared" si="20"/>
        <v>25.000021790613125</v>
      </c>
      <c r="P86" s="125">
        <f>P87</f>
        <v>0</v>
      </c>
      <c r="Q86" s="125">
        <f>Q87</f>
        <v>0</v>
      </c>
      <c r="R86" s="125">
        <f>R87</f>
        <v>0</v>
      </c>
      <c r="S86" s="125"/>
    </row>
    <row r="87" spans="1:19" ht="31.5" x14ac:dyDescent="0.25">
      <c r="A87" s="16" t="s">
        <v>620</v>
      </c>
      <c r="B87" s="127">
        <f t="shared" si="17"/>
        <v>114728.3</v>
      </c>
      <c r="C87" s="127">
        <f t="shared" si="18"/>
        <v>114728.3</v>
      </c>
      <c r="D87" s="127">
        <f t="shared" si="16"/>
        <v>114728.3</v>
      </c>
      <c r="E87" s="137"/>
      <c r="F87" s="127">
        <f t="shared" si="19"/>
        <v>28682.1</v>
      </c>
      <c r="G87" s="126">
        <f t="shared" si="14"/>
        <v>25.000021790613125</v>
      </c>
      <c r="H87" s="126"/>
      <c r="I87" s="126"/>
      <c r="J87" s="130"/>
      <c r="K87" s="126"/>
      <c r="L87" s="126">
        <v>114728.3</v>
      </c>
      <c r="M87" s="126">
        <v>114728.3</v>
      </c>
      <c r="N87" s="126">
        <v>28682.1</v>
      </c>
      <c r="O87" s="126">
        <f t="shared" si="20"/>
        <v>25.000021790613125</v>
      </c>
      <c r="P87" s="126"/>
      <c r="Q87" s="126"/>
      <c r="R87" s="126"/>
      <c r="S87" s="126"/>
    </row>
    <row r="88" spans="1:19" s="69" customFormat="1" ht="31.5" x14ac:dyDescent="0.2">
      <c r="A88" s="14" t="s">
        <v>621</v>
      </c>
      <c r="B88" s="180">
        <f t="shared" si="17"/>
        <v>122655.3</v>
      </c>
      <c r="C88" s="180">
        <f t="shared" si="18"/>
        <v>122655.3</v>
      </c>
      <c r="D88" s="180">
        <f t="shared" si="16"/>
        <v>122655.3</v>
      </c>
      <c r="E88" s="181"/>
      <c r="F88" s="180">
        <f t="shared" si="19"/>
        <v>30663.899999999998</v>
      </c>
      <c r="G88" s="125">
        <f t="shared" si="14"/>
        <v>25.00006114697041</v>
      </c>
      <c r="H88" s="125"/>
      <c r="I88" s="125"/>
      <c r="J88" s="136"/>
      <c r="K88" s="125"/>
      <c r="L88" s="125">
        <f>L89</f>
        <v>115416.7</v>
      </c>
      <c r="M88" s="125">
        <f>M89</f>
        <v>115416.7</v>
      </c>
      <c r="N88" s="125">
        <f>N89</f>
        <v>28854.3</v>
      </c>
      <c r="O88" s="125">
        <f t="shared" si="20"/>
        <v>25.000108303217814</v>
      </c>
      <c r="P88" s="125">
        <f>P89</f>
        <v>7238.6</v>
      </c>
      <c r="Q88" s="125">
        <f>Q89</f>
        <v>7238.6</v>
      </c>
      <c r="R88" s="125">
        <f>R89</f>
        <v>1809.6</v>
      </c>
      <c r="S88" s="125">
        <f>R88/Q88*100</f>
        <v>24.999309258696432</v>
      </c>
    </row>
    <row r="89" spans="1:19" ht="31.5" x14ac:dyDescent="0.25">
      <c r="A89" s="16" t="s">
        <v>622</v>
      </c>
      <c r="B89" s="127">
        <f t="shared" si="17"/>
        <v>122655.3</v>
      </c>
      <c r="C89" s="127">
        <f t="shared" si="18"/>
        <v>122655.3</v>
      </c>
      <c r="D89" s="127">
        <f t="shared" si="16"/>
        <v>122655.3</v>
      </c>
      <c r="E89" s="137"/>
      <c r="F89" s="127">
        <f t="shared" si="19"/>
        <v>30663.899999999998</v>
      </c>
      <c r="G89" s="126">
        <f t="shared" si="14"/>
        <v>25.00006114697041</v>
      </c>
      <c r="H89" s="126"/>
      <c r="I89" s="126"/>
      <c r="J89" s="130"/>
      <c r="K89" s="126"/>
      <c r="L89" s="126">
        <v>115416.7</v>
      </c>
      <c r="M89" s="126">
        <v>115416.7</v>
      </c>
      <c r="N89" s="126">
        <v>28854.3</v>
      </c>
      <c r="O89" s="126">
        <f t="shared" si="20"/>
        <v>25.000108303217814</v>
      </c>
      <c r="P89" s="126">
        <v>7238.6</v>
      </c>
      <c r="Q89" s="126">
        <v>7238.6</v>
      </c>
      <c r="R89" s="126">
        <v>1809.6</v>
      </c>
      <c r="S89" s="126">
        <f>R89/Q89*100</f>
        <v>24.999309258696432</v>
      </c>
    </row>
    <row r="90" spans="1:19" s="69" customFormat="1" ht="31.5" x14ac:dyDescent="0.2">
      <c r="A90" s="14" t="s">
        <v>623</v>
      </c>
      <c r="B90" s="180">
        <f t="shared" si="17"/>
        <v>337587.6</v>
      </c>
      <c r="C90" s="180">
        <f t="shared" si="18"/>
        <v>351955.9</v>
      </c>
      <c r="D90" s="180">
        <f t="shared" si="16"/>
        <v>351955.9</v>
      </c>
      <c r="E90" s="181"/>
      <c r="F90" s="180">
        <f t="shared" si="19"/>
        <v>84396.9</v>
      </c>
      <c r="G90" s="125">
        <f t="shared" si="14"/>
        <v>23.979396282318323</v>
      </c>
      <c r="H90" s="125"/>
      <c r="I90" s="125"/>
      <c r="J90" s="136"/>
      <c r="K90" s="125"/>
      <c r="L90" s="125">
        <f>L91+L92</f>
        <v>160153.1</v>
      </c>
      <c r="M90" s="125">
        <f>M91+M92</f>
        <v>160153.1</v>
      </c>
      <c r="N90" s="125">
        <f>N91+N92</f>
        <v>40038.300000000003</v>
      </c>
      <c r="O90" s="125">
        <f t="shared" si="20"/>
        <v>25.000015610063119</v>
      </c>
      <c r="P90" s="125">
        <f>P91+P92+P93</f>
        <v>177434.5</v>
      </c>
      <c r="Q90" s="125">
        <f>Q91+Q92+Q93</f>
        <v>191802.8</v>
      </c>
      <c r="R90" s="125">
        <f>R91+R92+R93</f>
        <v>44358.6</v>
      </c>
      <c r="S90" s="125">
        <f t="shared" ref="S90:S91" si="21">R90/Q90*100</f>
        <v>23.127191052476814</v>
      </c>
    </row>
    <row r="91" spans="1:19" ht="31.5" x14ac:dyDescent="0.25">
      <c r="A91" s="16" t="s">
        <v>624</v>
      </c>
      <c r="B91" s="127">
        <f t="shared" si="17"/>
        <v>337587.6</v>
      </c>
      <c r="C91" s="127">
        <f t="shared" si="18"/>
        <v>351955.9</v>
      </c>
      <c r="D91" s="127">
        <f t="shared" si="16"/>
        <v>351955.9</v>
      </c>
      <c r="E91" s="137"/>
      <c r="F91" s="127">
        <f t="shared" si="19"/>
        <v>84396.9</v>
      </c>
      <c r="G91" s="126">
        <f t="shared" si="14"/>
        <v>23.979396282318323</v>
      </c>
      <c r="H91" s="126"/>
      <c r="I91" s="126"/>
      <c r="J91" s="130"/>
      <c r="K91" s="126"/>
      <c r="L91" s="126">
        <v>160153.1</v>
      </c>
      <c r="M91" s="126">
        <v>160153.1</v>
      </c>
      <c r="N91" s="126">
        <v>40038.300000000003</v>
      </c>
      <c r="O91" s="126">
        <f t="shared" si="20"/>
        <v>25.000015610063119</v>
      </c>
      <c r="P91" s="126">
        <v>177434.5</v>
      </c>
      <c r="Q91" s="126">
        <v>191802.8</v>
      </c>
      <c r="R91" s="126">
        <v>44358.6</v>
      </c>
      <c r="S91" s="126">
        <f t="shared" si="21"/>
        <v>23.127191052476814</v>
      </c>
    </row>
    <row r="92" spans="1:19" ht="15.75" x14ac:dyDescent="0.25">
      <c r="A92" s="62" t="s">
        <v>181</v>
      </c>
      <c r="B92" s="127">
        <f t="shared" si="17"/>
        <v>0</v>
      </c>
      <c r="C92" s="127">
        <f t="shared" si="18"/>
        <v>0</v>
      </c>
      <c r="D92" s="127">
        <f t="shared" si="16"/>
        <v>0</v>
      </c>
      <c r="E92" s="137"/>
      <c r="F92" s="127">
        <f t="shared" si="19"/>
        <v>0</v>
      </c>
      <c r="G92" s="126"/>
      <c r="H92" s="126"/>
      <c r="I92" s="126"/>
      <c r="J92" s="130"/>
      <c r="K92" s="126"/>
      <c r="L92" s="126"/>
      <c r="M92" s="126"/>
      <c r="N92" s="126"/>
      <c r="O92" s="126"/>
      <c r="P92" s="126"/>
      <c r="Q92" s="126"/>
      <c r="R92" s="126"/>
      <c r="S92" s="126"/>
    </row>
    <row r="93" spans="1:19" ht="15.75" x14ac:dyDescent="0.25">
      <c r="A93" s="15" t="s">
        <v>140</v>
      </c>
      <c r="B93" s="127">
        <f t="shared" si="17"/>
        <v>0</v>
      </c>
      <c r="C93" s="127">
        <f t="shared" si="18"/>
        <v>0</v>
      </c>
      <c r="D93" s="127">
        <f t="shared" si="16"/>
        <v>0</v>
      </c>
      <c r="E93" s="137"/>
      <c r="F93" s="127">
        <f t="shared" si="19"/>
        <v>0</v>
      </c>
      <c r="G93" s="126"/>
      <c r="H93" s="126"/>
      <c r="I93" s="126"/>
      <c r="J93" s="130"/>
      <c r="K93" s="126"/>
      <c r="L93" s="126"/>
      <c r="M93" s="126"/>
      <c r="N93" s="126"/>
      <c r="O93" s="126"/>
      <c r="P93" s="126"/>
      <c r="Q93" s="126"/>
      <c r="R93" s="126"/>
      <c r="S93" s="126"/>
    </row>
    <row r="94" spans="1:19" s="70" customFormat="1" ht="31.5" x14ac:dyDescent="0.2">
      <c r="A94" s="61" t="s">
        <v>754</v>
      </c>
      <c r="B94" s="124">
        <f t="shared" ref="B94:C97" si="22">H94+L94+P94</f>
        <v>53811.4</v>
      </c>
      <c r="C94" s="124">
        <f t="shared" si="22"/>
        <v>53811.4</v>
      </c>
      <c r="D94" s="124">
        <f t="shared" si="16"/>
        <v>53811.4</v>
      </c>
      <c r="E94" s="124"/>
      <c r="F94" s="124">
        <f>J94+N94+R94</f>
        <v>13452.9</v>
      </c>
      <c r="G94" s="124">
        <f t="shared" si="14"/>
        <v>25.000092917114213</v>
      </c>
      <c r="H94" s="124"/>
      <c r="I94" s="124"/>
      <c r="J94" s="124"/>
      <c r="K94" s="124"/>
      <c r="L94" s="124">
        <f t="shared" ref="L94:N94" si="23">L95</f>
        <v>53811.4</v>
      </c>
      <c r="M94" s="124">
        <f t="shared" si="23"/>
        <v>53811.4</v>
      </c>
      <c r="N94" s="124">
        <f t="shared" si="23"/>
        <v>13452.9</v>
      </c>
      <c r="O94" s="124">
        <f>N94/M94*100</f>
        <v>25.000092917114213</v>
      </c>
      <c r="P94" s="124">
        <f>P95</f>
        <v>0</v>
      </c>
      <c r="Q94" s="124">
        <f>Q95</f>
        <v>0</v>
      </c>
      <c r="R94" s="124">
        <f>R95</f>
        <v>0</v>
      </c>
      <c r="S94" s="124"/>
    </row>
    <row r="95" spans="1:19" ht="15.75" x14ac:dyDescent="0.25">
      <c r="A95" s="11" t="s">
        <v>755</v>
      </c>
      <c r="B95" s="127">
        <f t="shared" si="22"/>
        <v>53811.4</v>
      </c>
      <c r="C95" s="127">
        <f t="shared" si="22"/>
        <v>53811.4</v>
      </c>
      <c r="D95" s="127">
        <f t="shared" si="16"/>
        <v>53811.4</v>
      </c>
      <c r="E95" s="137"/>
      <c r="F95" s="127">
        <f>J95+N95+R95</f>
        <v>13452.9</v>
      </c>
      <c r="G95" s="126">
        <f>F95/C95*100</f>
        <v>25.000092917114213</v>
      </c>
      <c r="H95" s="126"/>
      <c r="I95" s="126"/>
      <c r="J95" s="126"/>
      <c r="K95" s="126"/>
      <c r="L95" s="126">
        <v>53811.4</v>
      </c>
      <c r="M95" s="126">
        <v>53811.4</v>
      </c>
      <c r="N95" s="126">
        <v>13452.9</v>
      </c>
      <c r="O95" s="126">
        <f>N95/M95*100</f>
        <v>25.000092917114213</v>
      </c>
      <c r="P95" s="126"/>
      <c r="Q95" s="126"/>
      <c r="R95" s="126"/>
      <c r="S95" s="126"/>
    </row>
    <row r="96" spans="1:19" ht="31.5" x14ac:dyDescent="0.25">
      <c r="A96" s="61" t="s">
        <v>80</v>
      </c>
      <c r="B96" s="124">
        <f t="shared" si="22"/>
        <v>268671.59999999998</v>
      </c>
      <c r="C96" s="124">
        <f t="shared" si="22"/>
        <v>268671.59999999998</v>
      </c>
      <c r="D96" s="124">
        <f t="shared" si="16"/>
        <v>268671.59999999998</v>
      </c>
      <c r="E96" s="124"/>
      <c r="F96" s="124">
        <f>J96+N96+R96</f>
        <v>67166.7</v>
      </c>
      <c r="G96" s="124">
        <f>F96/C96*100</f>
        <v>24.999553358077296</v>
      </c>
      <c r="H96" s="124">
        <f>SUM(H97:H99)</f>
        <v>35009</v>
      </c>
      <c r="I96" s="124">
        <f>SUM(I97:I99)</f>
        <v>35009</v>
      </c>
      <c r="J96" s="124">
        <f>SUM(J97:J99)</f>
        <v>8751</v>
      </c>
      <c r="K96" s="124">
        <f>J96/I96*100</f>
        <v>24.996429489559826</v>
      </c>
      <c r="L96" s="124">
        <f>SUM(L97:L99)</f>
        <v>233662.6</v>
      </c>
      <c r="M96" s="124">
        <f>SUM(M97:M99)</f>
        <v>233662.6</v>
      </c>
      <c r="N96" s="124">
        <f>SUM(N97:N99)</f>
        <v>58415.7</v>
      </c>
      <c r="O96" s="124">
        <f>N96/M96*100</f>
        <v>25.00002139837526</v>
      </c>
      <c r="P96" s="124">
        <f>SUM(P97:P99)</f>
        <v>0</v>
      </c>
      <c r="Q96" s="124">
        <f>SUM(Q97:Q99)</f>
        <v>0</v>
      </c>
      <c r="R96" s="124">
        <f>SUM(R97:R99)</f>
        <v>0</v>
      </c>
      <c r="S96" s="124"/>
    </row>
    <row r="97" spans="1:19" ht="15.75" x14ac:dyDescent="0.25">
      <c r="A97" s="11" t="s">
        <v>81</v>
      </c>
      <c r="B97" s="127">
        <f t="shared" si="22"/>
        <v>0</v>
      </c>
      <c r="C97" s="127">
        <f t="shared" si="22"/>
        <v>0</v>
      </c>
      <c r="D97" s="127">
        <f t="shared" si="16"/>
        <v>0</v>
      </c>
      <c r="E97" s="137"/>
      <c r="F97" s="127">
        <f>J97+N97+R97</f>
        <v>0</v>
      </c>
      <c r="G97" s="126"/>
      <c r="H97" s="126"/>
      <c r="I97" s="126"/>
      <c r="J97" s="130"/>
      <c r="K97" s="126"/>
      <c r="L97" s="126"/>
      <c r="M97" s="126"/>
      <c r="N97" s="130">
        <v>0</v>
      </c>
      <c r="O97" s="126"/>
      <c r="P97" s="126"/>
      <c r="Q97" s="126"/>
      <c r="R97" s="126"/>
      <c r="S97" s="126"/>
    </row>
    <row r="98" spans="1:19" ht="17.25" customHeight="1" x14ac:dyDescent="0.25">
      <c r="A98" s="11" t="s">
        <v>82</v>
      </c>
      <c r="B98" s="127">
        <f t="shared" ref="B98:B101" si="24">H98+L98+P98</f>
        <v>185941.6</v>
      </c>
      <c r="C98" s="127">
        <f t="shared" ref="C98:C101" si="25">I98+M98+Q98</f>
        <v>185941.6</v>
      </c>
      <c r="D98" s="127">
        <f t="shared" si="16"/>
        <v>185941.6</v>
      </c>
      <c r="E98" s="137"/>
      <c r="F98" s="127">
        <f t="shared" ref="F98:F101" si="26">J98+N98+R98</f>
        <v>46484.1</v>
      </c>
      <c r="G98" s="126">
        <f>F98/C98*100</f>
        <v>24.999300855752558</v>
      </c>
      <c r="H98" s="126">
        <v>35009</v>
      </c>
      <c r="I98" s="126">
        <v>35009</v>
      </c>
      <c r="J98" s="126">
        <v>8751</v>
      </c>
      <c r="K98" s="126">
        <f>J98/I98*100</f>
        <v>24.996429489559826</v>
      </c>
      <c r="L98" s="126">
        <v>150932.6</v>
      </c>
      <c r="M98" s="126">
        <v>150932.6</v>
      </c>
      <c r="N98" s="126">
        <v>37733.1</v>
      </c>
      <c r="O98" s="126">
        <f>N98/M98*100</f>
        <v>24.999966872630562</v>
      </c>
      <c r="P98" s="126"/>
      <c r="Q98" s="126"/>
      <c r="R98" s="126"/>
      <c r="S98" s="126"/>
    </row>
    <row r="99" spans="1:19" ht="15.75" x14ac:dyDescent="0.25">
      <c r="A99" s="11" t="s">
        <v>83</v>
      </c>
      <c r="B99" s="127">
        <f t="shared" si="24"/>
        <v>82730</v>
      </c>
      <c r="C99" s="127">
        <f t="shared" si="25"/>
        <v>82730</v>
      </c>
      <c r="D99" s="127">
        <f t="shared" si="16"/>
        <v>82730</v>
      </c>
      <c r="E99" s="137"/>
      <c r="F99" s="127">
        <f t="shared" si="26"/>
        <v>20682.599999999999</v>
      </c>
      <c r="G99" s="126">
        <f>F99/C99*100</f>
        <v>25.000120875135984</v>
      </c>
      <c r="H99" s="126"/>
      <c r="I99" s="126"/>
      <c r="J99" s="126"/>
      <c r="K99" s="126"/>
      <c r="L99" s="126">
        <v>82730</v>
      </c>
      <c r="M99" s="126">
        <v>82730</v>
      </c>
      <c r="N99" s="126">
        <v>20682.599999999999</v>
      </c>
      <c r="O99" s="126">
        <f>N99/M99*100</f>
        <v>25.000120875135984</v>
      </c>
      <c r="P99" s="126"/>
      <c r="Q99" s="126"/>
      <c r="R99" s="126"/>
      <c r="S99" s="126"/>
    </row>
    <row r="100" spans="1:19" ht="41.25" customHeight="1" x14ac:dyDescent="0.25">
      <c r="A100" s="61" t="s">
        <v>648</v>
      </c>
      <c r="B100" s="124">
        <f t="shared" si="24"/>
        <v>0</v>
      </c>
      <c r="C100" s="124">
        <f t="shared" si="25"/>
        <v>0</v>
      </c>
      <c r="D100" s="124">
        <f t="shared" si="16"/>
        <v>0</v>
      </c>
      <c r="E100" s="128"/>
      <c r="F100" s="124">
        <f t="shared" si="26"/>
        <v>0</v>
      </c>
      <c r="G100" s="128"/>
      <c r="H100" s="128"/>
      <c r="I100" s="128"/>
      <c r="J100" s="128"/>
      <c r="K100" s="128"/>
      <c r="L100" s="128"/>
      <c r="M100" s="128"/>
      <c r="N100" s="128"/>
      <c r="O100" s="124"/>
      <c r="P100" s="128"/>
      <c r="Q100" s="128"/>
      <c r="R100" s="128"/>
      <c r="S100" s="124"/>
    </row>
    <row r="101" spans="1:19" ht="21" customHeight="1" x14ac:dyDescent="0.25">
      <c r="A101" s="61" t="s">
        <v>85</v>
      </c>
      <c r="B101" s="124">
        <f t="shared" si="24"/>
        <v>5561029</v>
      </c>
      <c r="C101" s="124">
        <f t="shared" si="25"/>
        <v>5575397.2999999998</v>
      </c>
      <c r="D101" s="124">
        <f t="shared" si="16"/>
        <v>5575397.2999999998</v>
      </c>
      <c r="E101" s="129"/>
      <c r="F101" s="124">
        <f t="shared" si="26"/>
        <v>1557187.2000000004</v>
      </c>
      <c r="G101" s="129">
        <f>F101/C101*100</f>
        <v>27.929618576240305</v>
      </c>
      <c r="H101" s="129">
        <f>H10+H96</f>
        <v>35009</v>
      </c>
      <c r="I101" s="129">
        <f>I10+I96</f>
        <v>35009</v>
      </c>
      <c r="J101" s="129">
        <f>J10+J96</f>
        <v>8751</v>
      </c>
      <c r="K101" s="129">
        <f>J101/I101*100</f>
        <v>24.996429489559826</v>
      </c>
      <c r="L101" s="129">
        <f t="shared" ref="L101" si="27">L94+L96+L10+L100</f>
        <v>4945752.8</v>
      </c>
      <c r="M101" s="129">
        <f t="shared" ref="M101:N101" si="28">M94+M96+M10+M100</f>
        <v>4945752.8</v>
      </c>
      <c r="N101" s="129">
        <f t="shared" si="28"/>
        <v>1392569.5000000005</v>
      </c>
      <c r="O101" s="129">
        <f>N101/M101*100</f>
        <v>28.156876340443066</v>
      </c>
      <c r="P101" s="129">
        <f t="shared" ref="P101" si="29">P94+P96+P10+P100</f>
        <v>580267.19999999995</v>
      </c>
      <c r="Q101" s="129">
        <f t="shared" ref="Q101:R101" si="30">Q94+Q96+Q10+Q100</f>
        <v>594635.5</v>
      </c>
      <c r="R101" s="129">
        <f t="shared" si="30"/>
        <v>155866.69999999998</v>
      </c>
      <c r="S101" s="132">
        <f>R101/Q101*100</f>
        <v>26.212141723795501</v>
      </c>
    </row>
    <row r="102" spans="1:19" ht="15.75" x14ac:dyDescent="0.25">
      <c r="A102" s="65"/>
      <c r="B102" s="65"/>
      <c r="C102" s="65"/>
      <c r="D102" s="65"/>
      <c r="E102" s="65"/>
      <c r="F102" s="67"/>
      <c r="G102" s="66"/>
      <c r="H102" s="66"/>
      <c r="I102" s="66"/>
      <c r="J102" s="67"/>
      <c r="K102" s="66"/>
      <c r="L102" s="66"/>
      <c r="M102" s="66"/>
      <c r="N102" s="67"/>
      <c r="O102" s="66"/>
      <c r="P102" s="66"/>
      <c r="Q102" s="66"/>
      <c r="R102" s="67"/>
      <c r="S102" s="66"/>
    </row>
    <row r="103" spans="1:19" ht="20.25" customHeight="1" x14ac:dyDescent="0.25">
      <c r="A103" s="421" t="s">
        <v>991</v>
      </c>
      <c r="B103" s="422"/>
      <c r="C103" s="422"/>
      <c r="D103" s="422"/>
      <c r="E103" s="422"/>
      <c r="F103" s="422"/>
      <c r="G103" s="422"/>
      <c r="H103" s="422"/>
      <c r="I103" s="422"/>
      <c r="J103" s="422"/>
      <c r="K103" s="422"/>
      <c r="L103" s="422"/>
      <c r="M103" s="422"/>
      <c r="N103" s="422"/>
      <c r="O103" s="422"/>
      <c r="P103" s="422"/>
      <c r="Q103" s="422"/>
      <c r="R103" s="422"/>
      <c r="S103" s="422"/>
    </row>
    <row r="104" spans="1:19" ht="15.75" customHeight="1" x14ac:dyDescent="0.25">
      <c r="A104" s="421" t="s">
        <v>990</v>
      </c>
      <c r="B104" s="422"/>
      <c r="C104" s="422"/>
      <c r="D104" s="422"/>
      <c r="E104" s="422"/>
      <c r="F104" s="422"/>
      <c r="G104" s="422"/>
      <c r="H104" s="422"/>
      <c r="I104" s="422"/>
      <c r="J104" s="422"/>
      <c r="K104" s="422"/>
      <c r="L104" s="422"/>
      <c r="M104" s="422"/>
      <c r="N104" s="422"/>
      <c r="O104" s="422"/>
      <c r="P104" s="422"/>
      <c r="Q104" s="422"/>
      <c r="R104" s="422"/>
      <c r="S104" s="422"/>
    </row>
    <row r="105" spans="1:19" ht="19.5" customHeight="1" x14ac:dyDescent="0.25">
      <c r="A105" s="420" t="s">
        <v>939</v>
      </c>
      <c r="B105" s="420"/>
      <c r="C105" s="420"/>
      <c r="D105" s="420"/>
      <c r="E105" s="420"/>
      <c r="F105" s="420"/>
      <c r="G105" s="420"/>
      <c r="H105" s="420"/>
      <c r="I105" s="420"/>
      <c r="J105" s="420"/>
      <c r="K105" s="420"/>
      <c r="L105" s="420"/>
      <c r="M105" s="420"/>
      <c r="N105" s="420"/>
      <c r="O105" s="420"/>
      <c r="P105" s="420"/>
      <c r="Q105" s="420"/>
      <c r="R105" s="420"/>
      <c r="S105" s="420"/>
    </row>
    <row r="106" spans="1:19" x14ac:dyDescent="0.25">
      <c r="F106" s="3"/>
    </row>
    <row r="108" spans="1:19" x14ac:dyDescent="0.25">
      <c r="C108" s="3"/>
      <c r="D108" s="3"/>
      <c r="E108" s="3"/>
      <c r="F108" s="3"/>
    </row>
    <row r="109" spans="1:19" x14ac:dyDescent="0.25">
      <c r="C109" s="3"/>
      <c r="D109" s="3"/>
      <c r="E109" s="3"/>
      <c r="F109" s="3"/>
    </row>
    <row r="110" spans="1:19" x14ac:dyDescent="0.25">
      <c r="C110" s="3"/>
      <c r="D110" s="3"/>
      <c r="E110" s="3"/>
      <c r="F110" s="3"/>
      <c r="G110" s="3"/>
      <c r="H110" s="3"/>
    </row>
    <row r="112" spans="1:19" x14ac:dyDescent="0.25">
      <c r="B112" s="3"/>
      <c r="C112" s="3"/>
      <c r="D112" s="3"/>
      <c r="E112" s="3"/>
      <c r="F112" s="3"/>
      <c r="G112" s="3"/>
      <c r="H112" s="3"/>
      <c r="I112" s="3"/>
      <c r="J112" s="3"/>
      <c r="K112" s="3"/>
      <c r="L112" s="3"/>
      <c r="M112" s="3"/>
      <c r="N112" s="3"/>
      <c r="O112" s="3"/>
      <c r="P112" s="3"/>
      <c r="Q112" s="3"/>
      <c r="R112" s="3"/>
    </row>
  </sheetData>
  <mergeCells count="28">
    <mergeCell ref="A105:S105"/>
    <mergeCell ref="A103:S103"/>
    <mergeCell ref="A5:A9"/>
    <mergeCell ref="B5:G6"/>
    <mergeCell ref="H6:K6"/>
    <mergeCell ref="L6:O6"/>
    <mergeCell ref="P6:S6"/>
    <mergeCell ref="L7:L9"/>
    <mergeCell ref="M7:M9"/>
    <mergeCell ref="N7:N9"/>
    <mergeCell ref="O7:O9"/>
    <mergeCell ref="P7:P9"/>
    <mergeCell ref="H5:S5"/>
    <mergeCell ref="A104:S104"/>
    <mergeCell ref="R7:R9"/>
    <mergeCell ref="C8:C9"/>
    <mergeCell ref="A2:S2"/>
    <mergeCell ref="B7:B9"/>
    <mergeCell ref="F7:F9"/>
    <mergeCell ref="H7:H9"/>
    <mergeCell ref="I7:I9"/>
    <mergeCell ref="J7:J9"/>
    <mergeCell ref="K7:K9"/>
    <mergeCell ref="G7:G9"/>
    <mergeCell ref="C7:E7"/>
    <mergeCell ref="D8:E8"/>
    <mergeCell ref="S7:S9"/>
    <mergeCell ref="Q7:Q9"/>
  </mergeCells>
  <printOptions horizontalCentered="1"/>
  <pageMargins left="0" right="0" top="0.15748031496062992" bottom="0.15748031496062992" header="0" footer="0"/>
  <pageSetup paperSize="9" scale="4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M408"/>
  <sheetViews>
    <sheetView showZeros="0" view="pageBreakPreview" zoomScale="60" zoomScaleNormal="55" workbookViewId="0">
      <pane xSplit="1" ySplit="9" topLeftCell="B10" activePane="bottomRight" state="frozen"/>
      <selection activeCell="D86" sqref="D86"/>
      <selection pane="topRight" activeCell="D86" sqref="D86"/>
      <selection pane="bottomLeft" activeCell="D86" sqref="D86"/>
      <selection pane="bottomRight" activeCell="C3" sqref="C3"/>
    </sheetView>
  </sheetViews>
  <sheetFormatPr defaultRowHeight="15" x14ac:dyDescent="0.25"/>
  <cols>
    <col min="1" max="1" width="30.125" style="48" customWidth="1"/>
    <col min="2" max="2" width="17.375" style="227" customWidth="1"/>
    <col min="3" max="3" width="16.125" style="2" customWidth="1"/>
    <col min="4" max="4" width="13.375" style="2" customWidth="1"/>
    <col min="5" max="5" width="16.5" style="2" customWidth="1"/>
    <col min="6" max="6" width="13.125" style="2" customWidth="1"/>
    <col min="7" max="7" width="13.625" style="2" customWidth="1"/>
    <col min="8" max="8" width="15.625" style="2" customWidth="1"/>
    <col min="9" max="9" width="13.75" style="2" customWidth="1"/>
    <col min="10" max="10" width="11.25" style="2" customWidth="1"/>
    <col min="11" max="11" width="12.375" style="2" customWidth="1"/>
    <col min="12" max="12" width="15.75" style="2" customWidth="1"/>
    <col min="13" max="13" width="13.375" style="2" customWidth="1"/>
    <col min="14" max="14" width="11.375" style="2" customWidth="1"/>
    <col min="15" max="15" width="11.875" style="2" customWidth="1"/>
    <col min="16" max="16" width="16" style="2" customWidth="1"/>
    <col min="17" max="17" width="13.375" style="2" customWidth="1"/>
    <col min="18" max="18" width="11.75" style="2" customWidth="1"/>
    <col min="19" max="19" width="12.625" style="2" customWidth="1"/>
    <col min="20" max="20" width="15.125" style="2" customWidth="1"/>
    <col min="21" max="21" width="13.625" style="2" customWidth="1"/>
    <col min="22" max="22" width="11.125" style="2" customWidth="1"/>
    <col min="23" max="23" width="12.25" style="2" customWidth="1"/>
    <col min="24" max="24" width="15.5" style="2" customWidth="1"/>
    <col min="25" max="25" width="14.75" style="2" customWidth="1"/>
    <col min="26" max="26" width="11.5" style="2" customWidth="1"/>
    <col min="27" max="27" width="12.125" style="2" customWidth="1"/>
    <col min="28" max="28" width="15.375" style="2" customWidth="1"/>
    <col min="29" max="29" width="13.75" style="2" customWidth="1"/>
    <col min="30" max="30" width="11.25" style="2" customWidth="1"/>
    <col min="31" max="31" width="11.875" style="2" customWidth="1"/>
    <col min="32" max="32" width="16.5" style="2" customWidth="1"/>
    <col min="33" max="33" width="13.5" style="2" customWidth="1"/>
    <col min="34" max="34" width="10.625" style="2" customWidth="1"/>
    <col min="35" max="35" width="11.875" style="2" customWidth="1"/>
    <col min="36" max="36" width="15.125" style="2" customWidth="1"/>
    <col min="37" max="37" width="14.125" style="2" customWidth="1"/>
    <col min="38" max="38" width="11.375" style="2" customWidth="1"/>
    <col min="39" max="39" width="12" style="2" customWidth="1"/>
    <col min="40" max="40" width="15.875" style="2" customWidth="1"/>
    <col min="41" max="41" width="13" style="2" customWidth="1"/>
    <col min="42" max="42" width="10.875" style="2" customWidth="1"/>
    <col min="43" max="43" width="12.25" style="2" customWidth="1"/>
    <col min="44" max="44" width="15.125" style="2" customWidth="1"/>
    <col min="45" max="45" width="12.75" style="2" customWidth="1"/>
    <col min="46" max="46" width="11.75" style="2" customWidth="1"/>
    <col min="47" max="47" width="11.875" style="2" customWidth="1"/>
    <col min="48" max="48" width="16.375" style="2" customWidth="1"/>
    <col min="49" max="49" width="14.125" style="2" customWidth="1"/>
    <col min="50" max="50" width="11.75" style="2" customWidth="1"/>
    <col min="51" max="51" width="12.5" style="2" customWidth="1"/>
    <col min="52" max="52" width="15.875" style="2" customWidth="1"/>
    <col min="53" max="53" width="13.625" style="2" customWidth="1"/>
    <col min="54" max="54" width="10.875" style="2" customWidth="1"/>
    <col min="55" max="55" width="12" style="2" customWidth="1"/>
    <col min="56" max="56" width="15.375" style="2" customWidth="1"/>
    <col min="57" max="57" width="13.75" style="2" customWidth="1"/>
    <col min="58" max="58" width="11.75" style="2" customWidth="1"/>
    <col min="59" max="59" width="12.125" style="2" customWidth="1"/>
    <col min="60" max="60" width="15.75" style="2" customWidth="1"/>
    <col min="61" max="61" width="13.125" style="2" customWidth="1"/>
    <col min="62" max="62" width="11.875" style="2" customWidth="1"/>
    <col min="63" max="63" width="12.125" style="2" customWidth="1"/>
    <col min="64" max="64" width="15.5" style="2" customWidth="1"/>
    <col min="65" max="65" width="13.125" style="2" customWidth="1"/>
    <col min="66" max="66" width="11.25" style="2" customWidth="1"/>
    <col min="67" max="67" width="12.125" style="2" customWidth="1"/>
    <col min="68" max="68" width="15.625" style="2" customWidth="1"/>
    <col min="69" max="69" width="13.25" style="2" customWidth="1"/>
    <col min="70" max="70" width="10.625" style="2" customWidth="1"/>
    <col min="71" max="71" width="12.5" style="2" customWidth="1"/>
    <col min="72" max="72" width="14.875" style="2" customWidth="1"/>
    <col min="73" max="73" width="12.875" style="2" customWidth="1"/>
    <col min="74" max="74" width="12.125" style="2" customWidth="1"/>
    <col min="75" max="75" width="12.375" style="2" customWidth="1"/>
    <col min="76" max="76" width="15.5" style="2" customWidth="1"/>
    <col min="77" max="77" width="13.75" style="2" customWidth="1"/>
    <col min="78" max="78" width="11.875" style="2" customWidth="1"/>
    <col min="79" max="79" width="12.375" style="2" customWidth="1"/>
    <col min="80" max="81" width="14.125" style="2" customWidth="1"/>
    <col min="82" max="82" width="10.25" style="2" customWidth="1"/>
    <col min="83" max="83" width="12.5" style="2" customWidth="1"/>
    <col min="84" max="84" width="15.125" style="2" customWidth="1"/>
    <col min="85" max="85" width="14.25" style="2" customWidth="1"/>
    <col min="86" max="86" width="12.625" style="2" customWidth="1"/>
    <col min="87" max="87" width="11.75" style="2" customWidth="1"/>
    <col min="88" max="88" width="15.875" style="2" customWidth="1"/>
    <col min="89" max="89" width="14.5" style="2" customWidth="1"/>
    <col min="90" max="90" width="10.5" style="2" customWidth="1"/>
    <col min="91" max="91" width="11.75" style="2" customWidth="1"/>
    <col min="92" max="92" width="16.375" style="2" customWidth="1"/>
    <col min="93" max="93" width="14.625" style="2" customWidth="1"/>
    <col min="94" max="94" width="11.25" style="2" customWidth="1"/>
    <col min="95" max="95" width="12.125" style="2" customWidth="1"/>
    <col min="96" max="96" width="15.75" style="2" customWidth="1"/>
    <col min="97" max="99" width="12.125" style="2" customWidth="1"/>
    <col min="100" max="100" width="15.125" style="2" customWidth="1"/>
    <col min="101" max="101" width="14" style="2" customWidth="1"/>
    <col min="102" max="102" width="11.125" style="2" customWidth="1"/>
    <col min="103" max="103" width="11.75" style="2" customWidth="1"/>
    <col min="104" max="104" width="15.625" style="2" customWidth="1"/>
    <col min="105" max="105" width="14" style="2" customWidth="1"/>
    <col min="106" max="106" width="11.875" style="2" customWidth="1"/>
    <col min="107" max="109" width="12" style="2" customWidth="1"/>
    <col min="110" max="110" width="10.75" style="2" customWidth="1"/>
    <col min="111" max="111" width="11.375" style="2" customWidth="1"/>
    <col min="112" max="112" width="15.375" style="2" customWidth="1"/>
    <col min="113" max="113" width="12.875" style="2" customWidth="1"/>
    <col min="114" max="114" width="12" style="2" customWidth="1"/>
    <col min="115" max="119" width="12.375" style="2" customWidth="1"/>
    <col min="120" max="120" width="14.5" style="2" customWidth="1"/>
    <col min="121" max="121" width="13.375" style="2" customWidth="1"/>
    <col min="122" max="122" width="11.625" style="2" customWidth="1"/>
    <col min="123" max="123" width="11.875" style="2" customWidth="1"/>
    <col min="124" max="124" width="14.25" style="2" customWidth="1"/>
    <col min="125" max="125" width="12" style="2" customWidth="1"/>
    <col min="126" max="126" width="11.625" style="2" customWidth="1"/>
    <col min="127" max="127" width="11.375" style="2" customWidth="1"/>
    <col min="128" max="128" width="15.5" style="2" customWidth="1"/>
    <col min="129" max="129" width="14.75" style="2" customWidth="1"/>
    <col min="130" max="130" width="11.5" style="2" customWidth="1"/>
    <col min="131" max="131" width="11.125" style="2" customWidth="1"/>
    <col min="132" max="132" width="15.75" style="2" customWidth="1"/>
    <col min="133" max="133" width="12.875" style="2" customWidth="1"/>
    <col min="134" max="134" width="11.625" style="2" customWidth="1"/>
    <col min="135" max="135" width="12.25" style="2" customWidth="1"/>
    <col min="136" max="136" width="15.125" style="2" customWidth="1"/>
    <col min="137" max="139" width="12.25" style="2" customWidth="1"/>
    <col min="140" max="140" width="14.25" style="2" customWidth="1"/>
    <col min="141" max="141" width="12.75" style="2" customWidth="1"/>
    <col min="142" max="142" width="11.875" style="2" customWidth="1"/>
    <col min="143" max="143" width="11.125" style="2" customWidth="1"/>
    <col min="144" max="144" width="16.625" style="2" customWidth="1"/>
    <col min="145" max="145" width="13.125" style="2" customWidth="1"/>
    <col min="146" max="146" width="11.5" style="2" customWidth="1"/>
    <col min="147" max="147" width="10.5" style="2" customWidth="1"/>
    <col min="148" max="148" width="15.25" style="2" customWidth="1"/>
    <col min="149" max="149" width="12.75" style="2" customWidth="1"/>
    <col min="150" max="150" width="11.5" style="2" customWidth="1"/>
    <col min="151" max="151" width="10.5" style="2" customWidth="1"/>
    <col min="152" max="152" width="15.375" style="25" customWidth="1"/>
    <col min="153" max="153" width="12.5" style="25" customWidth="1"/>
    <col min="154" max="154" width="12.75" style="25" customWidth="1"/>
    <col min="155" max="155" width="11.5" style="25" customWidth="1"/>
    <col min="156" max="156" width="15.25" style="2" customWidth="1"/>
    <col min="157" max="157" width="14.25" style="2" customWidth="1"/>
    <col min="158" max="158" width="11.5" style="2" customWidth="1"/>
    <col min="159" max="159" width="11.75" style="2" customWidth="1"/>
    <col min="160" max="160" width="16.375" style="2" customWidth="1"/>
    <col min="161" max="161" width="13.375" style="2" customWidth="1"/>
    <col min="162" max="163" width="11.75" style="2" customWidth="1"/>
    <col min="164" max="164" width="15.125" style="2" customWidth="1"/>
    <col min="165" max="165" width="12.75" style="2" customWidth="1"/>
    <col min="166" max="166" width="11.125" style="2" customWidth="1"/>
    <col min="167" max="167" width="11.25" style="2" customWidth="1"/>
    <col min="168" max="168" width="16.375" style="2" customWidth="1"/>
    <col min="169" max="169" width="12.75" style="2" customWidth="1"/>
    <col min="170" max="170" width="10.625" style="2" customWidth="1"/>
    <col min="171" max="171" width="11.125" style="2" customWidth="1"/>
    <col min="172" max="172" width="17.75" style="2" customWidth="1"/>
    <col min="173" max="173" width="14.25" style="2" customWidth="1"/>
    <col min="174" max="174" width="11.25" style="2" customWidth="1"/>
    <col min="175" max="175" width="13" style="2" customWidth="1"/>
    <col min="176" max="176" width="15.875" style="2" customWidth="1"/>
    <col min="177" max="177" width="14" style="2" customWidth="1"/>
    <col min="178" max="178" width="11.75" style="2" customWidth="1"/>
    <col min="179" max="179" width="11.5" style="2" customWidth="1"/>
    <col min="180" max="180" width="15.375" style="2" customWidth="1"/>
    <col min="181" max="181" width="13.75" style="2" customWidth="1"/>
    <col min="182" max="182" width="11.5" style="2" customWidth="1"/>
    <col min="183" max="183" width="12.5" style="2" customWidth="1"/>
    <col min="184" max="184" width="16.375" style="2" customWidth="1"/>
    <col min="185" max="185" width="12.125" style="2" customWidth="1"/>
    <col min="186" max="186" width="11.125" style="2" customWidth="1"/>
    <col min="187" max="187" width="11.75" style="2" customWidth="1"/>
    <col min="188" max="188" width="15.5" style="2" customWidth="1"/>
    <col min="189" max="189" width="13.875" style="2" customWidth="1"/>
    <col min="190" max="190" width="12.625" style="2" customWidth="1"/>
    <col min="191" max="191" width="13" style="2" customWidth="1"/>
    <col min="192" max="192" width="15.25" style="2" customWidth="1"/>
    <col min="193" max="193" width="14" style="2" customWidth="1"/>
    <col min="194" max="194" width="11.5" style="2" customWidth="1"/>
    <col min="195" max="195" width="11.875" style="2" customWidth="1"/>
    <col min="196" max="196" width="15.5" style="2" customWidth="1"/>
    <col min="197" max="197" width="12.125" style="2" customWidth="1"/>
    <col min="198" max="198" width="13" style="2" customWidth="1"/>
    <col min="199" max="199" width="12.125" style="2" customWidth="1"/>
    <col min="200" max="200" width="15.625" style="2" customWidth="1"/>
    <col min="201" max="201" width="14.5" style="2" customWidth="1"/>
    <col min="202" max="202" width="11.625" style="2" bestFit="1" customWidth="1"/>
    <col min="203" max="203" width="11.375" style="2" customWidth="1"/>
    <col min="204" max="204" width="15.5" style="2" customWidth="1"/>
    <col min="205" max="205" width="14" style="2" customWidth="1"/>
    <col min="206" max="206" width="10.875" style="2" customWidth="1"/>
    <col min="207" max="207" width="12.125" style="2" customWidth="1"/>
    <col min="208" max="208" width="16" style="2" customWidth="1"/>
    <col min="209" max="209" width="13.125" style="2" customWidth="1"/>
    <col min="210" max="210" width="10.625" style="2" customWidth="1"/>
    <col min="211" max="211" width="11.125" style="2" customWidth="1"/>
    <col min="212" max="212" width="16.125" style="2" customWidth="1"/>
    <col min="213" max="213" width="13" style="2" customWidth="1"/>
    <col min="214" max="214" width="11.875" style="2" customWidth="1"/>
    <col min="215" max="215" width="12.125" style="2" customWidth="1"/>
    <col min="216" max="216" width="15.125" style="2" customWidth="1"/>
    <col min="217" max="217" width="12.75" style="2" customWidth="1"/>
    <col min="218" max="218" width="10.875" style="2" customWidth="1"/>
    <col min="219" max="219" width="11.375" style="2" customWidth="1"/>
    <col min="220" max="220" width="15.875" style="2" customWidth="1"/>
    <col min="221" max="221" width="13.125" style="2" customWidth="1"/>
    <col min="222" max="222" width="12.75" style="2" customWidth="1"/>
    <col min="223" max="223" width="12.375" style="2" customWidth="1"/>
    <col min="224" max="224" width="16.375" style="2" customWidth="1"/>
    <col min="225" max="225" width="13.75" style="2" customWidth="1"/>
    <col min="226" max="226" width="11.75" style="2" customWidth="1"/>
    <col min="227" max="227" width="13" style="2" customWidth="1"/>
    <col min="228" max="228" width="15.25" style="2" customWidth="1"/>
    <col min="229" max="230" width="12.125" style="2" customWidth="1"/>
    <col min="231" max="231" width="12.75" style="2" customWidth="1"/>
    <col min="232" max="232" width="15.625" style="2" customWidth="1"/>
    <col min="233" max="233" width="14.375" style="2" customWidth="1"/>
    <col min="234" max="234" width="10.5" style="2" customWidth="1"/>
    <col min="235" max="235" width="11.875" style="2" customWidth="1"/>
    <col min="236" max="236" width="15.75" style="2" customWidth="1"/>
    <col min="237" max="237" width="13.75" style="2" customWidth="1"/>
    <col min="238" max="238" width="11.25" style="2" customWidth="1"/>
    <col min="239" max="239" width="13" style="2" customWidth="1"/>
    <col min="240" max="240" width="15.875" style="2" customWidth="1"/>
    <col min="241" max="241" width="12.5" style="2" customWidth="1"/>
    <col min="242" max="242" width="12" style="2" customWidth="1"/>
    <col min="243" max="243" width="12.5" style="2" customWidth="1"/>
    <col min="244" max="244" width="17" style="2" customWidth="1"/>
    <col min="245" max="245" width="15" style="2" customWidth="1"/>
    <col min="246" max="246" width="15.375" style="2" customWidth="1"/>
    <col min="247" max="247" width="14.875" style="2" customWidth="1"/>
    <col min="248" max="16384" width="9" style="2"/>
  </cols>
  <sheetData>
    <row r="1" spans="1:247" ht="29.25" customHeight="1" x14ac:dyDescent="0.25">
      <c r="C1" s="3"/>
      <c r="D1" s="3"/>
      <c r="E1" s="3"/>
      <c r="F1" s="3"/>
      <c r="V1" s="430" t="s">
        <v>88</v>
      </c>
      <c r="W1" s="430"/>
      <c r="X1" s="171"/>
      <c r="AC1" s="24"/>
      <c r="AD1" s="430"/>
      <c r="AE1" s="430"/>
      <c r="AF1" s="171"/>
      <c r="AP1" s="430" t="s">
        <v>88</v>
      </c>
      <c r="AQ1" s="430"/>
      <c r="BJ1" s="430" t="s">
        <v>88</v>
      </c>
      <c r="BK1" s="430"/>
      <c r="CD1" s="430" t="s">
        <v>88</v>
      </c>
      <c r="CE1" s="430"/>
      <c r="CX1" s="430" t="s">
        <v>88</v>
      </c>
      <c r="CY1" s="430"/>
      <c r="DR1" s="430" t="s">
        <v>88</v>
      </c>
      <c r="DS1" s="430"/>
      <c r="EE1" s="173"/>
      <c r="EF1" s="173"/>
      <c r="EG1" s="173"/>
      <c r="EH1" s="173"/>
      <c r="EI1" s="173"/>
      <c r="EJ1" s="25"/>
      <c r="EK1" s="25"/>
      <c r="EL1" s="430" t="s">
        <v>88</v>
      </c>
      <c r="EM1" s="430"/>
      <c r="ER1" s="173"/>
      <c r="ES1" s="173"/>
      <c r="FF1" s="426" t="s">
        <v>88</v>
      </c>
      <c r="FG1" s="426"/>
      <c r="FZ1" s="426" t="s">
        <v>88</v>
      </c>
      <c r="GA1" s="426"/>
      <c r="GP1" s="426"/>
      <c r="GQ1" s="426"/>
      <c r="GT1" s="426" t="s">
        <v>88</v>
      </c>
      <c r="GU1" s="426"/>
      <c r="HN1" s="426" t="s">
        <v>88</v>
      </c>
      <c r="HO1" s="426"/>
      <c r="IH1" s="426" t="s">
        <v>88</v>
      </c>
      <c r="II1" s="426"/>
      <c r="IL1" s="426" t="s">
        <v>88</v>
      </c>
      <c r="IM1" s="426"/>
    </row>
    <row r="2" spans="1:247" ht="80.25" customHeight="1" x14ac:dyDescent="0.25">
      <c r="A2" s="23"/>
      <c r="B2" s="385" t="s">
        <v>988</v>
      </c>
      <c r="C2" s="385"/>
      <c r="D2" s="385"/>
      <c r="E2" s="385"/>
      <c r="F2" s="385"/>
      <c r="G2" s="385"/>
      <c r="H2" s="385"/>
      <c r="I2" s="385"/>
      <c r="J2" s="385"/>
      <c r="K2" s="385"/>
      <c r="L2" s="385"/>
      <c r="M2" s="385"/>
      <c r="N2" s="385"/>
      <c r="O2" s="385"/>
      <c r="P2" s="385"/>
      <c r="Q2" s="385"/>
      <c r="R2" s="385"/>
      <c r="S2" s="385"/>
      <c r="T2" s="385"/>
      <c r="U2" s="385"/>
      <c r="V2" s="385"/>
      <c r="W2" s="385"/>
      <c r="X2" s="416" t="s">
        <v>988</v>
      </c>
      <c r="Y2" s="416"/>
      <c r="Z2" s="416"/>
      <c r="AA2" s="416"/>
      <c r="AB2" s="416"/>
      <c r="AC2" s="416"/>
      <c r="AD2" s="416"/>
      <c r="AE2" s="416"/>
      <c r="AF2" s="416"/>
      <c r="AG2" s="416"/>
      <c r="AH2" s="416"/>
      <c r="AI2" s="416"/>
      <c r="AJ2" s="416"/>
      <c r="AK2" s="416"/>
      <c r="AL2" s="416"/>
      <c r="AM2" s="416"/>
      <c r="AN2" s="416"/>
      <c r="AO2" s="416"/>
      <c r="AP2" s="416"/>
      <c r="AQ2" s="416"/>
      <c r="AR2" s="416" t="s">
        <v>988</v>
      </c>
      <c r="AS2" s="416"/>
      <c r="AT2" s="416"/>
      <c r="AU2" s="416"/>
      <c r="AV2" s="416"/>
      <c r="AW2" s="416"/>
      <c r="AX2" s="416"/>
      <c r="AY2" s="416"/>
      <c r="AZ2" s="416"/>
      <c r="BA2" s="416"/>
      <c r="BB2" s="416"/>
      <c r="BC2" s="416"/>
      <c r="BD2" s="416"/>
      <c r="BE2" s="416"/>
      <c r="BF2" s="416"/>
      <c r="BG2" s="416"/>
      <c r="BH2" s="416"/>
      <c r="BI2" s="416"/>
      <c r="BJ2" s="416"/>
      <c r="BK2" s="416"/>
      <c r="BL2" s="385" t="s">
        <v>988</v>
      </c>
      <c r="BM2" s="385"/>
      <c r="BN2" s="385"/>
      <c r="BO2" s="385"/>
      <c r="BP2" s="385"/>
      <c r="BQ2" s="385"/>
      <c r="BR2" s="385"/>
      <c r="BS2" s="385"/>
      <c r="BT2" s="385"/>
      <c r="BU2" s="385"/>
      <c r="BV2" s="385"/>
      <c r="BW2" s="385"/>
      <c r="BX2" s="385"/>
      <c r="BY2" s="385"/>
      <c r="BZ2" s="385"/>
      <c r="CA2" s="385"/>
      <c r="CB2" s="385"/>
      <c r="CC2" s="385"/>
      <c r="CD2" s="385"/>
      <c r="CE2" s="385"/>
      <c r="CF2" s="385" t="s">
        <v>988</v>
      </c>
      <c r="CG2" s="385"/>
      <c r="CH2" s="385"/>
      <c r="CI2" s="385"/>
      <c r="CJ2" s="385"/>
      <c r="CK2" s="385"/>
      <c r="CL2" s="385"/>
      <c r="CM2" s="385"/>
      <c r="CN2" s="385"/>
      <c r="CO2" s="385"/>
      <c r="CP2" s="385"/>
      <c r="CQ2" s="385"/>
      <c r="CR2" s="385"/>
      <c r="CS2" s="385"/>
      <c r="CT2" s="385"/>
      <c r="CU2" s="385"/>
      <c r="CV2" s="385"/>
      <c r="CW2" s="385"/>
      <c r="CX2" s="385"/>
      <c r="CY2" s="385"/>
      <c r="CZ2" s="385" t="s">
        <v>988</v>
      </c>
      <c r="DA2" s="385"/>
      <c r="DB2" s="385"/>
      <c r="DC2" s="385"/>
      <c r="DD2" s="385"/>
      <c r="DE2" s="385"/>
      <c r="DF2" s="385"/>
      <c r="DG2" s="385"/>
      <c r="DH2" s="385"/>
      <c r="DI2" s="385"/>
      <c r="DJ2" s="385"/>
      <c r="DK2" s="385"/>
      <c r="DL2" s="385"/>
      <c r="DM2" s="385"/>
      <c r="DN2" s="385"/>
      <c r="DO2" s="385"/>
      <c r="DP2" s="385"/>
      <c r="DQ2" s="385"/>
      <c r="DR2" s="385"/>
      <c r="DS2" s="385"/>
      <c r="DT2" s="431" t="s">
        <v>988</v>
      </c>
      <c r="DU2" s="431"/>
      <c r="DV2" s="431"/>
      <c r="DW2" s="431"/>
      <c r="DX2" s="431"/>
      <c r="DY2" s="431"/>
      <c r="DZ2" s="431"/>
      <c r="EA2" s="431"/>
      <c r="EB2" s="431"/>
      <c r="EC2" s="431"/>
      <c r="ED2" s="431"/>
      <c r="EE2" s="431"/>
      <c r="EF2" s="431"/>
      <c r="EG2" s="431"/>
      <c r="EH2" s="431"/>
      <c r="EI2" s="431"/>
      <c r="EJ2" s="431"/>
      <c r="EK2" s="431"/>
      <c r="EL2" s="431"/>
      <c r="EM2" s="431"/>
      <c r="EN2" s="385" t="s">
        <v>988</v>
      </c>
      <c r="EO2" s="385"/>
      <c r="EP2" s="385"/>
      <c r="EQ2" s="385"/>
      <c r="ER2" s="385"/>
      <c r="ES2" s="385"/>
      <c r="ET2" s="385"/>
      <c r="EU2" s="385"/>
      <c r="EV2" s="385"/>
      <c r="EW2" s="385"/>
      <c r="EX2" s="385"/>
      <c r="EY2" s="385"/>
      <c r="EZ2" s="385"/>
      <c r="FA2" s="385"/>
      <c r="FB2" s="385"/>
      <c r="FC2" s="385"/>
      <c r="FD2" s="385"/>
      <c r="FE2" s="385"/>
      <c r="FF2" s="385"/>
      <c r="FG2" s="385"/>
      <c r="FH2" s="416" t="s">
        <v>988</v>
      </c>
      <c r="FI2" s="416"/>
      <c r="FJ2" s="416"/>
      <c r="FK2" s="416"/>
      <c r="FL2" s="416"/>
      <c r="FM2" s="416"/>
      <c r="FN2" s="416"/>
      <c r="FO2" s="416"/>
      <c r="FP2" s="416"/>
      <c r="FQ2" s="416"/>
      <c r="FR2" s="416"/>
      <c r="FS2" s="416"/>
      <c r="FT2" s="416"/>
      <c r="FU2" s="416"/>
      <c r="FV2" s="416"/>
      <c r="FW2" s="416"/>
      <c r="FX2" s="416"/>
      <c r="FY2" s="416"/>
      <c r="FZ2" s="416"/>
      <c r="GA2" s="416"/>
      <c r="GB2" s="416" t="s">
        <v>988</v>
      </c>
      <c r="GC2" s="416"/>
      <c r="GD2" s="416"/>
      <c r="GE2" s="416"/>
      <c r="GF2" s="416"/>
      <c r="GG2" s="416"/>
      <c r="GH2" s="416"/>
      <c r="GI2" s="416"/>
      <c r="GJ2" s="416"/>
      <c r="GK2" s="416"/>
      <c r="GL2" s="416"/>
      <c r="GM2" s="416"/>
      <c r="GN2" s="416"/>
      <c r="GO2" s="416"/>
      <c r="GP2" s="416"/>
      <c r="GQ2" s="416"/>
      <c r="GR2" s="416"/>
      <c r="GS2" s="416"/>
      <c r="GT2" s="416"/>
      <c r="GU2" s="416"/>
      <c r="GV2" s="416" t="s">
        <v>988</v>
      </c>
      <c r="GW2" s="416"/>
      <c r="GX2" s="416"/>
      <c r="GY2" s="416"/>
      <c r="GZ2" s="416"/>
      <c r="HA2" s="416"/>
      <c r="HB2" s="416"/>
      <c r="HC2" s="416"/>
      <c r="HD2" s="416"/>
      <c r="HE2" s="416"/>
      <c r="HF2" s="416"/>
      <c r="HG2" s="416"/>
      <c r="HH2" s="416"/>
      <c r="HI2" s="416"/>
      <c r="HJ2" s="416"/>
      <c r="HK2" s="416"/>
      <c r="HL2" s="416"/>
      <c r="HM2" s="416"/>
      <c r="HN2" s="416"/>
      <c r="HO2" s="416"/>
      <c r="HP2" s="416" t="s">
        <v>988</v>
      </c>
      <c r="HQ2" s="416"/>
      <c r="HR2" s="416"/>
      <c r="HS2" s="416"/>
      <c r="HT2" s="416"/>
      <c r="HU2" s="416"/>
      <c r="HV2" s="416"/>
      <c r="HW2" s="416"/>
      <c r="HX2" s="416"/>
      <c r="HY2" s="416"/>
      <c r="HZ2" s="416"/>
      <c r="IA2" s="416"/>
      <c r="IB2" s="416"/>
      <c r="IC2" s="416"/>
      <c r="ID2" s="416"/>
      <c r="IE2" s="416"/>
      <c r="IF2" s="416"/>
      <c r="IG2" s="416"/>
      <c r="IH2" s="416"/>
      <c r="II2" s="416"/>
      <c r="IJ2" s="416" t="s">
        <v>988</v>
      </c>
      <c r="IK2" s="416"/>
      <c r="IL2" s="416"/>
      <c r="IM2" s="416"/>
    </row>
    <row r="3" spans="1:247" ht="26.25" customHeight="1" x14ac:dyDescent="0.25">
      <c r="A3" s="2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row>
    <row r="4" spans="1:247" x14ac:dyDescent="0.25">
      <c r="T4" s="188"/>
      <c r="V4" s="429" t="s">
        <v>73</v>
      </c>
      <c r="W4" s="429"/>
      <c r="X4" s="172"/>
      <c r="AD4" s="432"/>
      <c r="AE4" s="432"/>
      <c r="AF4" s="172"/>
      <c r="AG4" s="172"/>
      <c r="AH4" s="172"/>
      <c r="AI4" s="172"/>
      <c r="AJ4" s="172"/>
      <c r="AP4" s="432" t="s">
        <v>73</v>
      </c>
      <c r="AQ4" s="432"/>
      <c r="BF4" s="432"/>
      <c r="BG4" s="432"/>
      <c r="BH4" s="432"/>
      <c r="BI4" s="432"/>
      <c r="BJ4" s="432" t="s">
        <v>73</v>
      </c>
      <c r="BK4" s="432"/>
      <c r="BR4" s="432"/>
      <c r="BS4" s="432"/>
      <c r="BZ4" s="432"/>
      <c r="CA4" s="432"/>
      <c r="CB4" s="432"/>
      <c r="CC4" s="432"/>
      <c r="CD4" s="432" t="s">
        <v>73</v>
      </c>
      <c r="CE4" s="432"/>
      <c r="CX4" s="432" t="s">
        <v>73</v>
      </c>
      <c r="CY4" s="432"/>
      <c r="DQ4" s="432" t="s">
        <v>73</v>
      </c>
      <c r="DR4" s="432"/>
      <c r="DS4" s="432"/>
      <c r="EJ4" s="25"/>
      <c r="EK4" s="432" t="s">
        <v>73</v>
      </c>
      <c r="EL4" s="432"/>
      <c r="EM4" s="432"/>
      <c r="ER4" s="172"/>
      <c r="FE4" s="432" t="s">
        <v>73</v>
      </c>
      <c r="FF4" s="432"/>
      <c r="FG4" s="432"/>
      <c r="FX4" s="49"/>
      <c r="FZ4" s="429" t="s">
        <v>73</v>
      </c>
      <c r="GA4" s="429"/>
      <c r="GP4" s="429"/>
      <c r="GQ4" s="429"/>
      <c r="GT4" s="429" t="s">
        <v>73</v>
      </c>
      <c r="GU4" s="429"/>
      <c r="HN4" s="429" t="s">
        <v>73</v>
      </c>
      <c r="HO4" s="429"/>
      <c r="IH4" s="429" t="s">
        <v>73</v>
      </c>
      <c r="II4" s="429"/>
      <c r="IL4" s="429" t="s">
        <v>73</v>
      </c>
      <c r="IM4" s="429"/>
    </row>
    <row r="5" spans="1:247" s="92" customFormat="1" ht="17.25" customHeight="1" x14ac:dyDescent="0.25">
      <c r="A5" s="395" t="s">
        <v>74</v>
      </c>
      <c r="B5" s="442" t="s">
        <v>89</v>
      </c>
      <c r="C5" s="443"/>
      <c r="D5" s="443"/>
      <c r="E5" s="443"/>
      <c r="F5" s="443"/>
      <c r="G5" s="444"/>
      <c r="H5" s="448" t="s">
        <v>90</v>
      </c>
      <c r="I5" s="434"/>
      <c r="J5" s="434"/>
      <c r="K5" s="434"/>
      <c r="L5" s="434"/>
      <c r="M5" s="434"/>
      <c r="N5" s="434"/>
      <c r="O5" s="434"/>
      <c r="P5" s="434"/>
      <c r="Q5" s="434"/>
      <c r="R5" s="434"/>
      <c r="S5" s="434"/>
      <c r="T5" s="434"/>
      <c r="U5" s="434"/>
      <c r="V5" s="434"/>
      <c r="W5" s="434"/>
      <c r="X5" s="434" t="s">
        <v>90</v>
      </c>
      <c r="Y5" s="434"/>
      <c r="Z5" s="434"/>
      <c r="AA5" s="434"/>
      <c r="AB5" s="434"/>
      <c r="AC5" s="434"/>
      <c r="AD5" s="434"/>
      <c r="AE5" s="434"/>
      <c r="AF5" s="434"/>
      <c r="AG5" s="434"/>
      <c r="AH5" s="434"/>
      <c r="AI5" s="434"/>
      <c r="AJ5" s="434"/>
      <c r="AK5" s="434"/>
      <c r="AL5" s="434"/>
      <c r="AM5" s="434"/>
      <c r="AN5" s="434"/>
      <c r="AO5" s="434"/>
      <c r="AP5" s="434"/>
      <c r="AQ5" s="434"/>
      <c r="AR5" s="425" t="s">
        <v>90</v>
      </c>
      <c r="AS5" s="425"/>
      <c r="AT5" s="425"/>
      <c r="AU5" s="425"/>
      <c r="AV5" s="425"/>
      <c r="AW5" s="425"/>
      <c r="AX5" s="425"/>
      <c r="AY5" s="425"/>
      <c r="AZ5" s="425"/>
      <c r="BA5" s="425"/>
      <c r="BB5" s="425"/>
      <c r="BC5" s="425"/>
      <c r="BD5" s="425"/>
      <c r="BE5" s="425"/>
      <c r="BF5" s="425"/>
      <c r="BG5" s="425"/>
      <c r="BH5" s="425"/>
      <c r="BI5" s="425"/>
      <c r="BJ5" s="425"/>
      <c r="BK5" s="425"/>
      <c r="BL5" s="424" t="s">
        <v>90</v>
      </c>
      <c r="BM5" s="424"/>
      <c r="BN5" s="424"/>
      <c r="BO5" s="424"/>
      <c r="BP5" s="424"/>
      <c r="BQ5" s="424"/>
      <c r="BR5" s="424"/>
      <c r="BS5" s="424"/>
      <c r="BT5" s="424"/>
      <c r="BU5" s="424"/>
      <c r="BV5" s="424"/>
      <c r="BW5" s="424"/>
      <c r="BX5" s="424"/>
      <c r="BY5" s="424"/>
      <c r="BZ5" s="424"/>
      <c r="CA5" s="424"/>
      <c r="CB5" s="424"/>
      <c r="CC5" s="424"/>
      <c r="CD5" s="424"/>
      <c r="CE5" s="424"/>
      <c r="CF5" s="424" t="s">
        <v>90</v>
      </c>
      <c r="CG5" s="424"/>
      <c r="CH5" s="424"/>
      <c r="CI5" s="424"/>
      <c r="CJ5" s="424"/>
      <c r="CK5" s="424"/>
      <c r="CL5" s="424"/>
      <c r="CM5" s="424"/>
      <c r="CN5" s="424"/>
      <c r="CO5" s="424"/>
      <c r="CP5" s="424"/>
      <c r="CQ5" s="424"/>
      <c r="CR5" s="424"/>
      <c r="CS5" s="424"/>
      <c r="CT5" s="424"/>
      <c r="CU5" s="424"/>
      <c r="CV5" s="424"/>
      <c r="CW5" s="424"/>
      <c r="CX5" s="424"/>
      <c r="CY5" s="424"/>
      <c r="CZ5" s="424" t="s">
        <v>90</v>
      </c>
      <c r="DA5" s="424"/>
      <c r="DB5" s="424"/>
      <c r="DC5" s="424"/>
      <c r="DD5" s="424"/>
      <c r="DE5" s="424"/>
      <c r="DF5" s="424"/>
      <c r="DG5" s="424"/>
      <c r="DH5" s="424"/>
      <c r="DI5" s="424"/>
      <c r="DJ5" s="424"/>
      <c r="DK5" s="424"/>
      <c r="DL5" s="424"/>
      <c r="DM5" s="424"/>
      <c r="DN5" s="424"/>
      <c r="DO5" s="424"/>
      <c r="DP5" s="424"/>
      <c r="DQ5" s="424"/>
      <c r="DR5" s="424"/>
      <c r="DS5" s="424"/>
      <c r="DT5" s="425" t="s">
        <v>90</v>
      </c>
      <c r="DU5" s="425"/>
      <c r="DV5" s="425"/>
      <c r="DW5" s="425"/>
      <c r="DX5" s="425"/>
      <c r="DY5" s="425"/>
      <c r="DZ5" s="425"/>
      <c r="EA5" s="425"/>
      <c r="EB5" s="425"/>
      <c r="EC5" s="425"/>
      <c r="ED5" s="425"/>
      <c r="EE5" s="425"/>
      <c r="EF5" s="425"/>
      <c r="EG5" s="425"/>
      <c r="EH5" s="425"/>
      <c r="EI5" s="425"/>
      <c r="EJ5" s="425"/>
      <c r="EK5" s="425"/>
      <c r="EL5" s="425"/>
      <c r="EM5" s="425"/>
      <c r="EN5" s="425" t="s">
        <v>90</v>
      </c>
      <c r="EO5" s="425"/>
      <c r="EP5" s="425"/>
      <c r="EQ5" s="425"/>
      <c r="ER5" s="425"/>
      <c r="ES5" s="425"/>
      <c r="ET5" s="425"/>
      <c r="EU5" s="425"/>
      <c r="EV5" s="425"/>
      <c r="EW5" s="425"/>
      <c r="EX5" s="425"/>
      <c r="EY5" s="425"/>
      <c r="EZ5" s="425"/>
      <c r="FA5" s="425"/>
      <c r="FB5" s="425"/>
      <c r="FC5" s="425"/>
      <c r="FD5" s="425"/>
      <c r="FE5" s="425"/>
      <c r="FF5" s="425"/>
      <c r="FG5" s="425"/>
      <c r="FH5" s="423" t="s">
        <v>90</v>
      </c>
      <c r="FI5" s="423"/>
      <c r="FJ5" s="423"/>
      <c r="FK5" s="423"/>
      <c r="FL5" s="423"/>
      <c r="FM5" s="423"/>
      <c r="FN5" s="423"/>
      <c r="FO5" s="423"/>
      <c r="FP5" s="423"/>
      <c r="FQ5" s="423"/>
      <c r="FR5" s="423"/>
      <c r="FS5" s="423"/>
      <c r="FT5" s="423"/>
      <c r="FU5" s="423"/>
      <c r="FV5" s="423"/>
      <c r="FW5" s="423"/>
      <c r="FX5" s="423"/>
      <c r="FY5" s="423"/>
      <c r="FZ5" s="423"/>
      <c r="GA5" s="423"/>
      <c r="GB5" s="423" t="s">
        <v>90</v>
      </c>
      <c r="GC5" s="423"/>
      <c r="GD5" s="423"/>
      <c r="GE5" s="423"/>
      <c r="GF5" s="423"/>
      <c r="GG5" s="423"/>
      <c r="GH5" s="423"/>
      <c r="GI5" s="423"/>
      <c r="GJ5" s="423"/>
      <c r="GK5" s="423"/>
      <c r="GL5" s="423"/>
      <c r="GM5" s="423"/>
      <c r="GN5" s="423"/>
      <c r="GO5" s="423"/>
      <c r="GP5" s="423"/>
      <c r="GQ5" s="423"/>
      <c r="GR5" s="423"/>
      <c r="GS5" s="423"/>
      <c r="GT5" s="423"/>
      <c r="GU5" s="423"/>
      <c r="GV5" s="423" t="s">
        <v>90</v>
      </c>
      <c r="GW5" s="423"/>
      <c r="GX5" s="423"/>
      <c r="GY5" s="423"/>
      <c r="GZ5" s="423"/>
      <c r="HA5" s="423"/>
      <c r="HB5" s="423"/>
      <c r="HC5" s="423"/>
      <c r="HD5" s="423"/>
      <c r="HE5" s="423"/>
      <c r="HF5" s="423"/>
      <c r="HG5" s="423"/>
      <c r="HH5" s="423"/>
      <c r="HI5" s="423"/>
      <c r="HJ5" s="423"/>
      <c r="HK5" s="423"/>
      <c r="HL5" s="423"/>
      <c r="HM5" s="423"/>
      <c r="HN5" s="423"/>
      <c r="HO5" s="423"/>
      <c r="HP5" s="423" t="s">
        <v>90</v>
      </c>
      <c r="HQ5" s="423"/>
      <c r="HR5" s="423"/>
      <c r="HS5" s="423"/>
      <c r="HT5" s="423"/>
      <c r="HU5" s="423"/>
      <c r="HV5" s="423"/>
      <c r="HW5" s="423"/>
      <c r="HX5" s="423"/>
      <c r="HY5" s="423"/>
      <c r="HZ5" s="423"/>
      <c r="IA5" s="423"/>
      <c r="IB5" s="423"/>
      <c r="IC5" s="423"/>
      <c r="ID5" s="423"/>
      <c r="IE5" s="423"/>
      <c r="IF5" s="423"/>
      <c r="IG5" s="423"/>
      <c r="IH5" s="423"/>
      <c r="II5" s="423"/>
      <c r="IJ5" s="427" t="s">
        <v>90</v>
      </c>
      <c r="IK5" s="423"/>
      <c r="IL5" s="423"/>
      <c r="IM5" s="428"/>
    </row>
    <row r="6" spans="1:247" ht="195" customHeight="1" x14ac:dyDescent="0.25">
      <c r="A6" s="395"/>
      <c r="B6" s="445"/>
      <c r="C6" s="446"/>
      <c r="D6" s="446"/>
      <c r="E6" s="446"/>
      <c r="F6" s="446"/>
      <c r="G6" s="447"/>
      <c r="H6" s="438" t="s">
        <v>778</v>
      </c>
      <c r="I6" s="438"/>
      <c r="J6" s="438"/>
      <c r="K6" s="438"/>
      <c r="L6" s="438" t="s">
        <v>95</v>
      </c>
      <c r="M6" s="438"/>
      <c r="N6" s="438"/>
      <c r="O6" s="438"/>
      <c r="P6" s="438" t="s">
        <v>776</v>
      </c>
      <c r="Q6" s="438"/>
      <c r="R6" s="438"/>
      <c r="S6" s="438"/>
      <c r="T6" s="439" t="s">
        <v>809</v>
      </c>
      <c r="U6" s="440"/>
      <c r="V6" s="440"/>
      <c r="W6" s="441"/>
      <c r="X6" s="438" t="s">
        <v>1002</v>
      </c>
      <c r="Y6" s="438"/>
      <c r="Z6" s="438"/>
      <c r="AA6" s="438"/>
      <c r="AB6" s="438" t="s">
        <v>1003</v>
      </c>
      <c r="AC6" s="438"/>
      <c r="AD6" s="438"/>
      <c r="AE6" s="438"/>
      <c r="AF6" s="438" t="s">
        <v>780</v>
      </c>
      <c r="AG6" s="438"/>
      <c r="AH6" s="438"/>
      <c r="AI6" s="438"/>
      <c r="AJ6" s="438" t="s">
        <v>508</v>
      </c>
      <c r="AK6" s="438"/>
      <c r="AL6" s="438"/>
      <c r="AM6" s="438"/>
      <c r="AN6" s="438" t="s">
        <v>822</v>
      </c>
      <c r="AO6" s="438"/>
      <c r="AP6" s="438"/>
      <c r="AQ6" s="438"/>
      <c r="AR6" s="438" t="s">
        <v>790</v>
      </c>
      <c r="AS6" s="438"/>
      <c r="AT6" s="438"/>
      <c r="AU6" s="438"/>
      <c r="AV6" s="438" t="s">
        <v>761</v>
      </c>
      <c r="AW6" s="438"/>
      <c r="AX6" s="438"/>
      <c r="AY6" s="438"/>
      <c r="AZ6" s="438" t="s">
        <v>1010</v>
      </c>
      <c r="BA6" s="438"/>
      <c r="BB6" s="438"/>
      <c r="BC6" s="438"/>
      <c r="BD6" s="438" t="s">
        <v>758</v>
      </c>
      <c r="BE6" s="438"/>
      <c r="BF6" s="438"/>
      <c r="BG6" s="438"/>
      <c r="BH6" s="438" t="s">
        <v>656</v>
      </c>
      <c r="BI6" s="438"/>
      <c r="BJ6" s="438"/>
      <c r="BK6" s="438"/>
      <c r="BL6" s="438" t="s">
        <v>1071</v>
      </c>
      <c r="BM6" s="438"/>
      <c r="BN6" s="438"/>
      <c r="BO6" s="438"/>
      <c r="BP6" s="438" t="s">
        <v>96</v>
      </c>
      <c r="BQ6" s="438"/>
      <c r="BR6" s="438"/>
      <c r="BS6" s="438"/>
      <c r="BT6" s="438" t="s">
        <v>667</v>
      </c>
      <c r="BU6" s="438"/>
      <c r="BV6" s="438"/>
      <c r="BW6" s="438"/>
      <c r="BX6" s="438" t="s">
        <v>801</v>
      </c>
      <c r="BY6" s="438"/>
      <c r="BZ6" s="438"/>
      <c r="CA6" s="438"/>
      <c r="CB6" s="438" t="s">
        <v>765</v>
      </c>
      <c r="CC6" s="438"/>
      <c r="CD6" s="438"/>
      <c r="CE6" s="438"/>
      <c r="CF6" s="438" t="s">
        <v>766</v>
      </c>
      <c r="CG6" s="438"/>
      <c r="CH6" s="438"/>
      <c r="CI6" s="438"/>
      <c r="CJ6" s="438" t="s">
        <v>767</v>
      </c>
      <c r="CK6" s="438"/>
      <c r="CL6" s="438"/>
      <c r="CM6" s="438"/>
      <c r="CN6" s="438" t="s">
        <v>1008</v>
      </c>
      <c r="CO6" s="438"/>
      <c r="CP6" s="438"/>
      <c r="CQ6" s="438"/>
      <c r="CR6" s="438" t="s">
        <v>1054</v>
      </c>
      <c r="CS6" s="438"/>
      <c r="CT6" s="438"/>
      <c r="CU6" s="438"/>
      <c r="CV6" s="438" t="s">
        <v>807</v>
      </c>
      <c r="CW6" s="438"/>
      <c r="CX6" s="438"/>
      <c r="CY6" s="438"/>
      <c r="CZ6" s="438" t="s">
        <v>797</v>
      </c>
      <c r="DA6" s="438"/>
      <c r="DB6" s="438"/>
      <c r="DC6" s="438"/>
      <c r="DD6" s="438" t="s">
        <v>671</v>
      </c>
      <c r="DE6" s="438"/>
      <c r="DF6" s="438"/>
      <c r="DG6" s="438"/>
      <c r="DH6" s="438" t="s">
        <v>1022</v>
      </c>
      <c r="DI6" s="438"/>
      <c r="DJ6" s="438"/>
      <c r="DK6" s="438"/>
      <c r="DL6" s="438" t="s">
        <v>813</v>
      </c>
      <c r="DM6" s="438"/>
      <c r="DN6" s="438"/>
      <c r="DO6" s="438"/>
      <c r="DP6" s="438" t="s">
        <v>628</v>
      </c>
      <c r="DQ6" s="438"/>
      <c r="DR6" s="438"/>
      <c r="DS6" s="438"/>
      <c r="DT6" s="438" t="s">
        <v>774</v>
      </c>
      <c r="DU6" s="438"/>
      <c r="DV6" s="438"/>
      <c r="DW6" s="438"/>
      <c r="DX6" s="438" t="s">
        <v>1017</v>
      </c>
      <c r="DY6" s="438"/>
      <c r="DZ6" s="438"/>
      <c r="EA6" s="438"/>
      <c r="EB6" s="438" t="s">
        <v>1006</v>
      </c>
      <c r="EC6" s="438"/>
      <c r="ED6" s="438"/>
      <c r="EE6" s="438"/>
      <c r="EF6" s="439" t="s">
        <v>783</v>
      </c>
      <c r="EG6" s="440"/>
      <c r="EH6" s="440"/>
      <c r="EI6" s="441"/>
      <c r="EJ6" s="438" t="s">
        <v>718</v>
      </c>
      <c r="EK6" s="438"/>
      <c r="EL6" s="438"/>
      <c r="EM6" s="438"/>
      <c r="EN6" s="438" t="s">
        <v>769</v>
      </c>
      <c r="EO6" s="438"/>
      <c r="EP6" s="438"/>
      <c r="EQ6" s="438"/>
      <c r="ER6" s="439" t="s">
        <v>751</v>
      </c>
      <c r="ES6" s="440"/>
      <c r="ET6" s="440"/>
      <c r="EU6" s="441"/>
      <c r="EV6" s="438" t="s">
        <v>1039</v>
      </c>
      <c r="EW6" s="438"/>
      <c r="EX6" s="438"/>
      <c r="EY6" s="438"/>
      <c r="EZ6" s="438" t="s">
        <v>1012</v>
      </c>
      <c r="FA6" s="438"/>
      <c r="FB6" s="438"/>
      <c r="FC6" s="438"/>
      <c r="FD6" s="438" t="s">
        <v>1015</v>
      </c>
      <c r="FE6" s="438"/>
      <c r="FF6" s="438"/>
      <c r="FG6" s="438"/>
      <c r="FH6" s="438" t="s">
        <v>787</v>
      </c>
      <c r="FI6" s="438"/>
      <c r="FJ6" s="438"/>
      <c r="FK6" s="438"/>
      <c r="FL6" s="438" t="s">
        <v>794</v>
      </c>
      <c r="FM6" s="438"/>
      <c r="FN6" s="438"/>
      <c r="FO6" s="438"/>
      <c r="FP6" s="438" t="s">
        <v>804</v>
      </c>
      <c r="FQ6" s="438"/>
      <c r="FR6" s="438"/>
      <c r="FS6" s="438"/>
      <c r="FT6" s="438" t="s">
        <v>999</v>
      </c>
      <c r="FU6" s="438"/>
      <c r="FV6" s="438"/>
      <c r="FW6" s="438"/>
      <c r="FX6" s="438" t="s">
        <v>817</v>
      </c>
      <c r="FY6" s="438"/>
      <c r="FZ6" s="438"/>
      <c r="GA6" s="438"/>
      <c r="GB6" s="438" t="s">
        <v>820</v>
      </c>
      <c r="GC6" s="438"/>
      <c r="GD6" s="438"/>
      <c r="GE6" s="438"/>
      <c r="GF6" s="438" t="s">
        <v>1057</v>
      </c>
      <c r="GG6" s="438"/>
      <c r="GH6" s="438"/>
      <c r="GI6" s="438"/>
      <c r="GJ6" s="438" t="s">
        <v>968</v>
      </c>
      <c r="GK6" s="438"/>
      <c r="GL6" s="438"/>
      <c r="GM6" s="438"/>
      <c r="GN6" s="438" t="s">
        <v>1068</v>
      </c>
      <c r="GO6" s="438"/>
      <c r="GP6" s="438"/>
      <c r="GQ6" s="438"/>
      <c r="GR6" s="438" t="s">
        <v>1019</v>
      </c>
      <c r="GS6" s="438"/>
      <c r="GT6" s="438"/>
      <c r="GU6" s="438"/>
      <c r="GV6" s="438" t="s">
        <v>1025</v>
      </c>
      <c r="GW6" s="438"/>
      <c r="GX6" s="438"/>
      <c r="GY6" s="438"/>
      <c r="GZ6" s="438" t="s">
        <v>1027</v>
      </c>
      <c r="HA6" s="438"/>
      <c r="HB6" s="438"/>
      <c r="HC6" s="438"/>
      <c r="HD6" s="438" t="s">
        <v>1031</v>
      </c>
      <c r="HE6" s="438"/>
      <c r="HF6" s="438"/>
      <c r="HG6" s="438"/>
      <c r="HH6" s="438" t="s">
        <v>1034</v>
      </c>
      <c r="HI6" s="438"/>
      <c r="HJ6" s="438"/>
      <c r="HK6" s="438"/>
      <c r="HL6" s="438" t="s">
        <v>1036</v>
      </c>
      <c r="HM6" s="438"/>
      <c r="HN6" s="438"/>
      <c r="HO6" s="438"/>
      <c r="HP6" s="438" t="s">
        <v>1042</v>
      </c>
      <c r="HQ6" s="438"/>
      <c r="HR6" s="438"/>
      <c r="HS6" s="438"/>
      <c r="HT6" s="438" t="s">
        <v>1046</v>
      </c>
      <c r="HU6" s="438"/>
      <c r="HV6" s="438"/>
      <c r="HW6" s="438"/>
      <c r="HX6" s="438" t="s">
        <v>1048</v>
      </c>
      <c r="HY6" s="438"/>
      <c r="HZ6" s="438"/>
      <c r="IA6" s="438"/>
      <c r="IB6" s="438" t="s">
        <v>1051</v>
      </c>
      <c r="IC6" s="438"/>
      <c r="ID6" s="438"/>
      <c r="IE6" s="438"/>
      <c r="IF6" s="438" t="s">
        <v>1061</v>
      </c>
      <c r="IG6" s="438"/>
      <c r="IH6" s="438"/>
      <c r="II6" s="438"/>
      <c r="IJ6" s="438" t="s">
        <v>1064</v>
      </c>
      <c r="IK6" s="438"/>
      <c r="IL6" s="438"/>
      <c r="IM6" s="438"/>
    </row>
    <row r="7" spans="1:247" ht="21.75" customHeight="1" x14ac:dyDescent="0.25">
      <c r="A7" s="395"/>
      <c r="B7" s="395" t="s">
        <v>942</v>
      </c>
      <c r="C7" s="395" t="s">
        <v>645</v>
      </c>
      <c r="D7" s="395"/>
      <c r="E7" s="395"/>
      <c r="F7" s="395" t="s">
        <v>79</v>
      </c>
      <c r="G7" s="395" t="s">
        <v>6</v>
      </c>
      <c r="H7" s="435" t="s">
        <v>943</v>
      </c>
      <c r="I7" s="435" t="s">
        <v>944</v>
      </c>
      <c r="J7" s="435" t="s">
        <v>79</v>
      </c>
      <c r="K7" s="435" t="s">
        <v>6</v>
      </c>
      <c r="L7" s="435" t="s">
        <v>943</v>
      </c>
      <c r="M7" s="435" t="s">
        <v>944</v>
      </c>
      <c r="N7" s="435" t="s">
        <v>79</v>
      </c>
      <c r="O7" s="435" t="s">
        <v>6</v>
      </c>
      <c r="P7" s="435" t="s">
        <v>943</v>
      </c>
      <c r="Q7" s="435" t="s">
        <v>944</v>
      </c>
      <c r="R7" s="435" t="s">
        <v>79</v>
      </c>
      <c r="S7" s="435" t="s">
        <v>6</v>
      </c>
      <c r="T7" s="435" t="s">
        <v>943</v>
      </c>
      <c r="U7" s="435" t="s">
        <v>944</v>
      </c>
      <c r="V7" s="435" t="s">
        <v>79</v>
      </c>
      <c r="W7" s="435" t="s">
        <v>6</v>
      </c>
      <c r="X7" s="435" t="s">
        <v>943</v>
      </c>
      <c r="Y7" s="435" t="s">
        <v>944</v>
      </c>
      <c r="Z7" s="435" t="s">
        <v>79</v>
      </c>
      <c r="AA7" s="435" t="s">
        <v>6</v>
      </c>
      <c r="AB7" s="435" t="s">
        <v>943</v>
      </c>
      <c r="AC7" s="435" t="s">
        <v>944</v>
      </c>
      <c r="AD7" s="435" t="s">
        <v>79</v>
      </c>
      <c r="AE7" s="435" t="s">
        <v>6</v>
      </c>
      <c r="AF7" s="435" t="s">
        <v>943</v>
      </c>
      <c r="AG7" s="435" t="s">
        <v>944</v>
      </c>
      <c r="AH7" s="435" t="s">
        <v>79</v>
      </c>
      <c r="AI7" s="435" t="s">
        <v>6</v>
      </c>
      <c r="AJ7" s="435" t="s">
        <v>943</v>
      </c>
      <c r="AK7" s="435" t="s">
        <v>944</v>
      </c>
      <c r="AL7" s="435" t="s">
        <v>79</v>
      </c>
      <c r="AM7" s="435" t="s">
        <v>6</v>
      </c>
      <c r="AN7" s="435" t="s">
        <v>943</v>
      </c>
      <c r="AO7" s="435" t="s">
        <v>1059</v>
      </c>
      <c r="AP7" s="435" t="s">
        <v>79</v>
      </c>
      <c r="AQ7" s="435" t="s">
        <v>6</v>
      </c>
      <c r="AR7" s="435" t="s">
        <v>943</v>
      </c>
      <c r="AS7" s="435" t="s">
        <v>944</v>
      </c>
      <c r="AT7" s="435" t="s">
        <v>79</v>
      </c>
      <c r="AU7" s="435" t="s">
        <v>6</v>
      </c>
      <c r="AV7" s="435" t="s">
        <v>943</v>
      </c>
      <c r="AW7" s="435" t="s">
        <v>944</v>
      </c>
      <c r="AX7" s="435" t="s">
        <v>79</v>
      </c>
      <c r="AY7" s="435" t="s">
        <v>6</v>
      </c>
      <c r="AZ7" s="435" t="s">
        <v>943</v>
      </c>
      <c r="BA7" s="435" t="s">
        <v>944</v>
      </c>
      <c r="BB7" s="435" t="s">
        <v>79</v>
      </c>
      <c r="BC7" s="435" t="s">
        <v>91</v>
      </c>
      <c r="BD7" s="435" t="s">
        <v>943</v>
      </c>
      <c r="BE7" s="435" t="s">
        <v>944</v>
      </c>
      <c r="BF7" s="435" t="s">
        <v>79</v>
      </c>
      <c r="BG7" s="435" t="s">
        <v>91</v>
      </c>
      <c r="BH7" s="435" t="s">
        <v>943</v>
      </c>
      <c r="BI7" s="435" t="s">
        <v>944</v>
      </c>
      <c r="BJ7" s="435" t="s">
        <v>79</v>
      </c>
      <c r="BK7" s="435" t="s">
        <v>91</v>
      </c>
      <c r="BL7" s="435" t="s">
        <v>943</v>
      </c>
      <c r="BM7" s="435" t="s">
        <v>944</v>
      </c>
      <c r="BN7" s="435" t="s">
        <v>79</v>
      </c>
      <c r="BO7" s="435" t="s">
        <v>91</v>
      </c>
      <c r="BP7" s="435" t="s">
        <v>943</v>
      </c>
      <c r="BQ7" s="435" t="s">
        <v>944</v>
      </c>
      <c r="BR7" s="435" t="s">
        <v>79</v>
      </c>
      <c r="BS7" s="435" t="s">
        <v>91</v>
      </c>
      <c r="BT7" s="435" t="s">
        <v>943</v>
      </c>
      <c r="BU7" s="435" t="s">
        <v>1059</v>
      </c>
      <c r="BV7" s="435" t="s">
        <v>79</v>
      </c>
      <c r="BW7" s="435" t="s">
        <v>6</v>
      </c>
      <c r="BX7" s="435" t="s">
        <v>943</v>
      </c>
      <c r="BY7" s="435" t="s">
        <v>944</v>
      </c>
      <c r="BZ7" s="435" t="s">
        <v>79</v>
      </c>
      <c r="CA7" s="435" t="s">
        <v>91</v>
      </c>
      <c r="CB7" s="435" t="s">
        <v>943</v>
      </c>
      <c r="CC7" s="435" t="s">
        <v>944</v>
      </c>
      <c r="CD7" s="435" t="s">
        <v>79</v>
      </c>
      <c r="CE7" s="435" t="s">
        <v>91</v>
      </c>
      <c r="CF7" s="435" t="s">
        <v>943</v>
      </c>
      <c r="CG7" s="435" t="s">
        <v>944</v>
      </c>
      <c r="CH7" s="435" t="s">
        <v>79</v>
      </c>
      <c r="CI7" s="435" t="s">
        <v>91</v>
      </c>
      <c r="CJ7" s="435" t="s">
        <v>943</v>
      </c>
      <c r="CK7" s="435" t="s">
        <v>944</v>
      </c>
      <c r="CL7" s="435" t="s">
        <v>79</v>
      </c>
      <c r="CM7" s="435" t="s">
        <v>91</v>
      </c>
      <c r="CN7" s="435" t="s">
        <v>943</v>
      </c>
      <c r="CO7" s="435" t="s">
        <v>944</v>
      </c>
      <c r="CP7" s="435" t="s">
        <v>79</v>
      </c>
      <c r="CQ7" s="435" t="s">
        <v>91</v>
      </c>
      <c r="CR7" s="435" t="s">
        <v>943</v>
      </c>
      <c r="CS7" s="435" t="s">
        <v>944</v>
      </c>
      <c r="CT7" s="435" t="s">
        <v>79</v>
      </c>
      <c r="CU7" s="435" t="s">
        <v>91</v>
      </c>
      <c r="CV7" s="435" t="s">
        <v>943</v>
      </c>
      <c r="CW7" s="435" t="s">
        <v>944</v>
      </c>
      <c r="CX7" s="435" t="s">
        <v>79</v>
      </c>
      <c r="CY7" s="435" t="s">
        <v>91</v>
      </c>
      <c r="CZ7" s="435" t="s">
        <v>943</v>
      </c>
      <c r="DA7" s="435" t="s">
        <v>944</v>
      </c>
      <c r="DB7" s="435" t="s">
        <v>79</v>
      </c>
      <c r="DC7" s="435" t="s">
        <v>91</v>
      </c>
      <c r="DD7" s="435" t="s">
        <v>943</v>
      </c>
      <c r="DE7" s="435" t="s">
        <v>944</v>
      </c>
      <c r="DF7" s="435" t="s">
        <v>79</v>
      </c>
      <c r="DG7" s="435" t="s">
        <v>91</v>
      </c>
      <c r="DH7" s="435" t="s">
        <v>943</v>
      </c>
      <c r="DI7" s="435" t="s">
        <v>944</v>
      </c>
      <c r="DJ7" s="435" t="s">
        <v>79</v>
      </c>
      <c r="DK7" s="435" t="s">
        <v>91</v>
      </c>
      <c r="DL7" s="435" t="s">
        <v>943</v>
      </c>
      <c r="DM7" s="435" t="s">
        <v>944</v>
      </c>
      <c r="DN7" s="435" t="s">
        <v>79</v>
      </c>
      <c r="DO7" s="435" t="s">
        <v>91</v>
      </c>
      <c r="DP7" s="435" t="s">
        <v>943</v>
      </c>
      <c r="DQ7" s="435" t="s">
        <v>944</v>
      </c>
      <c r="DR7" s="435" t="s">
        <v>79</v>
      </c>
      <c r="DS7" s="435" t="s">
        <v>6</v>
      </c>
      <c r="DT7" s="435" t="s">
        <v>943</v>
      </c>
      <c r="DU7" s="435" t="s">
        <v>944</v>
      </c>
      <c r="DV7" s="435" t="s">
        <v>79</v>
      </c>
      <c r="DW7" s="435" t="s">
        <v>6</v>
      </c>
      <c r="DX7" s="435" t="s">
        <v>943</v>
      </c>
      <c r="DY7" s="435" t="s">
        <v>944</v>
      </c>
      <c r="DZ7" s="435" t="s">
        <v>79</v>
      </c>
      <c r="EA7" s="435" t="s">
        <v>6</v>
      </c>
      <c r="EB7" s="435" t="s">
        <v>943</v>
      </c>
      <c r="EC7" s="435" t="s">
        <v>944</v>
      </c>
      <c r="ED7" s="435" t="s">
        <v>79</v>
      </c>
      <c r="EE7" s="435" t="s">
        <v>6</v>
      </c>
      <c r="EF7" s="435" t="s">
        <v>943</v>
      </c>
      <c r="EG7" s="435" t="s">
        <v>944</v>
      </c>
      <c r="EH7" s="435" t="s">
        <v>79</v>
      </c>
      <c r="EI7" s="435" t="s">
        <v>6</v>
      </c>
      <c r="EJ7" s="435" t="s">
        <v>943</v>
      </c>
      <c r="EK7" s="435" t="s">
        <v>944</v>
      </c>
      <c r="EL7" s="435" t="s">
        <v>79</v>
      </c>
      <c r="EM7" s="435" t="s">
        <v>91</v>
      </c>
      <c r="EN7" s="435" t="s">
        <v>943</v>
      </c>
      <c r="EO7" s="435" t="s">
        <v>944</v>
      </c>
      <c r="EP7" s="435" t="s">
        <v>79</v>
      </c>
      <c r="EQ7" s="435" t="s">
        <v>6</v>
      </c>
      <c r="ER7" s="435" t="s">
        <v>943</v>
      </c>
      <c r="ES7" s="435" t="s">
        <v>944</v>
      </c>
      <c r="ET7" s="435" t="s">
        <v>79</v>
      </c>
      <c r="EU7" s="435" t="s">
        <v>6</v>
      </c>
      <c r="EV7" s="435" t="s">
        <v>943</v>
      </c>
      <c r="EW7" s="435" t="s">
        <v>944</v>
      </c>
      <c r="EX7" s="435" t="s">
        <v>79</v>
      </c>
      <c r="EY7" s="435" t="s">
        <v>6</v>
      </c>
      <c r="EZ7" s="435" t="s">
        <v>943</v>
      </c>
      <c r="FA7" s="435" t="s">
        <v>944</v>
      </c>
      <c r="FB7" s="435" t="s">
        <v>79</v>
      </c>
      <c r="FC7" s="435" t="s">
        <v>6</v>
      </c>
      <c r="FD7" s="435" t="s">
        <v>943</v>
      </c>
      <c r="FE7" s="435" t="s">
        <v>944</v>
      </c>
      <c r="FF7" s="435" t="s">
        <v>79</v>
      </c>
      <c r="FG7" s="435" t="s">
        <v>6</v>
      </c>
      <c r="FH7" s="435" t="s">
        <v>943</v>
      </c>
      <c r="FI7" s="435" t="s">
        <v>944</v>
      </c>
      <c r="FJ7" s="435" t="s">
        <v>79</v>
      </c>
      <c r="FK7" s="435" t="s">
        <v>6</v>
      </c>
      <c r="FL7" s="435" t="s">
        <v>943</v>
      </c>
      <c r="FM7" s="435" t="s">
        <v>944</v>
      </c>
      <c r="FN7" s="435" t="s">
        <v>79</v>
      </c>
      <c r="FO7" s="435" t="s">
        <v>6</v>
      </c>
      <c r="FP7" s="435" t="s">
        <v>943</v>
      </c>
      <c r="FQ7" s="435" t="s">
        <v>944</v>
      </c>
      <c r="FR7" s="435" t="s">
        <v>79</v>
      </c>
      <c r="FS7" s="435" t="s">
        <v>6</v>
      </c>
      <c r="FT7" s="435" t="s">
        <v>943</v>
      </c>
      <c r="FU7" s="435" t="s">
        <v>944</v>
      </c>
      <c r="FV7" s="435" t="s">
        <v>79</v>
      </c>
      <c r="FW7" s="435" t="s">
        <v>6</v>
      </c>
      <c r="FX7" s="435" t="s">
        <v>943</v>
      </c>
      <c r="FY7" s="435" t="s">
        <v>944</v>
      </c>
      <c r="FZ7" s="435" t="s">
        <v>79</v>
      </c>
      <c r="GA7" s="435" t="s">
        <v>6</v>
      </c>
      <c r="GB7" s="435" t="s">
        <v>943</v>
      </c>
      <c r="GC7" s="435" t="s">
        <v>944</v>
      </c>
      <c r="GD7" s="435" t="s">
        <v>79</v>
      </c>
      <c r="GE7" s="435" t="s">
        <v>6</v>
      </c>
      <c r="GF7" s="435" t="s">
        <v>943</v>
      </c>
      <c r="GG7" s="435" t="s">
        <v>944</v>
      </c>
      <c r="GH7" s="435" t="s">
        <v>79</v>
      </c>
      <c r="GI7" s="435" t="s">
        <v>6</v>
      </c>
      <c r="GJ7" s="435" t="s">
        <v>943</v>
      </c>
      <c r="GK7" s="435" t="s">
        <v>944</v>
      </c>
      <c r="GL7" s="435" t="s">
        <v>79</v>
      </c>
      <c r="GM7" s="435" t="s">
        <v>6</v>
      </c>
      <c r="GN7" s="435" t="s">
        <v>943</v>
      </c>
      <c r="GO7" s="435" t="s">
        <v>944</v>
      </c>
      <c r="GP7" s="435" t="s">
        <v>79</v>
      </c>
      <c r="GQ7" s="435" t="s">
        <v>6</v>
      </c>
      <c r="GR7" s="435" t="s">
        <v>943</v>
      </c>
      <c r="GS7" s="435" t="s">
        <v>944</v>
      </c>
      <c r="GT7" s="435" t="s">
        <v>79</v>
      </c>
      <c r="GU7" s="435" t="s">
        <v>6</v>
      </c>
      <c r="GV7" s="435" t="s">
        <v>943</v>
      </c>
      <c r="GW7" s="435" t="s">
        <v>944</v>
      </c>
      <c r="GX7" s="435" t="s">
        <v>79</v>
      </c>
      <c r="GY7" s="435" t="s">
        <v>6</v>
      </c>
      <c r="GZ7" s="435" t="s">
        <v>943</v>
      </c>
      <c r="HA7" s="435" t="s">
        <v>944</v>
      </c>
      <c r="HB7" s="435" t="s">
        <v>79</v>
      </c>
      <c r="HC7" s="435" t="s">
        <v>6</v>
      </c>
      <c r="HD7" s="435" t="s">
        <v>943</v>
      </c>
      <c r="HE7" s="435" t="s">
        <v>944</v>
      </c>
      <c r="HF7" s="435" t="s">
        <v>79</v>
      </c>
      <c r="HG7" s="435" t="s">
        <v>6</v>
      </c>
      <c r="HH7" s="435" t="s">
        <v>943</v>
      </c>
      <c r="HI7" s="435" t="s">
        <v>944</v>
      </c>
      <c r="HJ7" s="435" t="s">
        <v>79</v>
      </c>
      <c r="HK7" s="435" t="s">
        <v>6</v>
      </c>
      <c r="HL7" s="435" t="s">
        <v>943</v>
      </c>
      <c r="HM7" s="435" t="s">
        <v>944</v>
      </c>
      <c r="HN7" s="435" t="s">
        <v>79</v>
      </c>
      <c r="HO7" s="435" t="s">
        <v>6</v>
      </c>
      <c r="HP7" s="435" t="s">
        <v>943</v>
      </c>
      <c r="HQ7" s="435" t="s">
        <v>944</v>
      </c>
      <c r="HR7" s="435" t="s">
        <v>79</v>
      </c>
      <c r="HS7" s="435" t="s">
        <v>6</v>
      </c>
      <c r="HT7" s="435" t="s">
        <v>943</v>
      </c>
      <c r="HU7" s="435" t="s">
        <v>944</v>
      </c>
      <c r="HV7" s="435" t="s">
        <v>79</v>
      </c>
      <c r="HW7" s="435" t="s">
        <v>6</v>
      </c>
      <c r="HX7" s="435" t="s">
        <v>943</v>
      </c>
      <c r="HY7" s="435" t="s">
        <v>944</v>
      </c>
      <c r="HZ7" s="435" t="s">
        <v>79</v>
      </c>
      <c r="IA7" s="435" t="s">
        <v>6</v>
      </c>
      <c r="IB7" s="435" t="s">
        <v>943</v>
      </c>
      <c r="IC7" s="435" t="s">
        <v>944</v>
      </c>
      <c r="ID7" s="435" t="s">
        <v>79</v>
      </c>
      <c r="IE7" s="435" t="s">
        <v>6</v>
      </c>
      <c r="IF7" s="435" t="s">
        <v>943</v>
      </c>
      <c r="IG7" s="435" t="s">
        <v>944</v>
      </c>
      <c r="IH7" s="435" t="s">
        <v>79</v>
      </c>
      <c r="II7" s="435" t="s">
        <v>6</v>
      </c>
      <c r="IJ7" s="435" t="s">
        <v>943</v>
      </c>
      <c r="IK7" s="435" t="s">
        <v>944</v>
      </c>
      <c r="IL7" s="435" t="s">
        <v>79</v>
      </c>
      <c r="IM7" s="435" t="s">
        <v>6</v>
      </c>
    </row>
    <row r="8" spans="1:247" ht="17.25" customHeight="1" x14ac:dyDescent="0.25">
      <c r="A8" s="395"/>
      <c r="B8" s="395"/>
      <c r="C8" s="395" t="s">
        <v>649</v>
      </c>
      <c r="D8" s="395" t="s">
        <v>715</v>
      </c>
      <c r="E8" s="395"/>
      <c r="F8" s="395"/>
      <c r="G8" s="395"/>
      <c r="H8" s="436"/>
      <c r="I8" s="436"/>
      <c r="J8" s="436"/>
      <c r="K8" s="436"/>
      <c r="L8" s="436"/>
      <c r="M8" s="436"/>
      <c r="N8" s="436"/>
      <c r="O8" s="436"/>
      <c r="P8" s="436"/>
      <c r="Q8" s="436"/>
      <c r="R8" s="436"/>
      <c r="S8" s="436"/>
      <c r="T8" s="436"/>
      <c r="U8" s="436"/>
      <c r="V8" s="436"/>
      <c r="W8" s="436"/>
      <c r="X8" s="436"/>
      <c r="Y8" s="436"/>
      <c r="Z8" s="436"/>
      <c r="AA8" s="436"/>
      <c r="AB8" s="436"/>
      <c r="AC8" s="436"/>
      <c r="AD8" s="436"/>
      <c r="AE8" s="436"/>
      <c r="AF8" s="436"/>
      <c r="AG8" s="436"/>
      <c r="AH8" s="436"/>
      <c r="AI8" s="436"/>
      <c r="AJ8" s="436"/>
      <c r="AK8" s="436"/>
      <c r="AL8" s="436"/>
      <c r="AM8" s="436"/>
      <c r="AN8" s="436"/>
      <c r="AO8" s="436"/>
      <c r="AP8" s="436"/>
      <c r="AQ8" s="436"/>
      <c r="AR8" s="436"/>
      <c r="AS8" s="436"/>
      <c r="AT8" s="436"/>
      <c r="AU8" s="436"/>
      <c r="AV8" s="436"/>
      <c r="AW8" s="436"/>
      <c r="AX8" s="436"/>
      <c r="AY8" s="436"/>
      <c r="AZ8" s="436"/>
      <c r="BA8" s="436"/>
      <c r="BB8" s="436"/>
      <c r="BC8" s="436"/>
      <c r="BD8" s="436"/>
      <c r="BE8" s="436"/>
      <c r="BF8" s="436"/>
      <c r="BG8" s="436"/>
      <c r="BH8" s="436"/>
      <c r="BI8" s="436"/>
      <c r="BJ8" s="436"/>
      <c r="BK8" s="436"/>
      <c r="BL8" s="436"/>
      <c r="BM8" s="436"/>
      <c r="BN8" s="436"/>
      <c r="BO8" s="436"/>
      <c r="BP8" s="436"/>
      <c r="BQ8" s="436"/>
      <c r="BR8" s="436"/>
      <c r="BS8" s="436"/>
      <c r="BT8" s="436"/>
      <c r="BU8" s="436"/>
      <c r="BV8" s="436"/>
      <c r="BW8" s="436"/>
      <c r="BX8" s="436"/>
      <c r="BY8" s="436"/>
      <c r="BZ8" s="436"/>
      <c r="CA8" s="436"/>
      <c r="CB8" s="436"/>
      <c r="CC8" s="436"/>
      <c r="CD8" s="436"/>
      <c r="CE8" s="436"/>
      <c r="CF8" s="436"/>
      <c r="CG8" s="436"/>
      <c r="CH8" s="436"/>
      <c r="CI8" s="436"/>
      <c r="CJ8" s="436"/>
      <c r="CK8" s="436"/>
      <c r="CL8" s="436"/>
      <c r="CM8" s="436"/>
      <c r="CN8" s="436"/>
      <c r="CO8" s="436"/>
      <c r="CP8" s="436"/>
      <c r="CQ8" s="436"/>
      <c r="CR8" s="436"/>
      <c r="CS8" s="436"/>
      <c r="CT8" s="436"/>
      <c r="CU8" s="436"/>
      <c r="CV8" s="436"/>
      <c r="CW8" s="436"/>
      <c r="CX8" s="436"/>
      <c r="CY8" s="436"/>
      <c r="CZ8" s="436"/>
      <c r="DA8" s="436"/>
      <c r="DB8" s="436"/>
      <c r="DC8" s="436"/>
      <c r="DD8" s="436"/>
      <c r="DE8" s="436"/>
      <c r="DF8" s="436"/>
      <c r="DG8" s="436"/>
      <c r="DH8" s="436"/>
      <c r="DI8" s="436"/>
      <c r="DJ8" s="436"/>
      <c r="DK8" s="436"/>
      <c r="DL8" s="436"/>
      <c r="DM8" s="436"/>
      <c r="DN8" s="436"/>
      <c r="DO8" s="436"/>
      <c r="DP8" s="436"/>
      <c r="DQ8" s="436"/>
      <c r="DR8" s="436"/>
      <c r="DS8" s="436"/>
      <c r="DT8" s="436"/>
      <c r="DU8" s="436"/>
      <c r="DV8" s="436"/>
      <c r="DW8" s="436"/>
      <c r="DX8" s="436"/>
      <c r="DY8" s="436"/>
      <c r="DZ8" s="436"/>
      <c r="EA8" s="436"/>
      <c r="EB8" s="436"/>
      <c r="EC8" s="436"/>
      <c r="ED8" s="436"/>
      <c r="EE8" s="436"/>
      <c r="EF8" s="436"/>
      <c r="EG8" s="436"/>
      <c r="EH8" s="436"/>
      <c r="EI8" s="436"/>
      <c r="EJ8" s="436"/>
      <c r="EK8" s="436"/>
      <c r="EL8" s="436"/>
      <c r="EM8" s="436"/>
      <c r="EN8" s="436"/>
      <c r="EO8" s="436"/>
      <c r="EP8" s="436"/>
      <c r="EQ8" s="436"/>
      <c r="ER8" s="436"/>
      <c r="ES8" s="436"/>
      <c r="ET8" s="436"/>
      <c r="EU8" s="436"/>
      <c r="EV8" s="436"/>
      <c r="EW8" s="436"/>
      <c r="EX8" s="436"/>
      <c r="EY8" s="436"/>
      <c r="EZ8" s="436"/>
      <c r="FA8" s="436"/>
      <c r="FB8" s="436"/>
      <c r="FC8" s="436"/>
      <c r="FD8" s="436"/>
      <c r="FE8" s="436"/>
      <c r="FF8" s="436"/>
      <c r="FG8" s="436"/>
      <c r="FH8" s="436"/>
      <c r="FI8" s="436"/>
      <c r="FJ8" s="436"/>
      <c r="FK8" s="436"/>
      <c r="FL8" s="436"/>
      <c r="FM8" s="436"/>
      <c r="FN8" s="436"/>
      <c r="FO8" s="436"/>
      <c r="FP8" s="436"/>
      <c r="FQ8" s="436"/>
      <c r="FR8" s="436"/>
      <c r="FS8" s="436"/>
      <c r="FT8" s="436"/>
      <c r="FU8" s="436"/>
      <c r="FV8" s="436"/>
      <c r="FW8" s="436"/>
      <c r="FX8" s="436"/>
      <c r="FY8" s="436"/>
      <c r="FZ8" s="436"/>
      <c r="GA8" s="436"/>
      <c r="GB8" s="436"/>
      <c r="GC8" s="436"/>
      <c r="GD8" s="436"/>
      <c r="GE8" s="436"/>
      <c r="GF8" s="436"/>
      <c r="GG8" s="436"/>
      <c r="GH8" s="436"/>
      <c r="GI8" s="436"/>
      <c r="GJ8" s="436"/>
      <c r="GK8" s="436"/>
      <c r="GL8" s="436"/>
      <c r="GM8" s="436"/>
      <c r="GN8" s="436"/>
      <c r="GO8" s="436"/>
      <c r="GP8" s="436"/>
      <c r="GQ8" s="436"/>
      <c r="GR8" s="436"/>
      <c r="GS8" s="436"/>
      <c r="GT8" s="436"/>
      <c r="GU8" s="436"/>
      <c r="GV8" s="436"/>
      <c r="GW8" s="436"/>
      <c r="GX8" s="436"/>
      <c r="GY8" s="436"/>
      <c r="GZ8" s="436"/>
      <c r="HA8" s="436"/>
      <c r="HB8" s="436"/>
      <c r="HC8" s="436"/>
      <c r="HD8" s="436"/>
      <c r="HE8" s="436"/>
      <c r="HF8" s="436"/>
      <c r="HG8" s="436"/>
      <c r="HH8" s="436"/>
      <c r="HI8" s="436"/>
      <c r="HJ8" s="436"/>
      <c r="HK8" s="436"/>
      <c r="HL8" s="436"/>
      <c r="HM8" s="436"/>
      <c r="HN8" s="436"/>
      <c r="HO8" s="436"/>
      <c r="HP8" s="436"/>
      <c r="HQ8" s="436"/>
      <c r="HR8" s="436"/>
      <c r="HS8" s="436"/>
      <c r="HT8" s="436"/>
      <c r="HU8" s="436"/>
      <c r="HV8" s="436"/>
      <c r="HW8" s="436"/>
      <c r="HX8" s="436"/>
      <c r="HY8" s="436"/>
      <c r="HZ8" s="436"/>
      <c r="IA8" s="436"/>
      <c r="IB8" s="436"/>
      <c r="IC8" s="436"/>
      <c r="ID8" s="436"/>
      <c r="IE8" s="436"/>
      <c r="IF8" s="436"/>
      <c r="IG8" s="436"/>
      <c r="IH8" s="436"/>
      <c r="II8" s="436"/>
      <c r="IJ8" s="436"/>
      <c r="IK8" s="436"/>
      <c r="IL8" s="436"/>
      <c r="IM8" s="436"/>
    </row>
    <row r="9" spans="1:247" ht="47.25" customHeight="1" x14ac:dyDescent="0.25">
      <c r="A9" s="395"/>
      <c r="B9" s="395"/>
      <c r="C9" s="395"/>
      <c r="D9" s="189" t="s">
        <v>752</v>
      </c>
      <c r="E9" s="189" t="s">
        <v>716</v>
      </c>
      <c r="F9" s="395"/>
      <c r="G9" s="395"/>
      <c r="H9" s="437"/>
      <c r="I9" s="437"/>
      <c r="J9" s="437"/>
      <c r="K9" s="437"/>
      <c r="L9" s="437"/>
      <c r="M9" s="437"/>
      <c r="N9" s="437"/>
      <c r="O9" s="437"/>
      <c r="P9" s="437"/>
      <c r="Q9" s="437"/>
      <c r="R9" s="437"/>
      <c r="S9" s="437"/>
      <c r="T9" s="437"/>
      <c r="U9" s="437"/>
      <c r="V9" s="437"/>
      <c r="W9" s="437"/>
      <c r="X9" s="437"/>
      <c r="Y9" s="437"/>
      <c r="Z9" s="437"/>
      <c r="AA9" s="437"/>
      <c r="AB9" s="437"/>
      <c r="AC9" s="437"/>
      <c r="AD9" s="437"/>
      <c r="AE9" s="437"/>
      <c r="AF9" s="437"/>
      <c r="AG9" s="437"/>
      <c r="AH9" s="437"/>
      <c r="AI9" s="437"/>
      <c r="AJ9" s="437"/>
      <c r="AK9" s="437"/>
      <c r="AL9" s="437"/>
      <c r="AM9" s="437"/>
      <c r="AN9" s="437"/>
      <c r="AO9" s="437"/>
      <c r="AP9" s="437"/>
      <c r="AQ9" s="437"/>
      <c r="AR9" s="437"/>
      <c r="AS9" s="437"/>
      <c r="AT9" s="437"/>
      <c r="AU9" s="437"/>
      <c r="AV9" s="437"/>
      <c r="AW9" s="437"/>
      <c r="AX9" s="437"/>
      <c r="AY9" s="437"/>
      <c r="AZ9" s="437"/>
      <c r="BA9" s="437"/>
      <c r="BB9" s="437"/>
      <c r="BC9" s="437"/>
      <c r="BD9" s="437"/>
      <c r="BE9" s="437"/>
      <c r="BF9" s="437"/>
      <c r="BG9" s="437"/>
      <c r="BH9" s="437"/>
      <c r="BI9" s="437"/>
      <c r="BJ9" s="437"/>
      <c r="BK9" s="437"/>
      <c r="BL9" s="437"/>
      <c r="BM9" s="437"/>
      <c r="BN9" s="437"/>
      <c r="BO9" s="437"/>
      <c r="BP9" s="437"/>
      <c r="BQ9" s="437"/>
      <c r="BR9" s="437"/>
      <c r="BS9" s="437"/>
      <c r="BT9" s="437"/>
      <c r="BU9" s="437"/>
      <c r="BV9" s="437"/>
      <c r="BW9" s="437"/>
      <c r="BX9" s="437"/>
      <c r="BY9" s="437"/>
      <c r="BZ9" s="437"/>
      <c r="CA9" s="437"/>
      <c r="CB9" s="437"/>
      <c r="CC9" s="437"/>
      <c r="CD9" s="437"/>
      <c r="CE9" s="437"/>
      <c r="CF9" s="437"/>
      <c r="CG9" s="437"/>
      <c r="CH9" s="437"/>
      <c r="CI9" s="437"/>
      <c r="CJ9" s="437"/>
      <c r="CK9" s="437"/>
      <c r="CL9" s="437"/>
      <c r="CM9" s="437"/>
      <c r="CN9" s="437"/>
      <c r="CO9" s="437"/>
      <c r="CP9" s="437"/>
      <c r="CQ9" s="437"/>
      <c r="CR9" s="437"/>
      <c r="CS9" s="437"/>
      <c r="CT9" s="437"/>
      <c r="CU9" s="437"/>
      <c r="CV9" s="437"/>
      <c r="CW9" s="437"/>
      <c r="CX9" s="437"/>
      <c r="CY9" s="437"/>
      <c r="CZ9" s="437"/>
      <c r="DA9" s="437"/>
      <c r="DB9" s="437"/>
      <c r="DC9" s="437"/>
      <c r="DD9" s="437"/>
      <c r="DE9" s="437"/>
      <c r="DF9" s="437"/>
      <c r="DG9" s="437"/>
      <c r="DH9" s="437"/>
      <c r="DI9" s="437"/>
      <c r="DJ9" s="437"/>
      <c r="DK9" s="437"/>
      <c r="DL9" s="437"/>
      <c r="DM9" s="437"/>
      <c r="DN9" s="437"/>
      <c r="DO9" s="437"/>
      <c r="DP9" s="437"/>
      <c r="DQ9" s="437"/>
      <c r="DR9" s="437"/>
      <c r="DS9" s="437"/>
      <c r="DT9" s="437"/>
      <c r="DU9" s="437"/>
      <c r="DV9" s="437"/>
      <c r="DW9" s="437"/>
      <c r="DX9" s="437"/>
      <c r="DY9" s="437"/>
      <c r="DZ9" s="437"/>
      <c r="EA9" s="437"/>
      <c r="EB9" s="437"/>
      <c r="EC9" s="437"/>
      <c r="ED9" s="437"/>
      <c r="EE9" s="437"/>
      <c r="EF9" s="437"/>
      <c r="EG9" s="437"/>
      <c r="EH9" s="437"/>
      <c r="EI9" s="437"/>
      <c r="EJ9" s="437"/>
      <c r="EK9" s="437"/>
      <c r="EL9" s="437"/>
      <c r="EM9" s="437"/>
      <c r="EN9" s="437"/>
      <c r="EO9" s="437"/>
      <c r="EP9" s="437"/>
      <c r="EQ9" s="437"/>
      <c r="ER9" s="437"/>
      <c r="ES9" s="437"/>
      <c r="ET9" s="437"/>
      <c r="EU9" s="437"/>
      <c r="EV9" s="437"/>
      <c r="EW9" s="437"/>
      <c r="EX9" s="437"/>
      <c r="EY9" s="437"/>
      <c r="EZ9" s="437"/>
      <c r="FA9" s="437"/>
      <c r="FB9" s="437"/>
      <c r="FC9" s="437"/>
      <c r="FD9" s="437"/>
      <c r="FE9" s="437"/>
      <c r="FF9" s="437"/>
      <c r="FG9" s="437"/>
      <c r="FH9" s="437"/>
      <c r="FI9" s="437"/>
      <c r="FJ9" s="437"/>
      <c r="FK9" s="437"/>
      <c r="FL9" s="437"/>
      <c r="FM9" s="437"/>
      <c r="FN9" s="437"/>
      <c r="FO9" s="437"/>
      <c r="FP9" s="437"/>
      <c r="FQ9" s="437"/>
      <c r="FR9" s="437"/>
      <c r="FS9" s="437"/>
      <c r="FT9" s="437"/>
      <c r="FU9" s="437"/>
      <c r="FV9" s="437"/>
      <c r="FW9" s="437"/>
      <c r="FX9" s="437"/>
      <c r="FY9" s="437"/>
      <c r="FZ9" s="437"/>
      <c r="GA9" s="437"/>
      <c r="GB9" s="437"/>
      <c r="GC9" s="437"/>
      <c r="GD9" s="437"/>
      <c r="GE9" s="437"/>
      <c r="GF9" s="437"/>
      <c r="GG9" s="437"/>
      <c r="GH9" s="437"/>
      <c r="GI9" s="437"/>
      <c r="GJ9" s="437"/>
      <c r="GK9" s="437"/>
      <c r="GL9" s="437"/>
      <c r="GM9" s="437"/>
      <c r="GN9" s="437"/>
      <c r="GO9" s="437"/>
      <c r="GP9" s="437"/>
      <c r="GQ9" s="437"/>
      <c r="GR9" s="437"/>
      <c r="GS9" s="437"/>
      <c r="GT9" s="437"/>
      <c r="GU9" s="437"/>
      <c r="GV9" s="437"/>
      <c r="GW9" s="437"/>
      <c r="GX9" s="437"/>
      <c r="GY9" s="437"/>
      <c r="GZ9" s="437"/>
      <c r="HA9" s="437"/>
      <c r="HB9" s="437"/>
      <c r="HC9" s="437"/>
      <c r="HD9" s="437"/>
      <c r="HE9" s="437"/>
      <c r="HF9" s="437"/>
      <c r="HG9" s="437"/>
      <c r="HH9" s="437"/>
      <c r="HI9" s="437"/>
      <c r="HJ9" s="437"/>
      <c r="HK9" s="437"/>
      <c r="HL9" s="437"/>
      <c r="HM9" s="437"/>
      <c r="HN9" s="437"/>
      <c r="HO9" s="437"/>
      <c r="HP9" s="437"/>
      <c r="HQ9" s="437"/>
      <c r="HR9" s="437"/>
      <c r="HS9" s="437"/>
      <c r="HT9" s="437"/>
      <c r="HU9" s="437"/>
      <c r="HV9" s="437"/>
      <c r="HW9" s="437"/>
      <c r="HX9" s="437"/>
      <c r="HY9" s="437"/>
      <c r="HZ9" s="437"/>
      <c r="IA9" s="437"/>
      <c r="IB9" s="437"/>
      <c r="IC9" s="437"/>
      <c r="ID9" s="437"/>
      <c r="IE9" s="437"/>
      <c r="IF9" s="437"/>
      <c r="IG9" s="437"/>
      <c r="IH9" s="437"/>
      <c r="II9" s="437"/>
      <c r="IJ9" s="437"/>
      <c r="IK9" s="437"/>
      <c r="IL9" s="437"/>
      <c r="IM9" s="437"/>
    </row>
    <row r="10" spans="1:247" s="69" customFormat="1" ht="31.5" x14ac:dyDescent="0.25">
      <c r="A10" s="79" t="s">
        <v>127</v>
      </c>
      <c r="B10" s="85">
        <f>H10+L10+P10+T10+X10+AB10+AF10+AJ10+AN10+AR10+AV10+AZ10+BD10+BH10+BL10+BP10+BT10+BX10+CB10+CF10+CJ10+CN10+CR10+CV10+CZ10+DD10+DH10+DL10+DP10+DT10+DX10+EB10+EF10+EJ10+EN10+ER10+EV10+EZ10+FD10+FH10+FL10+FP10+FT10+FX10+GB10+GF10+GJ10+GN10+GR10+GV10+GZ10+HD10+HH10+HL10+HP10+HT10+HX10+IB10+IF10+IJ10</f>
        <v>7929772.4026600011</v>
      </c>
      <c r="C10" s="85">
        <f>I10+M10+Q10+U10+Y10+AC10+AG10+AK10+AO10+AS10+AW10+BA10+BE10+BI10+BM10+BQ10+BU10+BY10+CC10+CG10+CK10+CO10+CS10+CW10+DA10+DE10+DI10+DM10+DQ10+DU10+DY10+EC10+EG10+EK10+EO10+ES10+EW10+FA10+FE10+FI10+FM10+FQ10+FU10+FY10+GC10+GG10+GK10+GO10+GS10+GW10+HA10+HE10+HI10+HM10+HQ10+HU10+HY10+IC10+IG10+IK10</f>
        <v>8547713.3112799991</v>
      </c>
      <c r="D10" s="85">
        <f>I10+M10+Q10+U10+Y10+AC10+AG10+AK10+AO10+AS10+AW10+BA10+BE10+BI10+BM10+BQ10+BU10+BY10+CC10+CG10+CK10+CO10+CS10+CW10+DA10+DE10+DI10+DM10+DQ10+DU10+DY10+EC10+EG10+EK10+EO10+ES10+EW10+FA10+FE10+FI10+FM10+FQ10+FU10+FY10+GC10+GG10+GK10+GO10+GS10+GW10+HA10+HE10+HI10+HM10+HQ10+HU10+HY10+IC10+IG10+IK10</f>
        <v>8547713.3112799991</v>
      </c>
      <c r="E10" s="85"/>
      <c r="F10" s="84">
        <f>J10+N10+R10+V10+Z10+AD10+AH10+AL10+AP10+AT10+AX10+BB10+BF10+BJ10+BN10+BR10+BV10+BZ10+CD10+CH10+CL10+CP10+CT10+CX10+DB10+DF10+DJ10+DN10+DR10+DV10+DZ10+ED10+EH10+EL10+EP10+ET10+EX10+FB10+FF10+FJ10+FN10+FR10+FV10+FZ10+GD10+GH10+GL10+GP10+GT10+GX10+HB10+HF10+HJ10+HN10+HR10+HV10+HZ10+ID10+IH10+IL10</f>
        <v>1867611.3070400001</v>
      </c>
      <c r="G10" s="85">
        <f t="shared" ref="G10:G29" si="0">F10/C10*100</f>
        <v>21.849250659534931</v>
      </c>
      <c r="H10" s="84">
        <f t="shared" ref="H10" si="1">H13+H17+H26+H40+H52+H57+H75+H81+H98+H103+H115+H124+H137+H148+H159+H172+H185+H199+H203+H215+H224+H231+H244+H257+H271+H279+H289+H300+H310+H318+H327+H337+H346+H355+H362+H375+H384</f>
        <v>38251.797780000001</v>
      </c>
      <c r="I10" s="84">
        <f t="shared" ref="I10:J11" si="2">I13+I17+I26+I40+I52+I57+I75+I81+I98+I103+I115+I124+I137+I148+I159+I172+I185+I199+I203+I215+I224+I231+I244+I257+I271+I279+I289+I300+I310+I318+I327+I337+I346+I355+I362+I375+I384</f>
        <v>38251.797780000001</v>
      </c>
      <c r="J10" s="84">
        <f t="shared" si="2"/>
        <v>13489.261640000002</v>
      </c>
      <c r="K10" s="84">
        <f>J10/I10*100</f>
        <v>35.264386049465315</v>
      </c>
      <c r="L10" s="84">
        <f t="shared" ref="L10" si="3">L13+L17+L26+L40+L52+L57+L75+L81+L98+L103+L115+L124+L137+L148+L159+L172+L185+L199+L203+L215+L224+L231+L244+L257+L271+L279+L289+L300+L310+L318+L327+L337+L346+L355+L362+L375+L384</f>
        <v>56630.0216</v>
      </c>
      <c r="M10" s="84">
        <f t="shared" ref="M10:N11" si="4">M13+M17+M26+M40+M52+M57+M75+M81+M98+M103+M115+M124+M137+M148+M159+M172+M185+M199+M203+M215+M224+M231+M244+M257+M271+M279+M289+M300+M310+M318+M327+M337+M346+M355+M362+M375+M384</f>
        <v>56630.0216</v>
      </c>
      <c r="N10" s="84">
        <f t="shared" si="4"/>
        <v>55330.563919999993</v>
      </c>
      <c r="O10" s="84">
        <f>N10/M10*100</f>
        <v>97.70535549292461</v>
      </c>
      <c r="P10" s="84">
        <f t="shared" ref="P10" si="5">P13+P17+P26+P40+P52+P57+P75+P81+P98+P103+P115+P124+P137+P148+P159+P172+P185+P199+P203+P215+P224+P231+P244+P257+P271+P279+P289+P300+P310+P318+P327+P337+P346+P355+P362+P375+P384</f>
        <v>5200</v>
      </c>
      <c r="Q10" s="84">
        <f t="shared" ref="Q10:R11" si="6">Q13+Q17+Q26+Q40+Q52+Q57+Q75+Q81+Q98+Q103+Q115+Q124+Q137+Q148+Q159+Q172+Q185+Q199+Q203+Q215+Q224+Q231+Q244+Q257+Q271+Q279+Q289+Q300+Q310+Q318+Q327+Q337+Q346+Q355+Q362+Q375+Q384</f>
        <v>0</v>
      </c>
      <c r="R10" s="84">
        <f t="shared" si="6"/>
        <v>0</v>
      </c>
      <c r="S10" s="85"/>
      <c r="T10" s="84">
        <f t="shared" ref="T10" si="7">T13+T17+T26+T40+T52+T57+T75+T81+T98+T103+T115+T124+T137+T148+T159+T172+T185+T199+T203+T215+T224+T231+T244+T257+T271+T279+T289+T300+T310+T318+T327+T337+T346+T355+T362+T375+T384</f>
        <v>10000</v>
      </c>
      <c r="U10" s="84">
        <f t="shared" ref="U10:V11" si="8">U13+U17+U26+U40+U52+U57+U75+U81+U98+U103+U115+U124+U137+U148+U159+U172+U185+U199+U203+U215+U224+U231+U244+U257+U271+U279+U289+U300+U310+U318+U327+U337+U346+U355+U362+U375+U384</f>
        <v>10000</v>
      </c>
      <c r="V10" s="84">
        <f t="shared" si="8"/>
        <v>0</v>
      </c>
      <c r="W10" s="85">
        <f>V10/U10*100</f>
        <v>0</v>
      </c>
      <c r="X10" s="84">
        <f t="shared" ref="X10" si="9">X13+X17+X26+X40+X52+X57+X75+X81+X98+X103+X115+X124+X137+X148+X159+X172+X185+X199+X203+X215+X224+X231+X244+X257+X271+X279+X289+X300+X310+X318+X327+X337+X346+X355+X362+X375+X384</f>
        <v>2359.5505599999997</v>
      </c>
      <c r="Y10" s="84">
        <f t="shared" ref="Y10:Y11" si="10">Y13+Y17+Y26+Y40+Y52+Y57+Y75+Y81+Y98+Y103+Y115+Y124+Y137+Y148+Y159+Y172+Y185+Y199+Y203+Y215+Y224+Y231+Y244+Y257+Y271+Y279+Y289+Y300+Y310+Y318+Y327+Y337+Y346+Y355+Y362+Y375+Y384</f>
        <v>2359.5505599999997</v>
      </c>
      <c r="Z10" s="84">
        <f t="shared" ref="Z10" si="11">Z13+Z17+Z26+Z40+Z52+Z57+Z75+Z81+Z98+Z103+Z115+Z124+Z137+Z148+Z159+Z172+Z185+Z199+Z203+Z215+Z224+Z231+Z244+Z257+Z271+Z279+Z289+Z300+Z310+Z318+Z327+Z337+Z346+Z355+Z362+Z375+Z384</f>
        <v>2021.1123599999994</v>
      </c>
      <c r="AA10" s="85">
        <f>Z10/Y10*100</f>
        <v>85.656666750976498</v>
      </c>
      <c r="AB10" s="84">
        <f t="shared" ref="AB10" si="12">AB13+AB17+AB26+AB40+AB52+AB57+AB75+AB81+AB98+AB103+AB115+AB124+AB137+AB148+AB159+AB172+AB185+AB199+AB203+AB215+AB224+AB231+AB244+AB257+AB271+AB279+AB289+AB300+AB310+AB318+AB327+AB337+AB346+AB355+AB362+AB375+AB384</f>
        <v>730.33707000000015</v>
      </c>
      <c r="AC10" s="84">
        <f t="shared" ref="AC10:AD11" si="13">AC13+AC17+AC26+AC40+AC52+AC57+AC75+AC81+AC98+AC103+AC115+AC124+AC137+AC148+AC159+AC172+AC185+AC199+AC203+AC215+AC224+AC231+AC244+AC257+AC271+AC279+AC289+AC300+AC310+AC318+AC327+AC337+AC346+AC355+AC362+AC375+AC384</f>
        <v>730.33707000000015</v>
      </c>
      <c r="AD10" s="84">
        <f t="shared" si="13"/>
        <v>730.33707000000015</v>
      </c>
      <c r="AE10" s="85">
        <f>AD10/AC10*100</f>
        <v>100</v>
      </c>
      <c r="AF10" s="84">
        <f t="shared" ref="AF10" si="14">AF13+AF17+AF26+AF40+AF52+AF57+AF75+AF81+AF98+AF103+AF115+AF124+AF137+AF148+AF159+AF172+AF185+AF199+AF203+AF215+AF224+AF231+AF244+AF257+AF271+AF279+AF289+AF300+AF310+AF318+AF327+AF337+AF346+AF355+AF362+AF375+AF384</f>
        <v>5577.1672299999991</v>
      </c>
      <c r="AG10" s="84">
        <f t="shared" ref="AG10:AH11" si="15">AG13+AG17+AG26+AG40+AG52+AG57+AG75+AG81+AG98+AG103+AG115+AG124+AG137+AG148+AG159+AG172+AG185+AG199+AG203+AG215+AG224+AG231+AG244+AG257+AG271+AG279+AG289+AG300+AG310+AG318+AG327+AG337+AG346+AG355+AG362+AG375+AG384</f>
        <v>5577.1672299999991</v>
      </c>
      <c r="AH10" s="84">
        <f t="shared" si="15"/>
        <v>5449.7144599999992</v>
      </c>
      <c r="AI10" s="85">
        <f>AH10/AG10*100</f>
        <v>97.714740032997</v>
      </c>
      <c r="AJ10" s="84">
        <f t="shared" ref="AJ10:AL11" si="16">AJ13+AJ17+AJ26+AJ40+AJ52+AJ57+AJ75+AJ81+AJ98+AJ103+AJ115+AJ124+AJ137+AJ148+AJ159+AJ172+AJ185+AJ199+AJ203+AJ215+AJ224+AJ231+AJ244+AJ257+AJ271+AJ279+AJ289+AJ300+AJ310+AJ318+AJ327+AJ337+AJ346+AJ355+AJ362+AJ375+AJ384</f>
        <v>6200</v>
      </c>
      <c r="AK10" s="84">
        <f t="shared" si="16"/>
        <v>6200</v>
      </c>
      <c r="AL10" s="84">
        <f t="shared" si="16"/>
        <v>0</v>
      </c>
      <c r="AM10" s="84">
        <f>AL10/AK10*100</f>
        <v>0</v>
      </c>
      <c r="AN10" s="84"/>
      <c r="AO10" s="84">
        <f>AO13+AO17+AO26+AO40+AO52+AO57+AO75+AO81+AO98+AO103+AO115+AO124+AO137+AO148+AO159+AO172+AO185+AO199+AO203+AO215+AO224+AO231+AO244+AO257+AO271+AO279+AO289+AO300+AO310+AO318+AO327+AO337+AO346+AO355+AO362+AO375+AO384</f>
        <v>0</v>
      </c>
      <c r="AP10" s="84">
        <f>AP13+AP17+AP26+AP40+AP52+AP57+AP75+AP81+AP98+AP103+AP115+AP124+AP137+AP148+AP159+AP172+AP185+AP199+AP203+AP215+AP224+AP231+AP244+AP257+AP271+AP279+AP289+AP300+AP310+AP318+AP327+AP337+AP346+AP355+AP362+AP375+AP384</f>
        <v>0</v>
      </c>
      <c r="AQ10" s="84"/>
      <c r="AR10" s="84">
        <f t="shared" ref="AR10" si="17">AR13+AR17+AR26+AR40+AR52+AR57+AR75+AR81+AR98+AR103+AR115+AR124+AR137+AR148+AR159+AR172+AR185+AR199+AR203+AR215+AR224+AR231+AR244+AR257+AR271+AR279+AR289+AR300+AR310+AR318+AR327+AR337+AR346+AR355+AR362+AR375+AR384</f>
        <v>382000</v>
      </c>
      <c r="AS10" s="84">
        <f t="shared" ref="AS10:AT11" si="18">AS13+AS17+AS26+AS40+AS52+AS57+AS75+AS81+AS98+AS103+AS115+AS124+AS137+AS148+AS159+AS172+AS185+AS199+AS203+AS215+AS224+AS231+AS244+AS257+AS271+AS279+AS289+AS300+AS310+AS318+AS327+AS337+AS346+AS355+AS362+AS375+AS384</f>
        <v>382000</v>
      </c>
      <c r="AT10" s="84">
        <f t="shared" si="18"/>
        <v>18776.467360000002</v>
      </c>
      <c r="AU10" s="85">
        <f>AT10/AS10*100</f>
        <v>4.9153055916230368</v>
      </c>
      <c r="AV10" s="84">
        <f t="shared" ref="AV10" si="19">AV13+AV17+AV26+AV40+AV52+AV57+AV75+AV81+AV98+AV103+AV115+AV124+AV137+AV148+AV159+AV172+AV185+AV199+AV203+AV215+AV224+AV231+AV244+AV257+AV271+AV279+AV289+AV300+AV310+AV318+AV327+AV337+AV346+AV355+AV362+AV375+AV384</f>
        <v>1940174.9000000001</v>
      </c>
      <c r="AW10" s="84">
        <f t="shared" ref="AW10:AX11" si="20">AW13+AW17+AW26+AW40+AW52+AW57+AW75+AW81+AW98+AW103+AW115+AW124+AW137+AW148+AW159+AW172+AW185+AW199+AW203+AW215+AW224+AW231+AW244+AW257+AW271+AW279+AW289+AW300+AW310+AW318+AW327+AW337+AW346+AW355+AW362+AW375+AW384</f>
        <v>1940174.9000000001</v>
      </c>
      <c r="AX10" s="84">
        <f t="shared" si="20"/>
        <v>302343.44438</v>
      </c>
      <c r="AY10" s="85">
        <f>AX10/AW10*100</f>
        <v>15.58330872026022</v>
      </c>
      <c r="AZ10" s="84">
        <f t="shared" ref="AZ10" si="21">AZ13+AZ17+AZ26+AZ40+AZ52+AZ57+AZ75+AZ81+AZ98+AZ103+AZ115+AZ124+AZ137+AZ148+AZ159+AZ172+AZ185+AZ199+AZ203+AZ215+AZ224+AZ231+AZ244+AZ257+AZ271+AZ279+AZ289+AZ300+AZ310+AZ318+AZ327+AZ337+AZ346+AZ355+AZ362+AZ375+AZ384</f>
        <v>44832.14286</v>
      </c>
      <c r="BA10" s="84">
        <f t="shared" ref="BA10:BB11" si="22">BA13+BA17+BA26+BA40+BA52+BA57+BA75+BA81+BA98+BA103+BA115+BA124+BA137+BA148+BA159+BA172+BA185+BA199+BA203+BA215+BA224+BA231+BA244+BA257+BA271+BA279+BA289+BA300+BA310+BA318+BA327+BA337+BA346+BA355+BA362+BA375+BA384</f>
        <v>44832.14286</v>
      </c>
      <c r="BB10" s="84">
        <f t="shared" si="22"/>
        <v>7097.7550999999994</v>
      </c>
      <c r="BC10" s="85">
        <f>BB10/BA10*100</f>
        <v>15.831844402719231</v>
      </c>
      <c r="BD10" s="84">
        <f>BD13+BD17+BD26+BD40+BD52+BD57+BD75+BD81+BD98+BD103+BD115+BD124+BD137+BD148+BD159+BD172+BD185+BD199+BD203+BD215+BD224+BD231+BD244+BD257+BD271+BD279+BD289+BD300+BD310+BD318+BD327+BD337+BD346+BD355+BD362+BD375+BD384</f>
        <v>100000</v>
      </c>
      <c r="BE10" s="84">
        <f>BE13+BE17+BE26+BE40+BE52+BE57+BE75+BE81+BE98+BE103+BE115+BE124+BE137+BE148+BE159+BE172+BE185+BE199+BE203+BE215+BE224+BE231+BE244+BE257+BE271+BE279+BE289+BE300+BE310+BE318+BE327+BE337+BE346+BE355+BE362+BE375+BE384</f>
        <v>100000</v>
      </c>
      <c r="BF10" s="84">
        <f>BF13+BF17+BF26+BF40+BF52+BF57+BF75+BF81+BF98+BF103+BF115+BF124+BF137+BF148+BF159+BF172+BF185+BF199+BF203+BF215+BF224+BF231+BF244+BF257+BF271+BF279+BF289+BF300+BF310+BF318+BF327+BF337+BF346+BF355+BF362+BF375+BF384</f>
        <v>0</v>
      </c>
      <c r="BG10" s="84">
        <f>BF10/BE10*100</f>
        <v>0</v>
      </c>
      <c r="BH10" s="84">
        <f>BH13+BH17+BH26+BH40+BH52+BH57+BH75+BH81+BH98+BH103+BH115+BH124+BH137+BH148+BH159+BH172+BH185+BH199+BH203+BH215+BH224+BH231+BH244+BH257+BH271+BH279+BH289+BH300+BH310+BH318+BH327+BH337+BH346+BH355+BH362+BH375+BH384</f>
        <v>1343757</v>
      </c>
      <c r="BI10" s="84">
        <f>BI13+BI17+BI26+BI40+BI52+BI57+BI75+BI81+BI98+BI103+BI115+BI124+BI137+BI148+BI159+BI172+BI185+BI199+BI203+BI215+BI224+BI231+BI244+BI257+BI271+BI279+BI289+BI300+BI310+BI318+BI327+BI337+BI346+BI355+BI362+BI375+BI384</f>
        <v>1343757</v>
      </c>
      <c r="BJ10" s="84">
        <f>BJ13+BJ17+BJ26+BJ40+BJ52+BJ57+BJ75+BJ81+BJ98+BJ103+BJ115+BJ124+BJ137+BJ148+BJ159+BJ172+BJ185+BJ199+BJ203+BJ215+BJ224+BJ231+BJ244+BJ257+BJ271+BJ279+BJ289+BJ300+BJ310+BJ318+BJ327+BJ337+BJ346+BJ355+BJ362+BJ375+BJ384</f>
        <v>1705.0274999999999</v>
      </c>
      <c r="BK10" s="84">
        <f>BJ10/BI10*100</f>
        <v>0.1268851064589803</v>
      </c>
      <c r="BL10" s="84">
        <f t="shared" ref="BL10" si="23">BL13+BL17+BL26+BL40+BL52+BL57+BL75+BL81+BL98+BL103+BL115+BL124+BL137+BL148+BL159+BL172+BL185+BL199+BL203+BL215+BL224+BL231+BL244+BL257+BL271+BL279+BL289+BL300+BL310+BL318+BL327+BL337+BL346+BL355+BL362+BL375+BL384</f>
        <v>0</v>
      </c>
      <c r="BM10" s="84">
        <f t="shared" ref="BM10:BN11" si="24">BM13+BM17+BM26+BM40+BM52+BM57+BM75+BM81+BM98+BM103+BM115+BM124+BM137+BM148+BM159+BM172+BM185+BM199+BM203+BM215+BM224+BM231+BM244+BM257+BM271+BM279+BM289+BM300+BM310+BM318+BM327+BM337+BM346+BM355+BM362+BM375+BM384</f>
        <v>100000</v>
      </c>
      <c r="BN10" s="84">
        <f t="shared" si="24"/>
        <v>0</v>
      </c>
      <c r="BO10" s="85">
        <f>BN10/BM10*100</f>
        <v>0</v>
      </c>
      <c r="BP10" s="84">
        <f>BP13+BP17+BP26+BP40+BP52+BP57+BP75+BP81+BP98+BP103+BP115+BP124+BP137+BP148+BP159+BP172+BP185+BP199+BP203+BP215+BP224+BP231+BP244+BP257+BP271+BP279+BP289+BP300+BP310+BP318+BP327+BP337+BP346+BP355+BP362+BP375+BP384</f>
        <v>78596.734700000001</v>
      </c>
      <c r="BQ10" s="84">
        <f>BQ13+BQ17+BQ26+BQ40+BQ52+BQ57+BQ75+BQ81+BQ98+BQ103+BQ115+BQ124+BQ137+BQ148+BQ159+BQ172+BQ185+BQ199+BQ203+BQ215+BQ224+BQ231+BQ244+BQ257+BQ271+BQ279+BQ289+BQ300+BQ310+BQ318+BQ327+BQ337+BQ346+BQ355+BQ362+BQ375+BQ384</f>
        <v>78596.734700000001</v>
      </c>
      <c r="BR10" s="84">
        <f>BR13+BR17+BR26+BR40+BR52+BR57+BR75+BR81+BR98+BR103+BR115+BR124+BR137+BR148+BR159+BR172+BR185+BR199+BR203+BR215+BR224+BR231+BR244+BR257+BR271+BR279+BR289+BR300+BR310+BR318+BR327+BR337+BR346+BR355+BR362+BR375+BR384</f>
        <v>7859.38339</v>
      </c>
      <c r="BS10" s="85">
        <f>BR10/BQ10*100</f>
        <v>9.999630926143297</v>
      </c>
      <c r="BT10" s="84"/>
      <c r="BU10" s="84">
        <f t="shared" ref="BU10:BV10" si="25">BU13+BU17+BU26+BU40+BU52+BU57+BU75+BU81+BU98+BU103+BU115+BU124+BU137+BU148+BU159+BU172+BU185+BU199+BU203+BU215+BU224+BU231+BU244+BU257+BU271+BU279+BU289+BU300+BU310+BU318+BU327+BU337+BU346+BU355+BU362+BU375+BU384</f>
        <v>98884.081639999989</v>
      </c>
      <c r="BV10" s="84">
        <f t="shared" si="25"/>
        <v>1500.22567</v>
      </c>
      <c r="BW10" s="85">
        <f>BV10/BU10*100</f>
        <v>1.5171558911390424</v>
      </c>
      <c r="BX10" s="84">
        <f t="shared" ref="BX10:BY10" si="26">BX13+BX17+BX26+BX40+BX52+BX57+BX75+BX81+BX98+BX103+BX115+BX124+BX137+BX148+BX159+BX172+BX185+BX199+BX203+BX215+BX224+BX231+BX244+BX257+BX271+BX279+BX289+BX300+BX310+BX318+BX327+BX337+BX346+BX355+BX362+BX375+BX384</f>
        <v>737752.8</v>
      </c>
      <c r="BY10" s="84">
        <f t="shared" si="26"/>
        <v>664342.04</v>
      </c>
      <c r="BZ10" s="84">
        <f t="shared" ref="BZ10:BZ11" si="27">BZ13+BZ17+BZ26+BZ40+BZ52+BZ57+BZ75+BZ81+BZ98+BZ103+BZ115+BZ124+BZ137+BZ148+BZ159+BZ172+BZ185+BZ199+BZ203+BZ215+BZ224+BZ231+BZ244+BZ257+BZ271+BZ279+BZ289+BZ300+BZ310+BZ318+BZ327+BZ337+BZ346+BZ355+BZ362+BZ375+BZ384</f>
        <v>170543.59284</v>
      </c>
      <c r="CA10" s="85">
        <f>BZ10/BY10*100</f>
        <v>25.671052345264794</v>
      </c>
      <c r="CB10" s="84">
        <f t="shared" ref="CB10" si="28">CB13+CB17+CB26+CB40+CB52+CB57+CB75+CB81+CB98+CB103+CB115+CB124+CB137+CB148+CB159+CB172+CB185+CB199+CB203+CB215+CB224+CB231+CB244+CB257+CB271+CB279+CB289+CB300+CB310+CB318+CB327+CB337+CB346+CB355+CB362+CB375+CB384</f>
        <v>37000</v>
      </c>
      <c r="CC10" s="84">
        <f t="shared" ref="CC10:CD11" si="29">CC13+CC17+CC26+CC40+CC52+CC57+CC75+CC81+CC98+CC103+CC115+CC124+CC137+CC148+CC159+CC172+CC185+CC199+CC203+CC215+CC224+CC231+CC244+CC257+CC271+CC279+CC289+CC300+CC310+CC318+CC327+CC337+CC346+CC355+CC362+CC375+CC384</f>
        <v>27000</v>
      </c>
      <c r="CD10" s="84">
        <f t="shared" si="29"/>
        <v>288.5</v>
      </c>
      <c r="CE10" s="85">
        <f>CD10/CC10*100</f>
        <v>1.0685185185185184</v>
      </c>
      <c r="CF10" s="84">
        <f>CF13+CF17+CF26+CF40+CF52+CF57+CF75+CF81+CF98+CF103+CF115+CF124+CF137+CF148+CF159+CF172+CF185+CF199+CF203+CF215+CF224+CF231+CF244+CF257+CF271+CF279+CF289+CF300+CF310+CF318+CF327+CF337+CF346+CF355+CF362+CF375+CF384</f>
        <v>39000</v>
      </c>
      <c r="CG10" s="84">
        <f t="shared" ref="CG10:CH11" si="30">CG13+CG17+CG26+CG40+CG52+CG57+CG75+CG81+CG98+CG103+CG115+CG124+CG137+CG148+CG159+CG172+CG185+CG199+CG203+CG215+CG224+CG231+CG244+CG257+CG271+CG279+CG289+CG300+CG310+CG318+CG327+CG337+CG346+CG355+CG362+CG375+CG384</f>
        <v>45000</v>
      </c>
      <c r="CH10" s="84">
        <f t="shared" si="30"/>
        <v>1154.29998</v>
      </c>
      <c r="CI10" s="85">
        <f>CH10/CG10*100</f>
        <v>2.5651110666666668</v>
      </c>
      <c r="CJ10" s="84">
        <f t="shared" ref="CJ10" si="31">CJ13+CJ17+CJ26+CJ40+CJ52+CJ57+CJ75+CJ81+CJ98+CJ103+CJ115+CJ124+CJ137+CJ148+CJ159+CJ172+CJ185+CJ199+CJ203+CJ215+CJ224+CJ231+CJ244+CJ257+CJ271+CJ279+CJ289+CJ300+CJ310+CJ318+CJ327+CJ337+CJ346+CJ355+CJ362+CJ375+CJ384</f>
        <v>17000</v>
      </c>
      <c r="CK10" s="84">
        <f t="shared" ref="CK10:CL11" si="32">CK13+CK17+CK26+CK40+CK52+CK57+CK75+CK81+CK98+CK103+CK115+CK124+CK137+CK148+CK159+CK172+CK185+CK199+CK203+CK215+CK224+CK231+CK244+CK257+CK271+CK279+CK289+CK300+CK310+CK318+CK327+CK337+CK346+CK355+CK362+CK375+CK384</f>
        <v>17000</v>
      </c>
      <c r="CL10" s="84">
        <f t="shared" si="32"/>
        <v>912.1</v>
      </c>
      <c r="CM10" s="85">
        <f>CL10/CK10*100</f>
        <v>5.3652941176470588</v>
      </c>
      <c r="CN10" s="84">
        <f t="shared" ref="CN10:CP11" si="33">CN13+CN17+CN26+CN40+CN52+CN57+CN75+CN81+CN98+CN103+CN115+CN124+CN137+CN148+CN159+CN172+CN185+CN199+CN203+CN215+CN224+CN231+CN244+CN257+CN271+CN279+CN289+CN300+CN310+CN318+CN327+CN337+CN346+CN355+CN362+CN375+CN384</f>
        <v>1370.8</v>
      </c>
      <c r="CO10" s="84">
        <f t="shared" si="33"/>
        <v>0</v>
      </c>
      <c r="CP10" s="84">
        <f t="shared" si="33"/>
        <v>0</v>
      </c>
      <c r="CQ10" s="85"/>
      <c r="CR10" s="84">
        <f t="shared" ref="CR10:CT10" si="34">CR13+CR17+CR26+CR40+CR52+CR57+CR75+CR81+CR98+CR103+CR115+CR124+CR137+CR148+CR159+CR172+CR185+CR199+CR203+CR215+CR224+CR231+CR244+CR257+CR271+CR279+CR289+CR300+CR310+CR318+CR327+CR337+CR346+CR355+CR362+CR375+CR384</f>
        <v>0</v>
      </c>
      <c r="CS10" s="84">
        <f t="shared" si="34"/>
        <v>6570.7865000000002</v>
      </c>
      <c r="CT10" s="84">
        <f t="shared" si="34"/>
        <v>6570.7865000000002</v>
      </c>
      <c r="CU10" s="85">
        <f>CT10/CS10*100</f>
        <v>100</v>
      </c>
      <c r="CV10" s="84">
        <f t="shared" ref="CV10" si="35">CV13+CV17+CV26+CV40+CV52+CV57+CV75+CV81+CV98+CV103+CV115+CV124+CV137+CV148+CV159+CV172+CV185+CV199+CV203+CV215+CV224+CV231+CV244+CV257+CV271+CV279+CV289+CV300+CV310+CV318+CV327+CV337+CV346+CV355+CV362+CV375+CV384</f>
        <v>0</v>
      </c>
      <c r="CW10" s="84">
        <f t="shared" ref="CW10:CX11" si="36">CW13+CW17+CW26+CW40+CW52+CW57+CW75+CW81+CW98+CW103+CW115+CW124+CW137+CW148+CW159+CW172+CW185+CW199+CW203+CW215+CW224+CW231+CW244+CW257+CW271+CW279+CW289+CW300+CW310+CW318+CW327+CW337+CW346+CW355+CW362+CW375+CW384</f>
        <v>3545.9067700000001</v>
      </c>
      <c r="CX10" s="84">
        <f t="shared" si="36"/>
        <v>1063.7720399999998</v>
      </c>
      <c r="CY10" s="85">
        <f>CX10/CW10*100</f>
        <v>30.000000253813774</v>
      </c>
      <c r="CZ10" s="84">
        <f t="shared" ref="CZ10:DB10" si="37">CZ13+CZ17+CZ26+CZ40+CZ52+CZ57+CZ75+CZ81+CZ98+CZ103+CZ115+CZ124+CZ137+CZ148+CZ159+CZ172+CZ185+CZ199+CZ203+CZ215+CZ224+CZ231+CZ244+CZ257+CZ271+CZ279+CZ289+CZ300+CZ310+CZ318+CZ327+CZ337+CZ346+CZ355+CZ362+CZ375+CZ384</f>
        <v>649730.69999999995</v>
      </c>
      <c r="DA10" s="84">
        <f t="shared" si="37"/>
        <v>676404.26970999991</v>
      </c>
      <c r="DB10" s="84">
        <f t="shared" si="37"/>
        <v>0</v>
      </c>
      <c r="DC10" s="85">
        <f>DB10/DA10*100</f>
        <v>0</v>
      </c>
      <c r="DD10" s="84">
        <f t="shared" ref="DD10" si="38">DD13+DD17+DD26+DD40+DD52+DD57+DD75+DD81+DD98+DD103+DD115+DD124+DD137+DD148+DD159+DD172+DD185+DD199+DD203+DD215+DD224+DD231+DD244+DD257+DD271+DD279+DD289+DD300+DD310+DD318+DD327+DD337+DD346+DD355+DD362+DD375+DD384</f>
        <v>26525.9</v>
      </c>
      <c r="DE10" s="84">
        <f t="shared" ref="DE10:DF10" si="39">DE13+DE17+DE26+DE40+DE52+DE57+DE75+DE81+DE98+DE103+DE115+DE124+DE137+DE148+DE159+DE172+DE185+DE199+DE203+DE215+DE224+DE231+DE244+DE257+DE271+DE279+DE289+DE300+DE310+DE318+DE327+DE337+DE346+DE355+DE362+DE375+DE384</f>
        <v>29473.295439999998</v>
      </c>
      <c r="DF10" s="84">
        <f t="shared" si="39"/>
        <v>0</v>
      </c>
      <c r="DG10" s="85">
        <f>DF10/DE10*100</f>
        <v>0</v>
      </c>
      <c r="DH10" s="84">
        <f t="shared" ref="DH10" si="40">DH13+DH17+DH26+DH40+DH52+DH57+DH75+DH81+DH98+DH103+DH115+DH124+DH137+DH148+DH159+DH172+DH185+DH199+DH203+DH215+DH224+DH231+DH244+DH257+DH271+DH279+DH289+DH300+DH310+DH318+DH327+DH337+DH346+DH355+DH362+DH375+DH384</f>
        <v>201409.80800000002</v>
      </c>
      <c r="DI10" s="84">
        <f t="shared" ref="DI10:DJ11" si="41">DI13+DI17+DI26+DI40+DI52+DI57+DI75+DI81+DI98+DI103+DI115+DI124+DI137+DI148+DI159+DI172+DI185+DI199+DI203+DI215+DI224+DI231+DI244+DI257+DI271+DI279+DI289+DI300+DI310+DI318+DI327+DI337+DI346+DI355+DI362+DI375+DI384</f>
        <v>201409.80800000002</v>
      </c>
      <c r="DJ10" s="84">
        <f t="shared" si="41"/>
        <v>1023.9</v>
      </c>
      <c r="DK10" s="85">
        <f>DJ10/DI10*100</f>
        <v>0.50836650417739337</v>
      </c>
      <c r="DL10" s="84">
        <f t="shared" ref="DL10:DN10" si="42">DL13+DL17+DL26+DL40+DL52+DL57+DL75+DL81+DL98+DL103+DL115+DL124+DL137+DL148+DL159+DL172+DL185+DL199+DL203+DL215+DL224+DL231+DL244+DL257+DL271+DL279+DL289+DL300+DL310+DL318+DL327+DL337+DL346+DL355+DL362+DL375+DL384</f>
        <v>8929</v>
      </c>
      <c r="DM10" s="84">
        <f t="shared" si="42"/>
        <v>8929</v>
      </c>
      <c r="DN10" s="84">
        <f t="shared" si="42"/>
        <v>84</v>
      </c>
      <c r="DO10" s="85">
        <f>DN10/DM10*100</f>
        <v>0.94075484376749918</v>
      </c>
      <c r="DP10" s="84">
        <f t="shared" ref="DP10:DR11" si="43">DP13+DP17+DP26+DP40+DP52+DP57+DP75+DP81+DP98+DP103+DP115+DP124+DP137+DP148+DP159+DP172+DP185+DP199+DP203+DP215+DP224+DP231+DP244+DP257+DP271+DP279+DP289+DP300+DP310+DP318+DP327+DP337+DP346+DP355+DP362+DP375+DP384</f>
        <v>525831.13199999998</v>
      </c>
      <c r="DQ10" s="84">
        <f t="shared" si="43"/>
        <v>525831.09358999995</v>
      </c>
      <c r="DR10" s="84">
        <f t="shared" si="43"/>
        <v>425422.98295999999</v>
      </c>
      <c r="DS10" s="85">
        <f>DR10/DQ10*100</f>
        <v>80.904873855122389</v>
      </c>
      <c r="DT10" s="85"/>
      <c r="DU10" s="84">
        <f>DU13+DU17+DU26+DU40+DU52+DU57+DU75+DU81+DU98+DU103+DU115+DU124+DU137+DU148+DU159+DU172+DU185+DU199+DU203+DU215+DU224+DU231+DU244+DU257+DU271+DU279+DU289+DU300+DU310+DU318+DU327+DU337+DU346+DU355+DU362+DU375+DU384</f>
        <v>0</v>
      </c>
      <c r="DV10" s="84">
        <f>DV13+DV17+DV26+DV40+DV52+DV57+DV75+DV81+DV98+DV103+DV115+DV124+DV137+DV148+DV159+DV172+DV185+DV199+DV203+DV215+DV224+DV231+DV244+DV257+DV271+DV279+DV289+DV300+DV310+DV318+DV327+DV337+DV346+DV355+DV362+DV375+DV384</f>
        <v>0</v>
      </c>
      <c r="DW10" s="85"/>
      <c r="DX10" s="84">
        <f t="shared" ref="DX10" si="44">DX13+DX17+DX26+DX40+DX52+DX57+DX75+DX81+DX98+DX103+DX115+DX124+DX137+DX148+DX159+DX172+DX185+DX199+DX203+DX215+DX224+DX231+DX244+DX257+DX271+DX279+DX289+DX300+DX310+DX318+DX327+DX337+DX346+DX355+DX362+DX375+DX384</f>
        <v>18500</v>
      </c>
      <c r="DY10" s="84">
        <f t="shared" ref="DY10:DZ11" si="45">DY13+DY17+DY26+DY40+DY52+DY57+DY75+DY81+DY98+DY103+DY115+DY124+DY137+DY148+DY159+DY172+DY185+DY199+DY203+DY215+DY224+DY231+DY244+DY257+DY271+DY279+DY289+DY300+DY310+DY318+DY327+DY337+DY346+DY355+DY362+DY375+DY384</f>
        <v>18500</v>
      </c>
      <c r="DZ10" s="84">
        <f t="shared" si="45"/>
        <v>495.99965000000003</v>
      </c>
      <c r="EA10" s="85">
        <f>DZ10/DY10*100</f>
        <v>2.6810791891891892</v>
      </c>
      <c r="EB10" s="84">
        <f t="shared" ref="EB10" si="46">EB13+EB17+EB26+EB40+EB52+EB57+EB75+EB81+EB98+EB103+EB115+EB124+EB137+EB148+EB159+EB172+EB185+EB199+EB203+EB215+EB224+EB231+EB244+EB257+EB271+EB279+EB289+EB300+EB310+EB318+EB327+EB337+EB346+EB355+EB362+EB375+EB384</f>
        <v>42568.877550000005</v>
      </c>
      <c r="EC10" s="84">
        <f t="shared" ref="EC10:ED11" si="47">EC13+EC17+EC26+EC40+EC52+EC57+EC75+EC81+EC98+EC103+EC115+EC124+EC137+EC148+EC159+EC172+EC185+EC199+EC203+EC215+EC224+EC231+EC244+EC257+EC271+EC279+EC289+EC300+EC310+EC318+EC327+EC337+EC346+EC355+EC362+EC375+EC384</f>
        <v>42568.877550000005</v>
      </c>
      <c r="ED10" s="84">
        <f t="shared" si="47"/>
        <v>0</v>
      </c>
      <c r="EE10" s="85">
        <f>ED10/EC10*100</f>
        <v>0</v>
      </c>
      <c r="EF10" s="84">
        <f t="shared" ref="EF10" si="48">EF13+EF17+EF26+EF40+EF52+EF57+EF75+EF81+EF98+EF103+EF115+EF124+EF137+EF148+EF159+EF172+EF185+EF199+EF203+EF215+EF224+EF231+EF244+EF257+EF271+EF279+EF289+EF300+EF310+EF318+EF327+EF337+EF346+EF355+EF362+EF375+EF384</f>
        <v>45166.326530000006</v>
      </c>
      <c r="EG10" s="84">
        <f t="shared" ref="EG10:EH10" si="49">EG13+EG17+EG26+EG40+EG52+EG57+EG75+EG81+EG98+EG103+EG115+EG124+EG137+EG148+EG159+EG172+EG185+EG199+EG203+EG215+EG224+EG231+EG244+EG257+EG271+EG279+EG289+EG300+EG310+EG318+EG327+EG337+EG346+EG355+EG362+EG375+EG384</f>
        <v>45166.326530000006</v>
      </c>
      <c r="EH10" s="84">
        <f t="shared" si="49"/>
        <v>37828.275760000004</v>
      </c>
      <c r="EI10" s="85">
        <f>EH10/EG10*100</f>
        <v>83.753270779889561</v>
      </c>
      <c r="EJ10" s="84">
        <f t="shared" ref="EJ10:EL11" si="50">EJ13+EJ17+EJ26+EJ40+EJ52+EJ57+EJ75+EJ81+EJ98+EJ103+EJ115+EJ124+EJ137+EJ148+EJ159+EJ172+EJ185+EJ199+EJ203+EJ215+EJ224+EJ231+EJ244+EJ257+EJ271+EJ279+EJ289+EJ300+EJ310+EJ318+EJ327+EJ337+EJ346+EJ355+EJ362+EJ375+EJ384</f>
        <v>328627.85717000003</v>
      </c>
      <c r="EK10" s="84">
        <f t="shared" si="50"/>
        <v>328627.85717000003</v>
      </c>
      <c r="EL10" s="84">
        <f t="shared" si="50"/>
        <v>81160.714290000004</v>
      </c>
      <c r="EM10" s="85">
        <f>EL10/EK10*100</f>
        <v>24.696845541008216</v>
      </c>
      <c r="EN10" s="84">
        <f t="shared" ref="EN10" si="51">EN13+EN17+EN26+EN40+EN52+EN57+EN75+EN81+EN98+EN103+EN115+EN124+EN137+EN148+EN159+EN172+EN185+EN199+EN203+EN215+EN224+EN231+EN244+EN257+EN271+EN279+EN289+EN300+EN310+EN318+EN327+EN337+EN346+EN355+EN362+EN375+EN384</f>
        <v>531096.42960000003</v>
      </c>
      <c r="EO10" s="84">
        <f t="shared" ref="EO10:EP11" si="52">EO13+EO17+EO26+EO40+EO52+EO57+EO75+EO81+EO98+EO103+EO115+EO124+EO137+EO148+EO159+EO172+EO185+EO199+EO203+EO215+EO224+EO231+EO244+EO257+EO271+EO279+EO289+EO300+EO310+EO318+EO327+EO337+EO346+EO355+EO362+EO375+EO384</f>
        <v>531096.42960000003</v>
      </c>
      <c r="EP10" s="84">
        <f t="shared" si="52"/>
        <v>531096.42960000003</v>
      </c>
      <c r="EQ10" s="85">
        <f>EP10/EO10*100</f>
        <v>100</v>
      </c>
      <c r="ER10" s="85"/>
      <c r="ES10" s="85"/>
      <c r="ET10" s="85"/>
      <c r="EU10" s="85"/>
      <c r="EV10" s="85"/>
      <c r="EW10" s="84">
        <f>EW13+EW17+EW26+EW40+EW52+EW57+EW75+EW81+EW98+EW103+EW115+EW124+EW137+EW148+EW159+EW172+EW185+EW199+EW203+EW215+EW224+EW231+EW244+EW257+EW271+EW279+EW289+EW300+EW310+EW318+EW327+EW337+EW346+EW355+EW362+EW375+EW384</f>
        <v>0</v>
      </c>
      <c r="EX10" s="84">
        <f>EX13+EX17+EX26+EX40+EX52+EX57+EX75+EX81+EX98+EX103+EX115+EX124+EX137+EX148+EX159+EX172+EX185+EX199+EX203+EX215+EX224+EX231+EX244+EX257+EX271+EX279+EX289+EX300+EX310+EX318+EX327+EX337+EX346+EX355+EX362+EX375+EX384</f>
        <v>0</v>
      </c>
      <c r="EY10" s="85"/>
      <c r="EZ10" s="84">
        <f t="shared" ref="EZ10" si="53">EZ13+EZ17+EZ26+EZ40+EZ52+EZ57+EZ75+EZ81+EZ98+EZ103+EZ115+EZ124+EZ137+EZ148+EZ159+EZ172+EZ185+EZ199+EZ203+EZ215+EZ224+EZ231+EZ244+EZ257+EZ271+EZ279+EZ289+EZ300+EZ310+EZ318+EZ327+EZ337+EZ346+EZ355+EZ362+EZ375+EZ384</f>
        <v>23000</v>
      </c>
      <c r="FA10" s="84">
        <f t="shared" ref="FA10:FB11" si="54">FA13+FA17+FA26+FA40+FA52+FA57+FA75+FA81+FA98+FA103+FA115+FA124+FA137+FA148+FA159+FA172+FA185+FA199+FA203+FA215+FA224+FA231+FA244+FA257+FA271+FA279+FA289+FA300+FA310+FA318+FA327+FA337+FA346+FA355+FA362+FA375+FA384</f>
        <v>23000</v>
      </c>
      <c r="FB10" s="84">
        <f t="shared" si="54"/>
        <v>23000</v>
      </c>
      <c r="FC10" s="85">
        <f>FB10/FA10*100</f>
        <v>100</v>
      </c>
      <c r="FD10" s="84">
        <f t="shared" ref="FD10" si="55">FD13+FD17+FD26+FD40+FD52+FD57+FD75+FD81+FD98+FD103+FD115+FD124+FD137+FD148+FD159+FD172+FD185+FD199+FD203+FD215+FD224+FD231+FD244+FD257+FD271+FD279+FD289+FD300+FD310+FD318+FD327+FD337+FD346+FD355+FD362+FD375+FD384</f>
        <v>28534.489799999999</v>
      </c>
      <c r="FE10" s="84">
        <f t="shared" ref="FE10:FF11" si="56">FE13+FE17+FE26+FE40+FE52+FE57+FE75+FE81+FE98+FE103+FE115+FE124+FE137+FE148+FE159+FE172+FE185+FE199+FE203+FE215+FE224+FE231+FE244+FE257+FE271+FE279+FE289+FE300+FE310+FE318+FE327+FE337+FE346+FE355+FE362+FE375+FE384</f>
        <v>28534.489799999999</v>
      </c>
      <c r="FF10" s="84">
        <f t="shared" si="56"/>
        <v>10204.081630000001</v>
      </c>
      <c r="FG10" s="85">
        <f>FF10/FE10*100</f>
        <v>35.760518942238107</v>
      </c>
      <c r="FH10" s="84">
        <f t="shared" ref="FH10:FJ10" si="57">FH13+FH17+FH26+FH40+FH52+FH57+FH75+FH81+FH98+FH103+FH115+FH124+FH137+FH148+FH159+FH172+FH185+FH199+FH203+FH215+FH224+FH231+FH244+FH257+FH271+FH279+FH289+FH300+FH310+FH318+FH327+FH337+FH346+FH355+FH362+FH375+FH384</f>
        <v>0</v>
      </c>
      <c r="FI10" s="84">
        <f t="shared" si="57"/>
        <v>0</v>
      </c>
      <c r="FJ10" s="84">
        <f t="shared" si="57"/>
        <v>0</v>
      </c>
      <c r="FK10" s="85"/>
      <c r="FL10" s="84">
        <f t="shared" ref="FL10:FN10" si="58">FL13+FL17+FL26+FL40+FL52+FL57+FL75+FL81+FL98+FL103+FL115+FL124+FL137+FL148+FL159+FL172+FL185+FL199+FL203+FL215+FL224+FL231+FL244+FL257+FL271+FL279+FL289+FL300+FL310+FL318+FL327+FL337+FL346+FL355+FL362+FL375+FL384</f>
        <v>259408.97959999999</v>
      </c>
      <c r="FM10" s="84">
        <f t="shared" si="58"/>
        <v>259408.97959999999</v>
      </c>
      <c r="FN10" s="84">
        <f t="shared" si="58"/>
        <v>126137.55851999999</v>
      </c>
      <c r="FO10" s="85">
        <f>FN10/FM10*100</f>
        <v>48.624977714533976</v>
      </c>
      <c r="FP10" s="84">
        <f t="shared" ref="FP10:FR10" si="59">FP13+FP17+FP26+FP40+FP52+FP57+FP75+FP81+FP98+FP103+FP115+FP124+FP137+FP148+FP159+FP172+FP185+FP199+FP203+FP215+FP224+FP231+FP244+FP257+FP271+FP279+FP289+FP300+FP310+FP318+FP327+FP337+FP346+FP355+FP362+FP375+FP384</f>
        <v>113242.22448999999</v>
      </c>
      <c r="FQ10" s="84">
        <f t="shared" si="59"/>
        <v>113242.22448999999</v>
      </c>
      <c r="FR10" s="84">
        <f t="shared" si="59"/>
        <v>0</v>
      </c>
      <c r="FS10" s="85"/>
      <c r="FT10" s="84">
        <f t="shared" ref="FT10" si="60">FT13+FT17+FT26+FT40+FT52+FT57+FT75+FT81+FT98+FT103+FT115+FT124+FT137+FT148+FT159+FT172+FT185+FT199+FT203+FT215+FT224+FT231+FT244+FT257+FT271+FT279+FT289+FT300+FT310+FT318+FT327+FT337+FT346+FT355+FT362+FT375+FT384</f>
        <v>29102.400000000001</v>
      </c>
      <c r="FU10" s="84">
        <f t="shared" ref="FU10:FV10" si="61">FU13+FU17+FU26+FU40+FU52+FU57+FU75+FU81+FU98+FU103+FU115+FU124+FU137+FU148+FU159+FU172+FU185+FU199+FU203+FU215+FU224+FU231+FU244+FU257+FU271+FU279+FU289+FU300+FU310+FU318+FU327+FU337+FU346+FU355+FU362+FU375+FU384</f>
        <v>29102.400000000001</v>
      </c>
      <c r="FV10" s="84">
        <f t="shared" si="61"/>
        <v>0</v>
      </c>
      <c r="FW10" s="85"/>
      <c r="FX10" s="84">
        <f t="shared" ref="FX10:FZ10" si="62">FX13+FX17+FX26+FX40+FX52+FX57+FX75+FX81+FX98+FX103+FX115+FX124+FX137+FX148+FX159+FX172+FX185+FX199+FX203+FX215+FX224+FX231+FX244+FX257+FX271+FX279+FX289+FX300+FX310+FX318+FX327+FX337+FX346+FX355+FX362+FX375+FX384</f>
        <v>0</v>
      </c>
      <c r="FY10" s="84">
        <f t="shared" si="62"/>
        <v>0</v>
      </c>
      <c r="FZ10" s="84">
        <f t="shared" si="62"/>
        <v>0</v>
      </c>
      <c r="GA10" s="85"/>
      <c r="GB10" s="84">
        <f t="shared" ref="GB10:GD10" si="63">GB13+GB17+GB26+GB40+GB52+GB57+GB75+GB81+GB98+GB103+GB115+GB124+GB137+GB148+GB159+GB172+GB185+GB199+GB203+GB215+GB224+GB231+GB244+GB257+GB271+GB279+GB289+GB300+GB310+GB318+GB327+GB337+GB346+GB355+GB362+GB375+GB384</f>
        <v>64567.473119999995</v>
      </c>
      <c r="GC10" s="84">
        <f t="shared" si="63"/>
        <v>64567.473119999995</v>
      </c>
      <c r="GD10" s="84">
        <f t="shared" si="63"/>
        <v>0</v>
      </c>
      <c r="GE10" s="85">
        <f>GD10/GC10*100</f>
        <v>0</v>
      </c>
      <c r="GF10" s="84">
        <f t="shared" ref="GF10:GH10" si="64">GF13+GF17+GF26+GF40+GF52+GF57+GF75+GF81+GF98+GF103+GF115+GF124+GF137+GF148+GF159+GF172+GF185+GF199+GF203+GF215+GF224+GF231+GF244+GF257+GF271+GF279+GF289+GF300+GF310+GF318+GF327+GF337+GF346+GF355+GF362+GF375+GF384</f>
        <v>0</v>
      </c>
      <c r="GG10" s="84">
        <f t="shared" si="64"/>
        <v>16409.550570000003</v>
      </c>
      <c r="GH10" s="84">
        <f t="shared" si="64"/>
        <v>0</v>
      </c>
      <c r="GI10" s="85">
        <f>GH10/GG10*100</f>
        <v>0</v>
      </c>
      <c r="GJ10" s="84">
        <f t="shared" ref="GJ10:GL10" si="65">GJ13+GJ17+GJ26+GJ40+GJ52+GJ57+GJ75+GJ81+GJ98+GJ103+GJ115+GJ124+GJ137+GJ148+GJ159+GJ172+GJ185+GJ199+GJ203+GJ215+GJ224+GJ231+GJ244+GJ257+GJ271+GJ279+GJ289+GJ300+GJ310+GJ318+GJ327+GJ337+GJ346+GJ355+GJ362+GJ375+GJ384</f>
        <v>0</v>
      </c>
      <c r="GK10" s="84">
        <f t="shared" si="65"/>
        <v>22577.41605</v>
      </c>
      <c r="GL10" s="84">
        <f t="shared" si="65"/>
        <v>1792.1</v>
      </c>
      <c r="GM10" s="85">
        <f>GL10/GK10*100</f>
        <v>7.9375779585724562</v>
      </c>
      <c r="GN10" s="84">
        <f t="shared" ref="GN10:GP10" si="66">GN13+GN17+GN26+GN40+GN52+GN57+GN75+GN81+GN98+GN103+GN115+GN124+GN137+GN148+GN159+GN172+GN185+GN199+GN203+GN215+GN224+GN231+GN244+GN257+GN271+GN279+GN289+GN300+GN310+GN318+GN327+GN337+GN346+GN355+GN362+GN375+GN384</f>
        <v>0</v>
      </c>
      <c r="GO10" s="84">
        <f t="shared" si="66"/>
        <v>32653.06122</v>
      </c>
      <c r="GP10" s="84">
        <f t="shared" si="66"/>
        <v>0</v>
      </c>
      <c r="GQ10" s="85"/>
      <c r="GR10" s="84">
        <f t="shared" ref="GR10:GT10" si="67">GR13+GR17+GR26+GR40+GR52+GR57+GR75+GR81+GR98+GR103+GR115+GR124+GR137+GR148+GR159+GR172+GR185+GR199+GR203+GR215+GR224+GR231+GR244+GR257+GR271+GR279+GR289+GR300+GR310+GR318+GR327+GR337+GR346+GR355+GR362+GR375+GR384</f>
        <v>34513.932580000001</v>
      </c>
      <c r="GS10" s="84">
        <f t="shared" si="67"/>
        <v>34513.932580000001</v>
      </c>
      <c r="GT10" s="84">
        <f t="shared" si="67"/>
        <v>0</v>
      </c>
      <c r="GU10" s="85"/>
      <c r="GV10" s="84">
        <f t="shared" ref="GV10:GX10" si="68">GV13+GV17+GV26+GV40+GV52+GV57+GV75+GV81+GV98+GV103+GV115+GV124+GV137+GV148+GV159+GV172+GV185+GV199+GV203+GV215+GV224+GV231+GV244+GV257+GV271+GV279+GV289+GV300+GV310+GV318+GV327+GV337+GV346+GV355+GV362+GV375+GV384</f>
        <v>110000</v>
      </c>
      <c r="GW10" s="84">
        <f t="shared" si="68"/>
        <v>110000</v>
      </c>
      <c r="GX10" s="84">
        <f t="shared" si="68"/>
        <v>0</v>
      </c>
      <c r="GY10" s="85"/>
      <c r="GZ10" s="84">
        <f t="shared" ref="GZ10:HB10" si="69">GZ13+GZ17+GZ26+GZ40+GZ52+GZ57+GZ75+GZ81+GZ98+GZ103+GZ115+GZ124+GZ137+GZ148+GZ159+GZ172+GZ185+GZ199+GZ203+GZ215+GZ224+GZ231+GZ244+GZ257+GZ271+GZ279+GZ289+GZ300+GZ310+GZ318+GZ327+GZ337+GZ346+GZ355+GZ362+GZ375+GZ384</f>
        <v>7755.1020399999998</v>
      </c>
      <c r="HA10" s="84">
        <f t="shared" si="69"/>
        <v>7755.1020399999998</v>
      </c>
      <c r="HB10" s="84">
        <f t="shared" si="69"/>
        <v>7755.1020399999998</v>
      </c>
      <c r="HC10" s="85">
        <f t="shared" ref="HC10:HC11" si="70">HB10/HA10*100</f>
        <v>100</v>
      </c>
      <c r="HD10" s="84">
        <f t="shared" ref="HD10:HF10" si="71">HD13+HD17+HD26+HD40+HD52+HD57+HD75+HD81+HD98+HD103+HD115+HD124+HD137+HD148+HD159+HD172+HD185+HD199+HD203+HD215+HD224+HD231+HD244+HD257+HD271+HD279+HD289+HD300+HD310+HD318+HD327+HD337+HD346+HD355+HD362+HD375+HD384</f>
        <v>12579.94083</v>
      </c>
      <c r="HE10" s="84">
        <f t="shared" si="71"/>
        <v>12579.94083</v>
      </c>
      <c r="HF10" s="84">
        <f t="shared" si="71"/>
        <v>12579.94083</v>
      </c>
      <c r="HG10" s="85">
        <f>HF10/HE10*100</f>
        <v>100</v>
      </c>
      <c r="HH10" s="84">
        <f t="shared" ref="HH10:HJ10" si="72">HH13+HH17+HH26+HH40+HH52+HH57+HH75+HH81+HH98+HH103+HH115+HH124+HH137+HH148+HH159+HH172+HH185+HH199+HH203+HH215+HH224+HH231+HH244+HH257+HH271+HH279+HH289+HH300+HH310+HH318+HH327+HH337+HH346+HH355+HH362+HH375+HH384</f>
        <v>3010.20408</v>
      </c>
      <c r="HI10" s="84">
        <f t="shared" si="72"/>
        <v>3010.20408</v>
      </c>
      <c r="HJ10" s="84">
        <f t="shared" si="72"/>
        <v>3010.20408</v>
      </c>
      <c r="HK10" s="85">
        <f>HJ10/HI10*100</f>
        <v>100</v>
      </c>
      <c r="HL10" s="84">
        <f t="shared" ref="HL10:HN10" si="73">HL13+HL17+HL26+HL40+HL52+HL57+HL75+HL81+HL98+HL103+HL115+HL124+HL137+HL148+HL159+HL172+HL185+HL199+HL203+HL215+HL224+HL231+HL244+HL257+HL271+HL279+HL289+HL300+HL310+HL318+HL327+HL337+HL346+HL355+HL362+HL375+HL384</f>
        <v>9183.6734699999997</v>
      </c>
      <c r="HM10" s="84">
        <f t="shared" si="73"/>
        <v>9183.6734699999997</v>
      </c>
      <c r="HN10" s="84">
        <f t="shared" si="73"/>
        <v>9183.6734699999997</v>
      </c>
      <c r="HO10" s="85">
        <f>HN10/HM10*100</f>
        <v>100</v>
      </c>
      <c r="HP10" s="84">
        <f t="shared" ref="HP10:HR10" si="74">HP13+HP17+HP26+HP40+HP52+HP57+HP75+HP81+HP98+HP103+HP115+HP124+HP137+HP148+HP159+HP172+HP185+HP199+HP203+HP215+HP224+HP231+HP244+HP257+HP271+HP279+HP289+HP300+HP310+HP318+HP327+HP337+HP346+HP355+HP362+HP375+HP384</f>
        <v>10054.700000000001</v>
      </c>
      <c r="HQ10" s="84">
        <f t="shared" si="74"/>
        <v>0</v>
      </c>
      <c r="HR10" s="84">
        <f t="shared" si="74"/>
        <v>0</v>
      </c>
      <c r="HS10" s="85"/>
      <c r="HT10" s="84">
        <f t="shared" ref="HT10:HV10" si="75">HT13+HT17+HT26+HT40+HT52+HT57+HT75+HT81+HT98+HT103+HT115+HT124+HT137+HT148+HT159+HT172+HT185+HT199+HT203+HT215+HT224+HT231+HT244+HT257+HT271+HT279+HT289+HT300+HT310+HT318+HT327+HT337+HT346+HT355+HT362+HT375+HT384</f>
        <v>0</v>
      </c>
      <c r="HU10" s="84">
        <f t="shared" si="75"/>
        <v>9884.7200000000012</v>
      </c>
      <c r="HV10" s="84">
        <f t="shared" si="75"/>
        <v>0</v>
      </c>
      <c r="HW10" s="85"/>
      <c r="HX10" s="84">
        <f t="shared" ref="HX10:HZ10" si="76">HX13+HX17+HX26+HX40+HX52+HX57+HX75+HX81+HX98+HX103+HX115+HX124+HX137+HX148+HX159+HX172+HX185+HX199+HX203+HX215+HX224+HX231+HX244+HX257+HX271+HX279+HX289+HX300+HX310+HX318+HX327+HX337+HX346+HX355+HX362+HX375+HX384</f>
        <v>0</v>
      </c>
      <c r="HY10" s="84">
        <f t="shared" si="76"/>
        <v>170</v>
      </c>
      <c r="HZ10" s="84">
        <f t="shared" si="76"/>
        <v>0</v>
      </c>
      <c r="IA10" s="85"/>
      <c r="IB10" s="84">
        <f t="shared" ref="IB10:ID10" si="77">IB13+IB17+IB26+IB40+IB52+IB57+IB75+IB81+IB98+IB103+IB115+IB124+IB137+IB148+IB159+IB172+IB185+IB199+IB203+IB215+IB224+IB231+IB244+IB257+IB271+IB279+IB289+IB300+IB310+IB318+IB327+IB337+IB346+IB355+IB362+IB375+IB384</f>
        <v>0</v>
      </c>
      <c r="IC10" s="84">
        <f t="shared" si="77"/>
        <v>0</v>
      </c>
      <c r="ID10" s="84">
        <f t="shared" si="77"/>
        <v>0</v>
      </c>
      <c r="IE10" s="85"/>
      <c r="IF10" s="84">
        <f t="shared" ref="IF10:IH10" si="78">IF13+IF17+IF26+IF40+IF52+IF57+IF75+IF81+IF98+IF103+IF115+IF124+IF137+IF148+IF159+IF172+IF185+IF199+IF203+IF215+IF224+IF231+IF244+IF257+IF271+IF279+IF289+IF300+IF310+IF318+IF327+IF337+IF346+IF355+IF362+IF375+IF384</f>
        <v>0</v>
      </c>
      <c r="IG10" s="84">
        <f t="shared" si="78"/>
        <v>54528.696659999994</v>
      </c>
      <c r="IH10" s="84">
        <f t="shared" si="78"/>
        <v>0</v>
      </c>
      <c r="II10" s="85"/>
      <c r="IJ10" s="84">
        <f t="shared" ref="IJ10:IL10" si="79">IJ13+IJ17+IJ26+IJ40+IJ52+IJ57+IJ75+IJ81+IJ98+IJ103+IJ115+IJ124+IJ137+IJ148+IJ159+IJ172+IJ185+IJ199+IJ203+IJ215+IJ224+IJ231+IJ244+IJ257+IJ271+IJ279+IJ289+IJ300+IJ310+IJ318+IJ327+IJ337+IJ346+IJ355+IJ362+IJ375+IJ384</f>
        <v>0</v>
      </c>
      <c r="IK10" s="84">
        <f t="shared" si="79"/>
        <v>337132.02247000003</v>
      </c>
      <c r="IL10" s="84">
        <f t="shared" si="79"/>
        <v>0</v>
      </c>
      <c r="IM10" s="85"/>
    </row>
    <row r="11" spans="1:247" s="69" customFormat="1" ht="31.5" x14ac:dyDescent="0.25">
      <c r="A11" s="79" t="s">
        <v>126</v>
      </c>
      <c r="B11" s="85">
        <f t="shared" ref="B11:B13" si="80">H11+L11+P11+T11+X11+AB11+AF11+AJ11+AN11+AR11+AV11+AZ11+BD11+BH11+BL11+BP11+BT11+BX11+CB11+CF11+CJ11+CN11+CR11+CV11+CZ11+DD11+DH11+DL11+DP11+DT11+DX11+EB11+EF11+EJ11+EN11+ER11+EV11+EZ11+FD11+FH11+FL11+FP11+FT11+FX11+GB11+GF11+GJ11+GN11+GR11+GV11+GZ11+HD11+HH11+HL11+HP11+HT11+HX11+IB11+IF11+IJ11</f>
        <v>4993250.36142</v>
      </c>
      <c r="C11" s="85">
        <f t="shared" ref="C11:C13" si="81">I11+M11+Q11+U11+Y11+AC11+AG11+AK11+AO11+AS11+AW11+BA11+BE11+BI11+BM11+BQ11+BU11+BY11+CC11+CG11+CK11+CO11+CS11+CW11+DA11+DE11+DI11+DM11+DQ11+DU11+DY11+EC11+EG11+EK11+EO11+ES11+EW11+FA11+FE11+FI11+FM11+FQ11+FU11+FY11+GC11+GG11+GK11+GO11+GS11+GW11+HA11+HE11+HI11+HM11+HQ11+HU11+HY11+IC11+IG11+IK11</f>
        <v>5291013.5142200002</v>
      </c>
      <c r="D11" s="85">
        <f t="shared" ref="D11:D13" si="82">I11+M11+Q11+U11+Y11+AC11+AG11+AK11+AO11+AS11+AW11+BA11+BE11+BI11+BM11+BQ11+BU11+BY11+CC11+CG11+CK11+CO11+CS11+CW11+DA11+DE11+DI11+DM11+DQ11+DU11+DY11+EC11+EG11+EK11+EO11+ES11+EW11+FA11+FE11+FI11+FM11+FQ11+FU11+FY11+GC11+GG11+GK11+GO11+GS11+GW11+HA11+HE11+HI11+HM11+HQ11+HU11+HY11+IC11+IG11+IK11</f>
        <v>5291013.5142200002</v>
      </c>
      <c r="E11" s="85"/>
      <c r="F11" s="84">
        <f t="shared" ref="F11:F74" si="83">J11+N11+R11+V11+Z11+AD11+AH11+AL11+AP11+AT11+AX11+BB11+BF11+BJ11+BN11+BR11+BV11+BZ11+CD11+CH11+CL11+CP11+CT11+CX11+DB11+DF11+DJ11+DN11+DR11+DV11+DZ11+ED11+EH11+EL11+EP11+ET11+EX11+FB11+FF11+FJ11+FN11+FR11+FV11+FZ11+GD11+GH11+GL11+GP11+GT11+GX11+HB11+HF11+HJ11+HN11+HR11+HV11+HZ11+ID11+IH11+IL11</f>
        <v>905148.3097300001</v>
      </c>
      <c r="G11" s="85">
        <f t="shared" si="0"/>
        <v>17.107276465980391</v>
      </c>
      <c r="H11" s="84">
        <f t="shared" ref="H11" si="84">H14+H18+H27+H41+H53+H58+H76+H82+H99+H104+H116+H125+H138+H149+H160+H173+H186+H200+H204+H216+H225+H232+H245+H258+H272+H280+H290+H301+H311+H319+H328+H338+H347+H356+H363+H376+H385</f>
        <v>38251.797780000001</v>
      </c>
      <c r="I11" s="84">
        <f t="shared" si="2"/>
        <v>38251.797780000001</v>
      </c>
      <c r="J11" s="84">
        <f t="shared" si="2"/>
        <v>13489.261640000002</v>
      </c>
      <c r="K11" s="84">
        <f>J11/I11*100</f>
        <v>35.264386049465315</v>
      </c>
      <c r="L11" s="84">
        <f t="shared" ref="L11" si="85">L14+L18+L27+L41+L53+L58+L76+L82+L99+L104+L116+L125+L138+L149+L160+L173+L186+L200+L204+L216+L225+L232+L245+L258+L272+L280+L290+L301+L311+L319+L328+L338+L347+L356+L363+L376+L385</f>
        <v>56630.0216</v>
      </c>
      <c r="M11" s="84">
        <f t="shared" si="4"/>
        <v>56630.0216</v>
      </c>
      <c r="N11" s="84">
        <f t="shared" si="4"/>
        <v>55330.563919999993</v>
      </c>
      <c r="O11" s="84">
        <f>N11/M11*100</f>
        <v>97.70535549292461</v>
      </c>
      <c r="P11" s="84">
        <f t="shared" ref="P11" si="86">P14+P18+P27+P41+P53+P58+P76+P82+P99+P104+P116+P125+P138+P149+P160+P173+P186+P200+P204+P216+P225+P232+P245+P258+P272+P280+P290+P301+P311+P319+P328+P338+P347+P356+P363+P376+P385</f>
        <v>5200</v>
      </c>
      <c r="Q11" s="84">
        <f t="shared" si="6"/>
        <v>0</v>
      </c>
      <c r="R11" s="84">
        <f t="shared" si="6"/>
        <v>0</v>
      </c>
      <c r="S11" s="85"/>
      <c r="T11" s="84">
        <f t="shared" ref="T11" si="87">T14+T18+T27+T41+T53+T58+T76+T82+T99+T104+T116+T125+T138+T149+T160+T173+T186+T200+T204+T216+T225+T232+T245+T258+T272+T280+T290+T301+T311+T319+T328+T338+T347+T356+T363+T376+T385</f>
        <v>10000</v>
      </c>
      <c r="U11" s="84">
        <f t="shared" si="8"/>
        <v>10000</v>
      </c>
      <c r="V11" s="84">
        <f t="shared" si="8"/>
        <v>0</v>
      </c>
      <c r="W11" s="85">
        <f>V11/U11*100</f>
        <v>0</v>
      </c>
      <c r="X11" s="84">
        <f t="shared" ref="X11" si="88">X14+X18+X27+X41+X53+X58+X76+X82+X99+X104+X116+X125+X138+X149+X160+X173+X186+X200+X204+X216+X225+X232+X245+X258+X272+X280+X290+X301+X311+X319+X328+X338+X347+X356+X363+X376+X385</f>
        <v>2359.5505599999997</v>
      </c>
      <c r="Y11" s="84">
        <f t="shared" si="10"/>
        <v>2359.5505599999997</v>
      </c>
      <c r="Z11" s="84">
        <f t="shared" ref="Z11" si="89">Z14+Z18+Z27+Z41+Z53+Z58+Z76+Z82+Z99+Z104+Z116+Z125+Z138+Z149+Z160+Z173+Z186+Z200+Z204+Z216+Z225+Z232+Z245+Z258+Z272+Z280+Z290+Z301+Z311+Z319+Z328+Z338+Z347+Z356+Z363+Z376+Z385</f>
        <v>2021.1123599999994</v>
      </c>
      <c r="AA11" s="85">
        <f>Z11/Y11*100</f>
        <v>85.656666750976498</v>
      </c>
      <c r="AB11" s="84">
        <f t="shared" ref="AB11" si="90">AB14+AB18+AB27+AB41+AB53+AB58+AB76+AB82+AB99+AB104+AB116+AB125+AB138+AB149+AB160+AB173+AB186+AB200+AB204+AB216+AB225+AB232+AB245+AB258+AB272+AB280+AB290+AB301+AB311+AB319+AB328+AB338+AB347+AB356+AB363+AB376+AB385</f>
        <v>730.33707000000015</v>
      </c>
      <c r="AC11" s="84">
        <f t="shared" si="13"/>
        <v>730.33707000000015</v>
      </c>
      <c r="AD11" s="84">
        <f t="shared" si="13"/>
        <v>730.33707000000015</v>
      </c>
      <c r="AE11" s="85">
        <f>AD11/AC11*100</f>
        <v>100</v>
      </c>
      <c r="AF11" s="84">
        <f t="shared" ref="AF11" si="91">AF14+AF18+AF27+AF41+AF53+AF58+AF76+AF82+AF99+AF104+AF116+AF125+AF138+AF149+AF160+AF173+AF186+AF200+AF204+AF216+AF225+AF232+AF245+AF258+AF272+AF280+AF290+AF301+AF311+AF319+AF328+AF338+AF347+AF356+AF363+AF376+AF385</f>
        <v>5384.0729599999995</v>
      </c>
      <c r="AG11" s="84">
        <f t="shared" si="15"/>
        <v>5384.0729599999995</v>
      </c>
      <c r="AH11" s="84">
        <f t="shared" si="15"/>
        <v>5256.6201899999996</v>
      </c>
      <c r="AI11" s="85">
        <f>AH11/AG11*100</f>
        <v>97.632781521593643</v>
      </c>
      <c r="AJ11" s="84">
        <f t="shared" si="16"/>
        <v>6200</v>
      </c>
      <c r="AK11" s="84">
        <f t="shared" si="16"/>
        <v>6200</v>
      </c>
      <c r="AL11" s="84">
        <f t="shared" si="16"/>
        <v>0</v>
      </c>
      <c r="AM11" s="84">
        <f>AL11/AK11*100</f>
        <v>0</v>
      </c>
      <c r="AN11" s="84"/>
      <c r="AO11" s="84">
        <f>AO14+AO18+AO27+AO41+AO53+AO58+AO76+AO82+AO99+AO104+AO116+AO125+AO138+AO149+AO160+AO173+AO186+AO200+AO204+AO216+AO225+AO232+AO245+AO258+AO272+AO280+AO290+AO301+AO311+AO319+AO328+AO338+AO347+AO356+AO363+AO376+AO385</f>
        <v>0</v>
      </c>
      <c r="AP11" s="84">
        <f>AP14+AP18+AP27+AP41+AP53+AP58+AP76+AP82+AP99+AP104+AP116+AP125+AP138+AP149+AP160+AP173+AP186+AP200+AP204+AP216+AP225+AP232+AP245+AP258+AP272+AP280+AP290+AP301+AP311+AP319+AP328+AP338+AP347+AP356+AP363+AP376+AP385</f>
        <v>0</v>
      </c>
      <c r="AQ11" s="84"/>
      <c r="AR11" s="84">
        <f t="shared" ref="AR11" si="92">AR14+AR18+AR27+AR41+AR53+AR58+AR76+AR82+AR99+AR104+AR116+AR125+AR138+AR149+AR160+AR173+AR186+AR200+AR204+AR216+AR225+AR232+AR245+AR258+AR272+AR280+AR290+AR301+AR311+AR319+AR328+AR338+AR347+AR356+AR363+AR376+AR385</f>
        <v>0</v>
      </c>
      <c r="AS11" s="84">
        <f t="shared" si="18"/>
        <v>0</v>
      </c>
      <c r="AT11" s="84">
        <f t="shared" si="18"/>
        <v>0</v>
      </c>
      <c r="AU11" s="85"/>
      <c r="AV11" s="84">
        <f t="shared" ref="AV11" si="93">AV14+AV18+AV27+AV41+AV53+AV58+AV76+AV82+AV99+AV104+AV116+AV125+AV138+AV149+AV160+AV173+AV186+AV200+AV204+AV216+AV225+AV232+AV245+AV258+AV272+AV280+AV290+AV301+AV311+AV319+AV328+AV338+AV347+AV356+AV363+AV376+AV385</f>
        <v>1940174.9000000001</v>
      </c>
      <c r="AW11" s="84">
        <f t="shared" si="20"/>
        <v>1940174.9000000001</v>
      </c>
      <c r="AX11" s="84">
        <f t="shared" si="20"/>
        <v>302343.44438</v>
      </c>
      <c r="AY11" s="85">
        <f>AX11/AW11*100</f>
        <v>15.58330872026022</v>
      </c>
      <c r="AZ11" s="84">
        <f t="shared" ref="AZ11" si="94">AZ14+AZ18+AZ27+AZ41+AZ53+AZ58+AZ76+AZ82+AZ99+AZ104+AZ116+AZ125+AZ138+AZ149+AZ160+AZ173+AZ186+AZ200+AZ204+AZ216+AZ225+AZ232+AZ245+AZ258+AZ272+AZ280+AZ290+AZ301+AZ311+AZ319+AZ328+AZ338+AZ347+AZ356+AZ363+AZ376+AZ385</f>
        <v>44832.14286</v>
      </c>
      <c r="BA11" s="84">
        <f t="shared" si="22"/>
        <v>44832.14286</v>
      </c>
      <c r="BB11" s="84">
        <f t="shared" si="22"/>
        <v>7097.7550999999994</v>
      </c>
      <c r="BC11" s="85">
        <f>BB11/BA11*100</f>
        <v>15.831844402719231</v>
      </c>
      <c r="BD11" s="85"/>
      <c r="BE11" s="84">
        <f>BE14+BE18+BE27+BE41+BE53+BE58+BE76+BE82+BE99+BE104+BE116+BE125+BE138+BE149+BE160+BE173+BE186+BE200+BE204+BE216+BE225+BE232+BE245+BE258+BE272+BE280+BE290+BE301+BE311+BE319+BE328+BE338+BE347+BE356+BE363+BE376+BE385</f>
        <v>0</v>
      </c>
      <c r="BF11" s="84">
        <f>BF14+BF18+BF27+BF41+BF53+BF58+BF76+BF82+BF99+BF104+BF116+BF125+BF138+BF149+BF160+BF173+BF186+BF200+BF204+BF216+BF225+BF232+BF245+BF258+BF272+BF280+BF290+BF301+BF311+BF319+BF328+BF338+BF347+BF356+BF363+BF376+BF385</f>
        <v>0</v>
      </c>
      <c r="BG11" s="84"/>
      <c r="BH11" s="84">
        <f t="shared" ref="BH11" si="95">BH14+BH18+BH27+BH41+BH53+BH58+BH76+BH82+BH99+BH104+BH116+BH125+BH138+BH149+BH160+BH173+BH186+BH200+BH204+BH216+BH225+BH232+BH245+BH258+BH272+BH280+BH290+BH301+BH311+BH319+BH328+BH338+BH347+BH356+BH363+BH376+BH385</f>
        <v>0</v>
      </c>
      <c r="BI11" s="84">
        <f t="shared" ref="BI11:BJ11" si="96">BI14+BI18+BI27+BI41+BI53+BI58+BI76+BI82+BI99+BI104+BI116+BI125+BI138+BI149+BI160+BI173+BI186+BI200+BI204+BI216+BI225+BI232+BI245+BI258+BI272+BI280+BI290+BI301+BI311+BI319+BI328+BI338+BI347+BI356+BI363+BI376+BI385</f>
        <v>0</v>
      </c>
      <c r="BJ11" s="84">
        <f t="shared" si="96"/>
        <v>0</v>
      </c>
      <c r="BK11" s="84"/>
      <c r="BL11" s="84">
        <f t="shared" ref="BL11" si="97">BL14+BL18+BL27+BL41+BL53+BL58+BL76+BL82+BL99+BL104+BL116+BL125+BL138+BL149+BL160+BL173+BL186+BL200+BL204+BL216+BL225+BL232+BL245+BL258+BL272+BL280+BL290+BL301+BL311+BL319+BL328+BL338+BL347+BL356+BL363+BL376+BL385</f>
        <v>0</v>
      </c>
      <c r="BM11" s="84">
        <f t="shared" si="24"/>
        <v>0</v>
      </c>
      <c r="BN11" s="84">
        <f t="shared" si="24"/>
        <v>0</v>
      </c>
      <c r="BO11" s="85"/>
      <c r="BP11" s="85"/>
      <c r="BQ11" s="84">
        <f>BQ14+BQ18+BQ27+BQ41+BQ53+BQ58+BQ76+BQ82+BQ99+BQ104+BQ116+BQ125+BQ138+BQ149+BQ160+BQ173+BQ186+BQ200+BQ204+BQ216+BQ225+BQ232+BQ245+BQ258+BQ272+BQ280+BQ290+BQ301+BQ311+BQ319+BQ328+BQ338+BQ347+BQ356+BQ363+BQ376+BQ385</f>
        <v>0</v>
      </c>
      <c r="BR11" s="84">
        <f>BR14+BR18+BR27+BR41+BR53+BR58+BR76+BR82+BR99+BR104+BR116+BR125+BR138+BR149+BR160+BR173+BR186+BR200+BR204+BR216+BR225+BR232+BR245+BR258+BR272+BR280+BR290+BR301+BR311+BR319+BR328+BR338+BR347+BR356+BR363+BR376+BR385</f>
        <v>0</v>
      </c>
      <c r="BS11" s="85"/>
      <c r="BT11" s="84"/>
      <c r="BU11" s="84">
        <f t="shared" ref="BU11:BV11" si="98">BU14+BU18+BU27+BU41+BU53+BU58+BU76+BU82+BU99+BU104+BU116+BU125+BU138+BU149+BU160+BU173+BU186+BU200+BU204+BU216+BU225+BU232+BU245+BU258+BU272+BU280+BU290+BU301+BU311+BU319+BU328+BU338+BU347+BU356+BU363+BU376+BU385</f>
        <v>0</v>
      </c>
      <c r="BV11" s="84">
        <f t="shared" si="98"/>
        <v>0</v>
      </c>
      <c r="BW11" s="85"/>
      <c r="BX11" s="84">
        <f t="shared" ref="BX11:BY11" si="99">BX14+BX18+BX27+BX41+BX53+BX58+BX76+BX82+BX99+BX104+BX116+BX125+BX138+BX149+BX160+BX173+BX186+BX200+BX204+BX216+BX225+BX232+BX245+BX258+BX272+BX280+BX290+BX301+BX311+BX319+BX328+BX338+BX347+BX356+BX363+BX376+BX385</f>
        <v>737752.8</v>
      </c>
      <c r="BY11" s="84">
        <f t="shared" si="99"/>
        <v>664342.04</v>
      </c>
      <c r="BZ11" s="84">
        <f t="shared" si="27"/>
        <v>170543.59284</v>
      </c>
      <c r="CA11" s="85">
        <f>BZ11/BY11*100</f>
        <v>25.671052345264794</v>
      </c>
      <c r="CB11" s="84">
        <f t="shared" ref="CB11" si="100">CB14+CB18+CB27+CB41+CB53+CB58+CB76+CB82+CB99+CB104+CB116+CB125+CB138+CB149+CB160+CB173+CB186+CB200+CB204+CB216+CB225+CB232+CB245+CB258+CB272+CB280+CB290+CB301+CB311+CB319+CB328+CB338+CB347+CB356+CB363+CB376+CB385</f>
        <v>37000</v>
      </c>
      <c r="CC11" s="84">
        <f t="shared" si="29"/>
        <v>27000</v>
      </c>
      <c r="CD11" s="84">
        <f t="shared" si="29"/>
        <v>288.5</v>
      </c>
      <c r="CE11" s="85">
        <f>CD11/CC11*100</f>
        <v>1.0685185185185184</v>
      </c>
      <c r="CF11" s="84">
        <f t="shared" ref="CF11" si="101">CF14+CF18+CF27+CF41+CF53+CF58+CF76+CF82+CF99+CF104+CF116+CF125+CF138+CF149+CF160+CF173+CF186+CF200+CF204+CF216+CF225+CF232+CF245+CF258+CF272+CF280+CF290+CF301+CF311+CF319+CF328+CF338+CF347+CF356+CF363+CF376+CF385</f>
        <v>39000</v>
      </c>
      <c r="CG11" s="84">
        <f t="shared" si="30"/>
        <v>45000</v>
      </c>
      <c r="CH11" s="84">
        <f t="shared" si="30"/>
        <v>1154.29998</v>
      </c>
      <c r="CI11" s="85">
        <f>CH11/CG11*100</f>
        <v>2.5651110666666668</v>
      </c>
      <c r="CJ11" s="84">
        <f t="shared" ref="CJ11" si="102">CJ14+CJ18+CJ27+CJ41+CJ53+CJ58+CJ76+CJ82+CJ99+CJ104+CJ116+CJ125+CJ138+CJ149+CJ160+CJ173+CJ186+CJ200+CJ204+CJ216+CJ225+CJ232+CJ245+CJ258+CJ272+CJ280+CJ290+CJ301+CJ311+CJ319+CJ328+CJ338+CJ347+CJ356+CJ363+CJ376+CJ385</f>
        <v>17000</v>
      </c>
      <c r="CK11" s="84">
        <f t="shared" si="32"/>
        <v>17000</v>
      </c>
      <c r="CL11" s="84">
        <f t="shared" si="32"/>
        <v>912.1</v>
      </c>
      <c r="CM11" s="85">
        <f>CL11/CK11*100</f>
        <v>5.3652941176470588</v>
      </c>
      <c r="CN11" s="84">
        <f t="shared" si="33"/>
        <v>0</v>
      </c>
      <c r="CO11" s="84">
        <f t="shared" si="33"/>
        <v>0</v>
      </c>
      <c r="CP11" s="84">
        <f t="shared" si="33"/>
        <v>0</v>
      </c>
      <c r="CQ11" s="85"/>
      <c r="CR11" s="84">
        <f t="shared" ref="CR11:CT11" si="103">CR14+CR18+CR27+CR41+CR53+CR58+CR76+CR82+CR99+CR104+CR116+CR125+CR138+CR149+CR160+CR173+CR186+CR200+CR204+CR216+CR225+CR232+CR245+CR258+CR272+CR280+CR290+CR301+CR311+CR319+CR328+CR338+CR347+CR356+CR363+CR376+CR385</f>
        <v>0</v>
      </c>
      <c r="CS11" s="84">
        <f t="shared" si="103"/>
        <v>5200</v>
      </c>
      <c r="CT11" s="84">
        <f t="shared" si="103"/>
        <v>5200</v>
      </c>
      <c r="CU11" s="85">
        <f>CT11/CS11*100</f>
        <v>100</v>
      </c>
      <c r="CV11" s="84">
        <f t="shared" ref="CV11" si="104">CV14+CV18+CV27+CV41+CV53+CV58+CV76+CV82+CV99+CV104+CV116+CV125+CV138+CV149+CV160+CV173+CV186+CV200+CV204+CV216+CV225+CV232+CV245+CV258+CV272+CV280+CV290+CV301+CV311+CV319+CV328+CV338+CV347+CV356+CV363+CV376+CV385</f>
        <v>0</v>
      </c>
      <c r="CW11" s="84">
        <f t="shared" si="36"/>
        <v>3545.9067700000001</v>
      </c>
      <c r="CX11" s="84">
        <f t="shared" si="36"/>
        <v>1063.7720399999998</v>
      </c>
      <c r="CY11" s="85">
        <f>CX11/CW11*100</f>
        <v>30.000000253813774</v>
      </c>
      <c r="CZ11" s="84">
        <f t="shared" ref="CZ11:DB11" si="105">CZ14+CZ18+CZ27+CZ41+CZ53+CZ58+CZ76+CZ82+CZ99+CZ104+CZ116+CZ125+CZ138+CZ149+CZ160+CZ173+CZ186+CZ200+CZ204+CZ216+CZ225+CZ232+CZ245+CZ258+CZ272+CZ280+CZ290+CZ301+CZ311+CZ319+CZ328+CZ338+CZ347+CZ356+CZ363+CZ376+CZ385</f>
        <v>649730.69999999995</v>
      </c>
      <c r="DA11" s="84">
        <f t="shared" si="105"/>
        <v>676404.26970999991</v>
      </c>
      <c r="DB11" s="84">
        <f t="shared" si="105"/>
        <v>0</v>
      </c>
      <c r="DC11" s="85">
        <f>DB11/DA11*100</f>
        <v>0</v>
      </c>
      <c r="DD11" s="84">
        <f t="shared" ref="DD11" si="106">DD14+DD18+DD27+DD41+DD53+DD58+DD76+DD82+DD99+DD104+DD116+DD125+DD138+DD149+DD160+DD173+DD186+DD200+DD204+DD216+DD225+DD232+DD245+DD258+DD272+DD280+DD290+DD301+DD311+DD319+DD328+DD338+DD347+DD356+DD363+DD376+DD385</f>
        <v>26525.9</v>
      </c>
      <c r="DE11" s="84">
        <f t="shared" ref="DE11:DF11" si="107">DE14+DE18+DE27+DE41+DE53+DE58+DE76+DE82+DE99+DE104+DE116+DE125+DE138+DE149+DE160+DE173+DE186+DE200+DE204+DE216+DE225+DE232+DE245+DE258+DE272+DE280+DE290+DE301+DE311+DE319+DE328+DE338+DE347+DE356+DE363+DE376+DE385</f>
        <v>29473.295439999998</v>
      </c>
      <c r="DF11" s="84">
        <f t="shared" si="107"/>
        <v>0</v>
      </c>
      <c r="DG11" s="85">
        <f>DF11/DE11*100</f>
        <v>0</v>
      </c>
      <c r="DH11" s="84">
        <f t="shared" ref="DH11" si="108">DH14+DH18+DH27+DH41+DH53+DH58+DH76+DH82+DH99+DH104+DH116+DH125+DH138+DH149+DH160+DH173+DH186+DH200+DH204+DH216+DH225+DH232+DH245+DH258+DH272+DH280+DH290+DH301+DH311+DH319+DH328+DH338+DH347+DH356+DH363+DH376+DH385</f>
        <v>201409.80800000002</v>
      </c>
      <c r="DI11" s="84">
        <f t="shared" si="41"/>
        <v>201409.80800000002</v>
      </c>
      <c r="DJ11" s="84">
        <f t="shared" si="41"/>
        <v>1023.9</v>
      </c>
      <c r="DK11" s="85">
        <f>DJ11/DI11*100</f>
        <v>0.50836650417739337</v>
      </c>
      <c r="DL11" s="84">
        <f t="shared" ref="DL11:DN11" si="109">DL14+DL18+DL27+DL41+DL53+DL58+DL76+DL82+DL99+DL104+DL116+DL125+DL138+DL149+DL160+DL173+DL186+DL200+DL204+DL216+DL225+DL232+DL245+DL258+DL272+DL280+DL290+DL301+DL311+DL319+DL328+DL338+DL347+DL356+DL363+DL376+DL385</f>
        <v>8929</v>
      </c>
      <c r="DM11" s="84">
        <f t="shared" si="109"/>
        <v>8929</v>
      </c>
      <c r="DN11" s="84">
        <f t="shared" si="109"/>
        <v>84</v>
      </c>
      <c r="DO11" s="85">
        <f>DN11/DM11*100</f>
        <v>0.94075484376749918</v>
      </c>
      <c r="DP11" s="84">
        <f t="shared" si="43"/>
        <v>131539.20000000001</v>
      </c>
      <c r="DQ11" s="84">
        <f t="shared" si="43"/>
        <v>131539.16159</v>
      </c>
      <c r="DR11" s="84">
        <f t="shared" si="43"/>
        <v>31131.05096</v>
      </c>
      <c r="DS11" s="85">
        <f>DR11/DQ11*100</f>
        <v>23.666754891622084</v>
      </c>
      <c r="DT11" s="85"/>
      <c r="DU11" s="84">
        <f>DU14+DU18+DU27+DU41+DU53+DU58+DU76+DU82+DU99+DU104+DU116+DU125+DU138+DU149+DU160+DU173+DU186+DU200+DU204+DU216+DU225+DU232+DU245+DU258+DU272+DU280+DU290+DU301+DU311+DU319+DU328+DU338+DU347+DU356+DU363+DU376+DU385</f>
        <v>0</v>
      </c>
      <c r="DV11" s="84">
        <f>DV14+DV18+DV27+DV41+DV53+DV58+DV76+DV82+DV99+DV104+DV116+DV125+DV138+DV149+DV160+DV173+DV186+DV200+DV204+DV216+DV225+DV232+DV245+DV258+DV272+DV280+DV290+DV301+DV311+DV319+DV328+DV338+DV347+DV356+DV363+DV376+DV385</f>
        <v>0</v>
      </c>
      <c r="DW11" s="85"/>
      <c r="DX11" s="84">
        <f t="shared" ref="DX11" si="110">DX14+DX18+DX27+DX41+DX53+DX58+DX76+DX82+DX99+DX104+DX116+DX125+DX138+DX149+DX160+DX173+DX186+DX200+DX204+DX216+DX225+DX232+DX245+DX258+DX272+DX280+DX290+DX301+DX311+DX319+DX328+DX338+DX347+DX356+DX363+DX376+DX385</f>
        <v>18500</v>
      </c>
      <c r="DY11" s="84">
        <f t="shared" si="45"/>
        <v>18500</v>
      </c>
      <c r="DZ11" s="84">
        <f t="shared" si="45"/>
        <v>495.99965000000003</v>
      </c>
      <c r="EA11" s="85">
        <f>DZ11/DY11*100</f>
        <v>2.6810791891891892</v>
      </c>
      <c r="EB11" s="84">
        <f t="shared" ref="EB11" si="111">EB14+EB18+EB27+EB41+EB53+EB58+EB76+EB82+EB99+EB104+EB116+EB125+EB138+EB149+EB160+EB173+EB186+EB200+EB204+EB216+EB225+EB232+EB245+EB258+EB272+EB280+EB290+EB301+EB311+EB319+EB328+EB338+EB347+EB356+EB363+EB376+EB385</f>
        <v>15852.551019999999</v>
      </c>
      <c r="EC11" s="84">
        <f t="shared" si="47"/>
        <v>15852.551019999999</v>
      </c>
      <c r="ED11" s="84">
        <f t="shared" si="47"/>
        <v>0</v>
      </c>
      <c r="EE11" s="85"/>
      <c r="EF11" s="84">
        <f t="shared" ref="EF11" si="112">EF14+EF18+EF27+EF41+EF53+EF58+EF76+EF82+EF99+EF104+EF116+EF125+EF138+EF149+EF160+EF173+EF186+EF200+EF204+EF216+EF225+EF232+EF245+EF258+EF272+EF280+EF290+EF301+EF311+EF319+EF328+EF338+EF347+EF356+EF363+EF376+EF385</f>
        <v>45166.326530000006</v>
      </c>
      <c r="EG11" s="84">
        <f t="shared" ref="EG11:EH11" si="113">EG14+EG18+EG27+EG41+EG53+EG58+EG76+EG82+EG99+EG104+EG116+EG125+EG138+EG149+EG160+EG173+EG186+EG200+EG204+EG216+EG225+EG232+EG245+EG258+EG272+EG280+EG290+EG301+EG311+EG319+EG328+EG338+EG347+EG356+EG363+EG376+EG385</f>
        <v>45166.326530000006</v>
      </c>
      <c r="EH11" s="84">
        <f t="shared" si="113"/>
        <v>37828.275760000004</v>
      </c>
      <c r="EI11" s="85">
        <f>EH11/EG11*100</f>
        <v>83.753270779889561</v>
      </c>
      <c r="EJ11" s="84">
        <f t="shared" si="50"/>
        <v>328627.85717000003</v>
      </c>
      <c r="EK11" s="84">
        <f t="shared" si="50"/>
        <v>266448.97961000004</v>
      </c>
      <c r="EL11" s="84">
        <f t="shared" si="50"/>
        <v>81160.714290000004</v>
      </c>
      <c r="EM11" s="85">
        <f t="shared" ref="EM11:EM12" si="114">EL11/EK11*100</f>
        <v>30.460133271590873</v>
      </c>
      <c r="EN11" s="84">
        <f t="shared" ref="EN11" si="115">EN14+EN18+EN27+EN41+EN53+EN58+EN76+EN82+EN99+EN104+EN116+EN125+EN138+EN149+EN160+EN173+EN186+EN200+EN204+EN216+EN225+EN232+EN245+EN258+EN272+EN280+EN290+EN301+EN311+EN319+EN328+EN338+EN347+EN356+EN363+EN376+EN385</f>
        <v>0</v>
      </c>
      <c r="EO11" s="84">
        <f t="shared" si="52"/>
        <v>0</v>
      </c>
      <c r="EP11" s="84">
        <f t="shared" si="52"/>
        <v>0</v>
      </c>
      <c r="EQ11" s="85"/>
      <c r="ER11" s="85"/>
      <c r="ES11" s="85"/>
      <c r="ET11" s="85"/>
      <c r="EU11" s="85"/>
      <c r="EV11" s="85"/>
      <c r="EW11" s="84">
        <f>EW14+EW18+EW27+EW41+EW53+EW58+EW76+EW82+EW99+EW104+EW116+EW125+EW138+EW149+EW160+EW173+EW186+EW200+EW204+EW216+EW225+EW232+EW245+EW258+EW272+EW280+EW290+EW301+EW311+EW319+EW328+EW338+EW347+EW356+EW363+EW376+EW385</f>
        <v>0</v>
      </c>
      <c r="EX11" s="84">
        <f>EX14+EX18+EX27+EX41+EX53+EX58+EX76+EX82+EX99+EX104+EX116+EX125+EX138+EX149+EX160+EX173+EX186+EX200+EX204+EX216+EX225+EX232+EX245+EX258+EX272+EX280+EX290+EX301+EX311+EX319+EX328+EX338+EX347+EX356+EX363+EX376+EX385</f>
        <v>0</v>
      </c>
      <c r="EY11" s="85"/>
      <c r="EZ11" s="84">
        <f t="shared" ref="EZ11" si="116">EZ14+EZ18+EZ27+EZ41+EZ53+EZ58+EZ76+EZ82+EZ99+EZ104+EZ116+EZ125+EZ138+EZ149+EZ160+EZ173+EZ186+EZ200+EZ204+EZ216+EZ225+EZ232+EZ245+EZ258+EZ272+EZ280+EZ290+EZ301+EZ311+EZ319+EZ328+EZ338+EZ347+EZ356+EZ363+EZ376+EZ385</f>
        <v>23000</v>
      </c>
      <c r="FA11" s="84">
        <f t="shared" si="54"/>
        <v>23000</v>
      </c>
      <c r="FB11" s="84">
        <f t="shared" si="54"/>
        <v>23000</v>
      </c>
      <c r="FC11" s="85">
        <f>FB11/FA11*100</f>
        <v>100</v>
      </c>
      <c r="FD11" s="84">
        <f t="shared" ref="FD11" si="117">FD14+FD18+FD27+FD41+FD53+FD58+FD76+FD82+FD99+FD104+FD116+FD125+FD138+FD149+FD160+FD173+FD186+FD200+FD204+FD216+FD225+FD232+FD245+FD258+FD272+FD280+FD290+FD301+FD311+FD319+FD328+FD338+FD347+FD356+FD363+FD376+FD385</f>
        <v>28534.489799999999</v>
      </c>
      <c r="FE11" s="84">
        <f t="shared" si="56"/>
        <v>28534.489799999999</v>
      </c>
      <c r="FF11" s="84">
        <f t="shared" si="56"/>
        <v>10204.081630000001</v>
      </c>
      <c r="FG11" s="85">
        <f>FF11/FE11*100</f>
        <v>35.760518942238107</v>
      </c>
      <c r="FH11" s="84">
        <f t="shared" ref="FH11:FJ11" si="118">FH14+FH18+FH27+FH41+FH53+FH58+FH76+FH82+FH99+FH104+FH116+FH125+FH138+FH149+FH160+FH173+FH186+FH200+FH204+FH216+FH225+FH232+FH245+FH258+FH272+FH280+FH290+FH301+FH311+FH319+FH328+FH338+FH347+FH356+FH363+FH376+FH385</f>
        <v>0</v>
      </c>
      <c r="FI11" s="84">
        <f t="shared" si="118"/>
        <v>0</v>
      </c>
      <c r="FJ11" s="84">
        <f t="shared" si="118"/>
        <v>0</v>
      </c>
      <c r="FK11" s="85"/>
      <c r="FL11" s="84">
        <f t="shared" ref="FL11:FN11" si="119">FL14+FL18+FL27+FL41+FL53+FL58+FL76+FL82+FL99+FL104+FL116+FL125+FL138+FL149+FL160+FL173+FL186+FL200+FL204+FL216+FL225+FL232+FL245+FL258+FL272+FL280+FL290+FL301+FL311+FL319+FL328+FL338+FL347+FL356+FL363+FL376+FL385</f>
        <v>259408.97959999999</v>
      </c>
      <c r="FM11" s="84">
        <f t="shared" si="119"/>
        <v>259408.97959999999</v>
      </c>
      <c r="FN11" s="84">
        <f t="shared" si="119"/>
        <v>126137.55851999999</v>
      </c>
      <c r="FO11" s="85">
        <f>FN11/FM11*100</f>
        <v>48.624977714533976</v>
      </c>
      <c r="FP11" s="84">
        <f t="shared" ref="FP11:FR11" si="120">FP14+FP18+FP27+FP41+FP53+FP58+FP76+FP82+FP99+FP104+FP116+FP125+FP138+FP149+FP160+FP173+FP186+FP200+FP204+FP216+FP225+FP232+FP245+FP258+FP272+FP280+FP290+FP301+FP311+FP319+FP328+FP338+FP347+FP356+FP363+FP376+FP385</f>
        <v>113242.22448999999</v>
      </c>
      <c r="FQ11" s="84">
        <f t="shared" si="120"/>
        <v>113242.22448999999</v>
      </c>
      <c r="FR11" s="84">
        <f t="shared" si="120"/>
        <v>0</v>
      </c>
      <c r="FS11" s="85"/>
      <c r="FT11" s="84">
        <f t="shared" ref="FT11" si="121">FT14+FT18+FT27+FT41+FT53+FT58+FT76+FT82+FT99+FT104+FT116+FT125+FT138+FT149+FT160+FT173+FT186+FT200+FT204+FT216+FT225+FT232+FT245+FT258+FT272+FT280+FT290+FT301+FT311+FT319+FT328+FT338+FT347+FT356+FT363+FT376+FT385</f>
        <v>29102.400000000001</v>
      </c>
      <c r="FU11" s="84">
        <f t="shared" ref="FU11:FV11" si="122">FU14+FU18+FU27+FU41+FU53+FU58+FU76+FU82+FU99+FU104+FU116+FU125+FU138+FU149+FU160+FU173+FU186+FU200+FU204+FU216+FU225+FU232+FU245+FU258+FU272+FU280+FU290+FU301+FU311+FU319+FU328+FU338+FU347+FU356+FU363+FU376+FU385</f>
        <v>29102.400000000001</v>
      </c>
      <c r="FV11" s="84">
        <f t="shared" si="122"/>
        <v>0</v>
      </c>
      <c r="FW11" s="85"/>
      <c r="FX11" s="84">
        <f t="shared" ref="FX11:FZ11" si="123">FX14+FX18+FX27+FX41+FX53+FX58+FX76+FX82+FX99+FX104+FX116+FX125+FX138+FX149+FX160+FX173+FX186+FX200+FX204+FX216+FX225+FX232+FX245+FX258+FX272+FX280+FX290+FX301+FX311+FX319+FX328+FX338+FX347+FX356+FX363+FX376+FX385</f>
        <v>0</v>
      </c>
      <c r="FY11" s="84">
        <f t="shared" si="123"/>
        <v>0</v>
      </c>
      <c r="FZ11" s="84">
        <f t="shared" si="123"/>
        <v>0</v>
      </c>
      <c r="GA11" s="85"/>
      <c r="GB11" s="84">
        <f t="shared" ref="GB11:GD11" si="124">GB14+GB18+GB27+GB41+GB53+GB58+GB76+GB82+GB99+GB104+GB116+GB125+GB138+GB149+GB160+GB173+GB186+GB200+GB204+GB216+GB225+GB232+GB245+GB258+GB272+GB280+GB290+GB301+GB311+GB319+GB328+GB338+GB347+GB356+GB363+GB376+GB385</f>
        <v>0</v>
      </c>
      <c r="GC11" s="84">
        <f t="shared" si="124"/>
        <v>0</v>
      </c>
      <c r="GD11" s="84">
        <f t="shared" si="124"/>
        <v>0</v>
      </c>
      <c r="GE11" s="85"/>
      <c r="GF11" s="84">
        <f t="shared" ref="GF11:GH11" si="125">GF14+GF18+GF27+GF41+GF53+GF58+GF76+GF82+GF99+GF104+GF116+GF125+GF138+GF149+GF160+GF173+GF186+GF200+GF204+GF216+GF225+GF232+GF245+GF258+GF272+GF280+GF290+GF301+GF311+GF319+GF328+GF338+GF347+GF356+GF363+GF376+GF385</f>
        <v>0</v>
      </c>
      <c r="GG11" s="84">
        <f t="shared" si="125"/>
        <v>7248.8585699999994</v>
      </c>
      <c r="GH11" s="84">
        <f t="shared" si="125"/>
        <v>0</v>
      </c>
      <c r="GI11" s="85">
        <f t="shared" ref="GI11:GI14" si="126">GH11/GG11*100</f>
        <v>0</v>
      </c>
      <c r="GJ11" s="84">
        <f t="shared" ref="GJ11:GL11" si="127">GJ14+GJ18+GJ27+GJ41+GJ53+GJ58+GJ76+GJ82+GJ99+GJ104+GJ116+GJ125+GJ138+GJ149+GJ160+GJ173+GJ186+GJ200+GJ204+GJ216+GJ225+GJ232+GJ245+GJ258+GJ272+GJ280+GJ290+GJ301+GJ311+GJ319+GJ328+GJ338+GJ347+GJ356+GJ363+GJ376+GJ385</f>
        <v>0</v>
      </c>
      <c r="GK11" s="84">
        <f t="shared" si="127"/>
        <v>5276.3791500000007</v>
      </c>
      <c r="GL11" s="84">
        <f t="shared" si="127"/>
        <v>0</v>
      </c>
      <c r="GM11" s="85">
        <f t="shared" ref="GM11:GM12" si="128">GL11/GK11*100</f>
        <v>0</v>
      </c>
      <c r="GN11" s="84">
        <f t="shared" ref="GN11:GP11" si="129">GN14+GN18+GN27+GN41+GN53+GN58+GN76+GN82+GN99+GN104+GN116+GN125+GN138+GN149+GN160+GN173+GN186+GN200+GN204+GN216+GN225+GN232+GN245+GN258+GN272+GN280+GN290+GN301+GN311+GN319+GN328+GN338+GN347+GN356+GN363+GN376+GN385</f>
        <v>0</v>
      </c>
      <c r="GO11" s="84">
        <f t="shared" si="129"/>
        <v>0</v>
      </c>
      <c r="GP11" s="84">
        <f t="shared" si="129"/>
        <v>0</v>
      </c>
      <c r="GQ11" s="85"/>
      <c r="GR11" s="84">
        <f t="shared" ref="GR11:GT11" si="130">GR14+GR18+GR27+GR41+GR53+GR58+GR76+GR82+GR99+GR104+GR116+GR125+GR138+GR149+GR160+GR173+GR186+GR200+GR204+GR216+GR225+GR232+GR245+GR258+GR272+GR280+GR290+GR301+GR311+GR319+GR328+GR338+GR347+GR356+GR363+GR376+GR385</f>
        <v>34513.932580000001</v>
      </c>
      <c r="GS11" s="84">
        <f t="shared" si="130"/>
        <v>34513.932580000001</v>
      </c>
      <c r="GT11" s="84">
        <f t="shared" si="130"/>
        <v>0</v>
      </c>
      <c r="GU11" s="85"/>
      <c r="GV11" s="84">
        <f t="shared" ref="GV11:GX11" si="131">GV14+GV18+GV27+GV41+GV53+GV58+GV76+GV82+GV99+GV104+GV116+GV125+GV138+GV149+GV160+GV173+GV186+GV200+GV204+GV216+GV225+GV232+GV245+GV258+GV272+GV280+GV290+GV301+GV311+GV319+GV328+GV338+GV347+GV356+GV363+GV376+GV385</f>
        <v>110000</v>
      </c>
      <c r="GW11" s="84">
        <f t="shared" si="131"/>
        <v>110000</v>
      </c>
      <c r="GX11" s="84">
        <f t="shared" si="131"/>
        <v>0</v>
      </c>
      <c r="GY11" s="85"/>
      <c r="GZ11" s="84">
        <f t="shared" ref="GZ11:HB11" si="132">GZ14+GZ18+GZ27+GZ41+GZ53+GZ58+GZ76+GZ82+GZ99+GZ104+GZ116+GZ125+GZ138+GZ149+GZ160+GZ173+GZ186+GZ200+GZ204+GZ216+GZ225+GZ232+GZ245+GZ258+GZ272+GZ280+GZ290+GZ301+GZ311+GZ319+GZ328+GZ338+GZ347+GZ356+GZ363+GZ376+GZ385</f>
        <v>3877.5510199999999</v>
      </c>
      <c r="HA11" s="84">
        <f t="shared" si="132"/>
        <v>3877.5510199999999</v>
      </c>
      <c r="HB11" s="84">
        <f t="shared" si="132"/>
        <v>3877.5510199999999</v>
      </c>
      <c r="HC11" s="85">
        <f t="shared" si="70"/>
        <v>100</v>
      </c>
      <c r="HD11" s="84">
        <f t="shared" ref="HD11:HF11" si="133">HD14+HD18+HD27+HD41+HD53+HD58+HD76+HD82+HD99+HD104+HD116+HD125+HD138+HD149+HD160+HD173+HD186+HD200+HD204+HD216+HD225+HD232+HD245+HD258+HD272+HD280+HD290+HD301+HD311+HD319+HD328+HD338+HD347+HD356+HD363+HD376+HD385</f>
        <v>12579.94083</v>
      </c>
      <c r="HE11" s="84">
        <f t="shared" si="133"/>
        <v>12579.94083</v>
      </c>
      <c r="HF11" s="84">
        <f t="shared" si="133"/>
        <v>12579.94083</v>
      </c>
      <c r="HG11" s="85">
        <f>HF11/HE11*100</f>
        <v>100</v>
      </c>
      <c r="HH11" s="84">
        <f t="shared" ref="HH11:HJ11" si="134">HH14+HH18+HH27+HH41+HH53+HH58+HH76+HH82+HH99+HH104+HH116+HH125+HH138+HH149+HH160+HH173+HH186+HH200+HH204+HH216+HH225+HH232+HH245+HH258+HH272+HH280+HH290+HH301+HH311+HH319+HH328+HH338+HH347+HH356+HH363+HH376+HH385</f>
        <v>3010.20408</v>
      </c>
      <c r="HI11" s="84">
        <f t="shared" si="134"/>
        <v>3010.20408</v>
      </c>
      <c r="HJ11" s="84">
        <f t="shared" si="134"/>
        <v>3010.20408</v>
      </c>
      <c r="HK11" s="85">
        <f>HJ11/HI11*100</f>
        <v>100</v>
      </c>
      <c r="HL11" s="84">
        <f t="shared" ref="HL11:HN11" si="135">HL14+HL18+HL27+HL41+HL53+HL58+HL76+HL82+HL99+HL104+HL116+HL125+HL138+HL149+HL160+HL173+HL186+HL200+HL204+HL216+HL225+HL232+HL245+HL258+HL272+HL280+HL290+HL301+HL311+HL319+HL328+HL338+HL347+HL356+HL363+HL376+HL385</f>
        <v>9183.6734699999997</v>
      </c>
      <c r="HM11" s="84">
        <f t="shared" si="135"/>
        <v>9183.6734699999997</v>
      </c>
      <c r="HN11" s="84">
        <f t="shared" si="135"/>
        <v>9183.6734699999997</v>
      </c>
      <c r="HO11" s="85">
        <f>HN11/HM11*100</f>
        <v>100</v>
      </c>
      <c r="HP11" s="84">
        <f t="shared" ref="HP11:HR11" si="136">HP14+HP18+HP27+HP41+HP53+HP58+HP76+HP82+HP99+HP104+HP116+HP125+HP138+HP149+HP160+HP173+HP186+HP200+HP204+HP216+HP225+HP232+HP245+HP258+HP272+HP280+HP290+HP301+HP311+HP319+HP328+HP338+HP347+HP356+HP363+HP376+HP385</f>
        <v>0</v>
      </c>
      <c r="HQ11" s="84">
        <f t="shared" si="136"/>
        <v>0</v>
      </c>
      <c r="HR11" s="84">
        <f t="shared" si="136"/>
        <v>0</v>
      </c>
      <c r="HS11" s="85"/>
      <c r="HT11" s="84">
        <f t="shared" ref="HT11:HV11" si="137">HT14+HT18+HT27+HT41+HT53+HT58+HT76+HT82+HT99+HT104+HT116+HT125+HT138+HT149+HT160+HT173+HT186+HT200+HT204+HT216+HT225+HT232+HT245+HT258+HT272+HT280+HT290+HT301+HT311+HT319+HT328+HT338+HT347+HT356+HT363+HT376+HT385</f>
        <v>0</v>
      </c>
      <c r="HU11" s="84">
        <f t="shared" si="137"/>
        <v>0</v>
      </c>
      <c r="HV11" s="84">
        <f t="shared" si="137"/>
        <v>0</v>
      </c>
      <c r="HW11" s="85"/>
      <c r="HX11" s="84">
        <f t="shared" ref="HX11:HZ11" si="138">HX14+HX18+HX27+HX41+HX53+HX58+HX76+HX82+HX99+HX104+HX116+HX125+HX138+HX149+HX160+HX173+HX186+HX200+HX204+HX216+HX225+HX232+HX245+HX258+HX272+HX280+HX290+HX301+HX311+HX319+HX328+HX338+HX347+HX356+HX363+HX376+HX385</f>
        <v>0</v>
      </c>
      <c r="HY11" s="84">
        <f t="shared" si="138"/>
        <v>0</v>
      </c>
      <c r="HZ11" s="84">
        <f t="shared" si="138"/>
        <v>0</v>
      </c>
      <c r="IA11" s="85"/>
      <c r="IB11" s="84">
        <f t="shared" ref="IB11:ID11" si="139">IB14+IB18+IB27+IB41+IB53+IB58+IB76+IB82+IB99+IB104+IB116+IB125+IB138+IB149+IB160+IB173+IB186+IB200+IB204+IB216+IB225+IB232+IB245+IB258+IB272+IB280+IB290+IB301+IB311+IB319+IB328+IB338+IB347+IB356+IB363+IB376+IB385</f>
        <v>0</v>
      </c>
      <c r="IC11" s="84">
        <f t="shared" si="139"/>
        <v>0</v>
      </c>
      <c r="ID11" s="84">
        <f t="shared" si="139"/>
        <v>0</v>
      </c>
      <c r="IE11" s="85"/>
      <c r="IF11" s="84">
        <f t="shared" ref="IF11:IH11" si="140">IF14+IF18+IF27+IF41+IF53+IF58+IF76+IF82+IF99+IF104+IF116+IF125+IF138+IF149+IF160+IF173+IF186+IF200+IF204+IF216+IF225+IF232+IF245+IF258+IF272+IF280+IF290+IF301+IF311+IF319+IF328+IF338+IF347+IF356+IF363+IF376+IF385</f>
        <v>0</v>
      </c>
      <c r="IG11" s="84">
        <f t="shared" si="140"/>
        <v>54528.696659999994</v>
      </c>
      <c r="IH11" s="84">
        <f t="shared" si="140"/>
        <v>0</v>
      </c>
      <c r="II11" s="85"/>
      <c r="IJ11" s="84">
        <f t="shared" ref="IJ11:IL11" si="141">IJ14+IJ18+IJ27+IJ41+IJ53+IJ58+IJ76+IJ82+IJ99+IJ104+IJ116+IJ125+IJ138+IJ149+IJ160+IJ173+IJ186+IJ200+IJ204+IJ216+IJ225+IJ232+IJ245+IJ258+IJ272+IJ280+IJ290+IJ301+IJ311+IJ319+IJ328+IJ338+IJ347+IJ356+IJ363+IJ376+IJ385</f>
        <v>0</v>
      </c>
      <c r="IK11" s="84">
        <f t="shared" si="141"/>
        <v>337132.02247000003</v>
      </c>
      <c r="IL11" s="84">
        <f t="shared" si="141"/>
        <v>0</v>
      </c>
      <c r="IM11" s="85"/>
    </row>
    <row r="12" spans="1:247" s="69" customFormat="1" ht="15.75" x14ac:dyDescent="0.25">
      <c r="A12" s="79" t="s">
        <v>84</v>
      </c>
      <c r="B12" s="85">
        <f t="shared" si="80"/>
        <v>2936522.0412400006</v>
      </c>
      <c r="C12" s="85">
        <f t="shared" si="81"/>
        <v>3256699.7970600002</v>
      </c>
      <c r="D12" s="85">
        <f t="shared" si="82"/>
        <v>3256699.7970600002</v>
      </c>
      <c r="E12" s="85"/>
      <c r="F12" s="84">
        <f t="shared" si="83"/>
        <v>962462.99731000001</v>
      </c>
      <c r="G12" s="85">
        <f t="shared" si="0"/>
        <v>29.55332260526032</v>
      </c>
      <c r="H12" s="85">
        <f>SUM(H15:H16)+SUM(H19:H25)+SUM(H28:H39)+SUM(H42:H51)+SUM(H54:H56)+SUM(H59:H74)+SUM(H77:H80)+SUM(H83:H97)+SUM(H100:H102)+SUM(H105:H114)+SUM(H117:H123)+SUM(H126:H136)+SUM(H139:H147)+SUM(H150:H158)+SUM(H161:H171)+SUM(H174:H184)+SUM(H187:H198)+SUM(H201:H202)+SUM(H205:H214)+SUM(H217:H223)+SUM(H226:H230)+SUM(H233:H243)+SUM(H233:H243)+SUM(H246:H256)+SUM(H259:H270)+SUM(H273:H278)+SUM(H281:H288)+SUM(H291:H299)+SUM(H302:H309)+SUM(H313:H317)+SUM(H320:H326)+SUM(H329:H336)+SUM(H339:H345)+SUM(H348:H354)+SUM(H357:H361)+SUM(H364:H374)+SUM(H377:H383)+SUM(H386:H390)</f>
        <v>0</v>
      </c>
      <c r="I12" s="85">
        <f>SUM(I15:I16)+SUM(I19:I25)+SUM(I28:I39)+SUM(I42:I51)+SUM(I54:I56)+SUM(I59:I74)+SUM(I77:I80)+SUM(I83:I97)+SUM(I100:I102)+SUM(I105:I114)+SUM(I117:I123)+SUM(I126:I136)+SUM(I139:I147)+SUM(I150:I158)+SUM(I161:I171)+SUM(I174:I184)+SUM(I187:I198)+SUM(I201:I202)+SUM(I205:I214)+SUM(I217:I223)+SUM(I226:I230)+SUM(I233:I243)+SUM(I233:I243)+SUM(I246:I256)+SUM(I259:I270)+SUM(I273:I278)+SUM(I281:I288)+SUM(I291:I299)+SUM(I302:I309)+SUM(I313:I317)+SUM(I320:I326)+SUM(I329:I336)+SUM(I339:I345)+SUM(I348:I354)+SUM(I357:I361)+SUM(I364:I374)+SUM(I377:I383)+SUM(I386:I390)</f>
        <v>0</v>
      </c>
      <c r="J12" s="85">
        <f>SUM(J15:J16)+SUM(J19:J25)+SUM(J28:J39)+SUM(J42:J51)+SUM(J54:J56)+SUM(J59:J74)+SUM(J77:J80)+SUM(J83:J97)+SUM(J100:J102)+SUM(J105:J114)+SUM(J117:J123)+SUM(J126:J136)+SUM(J139:J147)+SUM(J150:J158)+SUM(J161:J171)+SUM(J174:J184)+SUM(J187:J198)+SUM(J201:J202)+SUM(J205:J214)+SUM(J217:J223)+SUM(J226:J230)+SUM(J233:J243)+SUM(J233:J243)+SUM(J246:J256)+SUM(J259:J270)+SUM(J273:J278)+SUM(J281:J288)+SUM(J291:J299)+SUM(J302:J309)+SUM(J313:J317)+SUM(J320:J326)+SUM(J329:J336)+SUM(J339:J345)+SUM(J348:J354)+SUM(J357:J361)+SUM(J364:J374)+SUM(J377:J383)+SUM(J386:J390)</f>
        <v>0</v>
      </c>
      <c r="K12" s="84"/>
      <c r="L12" s="85">
        <f>SUM(L15:L16)+SUM(L19:L25)+SUM(L28:L39)+SUM(L42:L51)+SUM(L54:L56)+SUM(L59:L74)+SUM(L77:L80)+SUM(L83:L97)+SUM(L100:L102)+SUM(L105:L114)+SUM(L117:L123)+SUM(L126:L136)+SUM(L139:L147)+SUM(L150:L158)+SUM(L161:L171)+SUM(L174:L184)+SUM(L187:L198)+SUM(L201:L202)+SUM(L205:L214)+SUM(L217:L223)+SUM(L226:L230)+SUM(L233:L243)+SUM(L233:L243)+SUM(L246:L256)+SUM(L259:L270)+SUM(L273:L278)+SUM(L281:L288)+SUM(L291:L299)+SUM(L302:L309)+SUM(L313:L317)+SUM(L320:L326)+SUM(L329:L336)+SUM(L339:L345)+SUM(L348:L354)+SUM(L357:L361)+SUM(L364:L374)+SUM(L377:L383)+SUM(L386:L390)</f>
        <v>0</v>
      </c>
      <c r="M12" s="85">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0</v>
      </c>
      <c r="N12" s="85">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0</v>
      </c>
      <c r="O12" s="84"/>
      <c r="P12" s="85">
        <f>SUM(P15:P16)+SUM(P19:P25)+SUM(P28:P39)+SUM(P42:P51)+SUM(P54:P56)+SUM(P59:P74)+SUM(P77:P80)+SUM(P83:P97)+SUM(P100:P102)+SUM(P105:P114)+SUM(P117:P123)+SUM(P126:P136)+SUM(P139:P147)+SUM(P150:P158)+SUM(P161:P171)+SUM(P174:P184)+SUM(P187:P198)+SUM(P201:P202)+SUM(P205:P214)+SUM(P217:P223)+SUM(P226:P230)+SUM(P233:P243)+SUM(P233:P243)+SUM(P246:P256)+SUM(P259:P270)+SUM(P273:P278)+SUM(P281:P288)+SUM(P291:P299)+SUM(P302:P309)+SUM(P313:P317)+SUM(P320:P326)+SUM(P329:P336)+SUM(P339:P345)+SUM(P348:P354)+SUM(P357:P361)+SUM(P364:P374)+SUM(P377:P383)+SUM(P386:P390)</f>
        <v>0</v>
      </c>
      <c r="Q12" s="85">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85">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85"/>
      <c r="T12" s="85">
        <f>SUM(T15:T16)+SUM(T19:T25)+SUM(T28:T39)+SUM(T42:T51)+SUM(T54:T56)+SUM(T59:T74)+SUM(T77:T80)+SUM(T83:T97)+SUM(T100:T102)+SUM(T105:T114)+SUM(T117:T123)+SUM(T126:T136)+SUM(T139:T147)+SUM(T150:T158)+SUM(T161:T171)+SUM(T174:T184)+SUM(T187:T198)+SUM(T201:T202)+SUM(T205:T214)+SUM(T217:T223)+SUM(T226:T230)+SUM(T233:T243)+SUM(T233:T243)+SUM(T246:T256)+SUM(T259:T270)+SUM(T273:T278)+SUM(T281:T288)+SUM(T291:T299)+SUM(T302:T309)+SUM(T313:T317)+SUM(T320:T326)+SUM(T329:T336)+SUM(T339:T345)+SUM(T348:T354)+SUM(T357:T361)+SUM(T364:T374)+SUM(T377:T383)+SUM(T386:T390)</f>
        <v>0</v>
      </c>
      <c r="U12" s="85">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85">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85"/>
      <c r="X12" s="85">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0</v>
      </c>
      <c r="Y12" s="85">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0</v>
      </c>
      <c r="Z12" s="85">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0</v>
      </c>
      <c r="AA12" s="85"/>
      <c r="AB12" s="85">
        <f t="shared" ref="AB12" si="142">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85">
        <f t="shared" ref="AC12:AD12" si="143">SUM(AC15:AC16)+SUM(AC19:AC25)+SUM(AC28:AC39)+SUM(AC42:AC51)+SUM(AC54:AC56)+SUM(AC59:AC74)+SUM(AC77:AC80)+SUM(AC83:AC97)+SUM(AC100:AC102)+SUM(AC105:AC114)+SUM(AC117:AC123)+SUM(AC126:AC136)+SUM(AC139:AC147)+SUM(AC150:AC158)+SUM(AC161:AC171)+SUM(AC174:AC184)+SUM(AC187:AC198)+SUM(AC201:AC202)+SUM(AC205:AC214)+SUM(AC217:AC223)+SUM(AC226:AC230)+SUM(AC233:AC243)+SUM(AC233:AC243)+SUM(AC246:AC256)+SUM(AC259:AC270)+SUM(AC273:AC278)+SUM(AC281:AC288)+SUM(AC291:AC299)+SUM(AC302:AC309)+SUM(AC313:AC317)+SUM(AC320:AC326)+SUM(AC329:AC336)+SUM(AC339:AC345)+SUM(AC348:AC354)+SUM(AC357:AC361)+SUM(AC364:AC374)+SUM(AC377:AC383)+SUM(AC386:AC390)</f>
        <v>0</v>
      </c>
      <c r="AD12" s="85">
        <f t="shared" si="143"/>
        <v>0</v>
      </c>
      <c r="AE12" s="85"/>
      <c r="AF12" s="85">
        <f>SUM(AF15:AF16)+SUM(AF19:AF25)+SUM(AF28:AF39)+SUM(AF42:AF51)+SUM(AF54:AF56)+SUM(AF59:AF74)+SUM(AF77:AF80)+SUM(AF83:AF97)+SUM(AF100:AF102)+SUM(AF105:AF114)+SUM(AF117:AF123)+SUM(AF126:AF136)+SUM(AF139:AF147)+SUM(AF150:AF158)+SUM(AF161:AF171)+SUM(AF174:AF184)+SUM(AF187:AF198)+SUM(AF201:AF202)+SUM(AF205:AF214)+SUM(AF217:AF223)+SUM(AF226:AF230)+SUM(AF233:AF243)+SUM(AF233:AF243)+SUM(AF246:AF256)+SUM(AF259:AF270)+SUM(AF273:AF278)+SUM(AF281:AF288)+SUM(AF291:AF299)+SUM(AF302:AF309)+SUM(AF313:AF317)+SUM(AF320:AF326)+SUM(AF329:AF336)+SUM(AF339:AF345)+SUM(AF348:AF354)+SUM(AF357:AF361)+SUM(AF364:AF374)+SUM(AF377:AF383)+SUM(AF386:AF390)</f>
        <v>193.09426999999999</v>
      </c>
      <c r="AG12" s="85">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193.09426999999999</v>
      </c>
      <c r="AH12" s="85">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193.09426999999999</v>
      </c>
      <c r="AI12" s="85">
        <f>AH12/AG12*100</f>
        <v>100</v>
      </c>
      <c r="AJ12" s="85"/>
      <c r="AK12" s="85">
        <f>SUM(AK15:AK16)+SUM(AK19:AK25)+SUM(AK28:AK39)+SUM(AK42:AK51)+SUM(AK54:AK56)+SUM(AK59:AK74)+SUM(AK77:AK80)+SUM(AK83:AK97)+SUM(AK100:AK102)+SUM(AK105:AK114)+SUM(AK117:AK123)+SUM(AK126:AK136)+SUM(AK139:AK147)+SUM(AK150:AK158)+SUM(AK161:AK171)+SUM(AK174:AK184)+SUM(AK187:AK198)+SUM(AK201:AK202)+SUM(AK205:AK214)+SUM(AK217:AK223)+SUM(AK226:AK230)+SUM(AK233:AK243)+SUM(AK246:AK256)+SUM(AK259:AK270)+SUM(AK273:AK278)+SUM(AK281:AK288)+SUM(AK291:AK299)+SUM(AK302:AK309)+SUM(AK313:AK317)+SUM(AK320:AK326)+SUM(AK329:AK336)+SUM(AK339:AK345)+SUM(AK348:AK354)+SUM(AK357:AK361)+SUM(AK364:AK374)+SUM(AK377:AK383)+SUM(AK386:AK390)</f>
        <v>0</v>
      </c>
      <c r="AL12" s="85">
        <f>SUM(AL15:AL16)+SUM(AL19:AL25)+SUM(AL28:AL39)+SUM(AL42:AL51)+SUM(AL54:AL56)+SUM(AL59:AL74)+SUM(AL77:AL80)+SUM(AL83:AL97)+SUM(AL100:AL102)+SUM(AL105:AL114)+SUM(AL117:AL123)+SUM(AL126:AL136)+SUM(AL139:AL147)+SUM(AL150:AL158)+SUM(AL161:AL171)+SUM(AL174:AL184)+SUM(AL187:AL198)+SUM(AL201:AL202)+SUM(AL205:AL214)+SUM(AL217:AL223)+SUM(AL226:AL230)+SUM(AL233:AL243)+SUM(AL246:AL256)+SUM(AL259:AL270)+SUM(AL273:AL278)+SUM(AL281:AL288)+SUM(AL291:AL299)+SUM(AL302:AL309)+SUM(AL313:AL317)+SUM(AL320:AL326)+SUM(AL329:AL336)+SUM(AL339:AL345)+SUM(AL348:AL354)+SUM(AL357:AL361)+SUM(AL364:AL374)+SUM(AL377:AL383)+SUM(AL386:AL390)</f>
        <v>0</v>
      </c>
      <c r="AM12" s="84"/>
      <c r="AN12" s="84"/>
      <c r="AO12" s="85">
        <f>SUM(AO15:AO16)+SUM(AO19:AO25)+SUM(AO28:AO39)+SUM(AO42:AO51)+SUM(AO54:AO56)+SUM(AO59:AO74)+SUM(AO77:AO80)+SUM(AO83:AO97)+SUM(AO100:AO102)+SUM(AO105:AO114)+SUM(AO117:AO123)+SUM(AO126:AO136)+SUM(AO139:AO147)+SUM(AO150:AO158)+SUM(AO161:AO171)+SUM(AO174:AO184)+SUM(AO187:AO198)+SUM(AO201:AO202)+SUM(AO205:AO214)+SUM(AO217:AO223)+SUM(AO226:AO230)+SUM(AO233:AO243)+SUM(AO246:AO256)+SUM(AO259:AO270)+SUM(AO273:AO278)+SUM(AO281:AO288)+SUM(AO291:AO299)+SUM(AO302:AO309)+SUM(AO313:AO317)+SUM(AO320:AO326)+SUM(AO329:AO336)+SUM(AO339:AO345)+SUM(AO348:AO354)+SUM(AO357:AO361)+SUM(AO364:AO374)+SUM(AO377:AO383)+SUM(AO386:AO390)</f>
        <v>0</v>
      </c>
      <c r="AP12" s="85">
        <f>SUM(AP15:AP16)+SUM(AP19:AP25)+SUM(AP28:AP39)+SUM(AP42:AP51)+SUM(AP54:AP56)+SUM(AP59:AP74)+SUM(AP77:AP80)+SUM(AP83:AP97)+SUM(AP100:AP102)+SUM(AP105:AP114)+SUM(AP117:AP123)+SUM(AP126:AP136)+SUM(AP139:AP147)+SUM(AP150:AP158)+SUM(AP161:AP171)+SUM(AP174:AP184)+SUM(AP187:AP198)+SUM(AP201:AP202)+SUM(AP205:AP214)+SUM(AP217:AP223)+SUM(AP226:AP230)+SUM(AP233:AP243)+SUM(AP246:AP256)+SUM(AP259:AP270)+SUM(AP273:AP278)+SUM(AP281:AP288)+SUM(AP291:AP299)+SUM(AP302:AP309)+SUM(AP313:AP317)+SUM(AP320:AP326)+SUM(AP329:AP336)+SUM(AP339:AP345)+SUM(AP348:AP354)+SUM(AP357:AP361)+SUM(AP364:AP374)+SUM(AP377:AP383)+SUM(AP386:AP390)</f>
        <v>0</v>
      </c>
      <c r="AQ12" s="84"/>
      <c r="AR12" s="85">
        <f>SUM(AR15:AR16)+SUM(AR19:AR25)+SUM(AR28:AR39)+SUM(AR42:AR51)+SUM(AR54:AR56)+SUM(AR59:AR74)+SUM(AR77:AR80)+SUM(AR83:AR97)+SUM(AR100:AR102)+SUM(AR105:AR114)+SUM(AR117:AR123)+SUM(AR126:AR136)+SUM(AR139:AR147)+SUM(AR150:AR158)+SUM(AR161:AR171)+SUM(AR174:AR184)+SUM(AR187:AR198)+SUM(AR201:AR202)+SUM(AR205:AR214)+SUM(AR217:AR223)+SUM(AR226:AR230)+SUM(AR233:AR243)+SUM(AR246:AR256)+SUM(AR259:AR270)+SUM(AR273:AR278)+SUM(AR281:AR288)+SUM(AR291:AR299)+SUM(AR302:AR309)+SUM(AR313:AR317)+SUM(AR320:AR326)+SUM(AR329:AR336)+SUM(AR339:AR345)+SUM(AR348:AR354)+SUM(AR357:AR361)+SUM(AR364:AR374)+SUM(AR377:AR383)+SUM(AR386:AR390)</f>
        <v>382000</v>
      </c>
      <c r="AS12" s="85">
        <f>SUM(AS15:AS16)+SUM(AS19:AS25)+SUM(AS28:AS39)+SUM(AS42:AS51)+SUM(AS54:AS56)+SUM(AS59:AS74)+SUM(AS77:AS80)+SUM(AS83:AS97)+SUM(AS100:AS102)+SUM(AS105:AS114)+SUM(AS117:AS123)+SUM(AS126:AS136)+SUM(AS139:AS147)+SUM(AS150:AS158)+SUM(AS161:AS171)+SUM(AS174:AS184)+SUM(AS187:AS198)+SUM(AS201:AS202)+SUM(AS205:AS214)+SUM(AS217:AS223)+SUM(AS226:AS230)+SUM(AS233:AS243)+SUM(AS246:AS256)+SUM(AS259:AS270)+SUM(AS273:AS278)+SUM(AS281:AS288)+SUM(AS291:AS299)+SUM(AS302:AS309)+SUM(AS313:AS317)+SUM(AS320:AS326)+SUM(AS329:AS336)+SUM(AS339:AS345)+SUM(AS348:AS354)+SUM(AS357:AS361)+SUM(AS364:AS374)+SUM(AS377:AS383)+SUM(AS386:AS390)</f>
        <v>382000</v>
      </c>
      <c r="AT12" s="85">
        <f>SUM(AT15:AT16)+SUM(AT19:AT25)+SUM(AT28:AT39)+SUM(AT42:AT51)+SUM(AT54:AT56)+SUM(AT59:AT74)+SUM(AT77:AT80)+SUM(AT83:AT97)+SUM(AT100:AT102)+SUM(AT105:AT114)+SUM(AT117:AT123)+SUM(AT126:AT136)+SUM(AT139:AT147)+SUM(AT150:AT158)+SUM(AT161:AT171)+SUM(AT174:AT184)+SUM(AT187:AT198)+SUM(AT201:AT202)+SUM(AT205:AT214)+SUM(AT217:AT223)+SUM(AT226:AT230)+SUM(AT233:AT243)+SUM(AT246:AT256)+SUM(AT259:AT270)+SUM(AT273:AT278)+SUM(AT281:AT288)+SUM(AT291:AT299)+SUM(AT302:AT309)+SUM(AT313:AT317)+SUM(AT320:AT326)+SUM(AT329:AT336)+SUM(AT339:AT345)+SUM(AT348:AT354)+SUM(AT357:AT361)+SUM(AT364:AT374)+SUM(AT377:AT383)+SUM(AT386:AT390)</f>
        <v>18776.467360000002</v>
      </c>
      <c r="AU12" s="85">
        <f>AT12/AS12*100</f>
        <v>4.9153055916230368</v>
      </c>
      <c r="AV12" s="85">
        <f>SUM(AV15:AV16)+SUM(AV19:AV25)+SUM(AV28:AV39)+SUM(AV42:AV51)+SUM(AV54:AV56)+SUM(AV59:AV74)+SUM(AV77:AV80)+SUM(AV83:AV97)+SUM(AV100:AV102)+SUM(AV105:AV114)+SUM(AV117:AV123)+SUM(AV126:AV136)+SUM(AV139:AV147)+SUM(AV150:AV158)+SUM(AV161:AV171)+SUM(AV174:AV184)+SUM(AV187:AV198)+SUM(AV201:AV202)+SUM(AV205:AV214)+SUM(AV217:AV223)+SUM(AV226:AV230)+SUM(AV233:AV243)+SUM(AV246:AV256)+SUM(AV259:AV270)+SUM(AV273:AV278)+SUM(AV281:AV288)+SUM(AV291:AV299)+SUM(AV302:AV309)+SUM(AV313:AV317)+SUM(AV320:AV326)+SUM(AV329:AV336)+SUM(AV339:AV345)+SUM(AV348:AV354)+SUM(AV357:AV361)+SUM(AV364:AV374)+SUM(AV377:AV383)+SUM(AV386:AV390)</f>
        <v>0</v>
      </c>
      <c r="AW12" s="85">
        <f>SUM(AW15:AW16)+SUM(AW19:AW25)+SUM(AW28:AW39)+SUM(AW42:AW51)+SUM(AW54:AW56)+SUM(AW59:AW74)+SUM(AW77:AW80)+SUM(AW83:AW97)+SUM(AW100:AW102)+SUM(AW105:AW114)+SUM(AW117:AW123)+SUM(AW126:AW136)+SUM(AW139:AW147)+SUM(AW150:AW158)+SUM(AW161:AW171)+SUM(AW174:AW184)+SUM(AW187:AW198)+SUM(AW201:AW202)+SUM(AW205:AW214)+SUM(AW217:AW223)+SUM(AW226:AW230)+SUM(AW233:AW243)+SUM(AW246:AW256)+SUM(AW259:AW270)+SUM(AW273:AW278)+SUM(AW281:AW288)+SUM(AW291:AW299)+SUM(AW302:AW309)+SUM(AW313:AW317)+SUM(AW320:AW326)+SUM(AW329:AW336)+SUM(AW339:AW345)+SUM(AW348:AW354)+SUM(AW357:AW361)+SUM(AW364:AW374)+SUM(AW377:AW383)+SUM(AW386:AW390)</f>
        <v>0</v>
      </c>
      <c r="AX12" s="85">
        <f>SUM(AX15:AX16)+SUM(AX19:AX25)+SUM(AX28:AX39)+SUM(AX42:AX51)+SUM(AX54:AX56)+SUM(AX59:AX74)+SUM(AX77:AX80)+SUM(AX83:AX97)+SUM(AX100:AX102)+SUM(AX105:AX114)+SUM(AX117:AX123)+SUM(AX126:AX136)+SUM(AX139:AX147)+SUM(AX150:AX158)+SUM(AX161:AX171)+SUM(AX174:AX184)+SUM(AX187:AX198)+SUM(AX201:AX202)+SUM(AX205:AX214)+SUM(AX217:AX223)+SUM(AX226:AX230)+SUM(AX233:AX243)+SUM(AX246:AX256)+SUM(AX259:AX270)+SUM(AX273:AX278)+SUM(AX281:AX288)+SUM(AX291:AX299)+SUM(AX302:AX309)+SUM(AX313:AX317)+SUM(AX320:AX326)+SUM(AX329:AX336)+SUM(AX339:AX345)+SUM(AX348:AX354)+SUM(AX357:AX361)+SUM(AX364:AX374)+SUM(AX377:AX383)+SUM(AX386:AX390)</f>
        <v>0</v>
      </c>
      <c r="AY12" s="85"/>
      <c r="AZ12" s="85">
        <f>SUM(AZ15:AZ16)+SUM(AZ19:AZ25)+SUM(AZ28:AZ39)+SUM(AZ42:AZ51)+SUM(AZ54:AZ56)+SUM(AZ59:AZ74)+SUM(AZ77:AZ80)+SUM(AZ83:AZ97)+SUM(AZ100:AZ102)+SUM(AZ105:AZ114)+SUM(AZ117:AZ123)+SUM(AZ126:AZ136)+SUM(AZ139:AZ147)+SUM(AZ150:AZ158)+SUM(AZ161:AZ171)+SUM(AZ174:AZ184)+SUM(AZ187:AZ198)+SUM(AZ201:AZ202)+SUM(AZ205:AZ214)+SUM(AZ217:AZ223)+SUM(AZ226:AZ230)+SUM(AZ233:AZ243)+SUM(AZ246:AZ256)+SUM(AZ259:AZ270)+SUM(AZ273:AZ278)+SUM(AZ281:AZ288)+SUM(AZ291:AZ299)+SUM(AZ302:AZ309)+SUM(AZ313:AZ317)+SUM(AZ320:AZ326)+SUM(AZ329:AZ336)+SUM(AZ339:AZ345)+SUM(AZ348:AZ354)+SUM(AZ357:AZ361)+SUM(AZ364:AZ374)+SUM(AZ377:AZ383)+SUM(AZ386:AZ390)</f>
        <v>0</v>
      </c>
      <c r="BA12" s="85">
        <f>SUM(BA15:BA16)+SUM(BA19:BA25)+SUM(BA28:BA39)+SUM(BA42:BA51)+SUM(BA54:BA56)+SUM(BA59:BA74)+SUM(BA77:BA80)+SUM(BA83:BA97)+SUM(BA100:BA102)+SUM(BA105:BA114)+SUM(BA117:BA123)+SUM(BA126:BA136)+SUM(BA139:BA147)+SUM(BA150:BA158)+SUM(BA161:BA171)+SUM(BA174:BA184)+SUM(BA187:BA198)+SUM(BA201:BA202)+SUM(BA205:BA214)+SUM(BA217:BA223)+SUM(BA226:BA230)+SUM(BA233:BA243)+SUM(BA246:BA256)+SUM(BA259:BA270)+SUM(BA273:BA278)+SUM(BA281:BA288)+SUM(BA291:BA299)+SUM(BA302:BA309)+SUM(BA313:BA317)+SUM(BA320:BA326)+SUM(BA329:BA336)+SUM(BA339:BA345)+SUM(BA348:BA354)+SUM(BA357:BA361)+SUM(BA364:BA374)+SUM(BA377:BA383)+SUM(BA386:BA390)</f>
        <v>0</v>
      </c>
      <c r="BB12" s="85">
        <f>SUM(BB15:BB16)+SUM(BB19:BB25)+SUM(BB28:BB39)+SUM(BB42:BB51)+SUM(BB54:BB56)+SUM(BB59:BB74)+SUM(BB77:BB80)+SUM(BB83:BB97)+SUM(BB100:BB102)+SUM(BB105:BB114)+SUM(BB117:BB123)+SUM(BB126:BB136)+SUM(BB139:BB147)+SUM(BB150:BB158)+SUM(BB161:BB171)+SUM(BB174:BB184)+SUM(BB187:BB198)+SUM(BB201:BB202)+SUM(BB205:BB214)+SUM(BB217:BB223)+SUM(BB226:BB230)+SUM(BB233:BB243)+SUM(BB246:BB256)+SUM(BB259:BB270)+SUM(BB273:BB278)+SUM(BB281:BB288)+SUM(BB291:BB299)+SUM(BB302:BB309)+SUM(BB313:BB317)+SUM(BB320:BB326)+SUM(BB329:BB336)+SUM(BB339:BB345)+SUM(BB348:BB354)+SUM(BB357:BB361)+SUM(BB364:BB374)+SUM(BB377:BB383)+SUM(BB386:BB390)</f>
        <v>0</v>
      </c>
      <c r="BC12" s="85"/>
      <c r="BD12" s="85">
        <f>SUM(BD15:BD16)+SUM(BD19:BD25)+SUM(BD28:BD39)+SUM(BD42:BD51)+SUM(BD54:BD56)+SUM(BD59:BD74)+SUM(BD77:BD80)+SUM(BD83:BD97)+SUM(BD100:BD102)+SUM(BD105:BD114)+SUM(BD117:BD123)+SUM(BD126:BD136)+SUM(BD139:BD147)+SUM(BD150:BD158)+SUM(BD161:BD171)+SUM(BD174:BD184)+SUM(BD187:BD198)+SUM(BD201:BD202)+SUM(BD205:BD214)+SUM(BD217:BD223)+SUM(BD226:BD230)+SUM(BD233:BD243)+SUM(BD246:BD256)+SUM(BD259:BD270)+SUM(BD273:BD278)+SUM(BD281:BD288)+SUM(BD291:BD299)+SUM(BD302:BD309)+SUM(BD313:BD317)+SUM(BD320:BD326)+SUM(BD329:BD336)+SUM(BD339:BD345)+SUM(BD348:BD354)+SUM(BD357:BD361)+SUM(BD364:BD374)+SUM(BD377:BD383)+SUM(BD386:BD390)</f>
        <v>100000</v>
      </c>
      <c r="BE12" s="85">
        <f>SUM(BE15:BE16)+SUM(BE19:BE25)+SUM(BE28:BE39)+SUM(BE42:BE51)+SUM(BE54:BE56)+SUM(BE59:BE74)+SUM(BE77:BE80)+SUM(BE83:BE97)+SUM(BE100:BE102)+SUM(BE105:BE114)+SUM(BE117:BE123)+SUM(BE126:BE136)+SUM(BE139:BE147)+SUM(BE150:BE158)+SUM(BE161:BE171)+SUM(BE174:BE184)+SUM(BE187:BE198)+SUM(BE201:BE202)+SUM(BE205:BE214)+SUM(BE217:BE223)+SUM(BE226:BE230)+SUM(BE233:BE243)+SUM(BE246:BE256)+SUM(BE259:BE270)+SUM(BE273:BE278)+SUM(BE281:BE288)+SUM(BE291:BE299)+SUM(BE302:BE309)+SUM(BE313:BE317)+SUM(BE320:BE326)+SUM(BE329:BE336)+SUM(BE339:BE345)+SUM(BE348:BE354)+SUM(BE357:BE361)+SUM(BE364:BE374)+SUM(BE377:BE383)+SUM(BE386:BE390)</f>
        <v>100000</v>
      </c>
      <c r="BF12" s="85">
        <f>SUM(BF15:BF16)+SUM(BF19:BF25)+SUM(BF28:BF39)+SUM(BF42:BF51)+SUM(BF54:BF56)+SUM(BF59:BF74)+SUM(BF77:BF80)+SUM(BF83:BF97)+SUM(BF100:BF102)+SUM(BF105:BF114)+SUM(BF117:BF123)+SUM(BF126:BF136)+SUM(BF139:BF147)+SUM(BF150:BF158)+SUM(BF161:BF171)+SUM(BF174:BF184)+SUM(BF187:BF198)+SUM(BF201:BF202)+SUM(BF205:BF214)+SUM(BF217:BF223)+SUM(BF226:BF230)+SUM(BF233:BF243)+SUM(BF246:BF256)+SUM(BF259:BF270)+SUM(BF273:BF278)+SUM(BF281:BF288)+SUM(BF291:BF299)+SUM(BF302:BF309)+SUM(BF313:BF317)+SUM(BF320:BF326)+SUM(BF329:BF336)+SUM(BF339:BF345)+SUM(BF348:BF354)+SUM(BF357:BF361)+SUM(BF364:BF374)+SUM(BF377:BF383)+SUM(BF386:BF390)</f>
        <v>0</v>
      </c>
      <c r="BG12" s="84">
        <f t="shared" ref="BG12" si="144">BF12/BE12*100</f>
        <v>0</v>
      </c>
      <c r="BH12" s="85">
        <f>SUM(BH15:BH16)+SUM(BH19:BH25)+SUM(BH28:BH39)+SUM(BH42:BH51)+SUM(BH54:BH56)+SUM(BH59:BH74)+SUM(BH77:BH80)+SUM(BH83:BH97)+SUM(BH100:BH102)+SUM(BH105:BH114)+SUM(BH117:BH123)+SUM(BH126:BH136)+SUM(BH139:BH147)+SUM(BH150:BH158)+SUM(BH161:BH171)+SUM(BH174:BH184)+SUM(BH187:BH198)+SUM(BH201:BH202)+SUM(BH205:BH214)+SUM(BH217:BH223)+SUM(BH226:BH230)+SUM(BH233:BH243)+SUM(BH246:BH256)+SUM(BH259:BH270)+SUM(BH273:BH278)+SUM(BH281:BH288)+SUM(BH291:BH299)+SUM(BH302:BH309)+SUM(BH313:BH317)+SUM(BH320:BH326)+SUM(BH329:BH336)+SUM(BH339:BH345)+SUM(BH348:BH354)+SUM(BH357:BH361)+SUM(BH364:BH374)+SUM(BH377:BH383)+SUM(BH386:BH390)</f>
        <v>1343757</v>
      </c>
      <c r="BI12" s="85">
        <f>SUM(BI15:BI16)+SUM(BI19:BI25)+SUM(BI28:BI39)+SUM(BI42:BI51)+SUM(BI54:BI56)+SUM(BI59:BI74)+SUM(BI77:BI80)+SUM(BI83:BI97)+SUM(BI100:BI102)+SUM(BI105:BI114)+SUM(BI117:BI123)+SUM(BI126:BI136)+SUM(BI139:BI147)+SUM(BI150:BI158)+SUM(BI161:BI171)+SUM(BI174:BI184)+SUM(BI187:BI198)+SUM(BI201:BI202)+SUM(BI205:BI214)+SUM(BI217:BI223)+SUM(BI226:BI230)+SUM(BI233:BI243)+SUM(BI246:BI256)+SUM(BI259:BI270)+SUM(BI273:BI278)+SUM(BI281:BI288)+SUM(BI291:BI299)+SUM(BI302:BI309)+SUM(BI313:BI317)+SUM(BI320:BI326)+SUM(BI329:BI336)+SUM(BI339:BI345)+SUM(BI348:BI354)+SUM(BI357:BI361)+SUM(BI364:BI374)+SUM(BI377:BI383)+SUM(BI386:BI390)</f>
        <v>1343757</v>
      </c>
      <c r="BJ12" s="85">
        <f>SUM(BJ15:BJ16)+SUM(BJ19:BJ25)+SUM(BJ28:BJ39)+SUM(BJ42:BJ51)+SUM(BJ54:BJ56)+SUM(BJ59:BJ74)+SUM(BJ77:BJ80)+SUM(BJ83:BJ97)+SUM(BJ100:BJ102)+SUM(BJ105:BJ114)+SUM(BJ117:BJ123)+SUM(BJ126:BJ136)+SUM(BJ139:BJ147)+SUM(BJ150:BJ158)+SUM(BJ161:BJ171)+SUM(BJ174:BJ184)+SUM(BJ187:BJ198)+SUM(BJ201:BJ202)+SUM(BJ205:BJ214)+SUM(BJ217:BJ223)+SUM(BJ226:BJ230)+SUM(BJ233:BJ243)+SUM(BJ246:BJ256)+SUM(BJ259:BJ270)+SUM(BJ273:BJ278)+SUM(BJ281:BJ288)+SUM(BJ291:BJ299)+SUM(BJ302:BJ309)+SUM(BJ313:BJ317)+SUM(BJ320:BJ326)+SUM(BJ329:BJ336)+SUM(BJ339:BJ345)+SUM(BJ348:BJ354)+SUM(BJ357:BJ361)+SUM(BJ364:BJ374)+SUM(BJ377:BJ383)+SUM(BJ386:BJ390)</f>
        <v>1705.0274999999999</v>
      </c>
      <c r="BK12" s="84">
        <f>BJ12/BI12*100</f>
        <v>0.1268851064589803</v>
      </c>
      <c r="BL12" s="85">
        <f>SUM(BL15:BL16)+SUM(BL19:BL25)+SUM(BL28:BL39)+SUM(BL42:BL51)+SUM(BL54:BL56)+SUM(BL59:BL74)+SUM(BL77:BL80)+SUM(BL83:BL97)+SUM(BL100:BL102)+SUM(BL105:BL114)+SUM(BL117:BL123)+SUM(BL126:BL136)+SUM(BL139:BL147)+SUM(BL150:BL158)+SUM(BL161:BL171)+SUM(BL174:BL184)+SUM(BL187:BL198)+SUM(BL201:BL202)+SUM(BL205:BL214)+SUM(BL217:BL223)+SUM(BL226:BL230)+SUM(BL233:BL243)+SUM(BL246:BL256)+SUM(BL259:BL270)+SUM(BL273:BL278)+SUM(BL281:BL288)+SUM(BL291:BL299)+SUM(BL302:BL309)+SUM(BL313:BL317)+SUM(BL320:BL326)+SUM(BL329:BL336)+SUM(BL339:BL345)+SUM(BL348:BL354)+SUM(BL357:BL361)+SUM(BL364:BL374)+SUM(BL377:BL383)+SUM(BL386:BL390)</f>
        <v>0</v>
      </c>
      <c r="BM12" s="85">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100000</v>
      </c>
      <c r="BN12" s="85">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0</v>
      </c>
      <c r="BO12" s="85">
        <f>BN12/BM12*100</f>
        <v>0</v>
      </c>
      <c r="BP12" s="85">
        <f>SUM(BP15:BP16)+SUM(BP19:BP25)+SUM(BP28:BP39)+SUM(BP42:BP51)+SUM(BP54:BP56)+SUM(BP59:BP74)+SUM(BP77:BP80)+SUM(BP83:BP97)+SUM(BP100:BP102)+SUM(BP105:BP114)+SUM(BP117:BP123)+SUM(BP126:BP136)+SUM(BP139:BP147)+SUM(BP150:BP158)+SUM(BP161:BP171)+SUM(BP174:BP184)+SUM(BP187:BP198)+SUM(BP201:BP202)+SUM(BP205:BP214)+SUM(BP217:BP223)+SUM(BP226:BP230)+SUM(BP233:BP243)+SUM(BP246:BP256)+SUM(BP259:BP270)+SUM(BP273:BP278)+SUM(BP281:BP288)+SUM(BP291:BP299)+SUM(BP302:BP309)+SUM(BP313:BP317)+SUM(BP320:BP326)+SUM(BP329:BP336)+SUM(BP339:BP345)+SUM(BP348:BP354)+SUM(BP357:BP361)+SUM(BP364:BP374)+SUM(BP377:BP383)+SUM(BP386:BP390)</f>
        <v>78596.734700000001</v>
      </c>
      <c r="BQ12" s="85">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78596.734700000001</v>
      </c>
      <c r="BR12" s="85">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7859.38339</v>
      </c>
      <c r="BS12" s="85">
        <f>BR12/BQ12*100</f>
        <v>9.999630926143297</v>
      </c>
      <c r="BT12" s="85"/>
      <c r="BU12" s="85">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98884.081639999989</v>
      </c>
      <c r="BV12" s="85">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1500.22567</v>
      </c>
      <c r="BW12" s="85">
        <f>BV12/BU12*100</f>
        <v>1.5171558911390424</v>
      </c>
      <c r="BX12" s="85">
        <f>SUM(BX15:BX16)+SUM(BX19:BX25)+SUM(BX28:BX39)+SUM(BX42:BX51)+SUM(BX54:BX56)+SUM(BX59:BX74)+SUM(BX77:BX80)+SUM(BX83:BX97)+SUM(BX100:BX102)+SUM(BX105:BX114)+SUM(BX117:BX123)+SUM(BX126:BX136)+SUM(BX139:BX147)+SUM(BX150:BX158)+SUM(BX161:BX171)+SUM(BX174:BX184)+SUM(BX187:BX198)+SUM(BX201:BX202)+SUM(BX205:BX214)+SUM(BX217:BX223)+SUM(BX226:BX230)+SUM(BX233:BX243)+SUM(BX246:BX256)+SUM(BX259:BX270)+SUM(BX273:BX278)+SUM(BX281:BX288)+SUM(BX291:BX299)+SUM(BX302:BX309)+SUM(BX313:BX317)+SUM(BX320:BX326)+SUM(BX329:BX336)+SUM(BX339:BX345)+SUM(BX348:BX354)+SUM(BX357:BX361)+SUM(BX364:BX374)+SUM(BX377:BX383)+SUM(BX386:BX390)</f>
        <v>0</v>
      </c>
      <c r="BY12" s="85">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0</v>
      </c>
      <c r="BZ12" s="85">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0</v>
      </c>
      <c r="CA12" s="85"/>
      <c r="CB12" s="85">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85">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85">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85"/>
      <c r="CF12" s="85">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85">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85">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85"/>
      <c r="CJ12" s="85">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85">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85">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85"/>
      <c r="CN12" s="85">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1370.8</v>
      </c>
      <c r="CO12" s="85">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0</v>
      </c>
      <c r="CP12" s="85">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0</v>
      </c>
      <c r="CQ12" s="85"/>
      <c r="CR12" s="85">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0</v>
      </c>
      <c r="CS12" s="85">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1370.7864999999999</v>
      </c>
      <c r="CT12" s="85">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1370.7864999999999</v>
      </c>
      <c r="CU12" s="85">
        <f t="shared" ref="CU12" si="145">CT12/CS12*100</f>
        <v>100</v>
      </c>
      <c r="CV12" s="85">
        <f>SUM(CV15:CV16)+SUM(CV19:CV25)+SUM(CV28:CV39)+SUM(CV42:CV51)+SUM(CV54:CV56)+SUM(CV59:CV74)+SUM(CV77:CV80)+SUM(CV83:CV97)+SUM(CV100:CV102)+SUM(CV105:CV114)+SUM(CV117:CV123)+SUM(CV126:CV136)+SUM(CV139:CV147)+SUM(CV150:CV158)+SUM(CV161:CV171)+SUM(CV174:CV184)+SUM(CV187:CV198)+SUM(CV201:CV202)+SUM(CV205:CV214)+SUM(CV217:CV223)+SUM(CV226:CV230)+SUM(CV233:CV243)+SUM(CV246:CV256)+SUM(CV259:CV270)+SUM(CV273:CV278)+SUM(CV281:CV288)+SUM(CV291:CV299)+SUM(CV302:CV309)+SUM(CV313:CV317)+SUM(CV320:CV326)+SUM(CV329:CV336)+SUM(CV339:CV345)+SUM(CV348:CV354)+SUM(CV357:CV361)+SUM(CV364:CV374)+SUM(CV377:CV383)+SUM(CV386:CV390)</f>
        <v>0</v>
      </c>
      <c r="CW12" s="85">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85">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85"/>
      <c r="CZ12" s="85">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0</v>
      </c>
      <c r="DA12" s="85">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0</v>
      </c>
      <c r="DB12" s="85">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0</v>
      </c>
      <c r="DC12" s="85"/>
      <c r="DD12" s="85">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0</v>
      </c>
      <c r="DE12" s="85">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0</v>
      </c>
      <c r="DF12" s="85">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0</v>
      </c>
      <c r="DG12" s="85"/>
      <c r="DH12" s="85">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0</v>
      </c>
      <c r="DI12" s="85">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0</v>
      </c>
      <c r="DJ12" s="85">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0</v>
      </c>
      <c r="DK12" s="85"/>
      <c r="DL12" s="85">
        <f>SUM(DL15:DL16)+SUM(DL19:DL25)+SUM(DL28:DL39)+SUM(DL42:DL51)+SUM(DL54:DL56)+SUM(DL59:DL74)+SUM(DL77:DL80)+SUM(DL83:DL97)+SUM(DL100:DL102)+SUM(DL105:DL114)+SUM(DL117:DL123)+SUM(DL126:DL136)+SUM(DL139:DL147)+SUM(DL150:DL158)+SUM(DL161:DL171)+SUM(DL174:DL184)+SUM(DL187:DL198)+SUM(DL201:DL202)+SUM(DL205:DL214)+SUM(DL217:DL223)+SUM(DL226:DL230)+SUM(DL233:DL243)+SUM(DL246:DL256)+SUM(DL259:DL270)+SUM(DL273:DL278)+SUM(DL281:DL288)+SUM(DL291:DL299)+SUM(DL302:DL309)+SUM(DL313:DL317)+SUM(DL320:DL326)+SUM(DL329:DL336)+SUM(DL339:DL345)+SUM(DL348:DL354)+SUM(DL357:DL361)+SUM(DL364:DL374)+SUM(DL377:DL383)+SUM(DL386:DL390)</f>
        <v>0</v>
      </c>
      <c r="DM12" s="85">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0</v>
      </c>
      <c r="DN12" s="85">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0</v>
      </c>
      <c r="DO12" s="85"/>
      <c r="DP12" s="85">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394291.93199999997</v>
      </c>
      <c r="DQ12" s="85">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394291.93199999997</v>
      </c>
      <c r="DR12" s="85">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394291.93199999997</v>
      </c>
      <c r="DS12" s="85">
        <f>DR12/DQ12*100</f>
        <v>100</v>
      </c>
      <c r="DT12" s="85"/>
      <c r="DU12" s="85">
        <f>SUM(DU15:DU16)+SUM(DU19:DU25)+SUM(DU28:DU39)+SUM(DU42:DU51)+SUM(DU54:DU56)+SUM(DU59:DU74)+SUM(DU77:DU80)+SUM(DU83:DU97)+SUM(DU100:DU102)+SUM(DU105:DU114)+SUM(DU117:DU123)+SUM(DU126:DU136)+SUM(DU139:DU147)+SUM(DU150:DU158)+SUM(DU161:DU171)+SUM(DU174:DU184)+SUM(DU187:DU198)+SUM(DU201:DU202)+SUM(DU205:DU214)+SUM(DU217:DU223)+SUM(DU226:DU230)+SUM(DU233:DU243)+SUM(DU246:DU256)+SUM(DU259:DU270)+SUM(DU273:DU278)+SUM(DU281:DU288)+SUM(DU291:DU299)+SUM(DU302:DU309)+SUM(DU313:DU317)+SUM(DU320:DU326)+SUM(DU329:DU336)+SUM(DU339:DU345)+SUM(DU348:DU354)+SUM(DU357:DU361)+SUM(DU364:DU374)+SUM(DU377:DU383)+SUM(DU386:DU390)</f>
        <v>0</v>
      </c>
      <c r="DV12" s="85">
        <f>SUM(DV15:DV16)+SUM(DV19:DV25)+SUM(DV28:DV39)+SUM(DV42:DV51)+SUM(DV54:DV56)+SUM(DV59:DV74)+SUM(DV77:DV80)+SUM(DV83:DV97)+SUM(DV100:DV102)+SUM(DV105:DV114)+SUM(DV117:DV123)+SUM(DV126:DV136)+SUM(DV139:DV147)+SUM(DV150:DV158)+SUM(DV161:DV171)+SUM(DV174:DV184)+SUM(DV187:DV198)+SUM(DV201:DV202)+SUM(DV205:DV214)+SUM(DV217:DV223)+SUM(DV226:DV230)+SUM(DV233:DV243)+SUM(DV246:DV256)+SUM(DV259:DV270)+SUM(DV273:DV278)+SUM(DV281:DV288)+SUM(DV291:DV299)+SUM(DV302:DV309)+SUM(DV313:DV317)+SUM(DV320:DV326)+SUM(DV329:DV336)+SUM(DV339:DV345)+SUM(DV348:DV354)+SUM(DV357:DV361)+SUM(DV364:DV374)+SUM(DV377:DV383)+SUM(DV386:DV390)</f>
        <v>0</v>
      </c>
      <c r="DW12" s="85"/>
      <c r="DX12" s="85">
        <f>SUM(DX15:DX16)+SUM(DX19:DX25)+SUM(DX28:DX39)+SUM(DX42:DX51)+SUM(DX54:DX56)+SUM(DX59:DX74)+SUM(DX77:DX80)+SUM(DX83:DX97)+SUM(DX100:DX102)+SUM(DX105:DX114)+SUM(DX117:DX123)+SUM(DX126:DX136)+SUM(DX139:DX147)+SUM(DX150:DX158)+SUM(DX161:DX171)+SUM(DX174:DX184)+SUM(DX187:DX198)+SUM(DX201:DX202)+SUM(DX205:DX214)+SUM(DX217:DX223)+SUM(DX226:DX230)+SUM(DX233:DX243)+SUM(DX246:DX256)+SUM(DX259:DX270)+SUM(DX273:DX278)+SUM(DX281:DX288)+SUM(DX291:DX299)+SUM(DX302:DX309)+SUM(DX313:DX317)+SUM(DX320:DX326)+SUM(DX329:DX336)+SUM(DX339:DX345)+SUM(DX348:DX354)+SUM(DX357:DX361)+SUM(DX364:DX374)+SUM(DX377:DX383)+SUM(DX386:DX390)</f>
        <v>0</v>
      </c>
      <c r="DY12" s="85">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0</v>
      </c>
      <c r="DZ12" s="85">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0</v>
      </c>
      <c r="EA12" s="85"/>
      <c r="EB12" s="85">
        <f>SUM(EB15:EB16)+SUM(EB19:EB25)+SUM(EB28:EB39)+SUM(EB42:EB51)+SUM(EB54:EB56)+SUM(EB59:EB74)+SUM(EB77:EB80)+SUM(EB83:EB97)+SUM(EB100:EB102)+SUM(EB105:EB114)+SUM(EB117:EB123)+SUM(EB126:EB136)+SUM(EB139:EB147)+SUM(EB150:EB158)+SUM(EB161:EB171)+SUM(EB174:EB184)+SUM(EB187:EB198)+SUM(EB201:EB202)+SUM(EB205:EB214)+SUM(EB217:EB223)+SUM(EB226:EB230)+SUM(EB233:EB243)+SUM(EB246:EB256)+SUM(EB259:EB270)+SUM(EB273:EB278)+SUM(EB281:EB288)+SUM(EB291:EB299)+SUM(EB302:EB309)+SUM(EB313:EB317)+SUM(EB320:EB326)+SUM(EB329:EB336)+SUM(EB339:EB345)+SUM(EB348:EB354)+SUM(EB357:EB361)+SUM(EB364:EB374)+SUM(EB377:EB383)+SUM(EB386:EB390)</f>
        <v>26716.326530000002</v>
      </c>
      <c r="EC12" s="85">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26716.326530000002</v>
      </c>
      <c r="ED12" s="85">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0</v>
      </c>
      <c r="EE12" s="85">
        <f t="shared" ref="EE12" si="146">ED12/EC12*100</f>
        <v>0</v>
      </c>
      <c r="EF12" s="85">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313:EF317)+SUM(EF320:EF326)+SUM(EF329:EF336)+SUM(EF339:EF345)+SUM(EF348:EF354)+SUM(EF357:EF361)+SUM(EF364:EF374)+SUM(EF377:EF383)+SUM(EF386:EF390)</f>
        <v>0</v>
      </c>
      <c r="EG12" s="85">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313:EG317)+SUM(EG320:EG326)+SUM(EG329:EG336)+SUM(EG339:EG345)+SUM(EG348:EG354)+SUM(EG357:EG361)+SUM(EG364:EG374)+SUM(EG377:EG383)+SUM(EG386:EG390)</f>
        <v>0</v>
      </c>
      <c r="EH12" s="85">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313:EH317)+SUM(EH320:EH326)+SUM(EH329:EH336)+SUM(EH339:EH345)+SUM(EH348:EH354)+SUM(EH357:EH361)+SUM(EH364:EH374)+SUM(EH377:EH383)+SUM(EH386:EH390)</f>
        <v>0</v>
      </c>
      <c r="EI12" s="85"/>
      <c r="EJ12" s="85">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85">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62178.877560000001</v>
      </c>
      <c r="EL12" s="85">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0</v>
      </c>
      <c r="EM12" s="85">
        <f t="shared" si="114"/>
        <v>0</v>
      </c>
      <c r="EN12" s="85">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531096.42960000003</v>
      </c>
      <c r="EO12" s="85">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531096.42960000003</v>
      </c>
      <c r="EP12" s="85">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531096.42960000003</v>
      </c>
      <c r="EQ12" s="85">
        <f>EP12/EO12*100</f>
        <v>100</v>
      </c>
      <c r="ER12" s="85"/>
      <c r="ES12" s="85"/>
      <c r="ET12" s="85"/>
      <c r="EU12" s="85"/>
      <c r="EV12" s="85"/>
      <c r="EW12" s="85">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85">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85"/>
      <c r="EZ12" s="85">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0</v>
      </c>
      <c r="FA12" s="85">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0</v>
      </c>
      <c r="FB12" s="85">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0</v>
      </c>
      <c r="FC12" s="85"/>
      <c r="FD12" s="85">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85">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85">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85"/>
      <c r="FH12" s="85"/>
      <c r="FI12" s="85">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85">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85"/>
      <c r="FL12" s="85"/>
      <c r="FM12" s="85">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0</v>
      </c>
      <c r="FN12" s="85">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0</v>
      </c>
      <c r="FO12" s="85"/>
      <c r="FP12" s="85"/>
      <c r="FQ12" s="85">
        <f>SUM(FQ15:FQ16)+SUM(FQ19:FQ25)+SUM(FQ28:FQ39)+SUM(FQ42:FQ51)+SUM(FQ54:FQ56)+SUM(FQ59:FQ74)+SUM(FQ77:FQ80)+SUM(FQ83:FQ97)+SUM(FQ100:FQ102)+SUM(FQ105:FQ114)+SUM(FQ117:FQ123)+SUM(FQ126:FQ136)+SUM(FQ139:FQ147)+SUM(FQ150:FQ158)+SUM(FQ161:FQ171)+SUM(FQ174:FQ184)+SUM(FQ187:FQ198)+SUM(FQ201:FQ202)+SUM(FQ205:FQ214)+SUM(FQ217:FQ223)+SUM(FQ226:FQ230)+SUM(FQ233:FQ243)+SUM(FQ246:FQ256)+SUM(FQ259:FQ270)+SUM(FQ273:FQ278)+SUM(FQ281:FQ288)+SUM(FQ291:FQ299)+SUM(FQ302:FQ309)+SUM(FQ313:FQ317)+SUM(FQ320:FQ326)+SUM(FQ329:FQ336)+SUM(FQ339:FQ345)+SUM(FQ348:FQ354)+SUM(FQ357:FQ361)+SUM(FQ364:FQ374)+SUM(FQ377:FQ383)+SUM(FQ386:FQ390)</f>
        <v>0</v>
      </c>
      <c r="FR12" s="85">
        <f>SUM(FR15:FR16)+SUM(FR19:FR25)+SUM(FR28:FR39)+SUM(FR42:FR51)+SUM(FR54:FR56)+SUM(FR59:FR74)+SUM(FR77:FR80)+SUM(FR83:FR97)+SUM(FR100:FR102)+SUM(FR105:FR114)+SUM(FR117:FR123)+SUM(FR126:FR136)+SUM(FR139:FR147)+SUM(FR150:FR158)+SUM(FR161:FR171)+SUM(FR174:FR184)+SUM(FR187:FR198)+SUM(FR201:FR202)+SUM(FR205:FR214)+SUM(FR217:FR223)+SUM(FR226:FR230)+SUM(FR233:FR243)+SUM(FR246:FR256)+SUM(FR259:FR270)+SUM(FR273:FR278)+SUM(FR281:FR288)+SUM(FR291:FR299)+SUM(FR302:FR309)+SUM(FR313:FR317)+SUM(FR320:FR326)+SUM(FR329:FR336)+SUM(FR339:FR345)+SUM(FR348:FR354)+SUM(FR357:FR361)+SUM(FR364:FR374)+SUM(FR377:FR383)+SUM(FR386:FR390)</f>
        <v>0</v>
      </c>
      <c r="FS12" s="85"/>
      <c r="FT12" s="85">
        <f>SUM(FT15:FT16)+SUM(FT19:FT25)+SUM(FT28:FT39)+SUM(FT42:FT51)+SUM(FT54:FT56)+SUM(FT59:FT74)+SUM(FT77:FT80)+SUM(FT83:FT97)+SUM(FT100:FT102)+SUM(FT105:FT114)+SUM(FT117:FT123)+SUM(FT126:FT136)+SUM(FT139:FT147)+SUM(FT150:FT158)+SUM(FT161:FT171)+SUM(FT174:FT184)+SUM(FT187:FT198)+SUM(FT201:FT202)+SUM(FT205:FT214)+SUM(FT217:FT223)+SUM(FT226:FT230)+SUM(FT233:FT243)+SUM(FT246:FT256)+SUM(FT259:FT270)+SUM(FT273:FT278)+SUM(FT281:FT288)+SUM(FT291:FT299)+SUM(FT302:FT309)+SUM(FT313:FT317)+SUM(FT320:FT326)+SUM(FT329:FT336)+SUM(FT339:FT345)+SUM(FT348:FT354)+SUM(FT357:FT361)+SUM(FT364:FT374)+SUM(FT377:FT383)+SUM(FT386:FT390)</f>
        <v>0</v>
      </c>
      <c r="FU12" s="85">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0</v>
      </c>
      <c r="FV12" s="85">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0</v>
      </c>
      <c r="FW12" s="85"/>
      <c r="FX12" s="85"/>
      <c r="FY12" s="85">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0</v>
      </c>
      <c r="FZ12" s="85">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0</v>
      </c>
      <c r="GA12" s="85"/>
      <c r="GB12" s="85">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64567.473119999995</v>
      </c>
      <c r="GC12" s="85">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64567.473119999995</v>
      </c>
      <c r="GD12" s="85">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85">
        <f t="shared" ref="GE12" si="147">GD12/GC12*100</f>
        <v>0</v>
      </c>
      <c r="GF12" s="85"/>
      <c r="GG12" s="85">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9160.6919999999991</v>
      </c>
      <c r="GH12" s="85">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0</v>
      </c>
      <c r="GI12" s="85">
        <f t="shared" si="126"/>
        <v>0</v>
      </c>
      <c r="GJ12" s="85"/>
      <c r="GK12" s="85">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17301.036899999999</v>
      </c>
      <c r="GL12" s="85">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1792.1</v>
      </c>
      <c r="GM12" s="85">
        <f t="shared" si="128"/>
        <v>10.358338695873194</v>
      </c>
      <c r="GN12" s="85"/>
      <c r="GO12" s="85">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32653.06122</v>
      </c>
      <c r="GP12" s="85">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0</v>
      </c>
      <c r="GQ12" s="85"/>
      <c r="GR12" s="85"/>
      <c r="GS12" s="85">
        <f>SUM(GS15:GS16)+SUM(GS19:GS25)+SUM(GS28:GS39)+SUM(GS42:GS51)+SUM(GS54:GS56)+SUM(GS59:GS74)+SUM(GS77:GS80)+SUM(GS83:GS97)+SUM(GS100:GS102)+SUM(GS105:GS114)+SUM(GS117:GS123)+SUM(GS126:GS136)+SUM(GS139:GS147)+SUM(GS150:GS158)+SUM(GS161:GS171)+SUM(GS174:GS184)+SUM(GS187:GS198)+SUM(GS201:GS202)+SUM(GS205:GS214)+SUM(GS217:GS223)+SUM(GS226:GS230)+SUM(GS233:GS243)+SUM(GS246:GS256)+SUM(GS259:GS270)+SUM(GS273:GS278)+SUM(GS281:GS288)+SUM(GS291:GS299)+SUM(GS302:GS309)+SUM(GS313:GS317)+SUM(GS320:GS326)+SUM(GS329:GS336)+SUM(GS339:GS345)+SUM(GS348:GS354)+SUM(GS357:GS361)+SUM(GS364:GS374)+SUM(GS377:GS383)+SUM(GS386:GS390)</f>
        <v>0</v>
      </c>
      <c r="GT12" s="85">
        <f>SUM(GT15:GT16)+SUM(GT19:GT25)+SUM(GT28:GT39)+SUM(GT42:GT51)+SUM(GT54:GT56)+SUM(GT59:GT74)+SUM(GT77:GT80)+SUM(GT83:GT97)+SUM(GT100:GT102)+SUM(GT105:GT114)+SUM(GT117:GT123)+SUM(GT126:GT136)+SUM(GT139:GT147)+SUM(GT150:GT158)+SUM(GT161:GT171)+SUM(GT174:GT184)+SUM(GT187:GT198)+SUM(GT201:GT202)+SUM(GT205:GT214)+SUM(GT217:GT223)+SUM(GT226:GT230)+SUM(GT233:GT243)+SUM(GT246:GT256)+SUM(GT259:GT270)+SUM(GT273:GT278)+SUM(GT281:GT288)+SUM(GT291:GT299)+SUM(GT302:GT309)+SUM(GT313:GT317)+SUM(GT320:GT326)+SUM(GT329:GT336)+SUM(GT339:GT345)+SUM(GT348:GT354)+SUM(GT357:GT361)+SUM(GT364:GT374)+SUM(GT377:GT383)+SUM(GT386:GT390)</f>
        <v>0</v>
      </c>
      <c r="GU12" s="85"/>
      <c r="GV12" s="85"/>
      <c r="GW12" s="85">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0</v>
      </c>
      <c r="GX12" s="85">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0</v>
      </c>
      <c r="GY12" s="85"/>
      <c r="GZ12" s="85">
        <f>SUM(GZ15:GZ16)+SUM(GZ19:GZ25)+SUM(GZ28:GZ39)+SUM(GZ42:GZ51)+SUM(GZ54:GZ56)+SUM(GZ59:GZ74)+SUM(GZ77:GZ80)+SUM(GZ83:GZ97)+SUM(GZ100:GZ102)+SUM(GZ105:GZ114)+SUM(GZ117:GZ123)+SUM(GZ126:GZ136)+SUM(GZ139:GZ147)+SUM(GZ150:GZ158)+SUM(GZ161:GZ171)+SUM(GZ174:GZ184)+SUM(GZ187:GZ198)+SUM(GZ201:GZ202)+SUM(GZ205:GZ214)+SUM(GZ217:GZ223)+SUM(GZ226:GZ230)+SUM(GZ233:GZ243)+SUM(GZ246:GZ256)+SUM(GZ259:GZ270)+SUM(GZ273:GZ278)+SUM(GZ281:GZ288)+SUM(GZ291:GZ299)+SUM(GZ302:GZ309)+SUM(GZ313:GZ317)+SUM(GZ320:GZ326)+SUM(GZ329:GZ336)+SUM(GZ339:GZ345)+SUM(GZ348:GZ354)+SUM(GZ357:GZ361)+SUM(GZ364:GZ374)+SUM(GZ377:GZ383)+SUM(GZ386:GZ390)</f>
        <v>3877.5510199999999</v>
      </c>
      <c r="HA12" s="85">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3877.5510199999999</v>
      </c>
      <c r="HB12" s="85">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3877.5510199999999</v>
      </c>
      <c r="HC12" s="85">
        <f>HB12/HA12*100</f>
        <v>100</v>
      </c>
      <c r="HD12" s="85">
        <f>SUM(HD15:HD16)+SUM(HD19:HD25)+SUM(HD28:HD39)+SUM(HD42:HD51)+SUM(HD54:HD56)+SUM(HD59:HD74)+SUM(HD77:HD80)+SUM(HD83:HD97)+SUM(HD100:HD102)+SUM(HD105:HD114)+SUM(HD117:HD123)+SUM(HD126:HD136)+SUM(HD139:HD147)+SUM(HD150:HD158)+SUM(HD161:HD171)+SUM(HD174:HD184)+SUM(HD187:HD198)+SUM(HD201:HD202)+SUM(HD205:HD214)+SUM(HD217:HD223)+SUM(HD226:HD230)+SUM(HD233:HD243)+SUM(HD246:HD256)+SUM(HD259:HD270)+SUM(HD273:HD278)+SUM(HD281:HD288)+SUM(HD291:HD299)+SUM(HD302:HD309)+SUM(HD313:HD317)+SUM(HD320:HD326)+SUM(HD329:HD336)+SUM(HD339:HD345)+SUM(HD348:HD354)+SUM(HD357:HD361)+SUM(HD364:HD374)+SUM(HD377:HD383)+SUM(HD386:HD390)</f>
        <v>0</v>
      </c>
      <c r="HE12" s="85">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0</v>
      </c>
      <c r="HF12" s="85">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0</v>
      </c>
      <c r="HG12" s="85"/>
      <c r="HH12" s="85">
        <f>SUM(HH15:HH16)+SUM(HH19:HH25)+SUM(HH28:HH39)+SUM(HH42:HH51)+SUM(HH54:HH56)+SUM(HH59:HH74)+SUM(HH77:HH80)+SUM(HH83:HH97)+SUM(HH100:HH102)+SUM(HH105:HH114)+SUM(HH117:HH123)+SUM(HH126:HH136)+SUM(HH139:HH147)+SUM(HH150:HH158)+SUM(HH161:HH171)+SUM(HH174:HH184)+SUM(HH187:HH198)+SUM(HH201:HH202)+SUM(HH205:HH214)+SUM(HH217:HH223)+SUM(HH226:HH230)+SUM(HH233:HH243)+SUM(HH246:HH256)+SUM(HH259:HH270)+SUM(HH273:HH278)+SUM(HH281:HH288)+SUM(HH291:HH299)+SUM(HH302:HH309)+SUM(HH313:HH317)+SUM(HH320:HH326)+SUM(HH329:HH336)+SUM(HH339:HH345)+SUM(HH348:HH354)+SUM(HH357:HH361)+SUM(HH364:HH374)+SUM(HH377:HH383)+SUM(HH386:HH390)</f>
        <v>0</v>
      </c>
      <c r="HI12" s="85">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85">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85"/>
      <c r="HL12" s="85">
        <f>SUM(HL15:HL16)+SUM(HL19:HL25)+SUM(HL28:HL39)+SUM(HL42:HL51)+SUM(HL54:HL56)+SUM(HL59:HL74)+SUM(HL77:HL80)+SUM(HL83:HL97)+SUM(HL100:HL102)+SUM(HL105:HL114)+SUM(HL117:HL123)+SUM(HL126:HL136)+SUM(HL139:HL147)+SUM(HL150:HL158)+SUM(HL161:HL171)+SUM(HL174:HL184)+SUM(HL187:HL198)+SUM(HL201:HL202)+SUM(HL205:HL214)+SUM(HL217:HL223)+SUM(HL226:HL230)+SUM(HL233:HL243)+SUM(HL246:HL256)+SUM(HL259:HL270)+SUM(HL273:HL278)+SUM(HL281:HL288)+SUM(HL291:HL299)+SUM(HL302:HL309)+SUM(HL313:HL317)+SUM(HL320:HL326)+SUM(HL329:HL336)+SUM(HL339:HL345)+SUM(HL348:HL354)+SUM(HL357:HL361)+SUM(HL364:HL374)+SUM(HL377:HL383)+SUM(HL386:HL390)</f>
        <v>0</v>
      </c>
      <c r="HM12" s="85">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85">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85"/>
      <c r="HP12" s="85">
        <f>SUM(HP15:HP16)+SUM(HP19:HP25)+SUM(HP28:HP39)+SUM(HP42:HP51)+SUM(HP54:HP56)+SUM(HP59:HP74)+SUM(HP77:HP80)+SUM(HP83:HP97)+SUM(HP100:HP102)+SUM(HP105:HP114)+SUM(HP117:HP123)+SUM(HP126:HP136)+SUM(HP139:HP147)+SUM(HP150:HP158)+SUM(HP161:HP171)+SUM(HP174:HP184)+SUM(HP187:HP198)+SUM(HP201:HP202)+SUM(HP205:HP214)+SUM(HP217:HP223)+SUM(HP226:HP230)+SUM(HP233:HP243)+SUM(HP246:HP256)+SUM(HP259:HP270)+SUM(HP273:HP278)+SUM(HP281:HP288)+SUM(HP291:HP299)+SUM(HP302:HP309)+SUM(HP313:HP317)+SUM(HP320:HP326)+SUM(HP329:HP336)+SUM(HP339:HP345)+SUM(HP348:HP354)+SUM(HP357:HP361)+SUM(HP364:HP374)+SUM(HP377:HP383)+SUM(HP386:HP390)</f>
        <v>10054.700000000001</v>
      </c>
      <c r="HQ12" s="85">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85">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85"/>
      <c r="HT12" s="85">
        <f>SUM(HT15:HT16)+SUM(HT19:HT25)+SUM(HT28:HT39)+SUM(HT42:HT51)+SUM(HT54:HT56)+SUM(HT59:HT74)+SUM(HT77:HT80)+SUM(HT83:HT97)+SUM(HT100:HT102)+SUM(HT105:HT114)+SUM(HT117:HT123)+SUM(HT126:HT136)+SUM(HT139:HT147)+SUM(HT150:HT158)+SUM(HT161:HT171)+SUM(HT174:HT184)+SUM(HT187:HT198)+SUM(HT201:HT202)+SUM(HT205:HT214)+SUM(HT217:HT223)+SUM(HT226:HT230)+SUM(HT233:HT243)+SUM(HT246:HT256)+SUM(HT259:HT270)+SUM(HT273:HT278)+SUM(HT281:HT288)+SUM(HT291:HT299)+SUM(HT302:HT309)+SUM(HT313:HT317)+SUM(HT320:HT326)+SUM(HT329:HT336)+SUM(HT339:HT345)+SUM(HT348:HT354)+SUM(HT357:HT361)+SUM(HT364:HT374)+SUM(HT377:HT383)+SUM(HT386:HT390)</f>
        <v>0</v>
      </c>
      <c r="HU12" s="85">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9884.7200000000012</v>
      </c>
      <c r="HV12" s="85">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0</v>
      </c>
      <c r="HW12" s="85"/>
      <c r="HX12" s="85">
        <f>SUM(HX15:HX16)+SUM(HX19:HX25)+SUM(HX28:HX39)+SUM(HX42:HX51)+SUM(HX54:HX56)+SUM(HX59:HX74)+SUM(HX77:HX80)+SUM(HX83:HX97)+SUM(HX100:HX102)+SUM(HX105:HX114)+SUM(HX117:HX123)+SUM(HX126:HX136)+SUM(HX139:HX147)+SUM(HX150:HX158)+SUM(HX161:HX171)+SUM(HX174:HX184)+SUM(HX187:HX198)+SUM(HX201:HX202)+SUM(HX205:HX214)+SUM(HX217:HX223)+SUM(HX226:HX230)+SUM(HX233:HX243)+SUM(HX246:HX256)+SUM(HX259:HX270)+SUM(HX273:HX278)+SUM(HX281:HX288)+SUM(HX291:HX299)+SUM(HX302:HX309)+SUM(HX313:HX317)+SUM(HX320:HX326)+SUM(HX329:HX336)+SUM(HX339:HX345)+SUM(HX348:HX354)+SUM(HX357:HX361)+SUM(HX364:HX374)+SUM(HX377:HX383)+SUM(HX386:HX390)</f>
        <v>0</v>
      </c>
      <c r="HY12" s="85">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170</v>
      </c>
      <c r="HZ12" s="85">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0</v>
      </c>
      <c r="IA12" s="85"/>
      <c r="IB12" s="85">
        <f>SUM(IB15:IB16)+SUM(IB19:IB25)+SUM(IB28:IB39)+SUM(IB42:IB51)+SUM(IB54:IB56)+SUM(IB59:IB74)+SUM(IB77:IB80)+SUM(IB83:IB97)+SUM(IB100:IB102)+SUM(IB105:IB114)+SUM(IB117:IB123)+SUM(IB126:IB136)+SUM(IB139:IB147)+SUM(IB150:IB158)+SUM(IB161:IB171)+SUM(IB174:IB184)+SUM(IB187:IB198)+SUM(IB201:IB202)+SUM(IB205:IB214)+SUM(IB217:IB223)+SUM(IB226:IB230)+SUM(IB233:IB243)+SUM(IB246:IB256)+SUM(IB259:IB270)+SUM(IB273:IB278)+SUM(IB281:IB288)+SUM(IB291:IB299)+SUM(IB302:IB309)+SUM(IB313:IB317)+SUM(IB320:IB326)+SUM(IB329:IB336)+SUM(IB339:IB345)+SUM(IB348:IB354)+SUM(IB357:IB361)+SUM(IB364:IB374)+SUM(IB377:IB383)+SUM(IB386:IB390)</f>
        <v>0</v>
      </c>
      <c r="IC12" s="85">
        <f>SUM(IC15:IC16)+SUM(IC19:IC25)+SUM(IC28:IC39)+SUM(IC42:IC51)+SUM(IC54:IC56)+SUM(IC59:IC74)+SUM(IC77:IC80)+SUM(IC83:IC97)+SUM(IC100:IC102)+SUM(IC105:IC114)+SUM(IC117:IC123)+SUM(IC126:IC136)+SUM(IC139:IC147)+SUM(IC150:IC158)+SUM(IC161:IC171)+SUM(IC174:IC184)+SUM(IC187:IC198)+SUM(IC201:IC202)+SUM(IC205:IC214)+SUM(IC217:IC223)+SUM(IC226:IC230)+SUM(IC233:IC243)+SUM(IC246:IC256)+SUM(IC259:IC270)+SUM(IC273:IC278)+SUM(IC281:IC288)+SUM(IC291:IC299)+SUM(IC302:IC309)+SUM(IC313:IC317)+SUM(IC320:IC326)+SUM(IC329:IC336)+SUM(IC339:IC345)+SUM(IC348:IC354)+SUM(IC357:IC361)+SUM(IC364:IC374)+SUM(IC377:IC383)+SUM(IC386:IC390)</f>
        <v>0</v>
      </c>
      <c r="ID12" s="85">
        <f>SUM(ID15:ID16)+SUM(ID19:ID25)+SUM(ID28:ID39)+SUM(ID42:ID51)+SUM(ID54:ID56)+SUM(ID59:ID74)+SUM(ID77:ID80)+SUM(ID83:ID97)+SUM(ID100:ID102)+SUM(ID105:ID114)+SUM(ID117:ID123)+SUM(ID126:ID136)+SUM(ID139:ID147)+SUM(ID150:ID158)+SUM(ID161:ID171)+SUM(ID174:ID184)+SUM(ID187:ID198)+SUM(ID201:ID202)+SUM(ID205:ID214)+SUM(ID217:ID223)+SUM(ID226:ID230)+SUM(ID233:ID243)+SUM(ID246:ID256)+SUM(ID259:ID270)+SUM(ID273:ID278)+SUM(ID281:ID288)+SUM(ID291:ID299)+SUM(ID302:ID309)+SUM(ID313:ID317)+SUM(ID320:ID326)+SUM(ID329:ID336)+SUM(ID339:ID345)+SUM(ID348:ID354)+SUM(ID357:ID361)+SUM(ID364:ID374)+SUM(ID377:ID383)+SUM(ID386:ID390)</f>
        <v>0</v>
      </c>
      <c r="IE12" s="85"/>
      <c r="IF12" s="85">
        <f>SUM(IF15:IF16)+SUM(IF19:IF25)+SUM(IF28:IF39)+SUM(IF42:IF51)+SUM(IF54:IF56)+SUM(IF59:IF74)+SUM(IF77:IF80)+SUM(IF83:IF97)+SUM(IF100:IF102)+SUM(IF105:IF114)+SUM(IF117:IF123)+SUM(IF126:IF136)+SUM(IF139:IF147)+SUM(IF150:IF158)+SUM(IF161:IF171)+SUM(IF174:IF184)+SUM(IF187:IF198)+SUM(IF201:IF202)+SUM(IF205:IF214)+SUM(IF217:IF223)+SUM(IF226:IF230)+SUM(IF233:IF243)+SUM(IF246:IF256)+SUM(IF259:IF270)+SUM(IF273:IF278)+SUM(IF281:IF288)+SUM(IF291:IF299)+SUM(IF302:IF309)+SUM(IF313:IF317)+SUM(IF320:IF326)+SUM(IF329:IF336)+SUM(IF339:IF345)+SUM(IF348:IF354)+SUM(IF357:IF361)+SUM(IF364:IF374)+SUM(IF377:IF383)+SUM(IF386:IF390)</f>
        <v>0</v>
      </c>
      <c r="IG12" s="85">
        <f>SUM(IG15:IG16)+SUM(IG19:IG25)+SUM(IG28:IG39)+SUM(IG42:IG51)+SUM(IG54:IG56)+SUM(IG59:IG74)+SUM(IG77:IG80)+SUM(IG83:IG97)+SUM(IG100:IG102)+SUM(IG105:IG114)+SUM(IG117:IG123)+SUM(IG126:IG136)+SUM(IG139:IG147)+SUM(IG150:IG158)+SUM(IG161:IG171)+SUM(IG174:IG184)+SUM(IG187:IG198)+SUM(IG201:IG202)+SUM(IG205:IG214)+SUM(IG217:IG223)+SUM(IG226:IG230)+SUM(IG233:IG243)+SUM(IG246:IG256)+SUM(IG259:IG270)+SUM(IG273:IG278)+SUM(IG281:IG288)+SUM(IG291:IG299)+SUM(IG302:IG309)+SUM(IG313:IG317)+SUM(IG320:IG326)+SUM(IG329:IG336)+SUM(IG339:IG345)+SUM(IG348:IG354)+SUM(IG357:IG361)+SUM(IG364:IG374)+SUM(IG377:IG383)+SUM(IG386:IG390)</f>
        <v>0</v>
      </c>
      <c r="IH12" s="85">
        <f>SUM(IH15:IH16)+SUM(IH19:IH25)+SUM(IH28:IH39)+SUM(IH42:IH51)+SUM(IH54:IH56)+SUM(IH59:IH74)+SUM(IH77:IH80)+SUM(IH83:IH97)+SUM(IH100:IH102)+SUM(IH105:IH114)+SUM(IH117:IH123)+SUM(IH126:IH136)+SUM(IH139:IH147)+SUM(IH150:IH158)+SUM(IH161:IH171)+SUM(IH174:IH184)+SUM(IH187:IH198)+SUM(IH201:IH202)+SUM(IH205:IH214)+SUM(IH217:IH223)+SUM(IH226:IH230)+SUM(IH233:IH243)+SUM(IH246:IH256)+SUM(IH259:IH270)+SUM(IH273:IH278)+SUM(IH281:IH288)+SUM(IH291:IH299)+SUM(IH302:IH309)+SUM(IH313:IH317)+SUM(IH320:IH326)+SUM(IH329:IH336)+SUM(IH339:IH345)+SUM(IH348:IH354)+SUM(IH357:IH361)+SUM(IH364:IH374)+SUM(IH377:IH383)+SUM(IH386:IH390)</f>
        <v>0</v>
      </c>
      <c r="II12" s="85"/>
      <c r="IJ12" s="85">
        <f>SUM(IJ15:IJ16)+SUM(IJ19:IJ25)+SUM(IJ28:IJ39)+SUM(IJ42:IJ51)+SUM(IJ54:IJ56)+SUM(IJ59:IJ74)+SUM(IJ77:IJ80)+SUM(IJ83:IJ97)+SUM(IJ100:IJ102)+SUM(IJ105:IJ114)+SUM(IJ117:IJ123)+SUM(IJ126:IJ136)+SUM(IJ139:IJ147)+SUM(IJ150:IJ158)+SUM(IJ161:IJ171)+SUM(IJ174:IJ184)+SUM(IJ187:IJ198)+SUM(IJ201:IJ202)+SUM(IJ205:IJ214)+SUM(IJ217:IJ223)+SUM(IJ226:IJ230)+SUM(IJ233:IJ243)+SUM(IJ246:IJ256)+SUM(IJ259:IJ270)+SUM(IJ273:IJ278)+SUM(IJ281:IJ288)+SUM(IJ291:IJ299)+SUM(IJ302:IJ309)+SUM(IJ313:IJ317)+SUM(IJ320:IJ326)+SUM(IJ329:IJ336)+SUM(IJ339:IJ345)+SUM(IJ348:IJ354)+SUM(IJ357:IJ361)+SUM(IJ364:IJ374)+SUM(IJ377:IJ383)+SUM(IJ386:IJ390)</f>
        <v>0</v>
      </c>
      <c r="IK12" s="85">
        <f>SUM(IK15:IK16)+SUM(IK19:IK25)+SUM(IK28:IK39)+SUM(IK42:IK51)+SUM(IK54:IK56)+SUM(IK59:IK74)+SUM(IK77:IK80)+SUM(IK83:IK97)+SUM(IK100:IK102)+SUM(IK105:IK114)+SUM(IK117:IK123)+SUM(IK126:IK136)+SUM(IK139:IK147)+SUM(IK150:IK158)+SUM(IK161:IK171)+SUM(IK174:IK184)+SUM(IK187:IK198)+SUM(IK201:IK202)+SUM(IK205:IK214)+SUM(IK217:IK223)+SUM(IK226:IK230)+SUM(IK233:IK243)+SUM(IK246:IK256)+SUM(IK259:IK270)+SUM(IK273:IK278)+SUM(IK281:IK288)+SUM(IK291:IK299)+SUM(IK302:IK309)+SUM(IK313:IK317)+SUM(IK320:IK326)+SUM(IK329:IK336)+SUM(IK339:IK345)+SUM(IK348:IK354)+SUM(IK357:IK361)+SUM(IK364:IK374)+SUM(IK377:IK383)+SUM(IK386:IK390)</f>
        <v>0</v>
      </c>
      <c r="IL12" s="85">
        <f>SUM(IL15:IL16)+SUM(IL19:IL25)+SUM(IL28:IL39)+SUM(IL42:IL51)+SUM(IL54:IL56)+SUM(IL59:IL74)+SUM(IL77:IL80)+SUM(IL83:IL97)+SUM(IL100:IL102)+SUM(IL105:IL114)+SUM(IL117:IL123)+SUM(IL126:IL136)+SUM(IL139:IL147)+SUM(IL150:IL158)+SUM(IL161:IL171)+SUM(IL174:IL184)+SUM(IL187:IL198)+SUM(IL201:IL202)+SUM(IL205:IL214)+SUM(IL217:IL223)+SUM(IL226:IL230)+SUM(IL233:IL243)+SUM(IL246:IL256)+SUM(IL259:IL270)+SUM(IL273:IL278)+SUM(IL281:IL288)+SUM(IL291:IL299)+SUM(IL302:IL309)+SUM(IL313:IL317)+SUM(IL320:IL326)+SUM(IL329:IL336)+SUM(IL339:IL345)+SUM(IL348:IL354)+SUM(IL357:IL361)+SUM(IL364:IL374)+SUM(IL377:IL383)+SUM(IL386:IL390)</f>
        <v>0</v>
      </c>
      <c r="IM12" s="85"/>
    </row>
    <row r="13" spans="1:247" s="69" customFormat="1" ht="31.5" x14ac:dyDescent="0.25">
      <c r="A13" s="80" t="s">
        <v>116</v>
      </c>
      <c r="B13" s="156">
        <f t="shared" si="80"/>
        <v>90383.463260000004</v>
      </c>
      <c r="C13" s="156">
        <f t="shared" si="81"/>
        <v>92049.846600000019</v>
      </c>
      <c r="D13" s="156">
        <f t="shared" si="82"/>
        <v>92049.846600000019</v>
      </c>
      <c r="E13" s="156"/>
      <c r="F13" s="228">
        <f t="shared" si="83"/>
        <v>6561.17418</v>
      </c>
      <c r="G13" s="71">
        <f t="shared" si="0"/>
        <v>7.1278491190880464</v>
      </c>
      <c r="H13" s="76">
        <f>H14+H15+H16</f>
        <v>0</v>
      </c>
      <c r="I13" s="76">
        <f>I14+I15+I16</f>
        <v>0</v>
      </c>
      <c r="J13" s="76">
        <f>J14+J15+J16</f>
        <v>0</v>
      </c>
      <c r="K13" s="76">
        <f>K14+K15+K16</f>
        <v>0</v>
      </c>
      <c r="L13" s="76">
        <f t="shared" ref="L13" si="148">L14+L15+L16</f>
        <v>0</v>
      </c>
      <c r="M13" s="76">
        <f t="shared" ref="M13:O13" si="149">M14+M15+M16</f>
        <v>0</v>
      </c>
      <c r="N13" s="76">
        <f t="shared" si="149"/>
        <v>0</v>
      </c>
      <c r="O13" s="76">
        <f t="shared" si="149"/>
        <v>0</v>
      </c>
      <c r="P13" s="76">
        <f t="shared" ref="P13" si="150">P14+P15+P16</f>
        <v>0</v>
      </c>
      <c r="Q13" s="76">
        <f t="shared" ref="Q13:V13" si="151">Q14+Q15+Q16</f>
        <v>0</v>
      </c>
      <c r="R13" s="76">
        <f t="shared" si="151"/>
        <v>0</v>
      </c>
      <c r="S13" s="76">
        <f t="shared" si="151"/>
        <v>0</v>
      </c>
      <c r="T13" s="76">
        <f t="shared" ref="T13" si="152">T14+T15+T16</f>
        <v>0</v>
      </c>
      <c r="U13" s="76">
        <f t="shared" si="151"/>
        <v>0</v>
      </c>
      <c r="V13" s="76">
        <f t="shared" si="151"/>
        <v>0</v>
      </c>
      <c r="W13" s="71"/>
      <c r="X13" s="76">
        <f>X14+X15+X16</f>
        <v>112.35956</v>
      </c>
      <c r="Y13" s="76">
        <f>Y14+Y15+Y16</f>
        <v>112.35956</v>
      </c>
      <c r="Z13" s="76">
        <f>Z14+Z15+Z16</f>
        <v>112.35956</v>
      </c>
      <c r="AA13" s="71">
        <f>Z13/Y13*100</f>
        <v>100</v>
      </c>
      <c r="AB13" s="76">
        <f>SUM(AB14:AB16)</f>
        <v>0</v>
      </c>
      <c r="AC13" s="76">
        <f>SUM(AC14:AC16)</f>
        <v>0</v>
      </c>
      <c r="AD13" s="76">
        <f>SUM(AD14:AD16)</f>
        <v>0</v>
      </c>
      <c r="AE13" s="71"/>
      <c r="AF13" s="76">
        <f>AF14+AF15+AF16</f>
        <v>55.103699999999996</v>
      </c>
      <c r="AG13" s="76">
        <f>AG14+AG15+AG16</f>
        <v>55.103699999999996</v>
      </c>
      <c r="AH13" s="76">
        <f>AH14+AH15+AH16</f>
        <v>55.103699999999996</v>
      </c>
      <c r="AI13" s="71">
        <f>AH13/AG13*100</f>
        <v>100</v>
      </c>
      <c r="AJ13" s="71"/>
      <c r="AK13" s="76">
        <f>AK14+AK15+AK16</f>
        <v>0</v>
      </c>
      <c r="AL13" s="76">
        <f>AL14+AL15+AL16</f>
        <v>0</v>
      </c>
      <c r="AM13" s="76">
        <f>AM14+AM15+AM16</f>
        <v>0</v>
      </c>
      <c r="AN13" s="76"/>
      <c r="AO13" s="76">
        <f>AO14+AO15+AO16</f>
        <v>0</v>
      </c>
      <c r="AP13" s="76">
        <f>AP14+AP15+AP16</f>
        <v>0</v>
      </c>
      <c r="AQ13" s="71"/>
      <c r="AR13" s="76">
        <f>AR14+AR15+AR16</f>
        <v>6000</v>
      </c>
      <c r="AS13" s="76">
        <f>AS14+AS15+AS16</f>
        <v>6000</v>
      </c>
      <c r="AT13" s="76">
        <f>AT14+AT15+AT16</f>
        <v>0</v>
      </c>
      <c r="AU13" s="71">
        <f>AT13/AS13*100</f>
        <v>0</v>
      </c>
      <c r="AV13" s="76">
        <f>AV14+AV15+AV16</f>
        <v>27329.5</v>
      </c>
      <c r="AW13" s="76">
        <f>AW14+AW15+AW16</f>
        <v>27329.5</v>
      </c>
      <c r="AX13" s="76">
        <f>AX14+AX15+AX16</f>
        <v>3089.3334100000002</v>
      </c>
      <c r="AY13" s="72">
        <f>AX13/AW13*100</f>
        <v>11.304024625404784</v>
      </c>
      <c r="AZ13" s="76">
        <f>AZ14+AZ15+AZ16</f>
        <v>0</v>
      </c>
      <c r="BA13" s="76">
        <f>BA14+BA15+BA16</f>
        <v>0</v>
      </c>
      <c r="BB13" s="76">
        <f>BB14+BB15+BB16</f>
        <v>0</v>
      </c>
      <c r="BC13" s="72"/>
      <c r="BD13" s="76"/>
      <c r="BE13" s="76">
        <f>BE14+BE15+BE16</f>
        <v>0</v>
      </c>
      <c r="BF13" s="76">
        <f>BF14+BF15+BF16</f>
        <v>0</v>
      </c>
      <c r="BG13" s="76">
        <f>BG14+BG15+BG16</f>
        <v>0</v>
      </c>
      <c r="BH13" s="76">
        <f t="shared" ref="BH13" si="153">BH14+BH15+BH16</f>
        <v>42336</v>
      </c>
      <c r="BI13" s="76">
        <f t="shared" ref="BI13:BO13" si="154">BI14+BI15+BI16</f>
        <v>42336</v>
      </c>
      <c r="BJ13" s="76">
        <f>BJ14+BJ15+BJ16</f>
        <v>0</v>
      </c>
      <c r="BK13" s="193">
        <f t="shared" ref="BK13" si="155">BJ13/BI13*100</f>
        <v>0</v>
      </c>
      <c r="BL13" s="76">
        <f t="shared" ref="BL13" si="156">BL14+BL15+BL16</f>
        <v>0</v>
      </c>
      <c r="BM13" s="76">
        <f t="shared" si="154"/>
        <v>0</v>
      </c>
      <c r="BN13" s="76">
        <f t="shared" si="154"/>
        <v>0</v>
      </c>
      <c r="BO13" s="76">
        <f t="shared" si="154"/>
        <v>0</v>
      </c>
      <c r="BP13" s="76"/>
      <c r="BQ13" s="76">
        <f>BQ14+BQ15+BQ16</f>
        <v>0</v>
      </c>
      <c r="BR13" s="76">
        <f>BR14+BR15+BR16</f>
        <v>0</v>
      </c>
      <c r="BS13" s="76">
        <f>BS14+BS15+BS16</f>
        <v>0</v>
      </c>
      <c r="BT13" s="76"/>
      <c r="BU13" s="76">
        <f>BU14+BU15+BU16</f>
        <v>3000</v>
      </c>
      <c r="BV13" s="76">
        <f>BV14+BV15+BV16</f>
        <v>0</v>
      </c>
      <c r="BW13" s="71">
        <f>BV13/BU13*100</f>
        <v>0</v>
      </c>
      <c r="BX13" s="76">
        <f t="shared" ref="BX13:BY13" si="157">BX14+BX15+BX16</f>
        <v>10210.5</v>
      </c>
      <c r="BY13" s="76">
        <f t="shared" si="157"/>
        <v>6579.69</v>
      </c>
      <c r="BZ13" s="76">
        <f t="shared" ref="BZ13" si="158">BZ14+BZ15+BZ16</f>
        <v>3102.8245099999999</v>
      </c>
      <c r="CA13" s="72">
        <f>BZ13/BY13*100</f>
        <v>47.157609401050813</v>
      </c>
      <c r="CB13" s="76">
        <f>CB14+CB15+CB16</f>
        <v>1000</v>
      </c>
      <c r="CC13" s="76">
        <f>CC14+CC15+CC16</f>
        <v>1000</v>
      </c>
      <c r="CD13" s="76">
        <f>CD14+CD15+CD16</f>
        <v>0</v>
      </c>
      <c r="CE13" s="76">
        <f>CD13/CC13*100</f>
        <v>0</v>
      </c>
      <c r="CF13" s="76">
        <f>CF14+CF15+CF16</f>
        <v>1000</v>
      </c>
      <c r="CG13" s="76">
        <f>CG14+CG15+CG16</f>
        <v>1000</v>
      </c>
      <c r="CH13" s="76">
        <f>CH14+CH15+CH16</f>
        <v>0</v>
      </c>
      <c r="CI13" s="72">
        <f>CH13/CG13*100</f>
        <v>0</v>
      </c>
      <c r="CJ13" s="76">
        <f>CJ14+CJ15+CJ16</f>
        <v>500</v>
      </c>
      <c r="CK13" s="76">
        <f>CK14+CK15+CK16</f>
        <v>500</v>
      </c>
      <c r="CL13" s="76">
        <f>CL14+CL15+CL16</f>
        <v>0</v>
      </c>
      <c r="CM13" s="72">
        <f>CL13/CK13*100</f>
        <v>0</v>
      </c>
      <c r="CN13" s="76">
        <f t="shared" ref="CN13" si="159">CN14+CN15+CN16</f>
        <v>0</v>
      </c>
      <c r="CO13" s="76">
        <f t="shared" ref="CO13:CX13" si="160">CO14+CO15+CO16</f>
        <v>0</v>
      </c>
      <c r="CP13" s="76">
        <f t="shared" si="160"/>
        <v>0</v>
      </c>
      <c r="CQ13" s="76">
        <f t="shared" si="160"/>
        <v>0</v>
      </c>
      <c r="CR13" s="76">
        <f t="shared" si="160"/>
        <v>0</v>
      </c>
      <c r="CS13" s="76">
        <f t="shared" ref="CS13:CU13" si="161">CS14+CS15+CS16</f>
        <v>0</v>
      </c>
      <c r="CT13" s="76">
        <f t="shared" si="161"/>
        <v>0</v>
      </c>
      <c r="CU13" s="76">
        <f t="shared" si="161"/>
        <v>0</v>
      </c>
      <c r="CV13" s="76">
        <f t="shared" ref="CV13" si="162">CV14+CV15+CV16</f>
        <v>0</v>
      </c>
      <c r="CW13" s="76">
        <f t="shared" si="160"/>
        <v>671.84334000000001</v>
      </c>
      <c r="CX13" s="76">
        <f t="shared" si="160"/>
        <v>201.553</v>
      </c>
      <c r="CY13" s="72">
        <f>CX13/CW13*100</f>
        <v>29.999999702311552</v>
      </c>
      <c r="CZ13" s="76">
        <f>CZ14+CZ15+CZ16</f>
        <v>0</v>
      </c>
      <c r="DA13" s="76">
        <f>DA14+DA15+DA16</f>
        <v>0</v>
      </c>
      <c r="DB13" s="76">
        <f>DB14+DB15+DB16</f>
        <v>0</v>
      </c>
      <c r="DC13" s="72"/>
      <c r="DD13" s="76">
        <f>DD14+DD15+DD16</f>
        <v>0</v>
      </c>
      <c r="DE13" s="76">
        <f>DE14+DE15+DE16</f>
        <v>0</v>
      </c>
      <c r="DF13" s="76">
        <f>DF14+DF15+DF16</f>
        <v>0</v>
      </c>
      <c r="DG13" s="72"/>
      <c r="DH13" s="76">
        <f>DH14+DH15+DH16</f>
        <v>0</v>
      </c>
      <c r="DI13" s="76">
        <f>DI14+DI15+DI16</f>
        <v>0</v>
      </c>
      <c r="DJ13" s="76">
        <f>DJ14+DJ15+DJ16</f>
        <v>0</v>
      </c>
      <c r="DK13" s="72"/>
      <c r="DL13" s="76">
        <f>DL14+DL15+DL16</f>
        <v>0</v>
      </c>
      <c r="DM13" s="76">
        <f>DM14+DM15+DM16</f>
        <v>0</v>
      </c>
      <c r="DN13" s="76">
        <f>DN14+DN15+DN16</f>
        <v>0</v>
      </c>
      <c r="DO13" s="72"/>
      <c r="DP13" s="71"/>
      <c r="DQ13" s="76">
        <f>DQ14+DQ15+DQ16</f>
        <v>0</v>
      </c>
      <c r="DR13" s="76">
        <f>DR14+DR15+DR16</f>
        <v>0</v>
      </c>
      <c r="DS13" s="71"/>
      <c r="DT13" s="71"/>
      <c r="DU13" s="76">
        <f>DU14+DU15+DU16</f>
        <v>0</v>
      </c>
      <c r="DV13" s="76">
        <f>DV14+DV15+DV16</f>
        <v>0</v>
      </c>
      <c r="DW13" s="71"/>
      <c r="DX13" s="76">
        <f>DX14+DX15+DX16</f>
        <v>500</v>
      </c>
      <c r="DY13" s="76">
        <f>DY14+DY15+DY16</f>
        <v>500</v>
      </c>
      <c r="DZ13" s="76">
        <f>DZ14+DZ15+DZ16</f>
        <v>0</v>
      </c>
      <c r="EA13" s="71">
        <f>DZ13/DY13*100</f>
        <v>0</v>
      </c>
      <c r="EB13" s="76"/>
      <c r="EC13" s="76"/>
      <c r="ED13" s="76"/>
      <c r="EE13" s="71"/>
      <c r="EF13" s="76"/>
      <c r="EG13" s="76"/>
      <c r="EH13" s="76"/>
      <c r="EI13" s="71"/>
      <c r="EJ13" s="76"/>
      <c r="EK13" s="76">
        <f t="shared" ref="EK13:EP13" si="163">EK14+EK15+EK16</f>
        <v>0</v>
      </c>
      <c r="EL13" s="76">
        <f t="shared" si="163"/>
        <v>0</v>
      </c>
      <c r="EM13" s="76">
        <f t="shared" si="163"/>
        <v>0</v>
      </c>
      <c r="EN13" s="76">
        <f t="shared" si="163"/>
        <v>0</v>
      </c>
      <c r="EO13" s="76">
        <f t="shared" si="163"/>
        <v>0</v>
      </c>
      <c r="EP13" s="76">
        <f t="shared" si="163"/>
        <v>0</v>
      </c>
      <c r="EQ13" s="71"/>
      <c r="ER13" s="71"/>
      <c r="ES13" s="71"/>
      <c r="ET13" s="71"/>
      <c r="EU13" s="71"/>
      <c r="EV13" s="76"/>
      <c r="EW13" s="76">
        <f>EW14+EW15+EW16</f>
        <v>0</v>
      </c>
      <c r="EX13" s="76">
        <f>EX14+EX15+EX16</f>
        <v>0</v>
      </c>
      <c r="EY13" s="76"/>
      <c r="EZ13" s="76">
        <f>EZ14+EZ15+EZ16</f>
        <v>0</v>
      </c>
      <c r="FA13" s="76">
        <f>FA14+FA15+FA16</f>
        <v>0</v>
      </c>
      <c r="FB13" s="76">
        <f>FB14+FB15+FB16</f>
        <v>0</v>
      </c>
      <c r="FC13" s="71"/>
      <c r="FD13" s="76">
        <f>FD14+FD15+FD16</f>
        <v>0</v>
      </c>
      <c r="FE13" s="76">
        <f>FE14+FE15+FE16</f>
        <v>0</v>
      </c>
      <c r="FF13" s="76">
        <f>FF14+FF15+FF16</f>
        <v>0</v>
      </c>
      <c r="FG13" s="71"/>
      <c r="FH13" s="71"/>
      <c r="FI13" s="76">
        <f>FI14+FI15+FI16</f>
        <v>0</v>
      </c>
      <c r="FJ13" s="76">
        <f>FJ14+FJ15+FJ16</f>
        <v>0</v>
      </c>
      <c r="FK13" s="71"/>
      <c r="FL13" s="71"/>
      <c r="FM13" s="76">
        <f>FM14+FM15+FM16</f>
        <v>0</v>
      </c>
      <c r="FN13" s="76">
        <f>FN14+FN15+FN16</f>
        <v>0</v>
      </c>
      <c r="FO13" s="71"/>
      <c r="FP13" s="71"/>
      <c r="FQ13" s="76">
        <f>FQ14+FQ15+FQ16</f>
        <v>0</v>
      </c>
      <c r="FR13" s="76">
        <f>FR14+FR15+FR16</f>
        <v>0</v>
      </c>
      <c r="FS13" s="71"/>
      <c r="FT13" s="76">
        <f>FT14+FT15+FT16</f>
        <v>0</v>
      </c>
      <c r="FU13" s="76">
        <f>FU14+FU15+FU16</f>
        <v>0</v>
      </c>
      <c r="FV13" s="76">
        <f>FV14+FV15+FV16</f>
        <v>0</v>
      </c>
      <c r="FW13" s="71"/>
      <c r="FX13" s="71"/>
      <c r="FY13" s="76">
        <f>FY14+FY15+FY16</f>
        <v>0</v>
      </c>
      <c r="FZ13" s="76">
        <f>FZ14+FZ15+FZ16</f>
        <v>0</v>
      </c>
      <c r="GA13" s="71"/>
      <c r="GB13" s="71"/>
      <c r="GC13" s="76">
        <f>GC14+GC15+GC16</f>
        <v>0</v>
      </c>
      <c r="GD13" s="76">
        <f>GD14+GD15+GD16</f>
        <v>0</v>
      </c>
      <c r="GE13" s="71"/>
      <c r="GF13" s="71"/>
      <c r="GG13" s="76">
        <f>GG14+GG15+GG16</f>
        <v>1625.35</v>
      </c>
      <c r="GH13" s="76">
        <f>GH14+GH15+GH16</f>
        <v>0</v>
      </c>
      <c r="GI13" s="71">
        <f t="shared" si="126"/>
        <v>0</v>
      </c>
      <c r="GJ13" s="71"/>
      <c r="GK13" s="76">
        <f>GK14+GK15+GK16</f>
        <v>0</v>
      </c>
      <c r="GL13" s="76">
        <f>GL14+GL15+GL16</f>
        <v>0</v>
      </c>
      <c r="GM13" s="71"/>
      <c r="GN13" s="71"/>
      <c r="GO13" s="76"/>
      <c r="GP13" s="76"/>
      <c r="GQ13" s="71"/>
      <c r="GR13" s="71"/>
      <c r="GS13" s="76"/>
      <c r="GT13" s="76"/>
      <c r="GU13" s="71"/>
      <c r="GV13" s="71"/>
      <c r="GW13" s="76"/>
      <c r="GX13" s="76"/>
      <c r="GY13" s="71"/>
      <c r="GZ13" s="71"/>
      <c r="HA13" s="76"/>
      <c r="HB13" s="76"/>
      <c r="HC13" s="71"/>
      <c r="HD13" s="71"/>
      <c r="HE13" s="76"/>
      <c r="HF13" s="76"/>
      <c r="HG13" s="71"/>
      <c r="HH13" s="71"/>
      <c r="HI13" s="76"/>
      <c r="HJ13" s="76"/>
      <c r="HK13" s="71"/>
      <c r="HL13" s="71"/>
      <c r="HM13" s="76"/>
      <c r="HN13" s="76"/>
      <c r="HO13" s="71"/>
      <c r="HP13" s="71">
        <f>SUM(HP14:HP16)</f>
        <v>1340</v>
      </c>
      <c r="HQ13" s="76"/>
      <c r="HR13" s="76"/>
      <c r="HS13" s="71"/>
      <c r="HT13" s="71">
        <f>SUM(HT14:HT16)</f>
        <v>0</v>
      </c>
      <c r="HU13" s="71">
        <f>SUM(HU14:HU16)</f>
        <v>1300</v>
      </c>
      <c r="HV13" s="76"/>
      <c r="HW13" s="71"/>
      <c r="HX13" s="71">
        <f>SUM(HX14:HX16)</f>
        <v>0</v>
      </c>
      <c r="HY13" s="71">
        <f>SUM(HY14:HY16)</f>
        <v>40</v>
      </c>
      <c r="HZ13" s="76"/>
      <c r="IA13" s="71"/>
      <c r="IB13" s="71">
        <f>SUM(IB14:IB16)</f>
        <v>0</v>
      </c>
      <c r="IC13" s="71">
        <f>SUM(IC14:IC16)</f>
        <v>0</v>
      </c>
      <c r="ID13" s="76"/>
      <c r="IE13" s="71"/>
      <c r="IF13" s="71">
        <f>SUM(IF14:IF16)</f>
        <v>0</v>
      </c>
      <c r="IG13" s="71">
        <f>SUM(IG14:IG16)</f>
        <v>0</v>
      </c>
      <c r="IH13" s="76"/>
      <c r="II13" s="71"/>
      <c r="IJ13" s="71">
        <f>SUM(IJ14:IJ16)</f>
        <v>0</v>
      </c>
      <c r="IK13" s="71">
        <f>SUM(IK14:IK16)</f>
        <v>0</v>
      </c>
      <c r="IL13" s="76"/>
      <c r="IM13" s="71"/>
    </row>
    <row r="14" spans="1:247" ht="30.75" customHeight="1" x14ac:dyDescent="0.25">
      <c r="A14" s="10" t="s">
        <v>115</v>
      </c>
      <c r="B14" s="157">
        <f t="shared" ref="B14:B77" si="164">H14+L14+P14+T14+X14+AB14+AF14+AJ14+AN14+AR14+AV14+AZ14+BD14+BH14+BL14+BP14+BT14+BX14+CB14+CF14+CJ14+CN14+CR14+CV14+CZ14+DD14+DH14+DL14+DP14+DT14+DX14+EB14+EF14+EJ14+EN14+ER14+EV14+EZ14+FD14+FH14+FL14+FP14+FT14+FX14+GB14+GF14+GJ14+GN14+GR14+GV14+GZ14+HD14+HH14+HL14+HP14+HT14+HX14+IB14+IF14+IJ14</f>
        <v>40707.463260000004</v>
      </c>
      <c r="C14" s="157">
        <f t="shared" ref="C14:C77" si="165">I14+M14+Q14+U14+Y14+AC14+AG14+AK14+AO14+AS14+AW14+BA14+BE14+BI14+BM14+BQ14+BU14+BY14+CC14+CG14+CK14+CO14+CS14+CW14+DA14+DE14+DI14+DM14+DQ14+DU14+DY14+EC14+EG14+EK14+EO14+ES14+EW14+FA14+FE14+FI14+FM14+FQ14+FU14+FY14+GC14+GG14+GK14+GO14+GS14+GW14+HA14+HE14+HI14+HM14+HQ14+HU14+HY14+IC14+IG14+IK14</f>
        <v>39373.846599999997</v>
      </c>
      <c r="D14" s="157">
        <f t="shared" ref="D14:D77" si="166">I14+M14+Q14+U14+Y14+AC14+AG14+AK14+AO14+AS14+AW14+BA14+BE14+BI14+BM14+BQ14+BU14+BY14+CC14+CG14+CK14+CO14+CS14+CW14+DA14+DE14+DI14+DM14+DQ14+DU14+DY14+EC14+EG14+EK14+EO14+ES14+EW14+FA14+FE14+FI14+FM14+FQ14+FU14+FY14+GC14+GG14+GK14+GO14+GS14+GW14+HA14+HE14+HI14+HM14+HQ14+HU14+HY14+IC14+IG14+IK14</f>
        <v>39373.846599999997</v>
      </c>
      <c r="E14" s="157"/>
      <c r="F14" s="229">
        <f t="shared" si="83"/>
        <v>6561.17418</v>
      </c>
      <c r="G14" s="74">
        <f t="shared" si="0"/>
        <v>16.663787632067425</v>
      </c>
      <c r="H14" s="73"/>
      <c r="I14" s="73"/>
      <c r="J14" s="73"/>
      <c r="K14" s="74"/>
      <c r="L14" s="73"/>
      <c r="M14" s="73"/>
      <c r="N14" s="73"/>
      <c r="O14" s="74"/>
      <c r="P14" s="73">
        <v>0</v>
      </c>
      <c r="Q14" s="73">
        <v>0</v>
      </c>
      <c r="R14" s="73">
        <v>0</v>
      </c>
      <c r="S14" s="74"/>
      <c r="T14" s="73"/>
      <c r="U14" s="73"/>
      <c r="V14" s="73"/>
      <c r="W14" s="74"/>
      <c r="X14" s="73">
        <v>112.35956</v>
      </c>
      <c r="Y14" s="73">
        <v>112.35956</v>
      </c>
      <c r="Z14" s="73">
        <v>112.35956</v>
      </c>
      <c r="AA14" s="74">
        <f>Z14/Y14*100</f>
        <v>100</v>
      </c>
      <c r="AB14" s="73"/>
      <c r="AC14" s="73"/>
      <c r="AD14" s="73"/>
      <c r="AE14" s="74"/>
      <c r="AF14" s="73">
        <v>55.103699999999996</v>
      </c>
      <c r="AG14" s="73">
        <v>55.103699999999996</v>
      </c>
      <c r="AH14" s="73">
        <v>55.103699999999996</v>
      </c>
      <c r="AI14" s="74">
        <f>AH14/AG14*100</f>
        <v>100</v>
      </c>
      <c r="AJ14" s="74"/>
      <c r="AK14" s="73"/>
      <c r="AL14" s="73"/>
      <c r="AM14" s="74"/>
      <c r="AN14" s="74"/>
      <c r="AO14" s="74"/>
      <c r="AP14" s="74"/>
      <c r="AQ14" s="74"/>
      <c r="AR14" s="73">
        <v>0</v>
      </c>
      <c r="AS14" s="73">
        <v>0</v>
      </c>
      <c r="AT14" s="73"/>
      <c r="AU14" s="74"/>
      <c r="AV14" s="73">
        <v>27329.5</v>
      </c>
      <c r="AW14" s="73">
        <v>27329.5</v>
      </c>
      <c r="AX14" s="74">
        <v>3089.3334100000002</v>
      </c>
      <c r="AY14" s="73">
        <f>AX14/AW14*100</f>
        <v>11.304024625404784</v>
      </c>
      <c r="AZ14" s="73"/>
      <c r="BA14" s="73"/>
      <c r="BB14" s="73"/>
      <c r="BC14" s="73"/>
      <c r="BD14" s="191"/>
      <c r="BE14" s="73"/>
      <c r="BF14" s="191"/>
      <c r="BG14" s="191"/>
      <c r="BH14" s="73"/>
      <c r="BI14" s="73"/>
      <c r="BJ14" s="191"/>
      <c r="BK14" s="75"/>
      <c r="BL14" s="73"/>
      <c r="BM14" s="73"/>
      <c r="BN14" s="191"/>
      <c r="BO14" s="191"/>
      <c r="BP14" s="191"/>
      <c r="BQ14" s="73"/>
      <c r="BR14" s="191"/>
      <c r="BS14" s="191"/>
      <c r="BT14" s="73"/>
      <c r="BU14" s="73"/>
      <c r="BV14" s="73"/>
      <c r="BW14" s="74"/>
      <c r="BX14" s="73">
        <v>10210.5</v>
      </c>
      <c r="BY14" s="73">
        <v>6579.69</v>
      </c>
      <c r="BZ14" s="73">
        <v>3102.8245099999999</v>
      </c>
      <c r="CA14" s="73">
        <f>BZ14/BY14*100</f>
        <v>47.157609401050813</v>
      </c>
      <c r="CB14" s="73">
        <v>1000</v>
      </c>
      <c r="CC14" s="73">
        <v>1000</v>
      </c>
      <c r="CD14" s="73"/>
      <c r="CE14" s="73">
        <f>CD14/CC14*100</f>
        <v>0</v>
      </c>
      <c r="CF14" s="163">
        <v>1000</v>
      </c>
      <c r="CG14" s="163">
        <v>1000</v>
      </c>
      <c r="CH14" s="163"/>
      <c r="CI14" s="73">
        <f>CH14/CG14*100</f>
        <v>0</v>
      </c>
      <c r="CJ14" s="73">
        <v>500</v>
      </c>
      <c r="CK14" s="73">
        <v>500</v>
      </c>
      <c r="CL14" s="73"/>
      <c r="CM14" s="73">
        <f>CL14/CK14*100</f>
        <v>0</v>
      </c>
      <c r="CN14" s="73"/>
      <c r="CO14" s="73"/>
      <c r="CP14" s="191"/>
      <c r="CQ14" s="191"/>
      <c r="CR14" s="73"/>
      <c r="CS14" s="73"/>
      <c r="CT14" s="191"/>
      <c r="CU14" s="191"/>
      <c r="CV14" s="73"/>
      <c r="CW14" s="73">
        <v>671.84334000000001</v>
      </c>
      <c r="CX14" s="73">
        <v>201.553</v>
      </c>
      <c r="CY14" s="73">
        <f>CX14/CW14*100</f>
        <v>29.999999702311552</v>
      </c>
      <c r="CZ14" s="73"/>
      <c r="DA14" s="73"/>
      <c r="DB14" s="73"/>
      <c r="DC14" s="73"/>
      <c r="DD14" s="73"/>
      <c r="DE14" s="73"/>
      <c r="DF14" s="73"/>
      <c r="DG14" s="73"/>
      <c r="DH14" s="73"/>
      <c r="DI14" s="73"/>
      <c r="DJ14" s="73"/>
      <c r="DK14" s="73"/>
      <c r="DL14" s="73"/>
      <c r="DM14" s="73"/>
      <c r="DN14" s="73"/>
      <c r="DO14" s="73"/>
      <c r="DP14" s="74"/>
      <c r="DQ14" s="73"/>
      <c r="DR14" s="73"/>
      <c r="DS14" s="74"/>
      <c r="DT14" s="74"/>
      <c r="DU14" s="73"/>
      <c r="DV14" s="73"/>
      <c r="DW14" s="74"/>
      <c r="DX14" s="73">
        <v>500</v>
      </c>
      <c r="DY14" s="73">
        <v>500</v>
      </c>
      <c r="DZ14" s="73"/>
      <c r="EA14" s="74">
        <f>DZ14/DY14*100</f>
        <v>0</v>
      </c>
      <c r="EB14" s="73"/>
      <c r="EC14" s="73"/>
      <c r="ED14" s="73"/>
      <c r="EE14" s="74"/>
      <c r="EF14" s="73"/>
      <c r="EG14" s="73"/>
      <c r="EH14" s="73"/>
      <c r="EI14" s="74"/>
      <c r="EJ14" s="191"/>
      <c r="EK14" s="73"/>
      <c r="EL14" s="191"/>
      <c r="EM14" s="191"/>
      <c r="EN14" s="73"/>
      <c r="EO14" s="73"/>
      <c r="EP14" s="73"/>
      <c r="EQ14" s="74"/>
      <c r="ER14" s="74"/>
      <c r="ES14" s="74"/>
      <c r="ET14" s="74"/>
      <c r="EU14" s="74"/>
      <c r="EV14" s="77"/>
      <c r="EW14" s="77"/>
      <c r="EX14" s="77"/>
      <c r="EY14" s="77"/>
      <c r="EZ14" s="73"/>
      <c r="FA14" s="73"/>
      <c r="FB14" s="73"/>
      <c r="FC14" s="74"/>
      <c r="FD14" s="73"/>
      <c r="FE14" s="73"/>
      <c r="FF14" s="73"/>
      <c r="FG14" s="74"/>
      <c r="FH14" s="74"/>
      <c r="FI14" s="73"/>
      <c r="FJ14" s="73"/>
      <c r="FK14" s="74"/>
      <c r="FL14" s="74"/>
      <c r="FM14" s="73"/>
      <c r="FN14" s="73"/>
      <c r="FO14" s="74"/>
      <c r="FP14" s="74"/>
      <c r="FQ14" s="73"/>
      <c r="FR14" s="73"/>
      <c r="FS14" s="74"/>
      <c r="FT14" s="73"/>
      <c r="FU14" s="73"/>
      <c r="FV14" s="73"/>
      <c r="FW14" s="74"/>
      <c r="FX14" s="74"/>
      <c r="FY14" s="73"/>
      <c r="FZ14" s="73"/>
      <c r="GA14" s="74"/>
      <c r="GB14" s="74"/>
      <c r="GC14" s="73"/>
      <c r="GD14" s="73"/>
      <c r="GE14" s="74"/>
      <c r="GF14" s="74"/>
      <c r="GG14" s="73">
        <v>1625.35</v>
      </c>
      <c r="GH14" s="73">
        <v>0</v>
      </c>
      <c r="GI14" s="74">
        <f t="shared" si="126"/>
        <v>0</v>
      </c>
      <c r="GJ14" s="74"/>
      <c r="GK14" s="73"/>
      <c r="GL14" s="73"/>
      <c r="GM14" s="74"/>
      <c r="GN14" s="74"/>
      <c r="GO14" s="73"/>
      <c r="GP14" s="73"/>
      <c r="GQ14" s="74"/>
      <c r="GR14" s="74"/>
      <c r="GS14" s="73"/>
      <c r="GT14" s="73"/>
      <c r="GU14" s="74"/>
      <c r="GV14" s="74"/>
      <c r="GW14" s="73"/>
      <c r="GX14" s="73"/>
      <c r="GY14" s="74"/>
      <c r="GZ14" s="74"/>
      <c r="HA14" s="73"/>
      <c r="HB14" s="73"/>
      <c r="HC14" s="74"/>
      <c r="HD14" s="74"/>
      <c r="HE14" s="73"/>
      <c r="HF14" s="73"/>
      <c r="HG14" s="74"/>
      <c r="HH14" s="74"/>
      <c r="HI14" s="73"/>
      <c r="HJ14" s="73"/>
      <c r="HK14" s="74"/>
      <c r="HL14" s="74"/>
      <c r="HM14" s="73"/>
      <c r="HN14" s="73"/>
      <c r="HO14" s="74"/>
      <c r="HP14" s="74"/>
      <c r="HQ14" s="73"/>
      <c r="HR14" s="73"/>
      <c r="HS14" s="74"/>
      <c r="HT14" s="74"/>
      <c r="HU14" s="73"/>
      <c r="HV14" s="73"/>
      <c r="HW14" s="74"/>
      <c r="HX14" s="74"/>
      <c r="HY14" s="73"/>
      <c r="HZ14" s="73"/>
      <c r="IA14" s="74"/>
      <c r="IB14" s="74"/>
      <c r="IC14" s="73"/>
      <c r="ID14" s="73"/>
      <c r="IE14" s="74"/>
      <c r="IF14" s="74"/>
      <c r="IG14" s="73"/>
      <c r="IH14" s="73"/>
      <c r="II14" s="74"/>
      <c r="IJ14" s="74"/>
      <c r="IK14" s="73"/>
      <c r="IL14" s="73"/>
      <c r="IM14" s="74"/>
    </row>
    <row r="15" spans="1:247" ht="15.75" x14ac:dyDescent="0.25">
      <c r="A15" s="10" t="s">
        <v>117</v>
      </c>
      <c r="B15" s="157">
        <f t="shared" si="164"/>
        <v>45824</v>
      </c>
      <c r="C15" s="157">
        <f t="shared" si="165"/>
        <v>48824</v>
      </c>
      <c r="D15" s="157">
        <f t="shared" si="166"/>
        <v>48824</v>
      </c>
      <c r="E15" s="157"/>
      <c r="F15" s="229">
        <f t="shared" si="83"/>
        <v>0</v>
      </c>
      <c r="G15" s="74">
        <f t="shared" si="0"/>
        <v>0</v>
      </c>
      <c r="H15" s="74"/>
      <c r="I15" s="74"/>
      <c r="J15" s="74"/>
      <c r="K15" s="74"/>
      <c r="L15" s="74"/>
      <c r="M15" s="74"/>
      <c r="N15" s="74"/>
      <c r="O15" s="74"/>
      <c r="P15" s="74"/>
      <c r="Q15" s="74"/>
      <c r="R15" s="74"/>
      <c r="S15" s="74"/>
      <c r="T15" s="74"/>
      <c r="U15" s="74"/>
      <c r="V15" s="74"/>
      <c r="W15" s="71"/>
      <c r="X15" s="71"/>
      <c r="Y15" s="71"/>
      <c r="Z15" s="71"/>
      <c r="AA15" s="74"/>
      <c r="AB15" s="71"/>
      <c r="AC15" s="71"/>
      <c r="AD15" s="71"/>
      <c r="AE15" s="74"/>
      <c r="AF15" s="71"/>
      <c r="AG15" s="71"/>
      <c r="AH15" s="71"/>
      <c r="AI15" s="74"/>
      <c r="AJ15" s="74"/>
      <c r="AK15" s="74"/>
      <c r="AL15" s="74"/>
      <c r="AM15" s="74"/>
      <c r="AN15" s="74"/>
      <c r="AO15" s="74"/>
      <c r="AP15" s="74"/>
      <c r="AQ15" s="74"/>
      <c r="AR15" s="74">
        <v>6000</v>
      </c>
      <c r="AS15" s="74">
        <v>6000</v>
      </c>
      <c r="AT15" s="74">
        <v>0</v>
      </c>
      <c r="AU15" s="74">
        <f>AT15/AS15*100</f>
        <v>0</v>
      </c>
      <c r="AV15" s="196"/>
      <c r="AW15" s="196"/>
      <c r="AX15" s="196"/>
      <c r="AY15" s="196"/>
      <c r="AZ15" s="74"/>
      <c r="BA15" s="74"/>
      <c r="BB15" s="74"/>
      <c r="BC15" s="73"/>
      <c r="BD15" s="192"/>
      <c r="BE15" s="74"/>
      <c r="BF15" s="74"/>
      <c r="BG15" s="192"/>
      <c r="BH15" s="74">
        <v>38484</v>
      </c>
      <c r="BI15" s="74">
        <v>38484</v>
      </c>
      <c r="BJ15" s="74">
        <v>0</v>
      </c>
      <c r="BK15" s="75">
        <f>BJ15/BI15*100</f>
        <v>0</v>
      </c>
      <c r="BL15" s="74"/>
      <c r="BM15" s="74"/>
      <c r="BN15" s="74"/>
      <c r="BO15" s="192"/>
      <c r="BP15" s="192"/>
      <c r="BQ15" s="74"/>
      <c r="BR15" s="74"/>
      <c r="BS15" s="192"/>
      <c r="BT15" s="74"/>
      <c r="BU15" s="74">
        <v>3000</v>
      </c>
      <c r="BV15" s="74">
        <v>0</v>
      </c>
      <c r="BW15" s="74">
        <f>BV15/BU15*100</f>
        <v>0</v>
      </c>
      <c r="BX15" s="74"/>
      <c r="BY15" s="74"/>
      <c r="BZ15" s="74"/>
      <c r="CA15" s="192"/>
      <c r="CB15" s="74"/>
      <c r="CC15" s="74"/>
      <c r="CD15" s="74"/>
      <c r="CE15" s="72"/>
      <c r="CF15" s="74"/>
      <c r="CG15" s="74"/>
      <c r="CH15" s="74"/>
      <c r="CI15" s="74"/>
      <c r="CJ15" s="74"/>
      <c r="CK15" s="74"/>
      <c r="CL15" s="74"/>
      <c r="CM15" s="74"/>
      <c r="CN15" s="73"/>
      <c r="CO15" s="73"/>
      <c r="CP15" s="74"/>
      <c r="CQ15" s="192"/>
      <c r="CR15" s="73"/>
      <c r="CS15" s="73"/>
      <c r="CT15" s="74"/>
      <c r="CU15" s="192"/>
      <c r="CV15" s="74"/>
      <c r="CW15" s="74"/>
      <c r="CX15" s="74"/>
      <c r="CY15" s="192"/>
      <c r="CZ15" s="74"/>
      <c r="DA15" s="74"/>
      <c r="DB15" s="74"/>
      <c r="DC15" s="192"/>
      <c r="DD15" s="74"/>
      <c r="DE15" s="74"/>
      <c r="DF15" s="74"/>
      <c r="DG15" s="192"/>
      <c r="DH15" s="74"/>
      <c r="DI15" s="74"/>
      <c r="DJ15" s="74"/>
      <c r="DK15" s="192"/>
      <c r="DL15" s="74"/>
      <c r="DM15" s="74"/>
      <c r="DN15" s="74"/>
      <c r="DO15" s="192"/>
      <c r="DP15" s="74"/>
      <c r="DQ15" s="74"/>
      <c r="DR15" s="74"/>
      <c r="DS15" s="74"/>
      <c r="DT15" s="74"/>
      <c r="DU15" s="74"/>
      <c r="DV15" s="74"/>
      <c r="DW15" s="74"/>
      <c r="DX15" s="74"/>
      <c r="DY15" s="74"/>
      <c r="DZ15" s="74"/>
      <c r="EA15" s="74"/>
      <c r="EB15" s="74"/>
      <c r="EC15" s="74"/>
      <c r="ED15" s="74"/>
      <c r="EE15" s="74"/>
      <c r="EF15" s="74"/>
      <c r="EG15" s="74"/>
      <c r="EH15" s="74"/>
      <c r="EI15" s="74"/>
      <c r="EJ15" s="192"/>
      <c r="EK15" s="73"/>
      <c r="EL15" s="74"/>
      <c r="EM15" s="192"/>
      <c r="EN15" s="74"/>
      <c r="EO15" s="74"/>
      <c r="EP15" s="74"/>
      <c r="EQ15" s="74"/>
      <c r="ER15" s="74"/>
      <c r="ES15" s="74"/>
      <c r="ET15" s="74"/>
      <c r="EU15" s="74"/>
      <c r="EV15" s="77"/>
      <c r="EW15" s="77"/>
      <c r="EX15" s="77"/>
      <c r="EY15" s="77"/>
      <c r="EZ15" s="74"/>
      <c r="FA15" s="74"/>
      <c r="FB15" s="74"/>
      <c r="FC15" s="74"/>
      <c r="FD15" s="74"/>
      <c r="FE15" s="74"/>
      <c r="FF15" s="74"/>
      <c r="FG15" s="74"/>
      <c r="FH15" s="74"/>
      <c r="FI15" s="74"/>
      <c r="FJ15" s="74"/>
      <c r="FK15" s="74"/>
      <c r="FL15" s="74"/>
      <c r="FM15" s="74"/>
      <c r="FN15" s="74"/>
      <c r="FO15" s="74"/>
      <c r="FP15" s="74"/>
      <c r="FQ15" s="74"/>
      <c r="FR15" s="74"/>
      <c r="FS15" s="74"/>
      <c r="FT15" s="74"/>
      <c r="FU15" s="74"/>
      <c r="FV15" s="74"/>
      <c r="FW15" s="74"/>
      <c r="FX15" s="74"/>
      <c r="FY15" s="74"/>
      <c r="FZ15" s="74"/>
      <c r="GA15" s="74"/>
      <c r="GB15" s="74"/>
      <c r="GC15" s="74"/>
      <c r="GD15" s="74"/>
      <c r="GE15" s="74"/>
      <c r="GF15" s="74"/>
      <c r="GG15" s="74"/>
      <c r="GH15" s="74"/>
      <c r="GI15" s="74"/>
      <c r="GJ15" s="74"/>
      <c r="GK15" s="74"/>
      <c r="GL15" s="74"/>
      <c r="GM15" s="74"/>
      <c r="GN15" s="74"/>
      <c r="GO15" s="74"/>
      <c r="GP15" s="74"/>
      <c r="GQ15" s="74"/>
      <c r="GR15" s="74"/>
      <c r="GS15" s="74"/>
      <c r="GT15" s="74"/>
      <c r="GU15" s="74"/>
      <c r="GV15" s="74"/>
      <c r="GW15" s="74"/>
      <c r="GX15" s="74"/>
      <c r="GY15" s="74"/>
      <c r="GZ15" s="74"/>
      <c r="HA15" s="74"/>
      <c r="HB15" s="74"/>
      <c r="HC15" s="74"/>
      <c r="HD15" s="74"/>
      <c r="HE15" s="74"/>
      <c r="HF15" s="74"/>
      <c r="HG15" s="74"/>
      <c r="HH15" s="74"/>
      <c r="HI15" s="74"/>
      <c r="HJ15" s="74"/>
      <c r="HK15" s="74"/>
      <c r="HL15" s="74"/>
      <c r="HM15" s="74"/>
      <c r="HN15" s="74"/>
      <c r="HO15" s="74"/>
      <c r="HP15" s="74">
        <v>1340</v>
      </c>
      <c r="HQ15" s="74"/>
      <c r="HR15" s="74"/>
      <c r="HS15" s="74"/>
      <c r="HT15" s="74"/>
      <c r="HU15" s="74">
        <v>1300</v>
      </c>
      <c r="HV15" s="74">
        <v>0</v>
      </c>
      <c r="HW15" s="74"/>
      <c r="HX15" s="74"/>
      <c r="HY15" s="74">
        <v>40</v>
      </c>
      <c r="HZ15" s="74">
        <v>0</v>
      </c>
      <c r="IA15" s="74"/>
      <c r="IB15" s="74"/>
      <c r="IC15" s="74"/>
      <c r="ID15" s="74">
        <v>0</v>
      </c>
      <c r="IE15" s="74"/>
      <c r="IF15" s="74"/>
      <c r="IG15" s="74"/>
      <c r="IH15" s="74">
        <v>0</v>
      </c>
      <c r="II15" s="74"/>
      <c r="IJ15" s="74"/>
      <c r="IK15" s="74"/>
      <c r="IL15" s="74">
        <v>0</v>
      </c>
      <c r="IM15" s="74"/>
    </row>
    <row r="16" spans="1:247" ht="15.75" x14ac:dyDescent="0.25">
      <c r="A16" s="10" t="s">
        <v>275</v>
      </c>
      <c r="B16" s="157">
        <f t="shared" si="164"/>
        <v>3852</v>
      </c>
      <c r="C16" s="157">
        <f t="shared" si="165"/>
        <v>3852</v>
      </c>
      <c r="D16" s="157">
        <f t="shared" si="166"/>
        <v>3852</v>
      </c>
      <c r="E16" s="157"/>
      <c r="F16" s="229">
        <f t="shared" si="83"/>
        <v>0</v>
      </c>
      <c r="G16" s="74">
        <f t="shared" si="0"/>
        <v>0</v>
      </c>
      <c r="H16" s="74"/>
      <c r="I16" s="74"/>
      <c r="J16" s="74"/>
      <c r="K16" s="74"/>
      <c r="L16" s="74"/>
      <c r="M16" s="74"/>
      <c r="N16" s="74"/>
      <c r="O16" s="74"/>
      <c r="P16" s="74"/>
      <c r="Q16" s="74"/>
      <c r="R16" s="74"/>
      <c r="S16" s="74"/>
      <c r="T16" s="74"/>
      <c r="U16" s="74"/>
      <c r="V16" s="74"/>
      <c r="W16" s="71"/>
      <c r="X16" s="71"/>
      <c r="Y16" s="71"/>
      <c r="Z16" s="71"/>
      <c r="AA16" s="74"/>
      <c r="AB16" s="71"/>
      <c r="AC16" s="71"/>
      <c r="AD16" s="71"/>
      <c r="AE16" s="74"/>
      <c r="AF16" s="71"/>
      <c r="AG16" s="71"/>
      <c r="AH16" s="71"/>
      <c r="AI16" s="74"/>
      <c r="AJ16" s="74"/>
      <c r="AK16" s="74"/>
      <c r="AL16" s="74"/>
      <c r="AM16" s="74"/>
      <c r="AN16" s="74"/>
      <c r="AO16" s="74"/>
      <c r="AP16" s="74"/>
      <c r="AQ16" s="74"/>
      <c r="AR16" s="74"/>
      <c r="AS16" s="74"/>
      <c r="AT16" s="74"/>
      <c r="AU16" s="74"/>
      <c r="AV16" s="196"/>
      <c r="AW16" s="196"/>
      <c r="AX16" s="196"/>
      <c r="AY16" s="196"/>
      <c r="AZ16" s="74"/>
      <c r="BA16" s="74"/>
      <c r="BB16" s="74"/>
      <c r="BC16" s="73"/>
      <c r="BD16" s="192"/>
      <c r="BE16" s="74"/>
      <c r="BF16" s="74"/>
      <c r="BG16" s="192"/>
      <c r="BH16" s="74">
        <v>3852</v>
      </c>
      <c r="BI16" s="74">
        <v>3852</v>
      </c>
      <c r="BJ16" s="74">
        <v>0</v>
      </c>
      <c r="BK16" s="75">
        <f t="shared" ref="BK16:BK79" si="167">BJ16/BI16*100</f>
        <v>0</v>
      </c>
      <c r="BL16" s="74"/>
      <c r="BM16" s="74"/>
      <c r="BN16" s="74"/>
      <c r="BO16" s="192"/>
      <c r="BP16" s="192"/>
      <c r="BQ16" s="74"/>
      <c r="BR16" s="74"/>
      <c r="BS16" s="192"/>
      <c r="BT16" s="74"/>
      <c r="BU16" s="74"/>
      <c r="BV16" s="74"/>
      <c r="BW16" s="74"/>
      <c r="BX16" s="74"/>
      <c r="BY16" s="74"/>
      <c r="BZ16" s="74"/>
      <c r="CA16" s="192"/>
      <c r="CB16" s="74"/>
      <c r="CC16" s="74"/>
      <c r="CD16" s="74"/>
      <c r="CE16" s="72"/>
      <c r="CF16" s="74"/>
      <c r="CG16" s="74"/>
      <c r="CH16" s="74"/>
      <c r="CI16" s="74"/>
      <c r="CJ16" s="74"/>
      <c r="CK16" s="74"/>
      <c r="CL16" s="74"/>
      <c r="CM16" s="74"/>
      <c r="CN16" s="73"/>
      <c r="CO16" s="73"/>
      <c r="CP16" s="74"/>
      <c r="CQ16" s="192"/>
      <c r="CR16" s="73"/>
      <c r="CS16" s="73"/>
      <c r="CT16" s="74"/>
      <c r="CU16" s="192"/>
      <c r="CV16" s="74"/>
      <c r="CW16" s="74"/>
      <c r="CX16" s="74"/>
      <c r="CY16" s="192"/>
      <c r="CZ16" s="74"/>
      <c r="DA16" s="74"/>
      <c r="DB16" s="74"/>
      <c r="DC16" s="192"/>
      <c r="DD16" s="74"/>
      <c r="DE16" s="74"/>
      <c r="DF16" s="74"/>
      <c r="DG16" s="192"/>
      <c r="DH16" s="74"/>
      <c r="DI16" s="74"/>
      <c r="DJ16" s="74"/>
      <c r="DK16" s="192"/>
      <c r="DL16" s="74"/>
      <c r="DM16" s="74"/>
      <c r="DN16" s="74"/>
      <c r="DO16" s="192"/>
      <c r="DP16" s="74"/>
      <c r="DQ16" s="74"/>
      <c r="DR16" s="74"/>
      <c r="DS16" s="74"/>
      <c r="DT16" s="74"/>
      <c r="DU16" s="74"/>
      <c r="DV16" s="74"/>
      <c r="DW16" s="74"/>
      <c r="DX16" s="74"/>
      <c r="DY16" s="74"/>
      <c r="DZ16" s="74"/>
      <c r="EA16" s="74"/>
      <c r="EB16" s="74"/>
      <c r="EC16" s="74"/>
      <c r="ED16" s="74"/>
      <c r="EE16" s="74"/>
      <c r="EF16" s="74"/>
      <c r="EG16" s="74"/>
      <c r="EH16" s="74"/>
      <c r="EI16" s="74"/>
      <c r="EJ16" s="192"/>
      <c r="EK16" s="73"/>
      <c r="EL16" s="74"/>
      <c r="EM16" s="192"/>
      <c r="EN16" s="74"/>
      <c r="EO16" s="74"/>
      <c r="EP16" s="74"/>
      <c r="EQ16" s="74"/>
      <c r="ER16" s="74"/>
      <c r="ES16" s="74"/>
      <c r="ET16" s="74"/>
      <c r="EU16" s="74"/>
      <c r="EV16" s="77"/>
      <c r="EW16" s="77"/>
      <c r="EX16" s="77"/>
      <c r="EY16" s="77"/>
      <c r="EZ16" s="74"/>
      <c r="FA16" s="74"/>
      <c r="FB16" s="74"/>
      <c r="FC16" s="74"/>
      <c r="FD16" s="74"/>
      <c r="FE16" s="74"/>
      <c r="FF16" s="74"/>
      <c r="FG16" s="74"/>
      <c r="FH16" s="74"/>
      <c r="FI16" s="74"/>
      <c r="FJ16" s="74"/>
      <c r="FK16" s="74"/>
      <c r="FL16" s="74"/>
      <c r="FM16" s="74"/>
      <c r="FN16" s="74"/>
      <c r="FO16" s="74"/>
      <c r="FP16" s="74"/>
      <c r="FQ16" s="74"/>
      <c r="FR16" s="74"/>
      <c r="FS16" s="74"/>
      <c r="FT16" s="74"/>
      <c r="FU16" s="74"/>
      <c r="FV16" s="74"/>
      <c r="FW16" s="74"/>
      <c r="FX16" s="74"/>
      <c r="FY16" s="74"/>
      <c r="FZ16" s="74"/>
      <c r="GA16" s="74"/>
      <c r="GB16" s="74"/>
      <c r="GC16" s="74"/>
      <c r="GD16" s="74"/>
      <c r="GE16" s="74"/>
      <c r="GF16" s="74"/>
      <c r="GG16" s="74"/>
      <c r="GH16" s="74"/>
      <c r="GI16" s="74"/>
      <c r="GJ16" s="74"/>
      <c r="GK16" s="74"/>
      <c r="GL16" s="74"/>
      <c r="GM16" s="74"/>
      <c r="GN16" s="74"/>
      <c r="GO16" s="74"/>
      <c r="GP16" s="74"/>
      <c r="GQ16" s="74"/>
      <c r="GR16" s="74"/>
      <c r="GS16" s="74"/>
      <c r="GT16" s="74"/>
      <c r="GU16" s="74"/>
      <c r="GV16" s="74"/>
      <c r="GW16" s="74"/>
      <c r="GX16" s="74"/>
      <c r="GY16" s="74"/>
      <c r="GZ16" s="74"/>
      <c r="HA16" s="74"/>
      <c r="HB16" s="74"/>
      <c r="HC16" s="74"/>
      <c r="HD16" s="74"/>
      <c r="HE16" s="74"/>
      <c r="HF16" s="74"/>
      <c r="HG16" s="74"/>
      <c r="HH16" s="74"/>
      <c r="HI16" s="74"/>
      <c r="HJ16" s="74"/>
      <c r="HK16" s="74"/>
      <c r="HL16" s="74"/>
      <c r="HM16" s="74"/>
      <c r="HN16" s="74"/>
      <c r="HO16" s="74"/>
      <c r="HP16" s="74"/>
      <c r="HQ16" s="74"/>
      <c r="HR16" s="74"/>
      <c r="HS16" s="74"/>
      <c r="HT16" s="74"/>
      <c r="HU16" s="74"/>
      <c r="HV16" s="74"/>
      <c r="HW16" s="74"/>
      <c r="HX16" s="74"/>
      <c r="HY16" s="74"/>
      <c r="HZ16" s="74"/>
      <c r="IA16" s="74"/>
      <c r="IB16" s="74"/>
      <c r="IC16" s="74"/>
      <c r="ID16" s="74"/>
      <c r="IE16" s="74"/>
      <c r="IF16" s="74"/>
      <c r="IG16" s="74"/>
      <c r="IH16" s="74"/>
      <c r="II16" s="74"/>
      <c r="IJ16" s="74"/>
      <c r="IK16" s="74"/>
      <c r="IL16" s="74"/>
      <c r="IM16" s="74"/>
    </row>
    <row r="17" spans="1:247" s="69" customFormat="1" ht="31.5" x14ac:dyDescent="0.25">
      <c r="A17" s="81" t="s">
        <v>119</v>
      </c>
      <c r="B17" s="156">
        <f t="shared" si="164"/>
        <v>76234.668090000006</v>
      </c>
      <c r="C17" s="156">
        <f t="shared" si="165"/>
        <v>75030.126380000002</v>
      </c>
      <c r="D17" s="156">
        <f t="shared" si="166"/>
        <v>75030.126380000002</v>
      </c>
      <c r="E17" s="156"/>
      <c r="F17" s="228">
        <f t="shared" si="83"/>
        <v>8850.4350000000013</v>
      </c>
      <c r="G17" s="71">
        <f t="shared" si="0"/>
        <v>11.7958417865056</v>
      </c>
      <c r="H17" s="71">
        <f>H18+H19+H20+H21+H22+H23+H24+H25</f>
        <v>0</v>
      </c>
      <c r="I17" s="71">
        <f>I18+I19+I20+I21+I22+I23+I24+I25</f>
        <v>0</v>
      </c>
      <c r="J17" s="71">
        <f>J18+J19+J20+J21+J22+J23+J24+J25</f>
        <v>0</v>
      </c>
      <c r="K17" s="71">
        <f>K18+K19+K20+K21+K22+K23+K24+K25</f>
        <v>0</v>
      </c>
      <c r="L17" s="71">
        <f t="shared" ref="L17" si="168">L18+L19+L20+L21+L22+L23+L24+L25</f>
        <v>586.10789999999997</v>
      </c>
      <c r="M17" s="71">
        <f t="shared" ref="M17:N17" si="169">M18+M19+M20+M21+M22+M23+M24+M25</f>
        <v>586.10789999999997</v>
      </c>
      <c r="N17" s="71">
        <f t="shared" si="169"/>
        <v>586.10789999999997</v>
      </c>
      <c r="O17" s="71">
        <f>N17/M17*100</f>
        <v>100</v>
      </c>
      <c r="P17" s="71">
        <f t="shared" ref="P17" si="170">P18+P19+P20+P21+P22+P23+P24+P25</f>
        <v>0</v>
      </c>
      <c r="Q17" s="71">
        <f t="shared" ref="Q17:Y17" si="171">Q18+Q19+Q20+Q21+Q22+Q23+Q24+Q25</f>
        <v>0</v>
      </c>
      <c r="R17" s="71">
        <f t="shared" si="171"/>
        <v>0</v>
      </c>
      <c r="S17" s="71">
        <f t="shared" si="171"/>
        <v>0</v>
      </c>
      <c r="T17" s="71">
        <f t="shared" ref="T17" si="172">T18+T19+T20+T21+T22+T23+T24+T25</f>
        <v>0</v>
      </c>
      <c r="U17" s="71">
        <f t="shared" si="171"/>
        <v>0</v>
      </c>
      <c r="V17" s="71">
        <f t="shared" si="171"/>
        <v>0</v>
      </c>
      <c r="W17" s="71">
        <f t="shared" si="171"/>
        <v>0</v>
      </c>
      <c r="X17" s="71">
        <f t="shared" ref="X17" si="173">X18+X19+X20+X21+X22+X23+X24+X25</f>
        <v>0</v>
      </c>
      <c r="Y17" s="71">
        <f t="shared" si="171"/>
        <v>0</v>
      </c>
      <c r="Z17" s="71">
        <f t="shared" ref="Z17" si="174">Z18+Z19+Z20+Z21+Z22+Z23+Z24+Z25</f>
        <v>0</v>
      </c>
      <c r="AA17" s="71"/>
      <c r="AB17" s="71">
        <f>SUM(AB18:AB25)</f>
        <v>112.35956</v>
      </c>
      <c r="AC17" s="71">
        <f>SUM(AC18:AC25)</f>
        <v>112.35956</v>
      </c>
      <c r="AD17" s="71">
        <f>SUM(AD18:AD25)</f>
        <v>112.35956</v>
      </c>
      <c r="AE17" s="71">
        <f>AD17/AC17*100</f>
        <v>100</v>
      </c>
      <c r="AF17" s="71">
        <f>AF18+AF19+AF20+AF21+AF22+AF23+AF24+AF25</f>
        <v>72.700630000000004</v>
      </c>
      <c r="AG17" s="71">
        <f>AG18+AG19+AG20+AG21+AG22+AG23+AG24+AG25</f>
        <v>72.700630000000004</v>
      </c>
      <c r="AH17" s="71">
        <f>AH18+AH19+AH20+AH21+AH22+AH23+AH24+AH25</f>
        <v>72.700630000000004</v>
      </c>
      <c r="AI17" s="71">
        <f>AH17/AG17*100</f>
        <v>100</v>
      </c>
      <c r="AJ17" s="71"/>
      <c r="AK17" s="71">
        <f>AK18+AK19+AK20+AK21+AK22+AK23+AK24+AK25</f>
        <v>0</v>
      </c>
      <c r="AL17" s="71">
        <f>AL18+AL19+AL20+AL21+AL22+AL23+AL24+AL25</f>
        <v>0</v>
      </c>
      <c r="AM17" s="71">
        <f>AM18+AM19+AM20+AM21+AM22+AM23+AM24+AM25</f>
        <v>0</v>
      </c>
      <c r="AN17" s="71"/>
      <c r="AO17" s="71">
        <f>AO18+AO19+AO20+AO21+AO22+AO23+AO24+AO25</f>
        <v>0</v>
      </c>
      <c r="AP17" s="71">
        <f>AP18+AP19+AP20+AP21+AP22+AP23+AP24+AP25</f>
        <v>0</v>
      </c>
      <c r="AQ17" s="71"/>
      <c r="AR17" s="71">
        <f>AR18+AR19+AR20+AR21+AR22+AR23+AR24+AR25</f>
        <v>6000</v>
      </c>
      <c r="AS17" s="71">
        <f>AS18+AS19+AS20+AS21+AS22+AS23+AS24+AS25</f>
        <v>6000</v>
      </c>
      <c r="AT17" s="71">
        <f>AT18+AT19+AT20+AT21+AT22+AT23+AT24+AT25</f>
        <v>0</v>
      </c>
      <c r="AU17" s="71">
        <f>AT17/AS17*100</f>
        <v>0</v>
      </c>
      <c r="AV17" s="71">
        <f>AV18+AV19+AV20+AV21+AV22+AV23+AV24+AV25</f>
        <v>30284.2</v>
      </c>
      <c r="AW17" s="71">
        <f>AW18+AW19+AW20+AW21+AW22+AW23+AW24+AW25</f>
        <v>30284.2</v>
      </c>
      <c r="AX17" s="71">
        <f>AX18+AX19+AX20+AX21+AX22+AX23+AX24+AX25</f>
        <v>5019.4419100000005</v>
      </c>
      <c r="AY17" s="72">
        <f>AX17/AW17*100</f>
        <v>16.574457670996757</v>
      </c>
      <c r="AZ17" s="71">
        <f>AZ18+AZ19+AZ20+AZ21+AZ22+AZ23+AZ24+AZ25</f>
        <v>0</v>
      </c>
      <c r="BA17" s="71">
        <f>BA18+BA19+BA20+BA21+BA22+BA23+BA24+BA25</f>
        <v>0</v>
      </c>
      <c r="BB17" s="71">
        <f>BB18+BB19+BB20+BB21+BB22+BB23+BB24+BB25</f>
        <v>0</v>
      </c>
      <c r="BC17" s="72"/>
      <c r="BD17" s="71"/>
      <c r="BE17" s="71">
        <f>BE18+BE19+BE20+BE21+BE22+BE23+BE24+BE25</f>
        <v>0</v>
      </c>
      <c r="BF17" s="71">
        <f>BF18+BF19+BF20+BF21+BF22+BF23+BF24+BF25</f>
        <v>0</v>
      </c>
      <c r="BG17" s="71">
        <f>BG18+BG19+BG20+BG21+BG22+BG23+BG24+BG25</f>
        <v>0</v>
      </c>
      <c r="BH17" s="71">
        <f t="shared" ref="BH17" si="175">BH18+BH19+BH20+BH21+BH22+BH23+BH24+BH25</f>
        <v>23940</v>
      </c>
      <c r="BI17" s="71">
        <f t="shared" ref="BI17:BO17" si="176">BI18+BI19+BI20+BI21+BI22+BI23+BI24+BI25</f>
        <v>23940</v>
      </c>
      <c r="BJ17" s="71">
        <f t="shared" si="176"/>
        <v>0</v>
      </c>
      <c r="BK17" s="193">
        <f t="shared" si="167"/>
        <v>0</v>
      </c>
      <c r="BL17" s="71">
        <f t="shared" ref="BL17" si="177">BL18+BL19+BL20+BL21+BL22+BL23+BL24+BL25</f>
        <v>0</v>
      </c>
      <c r="BM17" s="71">
        <f t="shared" si="176"/>
        <v>0</v>
      </c>
      <c r="BN17" s="71">
        <f t="shared" si="176"/>
        <v>0</v>
      </c>
      <c r="BO17" s="71">
        <f t="shared" si="176"/>
        <v>0</v>
      </c>
      <c r="BP17" s="71"/>
      <c r="BQ17" s="71">
        <f>BQ18+BQ19+BQ20+BQ21+BQ22+BQ23+BQ24+BQ25</f>
        <v>0</v>
      </c>
      <c r="BR17" s="71">
        <f>BR18+BR19+BR20+BR21+BR22+BR23+BR24+BR25</f>
        <v>0</v>
      </c>
      <c r="BS17" s="71">
        <f>BS18+BS19+BS20+BS21+BS22+BS23+BS24+BS25</f>
        <v>0</v>
      </c>
      <c r="BT17" s="71"/>
      <c r="BU17" s="71">
        <f>BU18+BU19+BU20+BU21+BU22+BU23+BU24+BU25</f>
        <v>2589.0082899999998</v>
      </c>
      <c r="BV17" s="71">
        <f>BV18+BV19+BV20+BV21+BV22+BV23+BV24+BV25</f>
        <v>0</v>
      </c>
      <c r="BW17" s="71">
        <f>BV17/BU17*100</f>
        <v>0</v>
      </c>
      <c r="BX17" s="71">
        <f t="shared" ref="BX17:BY17" si="178">BX18+BX19+BX20+BX21+BX22+BX23+BX24+BX25</f>
        <v>12239.3</v>
      </c>
      <c r="BY17" s="71">
        <f t="shared" si="178"/>
        <v>8445.75</v>
      </c>
      <c r="BZ17" s="71">
        <f t="shared" ref="BZ17" si="179">BZ18+BZ19+BZ20+BZ21+BZ22+BZ23+BZ24+BZ25</f>
        <v>3059.8249999999998</v>
      </c>
      <c r="CA17" s="72">
        <f>BZ17/BY17*100</f>
        <v>36.229168516709585</v>
      </c>
      <c r="CB17" s="71">
        <f>CB18+CB19+CB20+CB21+CB22+CB23+CB24+CB25</f>
        <v>1000</v>
      </c>
      <c r="CC17" s="71">
        <f>CC18+CC19+CC20+CC21+CC22+CC23+CC24+CC25</f>
        <v>0</v>
      </c>
      <c r="CD17" s="71">
        <f>CD18+CD19+CD20+CD21+CD22+CD23+CD24+CD25</f>
        <v>0</v>
      </c>
      <c r="CE17" s="72"/>
      <c r="CF17" s="71">
        <f>CF18+CF19+CF20+CF21+CF22+CF23+CF24+CF25</f>
        <v>1000</v>
      </c>
      <c r="CG17" s="71">
        <f>CG18+CG19+CG20+CG21+CG22+CG23+CG24+CG25</f>
        <v>2000</v>
      </c>
      <c r="CH17" s="71">
        <f>CH18+CH19+CH20+CH21+CH22+CH23+CH24+CH25</f>
        <v>0</v>
      </c>
      <c r="CI17" s="72">
        <f>CH17/CG17*100</f>
        <v>0</v>
      </c>
      <c r="CJ17" s="71">
        <f>CJ18+CJ19+CJ20+CJ21+CJ22+CJ23+CJ24+CJ25</f>
        <v>500</v>
      </c>
      <c r="CK17" s="71">
        <f>CK18+CK19+CK20+CK21+CK22+CK23+CK24+CK25</f>
        <v>500</v>
      </c>
      <c r="CL17" s="71">
        <f>CL18+CL19+CL20+CL21+CL22+CL23+CL24+CL25</f>
        <v>0</v>
      </c>
      <c r="CM17" s="72">
        <f>CL17/CK17*100</f>
        <v>0</v>
      </c>
      <c r="CN17" s="71">
        <f t="shared" ref="CN17" si="180">CN18+CN19+CN20+CN21+CN22+CN23+CN24+CN25</f>
        <v>0</v>
      </c>
      <c r="CO17" s="71">
        <f t="shared" ref="CO17:CX17" si="181">CO18+CO19+CO20+CO21+CO22+CO23+CO24+CO25</f>
        <v>0</v>
      </c>
      <c r="CP17" s="71">
        <f t="shared" si="181"/>
        <v>0</v>
      </c>
      <c r="CQ17" s="71">
        <f t="shared" si="181"/>
        <v>0</v>
      </c>
      <c r="CR17" s="71">
        <f t="shared" si="181"/>
        <v>0</v>
      </c>
      <c r="CS17" s="71">
        <f t="shared" ref="CS17:CU17" si="182">CS18+CS19+CS20+CS21+CS22+CS23+CS24+CS25</f>
        <v>0</v>
      </c>
      <c r="CT17" s="71">
        <f t="shared" si="182"/>
        <v>0</v>
      </c>
      <c r="CU17" s="71">
        <f t="shared" si="182"/>
        <v>0</v>
      </c>
      <c r="CV17" s="71">
        <f t="shared" ref="CV17" si="183">CV18+CV19+CV20+CV21+CV22+CV23+CV24+CV25</f>
        <v>0</v>
      </c>
      <c r="CW17" s="71">
        <f t="shared" si="181"/>
        <v>0</v>
      </c>
      <c r="CX17" s="71">
        <f t="shared" si="181"/>
        <v>0</v>
      </c>
      <c r="CY17" s="72"/>
      <c r="CZ17" s="71">
        <f>CZ18+CZ19+CZ20+CZ21+CZ22+CZ23+CZ24+CZ25</f>
        <v>0</v>
      </c>
      <c r="DA17" s="71">
        <f>DA18+DA19+DA20+DA21+DA22+DA23+DA24+DA25</f>
        <v>0</v>
      </c>
      <c r="DB17" s="71">
        <f>DB18+DB19+DB20+DB21+DB22+DB23+DB24+DB25</f>
        <v>0</v>
      </c>
      <c r="DC17" s="72"/>
      <c r="DD17" s="71">
        <f>DD18+DD19+DD20+DD21+DD22+DD23+DD24+DD25</f>
        <v>0</v>
      </c>
      <c r="DE17" s="71">
        <f>DE18+DE19+DE20+DE21+DE22+DE23+DE24+DE25</f>
        <v>0</v>
      </c>
      <c r="DF17" s="71">
        <f>DF18+DF19+DF20+DF21+DF22+DF23+DF24+DF25</f>
        <v>0</v>
      </c>
      <c r="DG17" s="72"/>
      <c r="DH17" s="71">
        <f>DH18+DH19+DH20+DH21+DH22+DH23+DH24+DH25</f>
        <v>0</v>
      </c>
      <c r="DI17" s="71">
        <f>DI18+DI19+DI20+DI21+DI22+DI23+DI24+DI25</f>
        <v>0</v>
      </c>
      <c r="DJ17" s="71">
        <f>DJ18+DJ19+DJ20+DJ21+DJ22+DJ23+DJ24+DJ25</f>
        <v>0</v>
      </c>
      <c r="DK17" s="72"/>
      <c r="DL17" s="71">
        <f>DL18+DL19+DL20+DL21+DL22+DL23+DL24+DL25</f>
        <v>0</v>
      </c>
      <c r="DM17" s="71">
        <f>DM18+DM19+DM20+DM21+DM22+DM23+DM24+DM25</f>
        <v>0</v>
      </c>
      <c r="DN17" s="71">
        <f>DN18+DN19+DN20+DN21+DN22+DN23+DN24+DN25</f>
        <v>0</v>
      </c>
      <c r="DO17" s="72"/>
      <c r="DP17" s="71"/>
      <c r="DQ17" s="71">
        <f>DQ18+DQ19+DQ20+DQ21+DQ22+DQ23+DQ24+DQ25</f>
        <v>0</v>
      </c>
      <c r="DR17" s="71">
        <f>DR18+DR19+DR20+DR21+DR22+DR23+DR24+DR25</f>
        <v>0</v>
      </c>
      <c r="DS17" s="71"/>
      <c r="DT17" s="71"/>
      <c r="DU17" s="71">
        <f>DU18+DU19+DU20+DU21+DU22+DU23+DU24+DU25</f>
        <v>0</v>
      </c>
      <c r="DV17" s="71">
        <f>DV18+DV19+DV20+DV21+DV22+DV23+DV24+DV25</f>
        <v>0</v>
      </c>
      <c r="DW17" s="71"/>
      <c r="DX17" s="71">
        <f>DX18+DX19+DX20+DX21+DX22+DX23+DX24+DX25</f>
        <v>500</v>
      </c>
      <c r="DY17" s="71">
        <f>DY18+DY19+DY20+DY21+DY22+DY23+DY24+DY25</f>
        <v>500</v>
      </c>
      <c r="DZ17" s="71">
        <f>DZ18+DZ19+DZ20+DZ21+DZ22+DZ23+DZ24+DZ25</f>
        <v>0</v>
      </c>
      <c r="EA17" s="71">
        <f>DZ17/DY17*100</f>
        <v>0</v>
      </c>
      <c r="EB17" s="71"/>
      <c r="EC17" s="71"/>
      <c r="ED17" s="71"/>
      <c r="EE17" s="71"/>
      <c r="EF17" s="71"/>
      <c r="EG17" s="71"/>
      <c r="EH17" s="71"/>
      <c r="EI17" s="71"/>
      <c r="EJ17" s="71"/>
      <c r="EK17" s="71">
        <f t="shared" ref="EK17:EP17" si="184">EK18+EK19+EK20+EK21+EK22+EK23+EK24+EK25</f>
        <v>0</v>
      </c>
      <c r="EL17" s="71">
        <f t="shared" si="184"/>
        <v>0</v>
      </c>
      <c r="EM17" s="71">
        <f t="shared" si="184"/>
        <v>0</v>
      </c>
      <c r="EN17" s="71">
        <f t="shared" si="184"/>
        <v>0</v>
      </c>
      <c r="EO17" s="71">
        <f t="shared" si="184"/>
        <v>0</v>
      </c>
      <c r="EP17" s="71">
        <f t="shared" si="184"/>
        <v>0</v>
      </c>
      <c r="EQ17" s="71"/>
      <c r="ER17" s="71"/>
      <c r="ES17" s="71"/>
      <c r="ET17" s="71"/>
      <c r="EU17" s="71"/>
      <c r="EV17" s="76"/>
      <c r="EW17" s="76"/>
      <c r="EX17" s="76"/>
      <c r="EY17" s="76"/>
      <c r="EZ17" s="71"/>
      <c r="FA17" s="71"/>
      <c r="FB17" s="71"/>
      <c r="FC17" s="71"/>
      <c r="FD17" s="71"/>
      <c r="FE17" s="71"/>
      <c r="FF17" s="71"/>
      <c r="FG17" s="71"/>
      <c r="FH17" s="71"/>
      <c r="FI17" s="71">
        <f>SUM(FI18:FI25)</f>
        <v>0</v>
      </c>
      <c r="FJ17" s="71">
        <f>SUM(FJ18:FJ25)</f>
        <v>0</v>
      </c>
      <c r="FK17" s="71"/>
      <c r="FL17" s="71"/>
      <c r="FM17" s="71">
        <f>SUM(FM18:FM25)</f>
        <v>0</v>
      </c>
      <c r="FN17" s="71">
        <f>SUM(FN18:FN25)</f>
        <v>0</v>
      </c>
      <c r="FO17" s="71"/>
      <c r="FP17" s="71"/>
      <c r="FQ17" s="71">
        <f>SUM(FQ18:FQ25)</f>
        <v>0</v>
      </c>
      <c r="FR17" s="71">
        <f>SUM(FR18:FR25)</f>
        <v>0</v>
      </c>
      <c r="FS17" s="71"/>
      <c r="FT17" s="71">
        <f>SUM(FT18:FT25)</f>
        <v>0</v>
      </c>
      <c r="FU17" s="71">
        <f>SUM(FU18:FU25)</f>
        <v>0</v>
      </c>
      <c r="FV17" s="71">
        <f>SUM(FV18:FV25)</f>
        <v>0</v>
      </c>
      <c r="FW17" s="71"/>
      <c r="FX17" s="71"/>
      <c r="FY17" s="71">
        <f>SUM(FY18:FY25)</f>
        <v>0</v>
      </c>
      <c r="FZ17" s="71">
        <f>SUM(FZ18:FZ25)</f>
        <v>0</v>
      </c>
      <c r="GA17" s="71"/>
      <c r="GB17" s="71"/>
      <c r="GC17" s="71">
        <f>SUM(GC18:GC25)</f>
        <v>0</v>
      </c>
      <c r="GD17" s="71">
        <f>SUM(GD18:GD25)</f>
        <v>0</v>
      </c>
      <c r="GE17" s="71"/>
      <c r="GF17" s="71"/>
      <c r="GG17" s="71">
        <f>SUM(GG18:GG25)</f>
        <v>0</v>
      </c>
      <c r="GH17" s="71">
        <f>SUM(GH18:GH25)</f>
        <v>0</v>
      </c>
      <c r="GI17" s="71"/>
      <c r="GJ17" s="71"/>
      <c r="GK17" s="71">
        <f>SUM(GK18:GK25)</f>
        <v>0</v>
      </c>
      <c r="GL17" s="71">
        <f>SUM(GL18:GL25)</f>
        <v>0</v>
      </c>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row>
    <row r="18" spans="1:247" ht="36" customHeight="1" x14ac:dyDescent="0.25">
      <c r="A18" s="10" t="s">
        <v>118</v>
      </c>
      <c r="B18" s="157">
        <f t="shared" si="164"/>
        <v>46294.668089999999</v>
      </c>
      <c r="C18" s="157">
        <f t="shared" si="165"/>
        <v>42501.118090000004</v>
      </c>
      <c r="D18" s="157">
        <f t="shared" si="166"/>
        <v>42501.118090000004</v>
      </c>
      <c r="E18" s="157"/>
      <c r="F18" s="229">
        <f t="shared" si="83"/>
        <v>8850.4350000000013</v>
      </c>
      <c r="G18" s="74">
        <f t="shared" si="0"/>
        <v>20.824005103250215</v>
      </c>
      <c r="H18" s="73"/>
      <c r="I18" s="73"/>
      <c r="J18" s="73"/>
      <c r="K18" s="74"/>
      <c r="L18" s="74">
        <v>586.10789999999997</v>
      </c>
      <c r="M18" s="74">
        <v>586.10789999999997</v>
      </c>
      <c r="N18" s="74">
        <v>586.10789999999997</v>
      </c>
      <c r="O18" s="74">
        <f>N18/M18*100</f>
        <v>100</v>
      </c>
      <c r="P18" s="73">
        <v>0</v>
      </c>
      <c r="Q18" s="73">
        <v>0</v>
      </c>
      <c r="R18" s="73">
        <v>0</v>
      </c>
      <c r="S18" s="74"/>
      <c r="T18" s="73"/>
      <c r="U18" s="73"/>
      <c r="V18" s="73"/>
      <c r="W18" s="74"/>
      <c r="X18" s="73"/>
      <c r="Y18" s="73"/>
      <c r="Z18" s="73"/>
      <c r="AA18" s="74"/>
      <c r="AB18" s="73">
        <v>112.35956</v>
      </c>
      <c r="AC18" s="73">
        <v>112.35956</v>
      </c>
      <c r="AD18" s="73">
        <v>112.35956</v>
      </c>
      <c r="AE18" s="74">
        <f>AD18/AC18*100</f>
        <v>100</v>
      </c>
      <c r="AF18" s="73">
        <v>72.700630000000004</v>
      </c>
      <c r="AG18" s="73">
        <v>72.700630000000004</v>
      </c>
      <c r="AH18" s="73">
        <v>72.700630000000004</v>
      </c>
      <c r="AI18" s="74">
        <f>AH18/AG18*100</f>
        <v>100</v>
      </c>
      <c r="AJ18" s="74"/>
      <c r="AK18" s="73"/>
      <c r="AL18" s="73"/>
      <c r="AM18" s="74"/>
      <c r="AN18" s="74"/>
      <c r="AO18" s="74"/>
      <c r="AP18" s="74"/>
      <c r="AQ18" s="74"/>
      <c r="AR18" s="73">
        <v>0</v>
      </c>
      <c r="AS18" s="73">
        <v>0</v>
      </c>
      <c r="AT18" s="73"/>
      <c r="AU18" s="74"/>
      <c r="AV18" s="73">
        <v>30284.2</v>
      </c>
      <c r="AW18" s="73">
        <v>30284.2</v>
      </c>
      <c r="AX18" s="74">
        <v>5019.4419100000005</v>
      </c>
      <c r="AY18" s="73">
        <f>AX18/AW18*100</f>
        <v>16.574457670996757</v>
      </c>
      <c r="AZ18" s="73"/>
      <c r="BA18" s="73"/>
      <c r="BB18" s="73"/>
      <c r="BC18" s="73"/>
      <c r="BD18" s="191"/>
      <c r="BE18" s="73"/>
      <c r="BF18" s="191"/>
      <c r="BG18" s="191"/>
      <c r="BH18" s="73"/>
      <c r="BI18" s="73"/>
      <c r="BJ18" s="191"/>
      <c r="BK18" s="75"/>
      <c r="BL18" s="73"/>
      <c r="BM18" s="73"/>
      <c r="BN18" s="191"/>
      <c r="BO18" s="191"/>
      <c r="BP18" s="191"/>
      <c r="BQ18" s="73"/>
      <c r="BR18" s="191"/>
      <c r="BS18" s="191"/>
      <c r="BT18" s="73"/>
      <c r="BU18" s="73"/>
      <c r="BV18" s="73"/>
      <c r="BW18" s="74"/>
      <c r="BX18" s="73">
        <v>12239.3</v>
      </c>
      <c r="BY18" s="73">
        <v>8445.75</v>
      </c>
      <c r="BZ18" s="73">
        <v>3059.8249999999998</v>
      </c>
      <c r="CA18" s="73">
        <f>BZ18/BY18*100</f>
        <v>36.229168516709585</v>
      </c>
      <c r="CB18" s="73">
        <v>1000</v>
      </c>
      <c r="CC18" s="73"/>
      <c r="CD18" s="73"/>
      <c r="CE18" s="73"/>
      <c r="CF18" s="73">
        <v>1000</v>
      </c>
      <c r="CG18" s="73">
        <v>2000</v>
      </c>
      <c r="CH18" s="73"/>
      <c r="CI18" s="73">
        <f>CH18/CG18*100</f>
        <v>0</v>
      </c>
      <c r="CJ18" s="73">
        <v>500</v>
      </c>
      <c r="CK18" s="73">
        <v>500</v>
      </c>
      <c r="CL18" s="73"/>
      <c r="CM18" s="73">
        <f>CL18/CK18*100</f>
        <v>0</v>
      </c>
      <c r="CN18" s="73"/>
      <c r="CO18" s="73"/>
      <c r="CP18" s="191"/>
      <c r="CQ18" s="191"/>
      <c r="CR18" s="73"/>
      <c r="CS18" s="73"/>
      <c r="CT18" s="191"/>
      <c r="CU18" s="191"/>
      <c r="CV18" s="73"/>
      <c r="CW18" s="73"/>
      <c r="CX18" s="73"/>
      <c r="CY18" s="73"/>
      <c r="CZ18" s="73"/>
      <c r="DA18" s="73"/>
      <c r="DB18" s="73"/>
      <c r="DC18" s="73"/>
      <c r="DD18" s="73"/>
      <c r="DE18" s="73"/>
      <c r="DF18" s="73"/>
      <c r="DG18" s="73"/>
      <c r="DH18" s="73"/>
      <c r="DI18" s="73"/>
      <c r="DJ18" s="73"/>
      <c r="DK18" s="73"/>
      <c r="DL18" s="73"/>
      <c r="DM18" s="73"/>
      <c r="DN18" s="73"/>
      <c r="DO18" s="73"/>
      <c r="DP18" s="74"/>
      <c r="DQ18" s="73"/>
      <c r="DR18" s="73"/>
      <c r="DS18" s="74"/>
      <c r="DT18" s="74"/>
      <c r="DU18" s="73"/>
      <c r="DV18" s="73"/>
      <c r="DW18" s="74"/>
      <c r="DX18" s="73">
        <v>500</v>
      </c>
      <c r="DY18" s="73">
        <v>500</v>
      </c>
      <c r="DZ18" s="73"/>
      <c r="EA18" s="74">
        <f>DZ18/DY18*100</f>
        <v>0</v>
      </c>
      <c r="EB18" s="73"/>
      <c r="EC18" s="73"/>
      <c r="ED18" s="73"/>
      <c r="EE18" s="74"/>
      <c r="EF18" s="73"/>
      <c r="EG18" s="73"/>
      <c r="EH18" s="73"/>
      <c r="EI18" s="74"/>
      <c r="EJ18" s="191"/>
      <c r="EK18" s="73"/>
      <c r="EL18" s="191"/>
      <c r="EM18" s="191"/>
      <c r="EN18" s="73"/>
      <c r="EO18" s="73"/>
      <c r="EP18" s="73"/>
      <c r="EQ18" s="74"/>
      <c r="ER18" s="74"/>
      <c r="ES18" s="74"/>
      <c r="ET18" s="74"/>
      <c r="EU18" s="74"/>
      <c r="EV18" s="77"/>
      <c r="EW18" s="77"/>
      <c r="EX18" s="77"/>
      <c r="EY18" s="77"/>
      <c r="EZ18" s="73"/>
      <c r="FA18" s="73"/>
      <c r="FB18" s="73"/>
      <c r="FC18" s="74"/>
      <c r="FD18" s="73"/>
      <c r="FE18" s="73"/>
      <c r="FF18" s="73"/>
      <c r="FG18" s="74"/>
      <c r="FH18" s="74"/>
      <c r="FI18" s="73"/>
      <c r="FJ18" s="73"/>
      <c r="FK18" s="74"/>
      <c r="FL18" s="74"/>
      <c r="FM18" s="73"/>
      <c r="FN18" s="73"/>
      <c r="FO18" s="74"/>
      <c r="FP18" s="74"/>
      <c r="FQ18" s="73"/>
      <c r="FR18" s="73"/>
      <c r="FS18" s="74"/>
      <c r="FT18" s="73"/>
      <c r="FU18" s="73"/>
      <c r="FV18" s="73"/>
      <c r="FW18" s="74"/>
      <c r="FX18" s="74"/>
      <c r="FY18" s="73"/>
      <c r="FZ18" s="73"/>
      <c r="GA18" s="74"/>
      <c r="GB18" s="74"/>
      <c r="GC18" s="73"/>
      <c r="GD18" s="73"/>
      <c r="GE18" s="74"/>
      <c r="GF18" s="74"/>
      <c r="GG18" s="73"/>
      <c r="GH18" s="73"/>
      <c r="GI18" s="74"/>
      <c r="GJ18" s="74"/>
      <c r="GK18" s="73"/>
      <c r="GL18" s="73"/>
      <c r="GM18" s="74"/>
      <c r="GN18" s="74"/>
      <c r="GO18" s="73"/>
      <c r="GP18" s="73"/>
      <c r="GQ18" s="74"/>
      <c r="GR18" s="74"/>
      <c r="GS18" s="73"/>
      <c r="GT18" s="73"/>
      <c r="GU18" s="74"/>
      <c r="GV18" s="74"/>
      <c r="GW18" s="73"/>
      <c r="GX18" s="73"/>
      <c r="GY18" s="74"/>
      <c r="GZ18" s="74"/>
      <c r="HA18" s="73"/>
      <c r="HB18" s="73"/>
      <c r="HC18" s="74"/>
      <c r="HD18" s="74"/>
      <c r="HE18" s="73"/>
      <c r="HF18" s="73"/>
      <c r="HG18" s="74"/>
      <c r="HH18" s="74"/>
      <c r="HI18" s="73"/>
      <c r="HJ18" s="73"/>
      <c r="HK18" s="74"/>
      <c r="HL18" s="74"/>
      <c r="HM18" s="73"/>
      <c r="HN18" s="73"/>
      <c r="HO18" s="74"/>
      <c r="HP18" s="74"/>
      <c r="HQ18" s="73"/>
      <c r="HR18" s="73"/>
      <c r="HS18" s="74"/>
      <c r="HT18" s="74"/>
      <c r="HU18" s="73"/>
      <c r="HV18" s="73"/>
      <c r="HW18" s="74"/>
      <c r="HX18" s="74"/>
      <c r="HY18" s="73"/>
      <c r="HZ18" s="73"/>
      <c r="IA18" s="74"/>
      <c r="IB18" s="74"/>
      <c r="IC18" s="73"/>
      <c r="ID18" s="73"/>
      <c r="IE18" s="74"/>
      <c r="IF18" s="74"/>
      <c r="IG18" s="73"/>
      <c r="IH18" s="73"/>
      <c r="II18" s="74"/>
      <c r="IJ18" s="74"/>
      <c r="IK18" s="73"/>
      <c r="IL18" s="73"/>
      <c r="IM18" s="74"/>
    </row>
    <row r="19" spans="1:247" ht="15.75" x14ac:dyDescent="0.25">
      <c r="A19" s="10" t="s">
        <v>276</v>
      </c>
      <c r="B19" s="157">
        <f t="shared" si="164"/>
        <v>6000</v>
      </c>
      <c r="C19" s="157">
        <f t="shared" si="165"/>
        <v>6000</v>
      </c>
      <c r="D19" s="157">
        <f t="shared" si="166"/>
        <v>6000</v>
      </c>
      <c r="E19" s="157"/>
      <c r="F19" s="229">
        <f t="shared" si="83"/>
        <v>0</v>
      </c>
      <c r="G19" s="74">
        <f t="shared" si="0"/>
        <v>0</v>
      </c>
      <c r="H19" s="74"/>
      <c r="I19" s="74"/>
      <c r="J19" s="74"/>
      <c r="K19" s="74"/>
      <c r="L19" s="74"/>
      <c r="M19" s="74"/>
      <c r="N19" s="74"/>
      <c r="O19" s="74"/>
      <c r="P19" s="74"/>
      <c r="Q19" s="74"/>
      <c r="R19" s="74"/>
      <c r="S19" s="74"/>
      <c r="T19" s="74"/>
      <c r="U19" s="74"/>
      <c r="V19" s="74"/>
      <c r="W19" s="71"/>
      <c r="X19" s="71"/>
      <c r="Y19" s="71"/>
      <c r="Z19" s="71"/>
      <c r="AA19" s="74"/>
      <c r="AB19" s="71"/>
      <c r="AC19" s="71"/>
      <c r="AD19" s="71"/>
      <c r="AE19" s="74"/>
      <c r="AF19" s="71"/>
      <c r="AG19" s="71"/>
      <c r="AH19" s="71"/>
      <c r="AI19" s="74"/>
      <c r="AJ19" s="74"/>
      <c r="AK19" s="74"/>
      <c r="AL19" s="74"/>
      <c r="AM19" s="74"/>
      <c r="AN19" s="74"/>
      <c r="AO19" s="74"/>
      <c r="AP19" s="74"/>
      <c r="AQ19" s="74"/>
      <c r="AR19" s="74">
        <v>6000</v>
      </c>
      <c r="AS19" s="74">
        <v>6000</v>
      </c>
      <c r="AT19" s="74">
        <v>0</v>
      </c>
      <c r="AU19" s="74">
        <f>AT19/AS19*100</f>
        <v>0</v>
      </c>
      <c r="AV19" s="196"/>
      <c r="AW19" s="196"/>
      <c r="AX19" s="196"/>
      <c r="AY19" s="196"/>
      <c r="AZ19" s="74"/>
      <c r="BA19" s="74"/>
      <c r="BB19" s="74"/>
      <c r="BC19" s="192"/>
      <c r="BD19" s="192"/>
      <c r="BE19" s="74"/>
      <c r="BF19" s="74"/>
      <c r="BG19" s="192"/>
      <c r="BH19" s="74"/>
      <c r="BI19" s="74"/>
      <c r="BJ19" s="74"/>
      <c r="BK19" s="75"/>
      <c r="BL19" s="74"/>
      <c r="BM19" s="74"/>
      <c r="BN19" s="74"/>
      <c r="BO19" s="192"/>
      <c r="BP19" s="192"/>
      <c r="BQ19" s="74"/>
      <c r="BR19" s="74"/>
      <c r="BS19" s="192"/>
      <c r="BT19" s="74"/>
      <c r="BU19" s="74"/>
      <c r="BV19" s="74"/>
      <c r="BW19" s="74"/>
      <c r="BX19" s="74"/>
      <c r="BY19" s="74"/>
      <c r="BZ19" s="74"/>
      <c r="CA19" s="192"/>
      <c r="CB19" s="74"/>
      <c r="CC19" s="74"/>
      <c r="CD19" s="74"/>
      <c r="CE19" s="192"/>
      <c r="CF19" s="74"/>
      <c r="CG19" s="74"/>
      <c r="CH19" s="74"/>
      <c r="CI19" s="74"/>
      <c r="CJ19" s="74"/>
      <c r="CK19" s="74"/>
      <c r="CL19" s="74"/>
      <c r="CM19" s="74"/>
      <c r="CN19" s="73"/>
      <c r="CO19" s="73"/>
      <c r="CP19" s="74"/>
      <c r="CQ19" s="192"/>
      <c r="CR19" s="73"/>
      <c r="CS19" s="73"/>
      <c r="CT19" s="74"/>
      <c r="CU19" s="192"/>
      <c r="CV19" s="74"/>
      <c r="CW19" s="74"/>
      <c r="CX19" s="74"/>
      <c r="CY19" s="192"/>
      <c r="CZ19" s="74"/>
      <c r="DA19" s="74"/>
      <c r="DB19" s="74"/>
      <c r="DC19" s="192"/>
      <c r="DD19" s="74"/>
      <c r="DE19" s="74"/>
      <c r="DF19" s="74"/>
      <c r="DG19" s="192"/>
      <c r="DH19" s="74"/>
      <c r="DI19" s="74"/>
      <c r="DJ19" s="74"/>
      <c r="DK19" s="192"/>
      <c r="DL19" s="74"/>
      <c r="DM19" s="74"/>
      <c r="DN19" s="74"/>
      <c r="DO19" s="192"/>
      <c r="DP19" s="74"/>
      <c r="DQ19" s="74"/>
      <c r="DR19" s="74"/>
      <c r="DS19" s="74"/>
      <c r="DT19" s="74"/>
      <c r="DU19" s="74"/>
      <c r="DV19" s="74"/>
      <c r="DW19" s="74"/>
      <c r="DX19" s="74"/>
      <c r="DY19" s="74"/>
      <c r="DZ19" s="74"/>
      <c r="EA19" s="74"/>
      <c r="EB19" s="74"/>
      <c r="EC19" s="74"/>
      <c r="ED19" s="74"/>
      <c r="EE19" s="74"/>
      <c r="EF19" s="74"/>
      <c r="EG19" s="74"/>
      <c r="EH19" s="74"/>
      <c r="EI19" s="74"/>
      <c r="EJ19" s="192"/>
      <c r="EK19" s="73"/>
      <c r="EL19" s="74"/>
      <c r="EM19" s="192"/>
      <c r="EN19" s="74"/>
      <c r="EO19" s="74"/>
      <c r="EP19" s="74"/>
      <c r="EQ19" s="74"/>
      <c r="ER19" s="74"/>
      <c r="ES19" s="74"/>
      <c r="ET19" s="74"/>
      <c r="EU19" s="74"/>
      <c r="EV19" s="77"/>
      <c r="EW19" s="77"/>
      <c r="EX19" s="77"/>
      <c r="EY19" s="77"/>
      <c r="EZ19" s="74"/>
      <c r="FA19" s="74"/>
      <c r="FB19" s="74"/>
      <c r="FC19" s="74"/>
      <c r="FD19" s="74"/>
      <c r="FE19" s="74"/>
      <c r="FF19" s="74"/>
      <c r="FG19" s="74"/>
      <c r="FH19" s="74"/>
      <c r="FI19" s="74"/>
      <c r="FJ19" s="74"/>
      <c r="FK19" s="74"/>
      <c r="FL19" s="74"/>
      <c r="FM19" s="74"/>
      <c r="FN19" s="74"/>
      <c r="FO19" s="74"/>
      <c r="FP19" s="74"/>
      <c r="FQ19" s="74"/>
      <c r="FR19" s="74"/>
      <c r="FS19" s="74"/>
      <c r="FT19" s="74"/>
      <c r="FU19" s="74"/>
      <c r="FV19" s="74"/>
      <c r="FW19" s="74"/>
      <c r="FX19" s="74"/>
      <c r="FY19" s="74"/>
      <c r="FZ19" s="74"/>
      <c r="GA19" s="74"/>
      <c r="GB19" s="74"/>
      <c r="GC19" s="74"/>
      <c r="GD19" s="74"/>
      <c r="GE19" s="74"/>
      <c r="GF19" s="74"/>
      <c r="GG19" s="74"/>
      <c r="GH19" s="74"/>
      <c r="GI19" s="74"/>
      <c r="GJ19" s="74"/>
      <c r="GK19" s="74"/>
      <c r="GL19" s="74"/>
      <c r="GM19" s="74"/>
      <c r="GN19" s="74"/>
      <c r="GO19" s="74"/>
      <c r="GP19" s="74"/>
      <c r="GQ19" s="74"/>
      <c r="GR19" s="74"/>
      <c r="GS19" s="74"/>
      <c r="GT19" s="74"/>
      <c r="GU19" s="74"/>
      <c r="GV19" s="74"/>
      <c r="GW19" s="74"/>
      <c r="GX19" s="74"/>
      <c r="GY19" s="74"/>
      <c r="GZ19" s="74"/>
      <c r="HA19" s="74"/>
      <c r="HB19" s="74"/>
      <c r="HC19" s="74"/>
      <c r="HD19" s="74"/>
      <c r="HE19" s="74"/>
      <c r="HF19" s="74"/>
      <c r="HG19" s="74"/>
      <c r="HH19" s="74"/>
      <c r="HI19" s="74"/>
      <c r="HJ19" s="74"/>
      <c r="HK19" s="74"/>
      <c r="HL19" s="74"/>
      <c r="HM19" s="74"/>
      <c r="HN19" s="74"/>
      <c r="HO19" s="74"/>
      <c r="HP19" s="74"/>
      <c r="HQ19" s="74"/>
      <c r="HR19" s="74"/>
      <c r="HS19" s="74"/>
      <c r="HT19" s="74"/>
      <c r="HU19" s="74"/>
      <c r="HV19" s="74"/>
      <c r="HW19" s="74"/>
      <c r="HX19" s="74"/>
      <c r="HY19" s="74"/>
      <c r="HZ19" s="74"/>
      <c r="IA19" s="74"/>
      <c r="IB19" s="74"/>
      <c r="IC19" s="74"/>
      <c r="ID19" s="74"/>
      <c r="IE19" s="74"/>
      <c r="IF19" s="74"/>
      <c r="IG19" s="74"/>
      <c r="IH19" s="74"/>
      <c r="II19" s="74"/>
      <c r="IJ19" s="74"/>
      <c r="IK19" s="74"/>
      <c r="IL19" s="74"/>
      <c r="IM19" s="74"/>
    </row>
    <row r="20" spans="1:247" ht="15.75" x14ac:dyDescent="0.25">
      <c r="A20" s="10" t="s">
        <v>277</v>
      </c>
      <c r="B20" s="157">
        <f t="shared" si="164"/>
        <v>3159</v>
      </c>
      <c r="C20" s="157">
        <f t="shared" si="165"/>
        <v>4188.9186799999998</v>
      </c>
      <c r="D20" s="157">
        <f t="shared" si="166"/>
        <v>4188.9186799999998</v>
      </c>
      <c r="E20" s="157"/>
      <c r="F20" s="229">
        <f t="shared" si="83"/>
        <v>0</v>
      </c>
      <c r="G20" s="74">
        <f t="shared" si="0"/>
        <v>0</v>
      </c>
      <c r="H20" s="74"/>
      <c r="I20" s="74"/>
      <c r="J20" s="74"/>
      <c r="K20" s="74"/>
      <c r="L20" s="74"/>
      <c r="M20" s="74"/>
      <c r="N20" s="74"/>
      <c r="O20" s="74"/>
      <c r="P20" s="74"/>
      <c r="Q20" s="74"/>
      <c r="R20" s="74"/>
      <c r="S20" s="74"/>
      <c r="T20" s="74"/>
      <c r="U20" s="74"/>
      <c r="V20" s="74"/>
      <c r="W20" s="71"/>
      <c r="X20" s="71"/>
      <c r="Y20" s="71"/>
      <c r="Z20" s="71"/>
      <c r="AA20" s="74"/>
      <c r="AB20" s="71"/>
      <c r="AC20" s="71"/>
      <c r="AD20" s="71"/>
      <c r="AE20" s="74"/>
      <c r="AF20" s="71"/>
      <c r="AG20" s="71"/>
      <c r="AH20" s="71"/>
      <c r="AI20" s="74"/>
      <c r="AJ20" s="74"/>
      <c r="AK20" s="74"/>
      <c r="AL20" s="74"/>
      <c r="AM20" s="74"/>
      <c r="AN20" s="74"/>
      <c r="AO20" s="74"/>
      <c r="AP20" s="74"/>
      <c r="AQ20" s="74"/>
      <c r="AR20" s="74"/>
      <c r="AS20" s="74"/>
      <c r="AT20" s="74"/>
      <c r="AU20" s="74"/>
      <c r="AV20" s="196"/>
      <c r="AW20" s="196"/>
      <c r="AX20" s="196"/>
      <c r="AY20" s="196"/>
      <c r="AZ20" s="74"/>
      <c r="BA20" s="74"/>
      <c r="BB20" s="74"/>
      <c r="BC20" s="192"/>
      <c r="BD20" s="192"/>
      <c r="BE20" s="74"/>
      <c r="BF20" s="74"/>
      <c r="BG20" s="192"/>
      <c r="BH20" s="74">
        <v>3159</v>
      </c>
      <c r="BI20" s="74">
        <v>3159</v>
      </c>
      <c r="BJ20" s="74">
        <v>0</v>
      </c>
      <c r="BK20" s="75">
        <f t="shared" si="167"/>
        <v>0</v>
      </c>
      <c r="BL20" s="74"/>
      <c r="BM20" s="74"/>
      <c r="BN20" s="74"/>
      <c r="BO20" s="192"/>
      <c r="BP20" s="192"/>
      <c r="BQ20" s="74"/>
      <c r="BR20" s="74"/>
      <c r="BS20" s="192"/>
      <c r="BT20" s="74"/>
      <c r="BU20" s="74">
        <v>1029.91868</v>
      </c>
      <c r="BV20" s="74">
        <v>0</v>
      </c>
      <c r="BW20" s="74"/>
      <c r="BX20" s="74"/>
      <c r="BY20" s="74"/>
      <c r="BZ20" s="74"/>
      <c r="CA20" s="192"/>
      <c r="CB20" s="74"/>
      <c r="CC20" s="74"/>
      <c r="CD20" s="74"/>
      <c r="CE20" s="192"/>
      <c r="CF20" s="74"/>
      <c r="CG20" s="74"/>
      <c r="CH20" s="74"/>
      <c r="CI20" s="74"/>
      <c r="CJ20" s="74"/>
      <c r="CK20" s="74"/>
      <c r="CL20" s="74"/>
      <c r="CM20" s="74"/>
      <c r="CN20" s="73"/>
      <c r="CO20" s="73"/>
      <c r="CP20" s="74"/>
      <c r="CQ20" s="192"/>
      <c r="CR20" s="73"/>
      <c r="CS20" s="73"/>
      <c r="CT20" s="74"/>
      <c r="CU20" s="192"/>
      <c r="CV20" s="74"/>
      <c r="CW20" s="74"/>
      <c r="CX20" s="74"/>
      <c r="CY20" s="192"/>
      <c r="CZ20" s="74"/>
      <c r="DA20" s="74"/>
      <c r="DB20" s="74"/>
      <c r="DC20" s="192"/>
      <c r="DD20" s="74"/>
      <c r="DE20" s="74"/>
      <c r="DF20" s="74"/>
      <c r="DG20" s="192"/>
      <c r="DH20" s="74"/>
      <c r="DI20" s="74"/>
      <c r="DJ20" s="74"/>
      <c r="DK20" s="192"/>
      <c r="DL20" s="74"/>
      <c r="DM20" s="74"/>
      <c r="DN20" s="74"/>
      <c r="DO20" s="192"/>
      <c r="DP20" s="74"/>
      <c r="DQ20" s="74"/>
      <c r="DR20" s="74"/>
      <c r="DS20" s="74"/>
      <c r="DT20" s="74"/>
      <c r="DU20" s="74"/>
      <c r="DV20" s="74"/>
      <c r="DW20" s="74"/>
      <c r="DX20" s="74"/>
      <c r="DY20" s="74"/>
      <c r="DZ20" s="74"/>
      <c r="EA20" s="74"/>
      <c r="EB20" s="74"/>
      <c r="EC20" s="74"/>
      <c r="ED20" s="74"/>
      <c r="EE20" s="74"/>
      <c r="EF20" s="74"/>
      <c r="EG20" s="74"/>
      <c r="EH20" s="74"/>
      <c r="EI20" s="74"/>
      <c r="EJ20" s="192"/>
      <c r="EK20" s="73"/>
      <c r="EL20" s="74"/>
      <c r="EM20" s="192"/>
      <c r="EN20" s="74"/>
      <c r="EO20" s="74"/>
      <c r="EP20" s="74"/>
      <c r="EQ20" s="74"/>
      <c r="ER20" s="74"/>
      <c r="ES20" s="74"/>
      <c r="ET20" s="74"/>
      <c r="EU20" s="74"/>
      <c r="EV20" s="77"/>
      <c r="EW20" s="77"/>
      <c r="EX20" s="77"/>
      <c r="EY20" s="77"/>
      <c r="EZ20" s="74"/>
      <c r="FA20" s="74"/>
      <c r="FB20" s="74"/>
      <c r="FC20" s="74"/>
      <c r="FD20" s="74"/>
      <c r="FE20" s="74"/>
      <c r="FF20" s="74"/>
      <c r="FG20" s="74"/>
      <c r="FH20" s="74"/>
      <c r="FI20" s="74"/>
      <c r="FJ20" s="74"/>
      <c r="FK20" s="74"/>
      <c r="FL20" s="74"/>
      <c r="FM20" s="74"/>
      <c r="FN20" s="74"/>
      <c r="FO20" s="74"/>
      <c r="FP20" s="74"/>
      <c r="FQ20" s="74"/>
      <c r="FR20" s="74"/>
      <c r="FS20" s="74"/>
      <c r="FT20" s="74"/>
      <c r="FU20" s="74"/>
      <c r="FV20" s="74"/>
      <c r="FW20" s="74"/>
      <c r="FX20" s="74"/>
      <c r="FY20" s="74"/>
      <c r="FZ20" s="74"/>
      <c r="GA20" s="74"/>
      <c r="GB20" s="74"/>
      <c r="GC20" s="74"/>
      <c r="GD20" s="74"/>
      <c r="GE20" s="74"/>
      <c r="GF20" s="74"/>
      <c r="GG20" s="74"/>
      <c r="GH20" s="74"/>
      <c r="GI20" s="74"/>
      <c r="GJ20" s="74"/>
      <c r="GK20" s="74"/>
      <c r="GL20" s="74"/>
      <c r="GM20" s="74"/>
      <c r="GN20" s="74"/>
      <c r="GO20" s="74"/>
      <c r="GP20" s="74"/>
      <c r="GQ20" s="74"/>
      <c r="GR20" s="74"/>
      <c r="GS20" s="74"/>
      <c r="GT20" s="74"/>
      <c r="GU20" s="74"/>
      <c r="GV20" s="74"/>
      <c r="GW20" s="74"/>
      <c r="GX20" s="74"/>
      <c r="GY20" s="74"/>
      <c r="GZ20" s="74"/>
      <c r="HA20" s="74"/>
      <c r="HB20" s="74"/>
      <c r="HC20" s="74"/>
      <c r="HD20" s="74"/>
      <c r="HE20" s="74"/>
      <c r="HF20" s="74"/>
      <c r="HG20" s="74"/>
      <c r="HH20" s="74"/>
      <c r="HI20" s="74"/>
      <c r="HJ20" s="74"/>
      <c r="HK20" s="74"/>
      <c r="HL20" s="74"/>
      <c r="HM20" s="74"/>
      <c r="HN20" s="74"/>
      <c r="HO20" s="74"/>
      <c r="HP20" s="74"/>
      <c r="HQ20" s="74"/>
      <c r="HR20" s="74"/>
      <c r="HS20" s="74"/>
      <c r="HT20" s="74"/>
      <c r="HU20" s="74"/>
      <c r="HV20" s="74"/>
      <c r="HW20" s="74"/>
      <c r="HX20" s="74"/>
      <c r="HY20" s="74"/>
      <c r="HZ20" s="74"/>
      <c r="IA20" s="74"/>
      <c r="IB20" s="74"/>
      <c r="IC20" s="74"/>
      <c r="ID20" s="74"/>
      <c r="IE20" s="74"/>
      <c r="IF20" s="74"/>
      <c r="IG20" s="74"/>
      <c r="IH20" s="74"/>
      <c r="II20" s="74"/>
      <c r="IJ20" s="74"/>
      <c r="IK20" s="74"/>
      <c r="IL20" s="74"/>
      <c r="IM20" s="74"/>
    </row>
    <row r="21" spans="1:247" ht="15.75" x14ac:dyDescent="0.25">
      <c r="A21" s="10" t="s">
        <v>278</v>
      </c>
      <c r="B21" s="157">
        <f t="shared" si="164"/>
        <v>4245</v>
      </c>
      <c r="C21" s="157">
        <f t="shared" si="165"/>
        <v>4245</v>
      </c>
      <c r="D21" s="157">
        <f t="shared" si="166"/>
        <v>4245</v>
      </c>
      <c r="E21" s="157"/>
      <c r="F21" s="229">
        <f t="shared" si="83"/>
        <v>0</v>
      </c>
      <c r="G21" s="74">
        <f t="shared" si="0"/>
        <v>0</v>
      </c>
      <c r="H21" s="74"/>
      <c r="I21" s="74"/>
      <c r="J21" s="74"/>
      <c r="K21" s="74"/>
      <c r="L21" s="74"/>
      <c r="M21" s="74"/>
      <c r="N21" s="74"/>
      <c r="O21" s="74"/>
      <c r="P21" s="74"/>
      <c r="Q21" s="74"/>
      <c r="R21" s="74"/>
      <c r="S21" s="74"/>
      <c r="T21" s="74"/>
      <c r="U21" s="74"/>
      <c r="V21" s="74"/>
      <c r="W21" s="71"/>
      <c r="X21" s="71"/>
      <c r="Y21" s="71"/>
      <c r="Z21" s="71"/>
      <c r="AA21" s="74"/>
      <c r="AB21" s="71"/>
      <c r="AC21" s="71"/>
      <c r="AD21" s="71"/>
      <c r="AE21" s="74"/>
      <c r="AF21" s="71"/>
      <c r="AG21" s="71"/>
      <c r="AH21" s="71"/>
      <c r="AI21" s="74"/>
      <c r="AJ21" s="74"/>
      <c r="AK21" s="74"/>
      <c r="AL21" s="74"/>
      <c r="AM21" s="74"/>
      <c r="AN21" s="74"/>
      <c r="AO21" s="74"/>
      <c r="AP21" s="74"/>
      <c r="AQ21" s="74"/>
      <c r="AR21" s="74"/>
      <c r="AS21" s="74"/>
      <c r="AT21" s="74"/>
      <c r="AU21" s="74"/>
      <c r="AV21" s="196"/>
      <c r="AW21" s="196"/>
      <c r="AX21" s="196"/>
      <c r="AY21" s="196"/>
      <c r="AZ21" s="74"/>
      <c r="BA21" s="74"/>
      <c r="BB21" s="74"/>
      <c r="BC21" s="192"/>
      <c r="BD21" s="192"/>
      <c r="BE21" s="74"/>
      <c r="BF21" s="74"/>
      <c r="BG21" s="192"/>
      <c r="BH21" s="74">
        <v>4245</v>
      </c>
      <c r="BI21" s="74">
        <v>4245</v>
      </c>
      <c r="BJ21" s="74">
        <v>0</v>
      </c>
      <c r="BK21" s="75">
        <f t="shared" si="167"/>
        <v>0</v>
      </c>
      <c r="BL21" s="74"/>
      <c r="BM21" s="74"/>
      <c r="BN21" s="74"/>
      <c r="BO21" s="192"/>
      <c r="BP21" s="192"/>
      <c r="BQ21" s="74"/>
      <c r="BR21" s="74"/>
      <c r="BS21" s="192"/>
      <c r="BT21" s="74"/>
      <c r="BU21" s="74"/>
      <c r="BV21" s="74"/>
      <c r="BW21" s="74"/>
      <c r="BX21" s="74"/>
      <c r="BY21" s="74"/>
      <c r="BZ21" s="74"/>
      <c r="CA21" s="192"/>
      <c r="CB21" s="74"/>
      <c r="CC21" s="74"/>
      <c r="CD21" s="74"/>
      <c r="CE21" s="192"/>
      <c r="CF21" s="74"/>
      <c r="CG21" s="74"/>
      <c r="CH21" s="74"/>
      <c r="CI21" s="74"/>
      <c r="CJ21" s="74"/>
      <c r="CK21" s="74"/>
      <c r="CL21" s="74"/>
      <c r="CM21" s="74"/>
      <c r="CN21" s="73"/>
      <c r="CO21" s="73"/>
      <c r="CP21" s="74"/>
      <c r="CQ21" s="192"/>
      <c r="CR21" s="73"/>
      <c r="CS21" s="73"/>
      <c r="CT21" s="74"/>
      <c r="CU21" s="192"/>
      <c r="CV21" s="74"/>
      <c r="CW21" s="74"/>
      <c r="CX21" s="74"/>
      <c r="CY21" s="192"/>
      <c r="CZ21" s="74"/>
      <c r="DA21" s="74"/>
      <c r="DB21" s="74"/>
      <c r="DC21" s="192"/>
      <c r="DD21" s="74"/>
      <c r="DE21" s="74"/>
      <c r="DF21" s="74"/>
      <c r="DG21" s="192"/>
      <c r="DH21" s="74"/>
      <c r="DI21" s="74"/>
      <c r="DJ21" s="74"/>
      <c r="DK21" s="192"/>
      <c r="DL21" s="74"/>
      <c r="DM21" s="74"/>
      <c r="DN21" s="74"/>
      <c r="DO21" s="192"/>
      <c r="DP21" s="74"/>
      <c r="DQ21" s="74"/>
      <c r="DR21" s="74"/>
      <c r="DS21" s="74"/>
      <c r="DT21" s="74"/>
      <c r="DU21" s="74"/>
      <c r="DV21" s="74"/>
      <c r="DW21" s="74"/>
      <c r="DX21" s="74"/>
      <c r="DY21" s="74"/>
      <c r="DZ21" s="74"/>
      <c r="EA21" s="74"/>
      <c r="EB21" s="74"/>
      <c r="EC21" s="74"/>
      <c r="ED21" s="74"/>
      <c r="EE21" s="74"/>
      <c r="EF21" s="74"/>
      <c r="EG21" s="74"/>
      <c r="EH21" s="74"/>
      <c r="EI21" s="74"/>
      <c r="EJ21" s="192"/>
      <c r="EK21" s="73"/>
      <c r="EL21" s="74"/>
      <c r="EM21" s="192"/>
      <c r="EN21" s="74"/>
      <c r="EO21" s="74"/>
      <c r="EP21" s="74"/>
      <c r="EQ21" s="74"/>
      <c r="ER21" s="74"/>
      <c r="ES21" s="74"/>
      <c r="ET21" s="74"/>
      <c r="EU21" s="74"/>
      <c r="EV21" s="77"/>
      <c r="EW21" s="77"/>
      <c r="EX21" s="77"/>
      <c r="EY21" s="77"/>
      <c r="EZ21" s="74"/>
      <c r="FA21" s="74"/>
      <c r="FB21" s="74"/>
      <c r="FC21" s="74"/>
      <c r="FD21" s="74"/>
      <c r="FE21" s="74"/>
      <c r="FF21" s="74"/>
      <c r="FG21" s="74"/>
      <c r="FH21" s="74"/>
      <c r="FI21" s="74"/>
      <c r="FJ21" s="74"/>
      <c r="FK21" s="74"/>
      <c r="FL21" s="74"/>
      <c r="FM21" s="74"/>
      <c r="FN21" s="74"/>
      <c r="FO21" s="74"/>
      <c r="FP21" s="74"/>
      <c r="FQ21" s="74"/>
      <c r="FR21" s="74"/>
      <c r="FS21" s="74"/>
      <c r="FT21" s="74"/>
      <c r="FU21" s="74"/>
      <c r="FV21" s="74"/>
      <c r="FW21" s="74"/>
      <c r="FX21" s="74"/>
      <c r="FY21" s="74"/>
      <c r="FZ21" s="74"/>
      <c r="GA21" s="74"/>
      <c r="GB21" s="74"/>
      <c r="GC21" s="74"/>
      <c r="GD21" s="74"/>
      <c r="GE21" s="74"/>
      <c r="GF21" s="74"/>
      <c r="GG21" s="74"/>
      <c r="GH21" s="74"/>
      <c r="GI21" s="74"/>
      <c r="GJ21" s="74"/>
      <c r="GK21" s="74"/>
      <c r="GL21" s="74"/>
      <c r="GM21" s="74"/>
      <c r="GN21" s="74"/>
      <c r="GO21" s="74"/>
      <c r="GP21" s="74"/>
      <c r="GQ21" s="74"/>
      <c r="GR21" s="74"/>
      <c r="GS21" s="74"/>
      <c r="GT21" s="74"/>
      <c r="GU21" s="74"/>
      <c r="GV21" s="74"/>
      <c r="GW21" s="74"/>
      <c r="GX21" s="74"/>
      <c r="GY21" s="74"/>
      <c r="GZ21" s="74"/>
      <c r="HA21" s="74"/>
      <c r="HB21" s="74"/>
      <c r="HC21" s="74"/>
      <c r="HD21" s="74"/>
      <c r="HE21" s="74"/>
      <c r="HF21" s="74"/>
      <c r="HG21" s="74"/>
      <c r="HH21" s="74"/>
      <c r="HI21" s="74"/>
      <c r="HJ21" s="74"/>
      <c r="HK21" s="74"/>
      <c r="HL21" s="74"/>
      <c r="HM21" s="74"/>
      <c r="HN21" s="74"/>
      <c r="HO21" s="74"/>
      <c r="HP21" s="74"/>
      <c r="HQ21" s="74"/>
      <c r="HR21" s="74"/>
      <c r="HS21" s="74"/>
      <c r="HT21" s="74"/>
      <c r="HU21" s="74"/>
      <c r="HV21" s="74"/>
      <c r="HW21" s="74"/>
      <c r="HX21" s="74"/>
      <c r="HY21" s="74"/>
      <c r="HZ21" s="74"/>
      <c r="IA21" s="74"/>
      <c r="IB21" s="74"/>
      <c r="IC21" s="74"/>
      <c r="ID21" s="74"/>
      <c r="IE21" s="74"/>
      <c r="IF21" s="74"/>
      <c r="IG21" s="74"/>
      <c r="IH21" s="74"/>
      <c r="II21" s="74"/>
      <c r="IJ21" s="74"/>
      <c r="IK21" s="74"/>
      <c r="IL21" s="74"/>
      <c r="IM21" s="74"/>
    </row>
    <row r="22" spans="1:247" ht="15.75" x14ac:dyDescent="0.25">
      <c r="A22" s="10" t="s">
        <v>279</v>
      </c>
      <c r="B22" s="157">
        <f t="shared" si="164"/>
        <v>2964</v>
      </c>
      <c r="C22" s="157">
        <f t="shared" si="165"/>
        <v>2964</v>
      </c>
      <c r="D22" s="157">
        <f t="shared" si="166"/>
        <v>2964</v>
      </c>
      <c r="E22" s="157"/>
      <c r="F22" s="229">
        <f t="shared" si="83"/>
        <v>0</v>
      </c>
      <c r="G22" s="74">
        <f t="shared" si="0"/>
        <v>0</v>
      </c>
      <c r="H22" s="74"/>
      <c r="I22" s="74"/>
      <c r="J22" s="74"/>
      <c r="K22" s="74"/>
      <c r="L22" s="74"/>
      <c r="M22" s="74"/>
      <c r="N22" s="74"/>
      <c r="O22" s="74"/>
      <c r="P22" s="74"/>
      <c r="Q22" s="74"/>
      <c r="R22" s="74"/>
      <c r="S22" s="74"/>
      <c r="T22" s="74"/>
      <c r="U22" s="74"/>
      <c r="V22" s="74"/>
      <c r="W22" s="71"/>
      <c r="X22" s="71"/>
      <c r="Y22" s="71"/>
      <c r="Z22" s="71"/>
      <c r="AA22" s="74"/>
      <c r="AB22" s="71"/>
      <c r="AC22" s="71"/>
      <c r="AD22" s="71"/>
      <c r="AE22" s="74"/>
      <c r="AF22" s="71"/>
      <c r="AG22" s="71"/>
      <c r="AH22" s="71"/>
      <c r="AI22" s="74"/>
      <c r="AJ22" s="74"/>
      <c r="AK22" s="74"/>
      <c r="AL22" s="74"/>
      <c r="AM22" s="74"/>
      <c r="AN22" s="74"/>
      <c r="AO22" s="74"/>
      <c r="AP22" s="74"/>
      <c r="AQ22" s="74"/>
      <c r="AR22" s="74"/>
      <c r="AS22" s="74"/>
      <c r="AT22" s="74"/>
      <c r="AU22" s="74"/>
      <c r="AV22" s="196"/>
      <c r="AW22" s="196"/>
      <c r="AX22" s="196"/>
      <c r="AY22" s="196"/>
      <c r="AZ22" s="74"/>
      <c r="BA22" s="74"/>
      <c r="BB22" s="74"/>
      <c r="BC22" s="192"/>
      <c r="BD22" s="192"/>
      <c r="BE22" s="74"/>
      <c r="BF22" s="74"/>
      <c r="BG22" s="192"/>
      <c r="BH22" s="74">
        <v>2964</v>
      </c>
      <c r="BI22" s="74">
        <v>2964</v>
      </c>
      <c r="BJ22" s="74">
        <v>0</v>
      </c>
      <c r="BK22" s="75">
        <f t="shared" si="167"/>
        <v>0</v>
      </c>
      <c r="BL22" s="74"/>
      <c r="BM22" s="74"/>
      <c r="BN22" s="74"/>
      <c r="BO22" s="192"/>
      <c r="BP22" s="192"/>
      <c r="BQ22" s="74"/>
      <c r="BR22" s="74"/>
      <c r="BS22" s="192"/>
      <c r="BT22" s="74"/>
      <c r="BU22" s="74"/>
      <c r="BV22" s="74"/>
      <c r="BW22" s="74"/>
      <c r="BX22" s="74"/>
      <c r="BY22" s="74"/>
      <c r="BZ22" s="74"/>
      <c r="CA22" s="192"/>
      <c r="CB22" s="74"/>
      <c r="CC22" s="74"/>
      <c r="CD22" s="74"/>
      <c r="CE22" s="192"/>
      <c r="CF22" s="74"/>
      <c r="CG22" s="74"/>
      <c r="CH22" s="74"/>
      <c r="CI22" s="74"/>
      <c r="CJ22" s="74"/>
      <c r="CK22" s="74"/>
      <c r="CL22" s="74"/>
      <c r="CM22" s="74"/>
      <c r="CN22" s="73"/>
      <c r="CO22" s="73"/>
      <c r="CP22" s="74"/>
      <c r="CQ22" s="192"/>
      <c r="CR22" s="73"/>
      <c r="CS22" s="73"/>
      <c r="CT22" s="74"/>
      <c r="CU22" s="192"/>
      <c r="CV22" s="74"/>
      <c r="CW22" s="74"/>
      <c r="CX22" s="74"/>
      <c r="CY22" s="192"/>
      <c r="CZ22" s="74"/>
      <c r="DA22" s="74"/>
      <c r="DB22" s="74"/>
      <c r="DC22" s="192"/>
      <c r="DD22" s="74"/>
      <c r="DE22" s="74"/>
      <c r="DF22" s="74"/>
      <c r="DG22" s="192"/>
      <c r="DH22" s="74"/>
      <c r="DI22" s="74"/>
      <c r="DJ22" s="74"/>
      <c r="DK22" s="192"/>
      <c r="DL22" s="74"/>
      <c r="DM22" s="74"/>
      <c r="DN22" s="74"/>
      <c r="DO22" s="192"/>
      <c r="DP22" s="74"/>
      <c r="DQ22" s="74"/>
      <c r="DR22" s="74"/>
      <c r="DS22" s="74"/>
      <c r="DT22" s="74"/>
      <c r="DU22" s="74"/>
      <c r="DV22" s="74"/>
      <c r="DW22" s="74"/>
      <c r="DX22" s="74"/>
      <c r="DY22" s="74"/>
      <c r="DZ22" s="74"/>
      <c r="EA22" s="74"/>
      <c r="EB22" s="74"/>
      <c r="EC22" s="74"/>
      <c r="ED22" s="74"/>
      <c r="EE22" s="74"/>
      <c r="EF22" s="74"/>
      <c r="EG22" s="74"/>
      <c r="EH22" s="74"/>
      <c r="EI22" s="74"/>
      <c r="EJ22" s="192"/>
      <c r="EK22" s="73"/>
      <c r="EL22" s="74"/>
      <c r="EM22" s="192"/>
      <c r="EN22" s="74"/>
      <c r="EO22" s="74"/>
      <c r="EP22" s="74"/>
      <c r="EQ22" s="74"/>
      <c r="ER22" s="74"/>
      <c r="ES22" s="74"/>
      <c r="ET22" s="74"/>
      <c r="EU22" s="74"/>
      <c r="EV22" s="77"/>
      <c r="EW22" s="77"/>
      <c r="EX22" s="77"/>
      <c r="EY22" s="77"/>
      <c r="EZ22" s="74"/>
      <c r="FA22" s="74"/>
      <c r="FB22" s="74"/>
      <c r="FC22" s="74"/>
      <c r="FD22" s="74"/>
      <c r="FE22" s="74"/>
      <c r="FF22" s="74"/>
      <c r="FG22" s="74"/>
      <c r="FH22" s="74"/>
      <c r="FI22" s="74"/>
      <c r="FJ22" s="74"/>
      <c r="FK22" s="74"/>
      <c r="FL22" s="74"/>
      <c r="FM22" s="74"/>
      <c r="FN22" s="74"/>
      <c r="FO22" s="74"/>
      <c r="FP22" s="74"/>
      <c r="FQ22" s="74"/>
      <c r="FR22" s="74"/>
      <c r="FS22" s="74"/>
      <c r="FT22" s="74"/>
      <c r="FU22" s="74"/>
      <c r="FV22" s="74"/>
      <c r="FW22" s="74"/>
      <c r="FX22" s="74"/>
      <c r="FY22" s="74"/>
      <c r="FZ22" s="74"/>
      <c r="GA22" s="74"/>
      <c r="GB22" s="74"/>
      <c r="GC22" s="74"/>
      <c r="GD22" s="74"/>
      <c r="GE22" s="74"/>
      <c r="GF22" s="74"/>
      <c r="GG22" s="74"/>
      <c r="GH22" s="74"/>
      <c r="GI22" s="74"/>
      <c r="GJ22" s="74"/>
      <c r="GK22" s="74"/>
      <c r="GL22" s="74"/>
      <c r="GM22" s="74"/>
      <c r="GN22" s="74"/>
      <c r="GO22" s="74"/>
      <c r="GP22" s="74"/>
      <c r="GQ22" s="74"/>
      <c r="GR22" s="74"/>
      <c r="GS22" s="74"/>
      <c r="GT22" s="74"/>
      <c r="GU22" s="74"/>
      <c r="GV22" s="74"/>
      <c r="GW22" s="74"/>
      <c r="GX22" s="74"/>
      <c r="GY22" s="74"/>
      <c r="GZ22" s="74"/>
      <c r="HA22" s="74"/>
      <c r="HB22" s="74"/>
      <c r="HC22" s="74"/>
      <c r="HD22" s="74"/>
      <c r="HE22" s="74"/>
      <c r="HF22" s="74"/>
      <c r="HG22" s="74"/>
      <c r="HH22" s="74"/>
      <c r="HI22" s="74"/>
      <c r="HJ22" s="74"/>
      <c r="HK22" s="74"/>
      <c r="HL22" s="74"/>
      <c r="HM22" s="74"/>
      <c r="HN22" s="74"/>
      <c r="HO22" s="74"/>
      <c r="HP22" s="74"/>
      <c r="HQ22" s="74"/>
      <c r="HR22" s="74"/>
      <c r="HS22" s="74"/>
      <c r="HT22" s="74"/>
      <c r="HU22" s="74"/>
      <c r="HV22" s="74"/>
      <c r="HW22" s="74"/>
      <c r="HX22" s="74"/>
      <c r="HY22" s="74"/>
      <c r="HZ22" s="74"/>
      <c r="IA22" s="74"/>
      <c r="IB22" s="74"/>
      <c r="IC22" s="74"/>
      <c r="ID22" s="74"/>
      <c r="IE22" s="74"/>
      <c r="IF22" s="74"/>
      <c r="IG22" s="74"/>
      <c r="IH22" s="74"/>
      <c r="II22" s="74"/>
      <c r="IJ22" s="74"/>
      <c r="IK22" s="74"/>
      <c r="IL22" s="74"/>
      <c r="IM22" s="74"/>
    </row>
    <row r="23" spans="1:247" ht="15.75" x14ac:dyDescent="0.25">
      <c r="A23" s="10" t="s">
        <v>280</v>
      </c>
      <c r="B23" s="157">
        <f t="shared" si="164"/>
        <v>4518</v>
      </c>
      <c r="C23" s="157">
        <f t="shared" si="165"/>
        <v>4518</v>
      </c>
      <c r="D23" s="157">
        <f t="shared" si="166"/>
        <v>4518</v>
      </c>
      <c r="E23" s="157"/>
      <c r="F23" s="229">
        <f t="shared" si="83"/>
        <v>0</v>
      </c>
      <c r="G23" s="74">
        <f t="shared" si="0"/>
        <v>0</v>
      </c>
      <c r="H23" s="74"/>
      <c r="I23" s="74"/>
      <c r="J23" s="74"/>
      <c r="K23" s="74"/>
      <c r="L23" s="74"/>
      <c r="M23" s="74"/>
      <c r="N23" s="74"/>
      <c r="O23" s="74"/>
      <c r="P23" s="74"/>
      <c r="Q23" s="74"/>
      <c r="R23" s="74"/>
      <c r="S23" s="74"/>
      <c r="T23" s="74"/>
      <c r="U23" s="74"/>
      <c r="V23" s="74"/>
      <c r="W23" s="71"/>
      <c r="X23" s="71"/>
      <c r="Y23" s="71"/>
      <c r="Z23" s="71"/>
      <c r="AA23" s="74"/>
      <c r="AB23" s="71"/>
      <c r="AC23" s="71"/>
      <c r="AD23" s="71"/>
      <c r="AE23" s="74"/>
      <c r="AF23" s="71"/>
      <c r="AG23" s="71"/>
      <c r="AH23" s="71"/>
      <c r="AI23" s="74"/>
      <c r="AJ23" s="74"/>
      <c r="AK23" s="74"/>
      <c r="AL23" s="74"/>
      <c r="AM23" s="74"/>
      <c r="AN23" s="74"/>
      <c r="AO23" s="74"/>
      <c r="AP23" s="74"/>
      <c r="AQ23" s="74"/>
      <c r="AR23" s="74"/>
      <c r="AS23" s="74"/>
      <c r="AT23" s="74"/>
      <c r="AU23" s="74"/>
      <c r="AV23" s="196"/>
      <c r="AW23" s="196"/>
      <c r="AX23" s="196"/>
      <c r="AY23" s="196"/>
      <c r="AZ23" s="74"/>
      <c r="BA23" s="74"/>
      <c r="BB23" s="74"/>
      <c r="BC23" s="192"/>
      <c r="BD23" s="192"/>
      <c r="BE23" s="74"/>
      <c r="BF23" s="74"/>
      <c r="BG23" s="192"/>
      <c r="BH23" s="74">
        <v>4518</v>
      </c>
      <c r="BI23" s="74">
        <v>4518</v>
      </c>
      <c r="BJ23" s="74">
        <v>0</v>
      </c>
      <c r="BK23" s="75">
        <f t="shared" si="167"/>
        <v>0</v>
      </c>
      <c r="BL23" s="74"/>
      <c r="BM23" s="74"/>
      <c r="BN23" s="74"/>
      <c r="BO23" s="192"/>
      <c r="BP23" s="192"/>
      <c r="BQ23" s="74"/>
      <c r="BR23" s="74"/>
      <c r="BS23" s="192"/>
      <c r="BT23" s="74"/>
      <c r="BU23" s="74"/>
      <c r="BV23" s="74"/>
      <c r="BW23" s="74"/>
      <c r="BX23" s="74"/>
      <c r="BY23" s="74"/>
      <c r="BZ23" s="74"/>
      <c r="CA23" s="192"/>
      <c r="CB23" s="74"/>
      <c r="CC23" s="74"/>
      <c r="CD23" s="74"/>
      <c r="CE23" s="192"/>
      <c r="CF23" s="74"/>
      <c r="CG23" s="74"/>
      <c r="CH23" s="74"/>
      <c r="CI23" s="74"/>
      <c r="CJ23" s="74"/>
      <c r="CK23" s="74"/>
      <c r="CL23" s="74"/>
      <c r="CM23" s="74"/>
      <c r="CN23" s="73"/>
      <c r="CO23" s="73"/>
      <c r="CP23" s="74"/>
      <c r="CQ23" s="192"/>
      <c r="CR23" s="73"/>
      <c r="CS23" s="73"/>
      <c r="CT23" s="74"/>
      <c r="CU23" s="192"/>
      <c r="CV23" s="74"/>
      <c r="CW23" s="74"/>
      <c r="CX23" s="74"/>
      <c r="CY23" s="192"/>
      <c r="CZ23" s="74"/>
      <c r="DA23" s="74"/>
      <c r="DB23" s="74"/>
      <c r="DC23" s="192"/>
      <c r="DD23" s="74"/>
      <c r="DE23" s="74"/>
      <c r="DF23" s="74"/>
      <c r="DG23" s="192"/>
      <c r="DH23" s="74"/>
      <c r="DI23" s="74"/>
      <c r="DJ23" s="74"/>
      <c r="DK23" s="192"/>
      <c r="DL23" s="74"/>
      <c r="DM23" s="74"/>
      <c r="DN23" s="74"/>
      <c r="DO23" s="192"/>
      <c r="DP23" s="74"/>
      <c r="DQ23" s="74"/>
      <c r="DR23" s="74"/>
      <c r="DS23" s="74"/>
      <c r="DT23" s="74"/>
      <c r="DU23" s="74"/>
      <c r="DV23" s="74"/>
      <c r="DW23" s="74"/>
      <c r="DX23" s="74"/>
      <c r="DY23" s="74"/>
      <c r="DZ23" s="74"/>
      <c r="EA23" s="74"/>
      <c r="EB23" s="74"/>
      <c r="EC23" s="74"/>
      <c r="ED23" s="74"/>
      <c r="EE23" s="74"/>
      <c r="EF23" s="74"/>
      <c r="EG23" s="74"/>
      <c r="EH23" s="74"/>
      <c r="EI23" s="74"/>
      <c r="EJ23" s="192"/>
      <c r="EK23" s="73"/>
      <c r="EL23" s="74"/>
      <c r="EM23" s="192"/>
      <c r="EN23" s="74"/>
      <c r="EO23" s="74"/>
      <c r="EP23" s="74"/>
      <c r="EQ23" s="74"/>
      <c r="ER23" s="74"/>
      <c r="ES23" s="74"/>
      <c r="ET23" s="74"/>
      <c r="EU23" s="74"/>
      <c r="EV23" s="77"/>
      <c r="EW23" s="77"/>
      <c r="EX23" s="77"/>
      <c r="EY23" s="77"/>
      <c r="EZ23" s="74"/>
      <c r="FA23" s="74"/>
      <c r="FB23" s="74"/>
      <c r="FC23" s="74"/>
      <c r="FD23" s="74"/>
      <c r="FE23" s="74"/>
      <c r="FF23" s="74"/>
      <c r="FG23" s="74"/>
      <c r="FH23" s="74"/>
      <c r="FI23" s="74"/>
      <c r="FJ23" s="74"/>
      <c r="FK23" s="74"/>
      <c r="FL23" s="74"/>
      <c r="FM23" s="74"/>
      <c r="FN23" s="74"/>
      <c r="FO23" s="74"/>
      <c r="FP23" s="74"/>
      <c r="FQ23" s="74"/>
      <c r="FR23" s="74"/>
      <c r="FS23" s="74"/>
      <c r="FT23" s="74"/>
      <c r="FU23" s="74"/>
      <c r="FV23" s="74"/>
      <c r="FW23" s="74"/>
      <c r="FX23" s="74"/>
      <c r="FY23" s="74"/>
      <c r="FZ23" s="74"/>
      <c r="GA23" s="74"/>
      <c r="GB23" s="74"/>
      <c r="GC23" s="74"/>
      <c r="GD23" s="74"/>
      <c r="GE23" s="74"/>
      <c r="GF23" s="74"/>
      <c r="GG23" s="74"/>
      <c r="GH23" s="74"/>
      <c r="GI23" s="74"/>
      <c r="GJ23" s="74"/>
      <c r="GK23" s="74"/>
      <c r="GL23" s="74"/>
      <c r="GM23" s="74"/>
      <c r="GN23" s="74"/>
      <c r="GO23" s="74"/>
      <c r="GP23" s="74"/>
      <c r="GQ23" s="74"/>
      <c r="GR23" s="74"/>
      <c r="GS23" s="74"/>
      <c r="GT23" s="74"/>
      <c r="GU23" s="74"/>
      <c r="GV23" s="74"/>
      <c r="GW23" s="74"/>
      <c r="GX23" s="74"/>
      <c r="GY23" s="74"/>
      <c r="GZ23" s="74"/>
      <c r="HA23" s="74"/>
      <c r="HB23" s="74"/>
      <c r="HC23" s="74"/>
      <c r="HD23" s="74"/>
      <c r="HE23" s="74"/>
      <c r="HF23" s="74"/>
      <c r="HG23" s="74"/>
      <c r="HH23" s="74"/>
      <c r="HI23" s="74"/>
      <c r="HJ23" s="74"/>
      <c r="HK23" s="74"/>
      <c r="HL23" s="74"/>
      <c r="HM23" s="74"/>
      <c r="HN23" s="74"/>
      <c r="HO23" s="74"/>
      <c r="HP23" s="74"/>
      <c r="HQ23" s="74"/>
      <c r="HR23" s="74"/>
      <c r="HS23" s="74"/>
      <c r="HT23" s="74"/>
      <c r="HU23" s="74"/>
      <c r="HV23" s="74"/>
      <c r="HW23" s="74"/>
      <c r="HX23" s="74"/>
      <c r="HY23" s="74"/>
      <c r="HZ23" s="74"/>
      <c r="IA23" s="74"/>
      <c r="IB23" s="74"/>
      <c r="IC23" s="74"/>
      <c r="ID23" s="74"/>
      <c r="IE23" s="74"/>
      <c r="IF23" s="74"/>
      <c r="IG23" s="74"/>
      <c r="IH23" s="74"/>
      <c r="II23" s="74"/>
      <c r="IJ23" s="74"/>
      <c r="IK23" s="74"/>
      <c r="IL23" s="74"/>
      <c r="IM23" s="74"/>
    </row>
    <row r="24" spans="1:247" ht="15.75" x14ac:dyDescent="0.25">
      <c r="A24" s="10" t="s">
        <v>282</v>
      </c>
      <c r="B24" s="157">
        <f t="shared" si="164"/>
        <v>4872</v>
      </c>
      <c r="C24" s="157">
        <f t="shared" si="165"/>
        <v>5642</v>
      </c>
      <c r="D24" s="157">
        <f t="shared" si="166"/>
        <v>5642</v>
      </c>
      <c r="E24" s="157"/>
      <c r="F24" s="229">
        <f t="shared" si="83"/>
        <v>0</v>
      </c>
      <c r="G24" s="74">
        <f t="shared" si="0"/>
        <v>0</v>
      </c>
      <c r="H24" s="74"/>
      <c r="I24" s="74"/>
      <c r="J24" s="74"/>
      <c r="K24" s="74"/>
      <c r="L24" s="74"/>
      <c r="M24" s="74"/>
      <c r="N24" s="74"/>
      <c r="O24" s="74"/>
      <c r="P24" s="74"/>
      <c r="Q24" s="74"/>
      <c r="R24" s="74"/>
      <c r="S24" s="74"/>
      <c r="T24" s="74"/>
      <c r="U24" s="74"/>
      <c r="V24" s="74"/>
      <c r="W24" s="71"/>
      <c r="X24" s="71"/>
      <c r="Y24" s="71"/>
      <c r="Z24" s="71"/>
      <c r="AA24" s="74"/>
      <c r="AB24" s="71"/>
      <c r="AC24" s="71"/>
      <c r="AD24" s="71"/>
      <c r="AE24" s="74"/>
      <c r="AF24" s="71"/>
      <c r="AG24" s="71"/>
      <c r="AH24" s="71"/>
      <c r="AI24" s="74"/>
      <c r="AJ24" s="74"/>
      <c r="AK24" s="74"/>
      <c r="AL24" s="74"/>
      <c r="AM24" s="74"/>
      <c r="AN24" s="74"/>
      <c r="AO24" s="74"/>
      <c r="AP24" s="74"/>
      <c r="AQ24" s="74"/>
      <c r="AR24" s="74"/>
      <c r="AS24" s="74"/>
      <c r="AT24" s="74"/>
      <c r="AU24" s="74"/>
      <c r="AV24" s="196"/>
      <c r="AW24" s="196"/>
      <c r="AX24" s="196"/>
      <c r="AY24" s="196"/>
      <c r="AZ24" s="74"/>
      <c r="BA24" s="74"/>
      <c r="BB24" s="74"/>
      <c r="BC24" s="192"/>
      <c r="BD24" s="192"/>
      <c r="BE24" s="74"/>
      <c r="BF24" s="74"/>
      <c r="BG24" s="192"/>
      <c r="BH24" s="74">
        <v>4872</v>
      </c>
      <c r="BI24" s="74">
        <v>4872</v>
      </c>
      <c r="BJ24" s="74">
        <v>0</v>
      </c>
      <c r="BK24" s="75">
        <f t="shared" si="167"/>
        <v>0</v>
      </c>
      <c r="BL24" s="74"/>
      <c r="BM24" s="74"/>
      <c r="BN24" s="74"/>
      <c r="BO24" s="192"/>
      <c r="BP24" s="192"/>
      <c r="BQ24" s="74"/>
      <c r="BR24" s="74"/>
      <c r="BS24" s="192"/>
      <c r="BT24" s="74"/>
      <c r="BU24" s="74">
        <v>770</v>
      </c>
      <c r="BV24" s="74">
        <v>0</v>
      </c>
      <c r="BW24" s="74"/>
      <c r="BX24" s="74"/>
      <c r="BY24" s="74"/>
      <c r="BZ24" s="74"/>
      <c r="CA24" s="192"/>
      <c r="CB24" s="74"/>
      <c r="CC24" s="74"/>
      <c r="CD24" s="74"/>
      <c r="CE24" s="192"/>
      <c r="CF24" s="74"/>
      <c r="CG24" s="74"/>
      <c r="CH24" s="74"/>
      <c r="CI24" s="74"/>
      <c r="CJ24" s="74"/>
      <c r="CK24" s="74"/>
      <c r="CL24" s="74"/>
      <c r="CM24" s="74"/>
      <c r="CN24" s="73"/>
      <c r="CO24" s="73"/>
      <c r="CP24" s="74"/>
      <c r="CQ24" s="192"/>
      <c r="CR24" s="73"/>
      <c r="CS24" s="73"/>
      <c r="CT24" s="74"/>
      <c r="CU24" s="192"/>
      <c r="CV24" s="74"/>
      <c r="CW24" s="74"/>
      <c r="CX24" s="74"/>
      <c r="CY24" s="192"/>
      <c r="CZ24" s="74"/>
      <c r="DA24" s="74"/>
      <c r="DB24" s="74"/>
      <c r="DC24" s="192"/>
      <c r="DD24" s="74"/>
      <c r="DE24" s="74"/>
      <c r="DF24" s="74"/>
      <c r="DG24" s="192"/>
      <c r="DH24" s="74"/>
      <c r="DI24" s="74"/>
      <c r="DJ24" s="74"/>
      <c r="DK24" s="192"/>
      <c r="DL24" s="74"/>
      <c r="DM24" s="74"/>
      <c r="DN24" s="74"/>
      <c r="DO24" s="192"/>
      <c r="DP24" s="74"/>
      <c r="DQ24" s="74"/>
      <c r="DR24" s="74"/>
      <c r="DS24" s="74"/>
      <c r="DT24" s="74"/>
      <c r="DU24" s="74"/>
      <c r="DV24" s="74"/>
      <c r="DW24" s="74"/>
      <c r="DX24" s="74"/>
      <c r="DY24" s="74"/>
      <c r="DZ24" s="74"/>
      <c r="EA24" s="74"/>
      <c r="EB24" s="74"/>
      <c r="EC24" s="74"/>
      <c r="ED24" s="74"/>
      <c r="EE24" s="74"/>
      <c r="EF24" s="74"/>
      <c r="EG24" s="74"/>
      <c r="EH24" s="74"/>
      <c r="EI24" s="74"/>
      <c r="EJ24" s="192"/>
      <c r="EK24" s="73"/>
      <c r="EL24" s="74"/>
      <c r="EM24" s="192"/>
      <c r="EN24" s="74"/>
      <c r="EO24" s="74"/>
      <c r="EP24" s="74"/>
      <c r="EQ24" s="74"/>
      <c r="ER24" s="74"/>
      <c r="ES24" s="74"/>
      <c r="ET24" s="74"/>
      <c r="EU24" s="74"/>
      <c r="EV24" s="77"/>
      <c r="EW24" s="77"/>
      <c r="EX24" s="77"/>
      <c r="EY24" s="77"/>
      <c r="EZ24" s="74"/>
      <c r="FA24" s="74"/>
      <c r="FB24" s="74"/>
      <c r="FC24" s="74"/>
      <c r="FD24" s="74"/>
      <c r="FE24" s="74"/>
      <c r="FF24" s="74"/>
      <c r="FG24" s="74"/>
      <c r="FH24" s="74"/>
      <c r="FI24" s="74"/>
      <c r="FJ24" s="74"/>
      <c r="FK24" s="74"/>
      <c r="FL24" s="74"/>
      <c r="FM24" s="74"/>
      <c r="FN24" s="74"/>
      <c r="FO24" s="74"/>
      <c r="FP24" s="74"/>
      <c r="FQ24" s="74"/>
      <c r="FR24" s="74"/>
      <c r="FS24" s="74"/>
      <c r="FT24" s="74"/>
      <c r="FU24" s="74"/>
      <c r="FV24" s="74"/>
      <c r="FW24" s="74"/>
      <c r="FX24" s="74"/>
      <c r="FY24" s="74"/>
      <c r="FZ24" s="74"/>
      <c r="GA24" s="74"/>
      <c r="GB24" s="74"/>
      <c r="GC24" s="74"/>
      <c r="GD24" s="74"/>
      <c r="GE24" s="74"/>
      <c r="GF24" s="74"/>
      <c r="GG24" s="74"/>
      <c r="GH24" s="74"/>
      <c r="GI24" s="74"/>
      <c r="GJ24" s="74"/>
      <c r="GK24" s="74"/>
      <c r="GL24" s="74"/>
      <c r="GM24" s="74"/>
      <c r="GN24" s="74"/>
      <c r="GO24" s="74"/>
      <c r="GP24" s="74"/>
      <c r="GQ24" s="74"/>
      <c r="GR24" s="74"/>
      <c r="GS24" s="74"/>
      <c r="GT24" s="74"/>
      <c r="GU24" s="74"/>
      <c r="GV24" s="74"/>
      <c r="GW24" s="74"/>
      <c r="GX24" s="74"/>
      <c r="GY24" s="74"/>
      <c r="GZ24" s="74"/>
      <c r="HA24" s="74"/>
      <c r="HB24" s="74"/>
      <c r="HC24" s="74"/>
      <c r="HD24" s="74"/>
      <c r="HE24" s="74"/>
      <c r="HF24" s="74"/>
      <c r="HG24" s="74"/>
      <c r="HH24" s="74"/>
      <c r="HI24" s="74"/>
      <c r="HJ24" s="74"/>
      <c r="HK24" s="74"/>
      <c r="HL24" s="74"/>
      <c r="HM24" s="74"/>
      <c r="HN24" s="74"/>
      <c r="HO24" s="74"/>
      <c r="HP24" s="74"/>
      <c r="HQ24" s="74"/>
      <c r="HR24" s="74"/>
      <c r="HS24" s="74"/>
      <c r="HT24" s="74"/>
      <c r="HU24" s="74"/>
      <c r="HV24" s="74"/>
      <c r="HW24" s="74"/>
      <c r="HX24" s="74"/>
      <c r="HY24" s="74"/>
      <c r="HZ24" s="74"/>
      <c r="IA24" s="74"/>
      <c r="IB24" s="74"/>
      <c r="IC24" s="74"/>
      <c r="ID24" s="74"/>
      <c r="IE24" s="74"/>
      <c r="IF24" s="74"/>
      <c r="IG24" s="74"/>
      <c r="IH24" s="74"/>
      <c r="II24" s="74"/>
      <c r="IJ24" s="74"/>
      <c r="IK24" s="74"/>
      <c r="IL24" s="74"/>
      <c r="IM24" s="74"/>
    </row>
    <row r="25" spans="1:247" ht="15.75" x14ac:dyDescent="0.25">
      <c r="A25" s="10" t="s">
        <v>281</v>
      </c>
      <c r="B25" s="157">
        <f t="shared" si="164"/>
        <v>4182</v>
      </c>
      <c r="C25" s="157">
        <f t="shared" si="165"/>
        <v>4971.08961</v>
      </c>
      <c r="D25" s="157">
        <f t="shared" si="166"/>
        <v>4971.08961</v>
      </c>
      <c r="E25" s="157"/>
      <c r="F25" s="229">
        <f t="shared" si="83"/>
        <v>0</v>
      </c>
      <c r="G25" s="74">
        <f t="shared" si="0"/>
        <v>0</v>
      </c>
      <c r="H25" s="74"/>
      <c r="I25" s="74"/>
      <c r="J25" s="74"/>
      <c r="K25" s="74"/>
      <c r="L25" s="74"/>
      <c r="M25" s="74"/>
      <c r="N25" s="74"/>
      <c r="O25" s="74"/>
      <c r="P25" s="74"/>
      <c r="Q25" s="74"/>
      <c r="R25" s="74"/>
      <c r="S25" s="74"/>
      <c r="T25" s="74"/>
      <c r="U25" s="74"/>
      <c r="V25" s="74"/>
      <c r="W25" s="71"/>
      <c r="X25" s="71"/>
      <c r="Y25" s="71"/>
      <c r="Z25" s="71"/>
      <c r="AA25" s="74"/>
      <c r="AB25" s="71"/>
      <c r="AC25" s="71"/>
      <c r="AD25" s="71"/>
      <c r="AE25" s="74"/>
      <c r="AF25" s="71"/>
      <c r="AG25" s="71"/>
      <c r="AH25" s="71"/>
      <c r="AI25" s="74"/>
      <c r="AJ25" s="74"/>
      <c r="AK25" s="74"/>
      <c r="AL25" s="74"/>
      <c r="AM25" s="74"/>
      <c r="AN25" s="74"/>
      <c r="AO25" s="74"/>
      <c r="AP25" s="74"/>
      <c r="AQ25" s="74"/>
      <c r="AR25" s="74"/>
      <c r="AS25" s="74"/>
      <c r="AT25" s="74"/>
      <c r="AU25" s="74"/>
      <c r="AV25" s="196"/>
      <c r="AW25" s="196"/>
      <c r="AX25" s="196"/>
      <c r="AY25" s="196"/>
      <c r="AZ25" s="74"/>
      <c r="BA25" s="74"/>
      <c r="BB25" s="74"/>
      <c r="BC25" s="192"/>
      <c r="BD25" s="192"/>
      <c r="BE25" s="74"/>
      <c r="BF25" s="74"/>
      <c r="BG25" s="192"/>
      <c r="BH25" s="74">
        <v>4182</v>
      </c>
      <c r="BI25" s="74">
        <v>4182</v>
      </c>
      <c r="BJ25" s="74">
        <v>0</v>
      </c>
      <c r="BK25" s="75">
        <f t="shared" si="167"/>
        <v>0</v>
      </c>
      <c r="BL25" s="74"/>
      <c r="BM25" s="74"/>
      <c r="BN25" s="74"/>
      <c r="BO25" s="192"/>
      <c r="BP25" s="192"/>
      <c r="BQ25" s="74"/>
      <c r="BR25" s="74"/>
      <c r="BS25" s="192"/>
      <c r="BT25" s="74"/>
      <c r="BU25" s="74">
        <v>789.08960999999999</v>
      </c>
      <c r="BV25" s="74">
        <v>0</v>
      </c>
      <c r="BW25" s="74"/>
      <c r="BX25" s="74"/>
      <c r="BY25" s="74"/>
      <c r="BZ25" s="74"/>
      <c r="CA25" s="192"/>
      <c r="CB25" s="74"/>
      <c r="CC25" s="74"/>
      <c r="CD25" s="74"/>
      <c r="CE25" s="192"/>
      <c r="CF25" s="74"/>
      <c r="CG25" s="74"/>
      <c r="CH25" s="74"/>
      <c r="CI25" s="74"/>
      <c r="CJ25" s="74"/>
      <c r="CK25" s="74"/>
      <c r="CL25" s="74"/>
      <c r="CM25" s="74"/>
      <c r="CN25" s="73"/>
      <c r="CO25" s="73"/>
      <c r="CP25" s="74"/>
      <c r="CQ25" s="192"/>
      <c r="CR25" s="73"/>
      <c r="CS25" s="73"/>
      <c r="CT25" s="74"/>
      <c r="CU25" s="192"/>
      <c r="CV25" s="74"/>
      <c r="CW25" s="74"/>
      <c r="CX25" s="74"/>
      <c r="CY25" s="192"/>
      <c r="CZ25" s="74"/>
      <c r="DA25" s="74"/>
      <c r="DB25" s="74"/>
      <c r="DC25" s="192"/>
      <c r="DD25" s="74"/>
      <c r="DE25" s="74"/>
      <c r="DF25" s="74"/>
      <c r="DG25" s="192"/>
      <c r="DH25" s="74"/>
      <c r="DI25" s="74"/>
      <c r="DJ25" s="74"/>
      <c r="DK25" s="192"/>
      <c r="DL25" s="74"/>
      <c r="DM25" s="74"/>
      <c r="DN25" s="74"/>
      <c r="DO25" s="192"/>
      <c r="DP25" s="74"/>
      <c r="DQ25" s="74"/>
      <c r="DR25" s="74"/>
      <c r="DS25" s="74"/>
      <c r="DT25" s="74"/>
      <c r="DU25" s="74"/>
      <c r="DV25" s="74"/>
      <c r="DW25" s="74"/>
      <c r="DX25" s="74"/>
      <c r="DY25" s="74"/>
      <c r="DZ25" s="74"/>
      <c r="EA25" s="74"/>
      <c r="EB25" s="74"/>
      <c r="EC25" s="74"/>
      <c r="ED25" s="74"/>
      <c r="EE25" s="74"/>
      <c r="EF25" s="74"/>
      <c r="EG25" s="74"/>
      <c r="EH25" s="74"/>
      <c r="EI25" s="74"/>
      <c r="EJ25" s="192"/>
      <c r="EK25" s="73"/>
      <c r="EL25" s="74"/>
      <c r="EM25" s="192"/>
      <c r="EN25" s="74"/>
      <c r="EO25" s="74"/>
      <c r="EP25" s="74"/>
      <c r="EQ25" s="74"/>
      <c r="ER25" s="74"/>
      <c r="ES25" s="74"/>
      <c r="ET25" s="74"/>
      <c r="EU25" s="74"/>
      <c r="EV25" s="77"/>
      <c r="EW25" s="77"/>
      <c r="EX25" s="77"/>
      <c r="EY25" s="77"/>
      <c r="EZ25" s="74"/>
      <c r="FA25" s="74"/>
      <c r="FB25" s="74"/>
      <c r="FC25" s="74"/>
      <c r="FD25" s="74"/>
      <c r="FE25" s="74"/>
      <c r="FF25" s="74"/>
      <c r="FG25" s="74"/>
      <c r="FH25" s="74"/>
      <c r="FI25" s="74"/>
      <c r="FJ25" s="74"/>
      <c r="FK25" s="74"/>
      <c r="FL25" s="74"/>
      <c r="FM25" s="74"/>
      <c r="FN25" s="74"/>
      <c r="FO25" s="74"/>
      <c r="FP25" s="74"/>
      <c r="FQ25" s="74"/>
      <c r="FR25" s="74"/>
      <c r="FS25" s="74"/>
      <c r="FT25" s="74"/>
      <c r="FU25" s="74"/>
      <c r="FV25" s="74"/>
      <c r="FW25" s="74"/>
      <c r="FX25" s="74"/>
      <c r="FY25" s="74"/>
      <c r="FZ25" s="74"/>
      <c r="GA25" s="74"/>
      <c r="GB25" s="74"/>
      <c r="GC25" s="74"/>
      <c r="GD25" s="74"/>
      <c r="GE25" s="74"/>
      <c r="GF25" s="74"/>
      <c r="GG25" s="74"/>
      <c r="GH25" s="74"/>
      <c r="GI25" s="74"/>
      <c r="GJ25" s="74"/>
      <c r="GK25" s="74"/>
      <c r="GL25" s="74"/>
      <c r="GM25" s="74"/>
      <c r="GN25" s="74"/>
      <c r="GO25" s="74"/>
      <c r="GP25" s="74"/>
      <c r="GQ25" s="74"/>
      <c r="GR25" s="74"/>
      <c r="GS25" s="74"/>
      <c r="GT25" s="74"/>
      <c r="GU25" s="74"/>
      <c r="GV25" s="74"/>
      <c r="GW25" s="74"/>
      <c r="GX25" s="74"/>
      <c r="GY25" s="74"/>
      <c r="GZ25" s="74"/>
      <c r="HA25" s="74"/>
      <c r="HB25" s="74"/>
      <c r="HC25" s="74"/>
      <c r="HD25" s="74"/>
      <c r="HE25" s="74"/>
      <c r="HF25" s="74"/>
      <c r="HG25" s="74"/>
      <c r="HH25" s="74"/>
      <c r="HI25" s="74"/>
      <c r="HJ25" s="74"/>
      <c r="HK25" s="74"/>
      <c r="HL25" s="74"/>
      <c r="HM25" s="74"/>
      <c r="HN25" s="74"/>
      <c r="HO25" s="74"/>
      <c r="HP25" s="74"/>
      <c r="HQ25" s="74"/>
      <c r="HR25" s="74"/>
      <c r="HS25" s="74"/>
      <c r="HT25" s="74"/>
      <c r="HU25" s="74"/>
      <c r="HV25" s="74"/>
      <c r="HW25" s="74"/>
      <c r="HX25" s="74"/>
      <c r="HY25" s="74"/>
      <c r="HZ25" s="74"/>
      <c r="IA25" s="74"/>
      <c r="IB25" s="74"/>
      <c r="IC25" s="74"/>
      <c r="ID25" s="74"/>
      <c r="IE25" s="74"/>
      <c r="IF25" s="74"/>
      <c r="IG25" s="74"/>
      <c r="IH25" s="74"/>
      <c r="II25" s="74"/>
      <c r="IJ25" s="74"/>
      <c r="IK25" s="74"/>
      <c r="IL25" s="74"/>
      <c r="IM25" s="74"/>
    </row>
    <row r="26" spans="1:247" s="69" customFormat="1" ht="31.5" x14ac:dyDescent="0.25">
      <c r="A26" s="80" t="s">
        <v>122</v>
      </c>
      <c r="B26" s="156">
        <f t="shared" si="164"/>
        <v>901707.21719</v>
      </c>
      <c r="C26" s="156">
        <f t="shared" si="165"/>
        <v>909480.82757999981</v>
      </c>
      <c r="D26" s="156">
        <f t="shared" si="166"/>
        <v>909480.82757999981</v>
      </c>
      <c r="E26" s="156"/>
      <c r="F26" s="228">
        <f t="shared" si="83"/>
        <v>594749.91552999988</v>
      </c>
      <c r="G26" s="71">
        <f t="shared" si="0"/>
        <v>65.394442355925804</v>
      </c>
      <c r="H26" s="72">
        <f>H27+H28+H29+H30+H31+H32+H33+H34+H35+H36+H37+H38+H39</f>
        <v>0</v>
      </c>
      <c r="I26" s="72">
        <f>I27+I28+I29+I30+I31+I32+I33+I34+I35+I36+I37+I38+I39</f>
        <v>0</v>
      </c>
      <c r="J26" s="72">
        <f>J27+J28+J29+J30+J31+J32+J33+J34+J35+J36+J37+J38+J39</f>
        <v>0</v>
      </c>
      <c r="K26" s="71"/>
      <c r="L26" s="72">
        <f t="shared" ref="L26" si="185">L27+L28+L29+L30+L31+L32+L33+L34+L35+L36+L37+L38+L39</f>
        <v>0</v>
      </c>
      <c r="M26" s="72">
        <f t="shared" ref="M26:O26" si="186">M27+M28+M29+M30+M31+M32+M33+M34+M35+M36+M37+M38+M39</f>
        <v>0</v>
      </c>
      <c r="N26" s="72">
        <f t="shared" si="186"/>
        <v>0</v>
      </c>
      <c r="O26" s="72">
        <f t="shared" si="186"/>
        <v>0</v>
      </c>
      <c r="P26" s="72">
        <f t="shared" ref="P26" si="187">P27+P28+P29+P30+P31+P32+P33+P34+P35+P36+P37+P38+P39</f>
        <v>0</v>
      </c>
      <c r="Q26" s="72">
        <f t="shared" ref="Q26:V26" si="188">Q27+Q28+Q29+Q30+Q31+Q32+Q33+Q34+Q35+Q36+Q37+Q38+Q39</f>
        <v>0</v>
      </c>
      <c r="R26" s="72">
        <f t="shared" si="188"/>
        <v>0</v>
      </c>
      <c r="S26" s="72">
        <f t="shared" si="188"/>
        <v>0</v>
      </c>
      <c r="T26" s="72">
        <f t="shared" ref="T26" si="189">T27+T28+T29+T30+T31+T32+T33+T34+T35+T36+T37+T38+T39</f>
        <v>0</v>
      </c>
      <c r="U26" s="72">
        <f t="shared" si="188"/>
        <v>0</v>
      </c>
      <c r="V26" s="72">
        <f t="shared" si="188"/>
        <v>0</v>
      </c>
      <c r="W26" s="71"/>
      <c r="X26" s="72">
        <f>SUM(X27:X39)</f>
        <v>0</v>
      </c>
      <c r="Y26" s="72">
        <f>SUM(Y27:Y39)</f>
        <v>0</v>
      </c>
      <c r="Z26" s="72">
        <f>SUM(Z27:Z39)</f>
        <v>0</v>
      </c>
      <c r="AA26" s="71"/>
      <c r="AB26" s="72">
        <f>AB27+AB28+AB29+AB30+AB31+AB32+AB33+AB34+AB35+AB36+AB37+AB38+AB39</f>
        <v>0</v>
      </c>
      <c r="AC26" s="72">
        <f>AC27+AC28+AC29+AC30+AC31+AC32+AC33+AC34+AC35+AC36+AC37+AC38+AC39</f>
        <v>0</v>
      </c>
      <c r="AD26" s="72">
        <f>AD27+AD28+AD29+AD30+AD31+AD32+AD33+AD34+AD35+AD36+AD37+AD38+AD39</f>
        <v>0</v>
      </c>
      <c r="AE26" s="71"/>
      <c r="AF26" s="72">
        <f>AF27+AF28+AF29+AF30+AF31+AF32+AF33+AF34+AF35+AF36+AF37+AF38+AF39</f>
        <v>129.49741</v>
      </c>
      <c r="AG26" s="72">
        <f>AG27+AG28+AG29+AG30+AG31+AG32+AG33+AG34+AG35+AG36+AG37+AG38+AG39</f>
        <v>129.49741</v>
      </c>
      <c r="AH26" s="72">
        <f>AH27+AH28+AH29+AH30+AH31+AH32+AH33+AH34+AH35+AH36+AH37+AH38+AH39</f>
        <v>129.49741</v>
      </c>
      <c r="AI26" s="71">
        <f>AH26/AG26*100</f>
        <v>100</v>
      </c>
      <c r="AJ26" s="71"/>
      <c r="AK26" s="72">
        <f>AK27+AK28+AK29+AK30+AK31+AK32+AK33+AK34+AK35+AK36+AK37+AK38+AK39</f>
        <v>0</v>
      </c>
      <c r="AL26" s="72">
        <f>AL27+AL28+AL29+AL30+AL31+AL32+AL33+AL34+AL35+AL36+AL37+AL38+AL39</f>
        <v>0</v>
      </c>
      <c r="AM26" s="72">
        <f>AM27+AM28+AM29+AM30+AM31+AM32+AM33+AM34+AM35+AM36+AM37+AM38+AM39</f>
        <v>0</v>
      </c>
      <c r="AN26" s="72"/>
      <c r="AO26" s="72">
        <f>AO27+AO28+AO29+AO30+AO31+AO32+AO33+AO34+AO35+AO36+AO37+AO38+AO39</f>
        <v>0</v>
      </c>
      <c r="AP26" s="72">
        <f>AP27+AP28+AP29+AP30+AP31+AP32+AP33+AP34+AP35+AP36+AP37+AP38+AP39</f>
        <v>0</v>
      </c>
      <c r="AQ26" s="71"/>
      <c r="AR26" s="72">
        <f>AR27+AR28+AR29+AR30+AR31+AR32+AR33+AR34+AR35+AR36+AR37+AR38+AR39</f>
        <v>12000</v>
      </c>
      <c r="AS26" s="72">
        <f>AS27+AS28+AS29+AS30+AS31+AS32+AS33+AS34+AS35+AS36+AS37+AS38+AS39</f>
        <v>12000</v>
      </c>
      <c r="AT26" s="72">
        <f>AT27+AT28+AT29+AT30+AT31+AT32+AT33+AT34+AT35+AT36+AT37+AT38+AT39</f>
        <v>0</v>
      </c>
      <c r="AU26" s="71">
        <f>AT26/AS26*100</f>
        <v>0</v>
      </c>
      <c r="AV26" s="72">
        <f t="shared" ref="AV26" si="190">AV27+AV28+AV29+AV30+AV31+AV32+AV33+AV34+AV35+AV36+AV37+AV38+AV39</f>
        <v>45548.2</v>
      </c>
      <c r="AW26" s="72">
        <f t="shared" ref="AW26:BC26" si="191">AW27+AW28+AW29+AW30+AW31+AW32+AW33+AW34+AW35+AW36+AW37+AW38+AW39</f>
        <v>45548.2</v>
      </c>
      <c r="AX26" s="72">
        <f t="shared" si="191"/>
        <v>6761.3336900000004</v>
      </c>
      <c r="AY26" s="72">
        <f t="shared" si="191"/>
        <v>14.844348821687797</v>
      </c>
      <c r="AZ26" s="72">
        <f t="shared" ref="AZ26" si="192">AZ27+AZ28+AZ29+AZ30+AZ31+AZ32+AZ33+AZ34+AZ35+AZ36+AZ37+AZ38+AZ39</f>
        <v>0</v>
      </c>
      <c r="BA26" s="72">
        <f t="shared" si="191"/>
        <v>0</v>
      </c>
      <c r="BB26" s="72">
        <f t="shared" si="191"/>
        <v>0</v>
      </c>
      <c r="BC26" s="72">
        <f t="shared" si="191"/>
        <v>0</v>
      </c>
      <c r="BD26" s="72"/>
      <c r="BE26" s="72">
        <f>BE27+BE28+BE29+BE30+BE31+BE32+BE33+BE34+BE35+BE36+BE37+BE38+BE39</f>
        <v>0</v>
      </c>
      <c r="BF26" s="72">
        <f>BF27+BF28+BF29+BF30+BF31+BF32+BF33+BF34+BF35+BF36+BF37+BF38+BF39</f>
        <v>0</v>
      </c>
      <c r="BG26" s="72">
        <f>BG27+BG28+BG29+BG30+BG31+BG32+BG33+BG34+BG35+BG36+BG37+BG38+BG39</f>
        <v>0</v>
      </c>
      <c r="BH26" s="72">
        <f t="shared" ref="BH26" si="193">BH27+BH28+BH29+BH30+BH31+BH32+BH33+BH34+BH35+BH36+BH37+BH38+BH39</f>
        <v>34746</v>
      </c>
      <c r="BI26" s="72">
        <f t="shared" ref="BI26:BO26" si="194">BI27+BI28+BI29+BI30+BI31+BI32+BI33+BI34+BI35+BI36+BI37+BI38+BI39</f>
        <v>34746</v>
      </c>
      <c r="BJ26" s="72">
        <f t="shared" si="194"/>
        <v>0</v>
      </c>
      <c r="BK26" s="193">
        <f t="shared" si="167"/>
        <v>0</v>
      </c>
      <c r="BL26" s="72">
        <f t="shared" ref="BL26" si="195">BL27+BL28+BL29+BL30+BL31+BL32+BL33+BL34+BL35+BL36+BL37+BL38+BL39</f>
        <v>0</v>
      </c>
      <c r="BM26" s="72">
        <f t="shared" si="194"/>
        <v>0</v>
      </c>
      <c r="BN26" s="72">
        <f t="shared" si="194"/>
        <v>0</v>
      </c>
      <c r="BO26" s="72">
        <f t="shared" si="194"/>
        <v>0</v>
      </c>
      <c r="BP26" s="72"/>
      <c r="BQ26" s="72">
        <f>BQ27+BQ28+BQ29+BQ30+BQ31+BQ32+BQ33+BQ34+BQ35+BQ36+BQ37+BQ38+BQ39</f>
        <v>0</v>
      </c>
      <c r="BR26" s="72">
        <f>BR27+BR28+BR29+BR30+BR31+BR32+BR33+BR34+BR35+BR36+BR37+BR38+BR39</f>
        <v>0</v>
      </c>
      <c r="BS26" s="72">
        <f>BS27+BS28+BS29+BS30+BS31+BS32+BS33+BS34+BS35+BS36+BS37+BS38+BS39</f>
        <v>0</v>
      </c>
      <c r="BT26" s="72"/>
      <c r="BU26" s="72">
        <f>BU27+BU28+BU29+BU30+BU31+BU32+BU33+BU34+BU35+BU36+BU37+BU38+BU39</f>
        <v>1414.434</v>
      </c>
      <c r="BV26" s="72">
        <f>BV27+BV28+BV29+BV30+BV31+BV32+BV33+BV34+BV35+BV36+BV37+BV38+BV39</f>
        <v>0</v>
      </c>
      <c r="BW26" s="71"/>
      <c r="BX26" s="72">
        <f t="shared" ref="BX26:BY26" si="196">BX27+BX28+BX29+BX30+BX31+BX32+BX33+BX34+BX35+BX36+BX37+BX38+BX39</f>
        <v>18417.7</v>
      </c>
      <c r="BY26" s="72">
        <f t="shared" si="196"/>
        <v>16723.48</v>
      </c>
      <c r="BZ26" s="72">
        <f t="shared" ref="BZ26" si="197">BZ27+BZ28+BZ29+BZ30+BZ31+BZ32+BZ33+BZ34+BZ35+BZ36+BZ37+BZ38+BZ39</f>
        <v>3683.54</v>
      </c>
      <c r="CA26" s="72">
        <f>BZ26/BY26*100</f>
        <v>22.026157235216594</v>
      </c>
      <c r="CB26" s="72">
        <f t="shared" ref="CB26" si="198">CB27+CB28+CB29+CB30+CB31+CB32+CB33+CB34+CB35+CB36+CB37+CB38+CB39</f>
        <v>1000</v>
      </c>
      <c r="CC26" s="72">
        <f t="shared" ref="CC26:CH26" si="199">CC27+CC28+CC29+CC30+CC31+CC32+CC33+CC34+CC35+CC36+CC37+CC38+CC39</f>
        <v>0</v>
      </c>
      <c r="CD26" s="72">
        <f t="shared" si="199"/>
        <v>0</v>
      </c>
      <c r="CE26" s="72">
        <f t="shared" si="199"/>
        <v>0</v>
      </c>
      <c r="CF26" s="72">
        <f t="shared" ref="CF26" si="200">CF27+CF28+CF29+CF30+CF31+CF32+CF33+CF34+CF35+CF36+CF37+CF38+CF39</f>
        <v>1000</v>
      </c>
      <c r="CG26" s="72">
        <f t="shared" si="199"/>
        <v>2000</v>
      </c>
      <c r="CH26" s="72">
        <f t="shared" si="199"/>
        <v>0</v>
      </c>
      <c r="CI26" s="72">
        <f>CH26/CG26*100</f>
        <v>0</v>
      </c>
      <c r="CJ26" s="72">
        <f t="shared" ref="CJ26" si="201">CJ27+CJ28+CJ29+CJ30+CJ31+CJ32+CJ33+CJ34+CJ35+CJ36+CJ37+CJ38+CJ39</f>
        <v>500</v>
      </c>
      <c r="CK26" s="72">
        <f t="shared" ref="CK26:CL26" si="202">CK27+CK28+CK29+CK30+CK31+CK32+CK33+CK34+CK35+CK36+CK37+CK38+CK39</f>
        <v>500</v>
      </c>
      <c r="CL26" s="72">
        <f t="shared" si="202"/>
        <v>0</v>
      </c>
      <c r="CM26" s="72">
        <f>CL26/CK26*100</f>
        <v>0</v>
      </c>
      <c r="CN26" s="72">
        <f t="shared" ref="CN26" si="203">CN27+CN28+CN29+CN30+CN31+CN32+CN33+CN34+CN35+CN36+CN37+CN38+CN39</f>
        <v>0</v>
      </c>
      <c r="CO26" s="72">
        <f t="shared" ref="CO26:CX26" si="204">CO27+CO28+CO29+CO30+CO31+CO32+CO33+CO34+CO35+CO36+CO37+CO38+CO39</f>
        <v>0</v>
      </c>
      <c r="CP26" s="72">
        <f t="shared" si="204"/>
        <v>0</v>
      </c>
      <c r="CQ26" s="72">
        <f t="shared" si="204"/>
        <v>0</v>
      </c>
      <c r="CR26" s="72">
        <f t="shared" si="204"/>
        <v>0</v>
      </c>
      <c r="CS26" s="72">
        <f t="shared" ref="CS26:CU26" si="205">CS27+CS28+CS29+CS30+CS31+CS32+CS33+CS34+CS35+CS36+CS37+CS38+CS39</f>
        <v>0</v>
      </c>
      <c r="CT26" s="72">
        <f t="shared" si="205"/>
        <v>0</v>
      </c>
      <c r="CU26" s="72">
        <f t="shared" si="205"/>
        <v>0</v>
      </c>
      <c r="CV26" s="72">
        <f t="shared" ref="CV26" si="206">CV27+CV28+CV29+CV30+CV31+CV32+CV33+CV34+CV35+CV36+CV37+CV38+CV39</f>
        <v>0</v>
      </c>
      <c r="CW26" s="72">
        <f t="shared" si="204"/>
        <v>0</v>
      </c>
      <c r="CX26" s="72">
        <f t="shared" si="204"/>
        <v>0</v>
      </c>
      <c r="CY26" s="72"/>
      <c r="CZ26" s="72">
        <f t="shared" ref="CZ26:DC26" si="207">CZ27+CZ28+CZ29+CZ30+CZ31+CZ32+CZ33+CZ34+CZ35+CZ36+CZ37+CZ38+CZ39</f>
        <v>72481</v>
      </c>
      <c r="DA26" s="72">
        <f t="shared" si="207"/>
        <v>80534.494390000007</v>
      </c>
      <c r="DB26" s="72">
        <f t="shared" si="207"/>
        <v>0</v>
      </c>
      <c r="DC26" s="72">
        <f t="shared" si="207"/>
        <v>0</v>
      </c>
      <c r="DD26" s="72">
        <f t="shared" ref="DD26:DK26" si="208">DD27+DD28+DD29+DD30+DD31+DD32+DD33+DD34+DD35+DD36+DD37+DD38+DD39</f>
        <v>0</v>
      </c>
      <c r="DE26" s="72">
        <f t="shared" ref="DE26:DH26" si="209">DE27+DE28+DE29+DE30+DE31+DE32+DE33+DE34+DE35+DE36+DE37+DE38+DE39</f>
        <v>0</v>
      </c>
      <c r="DF26" s="72">
        <f t="shared" si="209"/>
        <v>0</v>
      </c>
      <c r="DG26" s="72">
        <f t="shared" si="209"/>
        <v>0</v>
      </c>
      <c r="DH26" s="72">
        <f t="shared" si="209"/>
        <v>9904.2080000000005</v>
      </c>
      <c r="DI26" s="72">
        <f t="shared" si="208"/>
        <v>9904.2080000000005</v>
      </c>
      <c r="DJ26" s="72">
        <f t="shared" si="208"/>
        <v>0</v>
      </c>
      <c r="DK26" s="72">
        <f t="shared" si="208"/>
        <v>0</v>
      </c>
      <c r="DL26" s="72">
        <f t="shared" ref="DL26:DO26" si="210">DL27+DL28+DL29+DL30+DL31+DL32+DL33+DL34+DL35+DL36+DL37+DL38+DL39</f>
        <v>0</v>
      </c>
      <c r="DM26" s="72">
        <f t="shared" si="210"/>
        <v>0</v>
      </c>
      <c r="DN26" s="72">
        <f t="shared" si="210"/>
        <v>0</v>
      </c>
      <c r="DO26" s="72">
        <f t="shared" si="210"/>
        <v>0</v>
      </c>
      <c r="DP26" s="72">
        <f t="shared" ref="DP26:DR26" si="211">DP27+DP28+DP29+DP30+DP31+DP32+DP33+DP34+DP35+DP36+DP37+DP38+DP39</f>
        <v>474523.43199999997</v>
      </c>
      <c r="DQ26" s="72">
        <f t="shared" si="211"/>
        <v>474523.31399999995</v>
      </c>
      <c r="DR26" s="72">
        <f t="shared" si="211"/>
        <v>394291.93199999997</v>
      </c>
      <c r="DS26" s="71">
        <f>DR26/DQ26*100</f>
        <v>83.092214938042005</v>
      </c>
      <c r="DT26" s="71"/>
      <c r="DU26" s="72">
        <f>DU27+DU28+DU29+DU30+DU31+DU32+DU33+DU34+DU35+DU36+DU37+DU38+DU39</f>
        <v>0</v>
      </c>
      <c r="DV26" s="72">
        <f>DV27+DV28+DV29+DV30+DV31+DV32+DV33+DV34+DV35+DV36+DV37+DV38+DV39</f>
        <v>0</v>
      </c>
      <c r="DW26" s="71"/>
      <c r="DX26" s="72">
        <f>DX27+DX28+DX29+DX30+DX31+DX32+DX33+DX34+DX35+DX36+DX37+DX38+DX39</f>
        <v>500</v>
      </c>
      <c r="DY26" s="72">
        <f>DY27+DY28+DY29+DY30+DY31+DY32+DY33+DY34+DY35+DY36+DY37+DY38+DY39</f>
        <v>500</v>
      </c>
      <c r="DZ26" s="72">
        <f>DZ27+DZ28+DZ29+DZ30+DZ31+DZ32+DZ33+DZ34+DZ35+DZ36+DZ37+DZ38+DZ39</f>
        <v>0</v>
      </c>
      <c r="EA26" s="71">
        <f>DZ26/DY26*100</f>
        <v>0</v>
      </c>
      <c r="EB26" s="72"/>
      <c r="EC26" s="72"/>
      <c r="ED26" s="72"/>
      <c r="EE26" s="71"/>
      <c r="EF26" s="72"/>
      <c r="EG26" s="72"/>
      <c r="EH26" s="72"/>
      <c r="EI26" s="71"/>
      <c r="EJ26" s="72">
        <f>EJ27+EJ28+EJ29+EJ30+EJ31+EJ32+EJ33+EJ34+EJ35+EJ36+EJ37+EJ38+EJ39</f>
        <v>81160.714290000004</v>
      </c>
      <c r="EK26" s="72">
        <f>EK27+EK28+EK29+EK30+EK31+EK32+EK33+EK34+EK35+EK36+EK37+EK38+EK39</f>
        <v>81160.714290000004</v>
      </c>
      <c r="EL26" s="72">
        <f>EL27+EL28+EL29+EL30+EL31+EL32+EL33+EL34+EL35+EL36+EL37+EL38+EL39</f>
        <v>81160.714290000004</v>
      </c>
      <c r="EM26" s="72">
        <f>EL26/EK26*100</f>
        <v>100</v>
      </c>
      <c r="EN26" s="72">
        <f>EN27+EN28+EN29+EN30+EN31+EN32+EN33+EN34+EN35+EN36+EN37+EN38+EN39</f>
        <v>93722.898140000005</v>
      </c>
      <c r="EO26" s="72">
        <f>EO27+EO28+EO29+EO30+EO31+EO32+EO33+EO34+EO35+EO36+EO37+EO38+EO39</f>
        <v>93722.898140000005</v>
      </c>
      <c r="EP26" s="72">
        <f>EP27+EP28+EP29+EP30+EP31+EP32+EP33+EP34+EP35+EP36+EP37+EP38+EP39</f>
        <v>93722.898140000005</v>
      </c>
      <c r="EQ26" s="71">
        <f t="shared" ref="EQ26" si="212">EP26/EO26*100</f>
        <v>100</v>
      </c>
      <c r="ER26" s="71"/>
      <c r="ES26" s="71"/>
      <c r="ET26" s="71"/>
      <c r="EU26" s="71"/>
      <c r="EV26" s="76"/>
      <c r="EW26" s="76">
        <f>SUM(EW27:EW39)</f>
        <v>0</v>
      </c>
      <c r="EX26" s="76">
        <f>SUM(EX27:EX39)</f>
        <v>0</v>
      </c>
      <c r="EY26" s="76"/>
      <c r="EZ26" s="72">
        <f>SUM(EZ27:EZ39)</f>
        <v>15000</v>
      </c>
      <c r="FA26" s="72">
        <f>SUM(FA27:FA39)</f>
        <v>15000</v>
      </c>
      <c r="FB26" s="72">
        <f>SUM(FB27:FB39)</f>
        <v>15000</v>
      </c>
      <c r="FC26" s="71">
        <f>FB26/FA26*100</f>
        <v>100</v>
      </c>
      <c r="FD26" s="72">
        <f>SUM(FD27:FD39)</f>
        <v>0</v>
      </c>
      <c r="FE26" s="72">
        <f>SUM(FE27:FE39)</f>
        <v>0</v>
      </c>
      <c r="FF26" s="72">
        <f>SUM(FF27:FF39)</f>
        <v>0</v>
      </c>
      <c r="FG26" s="71"/>
      <c r="FH26" s="71"/>
      <c r="FI26" s="72">
        <f>SUM(FI27:FI39)</f>
        <v>0</v>
      </c>
      <c r="FJ26" s="72">
        <f>SUM(FJ27:FJ39)</f>
        <v>0</v>
      </c>
      <c r="FK26" s="71"/>
      <c r="FL26" s="71"/>
      <c r="FM26" s="72">
        <f>SUM(FM27:FM39)</f>
        <v>0</v>
      </c>
      <c r="FN26" s="72">
        <f>SUM(FN27:FN39)</f>
        <v>0</v>
      </c>
      <c r="FO26" s="71"/>
      <c r="FP26" s="72">
        <f>SUM(FP27:FP39)</f>
        <v>37597.86735</v>
      </c>
      <c r="FQ26" s="72">
        <f>SUM(FQ27:FQ39)</f>
        <v>37597.86735</v>
      </c>
      <c r="FR26" s="72">
        <f>SUM(FR27:FR39)</f>
        <v>0</v>
      </c>
      <c r="FS26" s="71"/>
      <c r="FT26" s="72">
        <f>SUM(FT27:FT39)</f>
        <v>2391</v>
      </c>
      <c r="FU26" s="72">
        <f>SUM(FU27:FU39)</f>
        <v>2391</v>
      </c>
      <c r="FV26" s="72">
        <f>SUM(FV27:FV39)</f>
        <v>0</v>
      </c>
      <c r="FW26" s="71"/>
      <c r="FX26" s="71"/>
      <c r="FY26" s="72">
        <f>SUM(FY27:FY39)</f>
        <v>0</v>
      </c>
      <c r="FZ26" s="72">
        <f>SUM(FZ27:FZ39)</f>
        <v>0</v>
      </c>
      <c r="GA26" s="71"/>
      <c r="GB26" s="71"/>
      <c r="GC26" s="72">
        <f>SUM(GC27:GC39)</f>
        <v>0</v>
      </c>
      <c r="GD26" s="72">
        <f>SUM(GD27:GD39)</f>
        <v>0</v>
      </c>
      <c r="GE26" s="71"/>
      <c r="GF26" s="71"/>
      <c r="GG26" s="72">
        <f>SUM(GG27:GG39)</f>
        <v>0</v>
      </c>
      <c r="GH26" s="72">
        <f>SUM(GH27:GH39)</f>
        <v>0</v>
      </c>
      <c r="GI26" s="71"/>
      <c r="GJ26" s="71"/>
      <c r="GK26" s="72">
        <f>SUM(GK27:GK39)</f>
        <v>0</v>
      </c>
      <c r="GL26" s="72">
        <f>SUM(GL27:GL39)</f>
        <v>0</v>
      </c>
      <c r="GM26" s="71"/>
      <c r="GN26" s="71"/>
      <c r="GO26" s="72"/>
      <c r="GP26" s="72"/>
      <c r="GQ26" s="71"/>
      <c r="GR26" s="71"/>
      <c r="GS26" s="72"/>
      <c r="GT26" s="72"/>
      <c r="GU26" s="71"/>
      <c r="GV26" s="71"/>
      <c r="GW26" s="72"/>
      <c r="GX26" s="72"/>
      <c r="GY26" s="71"/>
      <c r="GZ26" s="71"/>
      <c r="HA26" s="72"/>
      <c r="HB26" s="72"/>
      <c r="HC26" s="71"/>
      <c r="HD26" s="71"/>
      <c r="HE26" s="72"/>
      <c r="HF26" s="72"/>
      <c r="HG26" s="71"/>
      <c r="HH26" s="71"/>
      <c r="HI26" s="72"/>
      <c r="HJ26" s="72"/>
      <c r="HK26" s="71"/>
      <c r="HL26" s="71"/>
      <c r="HM26" s="72"/>
      <c r="HN26" s="72"/>
      <c r="HO26" s="71"/>
      <c r="HP26" s="71">
        <f>SUM(HP27:HP39)</f>
        <v>1084.7</v>
      </c>
      <c r="HQ26" s="72"/>
      <c r="HR26" s="72"/>
      <c r="HS26" s="71"/>
      <c r="HT26" s="71">
        <f>SUM(HT27:HT39)</f>
        <v>0</v>
      </c>
      <c r="HU26" s="71">
        <f t="shared" ref="HU26:HV26" si="213">SUM(HU27:HU39)</f>
        <v>1074.72</v>
      </c>
      <c r="HV26" s="71">
        <f t="shared" si="213"/>
        <v>0</v>
      </c>
      <c r="HW26" s="71"/>
      <c r="HX26" s="71">
        <f>SUM(HX27:HX39)</f>
        <v>0</v>
      </c>
      <c r="HY26" s="71">
        <f t="shared" ref="HY26" si="214">SUM(HY27:HY39)</f>
        <v>10</v>
      </c>
      <c r="HZ26" s="71">
        <f t="shared" ref="HZ26" si="215">SUM(HZ27:HZ39)</f>
        <v>0</v>
      </c>
      <c r="IA26" s="71"/>
      <c r="IB26" s="71">
        <f>SUM(IB27:IB39)</f>
        <v>0</v>
      </c>
      <c r="IC26" s="71">
        <f t="shared" ref="IC26" si="216">SUM(IC27:IC39)</f>
        <v>0</v>
      </c>
      <c r="ID26" s="71">
        <f t="shared" ref="ID26" si="217">SUM(ID27:ID39)</f>
        <v>0</v>
      </c>
      <c r="IE26" s="71"/>
      <c r="IF26" s="71">
        <f>SUM(IF27:IF39)</f>
        <v>0</v>
      </c>
      <c r="IG26" s="71">
        <f t="shared" ref="IG26" si="218">SUM(IG27:IG39)</f>
        <v>0</v>
      </c>
      <c r="IH26" s="71">
        <f t="shared" ref="IH26" si="219">SUM(IH27:IH39)</f>
        <v>0</v>
      </c>
      <c r="II26" s="71"/>
      <c r="IJ26" s="71">
        <f>SUM(IJ27:IJ39)</f>
        <v>0</v>
      </c>
      <c r="IK26" s="71">
        <f t="shared" ref="IK26" si="220">SUM(IK27:IK39)</f>
        <v>0</v>
      </c>
      <c r="IL26" s="71">
        <f t="shared" ref="IL26" si="221">SUM(IL27:IL39)</f>
        <v>0</v>
      </c>
      <c r="IM26" s="71"/>
    </row>
    <row r="27" spans="1:247" ht="24" customHeight="1" x14ac:dyDescent="0.25">
      <c r="A27" s="10" t="s">
        <v>121</v>
      </c>
      <c r="B27" s="157">
        <f t="shared" si="164"/>
        <v>365861.68705000001</v>
      </c>
      <c r="C27" s="157">
        <f t="shared" si="165"/>
        <v>372220.84344000003</v>
      </c>
      <c r="D27" s="157">
        <f t="shared" si="166"/>
        <v>372220.84344000003</v>
      </c>
      <c r="E27" s="157"/>
      <c r="F27" s="229">
        <f t="shared" si="83"/>
        <v>106735.08539000001</v>
      </c>
      <c r="G27" s="74">
        <f t="shared" si="0"/>
        <v>28.675203785895757</v>
      </c>
      <c r="H27" s="73"/>
      <c r="I27" s="73"/>
      <c r="J27" s="73"/>
      <c r="K27" s="74"/>
      <c r="L27" s="74"/>
      <c r="M27" s="74"/>
      <c r="N27" s="74"/>
      <c r="O27" s="73"/>
      <c r="P27" s="73">
        <v>0</v>
      </c>
      <c r="Q27" s="73">
        <v>0</v>
      </c>
      <c r="R27" s="73">
        <v>0</v>
      </c>
      <c r="S27" s="74"/>
      <c r="T27" s="73"/>
      <c r="U27" s="73"/>
      <c r="V27" s="73"/>
      <c r="W27" s="74"/>
      <c r="X27" s="73"/>
      <c r="Y27" s="73"/>
      <c r="Z27" s="73"/>
      <c r="AA27" s="74"/>
      <c r="AB27" s="73"/>
      <c r="AC27" s="73"/>
      <c r="AD27" s="73"/>
      <c r="AE27" s="74"/>
      <c r="AF27" s="73">
        <v>129.49741</v>
      </c>
      <c r="AG27" s="73">
        <v>129.49741</v>
      </c>
      <c r="AH27" s="73">
        <v>129.49741</v>
      </c>
      <c r="AI27" s="74">
        <f>AH27/AG27*100</f>
        <v>100</v>
      </c>
      <c r="AJ27" s="74"/>
      <c r="AK27" s="73"/>
      <c r="AL27" s="73"/>
      <c r="AM27" s="74"/>
      <c r="AN27" s="74"/>
      <c r="AO27" s="74"/>
      <c r="AP27" s="74"/>
      <c r="AQ27" s="74"/>
      <c r="AR27" s="73">
        <v>0</v>
      </c>
      <c r="AS27" s="73">
        <v>0</v>
      </c>
      <c r="AT27" s="73"/>
      <c r="AU27" s="74"/>
      <c r="AV27" s="73">
        <v>45548.2</v>
      </c>
      <c r="AW27" s="73">
        <v>45548.2</v>
      </c>
      <c r="AX27" s="74">
        <v>6761.3336900000004</v>
      </c>
      <c r="AY27" s="73">
        <f>AX27/AW27*100</f>
        <v>14.844348821687797</v>
      </c>
      <c r="AZ27" s="73"/>
      <c r="BA27" s="73"/>
      <c r="BB27" s="73"/>
      <c r="BC27" s="73"/>
      <c r="BD27" s="73"/>
      <c r="BE27" s="73"/>
      <c r="BF27" s="191"/>
      <c r="BG27" s="191"/>
      <c r="BH27" s="73"/>
      <c r="BI27" s="73"/>
      <c r="BJ27" s="191"/>
      <c r="BK27" s="75"/>
      <c r="BL27" s="73"/>
      <c r="BM27" s="73"/>
      <c r="BN27" s="191"/>
      <c r="BO27" s="191"/>
      <c r="BP27" s="191"/>
      <c r="BQ27" s="73"/>
      <c r="BR27" s="191"/>
      <c r="BS27" s="191"/>
      <c r="BT27" s="73"/>
      <c r="BU27" s="73"/>
      <c r="BV27" s="73"/>
      <c r="BW27" s="74"/>
      <c r="BX27" s="73">
        <v>18417.7</v>
      </c>
      <c r="BY27" s="73">
        <v>16723.48</v>
      </c>
      <c r="BZ27" s="73">
        <v>3683.54</v>
      </c>
      <c r="CA27" s="73">
        <f>BZ27/BY27*100</f>
        <v>22.026157235216594</v>
      </c>
      <c r="CB27" s="73">
        <v>1000</v>
      </c>
      <c r="CC27" s="73"/>
      <c r="CD27" s="73"/>
      <c r="CE27" s="73"/>
      <c r="CF27" s="73">
        <v>1000</v>
      </c>
      <c r="CG27" s="73">
        <v>2000</v>
      </c>
      <c r="CH27" s="73"/>
      <c r="CI27" s="73">
        <f>CH27/CG27*100</f>
        <v>0</v>
      </c>
      <c r="CJ27" s="73">
        <v>500</v>
      </c>
      <c r="CK27" s="73">
        <v>500</v>
      </c>
      <c r="CL27" s="163"/>
      <c r="CM27" s="73">
        <f>CL27/CK27*100</f>
        <v>0</v>
      </c>
      <c r="CN27" s="73"/>
      <c r="CO27" s="73"/>
      <c r="CP27" s="191"/>
      <c r="CQ27" s="191"/>
      <c r="CR27" s="73"/>
      <c r="CS27" s="73"/>
      <c r="CT27" s="191"/>
      <c r="CU27" s="191"/>
      <c r="CV27" s="73"/>
      <c r="CW27" s="73"/>
      <c r="CX27" s="73"/>
      <c r="CY27" s="73"/>
      <c r="CZ27" s="73">
        <v>72481</v>
      </c>
      <c r="DA27" s="73">
        <v>80534.494390000007</v>
      </c>
      <c r="DB27" s="73"/>
      <c r="DC27" s="73"/>
      <c r="DD27" s="73"/>
      <c r="DE27" s="73"/>
      <c r="DF27" s="73"/>
      <c r="DG27" s="73"/>
      <c r="DH27" s="73">
        <v>9904.2080000000005</v>
      </c>
      <c r="DI27" s="73">
        <v>9904.2080000000005</v>
      </c>
      <c r="DJ27" s="73">
        <v>0</v>
      </c>
      <c r="DK27" s="73"/>
      <c r="DL27" s="73"/>
      <c r="DM27" s="73"/>
      <c r="DN27" s="73"/>
      <c r="DO27" s="73"/>
      <c r="DP27" s="73">
        <v>80231.5</v>
      </c>
      <c r="DQ27" s="73">
        <v>80231.381999999998</v>
      </c>
      <c r="DR27" s="73">
        <v>0</v>
      </c>
      <c r="DS27" s="74">
        <f>DR27/DQ27*100</f>
        <v>0</v>
      </c>
      <c r="DT27" s="74"/>
      <c r="DU27" s="73"/>
      <c r="DV27" s="73"/>
      <c r="DW27" s="74"/>
      <c r="DX27" s="73">
        <v>500</v>
      </c>
      <c r="DY27" s="73">
        <v>500</v>
      </c>
      <c r="DZ27" s="73"/>
      <c r="EA27" s="74">
        <f>DZ27/DY27*100</f>
        <v>0</v>
      </c>
      <c r="EB27" s="73"/>
      <c r="EC27" s="73"/>
      <c r="ED27" s="73"/>
      <c r="EE27" s="74"/>
      <c r="EF27" s="73"/>
      <c r="EG27" s="73"/>
      <c r="EH27" s="73"/>
      <c r="EI27" s="74"/>
      <c r="EJ27" s="73">
        <v>81160.714290000004</v>
      </c>
      <c r="EK27" s="73">
        <v>81160.714290000004</v>
      </c>
      <c r="EL27" s="73">
        <v>81160.714290000004</v>
      </c>
      <c r="EM27" s="73">
        <f>EL27/EK27*100</f>
        <v>100</v>
      </c>
      <c r="EN27" s="73"/>
      <c r="EO27" s="73"/>
      <c r="EP27" s="73"/>
      <c r="EQ27" s="74"/>
      <c r="ER27" s="74"/>
      <c r="ES27" s="74"/>
      <c r="ET27" s="74"/>
      <c r="EU27" s="74"/>
      <c r="EV27" s="77"/>
      <c r="EW27" s="77"/>
      <c r="EX27" s="77"/>
      <c r="EY27" s="77"/>
      <c r="EZ27" s="73">
        <v>15000</v>
      </c>
      <c r="FA27" s="73">
        <v>15000</v>
      </c>
      <c r="FB27" s="73">
        <v>15000</v>
      </c>
      <c r="FC27" s="74">
        <f>FB27/FA27*100</f>
        <v>100</v>
      </c>
      <c r="FD27" s="73"/>
      <c r="FE27" s="73"/>
      <c r="FF27" s="73"/>
      <c r="FG27" s="74"/>
      <c r="FH27" s="74"/>
      <c r="FI27" s="73"/>
      <c r="FJ27" s="73"/>
      <c r="FK27" s="74"/>
      <c r="FL27" s="74"/>
      <c r="FM27" s="73"/>
      <c r="FN27" s="73"/>
      <c r="FO27" s="74"/>
      <c r="FP27" s="73">
        <v>37597.86735</v>
      </c>
      <c r="FQ27" s="73">
        <v>37597.86735</v>
      </c>
      <c r="FR27" s="73"/>
      <c r="FS27" s="74"/>
      <c r="FT27" s="73">
        <v>2391</v>
      </c>
      <c r="FU27" s="73">
        <v>2391</v>
      </c>
      <c r="FV27" s="73"/>
      <c r="FW27" s="74"/>
      <c r="FX27" s="74"/>
      <c r="FY27" s="73"/>
      <c r="FZ27" s="73"/>
      <c r="GA27" s="74"/>
      <c r="GB27" s="74"/>
      <c r="GC27" s="73"/>
      <c r="GD27" s="73"/>
      <c r="GE27" s="74"/>
      <c r="GF27" s="74"/>
      <c r="GG27" s="73"/>
      <c r="GH27" s="73"/>
      <c r="GI27" s="74"/>
      <c r="GJ27" s="74"/>
      <c r="GK27" s="73"/>
      <c r="GL27" s="73"/>
      <c r="GM27" s="74"/>
      <c r="GN27" s="74"/>
      <c r="GO27" s="73"/>
      <c r="GP27" s="73"/>
      <c r="GQ27" s="74"/>
      <c r="GR27" s="74"/>
      <c r="GS27" s="73"/>
      <c r="GT27" s="73"/>
      <c r="GU27" s="74"/>
      <c r="GV27" s="74"/>
      <c r="GW27" s="73"/>
      <c r="GX27" s="73"/>
      <c r="GY27" s="74"/>
      <c r="GZ27" s="74"/>
      <c r="HA27" s="73"/>
      <c r="HB27" s="73"/>
      <c r="HC27" s="74"/>
      <c r="HD27" s="74"/>
      <c r="HE27" s="73"/>
      <c r="HF27" s="73"/>
      <c r="HG27" s="74"/>
      <c r="HH27" s="74"/>
      <c r="HI27" s="73"/>
      <c r="HJ27" s="73"/>
      <c r="HK27" s="74"/>
      <c r="HL27" s="74"/>
      <c r="HM27" s="73"/>
      <c r="HN27" s="73"/>
      <c r="HO27" s="74"/>
      <c r="HP27" s="74"/>
      <c r="HQ27" s="73"/>
      <c r="HR27" s="73"/>
      <c r="HS27" s="74"/>
      <c r="HT27" s="74"/>
      <c r="HU27" s="73"/>
      <c r="HV27" s="73"/>
      <c r="HW27" s="74"/>
      <c r="HX27" s="74"/>
      <c r="HY27" s="73"/>
      <c r="HZ27" s="73"/>
      <c r="IA27" s="74"/>
      <c r="IB27" s="74"/>
      <c r="IC27" s="73"/>
      <c r="ID27" s="73"/>
      <c r="IE27" s="74"/>
      <c r="IF27" s="74"/>
      <c r="IG27" s="73"/>
      <c r="IH27" s="73"/>
      <c r="II27" s="74"/>
      <c r="IJ27" s="74"/>
      <c r="IK27" s="73"/>
      <c r="IL27" s="73"/>
      <c r="IM27" s="74"/>
    </row>
    <row r="28" spans="1:247" ht="15.75" x14ac:dyDescent="0.25">
      <c r="A28" s="10" t="s">
        <v>292</v>
      </c>
      <c r="B28" s="157">
        <f t="shared" si="164"/>
        <v>500014.83013999998</v>
      </c>
      <c r="C28" s="157">
        <f t="shared" si="165"/>
        <v>500014.83013999998</v>
      </c>
      <c r="D28" s="157">
        <f t="shared" si="166"/>
        <v>500014.83013999998</v>
      </c>
      <c r="E28" s="157"/>
      <c r="F28" s="229">
        <f t="shared" si="83"/>
        <v>488014.83013999998</v>
      </c>
      <c r="G28" s="74">
        <f t="shared" si="0"/>
        <v>97.600071182560711</v>
      </c>
      <c r="H28" s="74"/>
      <c r="I28" s="74"/>
      <c r="J28" s="74"/>
      <c r="K28" s="74"/>
      <c r="L28" s="74"/>
      <c r="M28" s="74"/>
      <c r="N28" s="74"/>
      <c r="O28" s="74"/>
      <c r="P28" s="74"/>
      <c r="Q28" s="74"/>
      <c r="R28" s="74"/>
      <c r="S28" s="74"/>
      <c r="T28" s="74"/>
      <c r="U28" s="74"/>
      <c r="V28" s="74"/>
      <c r="W28" s="71"/>
      <c r="X28" s="71"/>
      <c r="Y28" s="71"/>
      <c r="Z28" s="71"/>
      <c r="AA28" s="74"/>
      <c r="AB28" s="71"/>
      <c r="AC28" s="71"/>
      <c r="AD28" s="71"/>
      <c r="AE28" s="74"/>
      <c r="AF28" s="71"/>
      <c r="AG28" s="71"/>
      <c r="AH28" s="71"/>
      <c r="AI28" s="74"/>
      <c r="AJ28" s="74"/>
      <c r="AK28" s="74"/>
      <c r="AL28" s="74"/>
      <c r="AM28" s="74"/>
      <c r="AN28" s="74"/>
      <c r="AO28" s="74"/>
      <c r="AP28" s="74"/>
      <c r="AQ28" s="74"/>
      <c r="AR28" s="74">
        <v>12000</v>
      </c>
      <c r="AS28" s="74">
        <v>12000</v>
      </c>
      <c r="AT28" s="74">
        <v>0</v>
      </c>
      <c r="AU28" s="74">
        <f>AT28/AS28*100</f>
        <v>0</v>
      </c>
      <c r="AV28" s="196"/>
      <c r="AW28" s="196"/>
      <c r="AX28" s="196"/>
      <c r="AY28" s="196"/>
      <c r="AZ28" s="74"/>
      <c r="BA28" s="74"/>
      <c r="BB28" s="74"/>
      <c r="BC28" s="192"/>
      <c r="BD28" s="192"/>
      <c r="BE28" s="74"/>
      <c r="BF28" s="74"/>
      <c r="BG28" s="192"/>
      <c r="BH28" s="74"/>
      <c r="BI28" s="74"/>
      <c r="BJ28" s="74"/>
      <c r="BK28" s="75"/>
      <c r="BL28" s="74"/>
      <c r="BM28" s="74"/>
      <c r="BN28" s="74"/>
      <c r="BO28" s="192"/>
      <c r="BP28" s="192"/>
      <c r="BQ28" s="74"/>
      <c r="BR28" s="74"/>
      <c r="BS28" s="192"/>
      <c r="BT28" s="74"/>
      <c r="BU28" s="74"/>
      <c r="BV28" s="74"/>
      <c r="BW28" s="74"/>
      <c r="BX28" s="73"/>
      <c r="BY28" s="73"/>
      <c r="BZ28" s="74"/>
      <c r="CA28" s="192"/>
      <c r="CB28" s="74"/>
      <c r="CC28" s="74"/>
      <c r="CD28" s="74"/>
      <c r="CE28" s="192"/>
      <c r="CF28" s="74"/>
      <c r="CG28" s="74"/>
      <c r="CH28" s="74"/>
      <c r="CI28" s="74"/>
      <c r="CJ28" s="74"/>
      <c r="CK28" s="74"/>
      <c r="CL28" s="74"/>
      <c r="CM28" s="74"/>
      <c r="CN28" s="73"/>
      <c r="CO28" s="73"/>
      <c r="CP28" s="74"/>
      <c r="CQ28" s="74"/>
      <c r="CR28" s="73"/>
      <c r="CS28" s="73"/>
      <c r="CT28" s="74"/>
      <c r="CU28" s="74"/>
      <c r="CV28" s="74"/>
      <c r="CW28" s="74"/>
      <c r="CX28" s="74"/>
      <c r="CY28" s="192"/>
      <c r="CZ28" s="74"/>
      <c r="DA28" s="74"/>
      <c r="DB28" s="74"/>
      <c r="DC28" s="192"/>
      <c r="DD28" s="74"/>
      <c r="DE28" s="74"/>
      <c r="DF28" s="74"/>
      <c r="DG28" s="192"/>
      <c r="DH28" s="74"/>
      <c r="DI28" s="74"/>
      <c r="DJ28" s="74"/>
      <c r="DK28" s="192"/>
      <c r="DL28" s="74"/>
      <c r="DM28" s="74"/>
      <c r="DN28" s="74"/>
      <c r="DO28" s="192"/>
      <c r="DP28" s="74">
        <v>394291.93199999997</v>
      </c>
      <c r="DQ28" s="74">
        <v>394291.93199999997</v>
      </c>
      <c r="DR28" s="74">
        <v>394291.93199999997</v>
      </c>
      <c r="DS28" s="74">
        <f t="shared" ref="DS28" si="222">DR28/DQ28*100</f>
        <v>100</v>
      </c>
      <c r="DT28" s="74"/>
      <c r="DU28" s="74"/>
      <c r="DV28" s="74"/>
      <c r="DW28" s="74"/>
      <c r="DX28" s="74"/>
      <c r="DY28" s="74"/>
      <c r="DZ28" s="74"/>
      <c r="EA28" s="74"/>
      <c r="EB28" s="74"/>
      <c r="EC28" s="74"/>
      <c r="ED28" s="74"/>
      <c r="EE28" s="74"/>
      <c r="EF28" s="74"/>
      <c r="EG28" s="74"/>
      <c r="EH28" s="74"/>
      <c r="EI28" s="74"/>
      <c r="EJ28" s="74"/>
      <c r="EK28" s="73"/>
      <c r="EL28" s="74"/>
      <c r="EM28" s="74"/>
      <c r="EN28" s="74">
        <v>93722.898140000005</v>
      </c>
      <c r="EO28" s="74">
        <v>93722.898140000005</v>
      </c>
      <c r="EP28" s="74">
        <v>93722.898140000005</v>
      </c>
      <c r="EQ28" s="74">
        <f>EP28/EO28*100</f>
        <v>100</v>
      </c>
      <c r="ER28" s="74"/>
      <c r="ES28" s="74"/>
      <c r="ET28" s="74"/>
      <c r="EU28" s="74"/>
      <c r="EV28" s="77"/>
      <c r="EW28" s="77"/>
      <c r="EX28" s="77"/>
      <c r="EY28" s="77"/>
      <c r="EZ28" s="74"/>
      <c r="FA28" s="74"/>
      <c r="FB28" s="74"/>
      <c r="FC28" s="74"/>
      <c r="FD28" s="74"/>
      <c r="FE28" s="74"/>
      <c r="FF28" s="74"/>
      <c r="FG28" s="74"/>
      <c r="FH28" s="74"/>
      <c r="FI28" s="74"/>
      <c r="FJ28" s="74"/>
      <c r="FK28" s="74"/>
      <c r="FL28" s="74"/>
      <c r="FM28" s="74"/>
      <c r="FN28" s="74"/>
      <c r="FO28" s="74"/>
      <c r="FP28" s="74"/>
      <c r="FQ28" s="74"/>
      <c r="FR28" s="74"/>
      <c r="FS28" s="74"/>
      <c r="FT28" s="74"/>
      <c r="FU28" s="74"/>
      <c r="FV28" s="74"/>
      <c r="FW28" s="74"/>
      <c r="FX28" s="74"/>
      <c r="FY28" s="74"/>
      <c r="FZ28" s="74"/>
      <c r="GA28" s="74"/>
      <c r="GB28" s="74"/>
      <c r="GC28" s="74"/>
      <c r="GD28" s="74"/>
      <c r="GE28" s="74"/>
      <c r="GF28" s="74"/>
      <c r="GG28" s="74"/>
      <c r="GH28" s="74"/>
      <c r="GI28" s="74"/>
      <c r="GJ28" s="74"/>
      <c r="GK28" s="74"/>
      <c r="GL28" s="74"/>
      <c r="GM28" s="74"/>
      <c r="GN28" s="74"/>
      <c r="GO28" s="74"/>
      <c r="GP28" s="74"/>
      <c r="GQ28" s="74"/>
      <c r="GR28" s="74"/>
      <c r="GS28" s="74"/>
      <c r="GT28" s="74"/>
      <c r="GU28" s="74"/>
      <c r="GV28" s="74"/>
      <c r="GW28" s="74"/>
      <c r="GX28" s="74"/>
      <c r="GY28" s="74"/>
      <c r="GZ28" s="74"/>
      <c r="HA28" s="74"/>
      <c r="HB28" s="74"/>
      <c r="HC28" s="74"/>
      <c r="HD28" s="74"/>
      <c r="HE28" s="74"/>
      <c r="HF28" s="74"/>
      <c r="HG28" s="74"/>
      <c r="HH28" s="74"/>
      <c r="HI28" s="74"/>
      <c r="HJ28" s="74"/>
      <c r="HK28" s="74"/>
      <c r="HL28" s="74"/>
      <c r="HM28" s="74"/>
      <c r="HN28" s="74"/>
      <c r="HO28" s="74"/>
      <c r="HP28" s="74"/>
      <c r="HQ28" s="74"/>
      <c r="HR28" s="74"/>
      <c r="HS28" s="74"/>
      <c r="HT28" s="74"/>
      <c r="HU28" s="74"/>
      <c r="HV28" s="74"/>
      <c r="HW28" s="74"/>
      <c r="HX28" s="74"/>
      <c r="HY28" s="74"/>
      <c r="HZ28" s="74"/>
      <c r="IA28" s="74"/>
      <c r="IB28" s="74"/>
      <c r="IC28" s="74"/>
      <c r="ID28" s="74"/>
      <c r="IE28" s="74"/>
      <c r="IF28" s="74"/>
      <c r="IG28" s="74"/>
      <c r="IH28" s="74"/>
      <c r="II28" s="74"/>
      <c r="IJ28" s="74"/>
      <c r="IK28" s="74"/>
      <c r="IL28" s="74"/>
      <c r="IM28" s="74"/>
    </row>
    <row r="29" spans="1:247" ht="15.75" x14ac:dyDescent="0.25">
      <c r="A29" s="10" t="s">
        <v>124</v>
      </c>
      <c r="B29" s="157">
        <f t="shared" si="164"/>
        <v>4776</v>
      </c>
      <c r="C29" s="157">
        <f t="shared" si="165"/>
        <v>4776</v>
      </c>
      <c r="D29" s="157">
        <f t="shared" si="166"/>
        <v>4776</v>
      </c>
      <c r="E29" s="157"/>
      <c r="F29" s="229">
        <f t="shared" si="83"/>
        <v>0</v>
      </c>
      <c r="G29" s="74">
        <f t="shared" si="0"/>
        <v>0</v>
      </c>
      <c r="H29" s="74"/>
      <c r="I29" s="74"/>
      <c r="J29" s="74"/>
      <c r="K29" s="74"/>
      <c r="L29" s="74"/>
      <c r="M29" s="74"/>
      <c r="N29" s="74"/>
      <c r="O29" s="74"/>
      <c r="P29" s="74"/>
      <c r="Q29" s="74"/>
      <c r="R29" s="74"/>
      <c r="S29" s="74"/>
      <c r="T29" s="74"/>
      <c r="U29" s="74"/>
      <c r="V29" s="74"/>
      <c r="W29" s="71"/>
      <c r="X29" s="71"/>
      <c r="Y29" s="71"/>
      <c r="Z29" s="71"/>
      <c r="AA29" s="74"/>
      <c r="AB29" s="71"/>
      <c r="AC29" s="71"/>
      <c r="AD29" s="71"/>
      <c r="AE29" s="74"/>
      <c r="AF29" s="71"/>
      <c r="AG29" s="71"/>
      <c r="AH29" s="71"/>
      <c r="AI29" s="74"/>
      <c r="AJ29" s="74"/>
      <c r="AK29" s="74"/>
      <c r="AL29" s="74"/>
      <c r="AM29" s="74"/>
      <c r="AN29" s="74"/>
      <c r="AO29" s="74"/>
      <c r="AP29" s="74"/>
      <c r="AQ29" s="74"/>
      <c r="AR29" s="74"/>
      <c r="AS29" s="74"/>
      <c r="AT29" s="74"/>
      <c r="AU29" s="74"/>
      <c r="AV29" s="196"/>
      <c r="AW29" s="196"/>
      <c r="AX29" s="196"/>
      <c r="AY29" s="196"/>
      <c r="AZ29" s="74"/>
      <c r="BA29" s="74"/>
      <c r="BB29" s="74"/>
      <c r="BC29" s="192"/>
      <c r="BD29" s="192"/>
      <c r="BE29" s="74"/>
      <c r="BF29" s="74"/>
      <c r="BG29" s="192"/>
      <c r="BH29" s="74">
        <v>4776</v>
      </c>
      <c r="BI29" s="74">
        <v>4776</v>
      </c>
      <c r="BJ29" s="74">
        <v>0</v>
      </c>
      <c r="BK29" s="75">
        <f t="shared" si="167"/>
        <v>0</v>
      </c>
      <c r="BL29" s="74"/>
      <c r="BM29" s="74"/>
      <c r="BN29" s="74"/>
      <c r="BO29" s="192"/>
      <c r="BP29" s="192"/>
      <c r="BQ29" s="74"/>
      <c r="BR29" s="74"/>
      <c r="BS29" s="192"/>
      <c r="BT29" s="74"/>
      <c r="BU29" s="74"/>
      <c r="BV29" s="74"/>
      <c r="BW29" s="74"/>
      <c r="BX29" s="73"/>
      <c r="BY29" s="73"/>
      <c r="BZ29" s="74"/>
      <c r="CA29" s="192"/>
      <c r="CB29" s="74"/>
      <c r="CC29" s="74"/>
      <c r="CD29" s="74"/>
      <c r="CE29" s="192"/>
      <c r="CF29" s="74"/>
      <c r="CG29" s="74"/>
      <c r="CH29" s="74"/>
      <c r="CI29" s="74"/>
      <c r="CJ29" s="74"/>
      <c r="CK29" s="74"/>
      <c r="CL29" s="74"/>
      <c r="CM29" s="74"/>
      <c r="CN29" s="73"/>
      <c r="CO29" s="73"/>
      <c r="CP29" s="74"/>
      <c r="CQ29" s="192"/>
      <c r="CR29" s="73"/>
      <c r="CS29" s="73"/>
      <c r="CT29" s="74"/>
      <c r="CU29" s="192"/>
      <c r="CV29" s="74"/>
      <c r="CW29" s="74"/>
      <c r="CX29" s="74"/>
      <c r="CY29" s="192"/>
      <c r="CZ29" s="74"/>
      <c r="DA29" s="74"/>
      <c r="DB29" s="74"/>
      <c r="DC29" s="192"/>
      <c r="DD29" s="74"/>
      <c r="DE29" s="74"/>
      <c r="DF29" s="74"/>
      <c r="DG29" s="192"/>
      <c r="DH29" s="74"/>
      <c r="DI29" s="74"/>
      <c r="DJ29" s="74"/>
      <c r="DK29" s="192"/>
      <c r="DL29" s="74"/>
      <c r="DM29" s="74"/>
      <c r="DN29" s="74"/>
      <c r="DO29" s="192"/>
      <c r="DP29" s="74"/>
      <c r="DQ29" s="74"/>
      <c r="DR29" s="74"/>
      <c r="DS29" s="74"/>
      <c r="DT29" s="74"/>
      <c r="DU29" s="74"/>
      <c r="DV29" s="74"/>
      <c r="DW29" s="74"/>
      <c r="DX29" s="74"/>
      <c r="DY29" s="74"/>
      <c r="DZ29" s="74"/>
      <c r="EA29" s="74"/>
      <c r="EB29" s="74"/>
      <c r="EC29" s="74"/>
      <c r="ED29" s="74"/>
      <c r="EE29" s="74"/>
      <c r="EF29" s="74"/>
      <c r="EG29" s="74"/>
      <c r="EH29" s="74"/>
      <c r="EI29" s="74"/>
      <c r="EJ29" s="192"/>
      <c r="EK29" s="73"/>
      <c r="EL29" s="74"/>
      <c r="EM29" s="192"/>
      <c r="EN29" s="74"/>
      <c r="EO29" s="74"/>
      <c r="EP29" s="74"/>
      <c r="EQ29" s="74"/>
      <c r="ER29" s="74"/>
      <c r="ES29" s="74"/>
      <c r="ET29" s="74"/>
      <c r="EU29" s="74"/>
      <c r="EV29" s="77"/>
      <c r="EW29" s="77"/>
      <c r="EX29" s="77"/>
      <c r="EY29" s="77"/>
      <c r="EZ29" s="74"/>
      <c r="FA29" s="74"/>
      <c r="FB29" s="74"/>
      <c r="FC29" s="74"/>
      <c r="FD29" s="74"/>
      <c r="FE29" s="74"/>
      <c r="FF29" s="74"/>
      <c r="FG29" s="74"/>
      <c r="FH29" s="74"/>
      <c r="FI29" s="74"/>
      <c r="FJ29" s="74"/>
      <c r="FK29" s="74"/>
      <c r="FL29" s="74"/>
      <c r="FM29" s="74"/>
      <c r="FN29" s="74"/>
      <c r="FO29" s="74"/>
      <c r="FP29" s="74"/>
      <c r="FQ29" s="74"/>
      <c r="FR29" s="74"/>
      <c r="FS29" s="74"/>
      <c r="FT29" s="74"/>
      <c r="FU29" s="74"/>
      <c r="FV29" s="74"/>
      <c r="FW29" s="74"/>
      <c r="FX29" s="74"/>
      <c r="FY29" s="74"/>
      <c r="FZ29" s="74"/>
      <c r="GA29" s="74"/>
      <c r="GB29" s="74"/>
      <c r="GC29" s="74"/>
      <c r="GD29" s="74"/>
      <c r="GE29" s="74"/>
      <c r="GF29" s="74"/>
      <c r="GG29" s="74"/>
      <c r="GH29" s="74"/>
      <c r="GI29" s="74"/>
      <c r="GJ29" s="74"/>
      <c r="GK29" s="74"/>
      <c r="GL29" s="74"/>
      <c r="GM29" s="74"/>
      <c r="GN29" s="74"/>
      <c r="GO29" s="74"/>
      <c r="GP29" s="74"/>
      <c r="GQ29" s="74"/>
      <c r="GR29" s="74"/>
      <c r="GS29" s="74"/>
      <c r="GT29" s="74"/>
      <c r="GU29" s="74"/>
      <c r="GV29" s="74"/>
      <c r="GW29" s="74"/>
      <c r="GX29" s="74"/>
      <c r="GY29" s="74"/>
      <c r="GZ29" s="74"/>
      <c r="HA29" s="74"/>
      <c r="HB29" s="74"/>
      <c r="HC29" s="74"/>
      <c r="HD29" s="74"/>
      <c r="HE29" s="74"/>
      <c r="HF29" s="74"/>
      <c r="HG29" s="74"/>
      <c r="HH29" s="74"/>
      <c r="HI29" s="74"/>
      <c r="HJ29" s="74"/>
      <c r="HK29" s="74"/>
      <c r="HL29" s="74"/>
      <c r="HM29" s="74"/>
      <c r="HN29" s="74"/>
      <c r="HO29" s="74"/>
      <c r="HP29" s="74"/>
      <c r="HQ29" s="74"/>
      <c r="HR29" s="74"/>
      <c r="HS29" s="74"/>
      <c r="HT29" s="74"/>
      <c r="HU29" s="74"/>
      <c r="HV29" s="74"/>
      <c r="HW29" s="74"/>
      <c r="HX29" s="74"/>
      <c r="HY29" s="74"/>
      <c r="HZ29" s="74"/>
      <c r="IA29" s="74"/>
      <c r="IB29" s="74"/>
      <c r="IC29" s="74"/>
      <c r="ID29" s="74"/>
      <c r="IE29" s="74"/>
      <c r="IF29" s="74"/>
      <c r="IG29" s="74"/>
      <c r="IH29" s="74"/>
      <c r="II29" s="74"/>
      <c r="IJ29" s="74"/>
      <c r="IK29" s="74"/>
      <c r="IL29" s="74"/>
      <c r="IM29" s="74"/>
    </row>
    <row r="30" spans="1:247" ht="15.75" x14ac:dyDescent="0.25">
      <c r="A30" s="10" t="s">
        <v>290</v>
      </c>
      <c r="B30" s="157">
        <f t="shared" si="164"/>
        <v>0</v>
      </c>
      <c r="C30" s="157">
        <f t="shared" si="165"/>
        <v>0</v>
      </c>
      <c r="D30" s="157">
        <f t="shared" si="166"/>
        <v>0</v>
      </c>
      <c r="E30" s="157"/>
      <c r="F30" s="229">
        <f t="shared" si="83"/>
        <v>0</v>
      </c>
      <c r="G30" s="74"/>
      <c r="H30" s="74"/>
      <c r="I30" s="74"/>
      <c r="J30" s="74"/>
      <c r="K30" s="74"/>
      <c r="L30" s="74"/>
      <c r="M30" s="74"/>
      <c r="N30" s="74"/>
      <c r="O30" s="74"/>
      <c r="P30" s="74"/>
      <c r="Q30" s="74"/>
      <c r="R30" s="74"/>
      <c r="S30" s="74"/>
      <c r="T30" s="74"/>
      <c r="U30" s="74"/>
      <c r="V30" s="74"/>
      <c r="W30" s="71"/>
      <c r="X30" s="71"/>
      <c r="Y30" s="71"/>
      <c r="Z30" s="71"/>
      <c r="AA30" s="74"/>
      <c r="AB30" s="71"/>
      <c r="AC30" s="71"/>
      <c r="AD30" s="71"/>
      <c r="AE30" s="74"/>
      <c r="AF30" s="71"/>
      <c r="AG30" s="71"/>
      <c r="AH30" s="71"/>
      <c r="AI30" s="74"/>
      <c r="AJ30" s="74"/>
      <c r="AK30" s="74"/>
      <c r="AL30" s="74"/>
      <c r="AM30" s="74"/>
      <c r="AN30" s="74"/>
      <c r="AO30" s="74"/>
      <c r="AP30" s="74"/>
      <c r="AQ30" s="74"/>
      <c r="AR30" s="74"/>
      <c r="AS30" s="74"/>
      <c r="AT30" s="74"/>
      <c r="AU30" s="74"/>
      <c r="AV30" s="196"/>
      <c r="AW30" s="196"/>
      <c r="AX30" s="196"/>
      <c r="AY30" s="196"/>
      <c r="AZ30" s="74"/>
      <c r="BA30" s="74"/>
      <c r="BB30" s="74"/>
      <c r="BC30" s="192"/>
      <c r="BD30" s="192"/>
      <c r="BE30" s="74"/>
      <c r="BF30" s="74"/>
      <c r="BG30" s="192"/>
      <c r="BH30" s="74"/>
      <c r="BI30" s="74"/>
      <c r="BJ30" s="74"/>
      <c r="BK30" s="75"/>
      <c r="BL30" s="74"/>
      <c r="BM30" s="74"/>
      <c r="BN30" s="74"/>
      <c r="BO30" s="192"/>
      <c r="BP30" s="192"/>
      <c r="BQ30" s="74"/>
      <c r="BR30" s="74"/>
      <c r="BS30" s="192"/>
      <c r="BT30" s="74"/>
      <c r="BU30" s="74"/>
      <c r="BV30" s="74"/>
      <c r="BW30" s="74"/>
      <c r="BX30" s="73"/>
      <c r="BY30" s="73"/>
      <c r="BZ30" s="74"/>
      <c r="CA30" s="192"/>
      <c r="CB30" s="74"/>
      <c r="CC30" s="74"/>
      <c r="CD30" s="74"/>
      <c r="CE30" s="192"/>
      <c r="CF30" s="74"/>
      <c r="CG30" s="74"/>
      <c r="CH30" s="74"/>
      <c r="CI30" s="74"/>
      <c r="CJ30" s="74"/>
      <c r="CK30" s="74"/>
      <c r="CL30" s="74"/>
      <c r="CM30" s="74"/>
      <c r="CN30" s="73"/>
      <c r="CO30" s="73"/>
      <c r="CP30" s="74"/>
      <c r="CQ30" s="192"/>
      <c r="CR30" s="73"/>
      <c r="CS30" s="73"/>
      <c r="CT30" s="74"/>
      <c r="CU30" s="192"/>
      <c r="CV30" s="74"/>
      <c r="CW30" s="74"/>
      <c r="CX30" s="74"/>
      <c r="CY30" s="192"/>
      <c r="CZ30" s="74"/>
      <c r="DA30" s="74"/>
      <c r="DB30" s="74"/>
      <c r="DC30" s="192"/>
      <c r="DD30" s="74"/>
      <c r="DE30" s="74"/>
      <c r="DF30" s="74"/>
      <c r="DG30" s="192"/>
      <c r="DH30" s="74"/>
      <c r="DI30" s="74"/>
      <c r="DJ30" s="74"/>
      <c r="DK30" s="192"/>
      <c r="DL30" s="74"/>
      <c r="DM30" s="74"/>
      <c r="DN30" s="74"/>
      <c r="DO30" s="192"/>
      <c r="DP30" s="74"/>
      <c r="DQ30" s="74"/>
      <c r="DR30" s="74"/>
      <c r="DS30" s="74"/>
      <c r="DT30" s="74"/>
      <c r="DU30" s="74"/>
      <c r="DV30" s="74"/>
      <c r="DW30" s="74"/>
      <c r="DX30" s="74"/>
      <c r="DY30" s="74"/>
      <c r="DZ30" s="74"/>
      <c r="EA30" s="74"/>
      <c r="EB30" s="74"/>
      <c r="EC30" s="74"/>
      <c r="ED30" s="74"/>
      <c r="EE30" s="74"/>
      <c r="EF30" s="74"/>
      <c r="EG30" s="74"/>
      <c r="EH30" s="74"/>
      <c r="EI30" s="74"/>
      <c r="EJ30" s="192"/>
      <c r="EK30" s="73"/>
      <c r="EL30" s="74"/>
      <c r="EM30" s="192"/>
      <c r="EN30" s="74"/>
      <c r="EO30" s="74"/>
      <c r="EP30" s="74"/>
      <c r="EQ30" s="74"/>
      <c r="ER30" s="74"/>
      <c r="ES30" s="74"/>
      <c r="ET30" s="74"/>
      <c r="EU30" s="74"/>
      <c r="EV30" s="77"/>
      <c r="EW30" s="77"/>
      <c r="EX30" s="77"/>
      <c r="EY30" s="77"/>
      <c r="EZ30" s="74"/>
      <c r="FA30" s="74"/>
      <c r="FB30" s="74"/>
      <c r="FC30" s="74"/>
      <c r="FD30" s="74"/>
      <c r="FE30" s="74"/>
      <c r="FF30" s="74"/>
      <c r="FG30" s="74"/>
      <c r="FH30" s="74"/>
      <c r="FI30" s="74"/>
      <c r="FJ30" s="74"/>
      <c r="FK30" s="74"/>
      <c r="FL30" s="74"/>
      <c r="FM30" s="74"/>
      <c r="FN30" s="74"/>
      <c r="FO30" s="74"/>
      <c r="FP30" s="74"/>
      <c r="FQ30" s="74"/>
      <c r="FR30" s="74"/>
      <c r="FS30" s="74"/>
      <c r="FT30" s="74"/>
      <c r="FU30" s="74"/>
      <c r="FV30" s="74"/>
      <c r="FW30" s="74"/>
      <c r="FX30" s="74"/>
      <c r="FY30" s="74"/>
      <c r="FZ30" s="74"/>
      <c r="GA30" s="74"/>
      <c r="GB30" s="74"/>
      <c r="GC30" s="74"/>
      <c r="GD30" s="74"/>
      <c r="GE30" s="74"/>
      <c r="GF30" s="74"/>
      <c r="GG30" s="74"/>
      <c r="GH30" s="74"/>
      <c r="GI30" s="74"/>
      <c r="GJ30" s="74"/>
      <c r="GK30" s="74"/>
      <c r="GL30" s="74"/>
      <c r="GM30" s="74"/>
      <c r="GN30" s="74"/>
      <c r="GO30" s="74"/>
      <c r="GP30" s="74"/>
      <c r="GQ30" s="74"/>
      <c r="GR30" s="74"/>
      <c r="GS30" s="74"/>
      <c r="GT30" s="74"/>
      <c r="GU30" s="74"/>
      <c r="GV30" s="74"/>
      <c r="GW30" s="74"/>
      <c r="GX30" s="74"/>
      <c r="GY30" s="74"/>
      <c r="GZ30" s="74"/>
      <c r="HA30" s="74"/>
      <c r="HB30" s="74"/>
      <c r="HC30" s="74"/>
      <c r="HD30" s="74"/>
      <c r="HE30" s="74"/>
      <c r="HF30" s="74"/>
      <c r="HG30" s="74"/>
      <c r="HH30" s="74"/>
      <c r="HI30" s="74"/>
      <c r="HJ30" s="74"/>
      <c r="HK30" s="74"/>
      <c r="HL30" s="74"/>
      <c r="HM30" s="74"/>
      <c r="HN30" s="74"/>
      <c r="HO30" s="74"/>
      <c r="HP30" s="74"/>
      <c r="HQ30" s="74"/>
      <c r="HR30" s="74"/>
      <c r="HS30" s="74"/>
      <c r="HT30" s="74"/>
      <c r="HU30" s="74"/>
      <c r="HV30" s="74"/>
      <c r="HW30" s="74"/>
      <c r="HX30" s="74"/>
      <c r="HY30" s="74"/>
      <c r="HZ30" s="74"/>
      <c r="IA30" s="74"/>
      <c r="IB30" s="74"/>
      <c r="IC30" s="74"/>
      <c r="ID30" s="74"/>
      <c r="IE30" s="74"/>
      <c r="IF30" s="74"/>
      <c r="IG30" s="74"/>
      <c r="IH30" s="74"/>
      <c r="II30" s="74"/>
      <c r="IJ30" s="74"/>
      <c r="IK30" s="74"/>
      <c r="IL30" s="74"/>
      <c r="IM30" s="74"/>
    </row>
    <row r="31" spans="1:247" ht="15.75" x14ac:dyDescent="0.25">
      <c r="A31" s="10" t="s">
        <v>125</v>
      </c>
      <c r="B31" s="157">
        <f t="shared" si="164"/>
        <v>7545</v>
      </c>
      <c r="C31" s="157">
        <f t="shared" si="165"/>
        <v>7545</v>
      </c>
      <c r="D31" s="157">
        <f t="shared" si="166"/>
        <v>7545</v>
      </c>
      <c r="E31" s="157"/>
      <c r="F31" s="229">
        <f t="shared" si="83"/>
        <v>0</v>
      </c>
      <c r="G31" s="74">
        <f>F31/C31*100</f>
        <v>0</v>
      </c>
      <c r="H31" s="74"/>
      <c r="I31" s="74"/>
      <c r="J31" s="74"/>
      <c r="K31" s="74"/>
      <c r="L31" s="74"/>
      <c r="M31" s="74"/>
      <c r="N31" s="74"/>
      <c r="O31" s="74"/>
      <c r="P31" s="74"/>
      <c r="Q31" s="74"/>
      <c r="R31" s="74"/>
      <c r="S31" s="74"/>
      <c r="T31" s="74"/>
      <c r="U31" s="74"/>
      <c r="V31" s="74"/>
      <c r="W31" s="71"/>
      <c r="X31" s="71"/>
      <c r="Y31" s="71"/>
      <c r="Z31" s="71"/>
      <c r="AA31" s="74"/>
      <c r="AB31" s="71"/>
      <c r="AC31" s="71"/>
      <c r="AD31" s="71"/>
      <c r="AE31" s="74"/>
      <c r="AF31" s="71"/>
      <c r="AG31" s="71"/>
      <c r="AH31" s="71"/>
      <c r="AI31" s="74"/>
      <c r="AJ31" s="74"/>
      <c r="AK31" s="74"/>
      <c r="AL31" s="74"/>
      <c r="AM31" s="74"/>
      <c r="AN31" s="74"/>
      <c r="AO31" s="74"/>
      <c r="AP31" s="74"/>
      <c r="AQ31" s="74"/>
      <c r="AR31" s="74"/>
      <c r="AS31" s="74"/>
      <c r="AT31" s="74"/>
      <c r="AU31" s="74"/>
      <c r="AV31" s="196"/>
      <c r="AW31" s="196"/>
      <c r="AX31" s="196"/>
      <c r="AY31" s="196"/>
      <c r="AZ31" s="74"/>
      <c r="BA31" s="74"/>
      <c r="BB31" s="74"/>
      <c r="BC31" s="192"/>
      <c r="BD31" s="192"/>
      <c r="BE31" s="74"/>
      <c r="BF31" s="74"/>
      <c r="BG31" s="192"/>
      <c r="BH31" s="74">
        <v>7545</v>
      </c>
      <c r="BI31" s="74">
        <v>7545</v>
      </c>
      <c r="BJ31" s="74">
        <v>0</v>
      </c>
      <c r="BK31" s="75">
        <f t="shared" si="167"/>
        <v>0</v>
      </c>
      <c r="BL31" s="74"/>
      <c r="BM31" s="74"/>
      <c r="BN31" s="74"/>
      <c r="BO31" s="192"/>
      <c r="BP31" s="192"/>
      <c r="BQ31" s="74"/>
      <c r="BR31" s="74"/>
      <c r="BS31" s="192"/>
      <c r="BT31" s="74"/>
      <c r="BU31" s="74"/>
      <c r="BV31" s="74"/>
      <c r="BW31" s="74"/>
      <c r="BX31" s="73"/>
      <c r="BY31" s="73"/>
      <c r="BZ31" s="74"/>
      <c r="CA31" s="192"/>
      <c r="CB31" s="74"/>
      <c r="CC31" s="74"/>
      <c r="CD31" s="74"/>
      <c r="CE31" s="192"/>
      <c r="CF31" s="74"/>
      <c r="CG31" s="74"/>
      <c r="CH31" s="74"/>
      <c r="CI31" s="74"/>
      <c r="CJ31" s="74"/>
      <c r="CK31" s="74"/>
      <c r="CL31" s="74"/>
      <c r="CM31" s="74"/>
      <c r="CN31" s="73"/>
      <c r="CO31" s="73"/>
      <c r="CP31" s="74"/>
      <c r="CQ31" s="192"/>
      <c r="CR31" s="73"/>
      <c r="CS31" s="73"/>
      <c r="CT31" s="74"/>
      <c r="CU31" s="192"/>
      <c r="CV31" s="74"/>
      <c r="CW31" s="74"/>
      <c r="CX31" s="74"/>
      <c r="CY31" s="192"/>
      <c r="CZ31" s="74"/>
      <c r="DA31" s="74"/>
      <c r="DB31" s="74"/>
      <c r="DC31" s="192"/>
      <c r="DD31" s="74"/>
      <c r="DE31" s="74"/>
      <c r="DF31" s="74"/>
      <c r="DG31" s="192"/>
      <c r="DH31" s="74"/>
      <c r="DI31" s="74"/>
      <c r="DJ31" s="74"/>
      <c r="DK31" s="192"/>
      <c r="DL31" s="74"/>
      <c r="DM31" s="74"/>
      <c r="DN31" s="74"/>
      <c r="DO31" s="192"/>
      <c r="DP31" s="74"/>
      <c r="DQ31" s="74"/>
      <c r="DR31" s="74"/>
      <c r="DS31" s="74"/>
      <c r="DT31" s="74"/>
      <c r="DU31" s="74"/>
      <c r="DV31" s="74"/>
      <c r="DW31" s="74"/>
      <c r="DX31" s="74"/>
      <c r="DY31" s="74"/>
      <c r="DZ31" s="74"/>
      <c r="EA31" s="74"/>
      <c r="EB31" s="74"/>
      <c r="EC31" s="74"/>
      <c r="ED31" s="74"/>
      <c r="EE31" s="74"/>
      <c r="EF31" s="74"/>
      <c r="EG31" s="74"/>
      <c r="EH31" s="74"/>
      <c r="EI31" s="74"/>
      <c r="EJ31" s="192"/>
      <c r="EK31" s="73"/>
      <c r="EL31" s="74"/>
      <c r="EM31" s="192"/>
      <c r="EN31" s="74"/>
      <c r="EO31" s="74"/>
      <c r="EP31" s="74"/>
      <c r="EQ31" s="74"/>
      <c r="ER31" s="74"/>
      <c r="ES31" s="74"/>
      <c r="ET31" s="74"/>
      <c r="EU31" s="74"/>
      <c r="EV31" s="77"/>
      <c r="EW31" s="77"/>
      <c r="EX31" s="77"/>
      <c r="EY31" s="77"/>
      <c r="EZ31" s="74"/>
      <c r="FA31" s="74"/>
      <c r="FB31" s="74"/>
      <c r="FC31" s="74"/>
      <c r="FD31" s="74"/>
      <c r="FE31" s="74"/>
      <c r="FF31" s="74"/>
      <c r="FG31" s="74"/>
      <c r="FH31" s="74"/>
      <c r="FI31" s="74"/>
      <c r="FJ31" s="74"/>
      <c r="FK31" s="74"/>
      <c r="FL31" s="74"/>
      <c r="FM31" s="74"/>
      <c r="FN31" s="74"/>
      <c r="FO31" s="74"/>
      <c r="FP31" s="74"/>
      <c r="FQ31" s="74"/>
      <c r="FR31" s="74"/>
      <c r="FS31" s="74"/>
      <c r="FT31" s="74"/>
      <c r="FU31" s="74"/>
      <c r="FV31" s="74"/>
      <c r="FW31" s="74"/>
      <c r="FX31" s="74"/>
      <c r="FY31" s="74"/>
      <c r="FZ31" s="74"/>
      <c r="GA31" s="74"/>
      <c r="GB31" s="74"/>
      <c r="GC31" s="74"/>
      <c r="GD31" s="74"/>
      <c r="GE31" s="74"/>
      <c r="GF31" s="74"/>
      <c r="GG31" s="74"/>
      <c r="GH31" s="74"/>
      <c r="GI31" s="74"/>
      <c r="GJ31" s="74"/>
      <c r="GK31" s="74"/>
      <c r="GL31" s="74"/>
      <c r="GM31" s="74"/>
      <c r="GN31" s="74"/>
      <c r="GO31" s="74"/>
      <c r="GP31" s="74"/>
      <c r="GQ31" s="74"/>
      <c r="GR31" s="74"/>
      <c r="GS31" s="74"/>
      <c r="GT31" s="74"/>
      <c r="GU31" s="74"/>
      <c r="GV31" s="74"/>
      <c r="GW31" s="74"/>
      <c r="GX31" s="74"/>
      <c r="GY31" s="74"/>
      <c r="GZ31" s="74"/>
      <c r="HA31" s="74"/>
      <c r="HB31" s="74"/>
      <c r="HC31" s="74"/>
      <c r="HD31" s="74"/>
      <c r="HE31" s="74"/>
      <c r="HF31" s="74"/>
      <c r="HG31" s="74"/>
      <c r="HH31" s="74"/>
      <c r="HI31" s="74"/>
      <c r="HJ31" s="74"/>
      <c r="HK31" s="74"/>
      <c r="HL31" s="74"/>
      <c r="HM31" s="74"/>
      <c r="HN31" s="74"/>
      <c r="HO31" s="74"/>
      <c r="HP31" s="74"/>
      <c r="HQ31" s="74"/>
      <c r="HR31" s="74"/>
      <c r="HS31" s="74"/>
      <c r="HT31" s="74"/>
      <c r="HU31" s="74"/>
      <c r="HV31" s="74"/>
      <c r="HW31" s="74"/>
      <c r="HX31" s="74"/>
      <c r="HY31" s="74"/>
      <c r="HZ31" s="74"/>
      <c r="IA31" s="74"/>
      <c r="IB31" s="74"/>
      <c r="IC31" s="74"/>
      <c r="ID31" s="74"/>
      <c r="IE31" s="74"/>
      <c r="IF31" s="74"/>
      <c r="IG31" s="74"/>
      <c r="IH31" s="74"/>
      <c r="II31" s="74"/>
      <c r="IJ31" s="74"/>
      <c r="IK31" s="74"/>
      <c r="IL31" s="74"/>
      <c r="IM31" s="74"/>
    </row>
    <row r="32" spans="1:247" ht="15.75" x14ac:dyDescent="0.25">
      <c r="A32" s="10" t="s">
        <v>289</v>
      </c>
      <c r="B32" s="157">
        <f t="shared" si="164"/>
        <v>6064.7</v>
      </c>
      <c r="C32" s="157">
        <f t="shared" si="165"/>
        <v>6064.72</v>
      </c>
      <c r="D32" s="157">
        <f t="shared" si="166"/>
        <v>6064.72</v>
      </c>
      <c r="E32" s="157"/>
      <c r="F32" s="229">
        <f t="shared" si="83"/>
        <v>0</v>
      </c>
      <c r="G32" s="74">
        <f>F32/C32*100</f>
        <v>0</v>
      </c>
      <c r="H32" s="74"/>
      <c r="I32" s="74"/>
      <c r="J32" s="74"/>
      <c r="K32" s="74"/>
      <c r="L32" s="74"/>
      <c r="M32" s="74"/>
      <c r="N32" s="74"/>
      <c r="O32" s="74"/>
      <c r="P32" s="74"/>
      <c r="Q32" s="74"/>
      <c r="R32" s="74"/>
      <c r="S32" s="74"/>
      <c r="T32" s="74"/>
      <c r="U32" s="74"/>
      <c r="V32" s="74"/>
      <c r="W32" s="71"/>
      <c r="X32" s="71"/>
      <c r="Y32" s="71"/>
      <c r="Z32" s="71"/>
      <c r="AA32" s="74"/>
      <c r="AB32" s="71"/>
      <c r="AC32" s="71"/>
      <c r="AD32" s="71"/>
      <c r="AE32" s="74"/>
      <c r="AF32" s="71"/>
      <c r="AG32" s="71"/>
      <c r="AH32" s="71"/>
      <c r="AI32" s="74"/>
      <c r="AJ32" s="74"/>
      <c r="AK32" s="74"/>
      <c r="AL32" s="74"/>
      <c r="AM32" s="74"/>
      <c r="AN32" s="74"/>
      <c r="AO32" s="74"/>
      <c r="AP32" s="74"/>
      <c r="AQ32" s="74"/>
      <c r="AR32" s="74"/>
      <c r="AS32" s="74"/>
      <c r="AT32" s="74"/>
      <c r="AU32" s="74"/>
      <c r="AV32" s="196"/>
      <c r="AW32" s="196"/>
      <c r="AX32" s="196"/>
      <c r="AY32" s="196"/>
      <c r="AZ32" s="74"/>
      <c r="BA32" s="74"/>
      <c r="BB32" s="74"/>
      <c r="BC32" s="192"/>
      <c r="BD32" s="192"/>
      <c r="BE32" s="74"/>
      <c r="BF32" s="74"/>
      <c r="BG32" s="192"/>
      <c r="BH32" s="74">
        <v>4980</v>
      </c>
      <c r="BI32" s="74">
        <v>4980</v>
      </c>
      <c r="BJ32" s="74">
        <v>0</v>
      </c>
      <c r="BK32" s="75">
        <f t="shared" si="167"/>
        <v>0</v>
      </c>
      <c r="BL32" s="74"/>
      <c r="BM32" s="74"/>
      <c r="BN32" s="74"/>
      <c r="BO32" s="192"/>
      <c r="BP32" s="192"/>
      <c r="BQ32" s="74"/>
      <c r="BR32" s="74"/>
      <c r="BS32" s="192"/>
      <c r="BT32" s="74"/>
      <c r="BU32" s="74"/>
      <c r="BV32" s="74"/>
      <c r="BW32" s="74"/>
      <c r="BX32" s="73"/>
      <c r="BY32" s="73"/>
      <c r="BZ32" s="74"/>
      <c r="CA32" s="192"/>
      <c r="CB32" s="74"/>
      <c r="CC32" s="74"/>
      <c r="CD32" s="74"/>
      <c r="CE32" s="192"/>
      <c r="CF32" s="74"/>
      <c r="CG32" s="74"/>
      <c r="CH32" s="74"/>
      <c r="CI32" s="74"/>
      <c r="CJ32" s="74"/>
      <c r="CK32" s="74"/>
      <c r="CL32" s="74"/>
      <c r="CM32" s="74"/>
      <c r="CN32" s="73"/>
      <c r="CO32" s="73"/>
      <c r="CP32" s="74"/>
      <c r="CQ32" s="192"/>
      <c r="CR32" s="73"/>
      <c r="CS32" s="73"/>
      <c r="CT32" s="74"/>
      <c r="CU32" s="192"/>
      <c r="CV32" s="74"/>
      <c r="CW32" s="74"/>
      <c r="CX32" s="74"/>
      <c r="CY32" s="192"/>
      <c r="CZ32" s="74"/>
      <c r="DA32" s="74"/>
      <c r="DB32" s="74"/>
      <c r="DC32" s="192"/>
      <c r="DD32" s="74"/>
      <c r="DE32" s="74"/>
      <c r="DF32" s="74"/>
      <c r="DG32" s="192"/>
      <c r="DH32" s="74"/>
      <c r="DI32" s="74"/>
      <c r="DJ32" s="74"/>
      <c r="DK32" s="192"/>
      <c r="DL32" s="74"/>
      <c r="DM32" s="74"/>
      <c r="DN32" s="74"/>
      <c r="DO32" s="192"/>
      <c r="DP32" s="74"/>
      <c r="DQ32" s="74"/>
      <c r="DR32" s="74"/>
      <c r="DS32" s="74"/>
      <c r="DT32" s="74"/>
      <c r="DU32" s="74"/>
      <c r="DV32" s="74"/>
      <c r="DW32" s="74"/>
      <c r="DX32" s="74"/>
      <c r="DY32" s="74"/>
      <c r="DZ32" s="74"/>
      <c r="EA32" s="74"/>
      <c r="EB32" s="74"/>
      <c r="EC32" s="74"/>
      <c r="ED32" s="74"/>
      <c r="EE32" s="74"/>
      <c r="EF32" s="74"/>
      <c r="EG32" s="74"/>
      <c r="EH32" s="74"/>
      <c r="EI32" s="74"/>
      <c r="EJ32" s="192"/>
      <c r="EK32" s="73"/>
      <c r="EL32" s="74"/>
      <c r="EM32" s="192"/>
      <c r="EN32" s="74"/>
      <c r="EO32" s="74"/>
      <c r="EP32" s="74"/>
      <c r="EQ32" s="74"/>
      <c r="ER32" s="74"/>
      <c r="ES32" s="74"/>
      <c r="ET32" s="74"/>
      <c r="EU32" s="74"/>
      <c r="EV32" s="77"/>
      <c r="EW32" s="77"/>
      <c r="EX32" s="77"/>
      <c r="EY32" s="77"/>
      <c r="EZ32" s="74"/>
      <c r="FA32" s="74"/>
      <c r="FB32" s="74"/>
      <c r="FC32" s="74"/>
      <c r="FD32" s="74"/>
      <c r="FE32" s="74"/>
      <c r="FF32" s="74"/>
      <c r="FG32" s="74"/>
      <c r="FH32" s="74"/>
      <c r="FI32" s="74"/>
      <c r="FJ32" s="74"/>
      <c r="FK32" s="74"/>
      <c r="FL32" s="74"/>
      <c r="FM32" s="74"/>
      <c r="FN32" s="74"/>
      <c r="FO32" s="74"/>
      <c r="FP32" s="74"/>
      <c r="FQ32" s="74"/>
      <c r="FR32" s="74"/>
      <c r="FS32" s="74"/>
      <c r="FT32" s="74"/>
      <c r="FU32" s="74"/>
      <c r="FV32" s="74"/>
      <c r="FW32" s="74"/>
      <c r="FX32" s="74"/>
      <c r="FY32" s="74"/>
      <c r="FZ32" s="74"/>
      <c r="GA32" s="74"/>
      <c r="GB32" s="74"/>
      <c r="GC32" s="74"/>
      <c r="GD32" s="74"/>
      <c r="GE32" s="74"/>
      <c r="GF32" s="74"/>
      <c r="GG32" s="74"/>
      <c r="GH32" s="74"/>
      <c r="GI32" s="74"/>
      <c r="GJ32" s="74"/>
      <c r="GK32" s="74"/>
      <c r="GL32" s="74"/>
      <c r="GM32" s="74"/>
      <c r="GN32" s="74"/>
      <c r="GO32" s="74"/>
      <c r="GP32" s="74"/>
      <c r="GQ32" s="74"/>
      <c r="GR32" s="74"/>
      <c r="GS32" s="74"/>
      <c r="GT32" s="74"/>
      <c r="GU32" s="74"/>
      <c r="GV32" s="74"/>
      <c r="GW32" s="74"/>
      <c r="GX32" s="74"/>
      <c r="GY32" s="74"/>
      <c r="GZ32" s="74"/>
      <c r="HA32" s="74"/>
      <c r="HB32" s="74"/>
      <c r="HC32" s="74"/>
      <c r="HD32" s="74"/>
      <c r="HE32" s="74"/>
      <c r="HF32" s="74"/>
      <c r="HG32" s="74"/>
      <c r="HH32" s="74"/>
      <c r="HI32" s="74"/>
      <c r="HJ32" s="74"/>
      <c r="HK32" s="74"/>
      <c r="HL32" s="74"/>
      <c r="HM32" s="74"/>
      <c r="HN32" s="74"/>
      <c r="HO32" s="74"/>
      <c r="HP32" s="74">
        <v>1084.7</v>
      </c>
      <c r="HQ32" s="74"/>
      <c r="HR32" s="74"/>
      <c r="HS32" s="74"/>
      <c r="HT32" s="74"/>
      <c r="HU32" s="74">
        <v>1074.72</v>
      </c>
      <c r="HV32" s="74">
        <v>0</v>
      </c>
      <c r="HW32" s="74"/>
      <c r="HX32" s="74"/>
      <c r="HY32" s="74">
        <v>10</v>
      </c>
      <c r="HZ32" s="74">
        <v>0</v>
      </c>
      <c r="IA32" s="74"/>
      <c r="IB32" s="74"/>
      <c r="IC32" s="74"/>
      <c r="ID32" s="74">
        <v>0</v>
      </c>
      <c r="IE32" s="74"/>
      <c r="IF32" s="74"/>
      <c r="IG32" s="74"/>
      <c r="IH32" s="74">
        <v>0</v>
      </c>
      <c r="II32" s="74"/>
      <c r="IJ32" s="74"/>
      <c r="IK32" s="74"/>
      <c r="IL32" s="74">
        <v>0</v>
      </c>
      <c r="IM32" s="74"/>
    </row>
    <row r="33" spans="1:247" ht="15.75" x14ac:dyDescent="0.25">
      <c r="A33" s="10" t="s">
        <v>288</v>
      </c>
      <c r="B33" s="157">
        <f t="shared" si="164"/>
        <v>5457</v>
      </c>
      <c r="C33" s="157">
        <f t="shared" si="165"/>
        <v>5457</v>
      </c>
      <c r="D33" s="157">
        <f t="shared" si="166"/>
        <v>5457</v>
      </c>
      <c r="E33" s="157"/>
      <c r="F33" s="229">
        <f t="shared" si="83"/>
        <v>0</v>
      </c>
      <c r="G33" s="74">
        <f>F33/C33*100</f>
        <v>0</v>
      </c>
      <c r="H33" s="74"/>
      <c r="I33" s="74"/>
      <c r="J33" s="74"/>
      <c r="K33" s="74"/>
      <c r="L33" s="74"/>
      <c r="M33" s="74"/>
      <c r="N33" s="74"/>
      <c r="O33" s="74"/>
      <c r="P33" s="74"/>
      <c r="Q33" s="74"/>
      <c r="R33" s="74"/>
      <c r="S33" s="74"/>
      <c r="T33" s="74"/>
      <c r="U33" s="74"/>
      <c r="V33" s="74"/>
      <c r="W33" s="71"/>
      <c r="X33" s="71"/>
      <c r="Y33" s="71"/>
      <c r="Z33" s="71"/>
      <c r="AA33" s="74"/>
      <c r="AB33" s="71"/>
      <c r="AC33" s="71"/>
      <c r="AD33" s="71"/>
      <c r="AE33" s="74"/>
      <c r="AF33" s="71"/>
      <c r="AG33" s="71"/>
      <c r="AH33" s="71"/>
      <c r="AI33" s="74"/>
      <c r="AJ33" s="74"/>
      <c r="AK33" s="74"/>
      <c r="AL33" s="74"/>
      <c r="AM33" s="74"/>
      <c r="AN33" s="74"/>
      <c r="AO33" s="74"/>
      <c r="AP33" s="74"/>
      <c r="AQ33" s="74"/>
      <c r="AR33" s="74"/>
      <c r="AS33" s="74"/>
      <c r="AT33" s="74"/>
      <c r="AU33" s="74"/>
      <c r="AV33" s="196"/>
      <c r="AW33" s="196"/>
      <c r="AX33" s="196"/>
      <c r="AY33" s="196"/>
      <c r="AZ33" s="74"/>
      <c r="BA33" s="74"/>
      <c r="BB33" s="74"/>
      <c r="BC33" s="192"/>
      <c r="BD33" s="192"/>
      <c r="BE33" s="74"/>
      <c r="BF33" s="74"/>
      <c r="BG33" s="192"/>
      <c r="BH33" s="74">
        <v>5457</v>
      </c>
      <c r="BI33" s="74">
        <v>5457</v>
      </c>
      <c r="BJ33" s="74">
        <v>0</v>
      </c>
      <c r="BK33" s="75">
        <f t="shared" si="167"/>
        <v>0</v>
      </c>
      <c r="BL33" s="74"/>
      <c r="BM33" s="74"/>
      <c r="BN33" s="74"/>
      <c r="BO33" s="192"/>
      <c r="BP33" s="192"/>
      <c r="BQ33" s="74"/>
      <c r="BR33" s="74"/>
      <c r="BS33" s="192"/>
      <c r="BT33" s="74"/>
      <c r="BU33" s="74"/>
      <c r="BV33" s="74"/>
      <c r="BW33" s="74"/>
      <c r="BX33" s="73"/>
      <c r="BY33" s="73"/>
      <c r="BZ33" s="74"/>
      <c r="CA33" s="192"/>
      <c r="CB33" s="74"/>
      <c r="CC33" s="74"/>
      <c r="CD33" s="74"/>
      <c r="CE33" s="192"/>
      <c r="CF33" s="74"/>
      <c r="CG33" s="74"/>
      <c r="CH33" s="74"/>
      <c r="CI33" s="74"/>
      <c r="CJ33" s="74"/>
      <c r="CK33" s="74"/>
      <c r="CL33" s="74"/>
      <c r="CM33" s="74"/>
      <c r="CN33" s="73"/>
      <c r="CO33" s="73"/>
      <c r="CP33" s="74"/>
      <c r="CQ33" s="192"/>
      <c r="CR33" s="73"/>
      <c r="CS33" s="73"/>
      <c r="CT33" s="74"/>
      <c r="CU33" s="192"/>
      <c r="CV33" s="74"/>
      <c r="CW33" s="74"/>
      <c r="CX33" s="74"/>
      <c r="CY33" s="192"/>
      <c r="CZ33" s="74"/>
      <c r="DA33" s="74"/>
      <c r="DB33" s="74"/>
      <c r="DC33" s="192"/>
      <c r="DD33" s="74"/>
      <c r="DE33" s="74"/>
      <c r="DF33" s="74"/>
      <c r="DG33" s="192"/>
      <c r="DH33" s="74"/>
      <c r="DI33" s="74"/>
      <c r="DJ33" s="74"/>
      <c r="DK33" s="192"/>
      <c r="DL33" s="74"/>
      <c r="DM33" s="74"/>
      <c r="DN33" s="74"/>
      <c r="DO33" s="192"/>
      <c r="DP33" s="74"/>
      <c r="DQ33" s="74"/>
      <c r="DR33" s="74"/>
      <c r="DS33" s="74"/>
      <c r="DT33" s="74"/>
      <c r="DU33" s="74"/>
      <c r="DV33" s="74"/>
      <c r="DW33" s="74"/>
      <c r="DX33" s="74"/>
      <c r="DY33" s="74"/>
      <c r="DZ33" s="74"/>
      <c r="EA33" s="74"/>
      <c r="EB33" s="74"/>
      <c r="EC33" s="74"/>
      <c r="ED33" s="74"/>
      <c r="EE33" s="74"/>
      <c r="EF33" s="74"/>
      <c r="EG33" s="74"/>
      <c r="EH33" s="74"/>
      <c r="EI33" s="74"/>
      <c r="EJ33" s="192"/>
      <c r="EK33" s="73"/>
      <c r="EL33" s="74"/>
      <c r="EM33" s="192"/>
      <c r="EN33" s="74"/>
      <c r="EO33" s="74"/>
      <c r="EP33" s="74"/>
      <c r="EQ33" s="74"/>
      <c r="ER33" s="74"/>
      <c r="ES33" s="74"/>
      <c r="ET33" s="74"/>
      <c r="EU33" s="74"/>
      <c r="EV33" s="77"/>
      <c r="EW33" s="77"/>
      <c r="EX33" s="77"/>
      <c r="EY33" s="77"/>
      <c r="EZ33" s="74"/>
      <c r="FA33" s="74"/>
      <c r="FB33" s="74"/>
      <c r="FC33" s="74"/>
      <c r="FD33" s="74"/>
      <c r="FE33" s="74"/>
      <c r="FF33" s="74"/>
      <c r="FG33" s="74"/>
      <c r="FH33" s="74"/>
      <c r="FI33" s="74"/>
      <c r="FJ33" s="74"/>
      <c r="FK33" s="74"/>
      <c r="FL33" s="74"/>
      <c r="FM33" s="74"/>
      <c r="FN33" s="74"/>
      <c r="FO33" s="74"/>
      <c r="FP33" s="74"/>
      <c r="FQ33" s="74"/>
      <c r="FR33" s="74"/>
      <c r="FS33" s="74"/>
      <c r="FT33" s="74"/>
      <c r="FU33" s="74"/>
      <c r="FV33" s="74"/>
      <c r="FW33" s="74"/>
      <c r="FX33" s="74"/>
      <c r="FY33" s="74"/>
      <c r="FZ33" s="74"/>
      <c r="GA33" s="74"/>
      <c r="GB33" s="74"/>
      <c r="GC33" s="74"/>
      <c r="GD33" s="74"/>
      <c r="GE33" s="74"/>
      <c r="GF33" s="74"/>
      <c r="GG33" s="74"/>
      <c r="GH33" s="74"/>
      <c r="GI33" s="74"/>
      <c r="GJ33" s="74"/>
      <c r="GK33" s="74"/>
      <c r="GL33" s="74"/>
      <c r="GM33" s="74"/>
      <c r="GN33" s="74"/>
      <c r="GO33" s="74"/>
      <c r="GP33" s="74"/>
      <c r="GQ33" s="74"/>
      <c r="GR33" s="74"/>
      <c r="GS33" s="74"/>
      <c r="GT33" s="74"/>
      <c r="GU33" s="74"/>
      <c r="GV33" s="74"/>
      <c r="GW33" s="74"/>
      <c r="GX33" s="74"/>
      <c r="GY33" s="74"/>
      <c r="GZ33" s="74"/>
      <c r="HA33" s="74"/>
      <c r="HB33" s="74"/>
      <c r="HC33" s="74"/>
      <c r="HD33" s="74"/>
      <c r="HE33" s="74"/>
      <c r="HF33" s="74"/>
      <c r="HG33" s="74"/>
      <c r="HH33" s="74"/>
      <c r="HI33" s="74"/>
      <c r="HJ33" s="74"/>
      <c r="HK33" s="74"/>
      <c r="HL33" s="74"/>
      <c r="HM33" s="74"/>
      <c r="HN33" s="74"/>
      <c r="HO33" s="74"/>
      <c r="HP33" s="74"/>
      <c r="HQ33" s="74"/>
      <c r="HR33" s="74"/>
      <c r="HS33" s="74"/>
      <c r="HT33" s="74"/>
      <c r="HU33" s="74"/>
      <c r="HV33" s="74"/>
      <c r="HW33" s="74"/>
      <c r="HX33" s="74"/>
      <c r="HY33" s="74"/>
      <c r="HZ33" s="74"/>
      <c r="IA33" s="74"/>
      <c r="IB33" s="74"/>
      <c r="IC33" s="74"/>
      <c r="ID33" s="74"/>
      <c r="IE33" s="74"/>
      <c r="IF33" s="74"/>
      <c r="IG33" s="74"/>
      <c r="IH33" s="74"/>
      <c r="II33" s="74"/>
      <c r="IJ33" s="74"/>
      <c r="IK33" s="74"/>
      <c r="IL33" s="74"/>
      <c r="IM33" s="74"/>
    </row>
    <row r="34" spans="1:247" ht="15.75" x14ac:dyDescent="0.25">
      <c r="A34" s="10" t="s">
        <v>291</v>
      </c>
      <c r="B34" s="157">
        <f t="shared" si="164"/>
        <v>5847</v>
      </c>
      <c r="C34" s="157">
        <f t="shared" si="165"/>
        <v>7261.4340000000002</v>
      </c>
      <c r="D34" s="157">
        <f t="shared" si="166"/>
        <v>7261.4340000000002</v>
      </c>
      <c r="E34" s="157"/>
      <c r="F34" s="229">
        <f t="shared" si="83"/>
        <v>0</v>
      </c>
      <c r="G34" s="74">
        <f>F34/C34*100</f>
        <v>0</v>
      </c>
      <c r="H34" s="74"/>
      <c r="I34" s="74"/>
      <c r="J34" s="74"/>
      <c r="K34" s="74"/>
      <c r="L34" s="74"/>
      <c r="M34" s="74"/>
      <c r="N34" s="74"/>
      <c r="O34" s="74"/>
      <c r="P34" s="74"/>
      <c r="Q34" s="74"/>
      <c r="R34" s="74"/>
      <c r="S34" s="74"/>
      <c r="T34" s="74"/>
      <c r="U34" s="74"/>
      <c r="V34" s="74"/>
      <c r="W34" s="71"/>
      <c r="X34" s="71"/>
      <c r="Y34" s="71"/>
      <c r="Z34" s="71"/>
      <c r="AA34" s="74"/>
      <c r="AB34" s="71"/>
      <c r="AC34" s="71"/>
      <c r="AD34" s="71"/>
      <c r="AE34" s="74"/>
      <c r="AF34" s="71"/>
      <c r="AG34" s="71"/>
      <c r="AH34" s="71"/>
      <c r="AI34" s="74"/>
      <c r="AJ34" s="74"/>
      <c r="AK34" s="74"/>
      <c r="AL34" s="74"/>
      <c r="AM34" s="74"/>
      <c r="AN34" s="74"/>
      <c r="AO34" s="74"/>
      <c r="AP34" s="74"/>
      <c r="AQ34" s="74"/>
      <c r="AR34" s="74"/>
      <c r="AS34" s="74"/>
      <c r="AT34" s="74"/>
      <c r="AU34" s="74"/>
      <c r="AV34" s="196"/>
      <c r="AW34" s="196"/>
      <c r="AX34" s="196"/>
      <c r="AY34" s="196"/>
      <c r="AZ34" s="74"/>
      <c r="BA34" s="74"/>
      <c r="BB34" s="74"/>
      <c r="BC34" s="192"/>
      <c r="BD34" s="192"/>
      <c r="BE34" s="74"/>
      <c r="BF34" s="74"/>
      <c r="BG34" s="192"/>
      <c r="BH34" s="74">
        <v>5847</v>
      </c>
      <c r="BI34" s="74">
        <v>5847</v>
      </c>
      <c r="BJ34" s="74">
        <v>0</v>
      </c>
      <c r="BK34" s="75">
        <f t="shared" si="167"/>
        <v>0</v>
      </c>
      <c r="BL34" s="74"/>
      <c r="BM34" s="74"/>
      <c r="BN34" s="74"/>
      <c r="BO34" s="192"/>
      <c r="BP34" s="192"/>
      <c r="BQ34" s="74"/>
      <c r="BR34" s="74"/>
      <c r="BS34" s="192"/>
      <c r="BT34" s="74"/>
      <c r="BU34" s="74">
        <v>1414.434</v>
      </c>
      <c r="BV34" s="74">
        <v>0</v>
      </c>
      <c r="BW34" s="74"/>
      <c r="BX34" s="73"/>
      <c r="BY34" s="73"/>
      <c r="BZ34" s="74"/>
      <c r="CA34" s="192"/>
      <c r="CB34" s="74"/>
      <c r="CC34" s="74"/>
      <c r="CD34" s="74"/>
      <c r="CE34" s="192"/>
      <c r="CF34" s="74"/>
      <c r="CG34" s="74"/>
      <c r="CH34" s="74"/>
      <c r="CI34" s="74"/>
      <c r="CJ34" s="74"/>
      <c r="CK34" s="74"/>
      <c r="CL34" s="74"/>
      <c r="CM34" s="74"/>
      <c r="CN34" s="73"/>
      <c r="CO34" s="73"/>
      <c r="CP34" s="74"/>
      <c r="CQ34" s="192"/>
      <c r="CR34" s="73"/>
      <c r="CS34" s="73"/>
      <c r="CT34" s="74"/>
      <c r="CU34" s="192"/>
      <c r="CV34" s="74"/>
      <c r="CW34" s="74"/>
      <c r="CX34" s="74"/>
      <c r="CY34" s="192"/>
      <c r="CZ34" s="74"/>
      <c r="DA34" s="74"/>
      <c r="DB34" s="74"/>
      <c r="DC34" s="192"/>
      <c r="DD34" s="74"/>
      <c r="DE34" s="74"/>
      <c r="DF34" s="74"/>
      <c r="DG34" s="192"/>
      <c r="DH34" s="74"/>
      <c r="DI34" s="74"/>
      <c r="DJ34" s="74"/>
      <c r="DK34" s="192"/>
      <c r="DL34" s="74"/>
      <c r="DM34" s="74"/>
      <c r="DN34" s="74"/>
      <c r="DO34" s="192"/>
      <c r="DP34" s="74"/>
      <c r="DQ34" s="74"/>
      <c r="DR34" s="74"/>
      <c r="DS34" s="74"/>
      <c r="DT34" s="74"/>
      <c r="DU34" s="74"/>
      <c r="DV34" s="74"/>
      <c r="DW34" s="74"/>
      <c r="DX34" s="74"/>
      <c r="DY34" s="74"/>
      <c r="DZ34" s="74"/>
      <c r="EA34" s="74"/>
      <c r="EB34" s="74"/>
      <c r="EC34" s="74"/>
      <c r="ED34" s="74"/>
      <c r="EE34" s="74"/>
      <c r="EF34" s="74"/>
      <c r="EG34" s="74"/>
      <c r="EH34" s="74"/>
      <c r="EI34" s="74"/>
      <c r="EJ34" s="192"/>
      <c r="EK34" s="73"/>
      <c r="EL34" s="74"/>
      <c r="EM34" s="192"/>
      <c r="EN34" s="74"/>
      <c r="EO34" s="74"/>
      <c r="EP34" s="74"/>
      <c r="EQ34" s="74"/>
      <c r="ER34" s="74"/>
      <c r="ES34" s="74"/>
      <c r="ET34" s="74"/>
      <c r="EU34" s="74"/>
      <c r="EV34" s="77"/>
      <c r="EW34" s="77"/>
      <c r="EX34" s="77"/>
      <c r="EY34" s="77"/>
      <c r="EZ34" s="74"/>
      <c r="FA34" s="74"/>
      <c r="FB34" s="74"/>
      <c r="FC34" s="74"/>
      <c r="FD34" s="74"/>
      <c r="FE34" s="74"/>
      <c r="FF34" s="74"/>
      <c r="FG34" s="74"/>
      <c r="FH34" s="74"/>
      <c r="FI34" s="74"/>
      <c r="FJ34" s="74"/>
      <c r="FK34" s="74"/>
      <c r="FL34" s="74"/>
      <c r="FM34" s="74"/>
      <c r="FN34" s="74"/>
      <c r="FO34" s="74"/>
      <c r="FP34" s="74"/>
      <c r="FQ34" s="74"/>
      <c r="FR34" s="74"/>
      <c r="FS34" s="74"/>
      <c r="FT34" s="74"/>
      <c r="FU34" s="74"/>
      <c r="FV34" s="74"/>
      <c r="FW34" s="74"/>
      <c r="FX34" s="74"/>
      <c r="FY34" s="74"/>
      <c r="FZ34" s="74"/>
      <c r="GA34" s="74"/>
      <c r="GB34" s="74"/>
      <c r="GC34" s="74"/>
      <c r="GD34" s="74"/>
      <c r="GE34" s="74"/>
      <c r="GF34" s="74"/>
      <c r="GG34" s="74"/>
      <c r="GH34" s="74"/>
      <c r="GI34" s="74"/>
      <c r="GJ34" s="74"/>
      <c r="GK34" s="74"/>
      <c r="GL34" s="74"/>
      <c r="GM34" s="74"/>
      <c r="GN34" s="74"/>
      <c r="GO34" s="74"/>
      <c r="GP34" s="74"/>
      <c r="GQ34" s="74"/>
      <c r="GR34" s="74"/>
      <c r="GS34" s="74"/>
      <c r="GT34" s="74"/>
      <c r="GU34" s="74"/>
      <c r="GV34" s="74"/>
      <c r="GW34" s="74"/>
      <c r="GX34" s="74"/>
      <c r="GY34" s="74"/>
      <c r="GZ34" s="74"/>
      <c r="HA34" s="74"/>
      <c r="HB34" s="74"/>
      <c r="HC34" s="74"/>
      <c r="HD34" s="74"/>
      <c r="HE34" s="74"/>
      <c r="HF34" s="74"/>
      <c r="HG34" s="74"/>
      <c r="HH34" s="74"/>
      <c r="HI34" s="74"/>
      <c r="HJ34" s="74"/>
      <c r="HK34" s="74"/>
      <c r="HL34" s="74"/>
      <c r="HM34" s="74"/>
      <c r="HN34" s="74"/>
      <c r="HO34" s="74"/>
      <c r="HP34" s="74"/>
      <c r="HQ34" s="74"/>
      <c r="HR34" s="74"/>
      <c r="HS34" s="74"/>
      <c r="HT34" s="74"/>
      <c r="HU34" s="74"/>
      <c r="HV34" s="74"/>
      <c r="HW34" s="74"/>
      <c r="HX34" s="74"/>
      <c r="HY34" s="74"/>
      <c r="HZ34" s="74"/>
      <c r="IA34" s="74"/>
      <c r="IB34" s="74"/>
      <c r="IC34" s="74"/>
      <c r="ID34" s="74"/>
      <c r="IE34" s="74"/>
      <c r="IF34" s="74"/>
      <c r="IG34" s="74"/>
      <c r="IH34" s="74"/>
      <c r="II34" s="74"/>
      <c r="IJ34" s="74"/>
      <c r="IK34" s="74"/>
      <c r="IL34" s="74"/>
      <c r="IM34" s="74"/>
    </row>
    <row r="35" spans="1:247" ht="15.75" x14ac:dyDescent="0.25">
      <c r="A35" s="10" t="s">
        <v>287</v>
      </c>
      <c r="B35" s="157">
        <f t="shared" si="164"/>
        <v>6141</v>
      </c>
      <c r="C35" s="157">
        <f t="shared" si="165"/>
        <v>6141</v>
      </c>
      <c r="D35" s="157">
        <f t="shared" si="166"/>
        <v>6141</v>
      </c>
      <c r="E35" s="157"/>
      <c r="F35" s="229">
        <f t="shared" si="83"/>
        <v>0</v>
      </c>
      <c r="G35" s="74">
        <f>F35/C35*100</f>
        <v>0</v>
      </c>
      <c r="H35" s="74"/>
      <c r="I35" s="74"/>
      <c r="J35" s="74"/>
      <c r="K35" s="74"/>
      <c r="L35" s="74"/>
      <c r="M35" s="74"/>
      <c r="N35" s="74"/>
      <c r="O35" s="74"/>
      <c r="P35" s="74"/>
      <c r="Q35" s="74"/>
      <c r="R35" s="74"/>
      <c r="S35" s="74"/>
      <c r="T35" s="74"/>
      <c r="U35" s="74"/>
      <c r="V35" s="74"/>
      <c r="W35" s="71"/>
      <c r="X35" s="71"/>
      <c r="Y35" s="71"/>
      <c r="Z35" s="71"/>
      <c r="AA35" s="74"/>
      <c r="AB35" s="71"/>
      <c r="AC35" s="71"/>
      <c r="AD35" s="71"/>
      <c r="AE35" s="74"/>
      <c r="AF35" s="71"/>
      <c r="AG35" s="71"/>
      <c r="AH35" s="71"/>
      <c r="AI35" s="74"/>
      <c r="AJ35" s="74"/>
      <c r="AK35" s="74"/>
      <c r="AL35" s="74"/>
      <c r="AM35" s="74"/>
      <c r="AN35" s="74"/>
      <c r="AO35" s="74"/>
      <c r="AP35" s="74"/>
      <c r="AQ35" s="74"/>
      <c r="AR35" s="74"/>
      <c r="AS35" s="74"/>
      <c r="AT35" s="74"/>
      <c r="AU35" s="74"/>
      <c r="AV35" s="196"/>
      <c r="AW35" s="196"/>
      <c r="AX35" s="196"/>
      <c r="AY35" s="196"/>
      <c r="AZ35" s="74"/>
      <c r="BA35" s="74"/>
      <c r="BB35" s="74"/>
      <c r="BC35" s="192"/>
      <c r="BD35" s="192"/>
      <c r="BE35" s="74"/>
      <c r="BF35" s="74"/>
      <c r="BG35" s="192"/>
      <c r="BH35" s="74">
        <v>6141</v>
      </c>
      <c r="BI35" s="74">
        <v>6141</v>
      </c>
      <c r="BJ35" s="74">
        <v>0</v>
      </c>
      <c r="BK35" s="75">
        <f t="shared" si="167"/>
        <v>0</v>
      </c>
      <c r="BL35" s="74"/>
      <c r="BM35" s="74"/>
      <c r="BN35" s="74"/>
      <c r="BO35" s="192"/>
      <c r="BP35" s="192"/>
      <c r="BQ35" s="74"/>
      <c r="BR35" s="74"/>
      <c r="BS35" s="192"/>
      <c r="BT35" s="74"/>
      <c r="BU35" s="74"/>
      <c r="BV35" s="74"/>
      <c r="BW35" s="74"/>
      <c r="BX35" s="73"/>
      <c r="BY35" s="73"/>
      <c r="BZ35" s="74"/>
      <c r="CA35" s="192"/>
      <c r="CB35" s="74"/>
      <c r="CC35" s="74"/>
      <c r="CD35" s="74"/>
      <c r="CE35" s="192"/>
      <c r="CF35" s="74"/>
      <c r="CG35" s="74"/>
      <c r="CH35" s="74"/>
      <c r="CI35" s="74"/>
      <c r="CJ35" s="74"/>
      <c r="CK35" s="74"/>
      <c r="CL35" s="74"/>
      <c r="CM35" s="74"/>
      <c r="CN35" s="73"/>
      <c r="CO35" s="73"/>
      <c r="CP35" s="74"/>
      <c r="CQ35" s="192"/>
      <c r="CR35" s="73"/>
      <c r="CS35" s="73"/>
      <c r="CT35" s="74"/>
      <c r="CU35" s="192"/>
      <c r="CV35" s="74"/>
      <c r="CW35" s="74"/>
      <c r="CX35" s="74"/>
      <c r="CY35" s="192"/>
      <c r="CZ35" s="74"/>
      <c r="DA35" s="74"/>
      <c r="DB35" s="74"/>
      <c r="DC35" s="192"/>
      <c r="DD35" s="74"/>
      <c r="DE35" s="74"/>
      <c r="DF35" s="74"/>
      <c r="DG35" s="192"/>
      <c r="DH35" s="74"/>
      <c r="DI35" s="74"/>
      <c r="DJ35" s="74"/>
      <c r="DK35" s="192"/>
      <c r="DL35" s="74"/>
      <c r="DM35" s="74"/>
      <c r="DN35" s="74"/>
      <c r="DO35" s="192"/>
      <c r="DP35" s="74"/>
      <c r="DQ35" s="74"/>
      <c r="DR35" s="74"/>
      <c r="DS35" s="74"/>
      <c r="DT35" s="74"/>
      <c r="DU35" s="74"/>
      <c r="DV35" s="74"/>
      <c r="DW35" s="74"/>
      <c r="DX35" s="74"/>
      <c r="DY35" s="74"/>
      <c r="DZ35" s="74"/>
      <c r="EA35" s="74"/>
      <c r="EB35" s="74"/>
      <c r="EC35" s="74"/>
      <c r="ED35" s="74"/>
      <c r="EE35" s="74"/>
      <c r="EF35" s="74"/>
      <c r="EG35" s="74"/>
      <c r="EH35" s="74"/>
      <c r="EI35" s="74"/>
      <c r="EJ35" s="192"/>
      <c r="EK35" s="73"/>
      <c r="EL35" s="74"/>
      <c r="EM35" s="192"/>
      <c r="EN35" s="74"/>
      <c r="EO35" s="74"/>
      <c r="EP35" s="74"/>
      <c r="EQ35" s="74"/>
      <c r="ER35" s="74"/>
      <c r="ES35" s="74"/>
      <c r="ET35" s="74"/>
      <c r="EU35" s="74"/>
      <c r="EV35" s="77"/>
      <c r="EW35" s="77"/>
      <c r="EX35" s="77"/>
      <c r="EY35" s="77"/>
      <c r="EZ35" s="74"/>
      <c r="FA35" s="74"/>
      <c r="FB35" s="74"/>
      <c r="FC35" s="74"/>
      <c r="FD35" s="74"/>
      <c r="FE35" s="74"/>
      <c r="FF35" s="74"/>
      <c r="FG35" s="74"/>
      <c r="FH35" s="74"/>
      <c r="FI35" s="74"/>
      <c r="FJ35" s="74"/>
      <c r="FK35" s="74"/>
      <c r="FL35" s="74"/>
      <c r="FM35" s="74"/>
      <c r="FN35" s="74"/>
      <c r="FO35" s="74"/>
      <c r="FP35" s="74"/>
      <c r="FQ35" s="74"/>
      <c r="FR35" s="74"/>
      <c r="FS35" s="74"/>
      <c r="FT35" s="74"/>
      <c r="FU35" s="74"/>
      <c r="FV35" s="74"/>
      <c r="FW35" s="74"/>
      <c r="FX35" s="74"/>
      <c r="FY35" s="74"/>
      <c r="FZ35" s="74"/>
      <c r="GA35" s="74"/>
      <c r="GB35" s="74"/>
      <c r="GC35" s="74"/>
      <c r="GD35" s="74"/>
      <c r="GE35" s="74"/>
      <c r="GF35" s="74"/>
      <c r="GG35" s="74"/>
      <c r="GH35" s="74"/>
      <c r="GI35" s="74"/>
      <c r="GJ35" s="74"/>
      <c r="GK35" s="74"/>
      <c r="GL35" s="74"/>
      <c r="GM35" s="74"/>
      <c r="GN35" s="74"/>
      <c r="GO35" s="74"/>
      <c r="GP35" s="74"/>
      <c r="GQ35" s="74"/>
      <c r="GR35" s="74"/>
      <c r="GS35" s="74"/>
      <c r="GT35" s="74"/>
      <c r="GU35" s="74"/>
      <c r="GV35" s="74"/>
      <c r="GW35" s="74"/>
      <c r="GX35" s="74"/>
      <c r="GY35" s="74"/>
      <c r="GZ35" s="74"/>
      <c r="HA35" s="74"/>
      <c r="HB35" s="74"/>
      <c r="HC35" s="74"/>
      <c r="HD35" s="74"/>
      <c r="HE35" s="74"/>
      <c r="HF35" s="74"/>
      <c r="HG35" s="74"/>
      <c r="HH35" s="74"/>
      <c r="HI35" s="74"/>
      <c r="HJ35" s="74"/>
      <c r="HK35" s="74"/>
      <c r="HL35" s="74"/>
      <c r="HM35" s="74"/>
      <c r="HN35" s="74"/>
      <c r="HO35" s="74"/>
      <c r="HP35" s="74"/>
      <c r="HQ35" s="74"/>
      <c r="HR35" s="74"/>
      <c r="HS35" s="74"/>
      <c r="HT35" s="74"/>
      <c r="HU35" s="74"/>
      <c r="HV35" s="74"/>
      <c r="HW35" s="74"/>
      <c r="HX35" s="74"/>
      <c r="HY35" s="74"/>
      <c r="HZ35" s="74"/>
      <c r="IA35" s="74"/>
      <c r="IB35" s="74"/>
      <c r="IC35" s="74"/>
      <c r="ID35" s="74"/>
      <c r="IE35" s="74"/>
      <c r="IF35" s="74"/>
      <c r="IG35" s="74"/>
      <c r="IH35" s="74"/>
      <c r="II35" s="74"/>
      <c r="IJ35" s="74"/>
      <c r="IK35" s="74"/>
      <c r="IL35" s="74"/>
      <c r="IM35" s="74"/>
    </row>
    <row r="36" spans="1:247" ht="15.75" x14ac:dyDescent="0.25">
      <c r="A36" s="10" t="s">
        <v>286</v>
      </c>
      <c r="B36" s="157">
        <f t="shared" si="164"/>
        <v>0</v>
      </c>
      <c r="C36" s="157">
        <f t="shared" si="165"/>
        <v>0</v>
      </c>
      <c r="D36" s="157">
        <f t="shared" si="166"/>
        <v>0</v>
      </c>
      <c r="E36" s="157"/>
      <c r="F36" s="229">
        <f t="shared" si="83"/>
        <v>0</v>
      </c>
      <c r="G36" s="74"/>
      <c r="H36" s="74"/>
      <c r="I36" s="74"/>
      <c r="J36" s="74"/>
      <c r="K36" s="74"/>
      <c r="L36" s="74"/>
      <c r="M36" s="74"/>
      <c r="N36" s="74"/>
      <c r="O36" s="74"/>
      <c r="P36" s="74"/>
      <c r="Q36" s="74"/>
      <c r="R36" s="74"/>
      <c r="S36" s="74"/>
      <c r="T36" s="74"/>
      <c r="U36" s="74"/>
      <c r="V36" s="74"/>
      <c r="W36" s="71"/>
      <c r="X36" s="71"/>
      <c r="Y36" s="71"/>
      <c r="Z36" s="71"/>
      <c r="AA36" s="74"/>
      <c r="AB36" s="71"/>
      <c r="AC36" s="71"/>
      <c r="AD36" s="71"/>
      <c r="AE36" s="74"/>
      <c r="AF36" s="71"/>
      <c r="AG36" s="71"/>
      <c r="AH36" s="71"/>
      <c r="AI36" s="74"/>
      <c r="AJ36" s="74"/>
      <c r="AK36" s="74"/>
      <c r="AL36" s="74"/>
      <c r="AM36" s="74"/>
      <c r="AN36" s="74"/>
      <c r="AO36" s="74"/>
      <c r="AP36" s="74"/>
      <c r="AQ36" s="74"/>
      <c r="AR36" s="74"/>
      <c r="AS36" s="74"/>
      <c r="AT36" s="74"/>
      <c r="AU36" s="74"/>
      <c r="AV36" s="196"/>
      <c r="AW36" s="196"/>
      <c r="AX36" s="196"/>
      <c r="AY36" s="196"/>
      <c r="AZ36" s="74"/>
      <c r="BA36" s="74"/>
      <c r="BB36" s="74"/>
      <c r="BC36" s="192"/>
      <c r="BD36" s="192"/>
      <c r="BE36" s="74"/>
      <c r="BF36" s="74"/>
      <c r="BG36" s="192"/>
      <c r="BH36" s="74"/>
      <c r="BI36" s="74"/>
      <c r="BJ36" s="74"/>
      <c r="BK36" s="75"/>
      <c r="BL36" s="74"/>
      <c r="BM36" s="74"/>
      <c r="BN36" s="74"/>
      <c r="BO36" s="192"/>
      <c r="BP36" s="192"/>
      <c r="BQ36" s="74"/>
      <c r="BR36" s="74"/>
      <c r="BS36" s="192"/>
      <c r="BT36" s="74"/>
      <c r="BU36" s="74"/>
      <c r="BV36" s="74"/>
      <c r="BW36" s="74"/>
      <c r="BX36" s="73"/>
      <c r="BY36" s="73"/>
      <c r="BZ36" s="74"/>
      <c r="CA36" s="192"/>
      <c r="CB36" s="74"/>
      <c r="CC36" s="74"/>
      <c r="CD36" s="74"/>
      <c r="CE36" s="192"/>
      <c r="CF36" s="74"/>
      <c r="CG36" s="74"/>
      <c r="CH36" s="74"/>
      <c r="CI36" s="74"/>
      <c r="CJ36" s="74"/>
      <c r="CK36" s="74"/>
      <c r="CL36" s="74"/>
      <c r="CM36" s="74"/>
      <c r="CN36" s="73"/>
      <c r="CO36" s="73"/>
      <c r="CP36" s="74"/>
      <c r="CQ36" s="192"/>
      <c r="CR36" s="73"/>
      <c r="CS36" s="73"/>
      <c r="CT36" s="74"/>
      <c r="CU36" s="192"/>
      <c r="CV36" s="74"/>
      <c r="CW36" s="74"/>
      <c r="CX36" s="74"/>
      <c r="CY36" s="192"/>
      <c r="CZ36" s="74"/>
      <c r="DA36" s="74"/>
      <c r="DB36" s="74"/>
      <c r="DC36" s="192"/>
      <c r="DD36" s="74"/>
      <c r="DE36" s="74"/>
      <c r="DF36" s="74"/>
      <c r="DG36" s="192"/>
      <c r="DH36" s="74"/>
      <c r="DI36" s="74"/>
      <c r="DJ36" s="74"/>
      <c r="DK36" s="192"/>
      <c r="DL36" s="74"/>
      <c r="DM36" s="74"/>
      <c r="DN36" s="74"/>
      <c r="DO36" s="192"/>
      <c r="DP36" s="74"/>
      <c r="DQ36" s="74"/>
      <c r="DR36" s="74"/>
      <c r="DS36" s="74"/>
      <c r="DT36" s="74"/>
      <c r="DU36" s="74"/>
      <c r="DV36" s="74"/>
      <c r="DW36" s="74"/>
      <c r="DX36" s="74"/>
      <c r="DY36" s="74"/>
      <c r="DZ36" s="74"/>
      <c r="EA36" s="74"/>
      <c r="EB36" s="74"/>
      <c r="EC36" s="74"/>
      <c r="ED36" s="74"/>
      <c r="EE36" s="74"/>
      <c r="EF36" s="74"/>
      <c r="EG36" s="74"/>
      <c r="EH36" s="74"/>
      <c r="EI36" s="74"/>
      <c r="EJ36" s="192"/>
      <c r="EK36" s="73"/>
      <c r="EL36" s="74"/>
      <c r="EM36" s="192"/>
      <c r="EN36" s="74"/>
      <c r="EO36" s="74"/>
      <c r="EP36" s="74"/>
      <c r="EQ36" s="74"/>
      <c r="ER36" s="74"/>
      <c r="ES36" s="74"/>
      <c r="ET36" s="74"/>
      <c r="EU36" s="74"/>
      <c r="EV36" s="77"/>
      <c r="EW36" s="77"/>
      <c r="EX36" s="77"/>
      <c r="EY36" s="77"/>
      <c r="EZ36" s="74"/>
      <c r="FA36" s="74"/>
      <c r="FB36" s="74"/>
      <c r="FC36" s="74"/>
      <c r="FD36" s="74"/>
      <c r="FE36" s="74"/>
      <c r="FF36" s="74"/>
      <c r="FG36" s="74"/>
      <c r="FH36" s="74"/>
      <c r="FI36" s="74"/>
      <c r="FJ36" s="74"/>
      <c r="FK36" s="74"/>
      <c r="FL36" s="74"/>
      <c r="FM36" s="74"/>
      <c r="FN36" s="74"/>
      <c r="FO36" s="74"/>
      <c r="FP36" s="74"/>
      <c r="FQ36" s="74"/>
      <c r="FR36" s="74"/>
      <c r="FS36" s="74"/>
      <c r="FT36" s="74"/>
      <c r="FU36" s="74"/>
      <c r="FV36" s="74"/>
      <c r="FW36" s="74"/>
      <c r="FX36" s="74"/>
      <c r="FY36" s="74"/>
      <c r="FZ36" s="74"/>
      <c r="GA36" s="74"/>
      <c r="GB36" s="74"/>
      <c r="GC36" s="74"/>
      <c r="GD36" s="74"/>
      <c r="GE36" s="74"/>
      <c r="GF36" s="74"/>
      <c r="GG36" s="74"/>
      <c r="GH36" s="74"/>
      <c r="GI36" s="74"/>
      <c r="GJ36" s="74"/>
      <c r="GK36" s="74"/>
      <c r="GL36" s="74"/>
      <c r="GM36" s="74"/>
      <c r="GN36" s="74"/>
      <c r="GO36" s="74"/>
      <c r="GP36" s="74"/>
      <c r="GQ36" s="74"/>
      <c r="GR36" s="74"/>
      <c r="GS36" s="74"/>
      <c r="GT36" s="74"/>
      <c r="GU36" s="74"/>
      <c r="GV36" s="74"/>
      <c r="GW36" s="74"/>
      <c r="GX36" s="74"/>
      <c r="GY36" s="74"/>
      <c r="GZ36" s="74"/>
      <c r="HA36" s="74"/>
      <c r="HB36" s="74"/>
      <c r="HC36" s="74"/>
      <c r="HD36" s="74"/>
      <c r="HE36" s="74"/>
      <c r="HF36" s="74"/>
      <c r="HG36" s="74"/>
      <c r="HH36" s="74"/>
      <c r="HI36" s="74"/>
      <c r="HJ36" s="74"/>
      <c r="HK36" s="74"/>
      <c r="HL36" s="74"/>
      <c r="HM36" s="74"/>
      <c r="HN36" s="74"/>
      <c r="HO36" s="74"/>
      <c r="HP36" s="74"/>
      <c r="HQ36" s="74"/>
      <c r="HR36" s="74"/>
      <c r="HS36" s="74"/>
      <c r="HT36" s="74"/>
      <c r="HU36" s="74"/>
      <c r="HV36" s="74"/>
      <c r="HW36" s="74"/>
      <c r="HX36" s="74"/>
      <c r="HY36" s="74"/>
      <c r="HZ36" s="74"/>
      <c r="IA36" s="74"/>
      <c r="IB36" s="74"/>
      <c r="IC36" s="74"/>
      <c r="ID36" s="74"/>
      <c r="IE36" s="74"/>
      <c r="IF36" s="74"/>
      <c r="IG36" s="74"/>
      <c r="IH36" s="74"/>
      <c r="II36" s="74"/>
      <c r="IJ36" s="74"/>
      <c r="IK36" s="74"/>
      <c r="IL36" s="74"/>
      <c r="IM36" s="74"/>
    </row>
    <row r="37" spans="1:247" ht="15.75" x14ac:dyDescent="0.25">
      <c r="A37" s="10" t="s">
        <v>285</v>
      </c>
      <c r="B37" s="157">
        <f t="shared" si="164"/>
        <v>0</v>
      </c>
      <c r="C37" s="157">
        <f t="shared" si="165"/>
        <v>0</v>
      </c>
      <c r="D37" s="157">
        <f t="shared" si="166"/>
        <v>0</v>
      </c>
      <c r="E37" s="157"/>
      <c r="F37" s="229">
        <f t="shared" si="83"/>
        <v>0</v>
      </c>
      <c r="G37" s="74"/>
      <c r="H37" s="74"/>
      <c r="I37" s="74"/>
      <c r="J37" s="74"/>
      <c r="K37" s="74"/>
      <c r="L37" s="74"/>
      <c r="M37" s="74"/>
      <c r="N37" s="74"/>
      <c r="O37" s="74"/>
      <c r="P37" s="74"/>
      <c r="Q37" s="74"/>
      <c r="R37" s="74"/>
      <c r="S37" s="74"/>
      <c r="T37" s="74"/>
      <c r="U37" s="74"/>
      <c r="V37" s="74"/>
      <c r="W37" s="71"/>
      <c r="X37" s="71"/>
      <c r="Y37" s="71"/>
      <c r="Z37" s="71"/>
      <c r="AA37" s="74"/>
      <c r="AB37" s="71"/>
      <c r="AC37" s="71"/>
      <c r="AD37" s="71"/>
      <c r="AE37" s="74"/>
      <c r="AF37" s="71"/>
      <c r="AG37" s="71"/>
      <c r="AH37" s="71"/>
      <c r="AI37" s="74"/>
      <c r="AJ37" s="74"/>
      <c r="AK37" s="74"/>
      <c r="AL37" s="74"/>
      <c r="AM37" s="74"/>
      <c r="AN37" s="74"/>
      <c r="AO37" s="74"/>
      <c r="AP37" s="74"/>
      <c r="AQ37" s="74"/>
      <c r="AR37" s="74"/>
      <c r="AS37" s="74"/>
      <c r="AT37" s="74"/>
      <c r="AU37" s="74"/>
      <c r="AV37" s="196"/>
      <c r="AW37" s="196"/>
      <c r="AX37" s="196"/>
      <c r="AY37" s="196"/>
      <c r="AZ37" s="74"/>
      <c r="BA37" s="74"/>
      <c r="BB37" s="74"/>
      <c r="BC37" s="192"/>
      <c r="BD37" s="192"/>
      <c r="BE37" s="74"/>
      <c r="BF37" s="74"/>
      <c r="BG37" s="192"/>
      <c r="BH37" s="74"/>
      <c r="BI37" s="74"/>
      <c r="BJ37" s="74"/>
      <c r="BK37" s="75"/>
      <c r="BL37" s="74"/>
      <c r="BM37" s="74"/>
      <c r="BN37" s="74"/>
      <c r="BO37" s="192"/>
      <c r="BP37" s="192"/>
      <c r="BQ37" s="74"/>
      <c r="BR37" s="74"/>
      <c r="BS37" s="192"/>
      <c r="BT37" s="74"/>
      <c r="BU37" s="74"/>
      <c r="BV37" s="74"/>
      <c r="BW37" s="74"/>
      <c r="BX37" s="73"/>
      <c r="BY37" s="73"/>
      <c r="BZ37" s="74"/>
      <c r="CA37" s="192"/>
      <c r="CB37" s="74"/>
      <c r="CC37" s="74"/>
      <c r="CD37" s="74"/>
      <c r="CE37" s="192"/>
      <c r="CF37" s="74"/>
      <c r="CG37" s="74"/>
      <c r="CH37" s="74"/>
      <c r="CI37" s="74"/>
      <c r="CJ37" s="74"/>
      <c r="CK37" s="74"/>
      <c r="CL37" s="74"/>
      <c r="CM37" s="74"/>
      <c r="CN37" s="73"/>
      <c r="CO37" s="73"/>
      <c r="CP37" s="74"/>
      <c r="CQ37" s="192"/>
      <c r="CR37" s="73"/>
      <c r="CS37" s="73"/>
      <c r="CT37" s="74"/>
      <c r="CU37" s="192"/>
      <c r="CV37" s="74"/>
      <c r="CW37" s="74"/>
      <c r="CX37" s="74"/>
      <c r="CY37" s="192"/>
      <c r="CZ37" s="74"/>
      <c r="DA37" s="74"/>
      <c r="DB37" s="74"/>
      <c r="DC37" s="192"/>
      <c r="DD37" s="74"/>
      <c r="DE37" s="74"/>
      <c r="DF37" s="74"/>
      <c r="DG37" s="192"/>
      <c r="DH37" s="74"/>
      <c r="DI37" s="74"/>
      <c r="DJ37" s="74"/>
      <c r="DK37" s="192"/>
      <c r="DL37" s="74"/>
      <c r="DM37" s="74"/>
      <c r="DN37" s="74"/>
      <c r="DO37" s="192"/>
      <c r="DP37" s="74"/>
      <c r="DQ37" s="74"/>
      <c r="DR37" s="74"/>
      <c r="DS37" s="74"/>
      <c r="DT37" s="74"/>
      <c r="DU37" s="74"/>
      <c r="DV37" s="74"/>
      <c r="DW37" s="74"/>
      <c r="DX37" s="74"/>
      <c r="DY37" s="74"/>
      <c r="DZ37" s="74"/>
      <c r="EA37" s="74"/>
      <c r="EB37" s="74"/>
      <c r="EC37" s="74"/>
      <c r="ED37" s="74"/>
      <c r="EE37" s="74"/>
      <c r="EF37" s="74"/>
      <c r="EG37" s="74"/>
      <c r="EH37" s="74"/>
      <c r="EI37" s="74"/>
      <c r="EJ37" s="192"/>
      <c r="EK37" s="73"/>
      <c r="EL37" s="74"/>
      <c r="EM37" s="192"/>
      <c r="EN37" s="74"/>
      <c r="EO37" s="74"/>
      <c r="EP37" s="74"/>
      <c r="EQ37" s="74"/>
      <c r="ER37" s="74"/>
      <c r="ES37" s="74"/>
      <c r="ET37" s="74"/>
      <c r="EU37" s="74"/>
      <c r="EV37" s="77"/>
      <c r="EW37" s="77"/>
      <c r="EX37" s="77"/>
      <c r="EY37" s="77"/>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row>
    <row r="38" spans="1:247" ht="15.75" x14ac:dyDescent="0.25">
      <c r="A38" s="10" t="s">
        <v>284</v>
      </c>
      <c r="B38" s="157">
        <f t="shared" si="164"/>
        <v>0</v>
      </c>
      <c r="C38" s="157">
        <f t="shared" si="165"/>
        <v>0</v>
      </c>
      <c r="D38" s="157">
        <f t="shared" si="166"/>
        <v>0</v>
      </c>
      <c r="E38" s="157"/>
      <c r="F38" s="229">
        <f t="shared" si="83"/>
        <v>0</v>
      </c>
      <c r="G38" s="74"/>
      <c r="H38" s="74"/>
      <c r="I38" s="74"/>
      <c r="J38" s="74"/>
      <c r="K38" s="74"/>
      <c r="L38" s="74"/>
      <c r="M38" s="74"/>
      <c r="N38" s="74"/>
      <c r="O38" s="74"/>
      <c r="P38" s="74"/>
      <c r="Q38" s="74"/>
      <c r="R38" s="74"/>
      <c r="S38" s="74"/>
      <c r="T38" s="74"/>
      <c r="U38" s="74"/>
      <c r="V38" s="74"/>
      <c r="W38" s="71"/>
      <c r="X38" s="71"/>
      <c r="Y38" s="71"/>
      <c r="Z38" s="71"/>
      <c r="AA38" s="74"/>
      <c r="AB38" s="71"/>
      <c r="AC38" s="71"/>
      <c r="AD38" s="71"/>
      <c r="AE38" s="74"/>
      <c r="AF38" s="71"/>
      <c r="AG38" s="71"/>
      <c r="AH38" s="71"/>
      <c r="AI38" s="74"/>
      <c r="AJ38" s="74"/>
      <c r="AK38" s="74"/>
      <c r="AL38" s="74"/>
      <c r="AM38" s="74"/>
      <c r="AN38" s="74"/>
      <c r="AO38" s="74"/>
      <c r="AP38" s="74"/>
      <c r="AQ38" s="74"/>
      <c r="AR38" s="74"/>
      <c r="AS38" s="74"/>
      <c r="AT38" s="74"/>
      <c r="AU38" s="74"/>
      <c r="AV38" s="196"/>
      <c r="AW38" s="196"/>
      <c r="AX38" s="196"/>
      <c r="AY38" s="196"/>
      <c r="AZ38" s="74"/>
      <c r="BA38" s="74"/>
      <c r="BB38" s="74"/>
      <c r="BC38" s="192"/>
      <c r="BD38" s="192"/>
      <c r="BE38" s="74"/>
      <c r="BF38" s="74"/>
      <c r="BG38" s="192"/>
      <c r="BH38" s="74"/>
      <c r="BI38" s="74"/>
      <c r="BJ38" s="74"/>
      <c r="BK38" s="75"/>
      <c r="BL38" s="74"/>
      <c r="BM38" s="74"/>
      <c r="BN38" s="74"/>
      <c r="BO38" s="192"/>
      <c r="BP38" s="192"/>
      <c r="BQ38" s="74"/>
      <c r="BR38" s="74"/>
      <c r="BS38" s="192"/>
      <c r="BT38" s="74"/>
      <c r="BU38" s="74"/>
      <c r="BV38" s="74"/>
      <c r="BW38" s="74"/>
      <c r="BX38" s="73"/>
      <c r="BY38" s="73"/>
      <c r="BZ38" s="74"/>
      <c r="CA38" s="192"/>
      <c r="CB38" s="74"/>
      <c r="CC38" s="74"/>
      <c r="CD38" s="74"/>
      <c r="CE38" s="192"/>
      <c r="CF38" s="74"/>
      <c r="CG38" s="74"/>
      <c r="CH38" s="74"/>
      <c r="CI38" s="74"/>
      <c r="CJ38" s="74"/>
      <c r="CK38" s="74"/>
      <c r="CL38" s="74"/>
      <c r="CM38" s="74"/>
      <c r="CN38" s="73"/>
      <c r="CO38" s="73"/>
      <c r="CP38" s="74"/>
      <c r="CQ38" s="192"/>
      <c r="CR38" s="73"/>
      <c r="CS38" s="73"/>
      <c r="CT38" s="74"/>
      <c r="CU38" s="192"/>
      <c r="CV38" s="74"/>
      <c r="CW38" s="74"/>
      <c r="CX38" s="74"/>
      <c r="CY38" s="192"/>
      <c r="CZ38" s="74"/>
      <c r="DA38" s="74"/>
      <c r="DB38" s="74"/>
      <c r="DC38" s="192"/>
      <c r="DD38" s="74"/>
      <c r="DE38" s="74"/>
      <c r="DF38" s="74"/>
      <c r="DG38" s="192"/>
      <c r="DH38" s="74"/>
      <c r="DI38" s="74"/>
      <c r="DJ38" s="74"/>
      <c r="DK38" s="192"/>
      <c r="DL38" s="74"/>
      <c r="DM38" s="74"/>
      <c r="DN38" s="74"/>
      <c r="DO38" s="192"/>
      <c r="DP38" s="74"/>
      <c r="DQ38" s="74"/>
      <c r="DR38" s="74"/>
      <c r="DS38" s="74"/>
      <c r="DT38" s="74"/>
      <c r="DU38" s="74"/>
      <c r="DV38" s="74"/>
      <c r="DW38" s="74"/>
      <c r="DX38" s="74"/>
      <c r="DY38" s="74"/>
      <c r="DZ38" s="74"/>
      <c r="EA38" s="74"/>
      <c r="EB38" s="74"/>
      <c r="EC38" s="74"/>
      <c r="ED38" s="74"/>
      <c r="EE38" s="74"/>
      <c r="EF38" s="74"/>
      <c r="EG38" s="74"/>
      <c r="EH38" s="74"/>
      <c r="EI38" s="74"/>
      <c r="EJ38" s="192"/>
      <c r="EK38" s="73"/>
      <c r="EL38" s="74"/>
      <c r="EM38" s="192"/>
      <c r="EN38" s="74"/>
      <c r="EO38" s="74"/>
      <c r="EP38" s="74"/>
      <c r="EQ38" s="74"/>
      <c r="ER38" s="74"/>
      <c r="ES38" s="74"/>
      <c r="ET38" s="74"/>
      <c r="EU38" s="74"/>
      <c r="EV38" s="77"/>
      <c r="EW38" s="77"/>
      <c r="EX38" s="77"/>
      <c r="EY38" s="77"/>
      <c r="EZ38" s="74"/>
      <c r="FA38" s="74"/>
      <c r="FB38" s="74"/>
      <c r="FC38" s="74"/>
      <c r="FD38" s="74"/>
      <c r="FE38" s="74"/>
      <c r="FF38" s="74"/>
      <c r="FG38" s="74"/>
      <c r="FH38" s="74"/>
      <c r="FI38" s="74"/>
      <c r="FJ38" s="74"/>
      <c r="FK38" s="74"/>
      <c r="FL38" s="74"/>
      <c r="FM38" s="74"/>
      <c r="FN38" s="74"/>
      <c r="FO38" s="74"/>
      <c r="FP38" s="74"/>
      <c r="FQ38" s="74"/>
      <c r="FR38" s="74"/>
      <c r="FS38" s="74"/>
      <c r="FT38" s="74"/>
      <c r="FU38" s="74"/>
      <c r="FV38" s="74"/>
      <c r="FW38" s="74"/>
      <c r="FX38" s="74"/>
      <c r="FY38" s="74"/>
      <c r="FZ38" s="74"/>
      <c r="GA38" s="74"/>
      <c r="GB38" s="74"/>
      <c r="GC38" s="74"/>
      <c r="GD38" s="74"/>
      <c r="GE38" s="74"/>
      <c r="GF38" s="74"/>
      <c r="GG38" s="74"/>
      <c r="GH38" s="74"/>
      <c r="GI38" s="74"/>
      <c r="GJ38" s="74"/>
      <c r="GK38" s="74"/>
      <c r="GL38" s="74"/>
      <c r="GM38" s="74"/>
      <c r="GN38" s="74"/>
      <c r="GO38" s="74"/>
      <c r="GP38" s="74"/>
      <c r="GQ38" s="74"/>
      <c r="GR38" s="74"/>
      <c r="GS38" s="74"/>
      <c r="GT38" s="74"/>
      <c r="GU38" s="74"/>
      <c r="GV38" s="74"/>
      <c r="GW38" s="74"/>
      <c r="GX38" s="74"/>
      <c r="GY38" s="74"/>
      <c r="GZ38" s="74"/>
      <c r="HA38" s="74"/>
      <c r="HB38" s="74"/>
      <c r="HC38" s="74"/>
      <c r="HD38" s="74"/>
      <c r="HE38" s="74"/>
      <c r="HF38" s="74"/>
      <c r="HG38" s="74"/>
      <c r="HH38" s="74"/>
      <c r="HI38" s="74"/>
      <c r="HJ38" s="74"/>
      <c r="HK38" s="74"/>
      <c r="HL38" s="74"/>
      <c r="HM38" s="74"/>
      <c r="HN38" s="74"/>
      <c r="HO38" s="74"/>
      <c r="HP38" s="74"/>
      <c r="HQ38" s="74"/>
      <c r="HR38" s="74"/>
      <c r="HS38" s="74"/>
      <c r="HT38" s="74"/>
      <c r="HU38" s="74"/>
      <c r="HV38" s="74"/>
      <c r="HW38" s="74"/>
      <c r="HX38" s="74"/>
      <c r="HY38" s="74"/>
      <c r="HZ38" s="74"/>
      <c r="IA38" s="74"/>
      <c r="IB38" s="74"/>
      <c r="IC38" s="74"/>
      <c r="ID38" s="74"/>
      <c r="IE38" s="74"/>
      <c r="IF38" s="74"/>
      <c r="IG38" s="74"/>
      <c r="IH38" s="74"/>
      <c r="II38" s="74"/>
      <c r="IJ38" s="74"/>
      <c r="IK38" s="74"/>
      <c r="IL38" s="74"/>
      <c r="IM38" s="74"/>
    </row>
    <row r="39" spans="1:247" ht="15.75" x14ac:dyDescent="0.25">
      <c r="A39" s="10" t="s">
        <v>283</v>
      </c>
      <c r="B39" s="157">
        <f t="shared" si="164"/>
        <v>0</v>
      </c>
      <c r="C39" s="157">
        <f t="shared" si="165"/>
        <v>0</v>
      </c>
      <c r="D39" s="157">
        <f t="shared" si="166"/>
        <v>0</v>
      </c>
      <c r="E39" s="157"/>
      <c r="F39" s="229">
        <f t="shared" si="83"/>
        <v>0</v>
      </c>
      <c r="G39" s="74"/>
      <c r="H39" s="74"/>
      <c r="I39" s="74"/>
      <c r="J39" s="74"/>
      <c r="K39" s="74"/>
      <c r="L39" s="74"/>
      <c r="M39" s="74"/>
      <c r="N39" s="74"/>
      <c r="O39" s="74"/>
      <c r="P39" s="74"/>
      <c r="Q39" s="74"/>
      <c r="R39" s="74"/>
      <c r="S39" s="74"/>
      <c r="T39" s="74"/>
      <c r="U39" s="74"/>
      <c r="V39" s="74"/>
      <c r="W39" s="71"/>
      <c r="X39" s="71"/>
      <c r="Y39" s="71"/>
      <c r="Z39" s="71"/>
      <c r="AA39" s="74"/>
      <c r="AB39" s="71"/>
      <c r="AC39" s="71"/>
      <c r="AD39" s="71"/>
      <c r="AE39" s="74"/>
      <c r="AF39" s="71"/>
      <c r="AG39" s="71"/>
      <c r="AH39" s="71"/>
      <c r="AI39" s="74"/>
      <c r="AJ39" s="74"/>
      <c r="AK39" s="74"/>
      <c r="AL39" s="74"/>
      <c r="AM39" s="74"/>
      <c r="AN39" s="74"/>
      <c r="AO39" s="74"/>
      <c r="AP39" s="74"/>
      <c r="AQ39" s="74"/>
      <c r="AR39" s="74"/>
      <c r="AS39" s="74"/>
      <c r="AT39" s="74"/>
      <c r="AU39" s="74"/>
      <c r="AV39" s="196"/>
      <c r="AW39" s="196"/>
      <c r="AX39" s="196"/>
      <c r="AY39" s="196"/>
      <c r="AZ39" s="74"/>
      <c r="BA39" s="74"/>
      <c r="BB39" s="74"/>
      <c r="BC39" s="192"/>
      <c r="BD39" s="192"/>
      <c r="BE39" s="74"/>
      <c r="BF39" s="74"/>
      <c r="BG39" s="192"/>
      <c r="BH39" s="74"/>
      <c r="BI39" s="74"/>
      <c r="BJ39" s="74"/>
      <c r="BK39" s="75"/>
      <c r="BL39" s="74"/>
      <c r="BM39" s="74"/>
      <c r="BN39" s="74"/>
      <c r="BO39" s="192"/>
      <c r="BP39" s="192"/>
      <c r="BQ39" s="74"/>
      <c r="BR39" s="74"/>
      <c r="BS39" s="192"/>
      <c r="BT39" s="74"/>
      <c r="BU39" s="74"/>
      <c r="BV39" s="74"/>
      <c r="BW39" s="74"/>
      <c r="BX39" s="73"/>
      <c r="BY39" s="73"/>
      <c r="BZ39" s="74"/>
      <c r="CA39" s="192"/>
      <c r="CB39" s="74"/>
      <c r="CC39" s="74"/>
      <c r="CD39" s="74"/>
      <c r="CE39" s="192"/>
      <c r="CF39" s="74"/>
      <c r="CG39" s="74"/>
      <c r="CH39" s="74"/>
      <c r="CI39" s="74"/>
      <c r="CJ39" s="74"/>
      <c r="CK39" s="74"/>
      <c r="CL39" s="74"/>
      <c r="CM39" s="74"/>
      <c r="CN39" s="73"/>
      <c r="CO39" s="73"/>
      <c r="CP39" s="74"/>
      <c r="CQ39" s="192"/>
      <c r="CR39" s="73"/>
      <c r="CS39" s="73"/>
      <c r="CT39" s="74"/>
      <c r="CU39" s="192"/>
      <c r="CV39" s="74"/>
      <c r="CW39" s="74"/>
      <c r="CX39" s="74"/>
      <c r="CY39" s="192"/>
      <c r="CZ39" s="74"/>
      <c r="DA39" s="74"/>
      <c r="DB39" s="74"/>
      <c r="DC39" s="192"/>
      <c r="DD39" s="74"/>
      <c r="DE39" s="74"/>
      <c r="DF39" s="74"/>
      <c r="DG39" s="192"/>
      <c r="DH39" s="74"/>
      <c r="DI39" s="74"/>
      <c r="DJ39" s="74"/>
      <c r="DK39" s="192"/>
      <c r="DL39" s="74"/>
      <c r="DM39" s="74"/>
      <c r="DN39" s="74"/>
      <c r="DO39" s="192"/>
      <c r="DP39" s="74"/>
      <c r="DQ39" s="74"/>
      <c r="DR39" s="74"/>
      <c r="DS39" s="74"/>
      <c r="DT39" s="74"/>
      <c r="DU39" s="74"/>
      <c r="DV39" s="74"/>
      <c r="DW39" s="74"/>
      <c r="DX39" s="74"/>
      <c r="DY39" s="74"/>
      <c r="DZ39" s="74"/>
      <c r="EA39" s="74"/>
      <c r="EB39" s="74"/>
      <c r="EC39" s="74"/>
      <c r="ED39" s="74"/>
      <c r="EE39" s="74"/>
      <c r="EF39" s="74"/>
      <c r="EG39" s="74"/>
      <c r="EH39" s="74"/>
      <c r="EI39" s="74"/>
      <c r="EJ39" s="192"/>
      <c r="EK39" s="73"/>
      <c r="EL39" s="74"/>
      <c r="EM39" s="192"/>
      <c r="EN39" s="74"/>
      <c r="EO39" s="74"/>
      <c r="EP39" s="74"/>
      <c r="EQ39" s="74"/>
      <c r="ER39" s="74"/>
      <c r="ES39" s="74"/>
      <c r="ET39" s="74"/>
      <c r="EU39" s="74"/>
      <c r="EV39" s="77"/>
      <c r="EW39" s="77"/>
      <c r="EX39" s="77"/>
      <c r="EY39" s="77"/>
      <c r="EZ39" s="74"/>
      <c r="FA39" s="74"/>
      <c r="FB39" s="74"/>
      <c r="FC39" s="74"/>
      <c r="FD39" s="74"/>
      <c r="FE39" s="74"/>
      <c r="FF39" s="74"/>
      <c r="FG39" s="74"/>
      <c r="FH39" s="74"/>
      <c r="FI39" s="74"/>
      <c r="FJ39" s="74"/>
      <c r="FK39" s="74"/>
      <c r="FL39" s="74"/>
      <c r="FM39" s="74"/>
      <c r="FN39" s="74"/>
      <c r="FO39" s="74"/>
      <c r="FP39" s="74"/>
      <c r="FQ39" s="74"/>
      <c r="FR39" s="74"/>
      <c r="FS39" s="74"/>
      <c r="FT39" s="74"/>
      <c r="FU39" s="74"/>
      <c r="FV39" s="74"/>
      <c r="FW39" s="74"/>
      <c r="FX39" s="74"/>
      <c r="FY39" s="74"/>
      <c r="FZ39" s="74"/>
      <c r="GA39" s="74"/>
      <c r="GB39" s="74"/>
      <c r="GC39" s="74"/>
      <c r="GD39" s="74"/>
      <c r="GE39" s="74"/>
      <c r="GF39" s="74"/>
      <c r="GG39" s="74"/>
      <c r="GH39" s="74"/>
      <c r="GI39" s="74"/>
      <c r="GJ39" s="74"/>
      <c r="GK39" s="74"/>
      <c r="GL39" s="74"/>
      <c r="GM39" s="74"/>
      <c r="GN39" s="74"/>
      <c r="GO39" s="74"/>
      <c r="GP39" s="74"/>
      <c r="GQ39" s="74"/>
      <c r="GR39" s="74"/>
      <c r="GS39" s="74"/>
      <c r="GT39" s="74"/>
      <c r="GU39" s="74"/>
      <c r="GV39" s="74"/>
      <c r="GW39" s="74"/>
      <c r="GX39" s="74"/>
      <c r="GY39" s="74"/>
      <c r="GZ39" s="74"/>
      <c r="HA39" s="74"/>
      <c r="HB39" s="74"/>
      <c r="HC39" s="74"/>
      <c r="HD39" s="74"/>
      <c r="HE39" s="74"/>
      <c r="HF39" s="74"/>
      <c r="HG39" s="74"/>
      <c r="HH39" s="74"/>
      <c r="HI39" s="74"/>
      <c r="HJ39" s="74"/>
      <c r="HK39" s="74"/>
      <c r="HL39" s="74"/>
      <c r="HM39" s="74"/>
      <c r="HN39" s="74"/>
      <c r="HO39" s="74"/>
      <c r="HP39" s="74"/>
      <c r="HQ39" s="74"/>
      <c r="HR39" s="74"/>
      <c r="HS39" s="74"/>
      <c r="HT39" s="74"/>
      <c r="HU39" s="74"/>
      <c r="HV39" s="74"/>
      <c r="HW39" s="74"/>
      <c r="HX39" s="74"/>
      <c r="HY39" s="74"/>
      <c r="HZ39" s="74"/>
      <c r="IA39" s="74"/>
      <c r="IB39" s="74"/>
      <c r="IC39" s="74"/>
      <c r="ID39" s="74"/>
      <c r="IE39" s="74"/>
      <c r="IF39" s="74"/>
      <c r="IG39" s="74"/>
      <c r="IH39" s="74"/>
      <c r="II39" s="74"/>
      <c r="IJ39" s="74"/>
      <c r="IK39" s="74"/>
      <c r="IL39" s="74"/>
      <c r="IM39" s="74"/>
    </row>
    <row r="40" spans="1:247" s="69" customFormat="1" ht="31.5" x14ac:dyDescent="0.25">
      <c r="A40" s="80" t="s">
        <v>130</v>
      </c>
      <c r="B40" s="156">
        <f t="shared" si="164"/>
        <v>132535.17212</v>
      </c>
      <c r="C40" s="156">
        <f t="shared" si="165"/>
        <v>153847.32404000001</v>
      </c>
      <c r="D40" s="156">
        <f t="shared" si="166"/>
        <v>153847.32404000001</v>
      </c>
      <c r="E40" s="156"/>
      <c r="F40" s="228">
        <f t="shared" si="83"/>
        <v>28919.24511</v>
      </c>
      <c r="G40" s="71">
        <f t="shared" ref="G40:G46" si="223">F40/C40*100</f>
        <v>18.797366343844271</v>
      </c>
      <c r="H40" s="72">
        <f>SUM(H41:H51)</f>
        <v>0</v>
      </c>
      <c r="I40" s="72">
        <f>SUM(I41:I51)</f>
        <v>0</v>
      </c>
      <c r="J40" s="72">
        <f>SUM(J41:J51)</f>
        <v>0</v>
      </c>
      <c r="K40" s="71"/>
      <c r="L40" s="72">
        <f>SUM(L41:L51)</f>
        <v>0</v>
      </c>
      <c r="M40" s="72">
        <f>SUM(M41:M51)</f>
        <v>0</v>
      </c>
      <c r="N40" s="72">
        <f>SUM(N41:N51)</f>
        <v>0</v>
      </c>
      <c r="O40" s="72"/>
      <c r="P40" s="72">
        <f>SUM(P41:P51)</f>
        <v>0</v>
      </c>
      <c r="Q40" s="72">
        <f>SUM(Q41:Q51)</f>
        <v>0</v>
      </c>
      <c r="R40" s="72">
        <f>SUM(R41:R51)</f>
        <v>0</v>
      </c>
      <c r="S40" s="72"/>
      <c r="T40" s="72">
        <f>SUM(T41:T51)</f>
        <v>0</v>
      </c>
      <c r="U40" s="72">
        <f>SUM(U41:U51)</f>
        <v>0</v>
      </c>
      <c r="V40" s="72">
        <f>SUM(V41:V51)</f>
        <v>0</v>
      </c>
      <c r="W40" s="71"/>
      <c r="X40" s="72">
        <f>SUM(X41:X51)</f>
        <v>112.35955</v>
      </c>
      <c r="Y40" s="72">
        <f>SUM(Y41:Y51)</f>
        <v>112.35955</v>
      </c>
      <c r="Z40" s="72">
        <f>SUM(Z41:Z51)</f>
        <v>0</v>
      </c>
      <c r="AA40" s="71">
        <f>Z40/Y40*100</f>
        <v>0</v>
      </c>
      <c r="AB40" s="72">
        <f>SUM(AB41:AB51)</f>
        <v>0</v>
      </c>
      <c r="AC40" s="72">
        <f>SUM(AC41:AC51)</f>
        <v>0</v>
      </c>
      <c r="AD40" s="72">
        <f>SUM(AD41:AD51)</f>
        <v>0</v>
      </c>
      <c r="AE40" s="71"/>
      <c r="AF40" s="72">
        <f>SUM(AF41:AF51)</f>
        <v>95.663589999999999</v>
      </c>
      <c r="AG40" s="72">
        <f>SUM(AG41:AG51)</f>
        <v>95.663589999999999</v>
      </c>
      <c r="AH40" s="72">
        <f>SUM(AH41:AH51)</f>
        <v>95.663589999999999</v>
      </c>
      <c r="AI40" s="71">
        <f>AH40/AG40*100</f>
        <v>100</v>
      </c>
      <c r="AJ40" s="71"/>
      <c r="AK40" s="72">
        <f>SUM(AK41:AK51)</f>
        <v>0</v>
      </c>
      <c r="AL40" s="72">
        <f>SUM(AL41:AL51)</f>
        <v>0</v>
      </c>
      <c r="AM40" s="72"/>
      <c r="AN40" s="72"/>
      <c r="AO40" s="72">
        <f>SUM(AO41:AO51)</f>
        <v>0</v>
      </c>
      <c r="AP40" s="72">
        <f>SUM(AP41:AP51)</f>
        <v>0</v>
      </c>
      <c r="AQ40" s="71"/>
      <c r="AR40" s="72">
        <f>SUM(AR41:AR51)</f>
        <v>6000</v>
      </c>
      <c r="AS40" s="72">
        <f>SUM(AS41:AS51)</f>
        <v>6000</v>
      </c>
      <c r="AT40" s="72">
        <f>SUM(AT41:AT51)</f>
        <v>0</v>
      </c>
      <c r="AU40" s="71">
        <f>AT40/AS40*100</f>
        <v>0</v>
      </c>
      <c r="AV40" s="72">
        <f>SUM(AV41:AV51)</f>
        <v>31313.7</v>
      </c>
      <c r="AW40" s="72">
        <f>SUM(AW41:AW51)</f>
        <v>31313.7</v>
      </c>
      <c r="AX40" s="72">
        <f>SUM(AX41:AX51)</f>
        <v>5172.18433</v>
      </c>
      <c r="AY40" s="72">
        <f>AX40/AW40*100</f>
        <v>16.517320948977606</v>
      </c>
      <c r="AZ40" s="72">
        <f>SUM(AZ41:AZ51)</f>
        <v>0</v>
      </c>
      <c r="BA40" s="72">
        <f>SUM(BA41:BA51)</f>
        <v>0</v>
      </c>
      <c r="BB40" s="72">
        <f>SUM(BB41:BB51)</f>
        <v>0</v>
      </c>
      <c r="BC40" s="72"/>
      <c r="BD40" s="72"/>
      <c r="BE40" s="72">
        <f>SUM(BE41:BE51)</f>
        <v>0</v>
      </c>
      <c r="BF40" s="72">
        <f>SUM(BF41:BF51)</f>
        <v>0</v>
      </c>
      <c r="BG40" s="72"/>
      <c r="BH40" s="72">
        <f>SUM(BH41:BH51)</f>
        <v>34734</v>
      </c>
      <c r="BI40" s="72">
        <f>SUM(BI41:BI51)</f>
        <v>34734</v>
      </c>
      <c r="BJ40" s="72">
        <f>SUM(BJ41:BJ51)</f>
        <v>0</v>
      </c>
      <c r="BK40" s="193">
        <f t="shared" si="167"/>
        <v>0</v>
      </c>
      <c r="BL40" s="72">
        <f>SUM(BL41:BL51)</f>
        <v>0</v>
      </c>
      <c r="BM40" s="72">
        <f>SUM(BM41:BM51)</f>
        <v>0</v>
      </c>
      <c r="BN40" s="72">
        <f>SUM(BN41:BN51)</f>
        <v>0</v>
      </c>
      <c r="BO40" s="72"/>
      <c r="BP40" s="72"/>
      <c r="BQ40" s="72">
        <f>SUM(BQ41:BQ51)</f>
        <v>0</v>
      </c>
      <c r="BR40" s="72">
        <f>SUM(BR41:BR51)</f>
        <v>0</v>
      </c>
      <c r="BS40" s="72"/>
      <c r="BT40" s="72"/>
      <c r="BU40" s="72">
        <f>SUM(BU41:BU51)</f>
        <v>0</v>
      </c>
      <c r="BV40" s="72">
        <f>SUM(BV41:BV51)</f>
        <v>0</v>
      </c>
      <c r="BW40" s="71"/>
      <c r="BX40" s="72">
        <f>SUM(BX41:BX51)</f>
        <v>14262</v>
      </c>
      <c r="BY40" s="72">
        <f>SUM(BY41:BY51)</f>
        <v>11568.68</v>
      </c>
      <c r="BZ40" s="72">
        <f>SUM(BZ41:BZ51)</f>
        <v>3524.55</v>
      </c>
      <c r="CA40" s="72">
        <f>BZ40/BY40*100</f>
        <v>30.466310763198567</v>
      </c>
      <c r="CB40" s="72">
        <f>SUM(CB41:CB51)</f>
        <v>1000</v>
      </c>
      <c r="CC40" s="72">
        <f>SUM(CC41:CC51)</f>
        <v>1000</v>
      </c>
      <c r="CD40" s="72">
        <f>SUM(CD41:CD51)</f>
        <v>0</v>
      </c>
      <c r="CE40" s="72">
        <f>CD40/CC40*100</f>
        <v>0</v>
      </c>
      <c r="CF40" s="72">
        <f>SUM(CF41:CF51)</f>
        <v>1000</v>
      </c>
      <c r="CG40" s="72">
        <f>SUM(CG41:CG51)</f>
        <v>1000</v>
      </c>
      <c r="CH40" s="72">
        <f>SUM(CH41:CH51)</f>
        <v>300</v>
      </c>
      <c r="CI40" s="72">
        <f>CH40/CG40*100</f>
        <v>30</v>
      </c>
      <c r="CJ40" s="72">
        <f>SUM(CJ41:CJ51)</f>
        <v>500</v>
      </c>
      <c r="CK40" s="72">
        <f>SUM(CK41:CK51)</f>
        <v>500</v>
      </c>
      <c r="CL40" s="72">
        <f>SUM(CL41:CL51)</f>
        <v>0</v>
      </c>
      <c r="CM40" s="72">
        <f>CL40/CK40*100</f>
        <v>0</v>
      </c>
      <c r="CN40" s="72">
        <f>SUM(CN41:CN51)</f>
        <v>0</v>
      </c>
      <c r="CO40" s="72">
        <f>SUM(CO41:CO51)</f>
        <v>0</v>
      </c>
      <c r="CP40" s="72">
        <f>SUM(CP41:CP51)</f>
        <v>0</v>
      </c>
      <c r="CQ40" s="72"/>
      <c r="CR40" s="72">
        <f>SUM(CR41:CR51)</f>
        <v>0</v>
      </c>
      <c r="CS40" s="72">
        <f>SUM(CS41:CS51)</f>
        <v>0</v>
      </c>
      <c r="CT40" s="72">
        <f>SUM(CT41:CT51)</f>
        <v>0</v>
      </c>
      <c r="CU40" s="72"/>
      <c r="CV40" s="72">
        <f>SUM(CV41:CV51)</f>
        <v>0</v>
      </c>
      <c r="CW40" s="72">
        <f>SUM(CW41:CW51)</f>
        <v>0</v>
      </c>
      <c r="CX40" s="72">
        <f>SUM(CX41:CX51)</f>
        <v>0</v>
      </c>
      <c r="CY40" s="72"/>
      <c r="CZ40" s="72">
        <f>SUM(CZ41:CZ51)</f>
        <v>0</v>
      </c>
      <c r="DA40" s="72">
        <f>SUM(DA41:DA51)</f>
        <v>0</v>
      </c>
      <c r="DB40" s="72">
        <f>SUM(DB41:DB51)</f>
        <v>0</v>
      </c>
      <c r="DC40" s="72"/>
      <c r="DD40" s="72">
        <f>SUM(DD41:DD51)</f>
        <v>0</v>
      </c>
      <c r="DE40" s="72">
        <f>SUM(DE41:DE51)</f>
        <v>0</v>
      </c>
      <c r="DF40" s="72">
        <f>SUM(DF41:DF51)</f>
        <v>0</v>
      </c>
      <c r="DG40" s="72"/>
      <c r="DH40" s="72">
        <f>SUM(DH41:DH51)</f>
        <v>0</v>
      </c>
      <c r="DI40" s="72">
        <f>SUM(DI41:DI51)</f>
        <v>0</v>
      </c>
      <c r="DJ40" s="72">
        <f>SUM(DJ41:DJ51)</f>
        <v>0</v>
      </c>
      <c r="DK40" s="72"/>
      <c r="DL40" s="72">
        <f>SUM(DL41:DL51)</f>
        <v>0</v>
      </c>
      <c r="DM40" s="72">
        <f>SUM(DM41:DM51)</f>
        <v>0</v>
      </c>
      <c r="DN40" s="72">
        <f>SUM(DN41:DN51)</f>
        <v>0</v>
      </c>
      <c r="DO40" s="72"/>
      <c r="DP40" s="71"/>
      <c r="DQ40" s="72">
        <f>SUM(DQ41:DQ51)</f>
        <v>0</v>
      </c>
      <c r="DR40" s="72">
        <f>SUM(DR41:DR51)</f>
        <v>0</v>
      </c>
      <c r="DS40" s="71"/>
      <c r="DT40" s="71"/>
      <c r="DU40" s="72">
        <f>SUM(DU41:DU51)</f>
        <v>0</v>
      </c>
      <c r="DV40" s="72">
        <f>SUM(DV41:DV51)</f>
        <v>0</v>
      </c>
      <c r="DW40" s="71"/>
      <c r="DX40" s="72">
        <f>SUM(DX41:DX51)</f>
        <v>500</v>
      </c>
      <c r="DY40" s="72">
        <f>SUM(DY41:DY51)</f>
        <v>500</v>
      </c>
      <c r="DZ40" s="72">
        <f>SUM(DZ41:DZ51)</f>
        <v>0</v>
      </c>
      <c r="EA40" s="71">
        <f>DZ40/DY40*100</f>
        <v>0</v>
      </c>
      <c r="EB40" s="72">
        <f>SUM(EB41:EB51)</f>
        <v>15852.551019999999</v>
      </c>
      <c r="EC40" s="72">
        <f>SUM(EC41:EC51)</f>
        <v>15852.551019999999</v>
      </c>
      <c r="ED40" s="72">
        <f>SUM(ED41:ED51)</f>
        <v>0</v>
      </c>
      <c r="EE40" s="71"/>
      <c r="EF40" s="72">
        <f>SUM(EF41:EF51)</f>
        <v>27164.897960000002</v>
      </c>
      <c r="EG40" s="72">
        <f>SUM(EG41:EG51)</f>
        <v>27164.897960000002</v>
      </c>
      <c r="EH40" s="72">
        <f>SUM(EH41:EH51)</f>
        <v>19826.84719</v>
      </c>
      <c r="EI40" s="71">
        <f>EH40/EG40*100</f>
        <v>72.987011470445438</v>
      </c>
      <c r="EJ40" s="72"/>
      <c r="EK40" s="72">
        <f>SUM(EK41:EK51)</f>
        <v>0</v>
      </c>
      <c r="EL40" s="72">
        <f>SUM(EL41:EL51)</f>
        <v>0</v>
      </c>
      <c r="EM40" s="72"/>
      <c r="EN40" s="72">
        <f>SUM(EN41:EN51)</f>
        <v>0</v>
      </c>
      <c r="EO40" s="72">
        <f>SUM(EO41:EO51)</f>
        <v>0</v>
      </c>
      <c r="EP40" s="72">
        <f>SUM(EP41:EP51)</f>
        <v>0</v>
      </c>
      <c r="EQ40" s="71"/>
      <c r="ER40" s="71"/>
      <c r="ES40" s="71"/>
      <c r="ET40" s="71"/>
      <c r="EU40" s="71"/>
      <c r="EV40" s="76"/>
      <c r="EW40" s="76"/>
      <c r="EX40" s="76"/>
      <c r="EY40" s="76"/>
      <c r="EZ40" s="72"/>
      <c r="FA40" s="72"/>
      <c r="FB40" s="72"/>
      <c r="FC40" s="71"/>
      <c r="FD40" s="72"/>
      <c r="FE40" s="72"/>
      <c r="FF40" s="72"/>
      <c r="FG40" s="71"/>
      <c r="FH40" s="71"/>
      <c r="FI40" s="72"/>
      <c r="FJ40" s="72"/>
      <c r="FK40" s="71"/>
      <c r="FL40" s="71"/>
      <c r="FM40" s="72"/>
      <c r="FN40" s="72"/>
      <c r="FO40" s="71"/>
      <c r="FP40" s="71"/>
      <c r="FQ40" s="72"/>
      <c r="FR40" s="72"/>
      <c r="FS40" s="71"/>
      <c r="FT40" s="72"/>
      <c r="FU40" s="72"/>
      <c r="FV40" s="72"/>
      <c r="FW40" s="71"/>
      <c r="FX40" s="71"/>
      <c r="FY40" s="72"/>
      <c r="FZ40" s="72"/>
      <c r="GA40" s="71"/>
      <c r="GB40" s="71"/>
      <c r="GC40" s="72"/>
      <c r="GD40" s="72"/>
      <c r="GE40" s="71"/>
      <c r="GF40" s="71"/>
      <c r="GG40" s="72">
        <f>SUM(GG41:GG51)</f>
        <v>0</v>
      </c>
      <c r="GH40" s="72">
        <f>SUM(GH41:GH51)</f>
        <v>0</v>
      </c>
      <c r="GI40" s="71"/>
      <c r="GJ40" s="71"/>
      <c r="GK40" s="72">
        <f>SUM(GK41:GK51)</f>
        <v>0</v>
      </c>
      <c r="GL40" s="72"/>
      <c r="GM40" s="71"/>
      <c r="GN40" s="71"/>
      <c r="GO40" s="72"/>
      <c r="GP40" s="72"/>
      <c r="GQ40" s="71"/>
      <c r="GR40" s="71"/>
      <c r="GS40" s="72"/>
      <c r="GT40" s="72"/>
      <c r="GU40" s="71"/>
      <c r="GV40" s="71"/>
      <c r="GW40" s="72"/>
      <c r="GX40" s="72"/>
      <c r="GY40" s="71"/>
      <c r="GZ40" s="71"/>
      <c r="HA40" s="72"/>
      <c r="HB40" s="72"/>
      <c r="HC40" s="71"/>
      <c r="HD40" s="71"/>
      <c r="HE40" s="72"/>
      <c r="HF40" s="72"/>
      <c r="HG40" s="71"/>
      <c r="HH40" s="71"/>
      <c r="HI40" s="72"/>
      <c r="HJ40" s="72"/>
      <c r="HK40" s="71"/>
      <c r="HL40" s="71"/>
      <c r="HM40" s="72"/>
      <c r="HN40" s="72"/>
      <c r="HO40" s="71"/>
      <c r="HP40" s="71"/>
      <c r="HQ40" s="72"/>
      <c r="HR40" s="72"/>
      <c r="HS40" s="71"/>
      <c r="HT40" s="71"/>
      <c r="HU40" s="72"/>
      <c r="HV40" s="72"/>
      <c r="HW40" s="71"/>
      <c r="HX40" s="71"/>
      <c r="HY40" s="72"/>
      <c r="HZ40" s="72"/>
      <c r="IA40" s="71"/>
      <c r="IB40" s="71"/>
      <c r="IC40" s="72"/>
      <c r="ID40" s="72"/>
      <c r="IE40" s="71"/>
      <c r="IF40" s="71"/>
      <c r="IG40" s="72">
        <f>SUM(IG41:IG51)</f>
        <v>3636.48315</v>
      </c>
      <c r="IH40" s="72">
        <f>SUM(IH41:IH51)</f>
        <v>0</v>
      </c>
      <c r="II40" s="71"/>
      <c r="IJ40" s="71"/>
      <c r="IK40" s="72">
        <f>SUM(IK41:IK51)</f>
        <v>20368.98877</v>
      </c>
      <c r="IL40" s="72">
        <f>SUM(IL41:IL51)</f>
        <v>0</v>
      </c>
      <c r="IM40" s="71"/>
    </row>
    <row r="41" spans="1:247" ht="31.5" x14ac:dyDescent="0.25">
      <c r="A41" s="10" t="s">
        <v>129</v>
      </c>
      <c r="B41" s="157">
        <f t="shared" si="164"/>
        <v>91801.172120000003</v>
      </c>
      <c r="C41" s="157">
        <f t="shared" si="165"/>
        <v>113113.32403999999</v>
      </c>
      <c r="D41" s="157">
        <f t="shared" si="166"/>
        <v>113113.32403999999</v>
      </c>
      <c r="E41" s="157"/>
      <c r="F41" s="229">
        <f t="shared" si="83"/>
        <v>28919.24511</v>
      </c>
      <c r="G41" s="74">
        <f t="shared" si="223"/>
        <v>25.566612382263081</v>
      </c>
      <c r="H41" s="73"/>
      <c r="I41" s="73"/>
      <c r="J41" s="73"/>
      <c r="K41" s="74"/>
      <c r="L41" s="74"/>
      <c r="M41" s="74"/>
      <c r="N41" s="74"/>
      <c r="O41" s="73"/>
      <c r="P41" s="73">
        <v>0</v>
      </c>
      <c r="Q41" s="73">
        <v>0</v>
      </c>
      <c r="R41" s="73">
        <v>0</v>
      </c>
      <c r="S41" s="74"/>
      <c r="T41" s="73"/>
      <c r="U41" s="73"/>
      <c r="V41" s="73"/>
      <c r="W41" s="74"/>
      <c r="X41" s="73">
        <v>112.35955</v>
      </c>
      <c r="Y41" s="73">
        <v>112.35955</v>
      </c>
      <c r="Z41" s="73">
        <v>0</v>
      </c>
      <c r="AA41" s="74"/>
      <c r="AB41" s="73"/>
      <c r="AC41" s="73"/>
      <c r="AD41" s="73"/>
      <c r="AE41" s="74"/>
      <c r="AF41" s="73">
        <v>95.663589999999999</v>
      </c>
      <c r="AG41" s="73">
        <v>95.663589999999999</v>
      </c>
      <c r="AH41" s="73">
        <v>95.663589999999999</v>
      </c>
      <c r="AI41" s="74">
        <f>AH41/AG41*100</f>
        <v>100</v>
      </c>
      <c r="AJ41" s="74"/>
      <c r="AK41" s="73"/>
      <c r="AL41" s="73"/>
      <c r="AM41" s="74"/>
      <c r="AN41" s="74"/>
      <c r="AO41" s="74"/>
      <c r="AP41" s="74"/>
      <c r="AQ41" s="74"/>
      <c r="AR41" s="73">
        <v>0</v>
      </c>
      <c r="AS41" s="73">
        <v>0</v>
      </c>
      <c r="AT41" s="73"/>
      <c r="AU41" s="74"/>
      <c r="AV41" s="73">
        <v>31313.7</v>
      </c>
      <c r="AW41" s="73">
        <v>31313.7</v>
      </c>
      <c r="AX41" s="74">
        <v>5172.18433</v>
      </c>
      <c r="AY41" s="73">
        <f>AX41/AW41*100</f>
        <v>16.517320948977606</v>
      </c>
      <c r="AZ41" s="73"/>
      <c r="BA41" s="73"/>
      <c r="BB41" s="73"/>
      <c r="BC41" s="73"/>
      <c r="BD41" s="191"/>
      <c r="BE41" s="73"/>
      <c r="BF41" s="191"/>
      <c r="BG41" s="191"/>
      <c r="BH41" s="73"/>
      <c r="BI41" s="73"/>
      <c r="BJ41" s="191"/>
      <c r="BK41" s="75"/>
      <c r="BL41" s="73"/>
      <c r="BM41" s="73"/>
      <c r="BN41" s="191"/>
      <c r="BO41" s="191"/>
      <c r="BP41" s="191"/>
      <c r="BQ41" s="73"/>
      <c r="BR41" s="191"/>
      <c r="BS41" s="191"/>
      <c r="BT41" s="73"/>
      <c r="BU41" s="73"/>
      <c r="BV41" s="73"/>
      <c r="BW41" s="74"/>
      <c r="BX41" s="73">
        <v>14262</v>
      </c>
      <c r="BY41" s="73">
        <v>11568.68</v>
      </c>
      <c r="BZ41" s="73">
        <v>3524.55</v>
      </c>
      <c r="CA41" s="73">
        <f>BZ41/BY41*100</f>
        <v>30.466310763198567</v>
      </c>
      <c r="CB41" s="73">
        <v>1000</v>
      </c>
      <c r="CC41" s="73">
        <v>1000</v>
      </c>
      <c r="CD41" s="73"/>
      <c r="CE41" s="73">
        <f>CD41/CC41*100</f>
        <v>0</v>
      </c>
      <c r="CF41" s="73">
        <v>1000</v>
      </c>
      <c r="CG41" s="73">
        <v>1000</v>
      </c>
      <c r="CH41" s="73">
        <v>300</v>
      </c>
      <c r="CI41" s="73">
        <f>CH41/CG41*100</f>
        <v>30</v>
      </c>
      <c r="CJ41" s="73">
        <v>500</v>
      </c>
      <c r="CK41" s="73">
        <v>500</v>
      </c>
      <c r="CL41" s="163"/>
      <c r="CM41" s="73">
        <f>CL41/CK41*100</f>
        <v>0</v>
      </c>
      <c r="CN41" s="73"/>
      <c r="CO41" s="73"/>
      <c r="CP41" s="191"/>
      <c r="CQ41" s="191"/>
      <c r="CR41" s="73"/>
      <c r="CS41" s="73"/>
      <c r="CT41" s="191"/>
      <c r="CU41" s="191"/>
      <c r="CV41" s="73"/>
      <c r="CW41" s="73"/>
      <c r="CX41" s="73"/>
      <c r="CY41" s="73"/>
      <c r="CZ41" s="73"/>
      <c r="DA41" s="73"/>
      <c r="DB41" s="73"/>
      <c r="DC41" s="73"/>
      <c r="DD41" s="73"/>
      <c r="DE41" s="73"/>
      <c r="DF41" s="73"/>
      <c r="DG41" s="73"/>
      <c r="DH41" s="73"/>
      <c r="DI41" s="73"/>
      <c r="DJ41" s="73"/>
      <c r="DK41" s="73"/>
      <c r="DL41" s="73"/>
      <c r="DM41" s="73"/>
      <c r="DN41" s="73"/>
      <c r="DO41" s="73"/>
      <c r="DP41" s="74"/>
      <c r="DQ41" s="73"/>
      <c r="DR41" s="73"/>
      <c r="DS41" s="74"/>
      <c r="DT41" s="74"/>
      <c r="DU41" s="73"/>
      <c r="DV41" s="73"/>
      <c r="DW41" s="74"/>
      <c r="DX41" s="73">
        <v>500</v>
      </c>
      <c r="DY41" s="73">
        <v>500</v>
      </c>
      <c r="DZ41" s="73"/>
      <c r="EA41" s="74">
        <f>DZ41/DY41*100</f>
        <v>0</v>
      </c>
      <c r="EB41" s="73">
        <v>15852.551019999999</v>
      </c>
      <c r="EC41" s="73">
        <v>15852.551019999999</v>
      </c>
      <c r="ED41" s="73">
        <v>0</v>
      </c>
      <c r="EE41" s="74"/>
      <c r="EF41" s="73">
        <v>27164.897960000002</v>
      </c>
      <c r="EG41" s="73">
        <v>27164.897960000002</v>
      </c>
      <c r="EH41" s="73">
        <v>19826.84719</v>
      </c>
      <c r="EI41" s="74">
        <f>EH41/EG41*100</f>
        <v>72.987011470445438</v>
      </c>
      <c r="EJ41" s="191"/>
      <c r="EK41" s="73"/>
      <c r="EL41" s="191"/>
      <c r="EM41" s="191"/>
      <c r="EN41" s="73"/>
      <c r="EO41" s="73"/>
      <c r="EP41" s="73"/>
      <c r="EQ41" s="74"/>
      <c r="ER41" s="74"/>
      <c r="ES41" s="74"/>
      <c r="ET41" s="74"/>
      <c r="EU41" s="74"/>
      <c r="EV41" s="77"/>
      <c r="EW41" s="77"/>
      <c r="EX41" s="77"/>
      <c r="EY41" s="77"/>
      <c r="EZ41" s="73"/>
      <c r="FA41" s="73"/>
      <c r="FB41" s="73"/>
      <c r="FC41" s="74"/>
      <c r="FD41" s="73"/>
      <c r="FE41" s="73"/>
      <c r="FF41" s="73"/>
      <c r="FG41" s="74"/>
      <c r="FH41" s="74"/>
      <c r="FI41" s="73"/>
      <c r="FJ41" s="73"/>
      <c r="FK41" s="74"/>
      <c r="FL41" s="74"/>
      <c r="FM41" s="73"/>
      <c r="FN41" s="73"/>
      <c r="FO41" s="74"/>
      <c r="FP41" s="74"/>
      <c r="FQ41" s="73"/>
      <c r="FR41" s="73"/>
      <c r="FS41" s="74"/>
      <c r="FT41" s="73"/>
      <c r="FU41" s="73"/>
      <c r="FV41" s="73"/>
      <c r="FW41" s="74"/>
      <c r="FX41" s="74"/>
      <c r="FY41" s="73"/>
      <c r="FZ41" s="73"/>
      <c r="GA41" s="74"/>
      <c r="GB41" s="74"/>
      <c r="GC41" s="73"/>
      <c r="GD41" s="73"/>
      <c r="GE41" s="74"/>
      <c r="GF41" s="74"/>
      <c r="GG41" s="73"/>
      <c r="GH41" s="73"/>
      <c r="GI41" s="74"/>
      <c r="GJ41" s="74"/>
      <c r="GK41" s="73"/>
      <c r="GL41" s="73"/>
      <c r="GM41" s="74"/>
      <c r="GN41" s="74"/>
      <c r="GO41" s="73"/>
      <c r="GP41" s="73"/>
      <c r="GQ41" s="74"/>
      <c r="GR41" s="74"/>
      <c r="GS41" s="73"/>
      <c r="GT41" s="73"/>
      <c r="GU41" s="74"/>
      <c r="GV41" s="74"/>
      <c r="GW41" s="73"/>
      <c r="GX41" s="73"/>
      <c r="GY41" s="74"/>
      <c r="GZ41" s="74"/>
      <c r="HA41" s="73"/>
      <c r="HB41" s="73"/>
      <c r="HC41" s="74"/>
      <c r="HD41" s="74"/>
      <c r="HE41" s="73"/>
      <c r="HF41" s="73"/>
      <c r="HG41" s="74"/>
      <c r="HH41" s="74"/>
      <c r="HI41" s="73"/>
      <c r="HJ41" s="73"/>
      <c r="HK41" s="74"/>
      <c r="HL41" s="74"/>
      <c r="HM41" s="73"/>
      <c r="HN41" s="73"/>
      <c r="HO41" s="74"/>
      <c r="HP41" s="74"/>
      <c r="HQ41" s="73"/>
      <c r="HR41" s="73"/>
      <c r="HS41" s="74"/>
      <c r="HT41" s="74"/>
      <c r="HU41" s="73"/>
      <c r="HV41" s="73"/>
      <c r="HW41" s="74"/>
      <c r="HX41" s="74"/>
      <c r="HY41" s="73"/>
      <c r="HZ41" s="73"/>
      <c r="IA41" s="74"/>
      <c r="IB41" s="74"/>
      <c r="IC41" s="73"/>
      <c r="ID41" s="73"/>
      <c r="IE41" s="74"/>
      <c r="IF41" s="74"/>
      <c r="IG41" s="210">
        <v>3636.48315</v>
      </c>
      <c r="IH41" s="73">
        <v>0</v>
      </c>
      <c r="II41" s="74"/>
      <c r="IJ41" s="74"/>
      <c r="IK41" s="218">
        <v>20368.98877</v>
      </c>
      <c r="IL41" s="73">
        <v>0</v>
      </c>
      <c r="IM41" s="74"/>
    </row>
    <row r="42" spans="1:247" ht="15.75" x14ac:dyDescent="0.25">
      <c r="A42" s="10" t="s">
        <v>293</v>
      </c>
      <c r="B42" s="157">
        <f t="shared" si="164"/>
        <v>7116</v>
      </c>
      <c r="C42" s="157">
        <f t="shared" si="165"/>
        <v>7116</v>
      </c>
      <c r="D42" s="157">
        <f t="shared" si="166"/>
        <v>7116</v>
      </c>
      <c r="E42" s="157"/>
      <c r="F42" s="229">
        <f t="shared" si="83"/>
        <v>0</v>
      </c>
      <c r="G42" s="74">
        <f t="shared" si="223"/>
        <v>0</v>
      </c>
      <c r="H42" s="74"/>
      <c r="I42" s="74"/>
      <c r="J42" s="74"/>
      <c r="K42" s="74"/>
      <c r="L42" s="74"/>
      <c r="M42" s="74"/>
      <c r="N42" s="74"/>
      <c r="O42" s="74"/>
      <c r="P42" s="74"/>
      <c r="Q42" s="74"/>
      <c r="R42" s="74"/>
      <c r="S42" s="74"/>
      <c r="T42" s="74"/>
      <c r="U42" s="74"/>
      <c r="V42" s="74"/>
      <c r="W42" s="74"/>
      <c r="X42" s="73"/>
      <c r="Y42" s="73"/>
      <c r="Z42" s="73"/>
      <c r="AA42" s="74"/>
      <c r="AB42" s="74"/>
      <c r="AC42" s="74"/>
      <c r="AD42" s="74"/>
      <c r="AE42" s="74"/>
      <c r="AF42" s="74"/>
      <c r="AG42" s="74"/>
      <c r="AH42" s="74"/>
      <c r="AI42" s="74"/>
      <c r="AJ42" s="74"/>
      <c r="AK42" s="74"/>
      <c r="AL42" s="74"/>
      <c r="AM42" s="74"/>
      <c r="AN42" s="74"/>
      <c r="AO42" s="74"/>
      <c r="AP42" s="74"/>
      <c r="AQ42" s="74"/>
      <c r="AR42" s="74"/>
      <c r="AS42" s="74"/>
      <c r="AT42" s="74"/>
      <c r="AU42" s="74"/>
      <c r="AV42" s="196"/>
      <c r="AW42" s="196"/>
      <c r="AX42" s="196"/>
      <c r="AY42" s="196"/>
      <c r="AZ42" s="74"/>
      <c r="BA42" s="74"/>
      <c r="BB42" s="74"/>
      <c r="BC42" s="192"/>
      <c r="BD42" s="192"/>
      <c r="BE42" s="74"/>
      <c r="BF42" s="74"/>
      <c r="BG42" s="192"/>
      <c r="BH42" s="74">
        <v>7116</v>
      </c>
      <c r="BI42" s="74">
        <v>7116</v>
      </c>
      <c r="BJ42" s="74">
        <v>0</v>
      </c>
      <c r="BK42" s="75">
        <f t="shared" si="167"/>
        <v>0</v>
      </c>
      <c r="BL42" s="74"/>
      <c r="BM42" s="74"/>
      <c r="BN42" s="74"/>
      <c r="BO42" s="192"/>
      <c r="BP42" s="192"/>
      <c r="BQ42" s="74"/>
      <c r="BR42" s="74"/>
      <c r="BS42" s="192"/>
      <c r="BT42" s="74"/>
      <c r="BU42" s="74"/>
      <c r="BV42" s="74"/>
      <c r="BW42" s="74"/>
      <c r="BX42" s="73"/>
      <c r="BY42" s="73"/>
      <c r="BZ42" s="74"/>
      <c r="CA42" s="192"/>
      <c r="CB42" s="74"/>
      <c r="CC42" s="74"/>
      <c r="CD42" s="74"/>
      <c r="CE42" s="192"/>
      <c r="CF42" s="74"/>
      <c r="CG42" s="74"/>
      <c r="CH42" s="74"/>
      <c r="CI42" s="74"/>
      <c r="CJ42" s="74"/>
      <c r="CK42" s="74"/>
      <c r="CL42" s="74"/>
      <c r="CM42" s="74"/>
      <c r="CN42" s="73"/>
      <c r="CO42" s="73"/>
      <c r="CP42" s="74"/>
      <c r="CQ42" s="192"/>
      <c r="CR42" s="73"/>
      <c r="CS42" s="73"/>
      <c r="CT42" s="74"/>
      <c r="CU42" s="192"/>
      <c r="CV42" s="74"/>
      <c r="CW42" s="74"/>
      <c r="CX42" s="74"/>
      <c r="CY42" s="192"/>
      <c r="CZ42" s="74"/>
      <c r="DA42" s="74"/>
      <c r="DB42" s="74"/>
      <c r="DC42" s="192"/>
      <c r="DD42" s="74"/>
      <c r="DE42" s="74"/>
      <c r="DF42" s="74"/>
      <c r="DG42" s="192"/>
      <c r="DH42" s="74"/>
      <c r="DI42" s="74"/>
      <c r="DJ42" s="74"/>
      <c r="DK42" s="192"/>
      <c r="DL42" s="74"/>
      <c r="DM42" s="74"/>
      <c r="DN42" s="74"/>
      <c r="DO42" s="192"/>
      <c r="DP42" s="74"/>
      <c r="DQ42" s="74"/>
      <c r="DR42" s="74"/>
      <c r="DS42" s="74"/>
      <c r="DT42" s="74"/>
      <c r="DU42" s="74"/>
      <c r="DV42" s="74"/>
      <c r="DW42" s="74"/>
      <c r="DX42" s="74"/>
      <c r="DY42" s="74"/>
      <c r="DZ42" s="74"/>
      <c r="EA42" s="74"/>
      <c r="EB42" s="74"/>
      <c r="EC42" s="74"/>
      <c r="ED42" s="74"/>
      <c r="EE42" s="74"/>
      <c r="EF42" s="74"/>
      <c r="EG42" s="74"/>
      <c r="EH42" s="74"/>
      <c r="EI42" s="74"/>
      <c r="EJ42" s="192"/>
      <c r="EK42" s="73"/>
      <c r="EL42" s="74"/>
      <c r="EM42" s="192"/>
      <c r="EN42" s="74"/>
      <c r="EO42" s="74"/>
      <c r="EP42" s="74"/>
      <c r="EQ42" s="74"/>
      <c r="ER42" s="74"/>
      <c r="ES42" s="74"/>
      <c r="ET42" s="74"/>
      <c r="EU42" s="74"/>
      <c r="EV42" s="77"/>
      <c r="EW42" s="77"/>
      <c r="EX42" s="77"/>
      <c r="EY42" s="77"/>
      <c r="EZ42" s="74"/>
      <c r="FA42" s="74"/>
      <c r="FB42" s="74"/>
      <c r="FC42" s="74"/>
      <c r="FD42" s="74"/>
      <c r="FE42" s="74"/>
      <c r="FF42" s="74"/>
      <c r="FG42" s="74"/>
      <c r="FH42" s="74"/>
      <c r="FI42" s="74"/>
      <c r="FJ42" s="74"/>
      <c r="FK42" s="74"/>
      <c r="FL42" s="74"/>
      <c r="FM42" s="74"/>
      <c r="FN42" s="74"/>
      <c r="FO42" s="74"/>
      <c r="FP42" s="74"/>
      <c r="FQ42" s="74"/>
      <c r="FR42" s="74"/>
      <c r="FS42" s="74"/>
      <c r="FT42" s="74"/>
      <c r="FU42" s="74"/>
      <c r="FV42" s="74"/>
      <c r="FW42" s="74"/>
      <c r="FX42" s="74"/>
      <c r="FY42" s="74"/>
      <c r="FZ42" s="74"/>
      <c r="GA42" s="74"/>
      <c r="GB42" s="74"/>
      <c r="GC42" s="74"/>
      <c r="GD42" s="74"/>
      <c r="GE42" s="74"/>
      <c r="GF42" s="74"/>
      <c r="GG42" s="74"/>
      <c r="GH42" s="74"/>
      <c r="GI42" s="74"/>
      <c r="GJ42" s="74"/>
      <c r="GK42" s="74"/>
      <c r="GL42" s="74"/>
      <c r="GM42" s="74"/>
      <c r="GN42" s="74"/>
      <c r="GO42" s="74"/>
      <c r="GP42" s="74"/>
      <c r="GQ42" s="74"/>
      <c r="GR42" s="74"/>
      <c r="GS42" s="74"/>
      <c r="GT42" s="74"/>
      <c r="GU42" s="74"/>
      <c r="GV42" s="74"/>
      <c r="GW42" s="74"/>
      <c r="GX42" s="74"/>
      <c r="GY42" s="74"/>
      <c r="GZ42" s="74"/>
      <c r="HA42" s="74"/>
      <c r="HB42" s="74"/>
      <c r="HC42" s="74"/>
      <c r="HD42" s="74"/>
      <c r="HE42" s="74"/>
      <c r="HF42" s="74"/>
      <c r="HG42" s="74"/>
      <c r="HH42" s="74"/>
      <c r="HI42" s="74"/>
      <c r="HJ42" s="74"/>
      <c r="HK42" s="74"/>
      <c r="HL42" s="74"/>
      <c r="HM42" s="74"/>
      <c r="HN42" s="74"/>
      <c r="HO42" s="74"/>
      <c r="HP42" s="74"/>
      <c r="HQ42" s="74"/>
      <c r="HR42" s="74"/>
      <c r="HS42" s="74"/>
      <c r="HT42" s="74"/>
      <c r="HU42" s="74"/>
      <c r="HV42" s="74"/>
      <c r="HW42" s="74"/>
      <c r="HX42" s="74"/>
      <c r="HY42" s="74"/>
      <c r="HZ42" s="74"/>
      <c r="IA42" s="74"/>
      <c r="IB42" s="74"/>
      <c r="IC42" s="74"/>
      <c r="ID42" s="74"/>
      <c r="IE42" s="74"/>
      <c r="IF42" s="74"/>
      <c r="IG42" s="74"/>
      <c r="IH42" s="74"/>
      <c r="II42" s="74"/>
      <c r="IJ42" s="74"/>
      <c r="IK42" s="74"/>
      <c r="IL42" s="74"/>
      <c r="IM42" s="74"/>
    </row>
    <row r="43" spans="1:247" ht="15.75" x14ac:dyDescent="0.25">
      <c r="A43" s="10" t="s">
        <v>128</v>
      </c>
      <c r="B43" s="157">
        <f t="shared" si="164"/>
        <v>6000</v>
      </c>
      <c r="C43" s="157">
        <f t="shared" si="165"/>
        <v>6000</v>
      </c>
      <c r="D43" s="157">
        <f t="shared" si="166"/>
        <v>6000</v>
      </c>
      <c r="E43" s="157"/>
      <c r="F43" s="229">
        <f t="shared" si="83"/>
        <v>0</v>
      </c>
      <c r="G43" s="74">
        <f t="shared" si="223"/>
        <v>0</v>
      </c>
      <c r="H43" s="74"/>
      <c r="I43" s="74"/>
      <c r="J43" s="74"/>
      <c r="K43" s="74"/>
      <c r="L43" s="74"/>
      <c r="M43" s="74"/>
      <c r="N43" s="74"/>
      <c r="O43" s="74"/>
      <c r="P43" s="74"/>
      <c r="Q43" s="74"/>
      <c r="R43" s="74"/>
      <c r="S43" s="74"/>
      <c r="T43" s="73"/>
      <c r="U43" s="73"/>
      <c r="V43" s="73"/>
      <c r="W43" s="74"/>
      <c r="X43" s="74"/>
      <c r="Y43" s="74"/>
      <c r="Z43" s="74"/>
      <c r="AA43" s="74"/>
      <c r="AB43" s="74"/>
      <c r="AC43" s="74"/>
      <c r="AD43" s="74"/>
      <c r="AE43" s="74"/>
      <c r="AF43" s="74"/>
      <c r="AG43" s="74"/>
      <c r="AH43" s="74"/>
      <c r="AI43" s="74"/>
      <c r="AJ43" s="74"/>
      <c r="AK43" s="74"/>
      <c r="AL43" s="74"/>
      <c r="AM43" s="74"/>
      <c r="AN43" s="74"/>
      <c r="AO43" s="74"/>
      <c r="AP43" s="74"/>
      <c r="AQ43" s="74"/>
      <c r="AR43" s="74">
        <v>6000</v>
      </c>
      <c r="AS43" s="74">
        <v>6000</v>
      </c>
      <c r="AT43" s="74">
        <v>0</v>
      </c>
      <c r="AU43" s="74">
        <f>AT43/AS43*100</f>
        <v>0</v>
      </c>
      <c r="AV43" s="196"/>
      <c r="AW43" s="196"/>
      <c r="AX43" s="196"/>
      <c r="AY43" s="196"/>
      <c r="AZ43" s="74"/>
      <c r="BA43" s="74"/>
      <c r="BB43" s="74"/>
      <c r="BC43" s="192"/>
      <c r="BD43" s="192"/>
      <c r="BE43" s="74"/>
      <c r="BF43" s="74"/>
      <c r="BG43" s="192"/>
      <c r="BH43" s="74"/>
      <c r="BI43" s="74"/>
      <c r="BJ43" s="74"/>
      <c r="BK43" s="75"/>
      <c r="BL43" s="74"/>
      <c r="BM43" s="74"/>
      <c r="BN43" s="74"/>
      <c r="BO43" s="192"/>
      <c r="BP43" s="192"/>
      <c r="BQ43" s="74"/>
      <c r="BR43" s="74"/>
      <c r="BS43" s="192"/>
      <c r="BT43" s="74"/>
      <c r="BU43" s="74"/>
      <c r="BV43" s="74"/>
      <c r="BW43" s="74"/>
      <c r="BX43" s="73"/>
      <c r="BY43" s="73"/>
      <c r="BZ43" s="74"/>
      <c r="CA43" s="192"/>
      <c r="CB43" s="74"/>
      <c r="CC43" s="74"/>
      <c r="CD43" s="74"/>
      <c r="CE43" s="192"/>
      <c r="CF43" s="74"/>
      <c r="CG43" s="74"/>
      <c r="CH43" s="74"/>
      <c r="CI43" s="74"/>
      <c r="CJ43" s="74"/>
      <c r="CK43" s="74"/>
      <c r="CL43" s="74"/>
      <c r="CM43" s="74"/>
      <c r="CN43" s="73"/>
      <c r="CO43" s="73"/>
      <c r="CP43" s="74"/>
      <c r="CQ43" s="192"/>
      <c r="CR43" s="73"/>
      <c r="CS43" s="73"/>
      <c r="CT43" s="74"/>
      <c r="CU43" s="192"/>
      <c r="CV43" s="74"/>
      <c r="CW43" s="74"/>
      <c r="CX43" s="74"/>
      <c r="CY43" s="192"/>
      <c r="CZ43" s="74"/>
      <c r="DA43" s="74"/>
      <c r="DB43" s="74"/>
      <c r="DC43" s="192"/>
      <c r="DD43" s="74"/>
      <c r="DE43" s="74"/>
      <c r="DF43" s="74"/>
      <c r="DG43" s="192"/>
      <c r="DH43" s="74"/>
      <c r="DI43" s="74"/>
      <c r="DJ43" s="74"/>
      <c r="DK43" s="192"/>
      <c r="DL43" s="74"/>
      <c r="DM43" s="74"/>
      <c r="DN43" s="74"/>
      <c r="DO43" s="192"/>
      <c r="DP43" s="74"/>
      <c r="DQ43" s="74"/>
      <c r="DR43" s="74"/>
      <c r="DS43" s="74"/>
      <c r="DT43" s="74"/>
      <c r="DU43" s="74"/>
      <c r="DV43" s="74"/>
      <c r="DW43" s="74"/>
      <c r="DX43" s="74"/>
      <c r="DY43" s="74"/>
      <c r="DZ43" s="74"/>
      <c r="EA43" s="74"/>
      <c r="EB43" s="74"/>
      <c r="EC43" s="74"/>
      <c r="ED43" s="74"/>
      <c r="EE43" s="74"/>
      <c r="EF43" s="74"/>
      <c r="EG43" s="74"/>
      <c r="EH43" s="74"/>
      <c r="EI43" s="74"/>
      <c r="EJ43" s="192"/>
      <c r="EK43" s="73"/>
      <c r="EL43" s="74"/>
      <c r="EM43" s="192"/>
      <c r="EN43" s="74"/>
      <c r="EO43" s="74"/>
      <c r="EP43" s="74"/>
      <c r="EQ43" s="74"/>
      <c r="ER43" s="74"/>
      <c r="ES43" s="74"/>
      <c r="ET43" s="74"/>
      <c r="EU43" s="74"/>
      <c r="EV43" s="77"/>
      <c r="EW43" s="77"/>
      <c r="EX43" s="77"/>
      <c r="EY43" s="77"/>
      <c r="EZ43" s="74"/>
      <c r="FA43" s="74"/>
      <c r="FB43" s="74"/>
      <c r="FC43" s="74"/>
      <c r="FD43" s="74"/>
      <c r="FE43" s="74"/>
      <c r="FF43" s="74"/>
      <c r="FG43" s="74"/>
      <c r="FH43" s="74"/>
      <c r="FI43" s="74"/>
      <c r="FJ43" s="74"/>
      <c r="FK43" s="74"/>
      <c r="FL43" s="74"/>
      <c r="FM43" s="74"/>
      <c r="FN43" s="74"/>
      <c r="FO43" s="74"/>
      <c r="FP43" s="74"/>
      <c r="FQ43" s="74"/>
      <c r="FR43" s="74"/>
      <c r="FS43" s="74"/>
      <c r="FT43" s="74"/>
      <c r="FU43" s="74"/>
      <c r="FV43" s="74"/>
      <c r="FW43" s="74"/>
      <c r="FX43" s="74"/>
      <c r="FY43" s="74"/>
      <c r="FZ43" s="74"/>
      <c r="GA43" s="74"/>
      <c r="GB43" s="74"/>
      <c r="GC43" s="74"/>
      <c r="GD43" s="74"/>
      <c r="GE43" s="74"/>
      <c r="GF43" s="74"/>
      <c r="GG43" s="74"/>
      <c r="GH43" s="74"/>
      <c r="GI43" s="74"/>
      <c r="GJ43" s="74"/>
      <c r="GK43" s="74"/>
      <c r="GL43" s="74"/>
      <c r="GM43" s="74"/>
      <c r="GN43" s="74"/>
      <c r="GO43" s="74"/>
      <c r="GP43" s="74"/>
      <c r="GQ43" s="74"/>
      <c r="GR43" s="74"/>
      <c r="GS43" s="74"/>
      <c r="GT43" s="74"/>
      <c r="GU43" s="74"/>
      <c r="GV43" s="74"/>
      <c r="GW43" s="74"/>
      <c r="GX43" s="74"/>
      <c r="GY43" s="74"/>
      <c r="GZ43" s="74"/>
      <c r="HA43" s="74"/>
      <c r="HB43" s="74"/>
      <c r="HC43" s="74"/>
      <c r="HD43" s="74"/>
      <c r="HE43" s="74"/>
      <c r="HF43" s="74"/>
      <c r="HG43" s="74"/>
      <c r="HH43" s="74"/>
      <c r="HI43" s="74"/>
      <c r="HJ43" s="74"/>
      <c r="HK43" s="74"/>
      <c r="HL43" s="74"/>
      <c r="HM43" s="74"/>
      <c r="HN43" s="74"/>
      <c r="HO43" s="74"/>
      <c r="HP43" s="74"/>
      <c r="HQ43" s="74"/>
      <c r="HR43" s="74"/>
      <c r="HS43" s="74"/>
      <c r="HT43" s="74"/>
      <c r="HU43" s="74"/>
      <c r="HV43" s="74"/>
      <c r="HW43" s="74"/>
      <c r="HX43" s="74"/>
      <c r="HY43" s="74"/>
      <c r="HZ43" s="74"/>
      <c r="IA43" s="74"/>
      <c r="IB43" s="74"/>
      <c r="IC43" s="74"/>
      <c r="ID43" s="74"/>
      <c r="IE43" s="74"/>
      <c r="IF43" s="74"/>
      <c r="IG43" s="74"/>
      <c r="IH43" s="74"/>
      <c r="II43" s="74"/>
      <c r="IJ43" s="74"/>
      <c r="IK43" s="74"/>
      <c r="IL43" s="74"/>
      <c r="IM43" s="74"/>
    </row>
    <row r="44" spans="1:247" ht="15.75" x14ac:dyDescent="0.25">
      <c r="A44" s="10" t="s">
        <v>294</v>
      </c>
      <c r="B44" s="157">
        <f t="shared" si="164"/>
        <v>1929</v>
      </c>
      <c r="C44" s="157">
        <f t="shared" si="165"/>
        <v>1929</v>
      </c>
      <c r="D44" s="157">
        <f t="shared" si="166"/>
        <v>1929</v>
      </c>
      <c r="E44" s="157"/>
      <c r="F44" s="229">
        <f t="shared" si="83"/>
        <v>0</v>
      </c>
      <c r="G44" s="74">
        <f t="shared" si="223"/>
        <v>0</v>
      </c>
      <c r="H44" s="74"/>
      <c r="I44" s="74"/>
      <c r="J44" s="74"/>
      <c r="K44" s="74"/>
      <c r="L44" s="74"/>
      <c r="M44" s="74"/>
      <c r="N44" s="74"/>
      <c r="O44" s="74"/>
      <c r="P44" s="74"/>
      <c r="Q44" s="74"/>
      <c r="R44" s="74"/>
      <c r="S44" s="74"/>
      <c r="T44" s="73"/>
      <c r="U44" s="73"/>
      <c r="V44" s="73"/>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196"/>
      <c r="AW44" s="196"/>
      <c r="AX44" s="196"/>
      <c r="AY44" s="196"/>
      <c r="AZ44" s="74"/>
      <c r="BA44" s="74"/>
      <c r="BB44" s="74"/>
      <c r="BC44" s="192"/>
      <c r="BD44" s="192"/>
      <c r="BE44" s="74"/>
      <c r="BF44" s="74"/>
      <c r="BG44" s="192"/>
      <c r="BH44" s="74">
        <v>1929</v>
      </c>
      <c r="BI44" s="74">
        <v>1929</v>
      </c>
      <c r="BJ44" s="74">
        <v>0</v>
      </c>
      <c r="BK44" s="75">
        <f t="shared" si="167"/>
        <v>0</v>
      </c>
      <c r="BL44" s="74"/>
      <c r="BM44" s="74"/>
      <c r="BN44" s="74"/>
      <c r="BO44" s="192"/>
      <c r="BP44" s="192"/>
      <c r="BQ44" s="74"/>
      <c r="BR44" s="74"/>
      <c r="BS44" s="192"/>
      <c r="BT44" s="74"/>
      <c r="BU44" s="74"/>
      <c r="BV44" s="74"/>
      <c r="BW44" s="74"/>
      <c r="BX44" s="73"/>
      <c r="BY44" s="73"/>
      <c r="BZ44" s="74"/>
      <c r="CA44" s="192"/>
      <c r="CB44" s="74"/>
      <c r="CC44" s="74"/>
      <c r="CD44" s="74"/>
      <c r="CE44" s="192"/>
      <c r="CF44" s="74"/>
      <c r="CG44" s="74"/>
      <c r="CH44" s="74"/>
      <c r="CI44" s="74"/>
      <c r="CJ44" s="74"/>
      <c r="CK44" s="74"/>
      <c r="CL44" s="74"/>
      <c r="CM44" s="74"/>
      <c r="CN44" s="73"/>
      <c r="CO44" s="73"/>
      <c r="CP44" s="74"/>
      <c r="CQ44" s="192"/>
      <c r="CR44" s="73"/>
      <c r="CS44" s="73"/>
      <c r="CT44" s="74"/>
      <c r="CU44" s="192"/>
      <c r="CV44" s="74"/>
      <c r="CW44" s="74"/>
      <c r="CX44" s="74"/>
      <c r="CY44" s="192"/>
      <c r="CZ44" s="74"/>
      <c r="DA44" s="74"/>
      <c r="DB44" s="74"/>
      <c r="DC44" s="192"/>
      <c r="DD44" s="74"/>
      <c r="DE44" s="74"/>
      <c r="DF44" s="74"/>
      <c r="DG44" s="192"/>
      <c r="DH44" s="74"/>
      <c r="DI44" s="74"/>
      <c r="DJ44" s="74"/>
      <c r="DK44" s="192"/>
      <c r="DL44" s="74"/>
      <c r="DM44" s="74"/>
      <c r="DN44" s="74"/>
      <c r="DO44" s="192"/>
      <c r="DP44" s="74"/>
      <c r="DQ44" s="74"/>
      <c r="DR44" s="74"/>
      <c r="DS44" s="74"/>
      <c r="DT44" s="74"/>
      <c r="DU44" s="74"/>
      <c r="DV44" s="74"/>
      <c r="DW44" s="74"/>
      <c r="DX44" s="74"/>
      <c r="DY44" s="74"/>
      <c r="DZ44" s="74"/>
      <c r="EA44" s="74"/>
      <c r="EB44" s="74"/>
      <c r="EC44" s="74"/>
      <c r="ED44" s="74"/>
      <c r="EE44" s="74"/>
      <c r="EF44" s="74"/>
      <c r="EG44" s="74"/>
      <c r="EH44" s="74"/>
      <c r="EI44" s="74"/>
      <c r="EJ44" s="192"/>
      <c r="EK44" s="73"/>
      <c r="EL44" s="74"/>
      <c r="EM44" s="192"/>
      <c r="EN44" s="74"/>
      <c r="EO44" s="74"/>
      <c r="EP44" s="74"/>
      <c r="EQ44" s="74"/>
      <c r="ER44" s="74"/>
      <c r="ES44" s="74"/>
      <c r="ET44" s="74"/>
      <c r="EU44" s="74"/>
      <c r="EV44" s="77"/>
      <c r="EW44" s="77"/>
      <c r="EX44" s="77"/>
      <c r="EY44" s="77"/>
      <c r="EZ44" s="74"/>
      <c r="FA44" s="74"/>
      <c r="FB44" s="74"/>
      <c r="FC44" s="74"/>
      <c r="FD44" s="74"/>
      <c r="FE44" s="74"/>
      <c r="FF44" s="74"/>
      <c r="FG44" s="74"/>
      <c r="FH44" s="74"/>
      <c r="FI44" s="74"/>
      <c r="FJ44" s="74"/>
      <c r="FK44" s="74"/>
      <c r="FL44" s="74"/>
      <c r="FM44" s="74"/>
      <c r="FN44" s="74"/>
      <c r="FO44" s="74"/>
      <c r="FP44" s="74"/>
      <c r="FQ44" s="74"/>
      <c r="FR44" s="74"/>
      <c r="FS44" s="74"/>
      <c r="FT44" s="74"/>
      <c r="FU44" s="74"/>
      <c r="FV44" s="74"/>
      <c r="FW44" s="74"/>
      <c r="FX44" s="74"/>
      <c r="FY44" s="74"/>
      <c r="FZ44" s="74"/>
      <c r="GA44" s="74"/>
      <c r="GB44" s="74"/>
      <c r="GC44" s="74"/>
      <c r="GD44" s="74"/>
      <c r="GE44" s="74"/>
      <c r="GF44" s="74"/>
      <c r="GG44" s="74"/>
      <c r="GH44" s="74"/>
      <c r="GI44" s="74"/>
      <c r="GJ44" s="74"/>
      <c r="GK44" s="74"/>
      <c r="GL44" s="74"/>
      <c r="GM44" s="74"/>
      <c r="GN44" s="74"/>
      <c r="GO44" s="74"/>
      <c r="GP44" s="74"/>
      <c r="GQ44" s="74"/>
      <c r="GR44" s="74"/>
      <c r="GS44" s="74"/>
      <c r="GT44" s="74"/>
      <c r="GU44" s="74"/>
      <c r="GV44" s="74"/>
      <c r="GW44" s="74"/>
      <c r="GX44" s="74"/>
      <c r="GY44" s="74"/>
      <c r="GZ44" s="74"/>
      <c r="HA44" s="74"/>
      <c r="HB44" s="74"/>
      <c r="HC44" s="74"/>
      <c r="HD44" s="74"/>
      <c r="HE44" s="74"/>
      <c r="HF44" s="74"/>
      <c r="HG44" s="74"/>
      <c r="HH44" s="74"/>
      <c r="HI44" s="74"/>
      <c r="HJ44" s="74"/>
      <c r="HK44" s="74"/>
      <c r="HL44" s="74"/>
      <c r="HM44" s="74"/>
      <c r="HN44" s="74"/>
      <c r="HO44" s="74"/>
      <c r="HP44" s="74"/>
      <c r="HQ44" s="74"/>
      <c r="HR44" s="74"/>
      <c r="HS44" s="74"/>
      <c r="HT44" s="74"/>
      <c r="HU44" s="74"/>
      <c r="HV44" s="74"/>
      <c r="HW44" s="74"/>
      <c r="HX44" s="74"/>
      <c r="HY44" s="74"/>
      <c r="HZ44" s="74"/>
      <c r="IA44" s="74"/>
      <c r="IB44" s="74"/>
      <c r="IC44" s="74"/>
      <c r="ID44" s="74"/>
      <c r="IE44" s="74"/>
      <c r="IF44" s="74"/>
      <c r="IG44" s="74"/>
      <c r="IH44" s="74"/>
      <c r="II44" s="74"/>
      <c r="IJ44" s="74"/>
      <c r="IK44" s="74"/>
      <c r="IL44" s="74"/>
      <c r="IM44" s="74"/>
    </row>
    <row r="45" spans="1:247" s="25" customFormat="1" ht="15.75" x14ac:dyDescent="0.25">
      <c r="A45" s="15" t="s">
        <v>219</v>
      </c>
      <c r="B45" s="157">
        <f t="shared" si="164"/>
        <v>5496</v>
      </c>
      <c r="C45" s="157">
        <f t="shared" si="165"/>
        <v>5496</v>
      </c>
      <c r="D45" s="157">
        <f t="shared" si="166"/>
        <v>5496</v>
      </c>
      <c r="E45" s="157"/>
      <c r="F45" s="229">
        <f t="shared" si="83"/>
        <v>0</v>
      </c>
      <c r="G45" s="74">
        <f t="shared" si="223"/>
        <v>0</v>
      </c>
      <c r="H45" s="77"/>
      <c r="I45" s="77"/>
      <c r="J45" s="77"/>
      <c r="K45" s="74"/>
      <c r="L45" s="77"/>
      <c r="M45" s="77"/>
      <c r="N45" s="77"/>
      <c r="O45" s="77"/>
      <c r="P45" s="77"/>
      <c r="Q45" s="77"/>
      <c r="R45" s="77"/>
      <c r="S45" s="77"/>
      <c r="T45" s="73"/>
      <c r="U45" s="77"/>
      <c r="V45" s="77"/>
      <c r="W45" s="74"/>
      <c r="X45" s="73"/>
      <c r="Y45" s="73"/>
      <c r="Z45" s="73"/>
      <c r="AA45" s="74"/>
      <c r="AB45" s="77"/>
      <c r="AC45" s="77"/>
      <c r="AD45" s="77"/>
      <c r="AE45" s="77"/>
      <c r="AF45" s="77"/>
      <c r="AG45" s="77"/>
      <c r="AH45" s="77"/>
      <c r="AI45" s="77"/>
      <c r="AJ45" s="77"/>
      <c r="AK45" s="77"/>
      <c r="AL45" s="77"/>
      <c r="AM45" s="77"/>
      <c r="AN45" s="77"/>
      <c r="AO45" s="77"/>
      <c r="AP45" s="77"/>
      <c r="AQ45" s="74"/>
      <c r="AR45" s="77"/>
      <c r="AS45" s="77"/>
      <c r="AT45" s="77"/>
      <c r="AU45" s="77"/>
      <c r="AV45" s="89"/>
      <c r="AW45" s="89"/>
      <c r="AX45" s="89"/>
      <c r="AY45" s="89"/>
      <c r="AZ45" s="77"/>
      <c r="BA45" s="77"/>
      <c r="BB45" s="77"/>
      <c r="BC45" s="86"/>
      <c r="BD45" s="86"/>
      <c r="BE45" s="77"/>
      <c r="BF45" s="77"/>
      <c r="BG45" s="86"/>
      <c r="BH45" s="77">
        <v>5496</v>
      </c>
      <c r="BI45" s="77">
        <v>5496</v>
      </c>
      <c r="BJ45" s="77">
        <v>0</v>
      </c>
      <c r="BK45" s="75">
        <f t="shared" si="167"/>
        <v>0</v>
      </c>
      <c r="BL45" s="77"/>
      <c r="BM45" s="77"/>
      <c r="BN45" s="77"/>
      <c r="BO45" s="86"/>
      <c r="BP45" s="86"/>
      <c r="BQ45" s="77"/>
      <c r="BR45" s="77"/>
      <c r="BS45" s="86"/>
      <c r="BT45" s="77"/>
      <c r="BU45" s="77"/>
      <c r="BV45" s="77"/>
      <c r="BW45" s="77"/>
      <c r="BX45" s="77"/>
      <c r="BY45" s="77"/>
      <c r="BZ45" s="77"/>
      <c r="CA45" s="86"/>
      <c r="CB45" s="77"/>
      <c r="CC45" s="77"/>
      <c r="CD45" s="77"/>
      <c r="CE45" s="86"/>
      <c r="CF45" s="77"/>
      <c r="CG45" s="77"/>
      <c r="CH45" s="77"/>
      <c r="CI45" s="77"/>
      <c r="CJ45" s="77"/>
      <c r="CK45" s="77"/>
      <c r="CL45" s="77"/>
      <c r="CM45" s="77"/>
      <c r="CN45" s="77"/>
      <c r="CO45" s="77"/>
      <c r="CP45" s="77"/>
      <c r="CQ45" s="86"/>
      <c r="CR45" s="77"/>
      <c r="CS45" s="77"/>
      <c r="CT45" s="77"/>
      <c r="CU45" s="86"/>
      <c r="CV45" s="77"/>
      <c r="CW45" s="77"/>
      <c r="CX45" s="77"/>
      <c r="CY45" s="86"/>
      <c r="CZ45" s="77"/>
      <c r="DA45" s="77"/>
      <c r="DB45" s="77"/>
      <c r="DC45" s="86"/>
      <c r="DD45" s="77"/>
      <c r="DE45" s="77"/>
      <c r="DF45" s="77"/>
      <c r="DG45" s="86"/>
      <c r="DH45" s="77"/>
      <c r="DI45" s="77"/>
      <c r="DJ45" s="77"/>
      <c r="DK45" s="86"/>
      <c r="DL45" s="77"/>
      <c r="DM45" s="77"/>
      <c r="DN45" s="77"/>
      <c r="DO45" s="86"/>
      <c r="DP45" s="77"/>
      <c r="DQ45" s="77"/>
      <c r="DR45" s="77"/>
      <c r="DS45" s="77"/>
      <c r="DT45" s="77"/>
      <c r="DU45" s="77"/>
      <c r="DV45" s="77"/>
      <c r="DW45" s="77"/>
      <c r="DX45" s="77"/>
      <c r="DY45" s="77"/>
      <c r="DZ45" s="77"/>
      <c r="EA45" s="77"/>
      <c r="EB45" s="77"/>
      <c r="EC45" s="77"/>
      <c r="ED45" s="77"/>
      <c r="EE45" s="77"/>
      <c r="EF45" s="77"/>
      <c r="EG45" s="77"/>
      <c r="EH45" s="77"/>
      <c r="EI45" s="77"/>
      <c r="EJ45" s="86"/>
      <c r="EK45" s="77"/>
      <c r="EL45" s="77"/>
      <c r="EM45" s="86"/>
      <c r="EN45" s="77"/>
      <c r="EO45" s="77"/>
      <c r="EP45" s="77"/>
      <c r="EQ45" s="77"/>
      <c r="ER45" s="77"/>
      <c r="ES45" s="77"/>
      <c r="ET45" s="77"/>
      <c r="EU45" s="77"/>
      <c r="EV45" s="77"/>
      <c r="EW45" s="77"/>
      <c r="EX45" s="77"/>
      <c r="EY45" s="77"/>
      <c r="EZ45" s="77"/>
      <c r="FA45" s="77"/>
      <c r="FB45" s="77"/>
      <c r="FC45" s="77"/>
      <c r="FD45" s="77"/>
      <c r="FE45" s="77"/>
      <c r="FF45" s="77"/>
      <c r="FG45" s="77"/>
      <c r="FH45" s="77"/>
      <c r="FI45" s="77"/>
      <c r="FJ45" s="77"/>
      <c r="FK45" s="77"/>
      <c r="FL45" s="77"/>
      <c r="FM45" s="77"/>
      <c r="FN45" s="77"/>
      <c r="FO45" s="77"/>
      <c r="FP45" s="77"/>
      <c r="FQ45" s="77"/>
      <c r="FR45" s="77"/>
      <c r="FS45" s="77"/>
      <c r="FT45" s="77"/>
      <c r="FU45" s="77"/>
      <c r="FV45" s="77"/>
      <c r="FW45" s="77"/>
      <c r="FX45" s="77"/>
      <c r="FY45" s="77"/>
      <c r="FZ45" s="77"/>
      <c r="GA45" s="77"/>
      <c r="GB45" s="77"/>
      <c r="GC45" s="77"/>
      <c r="GD45" s="77"/>
      <c r="GE45" s="77"/>
      <c r="GF45" s="77"/>
      <c r="GG45" s="77"/>
      <c r="GH45" s="77"/>
      <c r="GI45" s="74"/>
      <c r="GJ45" s="77"/>
      <c r="GK45" s="77"/>
      <c r="GL45" s="77"/>
      <c r="GM45" s="77"/>
      <c r="GN45" s="77"/>
      <c r="GO45" s="77"/>
      <c r="GP45" s="77"/>
      <c r="GQ45" s="77"/>
      <c r="GR45" s="77"/>
      <c r="GS45" s="77"/>
      <c r="GT45" s="77"/>
      <c r="GU45" s="77"/>
      <c r="GV45" s="77"/>
      <c r="GW45" s="77"/>
      <c r="GX45" s="77"/>
      <c r="GY45" s="77"/>
      <c r="GZ45" s="77"/>
      <c r="HA45" s="77"/>
      <c r="HB45" s="77"/>
      <c r="HC45" s="77"/>
      <c r="HD45" s="77"/>
      <c r="HE45" s="77"/>
      <c r="HF45" s="77"/>
      <c r="HG45" s="77"/>
      <c r="HH45" s="77"/>
      <c r="HI45" s="77"/>
      <c r="HJ45" s="77"/>
      <c r="HK45" s="77"/>
      <c r="HL45" s="77"/>
      <c r="HM45" s="77"/>
      <c r="HN45" s="77"/>
      <c r="HO45" s="77"/>
      <c r="HP45" s="77"/>
      <c r="HQ45" s="77"/>
      <c r="HR45" s="77"/>
      <c r="HS45" s="77"/>
      <c r="HT45" s="77"/>
      <c r="HU45" s="77"/>
      <c r="HV45" s="77"/>
      <c r="HW45" s="77"/>
      <c r="HX45" s="77"/>
      <c r="HY45" s="77"/>
      <c r="HZ45" s="77"/>
      <c r="IA45" s="77"/>
      <c r="IB45" s="77"/>
      <c r="IC45" s="77"/>
      <c r="ID45" s="77"/>
      <c r="IE45" s="77"/>
      <c r="IF45" s="77"/>
      <c r="IG45" s="77"/>
      <c r="IH45" s="77"/>
      <c r="II45" s="77"/>
      <c r="IJ45" s="77"/>
      <c r="IK45" s="77"/>
      <c r="IL45" s="77"/>
      <c r="IM45" s="77"/>
    </row>
    <row r="46" spans="1:247" ht="15.75" x14ac:dyDescent="0.25">
      <c r="A46" s="10" t="s">
        <v>295</v>
      </c>
      <c r="B46" s="157">
        <f t="shared" si="164"/>
        <v>4971</v>
      </c>
      <c r="C46" s="157">
        <f t="shared" si="165"/>
        <v>4971</v>
      </c>
      <c r="D46" s="157">
        <f t="shared" si="166"/>
        <v>4971</v>
      </c>
      <c r="E46" s="157"/>
      <c r="F46" s="229">
        <f t="shared" si="83"/>
        <v>0</v>
      </c>
      <c r="G46" s="74">
        <f t="shared" si="223"/>
        <v>0</v>
      </c>
      <c r="H46" s="74"/>
      <c r="I46" s="74"/>
      <c r="J46" s="74"/>
      <c r="K46" s="74"/>
      <c r="L46" s="74"/>
      <c r="M46" s="74"/>
      <c r="N46" s="74"/>
      <c r="O46" s="74"/>
      <c r="P46" s="74"/>
      <c r="Q46" s="74"/>
      <c r="R46" s="74"/>
      <c r="S46" s="74"/>
      <c r="T46" s="73"/>
      <c r="U46" s="73"/>
      <c r="V46" s="74"/>
      <c r="W46" s="74"/>
      <c r="X46" s="73"/>
      <c r="Y46" s="73"/>
      <c r="Z46" s="73"/>
      <c r="AA46" s="74"/>
      <c r="AB46" s="74"/>
      <c r="AC46" s="74"/>
      <c r="AD46" s="74"/>
      <c r="AE46" s="74"/>
      <c r="AF46" s="74"/>
      <c r="AG46" s="74"/>
      <c r="AH46" s="74"/>
      <c r="AI46" s="74"/>
      <c r="AJ46" s="74"/>
      <c r="AK46" s="74"/>
      <c r="AL46" s="74"/>
      <c r="AM46" s="74"/>
      <c r="AN46" s="74"/>
      <c r="AO46" s="74"/>
      <c r="AP46" s="74"/>
      <c r="AQ46" s="74"/>
      <c r="AR46" s="74"/>
      <c r="AS46" s="74"/>
      <c r="AT46" s="74"/>
      <c r="AU46" s="74"/>
      <c r="AV46" s="196"/>
      <c r="AW46" s="196"/>
      <c r="AX46" s="196"/>
      <c r="AY46" s="196"/>
      <c r="AZ46" s="74"/>
      <c r="BA46" s="74"/>
      <c r="BB46" s="74"/>
      <c r="BC46" s="192"/>
      <c r="BD46" s="192"/>
      <c r="BE46" s="74"/>
      <c r="BF46" s="74"/>
      <c r="BG46" s="192"/>
      <c r="BH46" s="74">
        <v>4971</v>
      </c>
      <c r="BI46" s="74">
        <v>4971</v>
      </c>
      <c r="BJ46" s="74">
        <v>0</v>
      </c>
      <c r="BK46" s="75">
        <f t="shared" si="167"/>
        <v>0</v>
      </c>
      <c r="BL46" s="74"/>
      <c r="BM46" s="74"/>
      <c r="BN46" s="74"/>
      <c r="BO46" s="192"/>
      <c r="BP46" s="192"/>
      <c r="BQ46" s="74"/>
      <c r="BR46" s="74"/>
      <c r="BS46" s="192"/>
      <c r="BT46" s="74"/>
      <c r="BU46" s="74"/>
      <c r="BV46" s="74"/>
      <c r="BW46" s="74"/>
      <c r="BX46" s="73"/>
      <c r="BY46" s="73"/>
      <c r="BZ46" s="74"/>
      <c r="CA46" s="192"/>
      <c r="CB46" s="74"/>
      <c r="CC46" s="74"/>
      <c r="CD46" s="74"/>
      <c r="CE46" s="192"/>
      <c r="CF46" s="74"/>
      <c r="CG46" s="74"/>
      <c r="CH46" s="74"/>
      <c r="CI46" s="74"/>
      <c r="CJ46" s="74"/>
      <c r="CK46" s="74"/>
      <c r="CL46" s="74"/>
      <c r="CM46" s="74"/>
      <c r="CN46" s="73"/>
      <c r="CO46" s="73"/>
      <c r="CP46" s="74"/>
      <c r="CQ46" s="192"/>
      <c r="CR46" s="73"/>
      <c r="CS46" s="73"/>
      <c r="CT46" s="74"/>
      <c r="CU46" s="192"/>
      <c r="CV46" s="74"/>
      <c r="CW46" s="74"/>
      <c r="CX46" s="74"/>
      <c r="CY46" s="192"/>
      <c r="CZ46" s="74"/>
      <c r="DA46" s="74"/>
      <c r="DB46" s="74"/>
      <c r="DC46" s="192"/>
      <c r="DD46" s="74"/>
      <c r="DE46" s="74"/>
      <c r="DF46" s="74"/>
      <c r="DG46" s="192"/>
      <c r="DH46" s="74"/>
      <c r="DI46" s="74"/>
      <c r="DJ46" s="74"/>
      <c r="DK46" s="192"/>
      <c r="DL46" s="74"/>
      <c r="DM46" s="74"/>
      <c r="DN46" s="74"/>
      <c r="DO46" s="192"/>
      <c r="DP46" s="74"/>
      <c r="DQ46" s="74"/>
      <c r="DR46" s="74"/>
      <c r="DS46" s="74"/>
      <c r="DT46" s="74"/>
      <c r="DU46" s="74"/>
      <c r="DV46" s="74"/>
      <c r="DW46" s="74"/>
      <c r="DX46" s="74"/>
      <c r="DY46" s="74"/>
      <c r="DZ46" s="74"/>
      <c r="EA46" s="74"/>
      <c r="EB46" s="74"/>
      <c r="EC46" s="74"/>
      <c r="ED46" s="74"/>
      <c r="EE46" s="74"/>
      <c r="EF46" s="74"/>
      <c r="EG46" s="74"/>
      <c r="EH46" s="74"/>
      <c r="EI46" s="74"/>
      <c r="EJ46" s="192"/>
      <c r="EK46" s="73"/>
      <c r="EL46" s="74"/>
      <c r="EM46" s="192"/>
      <c r="EN46" s="74"/>
      <c r="EO46" s="74"/>
      <c r="EP46" s="74"/>
      <c r="EQ46" s="74"/>
      <c r="ER46" s="74"/>
      <c r="ES46" s="74"/>
      <c r="ET46" s="74"/>
      <c r="EU46" s="74"/>
      <c r="EV46" s="77"/>
      <c r="EW46" s="77"/>
      <c r="EX46" s="77"/>
      <c r="EY46" s="77"/>
      <c r="EZ46" s="74"/>
      <c r="FA46" s="74"/>
      <c r="FB46" s="74"/>
      <c r="FC46" s="74"/>
      <c r="FD46" s="74"/>
      <c r="FE46" s="74"/>
      <c r="FF46" s="74"/>
      <c r="FG46" s="74"/>
      <c r="FH46" s="74"/>
      <c r="FI46" s="74"/>
      <c r="FJ46" s="74"/>
      <c r="FK46" s="74"/>
      <c r="FL46" s="74"/>
      <c r="FM46" s="74"/>
      <c r="FN46" s="74"/>
      <c r="FO46" s="74"/>
      <c r="FP46" s="74"/>
      <c r="FQ46" s="74"/>
      <c r="FR46" s="74"/>
      <c r="FS46" s="74"/>
      <c r="FT46" s="74"/>
      <c r="FU46" s="74"/>
      <c r="FV46" s="74"/>
      <c r="FW46" s="74"/>
      <c r="FX46" s="74"/>
      <c r="FY46" s="74"/>
      <c r="FZ46" s="74"/>
      <c r="GA46" s="74"/>
      <c r="GB46" s="74"/>
      <c r="GC46" s="74"/>
      <c r="GD46" s="74"/>
      <c r="GE46" s="74"/>
      <c r="GF46" s="74"/>
      <c r="GG46" s="74"/>
      <c r="GH46" s="74"/>
      <c r="GI46" s="74"/>
      <c r="GJ46" s="74"/>
      <c r="GK46" s="74"/>
      <c r="GL46" s="74"/>
      <c r="GM46" s="74"/>
      <c r="GN46" s="74"/>
      <c r="GO46" s="74"/>
      <c r="GP46" s="74"/>
      <c r="GQ46" s="74"/>
      <c r="GR46" s="74"/>
      <c r="GS46" s="74"/>
      <c r="GT46" s="74"/>
      <c r="GU46" s="74"/>
      <c r="GV46" s="74"/>
      <c r="GW46" s="74"/>
      <c r="GX46" s="74"/>
      <c r="GY46" s="74"/>
      <c r="GZ46" s="74"/>
      <c r="HA46" s="74"/>
      <c r="HB46" s="74"/>
      <c r="HC46" s="74"/>
      <c r="HD46" s="74"/>
      <c r="HE46" s="74"/>
      <c r="HF46" s="74"/>
      <c r="HG46" s="74"/>
      <c r="HH46" s="74"/>
      <c r="HI46" s="74"/>
      <c r="HJ46" s="74"/>
      <c r="HK46" s="74"/>
      <c r="HL46" s="74"/>
      <c r="HM46" s="74"/>
      <c r="HN46" s="74"/>
      <c r="HO46" s="74"/>
      <c r="HP46" s="74"/>
      <c r="HQ46" s="74"/>
      <c r="HR46" s="74"/>
      <c r="HS46" s="74"/>
      <c r="HT46" s="74"/>
      <c r="HU46" s="74"/>
      <c r="HV46" s="74"/>
      <c r="HW46" s="74"/>
      <c r="HX46" s="74"/>
      <c r="HY46" s="74"/>
      <c r="HZ46" s="74"/>
      <c r="IA46" s="74"/>
      <c r="IB46" s="74"/>
      <c r="IC46" s="74"/>
      <c r="ID46" s="74"/>
      <c r="IE46" s="74"/>
      <c r="IF46" s="74"/>
      <c r="IG46" s="74"/>
      <c r="IH46" s="74"/>
      <c r="II46" s="74"/>
      <c r="IJ46" s="74"/>
      <c r="IK46" s="74"/>
      <c r="IL46" s="74"/>
      <c r="IM46" s="74"/>
    </row>
    <row r="47" spans="1:247" ht="15.75" x14ac:dyDescent="0.25">
      <c r="A47" s="10" t="s">
        <v>135</v>
      </c>
      <c r="B47" s="157">
        <f t="shared" si="164"/>
        <v>0</v>
      </c>
      <c r="C47" s="157">
        <f t="shared" si="165"/>
        <v>0</v>
      </c>
      <c r="D47" s="157">
        <f t="shared" si="166"/>
        <v>0</v>
      </c>
      <c r="E47" s="157"/>
      <c r="F47" s="229">
        <f t="shared" si="83"/>
        <v>0</v>
      </c>
      <c r="G47" s="74"/>
      <c r="H47" s="74"/>
      <c r="I47" s="74"/>
      <c r="J47" s="74"/>
      <c r="K47" s="74"/>
      <c r="L47" s="74"/>
      <c r="M47" s="74"/>
      <c r="N47" s="74"/>
      <c r="O47" s="74"/>
      <c r="P47" s="74"/>
      <c r="Q47" s="74"/>
      <c r="R47" s="74"/>
      <c r="S47" s="74"/>
      <c r="T47" s="73"/>
      <c r="U47" s="73"/>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196"/>
      <c r="AW47" s="196"/>
      <c r="AX47" s="196"/>
      <c r="AY47" s="196"/>
      <c r="AZ47" s="74"/>
      <c r="BA47" s="74"/>
      <c r="BB47" s="74"/>
      <c r="BC47" s="192"/>
      <c r="BD47" s="192"/>
      <c r="BE47" s="74"/>
      <c r="BF47" s="74"/>
      <c r="BG47" s="192"/>
      <c r="BH47" s="74"/>
      <c r="BI47" s="74"/>
      <c r="BJ47" s="74"/>
      <c r="BK47" s="75"/>
      <c r="BL47" s="74"/>
      <c r="BM47" s="74"/>
      <c r="BN47" s="74"/>
      <c r="BO47" s="192"/>
      <c r="BP47" s="192"/>
      <c r="BQ47" s="74"/>
      <c r="BR47" s="74"/>
      <c r="BS47" s="192"/>
      <c r="BT47" s="74"/>
      <c r="BU47" s="74"/>
      <c r="BV47" s="74"/>
      <c r="BW47" s="74"/>
      <c r="BX47" s="73"/>
      <c r="BY47" s="73"/>
      <c r="BZ47" s="74"/>
      <c r="CA47" s="192"/>
      <c r="CB47" s="74"/>
      <c r="CC47" s="74"/>
      <c r="CD47" s="74"/>
      <c r="CE47" s="192"/>
      <c r="CF47" s="74"/>
      <c r="CG47" s="74"/>
      <c r="CH47" s="74"/>
      <c r="CI47" s="74"/>
      <c r="CJ47" s="74"/>
      <c r="CK47" s="74"/>
      <c r="CL47" s="74"/>
      <c r="CM47" s="74"/>
      <c r="CN47" s="73"/>
      <c r="CO47" s="73"/>
      <c r="CP47" s="74"/>
      <c r="CQ47" s="192"/>
      <c r="CR47" s="73"/>
      <c r="CS47" s="73"/>
      <c r="CT47" s="74"/>
      <c r="CU47" s="192"/>
      <c r="CV47" s="74"/>
      <c r="CW47" s="74"/>
      <c r="CX47" s="74"/>
      <c r="CY47" s="192"/>
      <c r="CZ47" s="74"/>
      <c r="DA47" s="74"/>
      <c r="DB47" s="74"/>
      <c r="DC47" s="192"/>
      <c r="DD47" s="74"/>
      <c r="DE47" s="74"/>
      <c r="DF47" s="74"/>
      <c r="DG47" s="192"/>
      <c r="DH47" s="74"/>
      <c r="DI47" s="74"/>
      <c r="DJ47" s="74"/>
      <c r="DK47" s="192"/>
      <c r="DL47" s="74"/>
      <c r="DM47" s="74"/>
      <c r="DN47" s="74"/>
      <c r="DO47" s="192"/>
      <c r="DP47" s="74"/>
      <c r="DQ47" s="74"/>
      <c r="DR47" s="74"/>
      <c r="DS47" s="74"/>
      <c r="DT47" s="74"/>
      <c r="DU47" s="74"/>
      <c r="DV47" s="74"/>
      <c r="DW47" s="74"/>
      <c r="DX47" s="74"/>
      <c r="DY47" s="74"/>
      <c r="DZ47" s="74"/>
      <c r="EA47" s="74"/>
      <c r="EB47" s="74"/>
      <c r="EC47" s="74"/>
      <c r="ED47" s="74"/>
      <c r="EE47" s="74"/>
      <c r="EF47" s="74"/>
      <c r="EG47" s="74"/>
      <c r="EH47" s="74"/>
      <c r="EI47" s="74"/>
      <c r="EJ47" s="192"/>
      <c r="EK47" s="73"/>
      <c r="EL47" s="74"/>
      <c r="EM47" s="192"/>
      <c r="EN47" s="74"/>
      <c r="EO47" s="74"/>
      <c r="EP47" s="74"/>
      <c r="EQ47" s="74"/>
      <c r="ER47" s="74"/>
      <c r="ES47" s="74"/>
      <c r="ET47" s="74"/>
      <c r="EU47" s="74"/>
      <c r="EV47" s="77"/>
      <c r="EW47" s="77"/>
      <c r="EX47" s="77"/>
      <c r="EY47" s="77"/>
      <c r="EZ47" s="74"/>
      <c r="FA47" s="74"/>
      <c r="FB47" s="74"/>
      <c r="FC47" s="74"/>
      <c r="FD47" s="74"/>
      <c r="FE47" s="74"/>
      <c r="FF47" s="74"/>
      <c r="FG47" s="74"/>
      <c r="FH47" s="74"/>
      <c r="FI47" s="74"/>
      <c r="FJ47" s="74"/>
      <c r="FK47" s="74"/>
      <c r="FL47" s="74"/>
      <c r="FM47" s="74"/>
      <c r="FN47" s="74"/>
      <c r="FO47" s="74"/>
      <c r="FP47" s="74"/>
      <c r="FQ47" s="74"/>
      <c r="FR47" s="74"/>
      <c r="FS47" s="74"/>
      <c r="FT47" s="74"/>
      <c r="FU47" s="74"/>
      <c r="FV47" s="74"/>
      <c r="FW47" s="74"/>
      <c r="FX47" s="74"/>
      <c r="FY47" s="74"/>
      <c r="FZ47" s="74"/>
      <c r="GA47" s="74"/>
      <c r="GB47" s="74"/>
      <c r="GC47" s="74"/>
      <c r="GD47" s="74"/>
      <c r="GE47" s="74"/>
      <c r="GF47" s="74"/>
      <c r="GG47" s="74"/>
      <c r="GH47" s="74"/>
      <c r="GI47" s="74"/>
      <c r="GJ47" s="74"/>
      <c r="GK47" s="74"/>
      <c r="GL47" s="74"/>
      <c r="GM47" s="74"/>
      <c r="GN47" s="74"/>
      <c r="GO47" s="74"/>
      <c r="GP47" s="74"/>
      <c r="GQ47" s="74"/>
      <c r="GR47" s="74"/>
      <c r="GS47" s="74"/>
      <c r="GT47" s="74"/>
      <c r="GU47" s="74"/>
      <c r="GV47" s="74"/>
      <c r="GW47" s="74"/>
      <c r="GX47" s="74"/>
      <c r="GY47" s="74"/>
      <c r="GZ47" s="74"/>
      <c r="HA47" s="74"/>
      <c r="HB47" s="74"/>
      <c r="HC47" s="74"/>
      <c r="HD47" s="74"/>
      <c r="HE47" s="74"/>
      <c r="HF47" s="74"/>
      <c r="HG47" s="74"/>
      <c r="HH47" s="74"/>
      <c r="HI47" s="74"/>
      <c r="HJ47" s="74"/>
      <c r="HK47" s="74"/>
      <c r="HL47" s="74"/>
      <c r="HM47" s="74"/>
      <c r="HN47" s="74"/>
      <c r="HO47" s="74"/>
      <c r="HP47" s="74"/>
      <c r="HQ47" s="74"/>
      <c r="HR47" s="74"/>
      <c r="HS47" s="74"/>
      <c r="HT47" s="74"/>
      <c r="HU47" s="74"/>
      <c r="HV47" s="74"/>
      <c r="HW47" s="74"/>
      <c r="HX47" s="74"/>
      <c r="HY47" s="74"/>
      <c r="HZ47" s="74"/>
      <c r="IA47" s="74"/>
      <c r="IB47" s="74"/>
      <c r="IC47" s="74"/>
      <c r="ID47" s="74"/>
      <c r="IE47" s="74"/>
      <c r="IF47" s="74"/>
      <c r="IG47" s="74"/>
      <c r="IH47" s="74"/>
      <c r="II47" s="74"/>
      <c r="IJ47" s="74"/>
      <c r="IK47" s="74"/>
      <c r="IL47" s="74"/>
      <c r="IM47" s="74"/>
    </row>
    <row r="48" spans="1:247" ht="15.75" x14ac:dyDescent="0.25">
      <c r="A48" s="10" t="s">
        <v>296</v>
      </c>
      <c r="B48" s="157">
        <f t="shared" si="164"/>
        <v>2379</v>
      </c>
      <c r="C48" s="157">
        <f t="shared" si="165"/>
        <v>2379</v>
      </c>
      <c r="D48" s="157">
        <f t="shared" si="166"/>
        <v>2379</v>
      </c>
      <c r="E48" s="157"/>
      <c r="F48" s="229">
        <f t="shared" si="83"/>
        <v>0</v>
      </c>
      <c r="G48" s="74">
        <f t="shared" ref="G48:G66" si="224">F48/C48*100</f>
        <v>0</v>
      </c>
      <c r="H48" s="74"/>
      <c r="I48" s="74"/>
      <c r="J48" s="74"/>
      <c r="K48" s="74"/>
      <c r="L48" s="74"/>
      <c r="M48" s="74"/>
      <c r="N48" s="74"/>
      <c r="O48" s="74"/>
      <c r="P48" s="74"/>
      <c r="Q48" s="74"/>
      <c r="R48" s="74"/>
      <c r="S48" s="74"/>
      <c r="T48" s="73"/>
      <c r="U48" s="73"/>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196"/>
      <c r="AW48" s="196"/>
      <c r="AX48" s="196"/>
      <c r="AY48" s="196"/>
      <c r="AZ48" s="74"/>
      <c r="BA48" s="74"/>
      <c r="BB48" s="74"/>
      <c r="BC48" s="192"/>
      <c r="BD48" s="192"/>
      <c r="BE48" s="74"/>
      <c r="BF48" s="74"/>
      <c r="BG48" s="192"/>
      <c r="BH48" s="74">
        <v>2379</v>
      </c>
      <c r="BI48" s="74">
        <v>2379</v>
      </c>
      <c r="BJ48" s="74">
        <v>0</v>
      </c>
      <c r="BK48" s="75">
        <f t="shared" si="167"/>
        <v>0</v>
      </c>
      <c r="BL48" s="74"/>
      <c r="BM48" s="74"/>
      <c r="BN48" s="74"/>
      <c r="BO48" s="192"/>
      <c r="BP48" s="192"/>
      <c r="BQ48" s="74"/>
      <c r="BR48" s="74"/>
      <c r="BS48" s="192"/>
      <c r="BT48" s="74"/>
      <c r="BU48" s="74"/>
      <c r="BV48" s="74"/>
      <c r="BW48" s="74"/>
      <c r="BX48" s="73"/>
      <c r="BY48" s="73"/>
      <c r="BZ48" s="74"/>
      <c r="CA48" s="192"/>
      <c r="CB48" s="74"/>
      <c r="CC48" s="74"/>
      <c r="CD48" s="74"/>
      <c r="CE48" s="192"/>
      <c r="CF48" s="74"/>
      <c r="CG48" s="74"/>
      <c r="CH48" s="74"/>
      <c r="CI48" s="74"/>
      <c r="CJ48" s="74"/>
      <c r="CK48" s="74"/>
      <c r="CL48" s="74"/>
      <c r="CM48" s="74"/>
      <c r="CN48" s="73"/>
      <c r="CO48" s="73"/>
      <c r="CP48" s="74"/>
      <c r="CQ48" s="192"/>
      <c r="CR48" s="73"/>
      <c r="CS48" s="73"/>
      <c r="CT48" s="74"/>
      <c r="CU48" s="192"/>
      <c r="CV48" s="74"/>
      <c r="CW48" s="74"/>
      <c r="CX48" s="74"/>
      <c r="CY48" s="192"/>
      <c r="CZ48" s="74"/>
      <c r="DA48" s="74"/>
      <c r="DB48" s="74"/>
      <c r="DC48" s="192"/>
      <c r="DD48" s="74"/>
      <c r="DE48" s="74"/>
      <c r="DF48" s="74"/>
      <c r="DG48" s="192"/>
      <c r="DH48" s="74"/>
      <c r="DI48" s="74"/>
      <c r="DJ48" s="74"/>
      <c r="DK48" s="192"/>
      <c r="DL48" s="74"/>
      <c r="DM48" s="74"/>
      <c r="DN48" s="74"/>
      <c r="DO48" s="192"/>
      <c r="DP48" s="74"/>
      <c r="DQ48" s="74"/>
      <c r="DR48" s="74"/>
      <c r="DS48" s="74"/>
      <c r="DT48" s="74"/>
      <c r="DU48" s="74"/>
      <c r="DV48" s="74"/>
      <c r="DW48" s="74"/>
      <c r="DX48" s="74"/>
      <c r="DY48" s="74"/>
      <c r="DZ48" s="74"/>
      <c r="EA48" s="74"/>
      <c r="EB48" s="74"/>
      <c r="EC48" s="74"/>
      <c r="ED48" s="74"/>
      <c r="EE48" s="74"/>
      <c r="EF48" s="74"/>
      <c r="EG48" s="74"/>
      <c r="EH48" s="74"/>
      <c r="EI48" s="74"/>
      <c r="EJ48" s="192"/>
      <c r="EK48" s="73"/>
      <c r="EL48" s="74"/>
      <c r="EM48" s="192"/>
      <c r="EN48" s="74"/>
      <c r="EO48" s="74"/>
      <c r="EP48" s="74"/>
      <c r="EQ48" s="74"/>
      <c r="ER48" s="74"/>
      <c r="ES48" s="74"/>
      <c r="ET48" s="74"/>
      <c r="EU48" s="74"/>
      <c r="EV48" s="77"/>
      <c r="EW48" s="77"/>
      <c r="EX48" s="77"/>
      <c r="EY48" s="77"/>
      <c r="EZ48" s="74"/>
      <c r="FA48" s="74"/>
      <c r="FB48" s="74"/>
      <c r="FC48" s="74"/>
      <c r="FD48" s="74"/>
      <c r="FE48" s="74"/>
      <c r="FF48" s="74"/>
      <c r="FG48" s="74"/>
      <c r="FH48" s="74"/>
      <c r="FI48" s="74"/>
      <c r="FJ48" s="74"/>
      <c r="FK48" s="74"/>
      <c r="FL48" s="74"/>
      <c r="FM48" s="74"/>
      <c r="FN48" s="74"/>
      <c r="FO48" s="74"/>
      <c r="FP48" s="74"/>
      <c r="FQ48" s="74"/>
      <c r="FR48" s="74"/>
      <c r="FS48" s="74"/>
      <c r="FT48" s="74"/>
      <c r="FU48" s="74"/>
      <c r="FV48" s="74"/>
      <c r="FW48" s="74"/>
      <c r="FX48" s="74"/>
      <c r="FY48" s="74"/>
      <c r="FZ48" s="74"/>
      <c r="GA48" s="74"/>
      <c r="GB48" s="74"/>
      <c r="GC48" s="74"/>
      <c r="GD48" s="74"/>
      <c r="GE48" s="74"/>
      <c r="GF48" s="74"/>
      <c r="GG48" s="74"/>
      <c r="GH48" s="74"/>
      <c r="GI48" s="74"/>
      <c r="GJ48" s="74"/>
      <c r="GK48" s="74"/>
      <c r="GL48" s="74"/>
      <c r="GM48" s="74"/>
      <c r="GN48" s="74"/>
      <c r="GO48" s="74"/>
      <c r="GP48" s="74"/>
      <c r="GQ48" s="74"/>
      <c r="GR48" s="74"/>
      <c r="GS48" s="74"/>
      <c r="GT48" s="74"/>
      <c r="GU48" s="74"/>
      <c r="GV48" s="74"/>
      <c r="GW48" s="74"/>
      <c r="GX48" s="74"/>
      <c r="GY48" s="74"/>
      <c r="GZ48" s="74"/>
      <c r="HA48" s="74"/>
      <c r="HB48" s="74"/>
      <c r="HC48" s="74"/>
      <c r="HD48" s="74"/>
      <c r="HE48" s="74"/>
      <c r="HF48" s="74"/>
      <c r="HG48" s="74"/>
      <c r="HH48" s="74"/>
      <c r="HI48" s="74"/>
      <c r="HJ48" s="74"/>
      <c r="HK48" s="74"/>
      <c r="HL48" s="74"/>
      <c r="HM48" s="74"/>
      <c r="HN48" s="74"/>
      <c r="HO48" s="74"/>
      <c r="HP48" s="74"/>
      <c r="HQ48" s="74"/>
      <c r="HR48" s="74"/>
      <c r="HS48" s="74"/>
      <c r="HT48" s="74"/>
      <c r="HU48" s="74"/>
      <c r="HV48" s="74"/>
      <c r="HW48" s="74"/>
      <c r="HX48" s="74"/>
      <c r="HY48" s="74"/>
      <c r="HZ48" s="74"/>
      <c r="IA48" s="74"/>
      <c r="IB48" s="74"/>
      <c r="IC48" s="74"/>
      <c r="ID48" s="74"/>
      <c r="IE48" s="74"/>
      <c r="IF48" s="74"/>
      <c r="IG48" s="74"/>
      <c r="IH48" s="74"/>
      <c r="II48" s="74"/>
      <c r="IJ48" s="74"/>
      <c r="IK48" s="74"/>
      <c r="IL48" s="74"/>
      <c r="IM48" s="74"/>
    </row>
    <row r="49" spans="1:247" ht="15.75" x14ac:dyDescent="0.25">
      <c r="A49" s="10" t="s">
        <v>297</v>
      </c>
      <c r="B49" s="157">
        <f t="shared" si="164"/>
        <v>5529</v>
      </c>
      <c r="C49" s="157">
        <f t="shared" si="165"/>
        <v>5529</v>
      </c>
      <c r="D49" s="157">
        <f t="shared" si="166"/>
        <v>5529</v>
      </c>
      <c r="E49" s="157"/>
      <c r="F49" s="229">
        <f t="shared" si="83"/>
        <v>0</v>
      </c>
      <c r="G49" s="74">
        <f t="shared" si="224"/>
        <v>0</v>
      </c>
      <c r="H49" s="74"/>
      <c r="I49" s="74"/>
      <c r="J49" s="74"/>
      <c r="K49" s="74"/>
      <c r="L49" s="74"/>
      <c r="M49" s="74"/>
      <c r="N49" s="74"/>
      <c r="O49" s="74"/>
      <c r="P49" s="74"/>
      <c r="Q49" s="74"/>
      <c r="R49" s="74"/>
      <c r="S49" s="74"/>
      <c r="T49" s="73"/>
      <c r="U49" s="73"/>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196"/>
      <c r="AW49" s="196"/>
      <c r="AX49" s="196"/>
      <c r="AY49" s="196"/>
      <c r="AZ49" s="74"/>
      <c r="BA49" s="74"/>
      <c r="BB49" s="74"/>
      <c r="BC49" s="192"/>
      <c r="BD49" s="192"/>
      <c r="BE49" s="74"/>
      <c r="BF49" s="74"/>
      <c r="BG49" s="192"/>
      <c r="BH49" s="74">
        <v>5529</v>
      </c>
      <c r="BI49" s="74">
        <v>5529</v>
      </c>
      <c r="BJ49" s="74">
        <v>0</v>
      </c>
      <c r="BK49" s="75">
        <f t="shared" si="167"/>
        <v>0</v>
      </c>
      <c r="BL49" s="74"/>
      <c r="BM49" s="74"/>
      <c r="BN49" s="74"/>
      <c r="BO49" s="192"/>
      <c r="BP49" s="192"/>
      <c r="BQ49" s="74"/>
      <c r="BR49" s="74"/>
      <c r="BS49" s="192"/>
      <c r="BT49" s="74"/>
      <c r="BU49" s="74"/>
      <c r="BV49" s="74"/>
      <c r="BW49" s="74"/>
      <c r="BX49" s="73"/>
      <c r="BY49" s="73"/>
      <c r="BZ49" s="74"/>
      <c r="CA49" s="192"/>
      <c r="CB49" s="74"/>
      <c r="CC49" s="74"/>
      <c r="CD49" s="74"/>
      <c r="CE49" s="192"/>
      <c r="CF49" s="74"/>
      <c r="CG49" s="74"/>
      <c r="CH49" s="74"/>
      <c r="CI49" s="74"/>
      <c r="CJ49" s="74"/>
      <c r="CK49" s="74"/>
      <c r="CL49" s="74"/>
      <c r="CM49" s="74"/>
      <c r="CN49" s="73"/>
      <c r="CO49" s="73"/>
      <c r="CP49" s="74"/>
      <c r="CQ49" s="192"/>
      <c r="CR49" s="73"/>
      <c r="CS49" s="73"/>
      <c r="CT49" s="74"/>
      <c r="CU49" s="192"/>
      <c r="CV49" s="74"/>
      <c r="CW49" s="74"/>
      <c r="CX49" s="74"/>
      <c r="CY49" s="192"/>
      <c r="CZ49" s="74"/>
      <c r="DA49" s="74"/>
      <c r="DB49" s="74"/>
      <c r="DC49" s="192"/>
      <c r="DD49" s="74"/>
      <c r="DE49" s="74"/>
      <c r="DF49" s="74"/>
      <c r="DG49" s="192"/>
      <c r="DH49" s="74"/>
      <c r="DI49" s="74"/>
      <c r="DJ49" s="74"/>
      <c r="DK49" s="192"/>
      <c r="DL49" s="74"/>
      <c r="DM49" s="74"/>
      <c r="DN49" s="74"/>
      <c r="DO49" s="192"/>
      <c r="DP49" s="74"/>
      <c r="DQ49" s="74"/>
      <c r="DR49" s="74"/>
      <c r="DS49" s="74"/>
      <c r="DT49" s="74"/>
      <c r="DU49" s="74"/>
      <c r="DV49" s="74"/>
      <c r="DW49" s="74"/>
      <c r="DX49" s="74"/>
      <c r="DY49" s="74"/>
      <c r="DZ49" s="74"/>
      <c r="EA49" s="74"/>
      <c r="EB49" s="74"/>
      <c r="EC49" s="74"/>
      <c r="ED49" s="74"/>
      <c r="EE49" s="74"/>
      <c r="EF49" s="74"/>
      <c r="EG49" s="74"/>
      <c r="EH49" s="74"/>
      <c r="EI49" s="74"/>
      <c r="EJ49" s="192"/>
      <c r="EK49" s="73"/>
      <c r="EL49" s="74"/>
      <c r="EM49" s="192"/>
      <c r="EN49" s="74"/>
      <c r="EO49" s="74"/>
      <c r="EP49" s="74"/>
      <c r="EQ49" s="74"/>
      <c r="ER49" s="74"/>
      <c r="ES49" s="74"/>
      <c r="ET49" s="74"/>
      <c r="EU49" s="74"/>
      <c r="EV49" s="77"/>
      <c r="EW49" s="77"/>
      <c r="EX49" s="77"/>
      <c r="EY49" s="77"/>
      <c r="EZ49" s="74"/>
      <c r="FA49" s="74"/>
      <c r="FB49" s="74"/>
      <c r="FC49" s="74"/>
      <c r="FD49" s="74"/>
      <c r="FE49" s="74"/>
      <c r="FF49" s="74"/>
      <c r="FG49" s="74"/>
      <c r="FH49" s="74"/>
      <c r="FI49" s="74"/>
      <c r="FJ49" s="74"/>
      <c r="FK49" s="74"/>
      <c r="FL49" s="74"/>
      <c r="FM49" s="74"/>
      <c r="FN49" s="74"/>
      <c r="FO49" s="74"/>
      <c r="FP49" s="74"/>
      <c r="FQ49" s="74"/>
      <c r="FR49" s="74"/>
      <c r="FS49" s="74"/>
      <c r="FT49" s="74"/>
      <c r="FU49" s="74"/>
      <c r="FV49" s="74"/>
      <c r="FW49" s="74"/>
      <c r="FX49" s="74"/>
      <c r="FY49" s="74"/>
      <c r="FZ49" s="74"/>
      <c r="GA49" s="74"/>
      <c r="GB49" s="74"/>
      <c r="GC49" s="74"/>
      <c r="GD49" s="74"/>
      <c r="GE49" s="74"/>
      <c r="GF49" s="74"/>
      <c r="GG49" s="74"/>
      <c r="GH49" s="74"/>
      <c r="GI49" s="74"/>
      <c r="GJ49" s="74"/>
      <c r="GK49" s="74"/>
      <c r="GL49" s="74"/>
      <c r="GM49" s="74"/>
      <c r="GN49" s="74"/>
      <c r="GO49" s="74"/>
      <c r="GP49" s="74"/>
      <c r="GQ49" s="74"/>
      <c r="GR49" s="74"/>
      <c r="GS49" s="74"/>
      <c r="GT49" s="74"/>
      <c r="GU49" s="74"/>
      <c r="GV49" s="74"/>
      <c r="GW49" s="74"/>
      <c r="GX49" s="74"/>
      <c r="GY49" s="74"/>
      <c r="GZ49" s="74"/>
      <c r="HA49" s="74"/>
      <c r="HB49" s="74"/>
      <c r="HC49" s="74"/>
      <c r="HD49" s="74"/>
      <c r="HE49" s="74"/>
      <c r="HF49" s="74"/>
      <c r="HG49" s="74"/>
      <c r="HH49" s="74"/>
      <c r="HI49" s="74"/>
      <c r="HJ49" s="74"/>
      <c r="HK49" s="74"/>
      <c r="HL49" s="74"/>
      <c r="HM49" s="74"/>
      <c r="HN49" s="74"/>
      <c r="HO49" s="74"/>
      <c r="HP49" s="74"/>
      <c r="HQ49" s="74"/>
      <c r="HR49" s="74"/>
      <c r="HS49" s="74"/>
      <c r="HT49" s="74"/>
      <c r="HU49" s="74"/>
      <c r="HV49" s="74"/>
      <c r="HW49" s="74"/>
      <c r="HX49" s="74"/>
      <c r="HY49" s="74"/>
      <c r="HZ49" s="74"/>
      <c r="IA49" s="74"/>
      <c r="IB49" s="74"/>
      <c r="IC49" s="74"/>
      <c r="ID49" s="74"/>
      <c r="IE49" s="74"/>
      <c r="IF49" s="74"/>
      <c r="IG49" s="74"/>
      <c r="IH49" s="74"/>
      <c r="II49" s="74"/>
      <c r="IJ49" s="74"/>
      <c r="IK49" s="74"/>
      <c r="IL49" s="74"/>
      <c r="IM49" s="74"/>
    </row>
    <row r="50" spans="1:247" ht="15.75" x14ac:dyDescent="0.25">
      <c r="A50" s="10" t="s">
        <v>512</v>
      </c>
      <c r="B50" s="157">
        <f t="shared" si="164"/>
        <v>1851</v>
      </c>
      <c r="C50" s="157">
        <f t="shared" si="165"/>
        <v>1851</v>
      </c>
      <c r="D50" s="157">
        <f t="shared" si="166"/>
        <v>1851</v>
      </c>
      <c r="E50" s="157"/>
      <c r="F50" s="229">
        <f t="shared" si="83"/>
        <v>0</v>
      </c>
      <c r="G50" s="74">
        <f t="shared" si="224"/>
        <v>0</v>
      </c>
      <c r="H50" s="74"/>
      <c r="I50" s="74"/>
      <c r="J50" s="74"/>
      <c r="K50" s="74"/>
      <c r="L50" s="74"/>
      <c r="M50" s="74"/>
      <c r="N50" s="74"/>
      <c r="O50" s="74"/>
      <c r="P50" s="74"/>
      <c r="Q50" s="74"/>
      <c r="R50" s="74"/>
      <c r="S50" s="74"/>
      <c r="T50" s="73"/>
      <c r="U50" s="73"/>
      <c r="V50" s="74"/>
      <c r="W50" s="74"/>
      <c r="X50" s="74"/>
      <c r="Y50" s="74"/>
      <c r="Z50" s="74"/>
      <c r="AA50" s="74"/>
      <c r="AB50" s="74"/>
      <c r="AC50" s="74"/>
      <c r="AD50" s="74"/>
      <c r="AE50" s="74"/>
      <c r="AF50" s="74"/>
      <c r="AG50" s="74"/>
      <c r="AH50" s="74"/>
      <c r="AI50" s="74"/>
      <c r="AJ50" s="74"/>
      <c r="AK50" s="74"/>
      <c r="AL50" s="74"/>
      <c r="AM50" s="74"/>
      <c r="AN50" s="74"/>
      <c r="AO50" s="74"/>
      <c r="AP50" s="74"/>
      <c r="AQ50" s="74"/>
      <c r="AR50" s="74"/>
      <c r="AS50" s="74"/>
      <c r="AT50" s="74"/>
      <c r="AU50" s="74"/>
      <c r="AV50" s="196"/>
      <c r="AW50" s="196"/>
      <c r="AX50" s="196"/>
      <c r="AY50" s="196"/>
      <c r="AZ50" s="74"/>
      <c r="BA50" s="74"/>
      <c r="BB50" s="74"/>
      <c r="BC50" s="192"/>
      <c r="BD50" s="192"/>
      <c r="BE50" s="74"/>
      <c r="BF50" s="74"/>
      <c r="BG50" s="192"/>
      <c r="BH50" s="74">
        <v>1851</v>
      </c>
      <c r="BI50" s="74">
        <v>1851</v>
      </c>
      <c r="BJ50" s="74">
        <v>0</v>
      </c>
      <c r="BK50" s="75">
        <f t="shared" si="167"/>
        <v>0</v>
      </c>
      <c r="BL50" s="74"/>
      <c r="BM50" s="74"/>
      <c r="BN50" s="74"/>
      <c r="BO50" s="192"/>
      <c r="BP50" s="192"/>
      <c r="BQ50" s="74"/>
      <c r="BR50" s="74"/>
      <c r="BS50" s="192"/>
      <c r="BT50" s="74"/>
      <c r="BU50" s="74"/>
      <c r="BV50" s="74"/>
      <c r="BW50" s="74"/>
      <c r="BX50" s="73"/>
      <c r="BY50" s="73"/>
      <c r="BZ50" s="74"/>
      <c r="CA50" s="192"/>
      <c r="CB50" s="74"/>
      <c r="CC50" s="74"/>
      <c r="CD50" s="74"/>
      <c r="CE50" s="192"/>
      <c r="CF50" s="74"/>
      <c r="CG50" s="74"/>
      <c r="CH50" s="74"/>
      <c r="CI50" s="74"/>
      <c r="CJ50" s="74"/>
      <c r="CK50" s="74"/>
      <c r="CL50" s="74"/>
      <c r="CM50" s="74"/>
      <c r="CN50" s="73"/>
      <c r="CO50" s="73"/>
      <c r="CP50" s="74"/>
      <c r="CQ50" s="192"/>
      <c r="CR50" s="73"/>
      <c r="CS50" s="73"/>
      <c r="CT50" s="74"/>
      <c r="CU50" s="192"/>
      <c r="CV50" s="74"/>
      <c r="CW50" s="74"/>
      <c r="CX50" s="74"/>
      <c r="CY50" s="192"/>
      <c r="CZ50" s="74"/>
      <c r="DA50" s="74"/>
      <c r="DB50" s="74"/>
      <c r="DC50" s="192"/>
      <c r="DD50" s="74"/>
      <c r="DE50" s="74"/>
      <c r="DF50" s="74"/>
      <c r="DG50" s="192"/>
      <c r="DH50" s="74"/>
      <c r="DI50" s="74"/>
      <c r="DJ50" s="74"/>
      <c r="DK50" s="192"/>
      <c r="DL50" s="74"/>
      <c r="DM50" s="74"/>
      <c r="DN50" s="74"/>
      <c r="DO50" s="192"/>
      <c r="DP50" s="74"/>
      <c r="DQ50" s="74"/>
      <c r="DR50" s="74"/>
      <c r="DS50" s="74"/>
      <c r="DT50" s="74"/>
      <c r="DU50" s="74"/>
      <c r="DV50" s="74"/>
      <c r="DW50" s="74"/>
      <c r="DX50" s="74"/>
      <c r="DY50" s="74"/>
      <c r="DZ50" s="74"/>
      <c r="EA50" s="74"/>
      <c r="EB50" s="74"/>
      <c r="EC50" s="74"/>
      <c r="ED50" s="74"/>
      <c r="EE50" s="74"/>
      <c r="EF50" s="74"/>
      <c r="EG50" s="74"/>
      <c r="EH50" s="74"/>
      <c r="EI50" s="74"/>
      <c r="EJ50" s="192"/>
      <c r="EK50" s="73"/>
      <c r="EL50" s="74"/>
      <c r="EM50" s="192"/>
      <c r="EN50" s="74"/>
      <c r="EO50" s="74"/>
      <c r="EP50" s="74"/>
      <c r="EQ50" s="74"/>
      <c r="ER50" s="74"/>
      <c r="ES50" s="74"/>
      <c r="ET50" s="74"/>
      <c r="EU50" s="74"/>
      <c r="EV50" s="77"/>
      <c r="EW50" s="77"/>
      <c r="EX50" s="77"/>
      <c r="EY50" s="77"/>
      <c r="EZ50" s="74"/>
      <c r="FA50" s="74"/>
      <c r="FB50" s="74"/>
      <c r="FC50" s="74"/>
      <c r="FD50" s="74"/>
      <c r="FE50" s="74"/>
      <c r="FF50" s="74"/>
      <c r="FG50" s="74"/>
      <c r="FH50" s="74"/>
      <c r="FI50" s="74"/>
      <c r="FJ50" s="74"/>
      <c r="FK50" s="74"/>
      <c r="FL50" s="74"/>
      <c r="FM50" s="74"/>
      <c r="FN50" s="74"/>
      <c r="FO50" s="74"/>
      <c r="FP50" s="74"/>
      <c r="FQ50" s="74"/>
      <c r="FR50" s="74"/>
      <c r="FS50" s="74"/>
      <c r="FT50" s="74"/>
      <c r="FU50" s="74"/>
      <c r="FV50" s="74"/>
      <c r="FW50" s="74"/>
      <c r="FX50" s="74"/>
      <c r="FY50" s="74"/>
      <c r="FZ50" s="74"/>
      <c r="GA50" s="74"/>
      <c r="GB50" s="74"/>
      <c r="GC50" s="74"/>
      <c r="GD50" s="74"/>
      <c r="GE50" s="74"/>
      <c r="GF50" s="74"/>
      <c r="GG50" s="74"/>
      <c r="GH50" s="74"/>
      <c r="GI50" s="74"/>
      <c r="GJ50" s="74"/>
      <c r="GK50" s="74"/>
      <c r="GL50" s="74"/>
      <c r="GM50" s="74"/>
      <c r="GN50" s="74"/>
      <c r="GO50" s="74"/>
      <c r="GP50" s="74"/>
      <c r="GQ50" s="74"/>
      <c r="GR50" s="74"/>
      <c r="GS50" s="74"/>
      <c r="GT50" s="74"/>
      <c r="GU50" s="74"/>
      <c r="GV50" s="74"/>
      <c r="GW50" s="74"/>
      <c r="GX50" s="74"/>
      <c r="GY50" s="74"/>
      <c r="GZ50" s="74"/>
      <c r="HA50" s="74"/>
      <c r="HB50" s="74"/>
      <c r="HC50" s="74"/>
      <c r="HD50" s="74"/>
      <c r="HE50" s="74"/>
      <c r="HF50" s="74"/>
      <c r="HG50" s="74"/>
      <c r="HH50" s="74"/>
      <c r="HI50" s="74"/>
      <c r="HJ50" s="74"/>
      <c r="HK50" s="74"/>
      <c r="HL50" s="74"/>
      <c r="HM50" s="74"/>
      <c r="HN50" s="74"/>
      <c r="HO50" s="74"/>
      <c r="HP50" s="74"/>
      <c r="HQ50" s="74"/>
      <c r="HR50" s="74"/>
      <c r="HS50" s="74"/>
      <c r="HT50" s="74"/>
      <c r="HU50" s="74"/>
      <c r="HV50" s="74"/>
      <c r="HW50" s="74"/>
      <c r="HX50" s="74"/>
      <c r="HY50" s="74"/>
      <c r="HZ50" s="74"/>
      <c r="IA50" s="74"/>
      <c r="IB50" s="74"/>
      <c r="IC50" s="74"/>
      <c r="ID50" s="74"/>
      <c r="IE50" s="74"/>
      <c r="IF50" s="74"/>
      <c r="IG50" s="74"/>
      <c r="IH50" s="74"/>
      <c r="II50" s="74"/>
      <c r="IJ50" s="74"/>
      <c r="IK50" s="74"/>
      <c r="IL50" s="74"/>
      <c r="IM50" s="74"/>
    </row>
    <row r="51" spans="1:247" ht="15.75" x14ac:dyDescent="0.25">
      <c r="A51" s="10" t="s">
        <v>298</v>
      </c>
      <c r="B51" s="157">
        <f t="shared" si="164"/>
        <v>5463</v>
      </c>
      <c r="C51" s="157">
        <f t="shared" si="165"/>
        <v>5463</v>
      </c>
      <c r="D51" s="157">
        <f t="shared" si="166"/>
        <v>5463</v>
      </c>
      <c r="E51" s="157"/>
      <c r="F51" s="229">
        <f t="shared" si="83"/>
        <v>0</v>
      </c>
      <c r="G51" s="74">
        <f t="shared" si="224"/>
        <v>0</v>
      </c>
      <c r="H51" s="74"/>
      <c r="I51" s="74"/>
      <c r="J51" s="74"/>
      <c r="K51" s="74"/>
      <c r="L51" s="74"/>
      <c r="M51" s="74"/>
      <c r="N51" s="74"/>
      <c r="O51" s="74"/>
      <c r="P51" s="74"/>
      <c r="Q51" s="74"/>
      <c r="R51" s="74"/>
      <c r="S51" s="74"/>
      <c r="T51" s="73"/>
      <c r="U51" s="73"/>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196"/>
      <c r="AW51" s="196"/>
      <c r="AX51" s="196"/>
      <c r="AY51" s="196"/>
      <c r="AZ51" s="74"/>
      <c r="BA51" s="74"/>
      <c r="BB51" s="74"/>
      <c r="BC51" s="192"/>
      <c r="BD51" s="192"/>
      <c r="BE51" s="74"/>
      <c r="BF51" s="74"/>
      <c r="BG51" s="192"/>
      <c r="BH51" s="74">
        <v>5463</v>
      </c>
      <c r="BI51" s="74">
        <v>5463</v>
      </c>
      <c r="BJ51" s="74">
        <v>0</v>
      </c>
      <c r="BK51" s="75">
        <f t="shared" si="167"/>
        <v>0</v>
      </c>
      <c r="BL51" s="74"/>
      <c r="BM51" s="74"/>
      <c r="BN51" s="74"/>
      <c r="BO51" s="192"/>
      <c r="BP51" s="192"/>
      <c r="BQ51" s="74"/>
      <c r="BR51" s="74"/>
      <c r="BS51" s="192"/>
      <c r="BT51" s="74"/>
      <c r="BU51" s="74"/>
      <c r="BV51" s="74"/>
      <c r="BW51" s="74"/>
      <c r="BX51" s="73"/>
      <c r="BY51" s="73"/>
      <c r="BZ51" s="74"/>
      <c r="CA51" s="192"/>
      <c r="CB51" s="74"/>
      <c r="CC51" s="74"/>
      <c r="CD51" s="74"/>
      <c r="CE51" s="192"/>
      <c r="CF51" s="74"/>
      <c r="CG51" s="74"/>
      <c r="CH51" s="74"/>
      <c r="CI51" s="74"/>
      <c r="CJ51" s="74"/>
      <c r="CK51" s="74"/>
      <c r="CL51" s="74"/>
      <c r="CM51" s="74"/>
      <c r="CN51" s="73"/>
      <c r="CO51" s="73"/>
      <c r="CP51" s="74"/>
      <c r="CQ51" s="192"/>
      <c r="CR51" s="73"/>
      <c r="CS51" s="73"/>
      <c r="CT51" s="74"/>
      <c r="CU51" s="192"/>
      <c r="CV51" s="74"/>
      <c r="CW51" s="74"/>
      <c r="CX51" s="74"/>
      <c r="CY51" s="192"/>
      <c r="CZ51" s="74"/>
      <c r="DA51" s="74"/>
      <c r="DB51" s="74"/>
      <c r="DC51" s="192"/>
      <c r="DD51" s="74"/>
      <c r="DE51" s="74"/>
      <c r="DF51" s="74"/>
      <c r="DG51" s="192"/>
      <c r="DH51" s="74"/>
      <c r="DI51" s="74"/>
      <c r="DJ51" s="74"/>
      <c r="DK51" s="192"/>
      <c r="DL51" s="74"/>
      <c r="DM51" s="74"/>
      <c r="DN51" s="74"/>
      <c r="DO51" s="192"/>
      <c r="DP51" s="74"/>
      <c r="DQ51" s="74"/>
      <c r="DR51" s="74"/>
      <c r="DS51" s="74"/>
      <c r="DT51" s="74"/>
      <c r="DU51" s="74"/>
      <c r="DV51" s="74"/>
      <c r="DW51" s="74"/>
      <c r="DX51" s="74"/>
      <c r="DY51" s="74"/>
      <c r="DZ51" s="74"/>
      <c r="EA51" s="74"/>
      <c r="EB51" s="74"/>
      <c r="EC51" s="74"/>
      <c r="ED51" s="74"/>
      <c r="EE51" s="74"/>
      <c r="EF51" s="74"/>
      <c r="EG51" s="74"/>
      <c r="EH51" s="74"/>
      <c r="EI51" s="74"/>
      <c r="EJ51" s="192"/>
      <c r="EK51" s="73"/>
      <c r="EL51" s="74"/>
      <c r="EM51" s="192"/>
      <c r="EN51" s="74"/>
      <c r="EO51" s="74"/>
      <c r="EP51" s="74"/>
      <c r="EQ51" s="74"/>
      <c r="ER51" s="74"/>
      <c r="ES51" s="74"/>
      <c r="ET51" s="74"/>
      <c r="EU51" s="74"/>
      <c r="EV51" s="77"/>
      <c r="EW51" s="77"/>
      <c r="EX51" s="77"/>
      <c r="EY51" s="77"/>
      <c r="EZ51" s="74"/>
      <c r="FA51" s="74"/>
      <c r="FB51" s="74"/>
      <c r="FC51" s="74"/>
      <c r="FD51" s="74"/>
      <c r="FE51" s="74"/>
      <c r="FF51" s="74"/>
      <c r="FG51" s="74"/>
      <c r="FH51" s="74"/>
      <c r="FI51" s="74"/>
      <c r="FJ51" s="74"/>
      <c r="FK51" s="74"/>
      <c r="FL51" s="74"/>
      <c r="FM51" s="74"/>
      <c r="FN51" s="74"/>
      <c r="FO51" s="74"/>
      <c r="FP51" s="74"/>
      <c r="FQ51" s="74"/>
      <c r="FR51" s="74"/>
      <c r="FS51" s="74"/>
      <c r="FT51" s="74"/>
      <c r="FU51" s="74"/>
      <c r="FV51" s="74"/>
      <c r="FW51" s="74"/>
      <c r="FX51" s="74"/>
      <c r="FY51" s="74"/>
      <c r="FZ51" s="74"/>
      <c r="GA51" s="74"/>
      <c r="GB51" s="74"/>
      <c r="GC51" s="74"/>
      <c r="GD51" s="74"/>
      <c r="GE51" s="74"/>
      <c r="GF51" s="74"/>
      <c r="GG51" s="74"/>
      <c r="GH51" s="74"/>
      <c r="GI51" s="74"/>
      <c r="GJ51" s="74"/>
      <c r="GK51" s="74"/>
      <c r="GL51" s="74"/>
      <c r="GM51" s="74"/>
      <c r="GN51" s="74"/>
      <c r="GO51" s="74"/>
      <c r="GP51" s="74"/>
      <c r="GQ51" s="74"/>
      <c r="GR51" s="74"/>
      <c r="GS51" s="74"/>
      <c r="GT51" s="74"/>
      <c r="GU51" s="74"/>
      <c r="GV51" s="74"/>
      <c r="GW51" s="74"/>
      <c r="GX51" s="74"/>
      <c r="GY51" s="74"/>
      <c r="GZ51" s="74"/>
      <c r="HA51" s="74"/>
      <c r="HB51" s="74"/>
      <c r="HC51" s="74"/>
      <c r="HD51" s="74"/>
      <c r="HE51" s="74"/>
      <c r="HF51" s="74"/>
      <c r="HG51" s="74"/>
      <c r="HH51" s="74"/>
      <c r="HI51" s="74"/>
      <c r="HJ51" s="74"/>
      <c r="HK51" s="74"/>
      <c r="HL51" s="74"/>
      <c r="HM51" s="74"/>
      <c r="HN51" s="74"/>
      <c r="HO51" s="74"/>
      <c r="HP51" s="74"/>
      <c r="HQ51" s="74"/>
      <c r="HR51" s="74"/>
      <c r="HS51" s="74"/>
      <c r="HT51" s="74"/>
      <c r="HU51" s="74"/>
      <c r="HV51" s="74"/>
      <c r="HW51" s="74"/>
      <c r="HX51" s="74"/>
      <c r="HY51" s="74"/>
      <c r="HZ51" s="74"/>
      <c r="IA51" s="74"/>
      <c r="IB51" s="74"/>
      <c r="IC51" s="74"/>
      <c r="ID51" s="74"/>
      <c r="IE51" s="74"/>
      <c r="IF51" s="74"/>
      <c r="IG51" s="74"/>
      <c r="IH51" s="74"/>
      <c r="II51" s="74"/>
      <c r="IJ51" s="74"/>
      <c r="IK51" s="74"/>
      <c r="IL51" s="74"/>
      <c r="IM51" s="74"/>
    </row>
    <row r="52" spans="1:247" s="69" customFormat="1" ht="31.5" x14ac:dyDescent="0.25">
      <c r="A52" s="80" t="s">
        <v>301</v>
      </c>
      <c r="B52" s="156">
        <f t="shared" si="164"/>
        <v>483313.85781999998</v>
      </c>
      <c r="C52" s="156">
        <f t="shared" si="165"/>
        <v>593950.36431999994</v>
      </c>
      <c r="D52" s="156">
        <f t="shared" si="166"/>
        <v>593950.36431999994</v>
      </c>
      <c r="E52" s="156"/>
      <c r="F52" s="228">
        <f t="shared" si="83"/>
        <v>68855.177110000004</v>
      </c>
      <c r="G52" s="71">
        <f t="shared" si="224"/>
        <v>11.592749368683478</v>
      </c>
      <c r="H52" s="72">
        <f>H53+H54+H55+H56</f>
        <v>0</v>
      </c>
      <c r="I52" s="72">
        <f>I53+I54+I55+I56</f>
        <v>0</v>
      </c>
      <c r="J52" s="72">
        <f>J53+J54+J55+J56</f>
        <v>0</v>
      </c>
      <c r="K52" s="71"/>
      <c r="L52" s="72">
        <f t="shared" ref="L52" si="225">L53+L54+L55+L56</f>
        <v>3564.3467999999998</v>
      </c>
      <c r="M52" s="72">
        <f t="shared" ref="M52:N52" si="226">M53+M54+M55+M56</f>
        <v>3564.3467999999998</v>
      </c>
      <c r="N52" s="72">
        <f t="shared" si="226"/>
        <v>3564.3467999999998</v>
      </c>
      <c r="O52" s="72">
        <f>N52/M52*100</f>
        <v>100</v>
      </c>
      <c r="P52" s="72">
        <f t="shared" ref="P52" si="227">P53+P54+P55+P56</f>
        <v>0</v>
      </c>
      <c r="Q52" s="72">
        <f t="shared" ref="Q52:R52" si="228">Q53+Q54+Q55+Q56</f>
        <v>0</v>
      </c>
      <c r="R52" s="72">
        <f t="shared" si="228"/>
        <v>0</v>
      </c>
      <c r="S52" s="71"/>
      <c r="T52" s="72"/>
      <c r="U52" s="72"/>
      <c r="V52" s="72"/>
      <c r="W52" s="71"/>
      <c r="X52" s="72">
        <f t="shared" ref="X52" si="229">X53+X54+X55+X56</f>
        <v>0</v>
      </c>
      <c r="Y52" s="72">
        <f t="shared" ref="Y52:AD52" si="230">Y53+Y54+Y55+Y56</f>
        <v>0</v>
      </c>
      <c r="Z52" s="72">
        <f t="shared" ref="Z52" si="231">Z53+Z54+Z55+Z56</f>
        <v>0</v>
      </c>
      <c r="AA52" s="72">
        <f t="shared" si="230"/>
        <v>0</v>
      </c>
      <c r="AB52" s="72">
        <f t="shared" ref="AB52" si="232">AB53+AB54+AB55+AB56</f>
        <v>0</v>
      </c>
      <c r="AC52" s="72">
        <f t="shared" si="230"/>
        <v>0</v>
      </c>
      <c r="AD52" s="72">
        <f t="shared" si="230"/>
        <v>0</v>
      </c>
      <c r="AE52" s="71"/>
      <c r="AF52" s="72">
        <f>AF53+AF54+AF55+AF56</f>
        <v>777.40081000000009</v>
      </c>
      <c r="AG52" s="72">
        <f>AG53+AG54+AG55+AG56</f>
        <v>777.40081000000009</v>
      </c>
      <c r="AH52" s="72">
        <f>AH53+AH54+AH55+AH56</f>
        <v>777.40081000000009</v>
      </c>
      <c r="AI52" s="71">
        <f>AH52/AG52*100</f>
        <v>100</v>
      </c>
      <c r="AJ52" s="72">
        <f>AJ53+AJ54+AJ55+AJ56</f>
        <v>6200</v>
      </c>
      <c r="AK52" s="72">
        <f>AK53+AK54+AK55+AK56</f>
        <v>6200</v>
      </c>
      <c r="AL52" s="72">
        <f>AL53+AL54+AL55+AL56</f>
        <v>0</v>
      </c>
      <c r="AM52" s="71">
        <f>AL52/AK52*100</f>
        <v>0</v>
      </c>
      <c r="AN52" s="72"/>
      <c r="AO52" s="72">
        <f>AO53+AO54+AO55+AO56</f>
        <v>0</v>
      </c>
      <c r="AP52" s="72">
        <f>AP53+AP54+AP55+AP56</f>
        <v>0</v>
      </c>
      <c r="AQ52" s="71"/>
      <c r="AR52" s="72">
        <f>AR53+AR54+AR55+AR56</f>
        <v>51000</v>
      </c>
      <c r="AS52" s="72">
        <f>AS53+AS54+AS55+AS56</f>
        <v>51000</v>
      </c>
      <c r="AT52" s="72">
        <f>AT53+AT54+AT55+AT56</f>
        <v>0</v>
      </c>
      <c r="AU52" s="71">
        <f>AT52/AS52*100</f>
        <v>0</v>
      </c>
      <c r="AV52" s="72">
        <f t="shared" ref="AV52" si="233">AV53+AV54+AV55+AV56</f>
        <v>190257.1</v>
      </c>
      <c r="AW52" s="72">
        <f t="shared" ref="AW52:BB52" si="234">AW53+AW54+AW55+AW56</f>
        <v>190257.1</v>
      </c>
      <c r="AX52" s="72">
        <f t="shared" si="234"/>
        <v>31709.516600000003</v>
      </c>
      <c r="AY52" s="72">
        <f t="shared" si="234"/>
        <v>16.666666631626363</v>
      </c>
      <c r="AZ52" s="72">
        <f t="shared" ref="AZ52" si="235">AZ53+AZ54+AZ55+AZ56</f>
        <v>0</v>
      </c>
      <c r="BA52" s="72">
        <f t="shared" si="234"/>
        <v>0</v>
      </c>
      <c r="BB52" s="72">
        <f t="shared" si="234"/>
        <v>0</v>
      </c>
      <c r="BC52" s="72"/>
      <c r="BD52" s="72"/>
      <c r="BE52" s="72">
        <f>BE53+BE54+BE55+BE56</f>
        <v>0</v>
      </c>
      <c r="BF52" s="72">
        <f>BF53+BF54+BF55+BF56</f>
        <v>0</v>
      </c>
      <c r="BG52" s="72">
        <f>BG53+BG54+BG55+BG56</f>
        <v>0</v>
      </c>
      <c r="BH52" s="72">
        <f t="shared" ref="BH52" si="236">BH53+BH54+BH55+BH56</f>
        <v>55197</v>
      </c>
      <c r="BI52" s="72">
        <f t="shared" ref="BI52:BN52" si="237">BI53+BI54+BI55+BI56</f>
        <v>55197</v>
      </c>
      <c r="BJ52" s="72">
        <f t="shared" si="237"/>
        <v>1705.0274999999999</v>
      </c>
      <c r="BK52" s="193">
        <f t="shared" si="167"/>
        <v>3.0889858144464371</v>
      </c>
      <c r="BL52" s="72">
        <f t="shared" ref="BL52" si="238">BL53+BL54+BL55+BL56</f>
        <v>0</v>
      </c>
      <c r="BM52" s="72">
        <f t="shared" si="237"/>
        <v>100000</v>
      </c>
      <c r="BN52" s="72">
        <f t="shared" si="237"/>
        <v>0</v>
      </c>
      <c r="BO52" s="72"/>
      <c r="BP52" s="72">
        <f>BP53+BP54+BP55+BP56</f>
        <v>78596.734700000001</v>
      </c>
      <c r="BQ52" s="72">
        <f>BQ53+BQ54+BQ55+BQ56</f>
        <v>78596.734700000001</v>
      </c>
      <c r="BR52" s="72">
        <f>BR53+BR54+BR55+BR56</f>
        <v>7859.38339</v>
      </c>
      <c r="BS52" s="71">
        <f>BR52/BQ52*100</f>
        <v>9.999630926143297</v>
      </c>
      <c r="BT52" s="72"/>
      <c r="BU52" s="72">
        <f>BU53+BU54+BU55+BU56</f>
        <v>1852.76</v>
      </c>
      <c r="BV52" s="72">
        <f>BV53+BV54+BV55+BV56</f>
        <v>0</v>
      </c>
      <c r="BW52" s="71"/>
      <c r="BX52" s="72">
        <f t="shared" ref="BX52:BY52" si="239">BX53+BX54+BX55+BX56</f>
        <v>89352.2</v>
      </c>
      <c r="BY52" s="72">
        <f t="shared" si="239"/>
        <v>98925.96</v>
      </c>
      <c r="BZ52" s="72">
        <f t="shared" ref="BZ52" si="240">BZ53+BZ54+BZ55+BZ56</f>
        <v>17870.439999999999</v>
      </c>
      <c r="CA52" s="72">
        <f>BZ52/BY52*100</f>
        <v>18.064459521039772</v>
      </c>
      <c r="CB52" s="72">
        <f>CB53+CB54+CB55+CB56</f>
        <v>1000</v>
      </c>
      <c r="CC52" s="72">
        <f>CC53+CC54+CC55+CC56</f>
        <v>1000</v>
      </c>
      <c r="CD52" s="72">
        <f>CD53+CD54+CD55+CD56</f>
        <v>0</v>
      </c>
      <c r="CE52" s="72">
        <f>CD52/CC52*100</f>
        <v>0</v>
      </c>
      <c r="CF52" s="72">
        <f t="shared" ref="CF52" si="241">CF53+CF54+CF55+CF56</f>
        <v>1000</v>
      </c>
      <c r="CG52" s="72">
        <f t="shared" ref="CG52:CH52" si="242">CG53+CG54+CG55+CG56</f>
        <v>0</v>
      </c>
      <c r="CH52" s="72">
        <f t="shared" si="242"/>
        <v>0</v>
      </c>
      <c r="CI52" s="72"/>
      <c r="CJ52" s="72">
        <f t="shared" ref="CJ52" si="243">CJ53+CJ54+CJ55+CJ56</f>
        <v>500</v>
      </c>
      <c r="CK52" s="72">
        <f t="shared" ref="CK52:CL52" si="244">CK53+CK54+CK55+CK56</f>
        <v>500</v>
      </c>
      <c r="CL52" s="72">
        <f t="shared" si="244"/>
        <v>0</v>
      </c>
      <c r="CM52" s="72">
        <f>CL52/CK52*100</f>
        <v>0</v>
      </c>
      <c r="CN52" s="72">
        <f t="shared" ref="CN52" si="245">CN53+CN54+CN55+CN56</f>
        <v>1370.8</v>
      </c>
      <c r="CO52" s="72">
        <f t="shared" ref="CO52:CP52" si="246">CO53+CO54+CO55+CO56</f>
        <v>0</v>
      </c>
      <c r="CP52" s="72">
        <f t="shared" si="246"/>
        <v>0</v>
      </c>
      <c r="CQ52" s="193"/>
      <c r="CR52" s="72">
        <f t="shared" ref="CR52:CT52" si="247">CR53+CR54+CR55+CR56</f>
        <v>0</v>
      </c>
      <c r="CS52" s="72">
        <f t="shared" si="247"/>
        <v>1370.7864999999999</v>
      </c>
      <c r="CT52" s="72">
        <f t="shared" si="247"/>
        <v>1370.7864999999999</v>
      </c>
      <c r="CU52" s="193">
        <f t="shared" ref="CU52" si="248">CT52/CS52*100</f>
        <v>100</v>
      </c>
      <c r="CV52" s="72"/>
      <c r="CW52" s="72"/>
      <c r="CX52" s="72">
        <f>CX53+CX54+CX55+CX56</f>
        <v>0</v>
      </c>
      <c r="CY52" s="72"/>
      <c r="CZ52" s="72">
        <f t="shared" ref="CZ52:DB52" si="249">CZ53+CZ54+CZ55+CZ56</f>
        <v>0</v>
      </c>
      <c r="DA52" s="72">
        <f t="shared" si="249"/>
        <v>0</v>
      </c>
      <c r="DB52" s="72">
        <f t="shared" si="249"/>
        <v>0</v>
      </c>
      <c r="DC52" s="72"/>
      <c r="DD52" s="72">
        <f t="shared" ref="DD52:DJ52" si="250">DD53+DD54+DD55+DD56</f>
        <v>0</v>
      </c>
      <c r="DE52" s="72">
        <f t="shared" ref="DE52:DH52" si="251">DE53+DE54+DE55+DE56</f>
        <v>0</v>
      </c>
      <c r="DF52" s="72">
        <f t="shared" si="251"/>
        <v>0</v>
      </c>
      <c r="DG52" s="72">
        <f t="shared" si="251"/>
        <v>0</v>
      </c>
      <c r="DH52" s="72">
        <f t="shared" si="251"/>
        <v>0</v>
      </c>
      <c r="DI52" s="72">
        <f t="shared" si="250"/>
        <v>0</v>
      </c>
      <c r="DJ52" s="72">
        <f t="shared" si="250"/>
        <v>0</v>
      </c>
      <c r="DK52" s="72"/>
      <c r="DL52" s="72">
        <f t="shared" ref="DL52:DN52" si="252">DL53+DL54+DL55+DL56</f>
        <v>0</v>
      </c>
      <c r="DM52" s="72">
        <f t="shared" si="252"/>
        <v>0</v>
      </c>
      <c r="DN52" s="72">
        <f t="shared" si="252"/>
        <v>0</v>
      </c>
      <c r="DO52" s="72"/>
      <c r="DP52" s="71"/>
      <c r="DQ52" s="72">
        <f>DQ53+DQ54+DQ55+DQ56</f>
        <v>0</v>
      </c>
      <c r="DR52" s="72">
        <f>DR53+DR54+DR55+DR56</f>
        <v>0</v>
      </c>
      <c r="DS52" s="71"/>
      <c r="DT52" s="71"/>
      <c r="DU52" s="72">
        <f>DU53+DU54+DU55+DU56</f>
        <v>0</v>
      </c>
      <c r="DV52" s="72">
        <f>DV53+DV54+DV55+DV56</f>
        <v>0</v>
      </c>
      <c r="DW52" s="71"/>
      <c r="DX52" s="72">
        <f>DX53+DX54+DX55+DX56</f>
        <v>500</v>
      </c>
      <c r="DY52" s="72">
        <f>DY53+DY54+DY55+DY56</f>
        <v>500</v>
      </c>
      <c r="DZ52" s="72">
        <f>DZ53+DZ54+DZ55+DZ56</f>
        <v>0</v>
      </c>
      <c r="EA52" s="71">
        <f>DZ52/DY52*100</f>
        <v>0</v>
      </c>
      <c r="EB52" s="72"/>
      <c r="EC52" s="72"/>
      <c r="ED52" s="72"/>
      <c r="EE52" s="71"/>
      <c r="EF52" s="72"/>
      <c r="EG52" s="72"/>
      <c r="EH52" s="72"/>
      <c r="EI52" s="71"/>
      <c r="EJ52" s="72"/>
      <c r="EK52" s="72">
        <f>EK53+EK54+EK55+EK56</f>
        <v>0</v>
      </c>
      <c r="EL52" s="72">
        <f>EL53+EL54+EL55+EL56</f>
        <v>0</v>
      </c>
      <c r="EM52" s="72">
        <f>EM53+EM54+EM55+EM56</f>
        <v>0</v>
      </c>
      <c r="EN52" s="72">
        <f>SUM(EN53:EN56)</f>
        <v>0</v>
      </c>
      <c r="EO52" s="72">
        <f>SUM(EO53:EO56)</f>
        <v>0</v>
      </c>
      <c r="EP52" s="72">
        <f>SUM(EP53:EP56)</f>
        <v>0</v>
      </c>
      <c r="EQ52" s="71"/>
      <c r="ER52" s="71"/>
      <c r="ES52" s="71"/>
      <c r="ET52" s="71"/>
      <c r="EU52" s="71"/>
      <c r="EV52" s="76"/>
      <c r="EW52" s="76">
        <f>EW53+EW54+EW55+EW56</f>
        <v>0</v>
      </c>
      <c r="EX52" s="76">
        <f>EX53+EX54+EX55+EX56</f>
        <v>0</v>
      </c>
      <c r="EY52" s="76"/>
      <c r="EZ52" s="72">
        <f>EZ53+EZ54+EZ55+EZ56</f>
        <v>0</v>
      </c>
      <c r="FA52" s="72">
        <f>FA53+FA54+FA55+FA56</f>
        <v>0</v>
      </c>
      <c r="FB52" s="72">
        <f>FB53+FB54+FB55+FB56</f>
        <v>0</v>
      </c>
      <c r="FC52" s="71"/>
      <c r="FD52" s="72">
        <f>FD53+FD54+FD55+FD56</f>
        <v>0</v>
      </c>
      <c r="FE52" s="72">
        <f>FE53+FE54+FE55+FE56</f>
        <v>0</v>
      </c>
      <c r="FF52" s="72">
        <f>FF53+FF54+FF55+FF56</f>
        <v>0</v>
      </c>
      <c r="FG52" s="71"/>
      <c r="FH52" s="71"/>
      <c r="FI52" s="72">
        <f>FI53+FI54+FI55+FI56</f>
        <v>0</v>
      </c>
      <c r="FJ52" s="72">
        <f>FJ53+FJ54+FJ55+FJ56</f>
        <v>0</v>
      </c>
      <c r="FK52" s="71"/>
      <c r="FL52" s="71"/>
      <c r="FM52" s="72">
        <f>FM53+FM54+FM55+FM56</f>
        <v>0</v>
      </c>
      <c r="FN52" s="72">
        <f>FN53+FN54+FN55+FN56</f>
        <v>0</v>
      </c>
      <c r="FO52" s="71"/>
      <c r="FP52" s="71"/>
      <c r="FQ52" s="72">
        <f>FQ53+FQ54+FQ55+FQ56</f>
        <v>0</v>
      </c>
      <c r="FR52" s="72">
        <f>FR53+FR54+FR55+FR56</f>
        <v>0</v>
      </c>
      <c r="FS52" s="71"/>
      <c r="FT52" s="72">
        <f>FT53+FT54+FT55+FT56</f>
        <v>0</v>
      </c>
      <c r="FU52" s="72">
        <f>FU53+FU54+FU55+FU56</f>
        <v>0</v>
      </c>
      <c r="FV52" s="72">
        <f>FV53+FV54+FV55+FV56</f>
        <v>0</v>
      </c>
      <c r="FW52" s="71"/>
      <c r="FX52" s="71"/>
      <c r="FY52" s="72">
        <f>FY53+FY54+FY55+FY56</f>
        <v>0</v>
      </c>
      <c r="FZ52" s="72">
        <f>FZ53+FZ54+FZ55+FZ56</f>
        <v>0</v>
      </c>
      <c r="GA52" s="71"/>
      <c r="GB52" s="71"/>
      <c r="GC52" s="72">
        <f>GC53+GC54+GC55+GC56</f>
        <v>0</v>
      </c>
      <c r="GD52" s="72">
        <f>GD53+GD54+GD55+GD56</f>
        <v>0</v>
      </c>
      <c r="GE52" s="71"/>
      <c r="GF52" s="71"/>
      <c r="GG52" s="72">
        <f>GG53+GG54+GG55+GG56</f>
        <v>210</v>
      </c>
      <c r="GH52" s="72">
        <f>GH53+GH54+GH55+GH56</f>
        <v>0</v>
      </c>
      <c r="GI52" s="71">
        <f t="shared" ref="GI52" si="253">GH52/GG52*100</f>
        <v>0</v>
      </c>
      <c r="GJ52" s="71"/>
      <c r="GK52" s="72">
        <f>GK53+GK54+GK55+GK56</f>
        <v>0</v>
      </c>
      <c r="GL52" s="72">
        <f>GL53+GL54+GL55+GL56</f>
        <v>0</v>
      </c>
      <c r="GM52" s="71"/>
      <c r="GN52" s="71"/>
      <c r="GO52" s="72"/>
      <c r="GP52" s="72"/>
      <c r="GQ52" s="71"/>
      <c r="GR52" s="71"/>
      <c r="GS52" s="72"/>
      <c r="GT52" s="72"/>
      <c r="GU52" s="71"/>
      <c r="GV52" s="71"/>
      <c r="GW52" s="72"/>
      <c r="GX52" s="72"/>
      <c r="GY52" s="71"/>
      <c r="GZ52" s="71"/>
      <c r="HA52" s="72"/>
      <c r="HB52" s="72"/>
      <c r="HC52" s="71"/>
      <c r="HD52" s="71">
        <f>SUM(HD53:HD56)</f>
        <v>3998.2755099999999</v>
      </c>
      <c r="HE52" s="71">
        <f t="shared" ref="HE52:HF52" si="254">SUM(HE53:HE56)</f>
        <v>3998.2755099999999</v>
      </c>
      <c r="HF52" s="71">
        <f t="shared" si="254"/>
        <v>3998.2755099999999</v>
      </c>
      <c r="HG52" s="71">
        <f>HF52/HE52*100</f>
        <v>100</v>
      </c>
      <c r="HH52" s="71">
        <f>SUM(HH53:HH56)</f>
        <v>0</v>
      </c>
      <c r="HI52" s="71">
        <f t="shared" ref="HI52" si="255">SUM(HI53:HI56)</f>
        <v>0</v>
      </c>
      <c r="HJ52" s="71">
        <f t="shared" ref="HJ52" si="256">SUM(HJ53:HJ56)</f>
        <v>0</v>
      </c>
      <c r="HK52" s="71"/>
      <c r="HL52" s="71">
        <f>SUM(HL53:HL56)</f>
        <v>0</v>
      </c>
      <c r="HM52" s="71">
        <f t="shared" ref="HM52" si="257">SUM(HM53:HM56)</f>
        <v>0</v>
      </c>
      <c r="HN52" s="71">
        <f t="shared" ref="HN52" si="258">SUM(HN53:HN56)</f>
        <v>0</v>
      </c>
      <c r="HO52" s="71"/>
      <c r="HP52" s="71">
        <f>SUM(HP53:HP56)</f>
        <v>0</v>
      </c>
      <c r="HQ52" s="71">
        <f t="shared" ref="HQ52" si="259">SUM(HQ53:HQ56)</f>
        <v>0</v>
      </c>
      <c r="HR52" s="71">
        <f t="shared" ref="HR52" si="260">SUM(HR53:HR56)</f>
        <v>0</v>
      </c>
      <c r="HS52" s="71"/>
      <c r="HT52" s="71">
        <f>SUM(HT53:HT56)</f>
        <v>0</v>
      </c>
      <c r="HU52" s="71">
        <f t="shared" ref="HU52:HV52" si="261">SUM(HU53:HU56)</f>
        <v>0</v>
      </c>
      <c r="HV52" s="71">
        <f t="shared" si="261"/>
        <v>0</v>
      </c>
      <c r="HW52" s="71"/>
      <c r="HX52" s="71">
        <f>SUM(HX53:HX56)</f>
        <v>0</v>
      </c>
      <c r="HY52" s="71">
        <f t="shared" ref="HY52:HZ52" si="262">SUM(HY53:HY56)</f>
        <v>0</v>
      </c>
      <c r="HZ52" s="71">
        <f t="shared" si="262"/>
        <v>0</v>
      </c>
      <c r="IA52" s="71"/>
      <c r="IB52" s="71">
        <f>SUM(IB53:IB56)</f>
        <v>0</v>
      </c>
      <c r="IC52" s="71">
        <f t="shared" ref="IC52:ID52" si="263">SUM(IC53:IC56)</f>
        <v>0</v>
      </c>
      <c r="ID52" s="71">
        <f t="shared" si="263"/>
        <v>0</v>
      </c>
      <c r="IE52" s="71"/>
      <c r="IF52" s="71">
        <f>SUM(IF53:IF56)</f>
        <v>0</v>
      </c>
      <c r="IG52" s="71">
        <f t="shared" ref="IG52:IH52" si="264">SUM(IG53:IG56)</f>
        <v>0</v>
      </c>
      <c r="IH52" s="71">
        <f t="shared" si="264"/>
        <v>0</v>
      </c>
      <c r="II52" s="71"/>
      <c r="IJ52" s="71">
        <f>SUM(IJ53:IJ56)</f>
        <v>0</v>
      </c>
      <c r="IK52" s="71">
        <f t="shared" ref="IK52:IL52" si="265">SUM(IK53:IK56)</f>
        <v>0</v>
      </c>
      <c r="IL52" s="71">
        <f t="shared" si="265"/>
        <v>0</v>
      </c>
      <c r="IM52" s="71"/>
    </row>
    <row r="53" spans="1:247" ht="29.25" customHeight="1" x14ac:dyDescent="0.25">
      <c r="A53" s="10" t="s">
        <v>133</v>
      </c>
      <c r="B53" s="157">
        <f t="shared" si="164"/>
        <v>297149.32312000002</v>
      </c>
      <c r="C53" s="157">
        <f t="shared" si="165"/>
        <v>305723.08312000002</v>
      </c>
      <c r="D53" s="157">
        <f t="shared" si="166"/>
        <v>305723.08312000002</v>
      </c>
      <c r="E53" s="157"/>
      <c r="F53" s="229">
        <f t="shared" si="83"/>
        <v>57919.979719999996</v>
      </c>
      <c r="G53" s="74">
        <f t="shared" si="224"/>
        <v>18.94524257995452</v>
      </c>
      <c r="H53" s="73"/>
      <c r="I53" s="73"/>
      <c r="J53" s="73"/>
      <c r="K53" s="74"/>
      <c r="L53" s="74">
        <v>3564.3467999999998</v>
      </c>
      <c r="M53" s="74">
        <v>3564.3467999999998</v>
      </c>
      <c r="N53" s="74">
        <v>3564.3467999999998</v>
      </c>
      <c r="O53" s="73">
        <f>N53/M53*100</f>
        <v>100</v>
      </c>
      <c r="P53" s="73"/>
      <c r="Q53" s="73"/>
      <c r="R53" s="73"/>
      <c r="S53" s="74"/>
      <c r="T53" s="73"/>
      <c r="U53" s="73"/>
      <c r="V53" s="73"/>
      <c r="W53" s="74"/>
      <c r="X53" s="73"/>
      <c r="Y53" s="73"/>
      <c r="Z53" s="73"/>
      <c r="AA53" s="74"/>
      <c r="AB53" s="74"/>
      <c r="AC53" s="74"/>
      <c r="AD53" s="73"/>
      <c r="AE53" s="74"/>
      <c r="AF53" s="74">
        <v>777.40081000000009</v>
      </c>
      <c r="AG53" s="74">
        <v>777.40081000000009</v>
      </c>
      <c r="AH53" s="74">
        <v>777.40081000000009</v>
      </c>
      <c r="AI53" s="74">
        <f>AH53/AG53*100</f>
        <v>100</v>
      </c>
      <c r="AJ53" s="73">
        <v>6200</v>
      </c>
      <c r="AK53" s="73">
        <v>6200</v>
      </c>
      <c r="AL53" s="73"/>
      <c r="AM53" s="74">
        <f>AL53/AK53*100</f>
        <v>0</v>
      </c>
      <c r="AN53" s="74"/>
      <c r="AO53" s="74"/>
      <c r="AP53" s="74"/>
      <c r="AQ53" s="74"/>
      <c r="AR53" s="73">
        <v>0</v>
      </c>
      <c r="AS53" s="73">
        <v>0</v>
      </c>
      <c r="AT53" s="73"/>
      <c r="AU53" s="74"/>
      <c r="AV53" s="73">
        <v>190257.1</v>
      </c>
      <c r="AW53" s="73">
        <v>190257.1</v>
      </c>
      <c r="AX53" s="74">
        <v>31709.516600000003</v>
      </c>
      <c r="AY53" s="73">
        <f>AX53/AW53*100</f>
        <v>16.666666631626363</v>
      </c>
      <c r="AZ53" s="73"/>
      <c r="BA53" s="73"/>
      <c r="BB53" s="73"/>
      <c r="BC53" s="73"/>
      <c r="BD53" s="191"/>
      <c r="BE53" s="73"/>
      <c r="BF53" s="191"/>
      <c r="BG53" s="191"/>
      <c r="BH53" s="73"/>
      <c r="BI53" s="73"/>
      <c r="BJ53" s="191"/>
      <c r="BK53" s="75"/>
      <c r="BL53" s="73"/>
      <c r="BM53" s="73"/>
      <c r="BN53" s="191"/>
      <c r="BO53" s="191"/>
      <c r="BP53" s="191"/>
      <c r="BQ53" s="73"/>
      <c r="BR53" s="191"/>
      <c r="BS53" s="74"/>
      <c r="BT53" s="73"/>
      <c r="BU53" s="73"/>
      <c r="BV53" s="73"/>
      <c r="BW53" s="74"/>
      <c r="BX53" s="73">
        <v>89352.2</v>
      </c>
      <c r="BY53" s="73">
        <v>98925.96</v>
      </c>
      <c r="BZ53" s="73">
        <v>17870.439999999999</v>
      </c>
      <c r="CA53" s="73">
        <f>BZ53/BY53*100</f>
        <v>18.064459521039772</v>
      </c>
      <c r="CB53" s="73">
        <v>1000</v>
      </c>
      <c r="CC53" s="73">
        <v>1000</v>
      </c>
      <c r="CD53" s="73"/>
      <c r="CE53" s="73">
        <f>CD53/CC53*100</f>
        <v>0</v>
      </c>
      <c r="CF53" s="73">
        <v>1000</v>
      </c>
      <c r="CG53" s="73"/>
      <c r="CH53" s="73"/>
      <c r="CI53" s="73"/>
      <c r="CJ53" s="73">
        <v>500</v>
      </c>
      <c r="CK53" s="73">
        <v>500</v>
      </c>
      <c r="CL53" s="163"/>
      <c r="CM53" s="73">
        <f>CL53/CK53*100</f>
        <v>0</v>
      </c>
      <c r="CN53" s="73"/>
      <c r="CO53" s="73"/>
      <c r="CP53" s="191"/>
      <c r="CQ53" s="75"/>
      <c r="CR53" s="73"/>
      <c r="CS53" s="73"/>
      <c r="CT53" s="191"/>
      <c r="CU53" s="75"/>
      <c r="CV53" s="73"/>
      <c r="CW53" s="73"/>
      <c r="CX53" s="73"/>
      <c r="CY53" s="73"/>
      <c r="CZ53" s="73"/>
      <c r="DA53" s="73"/>
      <c r="DB53" s="73"/>
      <c r="DC53" s="73"/>
      <c r="DD53" s="73"/>
      <c r="DE53" s="73"/>
      <c r="DF53" s="73"/>
      <c r="DG53" s="73"/>
      <c r="DH53" s="73"/>
      <c r="DI53" s="73"/>
      <c r="DJ53" s="73"/>
      <c r="DK53" s="73"/>
      <c r="DL53" s="73"/>
      <c r="DM53" s="73"/>
      <c r="DN53" s="73"/>
      <c r="DO53" s="73"/>
      <c r="DP53" s="74"/>
      <c r="DQ53" s="73"/>
      <c r="DR53" s="73"/>
      <c r="DS53" s="74"/>
      <c r="DT53" s="74"/>
      <c r="DU53" s="73"/>
      <c r="DV53" s="73"/>
      <c r="DW53" s="74"/>
      <c r="DX53" s="73">
        <v>500</v>
      </c>
      <c r="DY53" s="73">
        <v>500</v>
      </c>
      <c r="DZ53" s="73"/>
      <c r="EA53" s="74">
        <f>DZ53/DY53*100</f>
        <v>0</v>
      </c>
      <c r="EB53" s="73"/>
      <c r="EC53" s="73"/>
      <c r="ED53" s="73"/>
      <c r="EE53" s="74"/>
      <c r="EF53" s="73"/>
      <c r="EG53" s="73"/>
      <c r="EH53" s="73"/>
      <c r="EI53" s="74"/>
      <c r="EJ53" s="191"/>
      <c r="EK53" s="73"/>
      <c r="EL53" s="191"/>
      <c r="EM53" s="191"/>
      <c r="EN53" s="73"/>
      <c r="EO53" s="73"/>
      <c r="EP53" s="73"/>
      <c r="EQ53" s="74"/>
      <c r="ER53" s="74"/>
      <c r="ES53" s="74"/>
      <c r="ET53" s="74"/>
      <c r="EU53" s="74"/>
      <c r="EV53" s="77"/>
      <c r="EW53" s="77"/>
      <c r="EX53" s="77"/>
      <c r="EY53" s="77"/>
      <c r="EZ53" s="73"/>
      <c r="FA53" s="73"/>
      <c r="FB53" s="73"/>
      <c r="FC53" s="74"/>
      <c r="FD53" s="73"/>
      <c r="FE53" s="73"/>
      <c r="FF53" s="73"/>
      <c r="FG53" s="74"/>
      <c r="FH53" s="74"/>
      <c r="FI53" s="73"/>
      <c r="FJ53" s="73"/>
      <c r="FK53" s="74"/>
      <c r="FL53" s="74"/>
      <c r="FM53" s="73"/>
      <c r="FN53" s="73"/>
      <c r="FO53" s="74"/>
      <c r="FP53" s="74"/>
      <c r="FQ53" s="73"/>
      <c r="FR53" s="73"/>
      <c r="FS53" s="74"/>
      <c r="FT53" s="73"/>
      <c r="FU53" s="73"/>
      <c r="FV53" s="73"/>
      <c r="FW53" s="74"/>
      <c r="FX53" s="74"/>
      <c r="FY53" s="73"/>
      <c r="FZ53" s="73"/>
      <c r="GA53" s="74"/>
      <c r="GB53" s="74"/>
      <c r="GC53" s="73"/>
      <c r="GD53" s="73"/>
      <c r="GE53" s="74"/>
      <c r="GF53" s="74"/>
      <c r="GG53" s="73"/>
      <c r="GH53" s="73"/>
      <c r="GI53" s="74"/>
      <c r="GJ53" s="74"/>
      <c r="GK53" s="73"/>
      <c r="GL53" s="73"/>
      <c r="GM53" s="74"/>
      <c r="GN53" s="74"/>
      <c r="GO53" s="73"/>
      <c r="GP53" s="73"/>
      <c r="GQ53" s="74"/>
      <c r="GR53" s="74"/>
      <c r="GS53" s="73"/>
      <c r="GT53" s="73"/>
      <c r="GU53" s="74"/>
      <c r="GV53" s="74"/>
      <c r="GW53" s="73"/>
      <c r="GX53" s="73"/>
      <c r="GY53" s="74"/>
      <c r="GZ53" s="74"/>
      <c r="HA53" s="73"/>
      <c r="HB53" s="73"/>
      <c r="HC53" s="74"/>
      <c r="HD53" s="73">
        <v>3998.2755099999999</v>
      </c>
      <c r="HE53" s="73">
        <v>3998.2755099999999</v>
      </c>
      <c r="HF53" s="73">
        <v>3998.2755099999999</v>
      </c>
      <c r="HG53" s="74">
        <f>HF53/HE53*100</f>
        <v>100</v>
      </c>
      <c r="HH53" s="73"/>
      <c r="HI53" s="73"/>
      <c r="HJ53" s="73"/>
      <c r="HK53" s="74"/>
      <c r="HL53" s="73"/>
      <c r="HM53" s="73"/>
      <c r="HN53" s="73"/>
      <c r="HO53" s="74"/>
      <c r="HP53" s="73"/>
      <c r="HQ53" s="73"/>
      <c r="HR53" s="73"/>
      <c r="HS53" s="74"/>
      <c r="HT53" s="73"/>
      <c r="HU53" s="73"/>
      <c r="HV53" s="73"/>
      <c r="HW53" s="74"/>
      <c r="HX53" s="73"/>
      <c r="HY53" s="73"/>
      <c r="HZ53" s="73"/>
      <c r="IA53" s="74"/>
      <c r="IB53" s="73"/>
      <c r="IC53" s="73"/>
      <c r="ID53" s="73"/>
      <c r="IE53" s="74"/>
      <c r="IF53" s="73"/>
      <c r="IG53" s="73"/>
      <c r="IH53" s="73"/>
      <c r="II53" s="74"/>
      <c r="IJ53" s="73"/>
      <c r="IK53" s="73"/>
      <c r="IL53" s="73"/>
      <c r="IM53" s="74"/>
    </row>
    <row r="54" spans="1:247" ht="15.75" x14ac:dyDescent="0.25">
      <c r="A54" s="10" t="s">
        <v>300</v>
      </c>
      <c r="B54" s="157">
        <f t="shared" si="164"/>
        <v>52370.8</v>
      </c>
      <c r="C54" s="157">
        <f t="shared" si="165"/>
        <v>152370.78649999999</v>
      </c>
      <c r="D54" s="157">
        <f t="shared" si="166"/>
        <v>152370.78649999999</v>
      </c>
      <c r="E54" s="157"/>
      <c r="F54" s="229">
        <f t="shared" si="83"/>
        <v>1370.7864999999999</v>
      </c>
      <c r="G54" s="74">
        <f t="shared" si="224"/>
        <v>0.89963865875300175</v>
      </c>
      <c r="H54" s="74"/>
      <c r="I54" s="74"/>
      <c r="J54" s="74"/>
      <c r="K54" s="74"/>
      <c r="L54" s="74"/>
      <c r="M54" s="74"/>
      <c r="N54" s="74"/>
      <c r="O54" s="73"/>
      <c r="P54" s="73"/>
      <c r="Q54" s="73"/>
      <c r="R54" s="73"/>
      <c r="S54" s="74"/>
      <c r="T54" s="73"/>
      <c r="U54" s="73"/>
      <c r="V54" s="74"/>
      <c r="W54" s="74"/>
      <c r="X54" s="74"/>
      <c r="Y54" s="74"/>
      <c r="Z54" s="74"/>
      <c r="AA54" s="74"/>
      <c r="AB54" s="74"/>
      <c r="AC54" s="74"/>
      <c r="AD54" s="74"/>
      <c r="AE54" s="74"/>
      <c r="AF54" s="74"/>
      <c r="AG54" s="74"/>
      <c r="AH54" s="74"/>
      <c r="AI54" s="74"/>
      <c r="AJ54" s="74"/>
      <c r="AK54" s="74"/>
      <c r="AL54" s="74"/>
      <c r="AM54" s="74"/>
      <c r="AN54" s="74"/>
      <c r="AO54" s="74"/>
      <c r="AP54" s="74"/>
      <c r="AQ54" s="74"/>
      <c r="AR54" s="74">
        <v>51000</v>
      </c>
      <c r="AS54" s="74">
        <v>51000</v>
      </c>
      <c r="AT54" s="74">
        <v>0</v>
      </c>
      <c r="AU54" s="74">
        <f>AT54/AS54*100</f>
        <v>0</v>
      </c>
      <c r="AV54" s="196"/>
      <c r="AW54" s="196"/>
      <c r="AX54" s="196"/>
      <c r="AY54" s="196"/>
      <c r="AZ54" s="74"/>
      <c r="BA54" s="74"/>
      <c r="BB54" s="74"/>
      <c r="BC54" s="73"/>
      <c r="BD54" s="192"/>
      <c r="BE54" s="74"/>
      <c r="BF54" s="74"/>
      <c r="BG54" s="192"/>
      <c r="BH54" s="74"/>
      <c r="BI54" s="74"/>
      <c r="BJ54" s="74"/>
      <c r="BK54" s="75"/>
      <c r="BL54" s="74"/>
      <c r="BM54" s="74">
        <v>100000</v>
      </c>
      <c r="BN54" s="74">
        <v>0</v>
      </c>
      <c r="BO54" s="192"/>
      <c r="BP54" s="192"/>
      <c r="BQ54" s="74"/>
      <c r="BR54" s="74"/>
      <c r="BS54" s="74"/>
      <c r="BT54" s="74"/>
      <c r="BU54" s="74"/>
      <c r="BV54" s="74"/>
      <c r="BW54" s="74"/>
      <c r="BX54" s="73"/>
      <c r="BY54" s="73"/>
      <c r="BZ54" s="74"/>
      <c r="CA54" s="192"/>
      <c r="CB54" s="74"/>
      <c r="CC54" s="74"/>
      <c r="CD54" s="74"/>
      <c r="CE54" s="73"/>
      <c r="CF54" s="74"/>
      <c r="CG54" s="74"/>
      <c r="CH54" s="74"/>
      <c r="CI54" s="74"/>
      <c r="CJ54" s="74"/>
      <c r="CK54" s="74"/>
      <c r="CL54" s="74"/>
      <c r="CM54" s="74"/>
      <c r="CN54" s="73">
        <v>1370.8</v>
      </c>
      <c r="CO54" s="73"/>
      <c r="CP54" s="74"/>
      <c r="CQ54" s="75"/>
      <c r="CR54" s="73"/>
      <c r="CS54" s="73">
        <v>1370.7864999999999</v>
      </c>
      <c r="CT54" s="74">
        <v>1370.7864999999999</v>
      </c>
      <c r="CU54" s="75">
        <f>CT54/CS54*100</f>
        <v>100</v>
      </c>
      <c r="CV54" s="74"/>
      <c r="CW54" s="74"/>
      <c r="CX54" s="74"/>
      <c r="CY54" s="192"/>
      <c r="CZ54" s="74"/>
      <c r="DA54" s="74"/>
      <c r="DB54" s="74"/>
      <c r="DC54" s="192"/>
      <c r="DD54" s="74"/>
      <c r="DE54" s="74"/>
      <c r="DF54" s="74"/>
      <c r="DG54" s="192"/>
      <c r="DH54" s="74"/>
      <c r="DI54" s="74"/>
      <c r="DJ54" s="74"/>
      <c r="DK54" s="192"/>
      <c r="DL54" s="74"/>
      <c r="DM54" s="74"/>
      <c r="DN54" s="74"/>
      <c r="DO54" s="192"/>
      <c r="DP54" s="74"/>
      <c r="DQ54" s="74"/>
      <c r="DR54" s="74"/>
      <c r="DS54" s="74"/>
      <c r="DT54" s="74"/>
      <c r="DU54" s="74"/>
      <c r="DV54" s="74"/>
      <c r="DW54" s="74"/>
      <c r="DX54" s="74"/>
      <c r="DY54" s="74"/>
      <c r="DZ54" s="74"/>
      <c r="EA54" s="74"/>
      <c r="EB54" s="74"/>
      <c r="EC54" s="74"/>
      <c r="ED54" s="74"/>
      <c r="EE54" s="74"/>
      <c r="EF54" s="74"/>
      <c r="EG54" s="74"/>
      <c r="EH54" s="74"/>
      <c r="EI54" s="74"/>
      <c r="EJ54" s="192"/>
      <c r="EK54" s="73"/>
      <c r="EL54" s="74"/>
      <c r="EM54" s="192"/>
      <c r="EN54" s="74"/>
      <c r="EO54" s="74"/>
      <c r="EP54" s="74"/>
      <c r="EQ54" s="74"/>
      <c r="ER54" s="74"/>
      <c r="ES54" s="74"/>
      <c r="ET54" s="74"/>
      <c r="EU54" s="74"/>
      <c r="EV54" s="77"/>
      <c r="EW54" s="77"/>
      <c r="EX54" s="77"/>
      <c r="EY54" s="77"/>
      <c r="EZ54" s="74"/>
      <c r="FA54" s="74"/>
      <c r="FB54" s="74"/>
      <c r="FC54" s="74"/>
      <c r="FD54" s="74"/>
      <c r="FE54" s="74"/>
      <c r="FF54" s="74"/>
      <c r="FG54" s="74"/>
      <c r="FH54" s="74"/>
      <c r="FI54" s="74"/>
      <c r="FJ54" s="74"/>
      <c r="FK54" s="74"/>
      <c r="FL54" s="74"/>
      <c r="FM54" s="74"/>
      <c r="FN54" s="74"/>
      <c r="FO54" s="74"/>
      <c r="FP54" s="74"/>
      <c r="FQ54" s="74"/>
      <c r="FR54" s="74"/>
      <c r="FS54" s="74"/>
      <c r="FT54" s="74"/>
      <c r="FU54" s="74"/>
      <c r="FV54" s="74"/>
      <c r="FW54" s="74"/>
      <c r="FX54" s="74"/>
      <c r="FY54" s="74"/>
      <c r="FZ54" s="74"/>
      <c r="GA54" s="74"/>
      <c r="GB54" s="74"/>
      <c r="GC54" s="74"/>
      <c r="GD54" s="74"/>
      <c r="GE54" s="74"/>
      <c r="GF54" s="74"/>
      <c r="GG54" s="74"/>
      <c r="GH54" s="74"/>
      <c r="GI54" s="74"/>
      <c r="GJ54" s="74"/>
      <c r="GK54" s="74"/>
      <c r="GL54" s="74"/>
      <c r="GM54" s="74"/>
      <c r="GN54" s="74"/>
      <c r="GO54" s="74"/>
      <c r="GP54" s="74"/>
      <c r="GQ54" s="74"/>
      <c r="GR54" s="74"/>
      <c r="GS54" s="74"/>
      <c r="GT54" s="74"/>
      <c r="GU54" s="74"/>
      <c r="GV54" s="74"/>
      <c r="GW54" s="74"/>
      <c r="GX54" s="74"/>
      <c r="GY54" s="74"/>
      <c r="GZ54" s="74"/>
      <c r="HA54" s="74"/>
      <c r="HB54" s="74"/>
      <c r="HC54" s="74"/>
      <c r="HD54" s="74"/>
      <c r="HE54" s="74"/>
      <c r="HF54" s="74"/>
      <c r="HG54" s="74"/>
      <c r="HH54" s="74"/>
      <c r="HI54" s="74"/>
      <c r="HJ54" s="74"/>
      <c r="HK54" s="74"/>
      <c r="HL54" s="74"/>
      <c r="HM54" s="74"/>
      <c r="HN54" s="74"/>
      <c r="HO54" s="74"/>
      <c r="HP54" s="74"/>
      <c r="HQ54" s="74"/>
      <c r="HR54" s="74"/>
      <c r="HS54" s="74"/>
      <c r="HT54" s="74"/>
      <c r="HU54" s="74"/>
      <c r="HV54" s="74"/>
      <c r="HW54" s="74"/>
      <c r="HX54" s="74"/>
      <c r="HY54" s="74"/>
      <c r="HZ54" s="74"/>
      <c r="IA54" s="74"/>
      <c r="IB54" s="74"/>
      <c r="IC54" s="74"/>
      <c r="ID54" s="74"/>
      <c r="IE54" s="74"/>
      <c r="IF54" s="74"/>
      <c r="IG54" s="74"/>
      <c r="IH54" s="74"/>
      <c r="II54" s="74"/>
      <c r="IJ54" s="74"/>
      <c r="IK54" s="74"/>
      <c r="IL54" s="74"/>
      <c r="IM54" s="74"/>
    </row>
    <row r="55" spans="1:247" ht="15.75" x14ac:dyDescent="0.25">
      <c r="A55" s="10" t="s">
        <v>132</v>
      </c>
      <c r="B55" s="157">
        <f t="shared" si="164"/>
        <v>99263.734700000001</v>
      </c>
      <c r="C55" s="157">
        <f t="shared" si="165"/>
        <v>99263.734700000001</v>
      </c>
      <c r="D55" s="157">
        <f t="shared" si="166"/>
        <v>99263.734700000001</v>
      </c>
      <c r="E55" s="157"/>
      <c r="F55" s="229">
        <f t="shared" si="83"/>
        <v>9564.4108899999992</v>
      </c>
      <c r="G55" s="74">
        <f t="shared" si="224"/>
        <v>9.6353526480804454</v>
      </c>
      <c r="H55" s="74"/>
      <c r="I55" s="74"/>
      <c r="J55" s="74"/>
      <c r="K55" s="74"/>
      <c r="L55" s="74"/>
      <c r="M55" s="74"/>
      <c r="N55" s="74"/>
      <c r="O55" s="73"/>
      <c r="P55" s="74"/>
      <c r="Q55" s="74"/>
      <c r="R55" s="74"/>
      <c r="S55" s="74"/>
      <c r="T55" s="73"/>
      <c r="U55" s="73"/>
      <c r="V55" s="73"/>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196"/>
      <c r="AW55" s="196"/>
      <c r="AX55" s="196"/>
      <c r="AY55" s="196"/>
      <c r="AZ55" s="73"/>
      <c r="BA55" s="73"/>
      <c r="BB55" s="73"/>
      <c r="BC55" s="73"/>
      <c r="BD55" s="192"/>
      <c r="BE55" s="74"/>
      <c r="BF55" s="74"/>
      <c r="BG55" s="192"/>
      <c r="BH55" s="74">
        <v>20667</v>
      </c>
      <c r="BI55" s="74">
        <v>20667</v>
      </c>
      <c r="BJ55" s="74">
        <v>1705.0274999999999</v>
      </c>
      <c r="BK55" s="75">
        <f t="shared" si="167"/>
        <v>8.2499999999999982</v>
      </c>
      <c r="BL55" s="74"/>
      <c r="BM55" s="74"/>
      <c r="BN55" s="74"/>
      <c r="BO55" s="74"/>
      <c r="BP55" s="74">
        <v>78596.734700000001</v>
      </c>
      <c r="BQ55" s="74">
        <v>78596.734700000001</v>
      </c>
      <c r="BR55" s="74">
        <v>7859.38339</v>
      </c>
      <c r="BS55" s="74">
        <f>BR55/BQ55*100</f>
        <v>9.999630926143297</v>
      </c>
      <c r="BT55" s="74"/>
      <c r="BU55" s="74"/>
      <c r="BV55" s="74"/>
      <c r="BW55" s="74"/>
      <c r="BX55" s="73"/>
      <c r="BY55" s="73"/>
      <c r="BZ55" s="74"/>
      <c r="CA55" s="192"/>
      <c r="CB55" s="74"/>
      <c r="CC55" s="74"/>
      <c r="CD55" s="74"/>
      <c r="CE55" s="73"/>
      <c r="CF55" s="74"/>
      <c r="CG55" s="74"/>
      <c r="CH55" s="74"/>
      <c r="CI55" s="74"/>
      <c r="CJ55" s="74"/>
      <c r="CK55" s="74"/>
      <c r="CL55" s="74"/>
      <c r="CM55" s="74"/>
      <c r="CN55" s="73"/>
      <c r="CO55" s="73"/>
      <c r="CP55" s="74"/>
      <c r="CQ55" s="192"/>
      <c r="CR55" s="73"/>
      <c r="CS55" s="73"/>
      <c r="CT55" s="74"/>
      <c r="CU55" s="75"/>
      <c r="CV55" s="74"/>
      <c r="CW55" s="74"/>
      <c r="CX55" s="74"/>
      <c r="CY55" s="192"/>
      <c r="CZ55" s="74"/>
      <c r="DA55" s="74"/>
      <c r="DB55" s="74"/>
      <c r="DC55" s="192"/>
      <c r="DD55" s="74"/>
      <c r="DE55" s="74"/>
      <c r="DF55" s="74"/>
      <c r="DG55" s="192"/>
      <c r="DH55" s="74"/>
      <c r="DI55" s="74"/>
      <c r="DJ55" s="74"/>
      <c r="DK55" s="192"/>
      <c r="DL55" s="74"/>
      <c r="DM55" s="74"/>
      <c r="DN55" s="74"/>
      <c r="DO55" s="192"/>
      <c r="DP55" s="74"/>
      <c r="DQ55" s="74"/>
      <c r="DR55" s="74"/>
      <c r="DS55" s="74"/>
      <c r="DT55" s="74"/>
      <c r="DU55" s="74"/>
      <c r="DV55" s="74"/>
      <c r="DW55" s="74"/>
      <c r="DX55" s="74"/>
      <c r="DY55" s="74"/>
      <c r="DZ55" s="74"/>
      <c r="EA55" s="74"/>
      <c r="EB55" s="74"/>
      <c r="EC55" s="74"/>
      <c r="ED55" s="74"/>
      <c r="EE55" s="74"/>
      <c r="EF55" s="74"/>
      <c r="EG55" s="74"/>
      <c r="EH55" s="74"/>
      <c r="EI55" s="74"/>
      <c r="EJ55" s="192"/>
      <c r="EK55" s="73"/>
      <c r="EL55" s="74"/>
      <c r="EM55" s="192"/>
      <c r="EN55" s="74"/>
      <c r="EO55" s="74"/>
      <c r="EP55" s="74"/>
      <c r="EQ55" s="74"/>
      <c r="ER55" s="74"/>
      <c r="ES55" s="74"/>
      <c r="ET55" s="74"/>
      <c r="EU55" s="74"/>
      <c r="EV55" s="77"/>
      <c r="EW55" s="77"/>
      <c r="EX55" s="77"/>
      <c r="EY55" s="77"/>
      <c r="EZ55" s="74"/>
      <c r="FA55" s="74"/>
      <c r="FB55" s="74"/>
      <c r="FC55" s="74"/>
      <c r="FD55" s="74"/>
      <c r="FE55" s="74"/>
      <c r="FF55" s="74"/>
      <c r="FG55" s="74"/>
      <c r="FH55" s="74"/>
      <c r="FI55" s="74"/>
      <c r="FJ55" s="74"/>
      <c r="FK55" s="74"/>
      <c r="FL55" s="74"/>
      <c r="FM55" s="74"/>
      <c r="FN55" s="74"/>
      <c r="FO55" s="74"/>
      <c r="FP55" s="74"/>
      <c r="FQ55" s="74"/>
      <c r="FR55" s="74"/>
      <c r="FS55" s="74"/>
      <c r="FT55" s="74"/>
      <c r="FU55" s="74"/>
      <c r="FV55" s="74"/>
      <c r="FW55" s="74"/>
      <c r="FX55" s="74"/>
      <c r="FY55" s="74"/>
      <c r="FZ55" s="74"/>
      <c r="GA55" s="74"/>
      <c r="GB55" s="74"/>
      <c r="GC55" s="74"/>
      <c r="GD55" s="74"/>
      <c r="GE55" s="74"/>
      <c r="GF55" s="74"/>
      <c r="GG55" s="74"/>
      <c r="GH55" s="74"/>
      <c r="GI55" s="74"/>
      <c r="GJ55" s="74"/>
      <c r="GK55" s="74"/>
      <c r="GL55" s="74"/>
      <c r="GM55" s="74"/>
      <c r="GN55" s="74"/>
      <c r="GO55" s="74"/>
      <c r="GP55" s="74"/>
      <c r="GQ55" s="74"/>
      <c r="GR55" s="74"/>
      <c r="GS55" s="74"/>
      <c r="GT55" s="74"/>
      <c r="GU55" s="74"/>
      <c r="GV55" s="74"/>
      <c r="GW55" s="74"/>
      <c r="GX55" s="74"/>
      <c r="GY55" s="74"/>
      <c r="GZ55" s="74"/>
      <c r="HA55" s="74"/>
      <c r="HB55" s="74"/>
      <c r="HC55" s="74"/>
      <c r="HD55" s="74"/>
      <c r="HE55" s="74"/>
      <c r="HF55" s="74"/>
      <c r="HG55" s="74"/>
      <c r="HH55" s="74"/>
      <c r="HI55" s="74"/>
      <c r="HJ55" s="74"/>
      <c r="HK55" s="74"/>
      <c r="HL55" s="74"/>
      <c r="HM55" s="74"/>
      <c r="HN55" s="74"/>
      <c r="HO55" s="74"/>
      <c r="HP55" s="74"/>
      <c r="HQ55" s="74"/>
      <c r="HR55" s="74"/>
      <c r="HS55" s="74"/>
      <c r="HT55" s="74"/>
      <c r="HU55" s="74"/>
      <c r="HV55" s="74"/>
      <c r="HW55" s="74"/>
      <c r="HX55" s="74"/>
      <c r="HY55" s="74"/>
      <c r="HZ55" s="74"/>
      <c r="IA55" s="74"/>
      <c r="IB55" s="74"/>
      <c r="IC55" s="74"/>
      <c r="ID55" s="74"/>
      <c r="IE55" s="74"/>
      <c r="IF55" s="74"/>
      <c r="IG55" s="74"/>
      <c r="IH55" s="74"/>
      <c r="II55" s="74"/>
      <c r="IJ55" s="74"/>
      <c r="IK55" s="74"/>
      <c r="IL55" s="74"/>
      <c r="IM55" s="74"/>
    </row>
    <row r="56" spans="1:247" ht="15.75" x14ac:dyDescent="0.25">
      <c r="A56" s="10" t="s">
        <v>299</v>
      </c>
      <c r="B56" s="157">
        <f t="shared" si="164"/>
        <v>34530</v>
      </c>
      <c r="C56" s="157">
        <f t="shared" si="165"/>
        <v>36592.76</v>
      </c>
      <c r="D56" s="157">
        <f t="shared" si="166"/>
        <v>36592.76</v>
      </c>
      <c r="E56" s="157"/>
      <c r="F56" s="229">
        <f t="shared" si="83"/>
        <v>0</v>
      </c>
      <c r="G56" s="74">
        <f t="shared" si="224"/>
        <v>0</v>
      </c>
      <c r="H56" s="74"/>
      <c r="I56" s="74"/>
      <c r="J56" s="74"/>
      <c r="K56" s="74"/>
      <c r="L56" s="74"/>
      <c r="M56" s="74"/>
      <c r="N56" s="74"/>
      <c r="O56" s="73"/>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196"/>
      <c r="AW56" s="196"/>
      <c r="AX56" s="196"/>
      <c r="AY56" s="196"/>
      <c r="AZ56" s="74"/>
      <c r="BA56" s="74"/>
      <c r="BB56" s="74"/>
      <c r="BC56" s="73"/>
      <c r="BD56" s="192"/>
      <c r="BE56" s="74"/>
      <c r="BF56" s="74"/>
      <c r="BG56" s="192"/>
      <c r="BH56" s="74">
        <v>34530</v>
      </c>
      <c r="BI56" s="74">
        <v>34530</v>
      </c>
      <c r="BJ56" s="74">
        <v>0</v>
      </c>
      <c r="BK56" s="75">
        <f t="shared" si="167"/>
        <v>0</v>
      </c>
      <c r="BL56" s="74"/>
      <c r="BM56" s="74"/>
      <c r="BN56" s="74"/>
      <c r="BO56" s="74"/>
      <c r="BP56" s="74"/>
      <c r="BQ56" s="74"/>
      <c r="BR56" s="74"/>
      <c r="BS56" s="192"/>
      <c r="BT56" s="74"/>
      <c r="BU56" s="74">
        <v>1852.76</v>
      </c>
      <c r="BV56" s="74">
        <v>0</v>
      </c>
      <c r="BW56" s="74"/>
      <c r="BX56" s="73"/>
      <c r="BY56" s="73"/>
      <c r="BZ56" s="74"/>
      <c r="CA56" s="192"/>
      <c r="CB56" s="74"/>
      <c r="CC56" s="74"/>
      <c r="CD56" s="74"/>
      <c r="CE56" s="73"/>
      <c r="CF56" s="74"/>
      <c r="CG56" s="74"/>
      <c r="CH56" s="74"/>
      <c r="CI56" s="74"/>
      <c r="CJ56" s="74"/>
      <c r="CK56" s="74"/>
      <c r="CL56" s="74"/>
      <c r="CM56" s="74"/>
      <c r="CN56" s="73"/>
      <c r="CO56" s="73"/>
      <c r="CP56" s="74"/>
      <c r="CQ56" s="192"/>
      <c r="CR56" s="73"/>
      <c r="CS56" s="73"/>
      <c r="CT56" s="74"/>
      <c r="CU56" s="75"/>
      <c r="CV56" s="74"/>
      <c r="CW56" s="74"/>
      <c r="CX56" s="74"/>
      <c r="CY56" s="192"/>
      <c r="CZ56" s="74"/>
      <c r="DA56" s="74"/>
      <c r="DB56" s="74"/>
      <c r="DC56" s="192"/>
      <c r="DD56" s="74"/>
      <c r="DE56" s="74"/>
      <c r="DF56" s="74"/>
      <c r="DG56" s="192"/>
      <c r="DH56" s="74"/>
      <c r="DI56" s="74"/>
      <c r="DJ56" s="74"/>
      <c r="DK56" s="192"/>
      <c r="DL56" s="74"/>
      <c r="DM56" s="74"/>
      <c r="DN56" s="74"/>
      <c r="DO56" s="192"/>
      <c r="DP56" s="74"/>
      <c r="DQ56" s="74"/>
      <c r="DR56" s="74"/>
      <c r="DS56" s="74"/>
      <c r="DT56" s="74"/>
      <c r="DU56" s="74"/>
      <c r="DV56" s="74"/>
      <c r="DW56" s="74"/>
      <c r="DX56" s="74"/>
      <c r="DY56" s="74"/>
      <c r="DZ56" s="74"/>
      <c r="EA56" s="74"/>
      <c r="EB56" s="74"/>
      <c r="EC56" s="74"/>
      <c r="ED56" s="74"/>
      <c r="EE56" s="74"/>
      <c r="EF56" s="74"/>
      <c r="EG56" s="74"/>
      <c r="EH56" s="74"/>
      <c r="EI56" s="74"/>
      <c r="EJ56" s="192"/>
      <c r="EK56" s="73"/>
      <c r="EL56" s="74"/>
      <c r="EM56" s="192"/>
      <c r="EN56" s="74"/>
      <c r="EO56" s="74"/>
      <c r="EP56" s="74"/>
      <c r="EQ56" s="74"/>
      <c r="ER56" s="74"/>
      <c r="ES56" s="74"/>
      <c r="ET56" s="74"/>
      <c r="EU56" s="74"/>
      <c r="EV56" s="77"/>
      <c r="EW56" s="77"/>
      <c r="EX56" s="77"/>
      <c r="EY56" s="77"/>
      <c r="EZ56" s="74"/>
      <c r="FA56" s="74"/>
      <c r="FB56" s="74"/>
      <c r="FC56" s="74"/>
      <c r="FD56" s="74"/>
      <c r="FE56" s="74"/>
      <c r="FF56" s="74"/>
      <c r="FG56" s="74"/>
      <c r="FH56" s="74"/>
      <c r="FI56" s="74"/>
      <c r="FJ56" s="74"/>
      <c r="FK56" s="74"/>
      <c r="FL56" s="74"/>
      <c r="FM56" s="74"/>
      <c r="FN56" s="74"/>
      <c r="FO56" s="74"/>
      <c r="FP56" s="74"/>
      <c r="FQ56" s="74"/>
      <c r="FR56" s="74"/>
      <c r="FS56" s="74"/>
      <c r="FT56" s="74"/>
      <c r="FU56" s="74"/>
      <c r="FV56" s="74"/>
      <c r="FW56" s="74"/>
      <c r="FX56" s="74"/>
      <c r="FY56" s="74"/>
      <c r="FZ56" s="74"/>
      <c r="GA56" s="74"/>
      <c r="GB56" s="74"/>
      <c r="GC56" s="74"/>
      <c r="GD56" s="74"/>
      <c r="GE56" s="74"/>
      <c r="GF56" s="74"/>
      <c r="GG56" s="74">
        <v>210</v>
      </c>
      <c r="GH56" s="74">
        <v>0</v>
      </c>
      <c r="GI56" s="74">
        <f>GH56/GG56*100</f>
        <v>0</v>
      </c>
      <c r="GJ56" s="74"/>
      <c r="GK56" s="74"/>
      <c r="GL56" s="74"/>
      <c r="GM56" s="74"/>
      <c r="GN56" s="74"/>
      <c r="GO56" s="74"/>
      <c r="GP56" s="74"/>
      <c r="GQ56" s="74"/>
      <c r="GR56" s="74"/>
      <c r="GS56" s="74"/>
      <c r="GT56" s="74"/>
      <c r="GU56" s="74"/>
      <c r="GV56" s="74"/>
      <c r="GW56" s="74"/>
      <c r="GX56" s="74"/>
      <c r="GY56" s="74"/>
      <c r="GZ56" s="74"/>
      <c r="HA56" s="74"/>
      <c r="HB56" s="74"/>
      <c r="HC56" s="74"/>
      <c r="HD56" s="74"/>
      <c r="HE56" s="74"/>
      <c r="HF56" s="74"/>
      <c r="HG56" s="74"/>
      <c r="HH56" s="74"/>
      <c r="HI56" s="74"/>
      <c r="HJ56" s="74"/>
      <c r="HK56" s="74"/>
      <c r="HL56" s="74"/>
      <c r="HM56" s="74"/>
      <c r="HN56" s="74"/>
      <c r="HO56" s="74"/>
      <c r="HP56" s="74"/>
      <c r="HQ56" s="74"/>
      <c r="HR56" s="74"/>
      <c r="HS56" s="74"/>
      <c r="HT56" s="74"/>
      <c r="HU56" s="74"/>
      <c r="HV56" s="74"/>
      <c r="HW56" s="74"/>
      <c r="HX56" s="74"/>
      <c r="HY56" s="74"/>
      <c r="HZ56" s="74"/>
      <c r="IA56" s="74"/>
      <c r="IB56" s="74"/>
      <c r="IC56" s="74"/>
      <c r="ID56" s="74"/>
      <c r="IE56" s="74"/>
      <c r="IF56" s="74"/>
      <c r="IG56" s="74"/>
      <c r="IH56" s="74"/>
      <c r="II56" s="74"/>
      <c r="IJ56" s="74"/>
      <c r="IK56" s="74"/>
      <c r="IL56" s="74"/>
      <c r="IM56" s="74"/>
    </row>
    <row r="57" spans="1:247" s="69" customFormat="1" ht="31.5" x14ac:dyDescent="0.25">
      <c r="A57" s="80" t="s">
        <v>143</v>
      </c>
      <c r="B57" s="156">
        <f t="shared" si="164"/>
        <v>355077.90029999998</v>
      </c>
      <c r="C57" s="156">
        <f t="shared" si="165"/>
        <v>398107.11128999997</v>
      </c>
      <c r="D57" s="156">
        <f t="shared" si="166"/>
        <v>398107.11128999997</v>
      </c>
      <c r="E57" s="156"/>
      <c r="F57" s="228">
        <f t="shared" si="83"/>
        <v>62634.767439999996</v>
      </c>
      <c r="G57" s="71">
        <f t="shared" si="224"/>
        <v>15.733144589415254</v>
      </c>
      <c r="H57" s="72">
        <f>H58+H59+H60+H61+H62+H64+H65+H66+H67+H68+H69+H70+H71+H72+H73+H74</f>
        <v>2732.2712700000002</v>
      </c>
      <c r="I57" s="72">
        <f>I58+I59+I60+I61+I62+I64+I65+I66+I67+I68+I69+I70+I71+I72+I73+I74</f>
        <v>2732.2712700000002</v>
      </c>
      <c r="J57" s="72">
        <f>J58+J59+J60+J61+J62+J64+J65+J66+J67+J68+J69+J70+J71+J72+J73+J74</f>
        <v>2732.2712700000002</v>
      </c>
      <c r="K57" s="71">
        <f>J57/I57*100</f>
        <v>100</v>
      </c>
      <c r="L57" s="72">
        <f t="shared" ref="L57" si="266">L58+L59+L60+L61+L62+L64+L65+L66+L67+L68+L69+L70+L71+L72+L73+L74</f>
        <v>10017.629999999999</v>
      </c>
      <c r="M57" s="72">
        <f t="shared" ref="M57:N57" si="267">M58+M59+M60+M61+M62+M64+M65+M66+M67+M68+M69+M70+M71+M72+M73+M74</f>
        <v>10017.629999999999</v>
      </c>
      <c r="N57" s="72">
        <f t="shared" si="267"/>
        <v>10017.629999999999</v>
      </c>
      <c r="O57" s="72">
        <f>N57/M57*100</f>
        <v>100</v>
      </c>
      <c r="P57" s="72">
        <f t="shared" ref="P57" si="268">P58+P59+P60+P61+P62+P64+P65+P66+P67+P68+P69+P70+P71+P72+P73+P74</f>
        <v>5200</v>
      </c>
      <c r="Q57" s="72">
        <f t="shared" ref="Q57:R57" si="269">Q58+Q59+Q60+Q61+Q62+Q64+Q65+Q66+Q67+Q68+Q69+Q70+Q71+Q72+Q73+Q74</f>
        <v>0</v>
      </c>
      <c r="R57" s="72">
        <f t="shared" si="269"/>
        <v>0</v>
      </c>
      <c r="S57" s="72"/>
      <c r="T57" s="72">
        <f>SUM(T58:T74)</f>
        <v>714.28570999999999</v>
      </c>
      <c r="U57" s="72">
        <f>SUM(U58:U74)</f>
        <v>714.28570999999999</v>
      </c>
      <c r="V57" s="72"/>
      <c r="W57" s="71"/>
      <c r="X57" s="72">
        <f>SUM(X58:X74)</f>
        <v>112.35955</v>
      </c>
      <c r="Y57" s="72">
        <f>SUM(Y58:Y74)</f>
        <v>112.35955</v>
      </c>
      <c r="Z57" s="72">
        <f>SUM(Z58:Z74)</f>
        <v>112.35955</v>
      </c>
      <c r="AA57" s="71">
        <f>Z57/Y57*100</f>
        <v>100</v>
      </c>
      <c r="AB57" s="72">
        <f>AB58+AB59+AB60+AB61+AB62+AB64+AB65+AB66+AB67+AB68+AB69+AB70+AB71+AB72+AB73+AB74</f>
        <v>0</v>
      </c>
      <c r="AC57" s="72">
        <f>AC58+AC59+AC60+AC61+AC62+AC64+AC65+AC66+AC67+AC68+AC69+AC70+AC71+AC72+AC73+AC74</f>
        <v>0</v>
      </c>
      <c r="AD57" s="72">
        <f>AD58+AD59+AD60+AD61+AD62+AD64+AD65+AD66+AD67+AD68+AD69+AD70+AD71+AD72+AD73+AD74</f>
        <v>0</v>
      </c>
      <c r="AE57" s="71"/>
      <c r="AF57" s="72">
        <f>AF58+AF59+AF60+AF61+AF62+AF64+AF65+AF66+AF67+AF68+AF69+AF70+AF71+AF72+AF73+AF74</f>
        <v>386.18853999999999</v>
      </c>
      <c r="AG57" s="72">
        <f>AG58+AG59+AG60+AG61+AG62+AG64+AG65+AG66+AG67+AG68+AG69+AG70+AG71+AG72+AG73+AG74</f>
        <v>386.18853999999999</v>
      </c>
      <c r="AH57" s="72">
        <f>AH58+AH59+AH60+AH61+AH62+AH64+AH65+AH66+AH67+AH68+AH69+AH70+AH71+AH72+AH73+AH74</f>
        <v>386.18853999999999</v>
      </c>
      <c r="AI57" s="71">
        <f>AH57/AG57*100</f>
        <v>100</v>
      </c>
      <c r="AJ57" s="71"/>
      <c r="AK57" s="72">
        <f>AK58+AK59+AK60+AK61+AK62+AK64+AK65+AK66+AK67+AK68+AK69+AK70+AK71+AK72+AK73+AK74</f>
        <v>0</v>
      </c>
      <c r="AL57" s="72">
        <f>AL58+AL59+AL60+AL61+AL62+AL64+AL65+AL66+AL67+AL68+AL69+AL70+AL71+AL72+AL73+AL74</f>
        <v>0</v>
      </c>
      <c r="AM57" s="72">
        <f>AM58+AM59+AM60+AM61+AM62+AM64+AM65+AM66+AM67+AM68+AM69+AM70+AM71+AM72+AM73+AM74</f>
        <v>0</v>
      </c>
      <c r="AN57" s="72"/>
      <c r="AO57" s="72">
        <f>AO58+AO59+AO60+AO61+AO62+AO64+AO65+AO66+AO67+AO68+AO69+AO70+AO71+AO72+AO73+AO74</f>
        <v>0</v>
      </c>
      <c r="AP57" s="72">
        <f>AP58+AP59+AP60+AP61+AP62+AP64+AP65+AP66+AP67+AP68+AP69+AP70+AP71+AP72+AP73+AP74</f>
        <v>0</v>
      </c>
      <c r="AQ57" s="71"/>
      <c r="AR57" s="72">
        <f>AR58+AR59+AR60+AR61+AR62+AR64+AR65+AR66+AR67+AR68+AR69+AR70+AR71+AR72+AR73+AR74</f>
        <v>20000</v>
      </c>
      <c r="AS57" s="72">
        <f>AS58+AS59+AS60+AS61+AS62+AS64+AS65+AS66+AS67+AS68+AS69+AS70+AS71+AS72+AS73+AS74</f>
        <v>20000</v>
      </c>
      <c r="AT57" s="72">
        <f>AT58+AT59+AT60+AT61+AT62+AT64+AT65+AT66+AT67+AT68+AT69+AT70+AT71+AT72+AT73+AT74</f>
        <v>0</v>
      </c>
      <c r="AU57" s="71">
        <f>AT57/AS57*100</f>
        <v>0</v>
      </c>
      <c r="AV57" s="72">
        <f t="shared" ref="AV57" si="270">AV58+AV59+AV60+AV61+AV62+AV64+AV65+AV66+AV67+AV68+AV69+AV70+AV71+AV72+AV73+AV74</f>
        <v>142371.5</v>
      </c>
      <c r="AW57" s="72">
        <f t="shared" ref="AW57:BB57" si="271">AW58+AW59+AW60+AW61+AW62+AW64+AW65+AW66+AW67+AW68+AW69+AW70+AW71+AW72+AW73+AW74</f>
        <v>142371.5</v>
      </c>
      <c r="AX57" s="72">
        <f t="shared" si="271"/>
        <v>21901.06911</v>
      </c>
      <c r="AY57" s="72">
        <f t="shared" si="271"/>
        <v>15.383043031786558</v>
      </c>
      <c r="AZ57" s="72">
        <f t="shared" ref="AZ57" si="272">AZ58+AZ59+AZ60+AZ61+AZ62+AZ64+AZ65+AZ66+AZ67+AZ68+AZ69+AZ70+AZ71+AZ72+AZ73+AZ74</f>
        <v>0</v>
      </c>
      <c r="BA57" s="72">
        <f t="shared" si="271"/>
        <v>0</v>
      </c>
      <c r="BB57" s="72">
        <f t="shared" si="271"/>
        <v>0</v>
      </c>
      <c r="BC57" s="72"/>
      <c r="BD57" s="71"/>
      <c r="BE57" s="72">
        <f>BE58+BE59+BE60+BE61+BE62+BE64+BE65+BE66+BE67+BE68+BE69+BE70+BE71+BE72+BE73+BE74</f>
        <v>0</v>
      </c>
      <c r="BF57" s="72">
        <f>BF58+BF59+BF60+BF61+BF62+BF64+BF65+BF66+BF67+BF68+BF69+BF70+BF71+BF72+BF73+BF74</f>
        <v>0</v>
      </c>
      <c r="BG57" s="72">
        <f>BG58+BG59+BG60+BG61+BG62+BG64+BG65+BG66+BG67+BG68+BG69+BG70+BG71+BG72+BG73+BG74</f>
        <v>0</v>
      </c>
      <c r="BH57" s="72">
        <f>BH58+BH59+BH60+BH61+BH62+BH64+BH65+BH66+BH67+BH68+BH69+BH70+BH71+BH72+BH73+BH74+BH63</f>
        <v>69768</v>
      </c>
      <c r="BI57" s="72">
        <f>BI58+BI59+BI60+BI61+BI62+BI64+BI65+BI66+BI67+BI68+BI69+BI70+BI71+BI72+BI73+BI74+BI63</f>
        <v>69768</v>
      </c>
      <c r="BJ57" s="72">
        <f>BJ58+BJ59+BJ60+BJ61+BJ62+BJ64+BJ65+BJ66+BJ67+BJ68+BJ69+BJ70+BJ71+BJ72+BJ73+BJ74+BJ63</f>
        <v>0</v>
      </c>
      <c r="BK57" s="193">
        <f t="shared" si="167"/>
        <v>0</v>
      </c>
      <c r="BL57" s="72">
        <f t="shared" ref="BL57" si="273">BL58+BL59+BL60+BL61+BL62+BL64+BL65+BL66+BL67+BL68+BL69+BL70+BL71+BL72+BL73+BL74</f>
        <v>0</v>
      </c>
      <c r="BM57" s="72">
        <f t="shared" ref="BM57:BN57" si="274">BM58+BM59+BM60+BM61+BM62+BM64+BM65+BM66+BM67+BM68+BM69+BM70+BM71+BM72+BM73+BM74</f>
        <v>0</v>
      </c>
      <c r="BN57" s="72">
        <f t="shared" si="274"/>
        <v>0</v>
      </c>
      <c r="BO57" s="72"/>
      <c r="BP57" s="72"/>
      <c r="BQ57" s="72">
        <f>BQ58+BQ59+BQ60+BQ61+BQ62+BQ64+BQ65+BQ66+BQ67+BQ68+BQ69+BQ70+BQ71+BQ72+BQ73+BQ74</f>
        <v>0</v>
      </c>
      <c r="BR57" s="72">
        <f>BR58+BR59+BR60+BR61+BR62+BR64+BR65+BR66+BR67+BR68+BR69+BR70+BR71+BR72+BR73+BR74</f>
        <v>0</v>
      </c>
      <c r="BS57" s="72">
        <f>BS58+BS59+BS60+BS61+BS62+BS64+BS65+BS66+BS67+BS68+BS69+BS70+BS71+BS72+BS73+BS74</f>
        <v>0</v>
      </c>
      <c r="BT57" s="72"/>
      <c r="BU57" s="72">
        <f>SUM(BU58:BU74)</f>
        <v>3299.1909999999998</v>
      </c>
      <c r="BV57" s="72">
        <f>SUM(BV58:BV74)</f>
        <v>0</v>
      </c>
      <c r="BW57" s="71"/>
      <c r="BX57" s="72">
        <f t="shared" ref="BX57:BY57" si="275">BX58+BX59+BX60+BX61+BX62+BX64+BX65+BX66+BX67+BX68+BX69+BX70+BX71+BX72+BX73+BX74</f>
        <v>39446.6</v>
      </c>
      <c r="BY57" s="72">
        <f t="shared" si="275"/>
        <v>43098.13</v>
      </c>
      <c r="BZ57" s="72">
        <f t="shared" ref="BZ57" si="276">BZ58+BZ59+BZ60+BZ61+BZ62+BZ64+BZ65+BZ66+BZ67+BZ68+BZ69+BZ70+BZ71+BZ72+BZ73+BZ74</f>
        <v>7889.3194999999996</v>
      </c>
      <c r="CA57" s="72">
        <f>BZ57/BY57*100</f>
        <v>18.305479843324989</v>
      </c>
      <c r="CB57" s="72">
        <f>CB58+CB59+CB60+CB61+CB62+CB64+CB65+CB66+CB67+CB68+CB69+CB70+CB71+CB72+CB73+CB74</f>
        <v>1000</v>
      </c>
      <c r="CC57" s="72">
        <f>CC58+CC59+CC60+CC61+CC62+CC64+CC65+CC66+CC67+CC68+CC69+CC70+CC71+CC72+CC73+CC74</f>
        <v>1000</v>
      </c>
      <c r="CD57" s="72">
        <f>CD58+CD59+CD60+CD61+CD62+CD64+CD65+CD66+CD67+CD68+CD69+CD70+CD71+CD72+CD73+CD74</f>
        <v>0</v>
      </c>
      <c r="CE57" s="72">
        <f>CD57/CC57*100</f>
        <v>0</v>
      </c>
      <c r="CF57" s="72">
        <f t="shared" ref="CF57" si="277">CF58+CF59+CF60+CF61+CF62+CF64+CF65+CF66+CF67+CF68+CF69+CF70+CF71+CF72+CF73+CF74</f>
        <v>1000</v>
      </c>
      <c r="CG57" s="72">
        <f t="shared" ref="CG57:CL57" si="278">CG58+CG59+CG60+CG61+CG62+CG64+CG65+CG66+CG67+CG68+CG69+CG70+CG71+CG72+CG73+CG74</f>
        <v>1000</v>
      </c>
      <c r="CH57" s="72">
        <f t="shared" si="278"/>
        <v>0</v>
      </c>
      <c r="CI57" s="72">
        <f>CH57/CG57*100</f>
        <v>0</v>
      </c>
      <c r="CJ57" s="72">
        <f t="shared" ref="CJ57" si="279">CJ58+CJ59+CJ60+CJ61+CJ62+CJ64+CJ65+CJ66+CJ67+CJ68+CJ69+CJ70+CJ71+CJ72+CJ73+CJ74</f>
        <v>500</v>
      </c>
      <c r="CK57" s="72">
        <f t="shared" si="278"/>
        <v>500</v>
      </c>
      <c r="CL57" s="72">
        <f t="shared" si="278"/>
        <v>0</v>
      </c>
      <c r="CM57" s="72">
        <f>CL57/CK57*100</f>
        <v>0</v>
      </c>
      <c r="CN57" s="72">
        <f t="shared" ref="CN57:CQ57" si="280">CN58+CN59+CN60+CN61+CN62+CN64+CN65+CN66+CN67+CN68+CN69+CN70+CN71+CN72+CN73+CN74</f>
        <v>0</v>
      </c>
      <c r="CO57" s="72">
        <f t="shared" si="280"/>
        <v>0</v>
      </c>
      <c r="CP57" s="72">
        <f t="shared" si="280"/>
        <v>0</v>
      </c>
      <c r="CQ57" s="72">
        <f t="shared" si="280"/>
        <v>0</v>
      </c>
      <c r="CR57" s="72">
        <f t="shared" ref="CR57:CT57" si="281">CR58+CR59+CR60+CR61+CR62+CR64+CR65+CR66+CR67+CR68+CR69+CR70+CR71+CR72+CR73+CR74</f>
        <v>0</v>
      </c>
      <c r="CS57" s="72">
        <f t="shared" si="281"/>
        <v>5200</v>
      </c>
      <c r="CT57" s="72">
        <f t="shared" si="281"/>
        <v>5200</v>
      </c>
      <c r="CU57" s="193">
        <f t="shared" ref="CU57:CU58" si="282">CT57/CS57*100</f>
        <v>100</v>
      </c>
      <c r="CV57" s="72"/>
      <c r="CW57" s="72">
        <f>SUM(CW58:CW74)</f>
        <v>767.65605000000005</v>
      </c>
      <c r="CX57" s="72">
        <f>CX58+CX59+CX60+CX61+CX62+CX64+CX65+CX66+CX67+CX68+CX69+CX70+CX71+CX72+CX73+CX74</f>
        <v>230.29682</v>
      </c>
      <c r="CY57" s="72">
        <f>CX57/CW57*100</f>
        <v>30.000000651333362</v>
      </c>
      <c r="CZ57" s="72">
        <f>CZ58+CZ59+CZ60+CZ61+CZ62+CZ64+CZ65+CZ66+CZ67+CZ68+CZ69+CZ70+CZ71+CZ72+CZ73+CZ74</f>
        <v>0</v>
      </c>
      <c r="DA57" s="72">
        <f>DA58+DA59+DA60+DA61+DA62+DA64+DA65+DA66+DA67+DA68+DA69+DA70+DA71+DA72+DA73+DA74</f>
        <v>0</v>
      </c>
      <c r="DB57" s="72">
        <f>DB58+DB59+DB60+DB61+DB62+DB64+DB65+DB66+DB67+DB68+DB69+DB70+DB71+DB72+DB73+DB74</f>
        <v>0</v>
      </c>
      <c r="DC57" s="72"/>
      <c r="DD57" s="72">
        <f t="shared" ref="DD57" si="283">DD58+DD59+DD60+DD61+DD62+DD64+DD65+DD66+DD67+DD68+DD69+DD70+DD71+DD72+DD73+DD74</f>
        <v>9429.5</v>
      </c>
      <c r="DE57" s="72">
        <f t="shared" ref="DE57:DF57" si="284">DE58+DE59+DE60+DE61+DE62+DE64+DE65+DE66+DE67+DE68+DE69+DE70+DE71+DE72+DE73+DE74</f>
        <v>10477.272720000001</v>
      </c>
      <c r="DF57" s="72">
        <f t="shared" si="284"/>
        <v>0</v>
      </c>
      <c r="DG57" s="72"/>
      <c r="DH57" s="72">
        <f>DH58+DH59+DH60+DH61+DH62+DH64+DH65+DH66+DH67+DH68+DH69+DH70+DH71+DH72+DH73+DH74</f>
        <v>0</v>
      </c>
      <c r="DI57" s="72">
        <f>DI58+DI59+DI60+DI61+DI62+DI64+DI65+DI66+DI67+DI68+DI69+DI70+DI71+DI72+DI73+DI74</f>
        <v>0</v>
      </c>
      <c r="DJ57" s="72">
        <f>DJ58+DJ59+DJ60+DJ61+DJ62+DJ64+DJ65+DJ66+DJ67+DJ68+DJ69+DJ70+DJ71+DJ72+DJ73+DJ74</f>
        <v>0</v>
      </c>
      <c r="DK57" s="72"/>
      <c r="DL57" s="72">
        <f>DL58+DL59+DL60+DL61+DL62+DL64+DL65+DL66+DL67+DL68+DL69+DL70+DL71+DL72+DL73+DL74</f>
        <v>2684</v>
      </c>
      <c r="DM57" s="72">
        <f>DM58+DM59+DM60+DM61+DM62+DM64+DM65+DM66+DM67+DM68+DM69+DM70+DM71+DM72+DM73+DM74</f>
        <v>2684</v>
      </c>
      <c r="DN57" s="72">
        <f>DN58+DN59+DN60+DN61+DN62+DN64+DN65+DN66+DN67+DN68+DN69+DN70+DN71+DN72+DN73+DN74</f>
        <v>84</v>
      </c>
      <c r="DO57" s="72">
        <f>DN57/DM57*100</f>
        <v>3.129657228017884</v>
      </c>
      <c r="DP57" s="72">
        <f>DP58+DP59+DP60+DP61+DP62+DP64+DP65+DP66+DP67+DP68+DP69+DP70+DP71+DP72+DP73+DP74</f>
        <v>0</v>
      </c>
      <c r="DQ57" s="72">
        <f>DQ58+DQ59+DQ60+DQ61+DQ62+DQ64+DQ65+DQ66+DQ67+DQ68+DQ69+DQ70+DQ71+DQ72+DQ73+DQ74</f>
        <v>0</v>
      </c>
      <c r="DR57" s="72">
        <f>DR58+DR59+DR60+DR61+DR62+DR64+DR65+DR66+DR67+DR68+DR69+DR70+DR71+DR72+DR73+DR74</f>
        <v>0</v>
      </c>
      <c r="DS57" s="71"/>
      <c r="DT57" s="71"/>
      <c r="DU57" s="72">
        <f>DU58+DU59+DU60+DU61+DU62+DU64+DU65+DU66+DU67+DU68+DU69+DU70+DU71+DU72+DU73+DU74</f>
        <v>0</v>
      </c>
      <c r="DV57" s="72">
        <f>DV58+DV59+DV60+DV61+DV62+DV64+DV65+DV66+DV67+DV68+DV69+DV70+DV71+DV72+DV73+DV74</f>
        <v>0</v>
      </c>
      <c r="DW57" s="71"/>
      <c r="DX57" s="72">
        <f>DX58+DX59+DX60+DX61+DX62+DX64+DX65+DX66+DX67+DX68+DX69+DX70+DX71+DX72+DX73+DX74</f>
        <v>500</v>
      </c>
      <c r="DY57" s="72">
        <f>DY58+DY59+DY60+DY61+DY62+DY64+DY65+DY66+DY67+DY68+DY69+DY70+DY71+DY72+DY73+DY74</f>
        <v>500</v>
      </c>
      <c r="DZ57" s="72">
        <f>DZ58+DZ59+DZ60+DZ61+DZ62+DZ64+DZ65+DZ66+DZ67+DZ68+DZ69+DZ70+DZ71+DZ72+DZ73+DZ74</f>
        <v>0</v>
      </c>
      <c r="EA57" s="71">
        <f>DZ57/DY57*100</f>
        <v>0</v>
      </c>
      <c r="EB57" s="72">
        <f>SUM(EB58:EB74)</f>
        <v>0</v>
      </c>
      <c r="EC57" s="72">
        <f>SUM(EC58:EC74)</f>
        <v>0</v>
      </c>
      <c r="ED57" s="72">
        <f>SUM(ED58:ED74)</f>
        <v>0</v>
      </c>
      <c r="EE57" s="71"/>
      <c r="EF57" s="72">
        <f>SUM(EF58:EF74)</f>
        <v>0</v>
      </c>
      <c r="EG57" s="72">
        <f>SUM(EG58:EG74)</f>
        <v>0</v>
      </c>
      <c r="EH57" s="72">
        <f>SUM(EH58:EH74)</f>
        <v>0</v>
      </c>
      <c r="EI57" s="71"/>
      <c r="EJ57" s="193"/>
      <c r="EK57" s="72">
        <f>EK58+EK59+EK60+EK61+EK62+EK64+EK65+EK66+EK67+EK68+EK69+EK70+EK71+EK72+EK73+EK74</f>
        <v>0</v>
      </c>
      <c r="EL57" s="72">
        <f>EL58+EL59+EL60+EL61+EL62+EL64+EL65+EL66+EL67+EL68+EL69+EL70+EL71+EL72+EL73+EL74</f>
        <v>0</v>
      </c>
      <c r="EM57" s="193"/>
      <c r="EN57" s="72">
        <f>SUM(EN58:EN74)</f>
        <v>0</v>
      </c>
      <c r="EO57" s="72">
        <f>SUM(EO58:EO74)</f>
        <v>0</v>
      </c>
      <c r="EP57" s="72">
        <f>SUM(EP58:EP74)</f>
        <v>0</v>
      </c>
      <c r="EQ57" s="71"/>
      <c r="ER57" s="71"/>
      <c r="ES57" s="71"/>
      <c r="ET57" s="71"/>
      <c r="EU57" s="71"/>
      <c r="EV57" s="76"/>
      <c r="EW57" s="76"/>
      <c r="EX57" s="76"/>
      <c r="EY57" s="76"/>
      <c r="EZ57" s="72">
        <f>SUM(EZ58:EZ74)</f>
        <v>0</v>
      </c>
      <c r="FA57" s="72">
        <f>SUM(FA58:FA74)</f>
        <v>0</v>
      </c>
      <c r="FB57" s="72">
        <f>SUM(FB58:FB74)</f>
        <v>0</v>
      </c>
      <c r="FC57" s="71"/>
      <c r="FD57" s="72">
        <f>SUM(FD58:FD74)</f>
        <v>10204.081630000001</v>
      </c>
      <c r="FE57" s="72">
        <f>SUM(FE58:FE74)</f>
        <v>10204.081630000001</v>
      </c>
      <c r="FF57" s="72">
        <f>SUM(FF58:FF74)</f>
        <v>10204.081630000001</v>
      </c>
      <c r="FG57" s="71">
        <f>FF57/FE57*100</f>
        <v>100</v>
      </c>
      <c r="FH57" s="71"/>
      <c r="FI57" s="72">
        <f>SUM(FI58:FI74)</f>
        <v>0</v>
      </c>
      <c r="FJ57" s="72">
        <f>SUM(FJ58:FJ74)</f>
        <v>0</v>
      </c>
      <c r="FK57" s="71"/>
      <c r="FL57" s="71"/>
      <c r="FM57" s="72">
        <f>SUM(FM58:FM74)</f>
        <v>0</v>
      </c>
      <c r="FN57" s="72">
        <f>SUM(FN58:FN74)</f>
        <v>0</v>
      </c>
      <c r="FO57" s="71"/>
      <c r="FP57" s="71"/>
      <c r="FQ57" s="72">
        <f>SUM(FQ58:FQ74)</f>
        <v>0</v>
      </c>
      <c r="FR57" s="72">
        <f>SUM(FR58:FR74)</f>
        <v>0</v>
      </c>
      <c r="FS57" s="71"/>
      <c r="FT57" s="72">
        <f>SUM(FT58:FT74)</f>
        <v>0</v>
      </c>
      <c r="FU57" s="72">
        <f>SUM(FU58:FU74)</f>
        <v>0</v>
      </c>
      <c r="FV57" s="72">
        <f>SUM(FV58:FV74)</f>
        <v>0</v>
      </c>
      <c r="FW57" s="71"/>
      <c r="FX57" s="71"/>
      <c r="FY57" s="72">
        <f>SUM(FY58:FY74)</f>
        <v>0</v>
      </c>
      <c r="FZ57" s="72">
        <f>SUM(FZ58:FZ74)</f>
        <v>0</v>
      </c>
      <c r="GA57" s="71"/>
      <c r="GB57" s="71"/>
      <c r="GC57" s="72">
        <f>SUM(GC58:GC74)</f>
        <v>0</v>
      </c>
      <c r="GD57" s="72">
        <f>SUM(GD58:GD74)</f>
        <v>0</v>
      </c>
      <c r="GE57" s="71"/>
      <c r="GF57" s="71"/>
      <c r="GG57" s="72">
        <f>SUM(GG58:GG74)</f>
        <v>1610</v>
      </c>
      <c r="GH57" s="72">
        <f>SUM(GH58:GH74)</f>
        <v>0</v>
      </c>
      <c r="GI57" s="71">
        <f t="shared" ref="GI57" si="285">GH57/GG57*100</f>
        <v>0</v>
      </c>
      <c r="GJ57" s="71"/>
      <c r="GK57" s="72"/>
      <c r="GL57" s="72"/>
      <c r="GM57" s="71"/>
      <c r="GN57" s="71"/>
      <c r="GO57" s="72">
        <f>SUM(GO58:GO74)</f>
        <v>32653.06122</v>
      </c>
      <c r="GP57" s="72">
        <f>SUM(GP58:GP74)</f>
        <v>0</v>
      </c>
      <c r="GQ57" s="71"/>
      <c r="GR57" s="72">
        <f>SUM(GR58:GR74)</f>
        <v>34513.932580000001</v>
      </c>
      <c r="GS57" s="72">
        <f>SUM(GS58:GS74)</f>
        <v>34513.932580000001</v>
      </c>
      <c r="GT57" s="72"/>
      <c r="GU57" s="71"/>
      <c r="GV57" s="72">
        <f>SUM(GV58:GV74)</f>
        <v>0</v>
      </c>
      <c r="GW57" s="72">
        <f>SUM(GW58:GW74)</f>
        <v>0</v>
      </c>
      <c r="GX57" s="72"/>
      <c r="GY57" s="71"/>
      <c r="GZ57" s="72">
        <f>SUM(GZ58:GZ74)</f>
        <v>3877.5510199999999</v>
      </c>
      <c r="HA57" s="72">
        <f>SUM(HA58:HA74)</f>
        <v>3877.5510199999999</v>
      </c>
      <c r="HB57" s="72">
        <f>SUM(HB58:HB74)</f>
        <v>3877.5510199999999</v>
      </c>
      <c r="HC57" s="71">
        <f t="shared" ref="HC57" si="286">HB57/HA57*100</f>
        <v>100</v>
      </c>
      <c r="HD57" s="72">
        <f>SUM(HD58:HD74)</f>
        <v>0</v>
      </c>
      <c r="HE57" s="72">
        <f>SUM(HE58:HE74)</f>
        <v>0</v>
      </c>
      <c r="HF57" s="72">
        <f>SUM(HF58:HF74)</f>
        <v>0</v>
      </c>
      <c r="HG57" s="71"/>
      <c r="HH57" s="72">
        <f>SUM(HH58:HH74)</f>
        <v>0</v>
      </c>
      <c r="HI57" s="72">
        <f>SUM(HI58:HI74)</f>
        <v>0</v>
      </c>
      <c r="HJ57" s="72">
        <f>SUM(HJ58:HJ74)</f>
        <v>0</v>
      </c>
      <c r="HK57" s="71"/>
      <c r="HL57" s="72">
        <f>SUM(HL58:HL74)</f>
        <v>0</v>
      </c>
      <c r="HM57" s="72">
        <f>SUM(HM58:HM74)</f>
        <v>0</v>
      </c>
      <c r="HN57" s="72">
        <f>SUM(HN58:HN74)</f>
        <v>0</v>
      </c>
      <c r="HO57" s="71"/>
      <c r="HP57" s="72">
        <f>SUM(HP58:HP74)</f>
        <v>620</v>
      </c>
      <c r="HQ57" s="72">
        <f>SUM(HQ58:HQ74)</f>
        <v>0</v>
      </c>
      <c r="HR57" s="72">
        <f>SUM(HR58:HR74)</f>
        <v>0</v>
      </c>
      <c r="HS57" s="71"/>
      <c r="HT57" s="72">
        <f>SUM(HT58:HT74)</f>
        <v>0</v>
      </c>
      <c r="HU57" s="72">
        <f t="shared" ref="HU57:HV57" si="287">SUM(HU58:HU74)</f>
        <v>600</v>
      </c>
      <c r="HV57" s="72">
        <f t="shared" si="287"/>
        <v>0</v>
      </c>
      <c r="HW57" s="71"/>
      <c r="HX57" s="72">
        <f>SUM(HX58:HX74)</f>
        <v>0</v>
      </c>
      <c r="HY57" s="72">
        <f t="shared" ref="HY57" si="288">SUM(HY58:HY74)</f>
        <v>20</v>
      </c>
      <c r="HZ57" s="72">
        <f t="shared" ref="HZ57" si="289">SUM(HZ58:HZ74)</f>
        <v>0</v>
      </c>
      <c r="IA57" s="71"/>
      <c r="IB57" s="72">
        <f>SUM(IB58:IB74)</f>
        <v>0</v>
      </c>
      <c r="IC57" s="72">
        <f t="shared" ref="IC57" si="290">SUM(IC58:IC74)</f>
        <v>0</v>
      </c>
      <c r="ID57" s="72">
        <f t="shared" ref="ID57" si="291">SUM(ID58:ID74)</f>
        <v>0</v>
      </c>
      <c r="IE57" s="71"/>
      <c r="IF57" s="72">
        <f>SUM(IF58:IF74)</f>
        <v>0</v>
      </c>
      <c r="IG57" s="72">
        <f t="shared" ref="IG57" si="292">SUM(IG58:IG74)</f>
        <v>0</v>
      </c>
      <c r="IH57" s="72">
        <f t="shared" ref="IH57" si="293">SUM(IH58:IH74)</f>
        <v>0</v>
      </c>
      <c r="II57" s="71"/>
      <c r="IJ57" s="72">
        <f>SUM(IJ58:IJ74)</f>
        <v>0</v>
      </c>
      <c r="IK57" s="72">
        <f t="shared" ref="IK57" si="294">SUM(IK58:IK74)</f>
        <v>0</v>
      </c>
      <c r="IL57" s="72">
        <f t="shared" ref="IL57" si="295">SUM(IL58:IL74)</f>
        <v>0</v>
      </c>
      <c r="IM57" s="71"/>
    </row>
    <row r="58" spans="1:247" ht="24" customHeight="1" x14ac:dyDescent="0.25">
      <c r="A58" s="10" t="s">
        <v>142</v>
      </c>
      <c r="B58" s="157">
        <f t="shared" si="164"/>
        <v>260619.25500999999</v>
      </c>
      <c r="C58" s="157">
        <f t="shared" si="165"/>
        <v>266086.21377999999</v>
      </c>
      <c r="D58" s="157">
        <f t="shared" si="166"/>
        <v>266086.21377999999</v>
      </c>
      <c r="E58" s="157"/>
      <c r="F58" s="229">
        <f t="shared" si="83"/>
        <v>58564.122149999996</v>
      </c>
      <c r="G58" s="74">
        <f t="shared" si="224"/>
        <v>22.009453747356034</v>
      </c>
      <c r="H58" s="73">
        <v>2732.2712700000002</v>
      </c>
      <c r="I58" s="73">
        <v>2732.2712700000002</v>
      </c>
      <c r="J58" s="73">
        <v>2732.2712700000002</v>
      </c>
      <c r="K58" s="74">
        <f>J58/I58*100</f>
        <v>100</v>
      </c>
      <c r="L58" s="74">
        <v>10017.629999999999</v>
      </c>
      <c r="M58" s="74">
        <v>10017.629999999999</v>
      </c>
      <c r="N58" s="74">
        <v>10017.629999999999</v>
      </c>
      <c r="O58" s="73">
        <f>N58/M58*100</f>
        <v>100</v>
      </c>
      <c r="P58" s="73">
        <v>5200</v>
      </c>
      <c r="Q58" s="73"/>
      <c r="R58" s="73"/>
      <c r="S58" s="73"/>
      <c r="T58" s="73">
        <v>714.28570999999999</v>
      </c>
      <c r="U58" s="73">
        <v>714.28570999999999</v>
      </c>
      <c r="V58" s="73">
        <v>0</v>
      </c>
      <c r="W58" s="74"/>
      <c r="X58" s="73">
        <v>112.35955</v>
      </c>
      <c r="Y58" s="73">
        <v>112.35955</v>
      </c>
      <c r="Z58" s="73">
        <v>112.35955</v>
      </c>
      <c r="AA58" s="74">
        <f>Z58/Y58*100</f>
        <v>100</v>
      </c>
      <c r="AB58" s="74"/>
      <c r="AC58" s="74"/>
      <c r="AD58" s="74"/>
      <c r="AE58" s="74"/>
      <c r="AF58" s="74">
        <v>193.09426999999999</v>
      </c>
      <c r="AG58" s="74">
        <v>193.09426999999999</v>
      </c>
      <c r="AH58" s="74">
        <v>193.09426999999999</v>
      </c>
      <c r="AI58" s="74">
        <f>AH58/AG58*100</f>
        <v>100</v>
      </c>
      <c r="AJ58" s="74"/>
      <c r="AK58" s="73"/>
      <c r="AL58" s="73"/>
      <c r="AM58" s="74"/>
      <c r="AN58" s="74"/>
      <c r="AO58" s="74"/>
      <c r="AP58" s="74"/>
      <c r="AQ58" s="74"/>
      <c r="AR58" s="73">
        <v>0</v>
      </c>
      <c r="AS58" s="73">
        <v>0</v>
      </c>
      <c r="AT58" s="73"/>
      <c r="AU58" s="74"/>
      <c r="AV58" s="73">
        <v>142371.5</v>
      </c>
      <c r="AW58" s="73">
        <v>142371.5</v>
      </c>
      <c r="AX58" s="74">
        <v>21901.06911</v>
      </c>
      <c r="AY58" s="73">
        <f>AX58/AW58*100</f>
        <v>15.383043031786558</v>
      </c>
      <c r="AZ58" s="73"/>
      <c r="BA58" s="73"/>
      <c r="BB58" s="73"/>
      <c r="BC58" s="73"/>
      <c r="BD58" s="74"/>
      <c r="BE58" s="73"/>
      <c r="BF58" s="191"/>
      <c r="BG58" s="191"/>
      <c r="BH58" s="73"/>
      <c r="BI58" s="73"/>
      <c r="BJ58" s="191"/>
      <c r="BK58" s="75"/>
      <c r="BL58" s="73"/>
      <c r="BM58" s="73"/>
      <c r="BN58" s="191"/>
      <c r="BO58" s="191"/>
      <c r="BP58" s="191"/>
      <c r="BQ58" s="73"/>
      <c r="BR58" s="191"/>
      <c r="BS58" s="191"/>
      <c r="BT58" s="73"/>
      <c r="BU58" s="73"/>
      <c r="BV58" s="73"/>
      <c r="BW58" s="74"/>
      <c r="BX58" s="73">
        <v>39446.6</v>
      </c>
      <c r="BY58" s="73">
        <v>43098.13</v>
      </c>
      <c r="BZ58" s="73">
        <v>7889.3194999999996</v>
      </c>
      <c r="CA58" s="73">
        <f>BZ58/BY58*100</f>
        <v>18.305479843324989</v>
      </c>
      <c r="CB58" s="73">
        <v>1000</v>
      </c>
      <c r="CC58" s="73">
        <v>1000</v>
      </c>
      <c r="CD58" s="73"/>
      <c r="CE58" s="73">
        <f>CD58/CC58*100</f>
        <v>0</v>
      </c>
      <c r="CF58" s="73">
        <v>1000</v>
      </c>
      <c r="CG58" s="73">
        <v>1000</v>
      </c>
      <c r="CH58" s="73"/>
      <c r="CI58" s="73">
        <f>CH58/CG58*100</f>
        <v>0</v>
      </c>
      <c r="CJ58" s="163">
        <v>500</v>
      </c>
      <c r="CK58" s="163">
        <v>500</v>
      </c>
      <c r="CL58" s="163"/>
      <c r="CM58" s="73">
        <f>CL58/CK58*100</f>
        <v>0</v>
      </c>
      <c r="CN58" s="73"/>
      <c r="CO58" s="73"/>
      <c r="CP58" s="191"/>
      <c r="CQ58" s="191"/>
      <c r="CR58" s="73"/>
      <c r="CS58" s="73">
        <v>5200</v>
      </c>
      <c r="CT58" s="73">
        <v>5200</v>
      </c>
      <c r="CU58" s="75">
        <f t="shared" si="282"/>
        <v>100</v>
      </c>
      <c r="CV58" s="73"/>
      <c r="CW58" s="73">
        <v>767.65605000000005</v>
      </c>
      <c r="CX58" s="73">
        <v>230.29682</v>
      </c>
      <c r="CY58" s="73">
        <f>CX58/CW58*100</f>
        <v>30.000000651333362</v>
      </c>
      <c r="CZ58" s="73"/>
      <c r="DA58" s="73"/>
      <c r="DB58" s="73"/>
      <c r="DC58" s="73"/>
      <c r="DD58" s="73">
        <v>9429.5</v>
      </c>
      <c r="DE58" s="73">
        <v>10477.272720000001</v>
      </c>
      <c r="DF58" s="73"/>
      <c r="DG58" s="73"/>
      <c r="DH58" s="73"/>
      <c r="DI58" s="73"/>
      <c r="DJ58" s="73"/>
      <c r="DK58" s="73"/>
      <c r="DL58" s="73">
        <v>2684</v>
      </c>
      <c r="DM58" s="73">
        <v>2684</v>
      </c>
      <c r="DN58" s="73">
        <v>84</v>
      </c>
      <c r="DO58" s="73">
        <f>DN58/DM58*100</f>
        <v>3.129657228017884</v>
      </c>
      <c r="DP58" s="73"/>
      <c r="DQ58" s="73"/>
      <c r="DR58" s="73"/>
      <c r="DS58" s="74"/>
      <c r="DT58" s="74"/>
      <c r="DU58" s="73"/>
      <c r="DV58" s="73"/>
      <c r="DW58" s="74"/>
      <c r="DX58" s="73">
        <v>500</v>
      </c>
      <c r="DY58" s="73">
        <v>500</v>
      </c>
      <c r="DZ58" s="73"/>
      <c r="EA58" s="74">
        <f>DZ58/DY58*100</f>
        <v>0</v>
      </c>
      <c r="EB58" s="73"/>
      <c r="EC58" s="73"/>
      <c r="ED58" s="73"/>
      <c r="EE58" s="74"/>
      <c r="EF58" s="73"/>
      <c r="EG58" s="73"/>
      <c r="EH58" s="73"/>
      <c r="EI58" s="74"/>
      <c r="EJ58" s="75"/>
      <c r="EK58" s="73"/>
      <c r="EL58" s="191"/>
      <c r="EM58" s="75"/>
      <c r="EN58" s="73"/>
      <c r="EO58" s="73"/>
      <c r="EP58" s="73"/>
      <c r="EQ58" s="74"/>
      <c r="ER58" s="74"/>
      <c r="ES58" s="74"/>
      <c r="ET58" s="74"/>
      <c r="EU58" s="74"/>
      <c r="EV58" s="77"/>
      <c r="EW58" s="77"/>
      <c r="EX58" s="77"/>
      <c r="EY58" s="77"/>
      <c r="EZ58" s="73"/>
      <c r="FA58" s="73"/>
      <c r="FB58" s="73"/>
      <c r="FC58" s="74"/>
      <c r="FD58" s="73">
        <v>10204.081630000001</v>
      </c>
      <c r="FE58" s="73">
        <v>10204.081630000001</v>
      </c>
      <c r="FF58" s="73">
        <v>10204.081630000001</v>
      </c>
      <c r="FG58" s="74">
        <f>FF58/FE58*100</f>
        <v>100</v>
      </c>
      <c r="FH58" s="74"/>
      <c r="FI58" s="73"/>
      <c r="FJ58" s="73"/>
      <c r="FK58" s="74"/>
      <c r="FL58" s="74"/>
      <c r="FM58" s="73"/>
      <c r="FN58" s="73"/>
      <c r="FO58" s="74"/>
      <c r="FP58" s="74"/>
      <c r="FQ58" s="73"/>
      <c r="FR58" s="73"/>
      <c r="FS58" s="74"/>
      <c r="FT58" s="73"/>
      <c r="FU58" s="73"/>
      <c r="FV58" s="73"/>
      <c r="FW58" s="74"/>
      <c r="FX58" s="74"/>
      <c r="FY58" s="73"/>
      <c r="FZ58" s="73"/>
      <c r="GA58" s="74"/>
      <c r="GB58" s="74"/>
      <c r="GC58" s="73"/>
      <c r="GD58" s="73"/>
      <c r="GE58" s="74"/>
      <c r="GF58" s="74"/>
      <c r="GG58" s="73"/>
      <c r="GH58" s="73"/>
      <c r="GI58" s="74"/>
      <c r="GJ58" s="74"/>
      <c r="GK58" s="73"/>
      <c r="GL58" s="73"/>
      <c r="GM58" s="74"/>
      <c r="GN58" s="74"/>
      <c r="GO58" s="73"/>
      <c r="GP58" s="73"/>
      <c r="GQ58" s="74"/>
      <c r="GR58" s="73">
        <v>34513.932580000001</v>
      </c>
      <c r="GS58" s="73">
        <v>34513.932580000001</v>
      </c>
      <c r="GT58" s="73">
        <v>0</v>
      </c>
      <c r="GU58" s="74"/>
      <c r="GV58" s="73"/>
      <c r="GW58" s="73"/>
      <c r="GX58" s="73">
        <v>0</v>
      </c>
      <c r="GY58" s="74"/>
      <c r="GZ58" s="73"/>
      <c r="HA58" s="73"/>
      <c r="HB58" s="73">
        <v>0</v>
      </c>
      <c r="HC58" s="74"/>
      <c r="HD58" s="73"/>
      <c r="HE58" s="73"/>
      <c r="HF58" s="73">
        <v>0</v>
      </c>
      <c r="HG58" s="74"/>
      <c r="HH58" s="73"/>
      <c r="HI58" s="73"/>
      <c r="HJ58" s="73">
        <v>0</v>
      </c>
      <c r="HK58" s="74"/>
      <c r="HL58" s="73"/>
      <c r="HM58" s="73"/>
      <c r="HN58" s="73">
        <v>0</v>
      </c>
      <c r="HO58" s="74"/>
      <c r="HP58" s="73"/>
      <c r="HQ58" s="73"/>
      <c r="HR58" s="73">
        <v>0</v>
      </c>
      <c r="HS58" s="74"/>
      <c r="HT58" s="73"/>
      <c r="HU58" s="73"/>
      <c r="HV58" s="73">
        <v>0</v>
      </c>
      <c r="HW58" s="74"/>
      <c r="HX58" s="73"/>
      <c r="HY58" s="73"/>
      <c r="HZ58" s="73">
        <v>0</v>
      </c>
      <c r="IA58" s="74"/>
      <c r="IB58" s="73"/>
      <c r="IC58" s="73"/>
      <c r="ID58" s="73">
        <v>0</v>
      </c>
      <c r="IE58" s="74"/>
      <c r="IF58" s="73"/>
      <c r="IG58" s="73"/>
      <c r="IH58" s="73">
        <v>0</v>
      </c>
      <c r="II58" s="74"/>
      <c r="IJ58" s="73"/>
      <c r="IK58" s="73"/>
      <c r="IL58" s="73">
        <v>0</v>
      </c>
      <c r="IM58" s="74"/>
    </row>
    <row r="59" spans="1:247" ht="15.75" x14ac:dyDescent="0.25">
      <c r="A59" s="10" t="s">
        <v>310</v>
      </c>
      <c r="B59" s="157">
        <f t="shared" si="164"/>
        <v>24070.64529</v>
      </c>
      <c r="C59" s="157">
        <f t="shared" si="165"/>
        <v>56723.706510000004</v>
      </c>
      <c r="D59" s="157">
        <f t="shared" si="166"/>
        <v>56723.706510000004</v>
      </c>
      <c r="E59" s="157"/>
      <c r="F59" s="229">
        <f t="shared" si="83"/>
        <v>4070.6452899999999</v>
      </c>
      <c r="G59" s="74">
        <f t="shared" si="224"/>
        <v>7.1762681609714152</v>
      </c>
      <c r="H59" s="74"/>
      <c r="I59" s="74"/>
      <c r="J59" s="74"/>
      <c r="K59" s="74"/>
      <c r="L59" s="74"/>
      <c r="M59" s="74"/>
      <c r="N59" s="74"/>
      <c r="O59" s="74"/>
      <c r="P59" s="74"/>
      <c r="Q59" s="74"/>
      <c r="R59" s="74"/>
      <c r="S59" s="74"/>
      <c r="T59" s="74"/>
      <c r="U59" s="74"/>
      <c r="V59" s="74"/>
      <c r="W59" s="74"/>
      <c r="X59" s="74"/>
      <c r="Y59" s="74"/>
      <c r="Z59" s="74"/>
      <c r="AA59" s="74"/>
      <c r="AB59" s="74"/>
      <c r="AC59" s="74"/>
      <c r="AD59" s="74"/>
      <c r="AE59" s="74"/>
      <c r="AF59" s="74">
        <v>193.09426999999999</v>
      </c>
      <c r="AG59" s="74">
        <v>193.09426999999999</v>
      </c>
      <c r="AH59" s="74">
        <v>193.09426999999999</v>
      </c>
      <c r="AI59" s="74">
        <f>AH59/AG59*100</f>
        <v>100</v>
      </c>
      <c r="AJ59" s="74"/>
      <c r="AK59" s="74"/>
      <c r="AL59" s="74"/>
      <c r="AM59" s="74"/>
      <c r="AN59" s="74"/>
      <c r="AO59" s="74"/>
      <c r="AP59" s="74"/>
      <c r="AQ59" s="74"/>
      <c r="AR59" s="74">
        <v>20000</v>
      </c>
      <c r="AS59" s="74">
        <v>20000</v>
      </c>
      <c r="AT59" s="74">
        <v>0</v>
      </c>
      <c r="AU59" s="74">
        <f>AT59/AS59*100</f>
        <v>0</v>
      </c>
      <c r="AV59" s="196"/>
      <c r="AW59" s="196"/>
      <c r="AX59" s="196"/>
      <c r="AY59" s="196"/>
      <c r="AZ59" s="74"/>
      <c r="BA59" s="74"/>
      <c r="BB59" s="74"/>
      <c r="BC59" s="192"/>
      <c r="BD59" s="74"/>
      <c r="BE59" s="74"/>
      <c r="BF59" s="74"/>
      <c r="BG59" s="192"/>
      <c r="BH59" s="74"/>
      <c r="BI59" s="74"/>
      <c r="BJ59" s="74"/>
      <c r="BK59" s="75"/>
      <c r="BL59" s="74"/>
      <c r="BM59" s="74"/>
      <c r="BN59" s="74"/>
      <c r="BO59" s="192"/>
      <c r="BP59" s="192"/>
      <c r="BQ59" s="74"/>
      <c r="BR59" s="74"/>
      <c r="BS59" s="192"/>
      <c r="BT59" s="74"/>
      <c r="BU59" s="74"/>
      <c r="BV59" s="74"/>
      <c r="BW59" s="74"/>
      <c r="BX59" s="73"/>
      <c r="BY59" s="73"/>
      <c r="BZ59" s="74"/>
      <c r="CA59" s="192"/>
      <c r="CB59" s="74"/>
      <c r="CC59" s="74"/>
      <c r="CD59" s="74"/>
      <c r="CE59" s="192"/>
      <c r="CF59" s="74"/>
      <c r="CG59" s="74"/>
      <c r="CH59" s="74"/>
      <c r="CI59" s="74"/>
      <c r="CJ59" s="74"/>
      <c r="CK59" s="74"/>
      <c r="CL59" s="74"/>
      <c r="CM59" s="74"/>
      <c r="CN59" s="73"/>
      <c r="CO59" s="73"/>
      <c r="CP59" s="74"/>
      <c r="CQ59" s="192"/>
      <c r="CR59" s="73"/>
      <c r="CS59" s="73"/>
      <c r="CT59" s="74"/>
      <c r="CU59" s="192"/>
      <c r="CV59" s="74"/>
      <c r="CW59" s="74"/>
      <c r="CX59" s="74"/>
      <c r="CY59" s="192"/>
      <c r="CZ59" s="74"/>
      <c r="DA59" s="74"/>
      <c r="DB59" s="74"/>
      <c r="DC59" s="192"/>
      <c r="DD59" s="74"/>
      <c r="DE59" s="74"/>
      <c r="DF59" s="74"/>
      <c r="DG59" s="192"/>
      <c r="DH59" s="74"/>
      <c r="DI59" s="74"/>
      <c r="DJ59" s="74"/>
      <c r="DK59" s="192"/>
      <c r="DL59" s="74"/>
      <c r="DM59" s="74"/>
      <c r="DN59" s="74"/>
      <c r="DO59" s="192"/>
      <c r="DP59" s="74"/>
      <c r="DQ59" s="74"/>
      <c r="DR59" s="74"/>
      <c r="DS59" s="74"/>
      <c r="DT59" s="74"/>
      <c r="DU59" s="74"/>
      <c r="DV59" s="74"/>
      <c r="DW59" s="74"/>
      <c r="DX59" s="74"/>
      <c r="DY59" s="74"/>
      <c r="DZ59" s="74"/>
      <c r="EA59" s="74"/>
      <c r="EB59" s="74"/>
      <c r="EC59" s="74"/>
      <c r="ED59" s="74"/>
      <c r="EE59" s="74"/>
      <c r="EF59" s="74"/>
      <c r="EG59" s="74"/>
      <c r="EH59" s="74"/>
      <c r="EI59" s="74"/>
      <c r="EJ59" s="75"/>
      <c r="EK59" s="73"/>
      <c r="EL59" s="74"/>
      <c r="EM59" s="75"/>
      <c r="EN59" s="74"/>
      <c r="EO59" s="74"/>
      <c r="EP59" s="74"/>
      <c r="EQ59" s="74"/>
      <c r="ER59" s="74"/>
      <c r="ES59" s="74"/>
      <c r="ET59" s="74"/>
      <c r="EU59" s="74"/>
      <c r="EV59" s="77"/>
      <c r="EW59" s="77"/>
      <c r="EX59" s="77"/>
      <c r="EY59" s="77"/>
      <c r="EZ59" s="74"/>
      <c r="FA59" s="74"/>
      <c r="FB59" s="74"/>
      <c r="FC59" s="74"/>
      <c r="FD59" s="74"/>
      <c r="FE59" s="74"/>
      <c r="FF59" s="74"/>
      <c r="FG59" s="74"/>
      <c r="FH59" s="74"/>
      <c r="FI59" s="74"/>
      <c r="FJ59" s="74"/>
      <c r="FK59" s="74"/>
      <c r="FL59" s="74"/>
      <c r="FM59" s="74"/>
      <c r="FN59" s="74"/>
      <c r="FO59" s="74"/>
      <c r="FP59" s="74"/>
      <c r="FQ59" s="74"/>
      <c r="FR59" s="74"/>
      <c r="FS59" s="74"/>
      <c r="FT59" s="74"/>
      <c r="FU59" s="74"/>
      <c r="FV59" s="74"/>
      <c r="FW59" s="74"/>
      <c r="FX59" s="74"/>
      <c r="FY59" s="74"/>
      <c r="FZ59" s="74"/>
      <c r="GA59" s="74"/>
      <c r="GB59" s="74"/>
      <c r="GC59" s="74"/>
      <c r="GD59" s="74"/>
      <c r="GE59" s="74"/>
      <c r="GF59" s="74"/>
      <c r="GG59" s="74"/>
      <c r="GH59" s="74"/>
      <c r="GI59" s="74"/>
      <c r="GJ59" s="74"/>
      <c r="GK59" s="74"/>
      <c r="GL59" s="74"/>
      <c r="GM59" s="74"/>
      <c r="GN59" s="74"/>
      <c r="GO59" s="74">
        <v>32653.06122</v>
      </c>
      <c r="GP59" s="74">
        <v>0</v>
      </c>
      <c r="GQ59" s="74"/>
      <c r="GR59" s="74"/>
      <c r="GS59" s="74"/>
      <c r="GT59" s="74"/>
      <c r="GU59" s="74"/>
      <c r="GV59" s="74"/>
      <c r="GW59" s="74"/>
      <c r="GX59" s="74"/>
      <c r="GY59" s="74"/>
      <c r="GZ59" s="74">
        <v>3877.5510199999999</v>
      </c>
      <c r="HA59" s="74">
        <v>3877.5510199999999</v>
      </c>
      <c r="HB59" s="74">
        <v>3877.5510199999999</v>
      </c>
      <c r="HC59" s="74">
        <f>HB59/HA59*100</f>
        <v>100</v>
      </c>
      <c r="HD59" s="74"/>
      <c r="HE59" s="74"/>
      <c r="HF59" s="74"/>
      <c r="HG59" s="74"/>
      <c r="HH59" s="74"/>
      <c r="HI59" s="74"/>
      <c r="HJ59" s="74"/>
      <c r="HK59" s="74"/>
      <c r="HL59" s="74"/>
      <c r="HM59" s="74"/>
      <c r="HN59" s="74"/>
      <c r="HO59" s="74"/>
      <c r="HP59" s="74"/>
      <c r="HQ59" s="74"/>
      <c r="HR59" s="74"/>
      <c r="HS59" s="74"/>
      <c r="HT59" s="74"/>
      <c r="HU59" s="74"/>
      <c r="HV59" s="74"/>
      <c r="HW59" s="74"/>
      <c r="HX59" s="74"/>
      <c r="HY59" s="74"/>
      <c r="HZ59" s="74"/>
      <c r="IA59" s="74"/>
      <c r="IB59" s="74"/>
      <c r="IC59" s="74"/>
      <c r="ID59" s="74"/>
      <c r="IE59" s="74"/>
      <c r="IF59" s="74"/>
      <c r="IG59" s="74"/>
      <c r="IH59" s="74"/>
      <c r="II59" s="74"/>
      <c r="IJ59" s="74"/>
      <c r="IK59" s="74"/>
      <c r="IL59" s="74"/>
      <c r="IM59" s="74"/>
    </row>
    <row r="60" spans="1:247" ht="15.75" x14ac:dyDescent="0.25">
      <c r="A60" s="10" t="s">
        <v>302</v>
      </c>
      <c r="B60" s="157">
        <f t="shared" si="164"/>
        <v>5625</v>
      </c>
      <c r="C60" s="157">
        <f t="shared" si="165"/>
        <v>5625</v>
      </c>
      <c r="D60" s="157">
        <f t="shared" si="166"/>
        <v>5625</v>
      </c>
      <c r="E60" s="157"/>
      <c r="F60" s="229">
        <f t="shared" si="83"/>
        <v>0</v>
      </c>
      <c r="G60" s="74">
        <f t="shared" si="224"/>
        <v>0</v>
      </c>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196"/>
      <c r="AW60" s="196"/>
      <c r="AX60" s="196"/>
      <c r="AY60" s="196"/>
      <c r="AZ60" s="74"/>
      <c r="BA60" s="74"/>
      <c r="BB60" s="74"/>
      <c r="BC60" s="192"/>
      <c r="BD60" s="192"/>
      <c r="BE60" s="74"/>
      <c r="BF60" s="74"/>
      <c r="BG60" s="192"/>
      <c r="BH60" s="74">
        <v>5625</v>
      </c>
      <c r="BI60" s="74">
        <v>5625</v>
      </c>
      <c r="BJ60" s="74">
        <v>0</v>
      </c>
      <c r="BK60" s="75">
        <f t="shared" si="167"/>
        <v>0</v>
      </c>
      <c r="BL60" s="74"/>
      <c r="BM60" s="74"/>
      <c r="BN60" s="74"/>
      <c r="BO60" s="74"/>
      <c r="BP60" s="192"/>
      <c r="BQ60" s="74"/>
      <c r="BR60" s="74"/>
      <c r="BS60" s="192"/>
      <c r="BT60" s="74"/>
      <c r="BU60" s="74"/>
      <c r="BV60" s="74"/>
      <c r="BW60" s="74"/>
      <c r="BX60" s="73"/>
      <c r="BY60" s="73"/>
      <c r="BZ60" s="74"/>
      <c r="CA60" s="192"/>
      <c r="CB60" s="74"/>
      <c r="CC60" s="74"/>
      <c r="CD60" s="74"/>
      <c r="CE60" s="192"/>
      <c r="CF60" s="74"/>
      <c r="CG60" s="74"/>
      <c r="CH60" s="74"/>
      <c r="CI60" s="74"/>
      <c r="CJ60" s="74"/>
      <c r="CK60" s="74"/>
      <c r="CL60" s="74"/>
      <c r="CM60" s="74"/>
      <c r="CN60" s="73"/>
      <c r="CO60" s="73"/>
      <c r="CP60" s="74"/>
      <c r="CQ60" s="192"/>
      <c r="CR60" s="73"/>
      <c r="CS60" s="73"/>
      <c r="CT60" s="74"/>
      <c r="CU60" s="192"/>
      <c r="CV60" s="74"/>
      <c r="CW60" s="74"/>
      <c r="CX60" s="74"/>
      <c r="CY60" s="192"/>
      <c r="CZ60" s="74"/>
      <c r="DA60" s="74"/>
      <c r="DB60" s="74"/>
      <c r="DC60" s="192"/>
      <c r="DD60" s="74"/>
      <c r="DE60" s="74"/>
      <c r="DF60" s="74"/>
      <c r="DG60" s="192"/>
      <c r="DH60" s="74"/>
      <c r="DI60" s="74"/>
      <c r="DJ60" s="74"/>
      <c r="DK60" s="192"/>
      <c r="DL60" s="74"/>
      <c r="DM60" s="74"/>
      <c r="DN60" s="74"/>
      <c r="DO60" s="192"/>
      <c r="DP60" s="74"/>
      <c r="DQ60" s="74"/>
      <c r="DR60" s="74"/>
      <c r="DS60" s="74"/>
      <c r="DT60" s="74"/>
      <c r="DU60" s="74"/>
      <c r="DV60" s="74"/>
      <c r="DW60" s="74"/>
      <c r="DX60" s="74"/>
      <c r="DY60" s="74"/>
      <c r="DZ60" s="74"/>
      <c r="EA60" s="74"/>
      <c r="EB60" s="74"/>
      <c r="EC60" s="74"/>
      <c r="ED60" s="74"/>
      <c r="EE60" s="74"/>
      <c r="EF60" s="74"/>
      <c r="EG60" s="74"/>
      <c r="EH60" s="74"/>
      <c r="EI60" s="74"/>
      <c r="EJ60" s="192"/>
      <c r="EK60" s="73"/>
      <c r="EL60" s="74"/>
      <c r="EM60" s="192"/>
      <c r="EN60" s="74"/>
      <c r="EO60" s="74"/>
      <c r="EP60" s="74"/>
      <c r="EQ60" s="74"/>
      <c r="ER60" s="74"/>
      <c r="ES60" s="74"/>
      <c r="ET60" s="74"/>
      <c r="EU60" s="74"/>
      <c r="EV60" s="77"/>
      <c r="EW60" s="77"/>
      <c r="EX60" s="77"/>
      <c r="EY60" s="77"/>
      <c r="EZ60" s="74"/>
      <c r="FA60" s="74"/>
      <c r="FB60" s="74"/>
      <c r="FC60" s="74"/>
      <c r="FD60" s="74"/>
      <c r="FE60" s="74"/>
      <c r="FF60" s="74"/>
      <c r="FG60" s="74"/>
      <c r="FH60" s="74"/>
      <c r="FI60" s="74"/>
      <c r="FJ60" s="74"/>
      <c r="FK60" s="74"/>
      <c r="FL60" s="74"/>
      <c r="FM60" s="74"/>
      <c r="FN60" s="74"/>
      <c r="FO60" s="74"/>
      <c r="FP60" s="74"/>
      <c r="FQ60" s="74"/>
      <c r="FR60" s="74"/>
      <c r="FS60" s="74"/>
      <c r="FT60" s="74"/>
      <c r="FU60" s="74"/>
      <c r="FV60" s="74"/>
      <c r="FW60" s="74"/>
      <c r="FX60" s="74"/>
      <c r="FY60" s="74"/>
      <c r="FZ60" s="74"/>
      <c r="GA60" s="74"/>
      <c r="GB60" s="74"/>
      <c r="GC60" s="74"/>
      <c r="GD60" s="74"/>
      <c r="GE60" s="74"/>
      <c r="GF60" s="74"/>
      <c r="GG60" s="74"/>
      <c r="GH60" s="74"/>
      <c r="GI60" s="74"/>
      <c r="GJ60" s="74"/>
      <c r="GK60" s="74"/>
      <c r="GL60" s="74"/>
      <c r="GM60" s="74"/>
      <c r="GN60" s="74"/>
      <c r="GO60" s="74"/>
      <c r="GP60" s="74"/>
      <c r="GQ60" s="74"/>
      <c r="GR60" s="74"/>
      <c r="GS60" s="74"/>
      <c r="GT60" s="74"/>
      <c r="GU60" s="74"/>
      <c r="GV60" s="74"/>
      <c r="GW60" s="74"/>
      <c r="GX60" s="74"/>
      <c r="GY60" s="74"/>
      <c r="GZ60" s="74"/>
      <c r="HA60" s="74"/>
      <c r="HB60" s="74"/>
      <c r="HC60" s="74"/>
      <c r="HD60" s="74"/>
      <c r="HE60" s="74"/>
      <c r="HF60" s="74"/>
      <c r="HG60" s="74"/>
      <c r="HH60" s="74"/>
      <c r="HI60" s="74"/>
      <c r="HJ60" s="74"/>
      <c r="HK60" s="74"/>
      <c r="HL60" s="74"/>
      <c r="HM60" s="74"/>
      <c r="HN60" s="74"/>
      <c r="HO60" s="74"/>
      <c r="HP60" s="74"/>
      <c r="HQ60" s="74"/>
      <c r="HR60" s="74"/>
      <c r="HS60" s="74"/>
      <c r="HT60" s="74"/>
      <c r="HU60" s="74"/>
      <c r="HV60" s="74"/>
      <c r="HW60" s="74"/>
      <c r="HX60" s="74"/>
      <c r="HY60" s="74"/>
      <c r="HZ60" s="74"/>
      <c r="IA60" s="74"/>
      <c r="IB60" s="74"/>
      <c r="IC60" s="74"/>
      <c r="ID60" s="74"/>
      <c r="IE60" s="74"/>
      <c r="IF60" s="74"/>
      <c r="IG60" s="74"/>
      <c r="IH60" s="74"/>
      <c r="II60" s="74"/>
      <c r="IJ60" s="74"/>
      <c r="IK60" s="74"/>
      <c r="IL60" s="74"/>
      <c r="IM60" s="74"/>
    </row>
    <row r="61" spans="1:247" ht="15.75" x14ac:dyDescent="0.25">
      <c r="A61" s="10" t="s">
        <v>303</v>
      </c>
      <c r="B61" s="157">
        <f t="shared" si="164"/>
        <v>6849</v>
      </c>
      <c r="C61" s="157">
        <f t="shared" si="165"/>
        <v>6849</v>
      </c>
      <c r="D61" s="157">
        <f t="shared" si="166"/>
        <v>6849</v>
      </c>
      <c r="E61" s="157"/>
      <c r="F61" s="229">
        <f t="shared" si="83"/>
        <v>0</v>
      </c>
      <c r="G61" s="74">
        <f t="shared" si="224"/>
        <v>0</v>
      </c>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196"/>
      <c r="AW61" s="196"/>
      <c r="AX61" s="196"/>
      <c r="AY61" s="196"/>
      <c r="AZ61" s="74"/>
      <c r="BA61" s="74"/>
      <c r="BB61" s="74"/>
      <c r="BC61" s="192"/>
      <c r="BD61" s="192"/>
      <c r="BE61" s="74"/>
      <c r="BF61" s="74"/>
      <c r="BG61" s="192"/>
      <c r="BH61" s="74">
        <v>6849</v>
      </c>
      <c r="BI61" s="74">
        <v>6849</v>
      </c>
      <c r="BJ61" s="74">
        <v>0</v>
      </c>
      <c r="BK61" s="75">
        <f t="shared" si="167"/>
        <v>0</v>
      </c>
      <c r="BL61" s="74"/>
      <c r="BM61" s="74"/>
      <c r="BN61" s="74"/>
      <c r="BO61" s="74"/>
      <c r="BP61" s="192"/>
      <c r="BQ61" s="74"/>
      <c r="BR61" s="74"/>
      <c r="BS61" s="192"/>
      <c r="BT61" s="74"/>
      <c r="BU61" s="74"/>
      <c r="BV61" s="74"/>
      <c r="BW61" s="74"/>
      <c r="BX61" s="73"/>
      <c r="BY61" s="73"/>
      <c r="BZ61" s="74"/>
      <c r="CA61" s="192"/>
      <c r="CB61" s="74"/>
      <c r="CC61" s="74"/>
      <c r="CD61" s="74"/>
      <c r="CE61" s="192"/>
      <c r="CF61" s="74"/>
      <c r="CG61" s="74"/>
      <c r="CH61" s="74"/>
      <c r="CI61" s="74"/>
      <c r="CJ61" s="74"/>
      <c r="CK61" s="74"/>
      <c r="CL61" s="74"/>
      <c r="CM61" s="74"/>
      <c r="CN61" s="73"/>
      <c r="CO61" s="73"/>
      <c r="CP61" s="74"/>
      <c r="CQ61" s="192"/>
      <c r="CR61" s="73"/>
      <c r="CS61" s="73"/>
      <c r="CT61" s="74"/>
      <c r="CU61" s="192"/>
      <c r="CV61" s="74"/>
      <c r="CW61" s="74"/>
      <c r="CX61" s="74"/>
      <c r="CY61" s="192"/>
      <c r="CZ61" s="74"/>
      <c r="DA61" s="74"/>
      <c r="DB61" s="74"/>
      <c r="DC61" s="192"/>
      <c r="DD61" s="74"/>
      <c r="DE61" s="74"/>
      <c r="DF61" s="74"/>
      <c r="DG61" s="192"/>
      <c r="DH61" s="74"/>
      <c r="DI61" s="74"/>
      <c r="DJ61" s="74"/>
      <c r="DK61" s="192"/>
      <c r="DL61" s="74"/>
      <c r="DM61" s="74"/>
      <c r="DN61" s="74"/>
      <c r="DO61" s="192"/>
      <c r="DP61" s="74"/>
      <c r="DQ61" s="74"/>
      <c r="DR61" s="74"/>
      <c r="DS61" s="74"/>
      <c r="DT61" s="74"/>
      <c r="DU61" s="74"/>
      <c r="DV61" s="74"/>
      <c r="DW61" s="74"/>
      <c r="DX61" s="74"/>
      <c r="DY61" s="74"/>
      <c r="DZ61" s="74"/>
      <c r="EA61" s="74"/>
      <c r="EB61" s="74"/>
      <c r="EC61" s="74"/>
      <c r="ED61" s="74"/>
      <c r="EE61" s="74"/>
      <c r="EF61" s="74"/>
      <c r="EG61" s="74"/>
      <c r="EH61" s="74"/>
      <c r="EI61" s="74"/>
      <c r="EJ61" s="192"/>
      <c r="EK61" s="73"/>
      <c r="EL61" s="74"/>
      <c r="EM61" s="192"/>
      <c r="EN61" s="74"/>
      <c r="EO61" s="74"/>
      <c r="EP61" s="74"/>
      <c r="EQ61" s="74"/>
      <c r="ER61" s="74"/>
      <c r="ES61" s="74"/>
      <c r="ET61" s="74"/>
      <c r="EU61" s="74"/>
      <c r="EV61" s="77"/>
      <c r="EW61" s="77"/>
      <c r="EX61" s="77"/>
      <c r="EY61" s="77"/>
      <c r="EZ61" s="74"/>
      <c r="FA61" s="74"/>
      <c r="FB61" s="74"/>
      <c r="FC61" s="74"/>
      <c r="FD61" s="74"/>
      <c r="FE61" s="74"/>
      <c r="FF61" s="74"/>
      <c r="FG61" s="74"/>
      <c r="FH61" s="74"/>
      <c r="FI61" s="74"/>
      <c r="FJ61" s="74"/>
      <c r="FK61" s="74"/>
      <c r="FL61" s="74"/>
      <c r="FM61" s="74"/>
      <c r="FN61" s="74"/>
      <c r="FO61" s="74"/>
      <c r="FP61" s="74"/>
      <c r="FQ61" s="74"/>
      <c r="FR61" s="74"/>
      <c r="FS61" s="74"/>
      <c r="FT61" s="74"/>
      <c r="FU61" s="74"/>
      <c r="FV61" s="74"/>
      <c r="FW61" s="74"/>
      <c r="FX61" s="74"/>
      <c r="FY61" s="74"/>
      <c r="FZ61" s="74"/>
      <c r="GA61" s="74"/>
      <c r="GB61" s="74"/>
      <c r="GC61" s="74"/>
      <c r="GD61" s="74"/>
      <c r="GE61" s="74"/>
      <c r="GF61" s="74"/>
      <c r="GG61" s="74"/>
      <c r="GH61" s="74"/>
      <c r="GI61" s="74"/>
      <c r="GJ61" s="74"/>
      <c r="GK61" s="74"/>
      <c r="GL61" s="74"/>
      <c r="GM61" s="74"/>
      <c r="GN61" s="74"/>
      <c r="GO61" s="74"/>
      <c r="GP61" s="74"/>
      <c r="GQ61" s="74"/>
      <c r="GR61" s="74"/>
      <c r="GS61" s="74"/>
      <c r="GT61" s="74"/>
      <c r="GU61" s="74"/>
      <c r="GV61" s="74"/>
      <c r="GW61" s="74"/>
      <c r="GX61" s="74"/>
      <c r="GY61" s="74"/>
      <c r="GZ61" s="74"/>
      <c r="HA61" s="74"/>
      <c r="HB61" s="74"/>
      <c r="HC61" s="74"/>
      <c r="HD61" s="74"/>
      <c r="HE61" s="74"/>
      <c r="HF61" s="74"/>
      <c r="HG61" s="74"/>
      <c r="HH61" s="74"/>
      <c r="HI61" s="74"/>
      <c r="HJ61" s="74"/>
      <c r="HK61" s="74"/>
      <c r="HL61" s="74"/>
      <c r="HM61" s="74"/>
      <c r="HN61" s="74"/>
      <c r="HO61" s="74"/>
      <c r="HP61" s="74"/>
      <c r="HQ61" s="74"/>
      <c r="HR61" s="74"/>
      <c r="HS61" s="74"/>
      <c r="HT61" s="74"/>
      <c r="HU61" s="74"/>
      <c r="HV61" s="74"/>
      <c r="HW61" s="74"/>
      <c r="HX61" s="74"/>
      <c r="HY61" s="74"/>
      <c r="HZ61" s="74"/>
      <c r="IA61" s="74"/>
      <c r="IB61" s="74"/>
      <c r="IC61" s="74"/>
      <c r="ID61" s="74"/>
      <c r="IE61" s="74"/>
      <c r="IF61" s="74"/>
      <c r="IG61" s="74"/>
      <c r="IH61" s="74"/>
      <c r="II61" s="74"/>
      <c r="IJ61" s="74"/>
      <c r="IK61" s="74"/>
      <c r="IL61" s="74"/>
      <c r="IM61" s="74"/>
    </row>
    <row r="62" spans="1:247" ht="15.75" x14ac:dyDescent="0.25">
      <c r="A62" s="10" t="s">
        <v>304</v>
      </c>
      <c r="B62" s="157">
        <f t="shared" si="164"/>
        <v>2767</v>
      </c>
      <c r="C62" s="157">
        <f t="shared" si="165"/>
        <v>2897</v>
      </c>
      <c r="D62" s="157">
        <f t="shared" si="166"/>
        <v>2897</v>
      </c>
      <c r="E62" s="157"/>
      <c r="F62" s="229">
        <f t="shared" si="83"/>
        <v>0</v>
      </c>
      <c r="G62" s="74">
        <f t="shared" si="224"/>
        <v>0</v>
      </c>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196"/>
      <c r="AW62" s="196"/>
      <c r="AX62" s="196"/>
      <c r="AY62" s="196"/>
      <c r="AZ62" s="74"/>
      <c r="BA62" s="74"/>
      <c r="BB62" s="74"/>
      <c r="BC62" s="192"/>
      <c r="BD62" s="192"/>
      <c r="BE62" s="74"/>
      <c r="BF62" s="74"/>
      <c r="BG62" s="192"/>
      <c r="BH62" s="74">
        <v>2307</v>
      </c>
      <c r="BI62" s="74">
        <v>2307</v>
      </c>
      <c r="BJ62" s="74">
        <v>0</v>
      </c>
      <c r="BK62" s="75">
        <f t="shared" si="167"/>
        <v>0</v>
      </c>
      <c r="BL62" s="74"/>
      <c r="BM62" s="74"/>
      <c r="BN62" s="74"/>
      <c r="BO62" s="74"/>
      <c r="BP62" s="192"/>
      <c r="BQ62" s="74"/>
      <c r="BR62" s="74"/>
      <c r="BS62" s="192"/>
      <c r="BT62" s="74"/>
      <c r="BU62" s="74"/>
      <c r="BV62" s="74"/>
      <c r="BW62" s="74"/>
      <c r="BX62" s="73"/>
      <c r="BY62" s="73"/>
      <c r="BZ62" s="74"/>
      <c r="CA62" s="192"/>
      <c r="CB62" s="74"/>
      <c r="CC62" s="74"/>
      <c r="CD62" s="74"/>
      <c r="CE62" s="192"/>
      <c r="CF62" s="74"/>
      <c r="CG62" s="74"/>
      <c r="CH62" s="74"/>
      <c r="CI62" s="74"/>
      <c r="CJ62" s="74"/>
      <c r="CK62" s="74"/>
      <c r="CL62" s="74"/>
      <c r="CM62" s="74"/>
      <c r="CN62" s="73"/>
      <c r="CO62" s="73"/>
      <c r="CP62" s="74"/>
      <c r="CQ62" s="192"/>
      <c r="CR62" s="73"/>
      <c r="CS62" s="73"/>
      <c r="CT62" s="74"/>
      <c r="CU62" s="192"/>
      <c r="CV62" s="74"/>
      <c r="CW62" s="74"/>
      <c r="CX62" s="74"/>
      <c r="CY62" s="192"/>
      <c r="CZ62" s="74"/>
      <c r="DA62" s="74"/>
      <c r="DB62" s="74"/>
      <c r="DC62" s="192"/>
      <c r="DD62" s="74"/>
      <c r="DE62" s="74"/>
      <c r="DF62" s="74"/>
      <c r="DG62" s="192"/>
      <c r="DH62" s="74"/>
      <c r="DI62" s="74"/>
      <c r="DJ62" s="74"/>
      <c r="DK62" s="192"/>
      <c r="DL62" s="74"/>
      <c r="DM62" s="74"/>
      <c r="DN62" s="74"/>
      <c r="DO62" s="192"/>
      <c r="DP62" s="74"/>
      <c r="DQ62" s="74"/>
      <c r="DR62" s="74"/>
      <c r="DS62" s="74"/>
      <c r="DT62" s="74"/>
      <c r="DU62" s="74"/>
      <c r="DV62" s="74"/>
      <c r="DW62" s="74"/>
      <c r="DX62" s="74"/>
      <c r="DY62" s="74"/>
      <c r="DZ62" s="74"/>
      <c r="EA62" s="74"/>
      <c r="EB62" s="74"/>
      <c r="EC62" s="74"/>
      <c r="ED62" s="74"/>
      <c r="EE62" s="74"/>
      <c r="EF62" s="74"/>
      <c r="EG62" s="74"/>
      <c r="EH62" s="74"/>
      <c r="EI62" s="74"/>
      <c r="EJ62" s="192"/>
      <c r="EK62" s="73"/>
      <c r="EL62" s="74"/>
      <c r="EM62" s="192"/>
      <c r="EN62" s="74"/>
      <c r="EO62" s="74"/>
      <c r="EP62" s="74"/>
      <c r="EQ62" s="74"/>
      <c r="ER62" s="74"/>
      <c r="ES62" s="74"/>
      <c r="ET62" s="74"/>
      <c r="EU62" s="74"/>
      <c r="EV62" s="77"/>
      <c r="EW62" s="77"/>
      <c r="EX62" s="77"/>
      <c r="EY62" s="77"/>
      <c r="EZ62" s="74"/>
      <c r="FA62" s="74"/>
      <c r="FB62" s="74"/>
      <c r="FC62" s="74"/>
      <c r="FD62" s="74"/>
      <c r="FE62" s="74"/>
      <c r="FF62" s="74"/>
      <c r="FG62" s="74"/>
      <c r="FH62" s="74"/>
      <c r="FI62" s="74"/>
      <c r="FJ62" s="74"/>
      <c r="FK62" s="74"/>
      <c r="FL62" s="74"/>
      <c r="FM62" s="74"/>
      <c r="FN62" s="74"/>
      <c r="FO62" s="74"/>
      <c r="FP62" s="74"/>
      <c r="FQ62" s="74"/>
      <c r="FR62" s="74"/>
      <c r="FS62" s="74"/>
      <c r="FT62" s="74"/>
      <c r="FU62" s="74"/>
      <c r="FV62" s="74"/>
      <c r="FW62" s="74"/>
      <c r="FX62" s="74"/>
      <c r="FY62" s="74"/>
      <c r="FZ62" s="74"/>
      <c r="GA62" s="74"/>
      <c r="GB62" s="74"/>
      <c r="GC62" s="74"/>
      <c r="GD62" s="74"/>
      <c r="GE62" s="74"/>
      <c r="GF62" s="74"/>
      <c r="GG62" s="74">
        <v>130</v>
      </c>
      <c r="GH62" s="74">
        <v>0</v>
      </c>
      <c r="GI62" s="74">
        <f>GH62/GG62*100</f>
        <v>0</v>
      </c>
      <c r="GJ62" s="74"/>
      <c r="GK62" s="74"/>
      <c r="GL62" s="74"/>
      <c r="GM62" s="74"/>
      <c r="GN62" s="74"/>
      <c r="GO62" s="74"/>
      <c r="GP62" s="74"/>
      <c r="GQ62" s="74"/>
      <c r="GR62" s="74"/>
      <c r="GS62" s="74"/>
      <c r="GT62" s="74"/>
      <c r="GU62" s="74"/>
      <c r="GV62" s="74"/>
      <c r="GW62" s="74"/>
      <c r="GX62" s="74"/>
      <c r="GY62" s="74"/>
      <c r="GZ62" s="74"/>
      <c r="HA62" s="74"/>
      <c r="HB62" s="74"/>
      <c r="HC62" s="74"/>
      <c r="HD62" s="74"/>
      <c r="HE62" s="74"/>
      <c r="HF62" s="74"/>
      <c r="HG62" s="74"/>
      <c r="HH62" s="74"/>
      <c r="HI62" s="74"/>
      <c r="HJ62" s="74"/>
      <c r="HK62" s="74"/>
      <c r="HL62" s="74"/>
      <c r="HM62" s="74"/>
      <c r="HN62" s="74"/>
      <c r="HO62" s="74"/>
      <c r="HP62" s="74">
        <v>460</v>
      </c>
      <c r="HQ62" s="74"/>
      <c r="HR62" s="74"/>
      <c r="HS62" s="74"/>
      <c r="HT62" s="74"/>
      <c r="HU62" s="74">
        <v>450</v>
      </c>
      <c r="HV62" s="74">
        <v>0</v>
      </c>
      <c r="HW62" s="74"/>
      <c r="HX62" s="74"/>
      <c r="HY62" s="74">
        <v>10</v>
      </c>
      <c r="HZ62" s="74">
        <v>0</v>
      </c>
      <c r="IA62" s="74"/>
      <c r="IB62" s="74"/>
      <c r="IC62" s="74"/>
      <c r="ID62" s="74">
        <v>0</v>
      </c>
      <c r="IE62" s="74"/>
      <c r="IF62" s="74"/>
      <c r="IG62" s="74"/>
      <c r="IH62" s="74">
        <v>0</v>
      </c>
      <c r="II62" s="74"/>
      <c r="IJ62" s="74"/>
      <c r="IK62" s="74"/>
      <c r="IL62" s="74">
        <v>0</v>
      </c>
      <c r="IM62" s="74"/>
    </row>
    <row r="63" spans="1:247" ht="15.75" x14ac:dyDescent="0.25">
      <c r="A63" s="10" t="s">
        <v>480</v>
      </c>
      <c r="B63" s="157">
        <f t="shared" si="164"/>
        <v>2820</v>
      </c>
      <c r="C63" s="157">
        <f t="shared" si="165"/>
        <v>4081.5889999999999</v>
      </c>
      <c r="D63" s="157">
        <f t="shared" si="166"/>
        <v>4081.5889999999999</v>
      </c>
      <c r="E63" s="157"/>
      <c r="F63" s="229">
        <f t="shared" si="83"/>
        <v>0</v>
      </c>
      <c r="G63" s="74">
        <f t="shared" si="224"/>
        <v>0</v>
      </c>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196"/>
      <c r="AW63" s="196"/>
      <c r="AX63" s="196"/>
      <c r="AY63" s="196"/>
      <c r="AZ63" s="74"/>
      <c r="BA63" s="74"/>
      <c r="BB63" s="74"/>
      <c r="BC63" s="192"/>
      <c r="BD63" s="192"/>
      <c r="BE63" s="74"/>
      <c r="BF63" s="74"/>
      <c r="BG63" s="192"/>
      <c r="BH63" s="74">
        <v>2820</v>
      </c>
      <c r="BI63" s="74">
        <v>2820</v>
      </c>
      <c r="BJ63" s="74">
        <v>0</v>
      </c>
      <c r="BK63" s="75">
        <f t="shared" si="167"/>
        <v>0</v>
      </c>
      <c r="BL63" s="74"/>
      <c r="BM63" s="74"/>
      <c r="BN63" s="74"/>
      <c r="BO63" s="74"/>
      <c r="BP63" s="192"/>
      <c r="BQ63" s="74"/>
      <c r="BR63" s="74"/>
      <c r="BS63" s="192"/>
      <c r="BT63" s="74"/>
      <c r="BU63" s="74">
        <v>1261.5889999999999</v>
      </c>
      <c r="BV63" s="74">
        <v>0</v>
      </c>
      <c r="BW63" s="74"/>
      <c r="BX63" s="73"/>
      <c r="BY63" s="73"/>
      <c r="BZ63" s="74"/>
      <c r="CA63" s="192"/>
      <c r="CB63" s="74"/>
      <c r="CC63" s="74"/>
      <c r="CD63" s="74"/>
      <c r="CE63" s="192"/>
      <c r="CF63" s="74"/>
      <c r="CG63" s="74"/>
      <c r="CH63" s="74"/>
      <c r="CI63" s="74"/>
      <c r="CJ63" s="74"/>
      <c r="CK63" s="74"/>
      <c r="CL63" s="74"/>
      <c r="CM63" s="74"/>
      <c r="CN63" s="73"/>
      <c r="CO63" s="73"/>
      <c r="CP63" s="74"/>
      <c r="CQ63" s="192"/>
      <c r="CR63" s="73"/>
      <c r="CS63" s="73"/>
      <c r="CT63" s="74"/>
      <c r="CU63" s="192"/>
      <c r="CV63" s="74"/>
      <c r="CW63" s="74"/>
      <c r="CX63" s="74"/>
      <c r="CY63" s="192"/>
      <c r="CZ63" s="74"/>
      <c r="DA63" s="74"/>
      <c r="DB63" s="74"/>
      <c r="DC63" s="192"/>
      <c r="DD63" s="74"/>
      <c r="DE63" s="74"/>
      <c r="DF63" s="74"/>
      <c r="DG63" s="192"/>
      <c r="DH63" s="74"/>
      <c r="DI63" s="74"/>
      <c r="DJ63" s="74"/>
      <c r="DK63" s="192"/>
      <c r="DL63" s="74"/>
      <c r="DM63" s="74"/>
      <c r="DN63" s="74"/>
      <c r="DO63" s="192"/>
      <c r="DP63" s="74"/>
      <c r="DQ63" s="74"/>
      <c r="DR63" s="74"/>
      <c r="DS63" s="74"/>
      <c r="DT63" s="74"/>
      <c r="DU63" s="74"/>
      <c r="DV63" s="74"/>
      <c r="DW63" s="74"/>
      <c r="DX63" s="74"/>
      <c r="DY63" s="74"/>
      <c r="DZ63" s="74"/>
      <c r="EA63" s="74"/>
      <c r="EB63" s="74"/>
      <c r="EC63" s="74"/>
      <c r="ED63" s="74"/>
      <c r="EE63" s="74"/>
      <c r="EF63" s="74"/>
      <c r="EG63" s="74"/>
      <c r="EH63" s="74"/>
      <c r="EI63" s="74"/>
      <c r="EJ63" s="192"/>
      <c r="EK63" s="73"/>
      <c r="EL63" s="74"/>
      <c r="EM63" s="192"/>
      <c r="EN63" s="74"/>
      <c r="EO63" s="74"/>
      <c r="EP63" s="74"/>
      <c r="EQ63" s="74"/>
      <c r="ER63" s="74"/>
      <c r="ES63" s="74"/>
      <c r="ET63" s="74"/>
      <c r="EU63" s="74"/>
      <c r="EV63" s="77"/>
      <c r="EW63" s="77"/>
      <c r="EX63" s="77"/>
      <c r="EY63" s="77"/>
      <c r="EZ63" s="74"/>
      <c r="FA63" s="74"/>
      <c r="FB63" s="74"/>
      <c r="FC63" s="74"/>
      <c r="FD63" s="74"/>
      <c r="FE63" s="74"/>
      <c r="FF63" s="74"/>
      <c r="FG63" s="74"/>
      <c r="FH63" s="74"/>
      <c r="FI63" s="74"/>
      <c r="FJ63" s="74"/>
      <c r="FK63" s="74"/>
      <c r="FL63" s="74"/>
      <c r="FM63" s="74"/>
      <c r="FN63" s="74"/>
      <c r="FO63" s="74"/>
      <c r="FP63" s="74"/>
      <c r="FQ63" s="74"/>
      <c r="FR63" s="74"/>
      <c r="FS63" s="74"/>
      <c r="FT63" s="74"/>
      <c r="FU63" s="74"/>
      <c r="FV63" s="74"/>
      <c r="FW63" s="74"/>
      <c r="FX63" s="74"/>
      <c r="FY63" s="74"/>
      <c r="FZ63" s="74"/>
      <c r="GA63" s="74"/>
      <c r="GB63" s="74"/>
      <c r="GC63" s="74"/>
      <c r="GD63" s="74"/>
      <c r="GE63" s="74"/>
      <c r="GF63" s="74"/>
      <c r="GG63" s="74"/>
      <c r="GH63" s="74">
        <v>0</v>
      </c>
      <c r="GI63" s="74"/>
      <c r="GJ63" s="74"/>
      <c r="GK63" s="74"/>
      <c r="GL63" s="74"/>
      <c r="GM63" s="74"/>
      <c r="GN63" s="74"/>
      <c r="GO63" s="74"/>
      <c r="GP63" s="74"/>
      <c r="GQ63" s="74"/>
      <c r="GR63" s="74"/>
      <c r="GS63" s="74"/>
      <c r="GT63" s="74"/>
      <c r="GU63" s="74"/>
      <c r="GV63" s="74"/>
      <c r="GW63" s="74"/>
      <c r="GX63" s="74"/>
      <c r="GY63" s="74"/>
      <c r="GZ63" s="74"/>
      <c r="HA63" s="74"/>
      <c r="HB63" s="74"/>
      <c r="HC63" s="74"/>
      <c r="HD63" s="74"/>
      <c r="HE63" s="74"/>
      <c r="HF63" s="74"/>
      <c r="HG63" s="74"/>
      <c r="HH63" s="74"/>
      <c r="HI63" s="74"/>
      <c r="HJ63" s="74"/>
      <c r="HK63" s="74"/>
      <c r="HL63" s="74"/>
      <c r="HM63" s="74"/>
      <c r="HN63" s="74"/>
      <c r="HO63" s="74"/>
      <c r="HP63" s="74"/>
      <c r="HQ63" s="74"/>
      <c r="HR63" s="74"/>
      <c r="HS63" s="74"/>
      <c r="HT63" s="74"/>
      <c r="HU63" s="74"/>
      <c r="HV63" s="74"/>
      <c r="HW63" s="74"/>
      <c r="HX63" s="74"/>
      <c r="HY63" s="74"/>
      <c r="HZ63" s="74"/>
      <c r="IA63" s="74"/>
      <c r="IB63" s="74"/>
      <c r="IC63" s="74"/>
      <c r="ID63" s="74"/>
      <c r="IE63" s="74"/>
      <c r="IF63" s="74"/>
      <c r="IG63" s="74"/>
      <c r="IH63" s="74"/>
      <c r="II63" s="74"/>
      <c r="IJ63" s="74"/>
      <c r="IK63" s="74"/>
      <c r="IL63" s="74"/>
      <c r="IM63" s="74"/>
    </row>
    <row r="64" spans="1:247" ht="15.75" x14ac:dyDescent="0.25">
      <c r="A64" s="10" t="s">
        <v>305</v>
      </c>
      <c r="B64" s="157">
        <f t="shared" si="164"/>
        <v>3513</v>
      </c>
      <c r="C64" s="157">
        <f t="shared" si="165"/>
        <v>3513</v>
      </c>
      <c r="D64" s="157">
        <f t="shared" si="166"/>
        <v>3513</v>
      </c>
      <c r="E64" s="157"/>
      <c r="F64" s="229">
        <f t="shared" si="83"/>
        <v>0</v>
      </c>
      <c r="G64" s="74">
        <f t="shared" si="224"/>
        <v>0</v>
      </c>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196"/>
      <c r="AW64" s="196"/>
      <c r="AX64" s="196"/>
      <c r="AY64" s="196"/>
      <c r="AZ64" s="74"/>
      <c r="BA64" s="74"/>
      <c r="BB64" s="74"/>
      <c r="BC64" s="192"/>
      <c r="BD64" s="192"/>
      <c r="BE64" s="74"/>
      <c r="BF64" s="74"/>
      <c r="BG64" s="192"/>
      <c r="BH64" s="74">
        <v>3513</v>
      </c>
      <c r="BI64" s="74">
        <v>3513</v>
      </c>
      <c r="BJ64" s="74">
        <v>0</v>
      </c>
      <c r="BK64" s="75">
        <f t="shared" si="167"/>
        <v>0</v>
      </c>
      <c r="BL64" s="74"/>
      <c r="BM64" s="74"/>
      <c r="BN64" s="74"/>
      <c r="BO64" s="74"/>
      <c r="BP64" s="192"/>
      <c r="BQ64" s="74"/>
      <c r="BR64" s="74"/>
      <c r="BS64" s="192"/>
      <c r="BT64" s="74"/>
      <c r="BU64" s="74"/>
      <c r="BV64" s="74"/>
      <c r="BW64" s="74"/>
      <c r="BX64" s="73"/>
      <c r="BY64" s="73"/>
      <c r="BZ64" s="74"/>
      <c r="CA64" s="192"/>
      <c r="CB64" s="74"/>
      <c r="CC64" s="74"/>
      <c r="CD64" s="74"/>
      <c r="CE64" s="192"/>
      <c r="CF64" s="74"/>
      <c r="CG64" s="74"/>
      <c r="CH64" s="74"/>
      <c r="CI64" s="74"/>
      <c r="CJ64" s="74"/>
      <c r="CK64" s="74"/>
      <c r="CL64" s="74"/>
      <c r="CM64" s="74"/>
      <c r="CN64" s="73"/>
      <c r="CO64" s="73"/>
      <c r="CP64" s="74"/>
      <c r="CQ64" s="192"/>
      <c r="CR64" s="73"/>
      <c r="CS64" s="73"/>
      <c r="CT64" s="74"/>
      <c r="CU64" s="192"/>
      <c r="CV64" s="74"/>
      <c r="CW64" s="74"/>
      <c r="CX64" s="74"/>
      <c r="CY64" s="192"/>
      <c r="CZ64" s="74"/>
      <c r="DA64" s="74"/>
      <c r="DB64" s="74"/>
      <c r="DC64" s="192"/>
      <c r="DD64" s="74"/>
      <c r="DE64" s="74"/>
      <c r="DF64" s="74"/>
      <c r="DG64" s="192"/>
      <c r="DH64" s="74"/>
      <c r="DI64" s="74"/>
      <c r="DJ64" s="74"/>
      <c r="DK64" s="192"/>
      <c r="DL64" s="74"/>
      <c r="DM64" s="74"/>
      <c r="DN64" s="74"/>
      <c r="DO64" s="192"/>
      <c r="DP64" s="74"/>
      <c r="DQ64" s="74"/>
      <c r="DR64" s="74"/>
      <c r="DS64" s="74"/>
      <c r="DT64" s="74"/>
      <c r="DU64" s="74"/>
      <c r="DV64" s="74"/>
      <c r="DW64" s="74"/>
      <c r="DX64" s="74"/>
      <c r="DY64" s="74"/>
      <c r="DZ64" s="74"/>
      <c r="EA64" s="74"/>
      <c r="EB64" s="74"/>
      <c r="EC64" s="74"/>
      <c r="ED64" s="74"/>
      <c r="EE64" s="74"/>
      <c r="EF64" s="74"/>
      <c r="EG64" s="74"/>
      <c r="EH64" s="74"/>
      <c r="EI64" s="74"/>
      <c r="EJ64" s="192"/>
      <c r="EK64" s="73"/>
      <c r="EL64" s="74"/>
      <c r="EM64" s="192"/>
      <c r="EN64" s="74"/>
      <c r="EO64" s="74"/>
      <c r="EP64" s="74"/>
      <c r="EQ64" s="74"/>
      <c r="ER64" s="74"/>
      <c r="ES64" s="74"/>
      <c r="ET64" s="74"/>
      <c r="EU64" s="74"/>
      <c r="EV64" s="77"/>
      <c r="EW64" s="77"/>
      <c r="EX64" s="77"/>
      <c r="EY64" s="77"/>
      <c r="EZ64" s="74"/>
      <c r="FA64" s="74"/>
      <c r="FB64" s="74"/>
      <c r="FC64" s="74"/>
      <c r="FD64" s="74"/>
      <c r="FE64" s="74"/>
      <c r="FF64" s="74"/>
      <c r="FG64" s="74"/>
      <c r="FH64" s="74"/>
      <c r="FI64" s="74"/>
      <c r="FJ64" s="74"/>
      <c r="FK64" s="74"/>
      <c r="FL64" s="74"/>
      <c r="FM64" s="74"/>
      <c r="FN64" s="74"/>
      <c r="FO64" s="74"/>
      <c r="FP64" s="74"/>
      <c r="FQ64" s="74"/>
      <c r="FR64" s="74"/>
      <c r="FS64" s="74"/>
      <c r="FT64" s="74"/>
      <c r="FU64" s="74"/>
      <c r="FV64" s="74"/>
      <c r="FW64" s="74"/>
      <c r="FX64" s="74"/>
      <c r="FY64" s="74"/>
      <c r="FZ64" s="74"/>
      <c r="GA64" s="74"/>
      <c r="GB64" s="74"/>
      <c r="GC64" s="74"/>
      <c r="GD64" s="74"/>
      <c r="GE64" s="74"/>
      <c r="GF64" s="74"/>
      <c r="GG64" s="74"/>
      <c r="GH64" s="74"/>
      <c r="GI64" s="74"/>
      <c r="GJ64" s="74"/>
      <c r="GK64" s="74"/>
      <c r="GL64" s="74"/>
      <c r="GM64" s="74"/>
      <c r="GN64" s="74"/>
      <c r="GO64" s="74"/>
      <c r="GP64" s="74"/>
      <c r="GQ64" s="74"/>
      <c r="GR64" s="74"/>
      <c r="GS64" s="74"/>
      <c r="GT64" s="74"/>
      <c r="GU64" s="74"/>
      <c r="GV64" s="74"/>
      <c r="GW64" s="74"/>
      <c r="GX64" s="74"/>
      <c r="GY64" s="74"/>
      <c r="GZ64" s="74"/>
      <c r="HA64" s="74"/>
      <c r="HB64" s="74"/>
      <c r="HC64" s="74"/>
      <c r="HD64" s="74"/>
      <c r="HE64" s="74"/>
      <c r="HF64" s="74"/>
      <c r="HG64" s="74"/>
      <c r="HH64" s="74"/>
      <c r="HI64" s="74"/>
      <c r="HJ64" s="74"/>
      <c r="HK64" s="74"/>
      <c r="HL64" s="74"/>
      <c r="HM64" s="74"/>
      <c r="HN64" s="74"/>
      <c r="HO64" s="74"/>
      <c r="HP64" s="74"/>
      <c r="HQ64" s="74"/>
      <c r="HR64" s="74"/>
      <c r="HS64" s="74"/>
      <c r="HT64" s="74"/>
      <c r="HU64" s="74"/>
      <c r="HV64" s="74"/>
      <c r="HW64" s="74"/>
      <c r="HX64" s="74"/>
      <c r="HY64" s="74"/>
      <c r="HZ64" s="74"/>
      <c r="IA64" s="74"/>
      <c r="IB64" s="74"/>
      <c r="IC64" s="74"/>
      <c r="ID64" s="74"/>
      <c r="IE64" s="74"/>
      <c r="IF64" s="74"/>
      <c r="IG64" s="74"/>
      <c r="IH64" s="74"/>
      <c r="II64" s="74"/>
      <c r="IJ64" s="74"/>
      <c r="IK64" s="74"/>
      <c r="IL64" s="74"/>
      <c r="IM64" s="74"/>
    </row>
    <row r="65" spans="1:247" ht="15.75" x14ac:dyDescent="0.25">
      <c r="A65" s="10" t="s">
        <v>141</v>
      </c>
      <c r="B65" s="157">
        <f t="shared" si="164"/>
        <v>4770</v>
      </c>
      <c r="C65" s="157">
        <f t="shared" si="165"/>
        <v>5520</v>
      </c>
      <c r="D65" s="157">
        <f t="shared" si="166"/>
        <v>5520</v>
      </c>
      <c r="E65" s="157"/>
      <c r="F65" s="229">
        <f t="shared" si="83"/>
        <v>0</v>
      </c>
      <c r="G65" s="74">
        <f t="shared" si="224"/>
        <v>0</v>
      </c>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74"/>
      <c r="AM65" s="74"/>
      <c r="AN65" s="74"/>
      <c r="AO65" s="74"/>
      <c r="AP65" s="74"/>
      <c r="AQ65" s="74"/>
      <c r="AR65" s="74"/>
      <c r="AS65" s="74"/>
      <c r="AT65" s="74"/>
      <c r="AU65" s="74"/>
      <c r="AV65" s="196"/>
      <c r="AW65" s="196"/>
      <c r="AX65" s="196"/>
      <c r="AY65" s="196"/>
      <c r="AZ65" s="74"/>
      <c r="BA65" s="74"/>
      <c r="BB65" s="74"/>
      <c r="BC65" s="192"/>
      <c r="BD65" s="192"/>
      <c r="BE65" s="74"/>
      <c r="BF65" s="74"/>
      <c r="BG65" s="192"/>
      <c r="BH65" s="74">
        <v>4770</v>
      </c>
      <c r="BI65" s="74">
        <v>4770</v>
      </c>
      <c r="BJ65" s="74">
        <v>0</v>
      </c>
      <c r="BK65" s="75">
        <f t="shared" si="167"/>
        <v>0</v>
      </c>
      <c r="BL65" s="74"/>
      <c r="BM65" s="74"/>
      <c r="BN65" s="74"/>
      <c r="BO65" s="74"/>
      <c r="BP65" s="192"/>
      <c r="BQ65" s="74"/>
      <c r="BR65" s="74"/>
      <c r="BS65" s="192"/>
      <c r="BT65" s="74"/>
      <c r="BU65" s="74"/>
      <c r="BV65" s="74"/>
      <c r="BW65" s="74"/>
      <c r="BX65" s="73"/>
      <c r="BY65" s="73"/>
      <c r="BZ65" s="74"/>
      <c r="CA65" s="192"/>
      <c r="CB65" s="74"/>
      <c r="CC65" s="74"/>
      <c r="CD65" s="74"/>
      <c r="CE65" s="192"/>
      <c r="CF65" s="74"/>
      <c r="CG65" s="74"/>
      <c r="CH65" s="74"/>
      <c r="CI65" s="74"/>
      <c r="CJ65" s="74"/>
      <c r="CK65" s="74"/>
      <c r="CL65" s="74"/>
      <c r="CM65" s="74"/>
      <c r="CN65" s="73"/>
      <c r="CO65" s="73"/>
      <c r="CP65" s="74"/>
      <c r="CQ65" s="192"/>
      <c r="CR65" s="73"/>
      <c r="CS65" s="73"/>
      <c r="CT65" s="74"/>
      <c r="CU65" s="192"/>
      <c r="CV65" s="74"/>
      <c r="CW65" s="74"/>
      <c r="CX65" s="74"/>
      <c r="CY65" s="192"/>
      <c r="CZ65" s="74"/>
      <c r="DA65" s="74"/>
      <c r="DB65" s="74"/>
      <c r="DC65" s="192"/>
      <c r="DD65" s="74"/>
      <c r="DE65" s="74"/>
      <c r="DF65" s="74"/>
      <c r="DG65" s="192"/>
      <c r="DH65" s="74"/>
      <c r="DI65" s="74"/>
      <c r="DJ65" s="74"/>
      <c r="DK65" s="192"/>
      <c r="DL65" s="74"/>
      <c r="DM65" s="74"/>
      <c r="DN65" s="74"/>
      <c r="DO65" s="192"/>
      <c r="DP65" s="74"/>
      <c r="DQ65" s="74"/>
      <c r="DR65" s="74"/>
      <c r="DS65" s="74"/>
      <c r="DT65" s="74"/>
      <c r="DU65" s="74"/>
      <c r="DV65" s="74"/>
      <c r="DW65" s="74"/>
      <c r="DX65" s="74"/>
      <c r="DY65" s="74"/>
      <c r="DZ65" s="74"/>
      <c r="EA65" s="74"/>
      <c r="EB65" s="74"/>
      <c r="EC65" s="74"/>
      <c r="ED65" s="74"/>
      <c r="EE65" s="74"/>
      <c r="EF65" s="74"/>
      <c r="EG65" s="74"/>
      <c r="EH65" s="74"/>
      <c r="EI65" s="74"/>
      <c r="EJ65" s="192"/>
      <c r="EK65" s="73"/>
      <c r="EL65" s="74"/>
      <c r="EM65" s="192"/>
      <c r="EN65" s="74"/>
      <c r="EO65" s="74"/>
      <c r="EP65" s="74"/>
      <c r="EQ65" s="74"/>
      <c r="ER65" s="74"/>
      <c r="ES65" s="74"/>
      <c r="ET65" s="74"/>
      <c r="EU65" s="74"/>
      <c r="EV65" s="77"/>
      <c r="EW65" s="77"/>
      <c r="EX65" s="77"/>
      <c r="EY65" s="77"/>
      <c r="EZ65" s="74"/>
      <c r="FA65" s="74"/>
      <c r="FB65" s="74"/>
      <c r="FC65" s="74"/>
      <c r="FD65" s="74"/>
      <c r="FE65" s="74"/>
      <c r="FF65" s="74"/>
      <c r="FG65" s="74"/>
      <c r="FH65" s="74"/>
      <c r="FI65" s="74"/>
      <c r="FJ65" s="74"/>
      <c r="FK65" s="74"/>
      <c r="FL65" s="74"/>
      <c r="FM65" s="74"/>
      <c r="FN65" s="74"/>
      <c r="FO65" s="74"/>
      <c r="FP65" s="74"/>
      <c r="FQ65" s="74"/>
      <c r="FR65" s="74"/>
      <c r="FS65" s="74"/>
      <c r="FT65" s="74"/>
      <c r="FU65" s="74"/>
      <c r="FV65" s="74"/>
      <c r="FW65" s="74"/>
      <c r="FX65" s="74"/>
      <c r="FY65" s="74"/>
      <c r="FZ65" s="74"/>
      <c r="GA65" s="74"/>
      <c r="GB65" s="74"/>
      <c r="GC65" s="74"/>
      <c r="GD65" s="74"/>
      <c r="GE65" s="74"/>
      <c r="GF65" s="74"/>
      <c r="GG65" s="74">
        <v>750</v>
      </c>
      <c r="GH65" s="74">
        <v>0</v>
      </c>
      <c r="GI65" s="74">
        <f t="shared" ref="GI65:GI116" si="296">GH65/GG65*100</f>
        <v>0</v>
      </c>
      <c r="GJ65" s="74"/>
      <c r="GK65" s="74"/>
      <c r="GL65" s="74"/>
      <c r="GM65" s="74"/>
      <c r="GN65" s="74"/>
      <c r="GO65" s="74"/>
      <c r="GP65" s="74"/>
      <c r="GQ65" s="74"/>
      <c r="GR65" s="74"/>
      <c r="GS65" s="74"/>
      <c r="GT65" s="74"/>
      <c r="GU65" s="74"/>
      <c r="GV65" s="74"/>
      <c r="GW65" s="74"/>
      <c r="GX65" s="74"/>
      <c r="GY65" s="74"/>
      <c r="GZ65" s="74"/>
      <c r="HA65" s="74"/>
      <c r="HB65" s="74"/>
      <c r="HC65" s="74"/>
      <c r="HD65" s="74"/>
      <c r="HE65" s="74"/>
      <c r="HF65" s="74"/>
      <c r="HG65" s="74"/>
      <c r="HH65" s="74"/>
      <c r="HI65" s="74"/>
      <c r="HJ65" s="74"/>
      <c r="HK65" s="74"/>
      <c r="HL65" s="74"/>
      <c r="HM65" s="74"/>
      <c r="HN65" s="74"/>
      <c r="HO65" s="74"/>
      <c r="HP65" s="74"/>
      <c r="HQ65" s="74"/>
      <c r="HR65" s="74"/>
      <c r="HS65" s="74"/>
      <c r="HT65" s="74"/>
      <c r="HU65" s="74"/>
      <c r="HV65" s="74"/>
      <c r="HW65" s="74"/>
      <c r="HX65" s="74"/>
      <c r="HY65" s="74"/>
      <c r="HZ65" s="74"/>
      <c r="IA65" s="74"/>
      <c r="IB65" s="74"/>
      <c r="IC65" s="74"/>
      <c r="ID65" s="74"/>
      <c r="IE65" s="74"/>
      <c r="IF65" s="74"/>
      <c r="IG65" s="74"/>
      <c r="IH65" s="74"/>
      <c r="II65" s="74"/>
      <c r="IJ65" s="74"/>
      <c r="IK65" s="74"/>
      <c r="IL65" s="74"/>
      <c r="IM65" s="74"/>
    </row>
    <row r="66" spans="1:247" ht="15.75" x14ac:dyDescent="0.25">
      <c r="A66" s="10" t="s">
        <v>237</v>
      </c>
      <c r="B66" s="157">
        <f t="shared" si="164"/>
        <v>3402</v>
      </c>
      <c r="C66" s="157">
        <f t="shared" si="165"/>
        <v>3952</v>
      </c>
      <c r="D66" s="157">
        <f t="shared" si="166"/>
        <v>3952</v>
      </c>
      <c r="E66" s="157"/>
      <c r="F66" s="229">
        <f t="shared" si="83"/>
        <v>0</v>
      </c>
      <c r="G66" s="74">
        <f t="shared" si="224"/>
        <v>0</v>
      </c>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Q66" s="74"/>
      <c r="AR66" s="74"/>
      <c r="AS66" s="74"/>
      <c r="AT66" s="74"/>
      <c r="AU66" s="74"/>
      <c r="AV66" s="196"/>
      <c r="AW66" s="196"/>
      <c r="AX66" s="196"/>
      <c r="AY66" s="196"/>
      <c r="AZ66" s="74"/>
      <c r="BA66" s="74"/>
      <c r="BB66" s="74"/>
      <c r="BC66" s="192"/>
      <c r="BD66" s="192"/>
      <c r="BE66" s="74"/>
      <c r="BF66" s="74"/>
      <c r="BG66" s="192"/>
      <c r="BH66" s="74">
        <v>3402</v>
      </c>
      <c r="BI66" s="74">
        <v>3402</v>
      </c>
      <c r="BJ66" s="74">
        <v>0</v>
      </c>
      <c r="BK66" s="75">
        <f t="shared" si="167"/>
        <v>0</v>
      </c>
      <c r="BL66" s="74"/>
      <c r="BM66" s="74"/>
      <c r="BN66" s="74"/>
      <c r="BO66" s="74"/>
      <c r="BP66" s="192"/>
      <c r="BQ66" s="74"/>
      <c r="BR66" s="74"/>
      <c r="BS66" s="192"/>
      <c r="BT66" s="74"/>
      <c r="BU66" s="74"/>
      <c r="BV66" s="74"/>
      <c r="BW66" s="74"/>
      <c r="BX66" s="73"/>
      <c r="BY66" s="73"/>
      <c r="BZ66" s="74"/>
      <c r="CA66" s="192"/>
      <c r="CB66" s="74"/>
      <c r="CC66" s="74"/>
      <c r="CD66" s="74"/>
      <c r="CE66" s="192"/>
      <c r="CF66" s="74"/>
      <c r="CG66" s="74"/>
      <c r="CH66" s="74"/>
      <c r="CI66" s="74"/>
      <c r="CJ66" s="74"/>
      <c r="CK66" s="74"/>
      <c r="CL66" s="74"/>
      <c r="CM66" s="74"/>
      <c r="CN66" s="73"/>
      <c r="CO66" s="73"/>
      <c r="CP66" s="74"/>
      <c r="CQ66" s="192"/>
      <c r="CR66" s="73"/>
      <c r="CS66" s="73"/>
      <c r="CT66" s="74"/>
      <c r="CU66" s="192"/>
      <c r="CV66" s="74"/>
      <c r="CW66" s="74"/>
      <c r="CX66" s="74"/>
      <c r="CY66" s="192"/>
      <c r="CZ66" s="74"/>
      <c r="DA66" s="74"/>
      <c r="DB66" s="74"/>
      <c r="DC66" s="192"/>
      <c r="DD66" s="74"/>
      <c r="DE66" s="74"/>
      <c r="DF66" s="74"/>
      <c r="DG66" s="192"/>
      <c r="DH66" s="74"/>
      <c r="DI66" s="74"/>
      <c r="DJ66" s="74"/>
      <c r="DK66" s="192"/>
      <c r="DL66" s="74"/>
      <c r="DM66" s="74"/>
      <c r="DN66" s="74"/>
      <c r="DO66" s="192"/>
      <c r="DP66" s="74"/>
      <c r="DQ66" s="74"/>
      <c r="DR66" s="74"/>
      <c r="DS66" s="74"/>
      <c r="DT66" s="74"/>
      <c r="DU66" s="74"/>
      <c r="DV66" s="74"/>
      <c r="DW66" s="74"/>
      <c r="DX66" s="74"/>
      <c r="DY66" s="74"/>
      <c r="DZ66" s="74"/>
      <c r="EA66" s="74"/>
      <c r="EB66" s="74"/>
      <c r="EC66" s="74"/>
      <c r="ED66" s="74"/>
      <c r="EE66" s="74"/>
      <c r="EF66" s="74"/>
      <c r="EG66" s="74"/>
      <c r="EH66" s="74"/>
      <c r="EI66" s="74"/>
      <c r="EJ66" s="192"/>
      <c r="EK66" s="73"/>
      <c r="EL66" s="74"/>
      <c r="EM66" s="192"/>
      <c r="EN66" s="74"/>
      <c r="EO66" s="74"/>
      <c r="EP66" s="74"/>
      <c r="EQ66" s="74"/>
      <c r="ER66" s="74"/>
      <c r="ES66" s="74"/>
      <c r="ET66" s="74"/>
      <c r="EU66" s="74"/>
      <c r="EV66" s="77"/>
      <c r="EW66" s="77"/>
      <c r="EX66" s="77"/>
      <c r="EY66" s="77"/>
      <c r="EZ66" s="74"/>
      <c r="FA66" s="74"/>
      <c r="FB66" s="74"/>
      <c r="FC66" s="74"/>
      <c r="FD66" s="74"/>
      <c r="FE66" s="74"/>
      <c r="FF66" s="74"/>
      <c r="FG66" s="74"/>
      <c r="FH66" s="74"/>
      <c r="FI66" s="74"/>
      <c r="FJ66" s="74"/>
      <c r="FK66" s="74"/>
      <c r="FL66" s="74"/>
      <c r="FM66" s="74"/>
      <c r="FN66" s="74"/>
      <c r="FO66" s="74"/>
      <c r="FP66" s="74"/>
      <c r="FQ66" s="74"/>
      <c r="FR66" s="74"/>
      <c r="FS66" s="74"/>
      <c r="FT66" s="74"/>
      <c r="FU66" s="74"/>
      <c r="FV66" s="74"/>
      <c r="FW66" s="74"/>
      <c r="FX66" s="74"/>
      <c r="FY66" s="74"/>
      <c r="FZ66" s="74"/>
      <c r="GA66" s="74"/>
      <c r="GB66" s="74"/>
      <c r="GC66" s="74"/>
      <c r="GD66" s="74"/>
      <c r="GE66" s="74"/>
      <c r="GF66" s="74"/>
      <c r="GG66" s="74">
        <v>550</v>
      </c>
      <c r="GH66" s="74">
        <v>0</v>
      </c>
      <c r="GI66" s="74"/>
      <c r="GJ66" s="74"/>
      <c r="GK66" s="74"/>
      <c r="GL66" s="74"/>
      <c r="GM66" s="74"/>
      <c r="GN66" s="74"/>
      <c r="GO66" s="74"/>
      <c r="GP66" s="74"/>
      <c r="GQ66" s="74"/>
      <c r="GR66" s="74"/>
      <c r="GS66" s="74"/>
      <c r="GT66" s="74"/>
      <c r="GU66" s="74"/>
      <c r="GV66" s="74"/>
      <c r="GW66" s="74"/>
      <c r="GX66" s="74"/>
      <c r="GY66" s="74"/>
      <c r="GZ66" s="74"/>
      <c r="HA66" s="74"/>
      <c r="HB66" s="74"/>
      <c r="HC66" s="74"/>
      <c r="HD66" s="74"/>
      <c r="HE66" s="74"/>
      <c r="HF66" s="74"/>
      <c r="HG66" s="74"/>
      <c r="HH66" s="74"/>
      <c r="HI66" s="74"/>
      <c r="HJ66" s="74"/>
      <c r="HK66" s="74"/>
      <c r="HL66" s="74"/>
      <c r="HM66" s="74"/>
      <c r="HN66" s="74"/>
      <c r="HO66" s="74"/>
      <c r="HP66" s="74"/>
      <c r="HQ66" s="74"/>
      <c r="HR66" s="74"/>
      <c r="HS66" s="74"/>
      <c r="HT66" s="74"/>
      <c r="HU66" s="74"/>
      <c r="HV66" s="74"/>
      <c r="HW66" s="74"/>
      <c r="HX66" s="74"/>
      <c r="HY66" s="74"/>
      <c r="HZ66" s="74"/>
      <c r="IA66" s="74"/>
      <c r="IB66" s="74"/>
      <c r="IC66" s="74"/>
      <c r="ID66" s="74"/>
      <c r="IE66" s="74"/>
      <c r="IF66" s="74"/>
      <c r="IG66" s="74"/>
      <c r="IH66" s="74"/>
      <c r="II66" s="74"/>
      <c r="IJ66" s="74"/>
      <c r="IK66" s="74"/>
      <c r="IL66" s="74"/>
      <c r="IM66" s="74"/>
    </row>
    <row r="67" spans="1:247" ht="15.75" x14ac:dyDescent="0.25">
      <c r="A67" s="10" t="s">
        <v>138</v>
      </c>
      <c r="B67" s="157">
        <f t="shared" si="164"/>
        <v>0</v>
      </c>
      <c r="C67" s="157">
        <f t="shared" si="165"/>
        <v>0</v>
      </c>
      <c r="D67" s="157">
        <f t="shared" si="166"/>
        <v>0</v>
      </c>
      <c r="E67" s="157"/>
      <c r="F67" s="229">
        <f t="shared" si="83"/>
        <v>0</v>
      </c>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c r="AP67" s="74"/>
      <c r="AQ67" s="74"/>
      <c r="AR67" s="74"/>
      <c r="AS67" s="74"/>
      <c r="AT67" s="74"/>
      <c r="AU67" s="74"/>
      <c r="AV67" s="196"/>
      <c r="AW67" s="196"/>
      <c r="AX67" s="196"/>
      <c r="AY67" s="196"/>
      <c r="AZ67" s="74"/>
      <c r="BA67" s="74"/>
      <c r="BB67" s="74"/>
      <c r="BC67" s="192"/>
      <c r="BD67" s="192"/>
      <c r="BE67" s="74"/>
      <c r="BF67" s="74"/>
      <c r="BG67" s="192"/>
      <c r="BH67" s="74"/>
      <c r="BI67" s="74"/>
      <c r="BJ67" s="74"/>
      <c r="BK67" s="75"/>
      <c r="BL67" s="74"/>
      <c r="BM67" s="74"/>
      <c r="BN67" s="74"/>
      <c r="BO67" s="74"/>
      <c r="BP67" s="192"/>
      <c r="BQ67" s="74"/>
      <c r="BR67" s="74"/>
      <c r="BS67" s="192"/>
      <c r="BT67" s="74"/>
      <c r="BU67" s="74"/>
      <c r="BV67" s="74"/>
      <c r="BW67" s="74"/>
      <c r="BX67" s="73"/>
      <c r="BY67" s="73"/>
      <c r="BZ67" s="74"/>
      <c r="CA67" s="192"/>
      <c r="CB67" s="74"/>
      <c r="CC67" s="74"/>
      <c r="CD67" s="74"/>
      <c r="CE67" s="192"/>
      <c r="CF67" s="74"/>
      <c r="CG67" s="74"/>
      <c r="CH67" s="74"/>
      <c r="CI67" s="74"/>
      <c r="CJ67" s="74"/>
      <c r="CK67" s="74"/>
      <c r="CL67" s="74"/>
      <c r="CM67" s="74"/>
      <c r="CN67" s="73"/>
      <c r="CO67" s="73"/>
      <c r="CP67" s="74"/>
      <c r="CQ67" s="192"/>
      <c r="CR67" s="73"/>
      <c r="CS67" s="73"/>
      <c r="CT67" s="74"/>
      <c r="CU67" s="192"/>
      <c r="CV67" s="74"/>
      <c r="CW67" s="74"/>
      <c r="CX67" s="74"/>
      <c r="CY67" s="192"/>
      <c r="CZ67" s="74"/>
      <c r="DA67" s="74"/>
      <c r="DB67" s="74"/>
      <c r="DC67" s="192"/>
      <c r="DD67" s="74"/>
      <c r="DE67" s="74"/>
      <c r="DF67" s="74"/>
      <c r="DG67" s="192"/>
      <c r="DH67" s="74"/>
      <c r="DI67" s="74"/>
      <c r="DJ67" s="74"/>
      <c r="DK67" s="192"/>
      <c r="DL67" s="74"/>
      <c r="DM67" s="74"/>
      <c r="DN67" s="74"/>
      <c r="DO67" s="192"/>
      <c r="DP67" s="74"/>
      <c r="DQ67" s="74"/>
      <c r="DR67" s="74"/>
      <c r="DS67" s="74"/>
      <c r="DT67" s="74"/>
      <c r="DU67" s="74"/>
      <c r="DV67" s="74"/>
      <c r="DW67" s="74"/>
      <c r="DX67" s="74"/>
      <c r="DY67" s="74"/>
      <c r="DZ67" s="74"/>
      <c r="EA67" s="74"/>
      <c r="EB67" s="74"/>
      <c r="EC67" s="74"/>
      <c r="ED67" s="74"/>
      <c r="EE67" s="74"/>
      <c r="EF67" s="74"/>
      <c r="EG67" s="74"/>
      <c r="EH67" s="74"/>
      <c r="EI67" s="74"/>
      <c r="EJ67" s="192"/>
      <c r="EK67" s="73"/>
      <c r="EL67" s="74"/>
      <c r="EM67" s="192"/>
      <c r="EN67" s="74"/>
      <c r="EO67" s="74"/>
      <c r="EP67" s="74"/>
      <c r="EQ67" s="74"/>
      <c r="ER67" s="74"/>
      <c r="ES67" s="74"/>
      <c r="ET67" s="74"/>
      <c r="EU67" s="74"/>
      <c r="EV67" s="77"/>
      <c r="EW67" s="77"/>
      <c r="EX67" s="77"/>
      <c r="EY67" s="77"/>
      <c r="EZ67" s="74"/>
      <c r="FA67" s="74"/>
      <c r="FB67" s="74"/>
      <c r="FC67" s="74"/>
      <c r="FD67" s="74"/>
      <c r="FE67" s="74"/>
      <c r="FF67" s="74"/>
      <c r="FG67" s="74"/>
      <c r="FH67" s="74"/>
      <c r="FI67" s="74"/>
      <c r="FJ67" s="74"/>
      <c r="FK67" s="74"/>
      <c r="FL67" s="74"/>
      <c r="FM67" s="74"/>
      <c r="FN67" s="74"/>
      <c r="FO67" s="74"/>
      <c r="FP67" s="74"/>
      <c r="FQ67" s="74"/>
      <c r="FR67" s="74"/>
      <c r="FS67" s="74"/>
      <c r="FT67" s="74"/>
      <c r="FU67" s="74"/>
      <c r="FV67" s="74"/>
      <c r="FW67" s="74"/>
      <c r="FX67" s="74"/>
      <c r="FY67" s="74"/>
      <c r="FZ67" s="74"/>
      <c r="GA67" s="74"/>
      <c r="GB67" s="74"/>
      <c r="GC67" s="74"/>
      <c r="GD67" s="74"/>
      <c r="GE67" s="74"/>
      <c r="GF67" s="74"/>
      <c r="GG67" s="74"/>
      <c r="GH67" s="74"/>
      <c r="GI67" s="74"/>
      <c r="GJ67" s="74"/>
      <c r="GK67" s="74"/>
      <c r="GL67" s="74"/>
      <c r="GM67" s="74"/>
      <c r="GN67" s="74"/>
      <c r="GO67" s="74"/>
      <c r="GP67" s="74"/>
      <c r="GQ67" s="74"/>
      <c r="GR67" s="74"/>
      <c r="GS67" s="74"/>
      <c r="GT67" s="74"/>
      <c r="GU67" s="74"/>
      <c r="GV67" s="74"/>
      <c r="GW67" s="74"/>
      <c r="GX67" s="74"/>
      <c r="GY67" s="74"/>
      <c r="GZ67" s="74"/>
      <c r="HA67" s="74"/>
      <c r="HB67" s="74"/>
      <c r="HC67" s="74"/>
      <c r="HD67" s="74"/>
      <c r="HE67" s="74"/>
      <c r="HF67" s="74"/>
      <c r="HG67" s="74"/>
      <c r="HH67" s="74"/>
      <c r="HI67" s="74"/>
      <c r="HJ67" s="74"/>
      <c r="HK67" s="74"/>
      <c r="HL67" s="74"/>
      <c r="HM67" s="74"/>
      <c r="HN67" s="74"/>
      <c r="HO67" s="74"/>
      <c r="HP67" s="74"/>
      <c r="HQ67" s="74"/>
      <c r="HR67" s="74"/>
      <c r="HS67" s="74"/>
      <c r="HT67" s="74"/>
      <c r="HU67" s="74"/>
      <c r="HV67" s="74"/>
      <c r="HW67" s="74"/>
      <c r="HX67" s="74"/>
      <c r="HY67" s="74"/>
      <c r="HZ67" s="74"/>
      <c r="IA67" s="74"/>
      <c r="IB67" s="74"/>
      <c r="IC67" s="74"/>
      <c r="ID67" s="74"/>
      <c r="IE67" s="74"/>
      <c r="IF67" s="74"/>
      <c r="IG67" s="74"/>
      <c r="IH67" s="74"/>
      <c r="II67" s="74"/>
      <c r="IJ67" s="74"/>
      <c r="IK67" s="74"/>
      <c r="IL67" s="74"/>
      <c r="IM67" s="74"/>
    </row>
    <row r="68" spans="1:247" ht="15.75" x14ac:dyDescent="0.25">
      <c r="A68" s="10" t="s">
        <v>137</v>
      </c>
      <c r="B68" s="157">
        <f t="shared" si="164"/>
        <v>10165</v>
      </c>
      <c r="C68" s="157">
        <f t="shared" si="165"/>
        <v>12202.602000000001</v>
      </c>
      <c r="D68" s="157">
        <f t="shared" si="166"/>
        <v>12202.602000000001</v>
      </c>
      <c r="E68" s="157"/>
      <c r="F68" s="229">
        <f t="shared" si="83"/>
        <v>0</v>
      </c>
      <c r="G68" s="74">
        <f t="shared" ref="G68:G92" si="297">F68/C68*100</f>
        <v>0</v>
      </c>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74"/>
      <c r="AP68" s="74"/>
      <c r="AQ68" s="74"/>
      <c r="AR68" s="74"/>
      <c r="AS68" s="74"/>
      <c r="AT68" s="74"/>
      <c r="AU68" s="74"/>
      <c r="AV68" s="196"/>
      <c r="AW68" s="196"/>
      <c r="AX68" s="196"/>
      <c r="AY68" s="196"/>
      <c r="AZ68" s="74"/>
      <c r="BA68" s="74"/>
      <c r="BB68" s="74"/>
      <c r="BC68" s="192"/>
      <c r="BD68" s="74"/>
      <c r="BE68" s="74"/>
      <c r="BF68" s="74"/>
      <c r="BG68" s="192"/>
      <c r="BH68" s="74">
        <v>10005</v>
      </c>
      <c r="BI68" s="74">
        <v>10005</v>
      </c>
      <c r="BJ68" s="74">
        <v>0</v>
      </c>
      <c r="BK68" s="75">
        <f t="shared" si="167"/>
        <v>0</v>
      </c>
      <c r="BL68" s="74"/>
      <c r="BM68" s="74"/>
      <c r="BN68" s="74"/>
      <c r="BO68" s="74"/>
      <c r="BP68" s="74"/>
      <c r="BQ68" s="74"/>
      <c r="BR68" s="74"/>
      <c r="BS68" s="192"/>
      <c r="BT68" s="74"/>
      <c r="BU68" s="74">
        <v>2037.6020000000001</v>
      </c>
      <c r="BV68" s="74">
        <v>0</v>
      </c>
      <c r="BW68" s="74"/>
      <c r="BX68" s="73"/>
      <c r="BY68" s="73"/>
      <c r="BZ68" s="74"/>
      <c r="CA68" s="192"/>
      <c r="CB68" s="74"/>
      <c r="CC68" s="74"/>
      <c r="CD68" s="74"/>
      <c r="CE68" s="192"/>
      <c r="CF68" s="74"/>
      <c r="CG68" s="74"/>
      <c r="CH68" s="74"/>
      <c r="CI68" s="74"/>
      <c r="CJ68" s="74"/>
      <c r="CK68" s="74"/>
      <c r="CL68" s="74"/>
      <c r="CM68" s="74"/>
      <c r="CN68" s="73"/>
      <c r="CO68" s="73"/>
      <c r="CP68" s="74"/>
      <c r="CQ68" s="192"/>
      <c r="CR68" s="73"/>
      <c r="CS68" s="73"/>
      <c r="CT68" s="74"/>
      <c r="CU68" s="192"/>
      <c r="CV68" s="74"/>
      <c r="CW68" s="74"/>
      <c r="CX68" s="74"/>
      <c r="CY68" s="192"/>
      <c r="CZ68" s="74"/>
      <c r="DA68" s="74"/>
      <c r="DB68" s="74"/>
      <c r="DC68" s="192"/>
      <c r="DD68" s="74"/>
      <c r="DE68" s="74"/>
      <c r="DF68" s="74"/>
      <c r="DG68" s="192"/>
      <c r="DH68" s="74"/>
      <c r="DI68" s="74"/>
      <c r="DJ68" s="74"/>
      <c r="DK68" s="192"/>
      <c r="DL68" s="74"/>
      <c r="DM68" s="74"/>
      <c r="DN68" s="74"/>
      <c r="DO68" s="192"/>
      <c r="DP68" s="74"/>
      <c r="DQ68" s="74"/>
      <c r="DR68" s="74"/>
      <c r="DS68" s="74"/>
      <c r="DT68" s="74"/>
      <c r="DU68" s="74"/>
      <c r="DV68" s="74"/>
      <c r="DW68" s="74"/>
      <c r="DX68" s="74"/>
      <c r="DY68" s="74"/>
      <c r="DZ68" s="74"/>
      <c r="EA68" s="74"/>
      <c r="EB68" s="74"/>
      <c r="EC68" s="74"/>
      <c r="ED68" s="74"/>
      <c r="EE68" s="74"/>
      <c r="EF68" s="74"/>
      <c r="EG68" s="74"/>
      <c r="EH68" s="74"/>
      <c r="EI68" s="74"/>
      <c r="EJ68" s="192"/>
      <c r="EK68" s="73"/>
      <c r="EL68" s="74"/>
      <c r="EM68" s="192"/>
      <c r="EN68" s="74"/>
      <c r="EO68" s="74"/>
      <c r="EP68" s="74"/>
      <c r="EQ68" s="74"/>
      <c r="ER68" s="74"/>
      <c r="ES68" s="74"/>
      <c r="ET68" s="74"/>
      <c r="EU68" s="74"/>
      <c r="EV68" s="77"/>
      <c r="EW68" s="77"/>
      <c r="EX68" s="77"/>
      <c r="EY68" s="77"/>
      <c r="EZ68" s="74"/>
      <c r="FA68" s="74"/>
      <c r="FB68" s="74"/>
      <c r="FC68" s="74"/>
      <c r="FD68" s="74"/>
      <c r="FE68" s="74"/>
      <c r="FF68" s="74"/>
      <c r="FG68" s="74"/>
      <c r="FH68" s="74"/>
      <c r="FI68" s="74"/>
      <c r="FJ68" s="74"/>
      <c r="FK68" s="74"/>
      <c r="FL68" s="74"/>
      <c r="FM68" s="74"/>
      <c r="FN68" s="74"/>
      <c r="FO68" s="74"/>
      <c r="FP68" s="74"/>
      <c r="FQ68" s="74"/>
      <c r="FR68" s="74"/>
      <c r="FS68" s="74"/>
      <c r="FT68" s="74"/>
      <c r="FU68" s="74"/>
      <c r="FV68" s="74"/>
      <c r="FW68" s="74"/>
      <c r="FX68" s="74"/>
      <c r="FY68" s="74"/>
      <c r="FZ68" s="74"/>
      <c r="GA68" s="74"/>
      <c r="GB68" s="74"/>
      <c r="GC68" s="74"/>
      <c r="GD68" s="74"/>
      <c r="GE68" s="74"/>
      <c r="GF68" s="74"/>
      <c r="GG68" s="74"/>
      <c r="GH68" s="74"/>
      <c r="GI68" s="74"/>
      <c r="GJ68" s="74"/>
      <c r="GK68" s="74"/>
      <c r="GL68" s="74"/>
      <c r="GM68" s="74"/>
      <c r="GN68" s="74"/>
      <c r="GO68" s="74"/>
      <c r="GP68" s="74"/>
      <c r="GQ68" s="74"/>
      <c r="GR68" s="74"/>
      <c r="GS68" s="74"/>
      <c r="GT68" s="74"/>
      <c r="GU68" s="74"/>
      <c r="GV68" s="74"/>
      <c r="GW68" s="74"/>
      <c r="GX68" s="74"/>
      <c r="GY68" s="74"/>
      <c r="GZ68" s="74"/>
      <c r="HA68" s="74"/>
      <c r="HB68" s="74"/>
      <c r="HC68" s="74"/>
      <c r="HD68" s="74"/>
      <c r="HE68" s="74"/>
      <c r="HF68" s="74"/>
      <c r="HG68" s="74"/>
      <c r="HH68" s="74"/>
      <c r="HI68" s="74"/>
      <c r="HJ68" s="74"/>
      <c r="HK68" s="74"/>
      <c r="HL68" s="74"/>
      <c r="HM68" s="74"/>
      <c r="HN68" s="74"/>
      <c r="HO68" s="74"/>
      <c r="HP68" s="74">
        <v>160</v>
      </c>
      <c r="HQ68" s="74"/>
      <c r="HR68" s="74"/>
      <c r="HS68" s="74"/>
      <c r="HT68" s="74"/>
      <c r="HU68" s="74">
        <v>150</v>
      </c>
      <c r="HV68" s="74">
        <v>0</v>
      </c>
      <c r="HW68" s="74"/>
      <c r="HX68" s="74"/>
      <c r="HY68" s="74">
        <v>10</v>
      </c>
      <c r="HZ68" s="74">
        <v>0</v>
      </c>
      <c r="IA68" s="74"/>
      <c r="IB68" s="74"/>
      <c r="IC68" s="74"/>
      <c r="ID68" s="74">
        <v>0</v>
      </c>
      <c r="IE68" s="74"/>
      <c r="IF68" s="74"/>
      <c r="IG68" s="74"/>
      <c r="IH68" s="74">
        <v>0</v>
      </c>
      <c r="II68" s="74"/>
      <c r="IJ68" s="74"/>
      <c r="IK68" s="74"/>
      <c r="IL68" s="74">
        <v>0</v>
      </c>
      <c r="IM68" s="74"/>
    </row>
    <row r="69" spans="1:247" ht="15.75" x14ac:dyDescent="0.25">
      <c r="A69" s="10" t="s">
        <v>139</v>
      </c>
      <c r="B69" s="157">
        <f t="shared" si="164"/>
        <v>4533</v>
      </c>
      <c r="C69" s="157">
        <f t="shared" si="165"/>
        <v>4533</v>
      </c>
      <c r="D69" s="157">
        <f t="shared" si="166"/>
        <v>4533</v>
      </c>
      <c r="E69" s="157"/>
      <c r="F69" s="229">
        <f t="shared" si="83"/>
        <v>0</v>
      </c>
      <c r="G69" s="74">
        <f t="shared" si="297"/>
        <v>0</v>
      </c>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196"/>
      <c r="AW69" s="196"/>
      <c r="AX69" s="196"/>
      <c r="AY69" s="196"/>
      <c r="AZ69" s="74"/>
      <c r="BA69" s="74"/>
      <c r="BB69" s="74"/>
      <c r="BC69" s="192"/>
      <c r="BD69" s="192"/>
      <c r="BE69" s="74"/>
      <c r="BF69" s="74"/>
      <c r="BG69" s="192"/>
      <c r="BH69" s="74">
        <v>4533</v>
      </c>
      <c r="BI69" s="74">
        <v>4533</v>
      </c>
      <c r="BJ69" s="74">
        <v>0</v>
      </c>
      <c r="BK69" s="75">
        <f t="shared" si="167"/>
        <v>0</v>
      </c>
      <c r="BL69" s="74"/>
      <c r="BM69" s="74"/>
      <c r="BN69" s="74"/>
      <c r="BO69" s="192"/>
      <c r="BP69" s="192"/>
      <c r="BQ69" s="74"/>
      <c r="BR69" s="74"/>
      <c r="BS69" s="192"/>
      <c r="BT69" s="74"/>
      <c r="BU69" s="74"/>
      <c r="BV69" s="74"/>
      <c r="BW69" s="74"/>
      <c r="BX69" s="73"/>
      <c r="BY69" s="73"/>
      <c r="BZ69" s="74"/>
      <c r="CA69" s="192"/>
      <c r="CB69" s="74"/>
      <c r="CC69" s="74"/>
      <c r="CD69" s="74"/>
      <c r="CE69" s="192"/>
      <c r="CF69" s="74"/>
      <c r="CG69" s="74"/>
      <c r="CH69" s="74"/>
      <c r="CI69" s="74"/>
      <c r="CJ69" s="74"/>
      <c r="CK69" s="74"/>
      <c r="CL69" s="74"/>
      <c r="CM69" s="74"/>
      <c r="CN69" s="73"/>
      <c r="CO69" s="73"/>
      <c r="CP69" s="74"/>
      <c r="CQ69" s="192"/>
      <c r="CR69" s="73"/>
      <c r="CS69" s="73"/>
      <c r="CT69" s="74"/>
      <c r="CU69" s="192"/>
      <c r="CV69" s="74"/>
      <c r="CW69" s="74"/>
      <c r="CX69" s="74"/>
      <c r="CY69" s="192"/>
      <c r="CZ69" s="74"/>
      <c r="DA69" s="74"/>
      <c r="DB69" s="74"/>
      <c r="DC69" s="192"/>
      <c r="DD69" s="74"/>
      <c r="DE69" s="74"/>
      <c r="DF69" s="74"/>
      <c r="DG69" s="192"/>
      <c r="DH69" s="74"/>
      <c r="DI69" s="74"/>
      <c r="DJ69" s="74"/>
      <c r="DK69" s="192"/>
      <c r="DL69" s="74"/>
      <c r="DM69" s="74"/>
      <c r="DN69" s="74"/>
      <c r="DO69" s="192"/>
      <c r="DP69" s="74"/>
      <c r="DQ69" s="74"/>
      <c r="DR69" s="74"/>
      <c r="DS69" s="74"/>
      <c r="DT69" s="74"/>
      <c r="DU69" s="74"/>
      <c r="DV69" s="74"/>
      <c r="DW69" s="74"/>
      <c r="DX69" s="74"/>
      <c r="DY69" s="74"/>
      <c r="DZ69" s="74"/>
      <c r="EA69" s="74"/>
      <c r="EB69" s="74"/>
      <c r="EC69" s="74"/>
      <c r="ED69" s="74"/>
      <c r="EE69" s="74"/>
      <c r="EF69" s="74"/>
      <c r="EG69" s="74"/>
      <c r="EH69" s="74"/>
      <c r="EI69" s="74"/>
      <c r="EJ69" s="192"/>
      <c r="EK69" s="73"/>
      <c r="EL69" s="74"/>
      <c r="EM69" s="192"/>
      <c r="EN69" s="74"/>
      <c r="EO69" s="74"/>
      <c r="EP69" s="74"/>
      <c r="EQ69" s="74"/>
      <c r="ER69" s="74"/>
      <c r="ES69" s="74"/>
      <c r="ET69" s="74"/>
      <c r="EU69" s="74"/>
      <c r="EV69" s="77"/>
      <c r="EW69" s="77"/>
      <c r="EX69" s="77"/>
      <c r="EY69" s="77"/>
      <c r="EZ69" s="74"/>
      <c r="FA69" s="74"/>
      <c r="FB69" s="74"/>
      <c r="FC69" s="74"/>
      <c r="FD69" s="74"/>
      <c r="FE69" s="74"/>
      <c r="FF69" s="74"/>
      <c r="FG69" s="74"/>
      <c r="FH69" s="74"/>
      <c r="FI69" s="74"/>
      <c r="FJ69" s="74"/>
      <c r="FK69" s="74"/>
      <c r="FL69" s="74"/>
      <c r="FM69" s="74"/>
      <c r="FN69" s="74"/>
      <c r="FO69" s="74"/>
      <c r="FP69" s="74"/>
      <c r="FQ69" s="74"/>
      <c r="FR69" s="74"/>
      <c r="FS69" s="74"/>
      <c r="FT69" s="74"/>
      <c r="FU69" s="74"/>
      <c r="FV69" s="74"/>
      <c r="FW69" s="74"/>
      <c r="FX69" s="74"/>
      <c r="FY69" s="74"/>
      <c r="FZ69" s="74"/>
      <c r="GA69" s="74"/>
      <c r="GB69" s="74"/>
      <c r="GC69" s="74"/>
      <c r="GD69" s="74"/>
      <c r="GE69" s="74"/>
      <c r="GF69" s="74"/>
      <c r="GG69" s="74"/>
      <c r="GH69" s="74"/>
      <c r="GI69" s="74"/>
      <c r="GJ69" s="74"/>
      <c r="GK69" s="74"/>
      <c r="GL69" s="74"/>
      <c r="GM69" s="74"/>
      <c r="GN69" s="74"/>
      <c r="GO69" s="74"/>
      <c r="GP69" s="74"/>
      <c r="GQ69" s="74"/>
      <c r="GR69" s="74"/>
      <c r="GS69" s="74"/>
      <c r="GT69" s="74"/>
      <c r="GU69" s="74"/>
      <c r="GV69" s="74"/>
      <c r="GW69" s="74"/>
      <c r="GX69" s="74"/>
      <c r="GY69" s="74"/>
      <c r="GZ69" s="74"/>
      <c r="HA69" s="74"/>
      <c r="HB69" s="74"/>
      <c r="HC69" s="74"/>
      <c r="HD69" s="74"/>
      <c r="HE69" s="74"/>
      <c r="HF69" s="74"/>
      <c r="HG69" s="74"/>
      <c r="HH69" s="74"/>
      <c r="HI69" s="74"/>
      <c r="HJ69" s="74"/>
      <c r="HK69" s="74"/>
      <c r="HL69" s="74"/>
      <c r="HM69" s="74"/>
      <c r="HN69" s="74"/>
      <c r="HO69" s="74"/>
      <c r="HP69" s="74"/>
      <c r="HQ69" s="74"/>
      <c r="HR69" s="74"/>
      <c r="HS69" s="74"/>
      <c r="HT69" s="74"/>
      <c r="HU69" s="74"/>
      <c r="HV69" s="74"/>
      <c r="HW69" s="74"/>
      <c r="HX69" s="74"/>
      <c r="HY69" s="74"/>
      <c r="HZ69" s="74"/>
      <c r="IA69" s="74"/>
      <c r="IB69" s="74"/>
      <c r="IC69" s="74"/>
      <c r="ID69" s="74"/>
      <c r="IE69" s="74"/>
      <c r="IF69" s="74"/>
      <c r="IG69" s="74"/>
      <c r="IH69" s="74"/>
      <c r="II69" s="74"/>
      <c r="IJ69" s="74"/>
      <c r="IK69" s="74"/>
      <c r="IL69" s="74"/>
      <c r="IM69" s="74"/>
    </row>
    <row r="70" spans="1:247" ht="15.75" x14ac:dyDescent="0.25">
      <c r="A70" s="10" t="s">
        <v>306</v>
      </c>
      <c r="B70" s="157">
        <f t="shared" si="164"/>
        <v>3264</v>
      </c>
      <c r="C70" s="157">
        <f t="shared" si="165"/>
        <v>3264</v>
      </c>
      <c r="D70" s="157">
        <f t="shared" si="166"/>
        <v>3264</v>
      </c>
      <c r="E70" s="157"/>
      <c r="F70" s="229">
        <f t="shared" si="83"/>
        <v>0</v>
      </c>
      <c r="G70" s="74">
        <f t="shared" si="297"/>
        <v>0</v>
      </c>
      <c r="H70" s="74"/>
      <c r="I70" s="74"/>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196"/>
      <c r="AW70" s="196"/>
      <c r="AX70" s="196"/>
      <c r="AY70" s="196"/>
      <c r="AZ70" s="74"/>
      <c r="BA70" s="74"/>
      <c r="BB70" s="74"/>
      <c r="BC70" s="192"/>
      <c r="BD70" s="192"/>
      <c r="BE70" s="74"/>
      <c r="BF70" s="74"/>
      <c r="BG70" s="192"/>
      <c r="BH70" s="74">
        <v>3264</v>
      </c>
      <c r="BI70" s="74">
        <v>3264</v>
      </c>
      <c r="BJ70" s="74">
        <v>0</v>
      </c>
      <c r="BK70" s="75">
        <f t="shared" si="167"/>
        <v>0</v>
      </c>
      <c r="BL70" s="74"/>
      <c r="BM70" s="74"/>
      <c r="BN70" s="74"/>
      <c r="BO70" s="192"/>
      <c r="BP70" s="192"/>
      <c r="BQ70" s="74"/>
      <c r="BR70" s="74"/>
      <c r="BS70" s="192"/>
      <c r="BT70" s="74"/>
      <c r="BU70" s="74"/>
      <c r="BV70" s="74"/>
      <c r="BW70" s="74"/>
      <c r="BX70" s="73"/>
      <c r="BY70" s="73"/>
      <c r="BZ70" s="74"/>
      <c r="CA70" s="192"/>
      <c r="CB70" s="74"/>
      <c r="CC70" s="74"/>
      <c r="CD70" s="74"/>
      <c r="CE70" s="192"/>
      <c r="CF70" s="74"/>
      <c r="CG70" s="74"/>
      <c r="CH70" s="74"/>
      <c r="CI70" s="74"/>
      <c r="CJ70" s="74"/>
      <c r="CK70" s="74"/>
      <c r="CL70" s="74"/>
      <c r="CM70" s="74"/>
      <c r="CN70" s="73"/>
      <c r="CO70" s="73"/>
      <c r="CP70" s="74"/>
      <c r="CQ70" s="192"/>
      <c r="CR70" s="73"/>
      <c r="CS70" s="73"/>
      <c r="CT70" s="74"/>
      <c r="CU70" s="192"/>
      <c r="CV70" s="74"/>
      <c r="CW70" s="74"/>
      <c r="CX70" s="74"/>
      <c r="CY70" s="192"/>
      <c r="CZ70" s="74"/>
      <c r="DA70" s="74"/>
      <c r="DB70" s="74"/>
      <c r="DC70" s="192"/>
      <c r="DD70" s="74"/>
      <c r="DE70" s="74"/>
      <c r="DF70" s="74"/>
      <c r="DG70" s="192"/>
      <c r="DH70" s="74"/>
      <c r="DI70" s="74"/>
      <c r="DJ70" s="74"/>
      <c r="DK70" s="192"/>
      <c r="DL70" s="74"/>
      <c r="DM70" s="74"/>
      <c r="DN70" s="74"/>
      <c r="DO70" s="192"/>
      <c r="DP70" s="74"/>
      <c r="DQ70" s="74"/>
      <c r="DR70" s="74"/>
      <c r="DS70" s="74"/>
      <c r="DT70" s="74"/>
      <c r="DU70" s="74"/>
      <c r="DV70" s="74"/>
      <c r="DW70" s="74"/>
      <c r="DX70" s="74"/>
      <c r="DY70" s="74"/>
      <c r="DZ70" s="74"/>
      <c r="EA70" s="74"/>
      <c r="EB70" s="74"/>
      <c r="EC70" s="74"/>
      <c r="ED70" s="74"/>
      <c r="EE70" s="74"/>
      <c r="EF70" s="74"/>
      <c r="EG70" s="74"/>
      <c r="EH70" s="74"/>
      <c r="EI70" s="74"/>
      <c r="EJ70" s="192"/>
      <c r="EK70" s="73"/>
      <c r="EL70" s="74"/>
      <c r="EM70" s="192"/>
      <c r="EN70" s="74"/>
      <c r="EO70" s="74"/>
      <c r="EP70" s="74"/>
      <c r="EQ70" s="74"/>
      <c r="ER70" s="74"/>
      <c r="ES70" s="74"/>
      <c r="ET70" s="74"/>
      <c r="EU70" s="74"/>
      <c r="EV70" s="77"/>
      <c r="EW70" s="77"/>
      <c r="EX70" s="77"/>
      <c r="EY70" s="77"/>
      <c r="EZ70" s="74"/>
      <c r="FA70" s="74"/>
      <c r="FB70" s="74"/>
      <c r="FC70" s="74"/>
      <c r="FD70" s="74"/>
      <c r="FE70" s="74"/>
      <c r="FF70" s="74"/>
      <c r="FG70" s="74"/>
      <c r="FH70" s="74"/>
      <c r="FI70" s="74"/>
      <c r="FJ70" s="74"/>
      <c r="FK70" s="74"/>
      <c r="FL70" s="74"/>
      <c r="FM70" s="74"/>
      <c r="FN70" s="74"/>
      <c r="FO70" s="74"/>
      <c r="FP70" s="74"/>
      <c r="FQ70" s="74"/>
      <c r="FR70" s="74"/>
      <c r="FS70" s="74"/>
      <c r="FT70" s="74"/>
      <c r="FU70" s="74"/>
      <c r="FV70" s="74"/>
      <c r="FW70" s="74"/>
      <c r="FX70" s="74"/>
      <c r="FY70" s="74"/>
      <c r="FZ70" s="74"/>
      <c r="GA70" s="74"/>
      <c r="GB70" s="74"/>
      <c r="GC70" s="74"/>
      <c r="GD70" s="74"/>
      <c r="GE70" s="74"/>
      <c r="GF70" s="74"/>
      <c r="GG70" s="74"/>
      <c r="GH70" s="74"/>
      <c r="GI70" s="74"/>
      <c r="GJ70" s="74"/>
      <c r="GK70" s="74"/>
      <c r="GL70" s="74"/>
      <c r="GM70" s="74"/>
      <c r="GN70" s="74"/>
      <c r="GO70" s="74"/>
      <c r="GP70" s="74"/>
      <c r="GQ70" s="74"/>
      <c r="GR70" s="74"/>
      <c r="GS70" s="74"/>
      <c r="GT70" s="74"/>
      <c r="GU70" s="74"/>
      <c r="GV70" s="74"/>
      <c r="GW70" s="74"/>
      <c r="GX70" s="74"/>
      <c r="GY70" s="74"/>
      <c r="GZ70" s="74"/>
      <c r="HA70" s="74"/>
      <c r="HB70" s="74"/>
      <c r="HC70" s="74"/>
      <c r="HD70" s="74"/>
      <c r="HE70" s="74"/>
      <c r="HF70" s="74"/>
      <c r="HG70" s="74"/>
      <c r="HH70" s="74"/>
      <c r="HI70" s="74"/>
      <c r="HJ70" s="74"/>
      <c r="HK70" s="74"/>
      <c r="HL70" s="74"/>
      <c r="HM70" s="74"/>
      <c r="HN70" s="74"/>
      <c r="HO70" s="74"/>
      <c r="HP70" s="74"/>
      <c r="HQ70" s="74"/>
      <c r="HR70" s="74"/>
      <c r="HS70" s="74"/>
      <c r="HT70" s="74"/>
      <c r="HU70" s="74"/>
      <c r="HV70" s="74"/>
      <c r="HW70" s="74"/>
      <c r="HX70" s="74"/>
      <c r="HY70" s="74"/>
      <c r="HZ70" s="74"/>
      <c r="IA70" s="74"/>
      <c r="IB70" s="74"/>
      <c r="IC70" s="74"/>
      <c r="ID70" s="74"/>
      <c r="IE70" s="74"/>
      <c r="IF70" s="74"/>
      <c r="IG70" s="74"/>
      <c r="IH70" s="74"/>
      <c r="II70" s="74"/>
      <c r="IJ70" s="74"/>
      <c r="IK70" s="74"/>
      <c r="IL70" s="74"/>
      <c r="IM70" s="74"/>
    </row>
    <row r="71" spans="1:247" ht="15.75" x14ac:dyDescent="0.25">
      <c r="A71" s="10" t="s">
        <v>309</v>
      </c>
      <c r="B71" s="157">
        <f t="shared" si="164"/>
        <v>2604</v>
      </c>
      <c r="C71" s="157">
        <f t="shared" si="165"/>
        <v>2604</v>
      </c>
      <c r="D71" s="157">
        <f t="shared" si="166"/>
        <v>2604</v>
      </c>
      <c r="E71" s="157"/>
      <c r="F71" s="229">
        <f t="shared" si="83"/>
        <v>0</v>
      </c>
      <c r="G71" s="74">
        <f t="shared" si="297"/>
        <v>0</v>
      </c>
      <c r="H71" s="74"/>
      <c r="I71" s="74"/>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196"/>
      <c r="AW71" s="196"/>
      <c r="AX71" s="196"/>
      <c r="AY71" s="196"/>
      <c r="AZ71" s="74"/>
      <c r="BA71" s="74"/>
      <c r="BB71" s="74"/>
      <c r="BC71" s="192"/>
      <c r="BD71" s="192"/>
      <c r="BE71" s="74"/>
      <c r="BF71" s="74"/>
      <c r="BG71" s="192"/>
      <c r="BH71" s="74">
        <v>2604</v>
      </c>
      <c r="BI71" s="74">
        <v>2604</v>
      </c>
      <c r="BJ71" s="74">
        <v>0</v>
      </c>
      <c r="BK71" s="75">
        <f t="shared" si="167"/>
        <v>0</v>
      </c>
      <c r="BL71" s="74"/>
      <c r="BM71" s="74"/>
      <c r="BN71" s="74"/>
      <c r="BO71" s="192"/>
      <c r="BP71" s="192"/>
      <c r="BQ71" s="74"/>
      <c r="BR71" s="74"/>
      <c r="BS71" s="192"/>
      <c r="BT71" s="74"/>
      <c r="BU71" s="74"/>
      <c r="BV71" s="74"/>
      <c r="BW71" s="74"/>
      <c r="BX71" s="73"/>
      <c r="BY71" s="73"/>
      <c r="BZ71" s="74"/>
      <c r="CA71" s="192"/>
      <c r="CB71" s="74"/>
      <c r="CC71" s="74"/>
      <c r="CD71" s="74"/>
      <c r="CE71" s="192"/>
      <c r="CF71" s="74"/>
      <c r="CG71" s="74"/>
      <c r="CH71" s="74"/>
      <c r="CI71" s="74"/>
      <c r="CJ71" s="74"/>
      <c r="CK71" s="74"/>
      <c r="CL71" s="74"/>
      <c r="CM71" s="74"/>
      <c r="CN71" s="73"/>
      <c r="CO71" s="73"/>
      <c r="CP71" s="74"/>
      <c r="CQ71" s="192"/>
      <c r="CR71" s="73"/>
      <c r="CS71" s="73"/>
      <c r="CT71" s="74"/>
      <c r="CU71" s="192"/>
      <c r="CV71" s="74"/>
      <c r="CW71" s="74"/>
      <c r="CX71" s="74"/>
      <c r="CY71" s="192"/>
      <c r="CZ71" s="74"/>
      <c r="DA71" s="74"/>
      <c r="DB71" s="74"/>
      <c r="DC71" s="192"/>
      <c r="DD71" s="74"/>
      <c r="DE71" s="74"/>
      <c r="DF71" s="74"/>
      <c r="DG71" s="192"/>
      <c r="DH71" s="74"/>
      <c r="DI71" s="74"/>
      <c r="DJ71" s="74"/>
      <c r="DK71" s="192"/>
      <c r="DL71" s="74"/>
      <c r="DM71" s="74"/>
      <c r="DN71" s="74"/>
      <c r="DO71" s="192"/>
      <c r="DP71" s="74"/>
      <c r="DQ71" s="74"/>
      <c r="DR71" s="74"/>
      <c r="DS71" s="74"/>
      <c r="DT71" s="74"/>
      <c r="DU71" s="74"/>
      <c r="DV71" s="74"/>
      <c r="DW71" s="74"/>
      <c r="DX71" s="74"/>
      <c r="DY71" s="74"/>
      <c r="DZ71" s="74"/>
      <c r="EA71" s="74"/>
      <c r="EB71" s="74"/>
      <c r="EC71" s="74"/>
      <c r="ED71" s="74"/>
      <c r="EE71" s="74"/>
      <c r="EF71" s="74"/>
      <c r="EG71" s="74"/>
      <c r="EH71" s="74"/>
      <c r="EI71" s="74"/>
      <c r="EJ71" s="192"/>
      <c r="EK71" s="73"/>
      <c r="EL71" s="74"/>
      <c r="EM71" s="192"/>
      <c r="EN71" s="74"/>
      <c r="EO71" s="74"/>
      <c r="EP71" s="74"/>
      <c r="EQ71" s="74"/>
      <c r="ER71" s="74"/>
      <c r="ES71" s="74"/>
      <c r="ET71" s="74"/>
      <c r="EU71" s="74"/>
      <c r="EV71" s="77"/>
      <c r="EW71" s="77"/>
      <c r="EX71" s="77"/>
      <c r="EY71" s="77"/>
      <c r="EZ71" s="74"/>
      <c r="FA71" s="74"/>
      <c r="FB71" s="74"/>
      <c r="FC71" s="74"/>
      <c r="FD71" s="74"/>
      <c r="FE71" s="74"/>
      <c r="FF71" s="74"/>
      <c r="FG71" s="74"/>
      <c r="FH71" s="74"/>
      <c r="FI71" s="74"/>
      <c r="FJ71" s="74"/>
      <c r="FK71" s="74"/>
      <c r="FL71" s="74"/>
      <c r="FM71" s="74"/>
      <c r="FN71" s="74"/>
      <c r="FO71" s="74"/>
      <c r="FP71" s="74"/>
      <c r="FQ71" s="74"/>
      <c r="FR71" s="74"/>
      <c r="FS71" s="74"/>
      <c r="FT71" s="74"/>
      <c r="FU71" s="74"/>
      <c r="FV71" s="74"/>
      <c r="FW71" s="74"/>
      <c r="FX71" s="74"/>
      <c r="FY71" s="74"/>
      <c r="FZ71" s="74"/>
      <c r="GA71" s="74"/>
      <c r="GB71" s="74"/>
      <c r="GC71" s="74"/>
      <c r="GD71" s="74"/>
      <c r="GE71" s="74"/>
      <c r="GF71" s="74"/>
      <c r="GG71" s="74"/>
      <c r="GH71" s="74"/>
      <c r="GI71" s="74"/>
      <c r="GJ71" s="74"/>
      <c r="GK71" s="74"/>
      <c r="GL71" s="74"/>
      <c r="GM71" s="74"/>
      <c r="GN71" s="74"/>
      <c r="GO71" s="74"/>
      <c r="GP71" s="74"/>
      <c r="GQ71" s="74"/>
      <c r="GR71" s="74"/>
      <c r="GS71" s="74"/>
      <c r="GT71" s="74"/>
      <c r="GU71" s="74"/>
      <c r="GV71" s="74"/>
      <c r="GW71" s="74"/>
      <c r="GX71" s="74"/>
      <c r="GY71" s="74"/>
      <c r="GZ71" s="74"/>
      <c r="HA71" s="74"/>
      <c r="HB71" s="74"/>
      <c r="HC71" s="74"/>
      <c r="HD71" s="74"/>
      <c r="HE71" s="74"/>
      <c r="HF71" s="74"/>
      <c r="HG71" s="74"/>
      <c r="HH71" s="74"/>
      <c r="HI71" s="74"/>
      <c r="HJ71" s="74"/>
      <c r="HK71" s="74"/>
      <c r="HL71" s="74"/>
      <c r="HM71" s="74"/>
      <c r="HN71" s="74"/>
      <c r="HO71" s="74"/>
      <c r="HP71" s="74"/>
      <c r="HQ71" s="74"/>
      <c r="HR71" s="74"/>
      <c r="HS71" s="74"/>
      <c r="HT71" s="74"/>
      <c r="HU71" s="74"/>
      <c r="HV71" s="74"/>
      <c r="HW71" s="74"/>
      <c r="HX71" s="74"/>
      <c r="HY71" s="74"/>
      <c r="HZ71" s="74"/>
      <c r="IA71" s="74"/>
      <c r="IB71" s="74"/>
      <c r="IC71" s="74"/>
      <c r="ID71" s="74"/>
      <c r="IE71" s="74"/>
      <c r="IF71" s="74"/>
      <c r="IG71" s="74"/>
      <c r="IH71" s="74"/>
      <c r="II71" s="74"/>
      <c r="IJ71" s="74"/>
      <c r="IK71" s="74"/>
      <c r="IL71" s="74"/>
      <c r="IM71" s="74"/>
    </row>
    <row r="72" spans="1:247" ht="15.75" x14ac:dyDescent="0.25">
      <c r="A72" s="10" t="s">
        <v>140</v>
      </c>
      <c r="B72" s="157">
        <f t="shared" si="164"/>
        <v>5631</v>
      </c>
      <c r="C72" s="157">
        <f t="shared" si="165"/>
        <v>5631</v>
      </c>
      <c r="D72" s="157">
        <f t="shared" si="166"/>
        <v>5631</v>
      </c>
      <c r="E72" s="157"/>
      <c r="F72" s="229">
        <f t="shared" si="83"/>
        <v>0</v>
      </c>
      <c r="G72" s="74">
        <f t="shared" si="297"/>
        <v>0</v>
      </c>
      <c r="H72" s="74"/>
      <c r="I72" s="74"/>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196"/>
      <c r="AW72" s="196"/>
      <c r="AX72" s="196"/>
      <c r="AY72" s="196"/>
      <c r="AZ72" s="74"/>
      <c r="BA72" s="74"/>
      <c r="BB72" s="74"/>
      <c r="BC72" s="192"/>
      <c r="BD72" s="192"/>
      <c r="BE72" s="74"/>
      <c r="BF72" s="74"/>
      <c r="BG72" s="192"/>
      <c r="BH72" s="74">
        <v>5631</v>
      </c>
      <c r="BI72" s="74">
        <v>5631</v>
      </c>
      <c r="BJ72" s="74">
        <v>0</v>
      </c>
      <c r="BK72" s="75">
        <f t="shared" si="167"/>
        <v>0</v>
      </c>
      <c r="BL72" s="74"/>
      <c r="BM72" s="74"/>
      <c r="BN72" s="74"/>
      <c r="BO72" s="192"/>
      <c r="BP72" s="192"/>
      <c r="BQ72" s="74"/>
      <c r="BR72" s="74"/>
      <c r="BS72" s="192"/>
      <c r="BT72" s="74"/>
      <c r="BU72" s="74"/>
      <c r="BV72" s="74"/>
      <c r="BW72" s="74"/>
      <c r="BX72" s="73"/>
      <c r="BY72" s="73"/>
      <c r="BZ72" s="74"/>
      <c r="CA72" s="192"/>
      <c r="CB72" s="74"/>
      <c r="CC72" s="74"/>
      <c r="CD72" s="74"/>
      <c r="CE72" s="192"/>
      <c r="CF72" s="74"/>
      <c r="CG72" s="74"/>
      <c r="CH72" s="74"/>
      <c r="CI72" s="74"/>
      <c r="CJ72" s="74"/>
      <c r="CK72" s="74"/>
      <c r="CL72" s="74"/>
      <c r="CM72" s="74"/>
      <c r="CN72" s="73"/>
      <c r="CO72" s="73"/>
      <c r="CP72" s="74"/>
      <c r="CQ72" s="192"/>
      <c r="CR72" s="73"/>
      <c r="CS72" s="73"/>
      <c r="CT72" s="74"/>
      <c r="CU72" s="192"/>
      <c r="CV72" s="74"/>
      <c r="CW72" s="74"/>
      <c r="CX72" s="74"/>
      <c r="CY72" s="192"/>
      <c r="CZ72" s="74"/>
      <c r="DA72" s="74"/>
      <c r="DB72" s="74"/>
      <c r="DC72" s="192"/>
      <c r="DD72" s="74"/>
      <c r="DE72" s="74"/>
      <c r="DF72" s="74"/>
      <c r="DG72" s="192"/>
      <c r="DH72" s="74"/>
      <c r="DI72" s="74"/>
      <c r="DJ72" s="74"/>
      <c r="DK72" s="192"/>
      <c r="DL72" s="74"/>
      <c r="DM72" s="74"/>
      <c r="DN72" s="74"/>
      <c r="DO72" s="192"/>
      <c r="DP72" s="74"/>
      <c r="DQ72" s="74"/>
      <c r="DR72" s="74"/>
      <c r="DS72" s="74"/>
      <c r="DT72" s="74"/>
      <c r="DU72" s="74"/>
      <c r="DV72" s="74"/>
      <c r="DW72" s="74"/>
      <c r="DX72" s="74"/>
      <c r="DY72" s="74"/>
      <c r="DZ72" s="74"/>
      <c r="EA72" s="74"/>
      <c r="EB72" s="74"/>
      <c r="EC72" s="74"/>
      <c r="ED72" s="74"/>
      <c r="EE72" s="74"/>
      <c r="EF72" s="74"/>
      <c r="EG72" s="74"/>
      <c r="EH72" s="74"/>
      <c r="EI72" s="74"/>
      <c r="EJ72" s="192"/>
      <c r="EK72" s="73"/>
      <c r="EL72" s="74"/>
      <c r="EM72" s="192"/>
      <c r="EN72" s="74"/>
      <c r="EO72" s="74"/>
      <c r="EP72" s="74"/>
      <c r="EQ72" s="74"/>
      <c r="ER72" s="74"/>
      <c r="ES72" s="74"/>
      <c r="ET72" s="74"/>
      <c r="EU72" s="74"/>
      <c r="EV72" s="77"/>
      <c r="EW72" s="77"/>
      <c r="EX72" s="77"/>
      <c r="EY72" s="77"/>
      <c r="EZ72" s="74"/>
      <c r="FA72" s="74"/>
      <c r="FB72" s="74"/>
      <c r="FC72" s="74"/>
      <c r="FD72" s="74"/>
      <c r="FE72" s="74"/>
      <c r="FF72" s="74"/>
      <c r="FG72" s="74"/>
      <c r="FH72" s="74"/>
      <c r="FI72" s="74"/>
      <c r="FJ72" s="74"/>
      <c r="FK72" s="74"/>
      <c r="FL72" s="74"/>
      <c r="FM72" s="74"/>
      <c r="FN72" s="74"/>
      <c r="FO72" s="74"/>
      <c r="FP72" s="74"/>
      <c r="FQ72" s="74"/>
      <c r="FR72" s="74"/>
      <c r="FS72" s="74"/>
      <c r="FT72" s="74"/>
      <c r="FU72" s="74"/>
      <c r="FV72" s="74"/>
      <c r="FW72" s="74"/>
      <c r="FX72" s="74"/>
      <c r="FY72" s="74"/>
      <c r="FZ72" s="74"/>
      <c r="GA72" s="74"/>
      <c r="GB72" s="74"/>
      <c r="GC72" s="74"/>
      <c r="GD72" s="74"/>
      <c r="GE72" s="74"/>
      <c r="GF72" s="74"/>
      <c r="GG72" s="74">
        <v>0</v>
      </c>
      <c r="GH72" s="74">
        <v>0</v>
      </c>
      <c r="GI72" s="74"/>
      <c r="GJ72" s="74"/>
      <c r="GK72" s="74"/>
      <c r="GL72" s="74"/>
      <c r="GM72" s="74"/>
      <c r="GN72" s="74"/>
      <c r="GO72" s="74"/>
      <c r="GP72" s="74"/>
      <c r="GQ72" s="74"/>
      <c r="GR72" s="74"/>
      <c r="GS72" s="74"/>
      <c r="GT72" s="74"/>
      <c r="GU72" s="74"/>
      <c r="GV72" s="74"/>
      <c r="GW72" s="74"/>
      <c r="GX72" s="74"/>
      <c r="GY72" s="74"/>
      <c r="GZ72" s="74"/>
      <c r="HA72" s="74"/>
      <c r="HB72" s="74"/>
      <c r="HC72" s="74"/>
      <c r="HD72" s="74"/>
      <c r="HE72" s="74"/>
      <c r="HF72" s="74"/>
      <c r="HG72" s="74"/>
      <c r="HH72" s="74"/>
      <c r="HI72" s="74"/>
      <c r="HJ72" s="74"/>
      <c r="HK72" s="74"/>
      <c r="HL72" s="74"/>
      <c r="HM72" s="74"/>
      <c r="HN72" s="74"/>
      <c r="HO72" s="74"/>
      <c r="HP72" s="74"/>
      <c r="HQ72" s="74"/>
      <c r="HR72" s="74"/>
      <c r="HS72" s="74"/>
      <c r="HT72" s="74"/>
      <c r="HU72" s="74"/>
      <c r="HV72" s="74"/>
      <c r="HW72" s="74"/>
      <c r="HX72" s="74"/>
      <c r="HY72" s="74"/>
      <c r="HZ72" s="74"/>
      <c r="IA72" s="74"/>
      <c r="IB72" s="74"/>
      <c r="IC72" s="74"/>
      <c r="ID72" s="74"/>
      <c r="IE72" s="74"/>
      <c r="IF72" s="74"/>
      <c r="IG72" s="74"/>
      <c r="IH72" s="74"/>
      <c r="II72" s="74"/>
      <c r="IJ72" s="74"/>
      <c r="IK72" s="74"/>
      <c r="IL72" s="74"/>
      <c r="IM72" s="74"/>
    </row>
    <row r="73" spans="1:247" ht="15.75" x14ac:dyDescent="0.25">
      <c r="A73" s="10" t="s">
        <v>308</v>
      </c>
      <c r="B73" s="157">
        <f t="shared" si="164"/>
        <v>7020</v>
      </c>
      <c r="C73" s="157">
        <f t="shared" si="165"/>
        <v>7020</v>
      </c>
      <c r="D73" s="157">
        <f t="shared" si="166"/>
        <v>7020</v>
      </c>
      <c r="E73" s="157"/>
      <c r="F73" s="229">
        <f t="shared" si="83"/>
        <v>0</v>
      </c>
      <c r="G73" s="74">
        <f t="shared" si="297"/>
        <v>0</v>
      </c>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4"/>
      <c r="AJ73" s="74"/>
      <c r="AK73" s="74"/>
      <c r="AL73" s="74"/>
      <c r="AM73" s="74"/>
      <c r="AN73" s="74"/>
      <c r="AO73" s="74"/>
      <c r="AP73" s="74"/>
      <c r="AQ73" s="74"/>
      <c r="AR73" s="74"/>
      <c r="AS73" s="74"/>
      <c r="AT73" s="74"/>
      <c r="AU73" s="74"/>
      <c r="AV73" s="196"/>
      <c r="AW73" s="196"/>
      <c r="AX73" s="196"/>
      <c r="AY73" s="196"/>
      <c r="AZ73" s="74"/>
      <c r="BA73" s="74"/>
      <c r="BB73" s="74"/>
      <c r="BC73" s="192"/>
      <c r="BD73" s="192"/>
      <c r="BE73" s="74"/>
      <c r="BF73" s="74"/>
      <c r="BG73" s="192"/>
      <c r="BH73" s="74">
        <v>7020</v>
      </c>
      <c r="BI73" s="74">
        <v>7020</v>
      </c>
      <c r="BJ73" s="74">
        <v>0</v>
      </c>
      <c r="BK73" s="75">
        <f t="shared" si="167"/>
        <v>0</v>
      </c>
      <c r="BL73" s="74"/>
      <c r="BM73" s="74"/>
      <c r="BN73" s="74"/>
      <c r="BO73" s="192"/>
      <c r="BP73" s="192"/>
      <c r="BQ73" s="74"/>
      <c r="BR73" s="74"/>
      <c r="BS73" s="192"/>
      <c r="BT73" s="74"/>
      <c r="BU73" s="74"/>
      <c r="BV73" s="74"/>
      <c r="BW73" s="74"/>
      <c r="BX73" s="73"/>
      <c r="BY73" s="73"/>
      <c r="BZ73" s="74"/>
      <c r="CA73" s="192"/>
      <c r="CB73" s="74"/>
      <c r="CC73" s="74"/>
      <c r="CD73" s="74"/>
      <c r="CE73" s="192"/>
      <c r="CF73" s="74"/>
      <c r="CG73" s="74"/>
      <c r="CH73" s="74"/>
      <c r="CI73" s="74"/>
      <c r="CJ73" s="74"/>
      <c r="CK73" s="74"/>
      <c r="CL73" s="74"/>
      <c r="CM73" s="74"/>
      <c r="CN73" s="73"/>
      <c r="CO73" s="73"/>
      <c r="CP73" s="74"/>
      <c r="CQ73" s="192"/>
      <c r="CR73" s="73"/>
      <c r="CS73" s="73"/>
      <c r="CT73" s="74"/>
      <c r="CU73" s="192"/>
      <c r="CV73" s="74"/>
      <c r="CW73" s="74"/>
      <c r="CX73" s="74"/>
      <c r="CY73" s="192"/>
      <c r="CZ73" s="74"/>
      <c r="DA73" s="74"/>
      <c r="DB73" s="74"/>
      <c r="DC73" s="192"/>
      <c r="DD73" s="74"/>
      <c r="DE73" s="74"/>
      <c r="DF73" s="74"/>
      <c r="DG73" s="192"/>
      <c r="DH73" s="74"/>
      <c r="DI73" s="74"/>
      <c r="DJ73" s="74"/>
      <c r="DK73" s="192"/>
      <c r="DL73" s="74"/>
      <c r="DM73" s="74"/>
      <c r="DN73" s="74"/>
      <c r="DO73" s="192"/>
      <c r="DP73" s="74"/>
      <c r="DQ73" s="74"/>
      <c r="DR73" s="74"/>
      <c r="DS73" s="74"/>
      <c r="DT73" s="74"/>
      <c r="DU73" s="74"/>
      <c r="DV73" s="74"/>
      <c r="DW73" s="74"/>
      <c r="DX73" s="74"/>
      <c r="DY73" s="74"/>
      <c r="DZ73" s="74"/>
      <c r="EA73" s="74"/>
      <c r="EB73" s="74"/>
      <c r="EC73" s="74"/>
      <c r="ED73" s="74"/>
      <c r="EE73" s="74"/>
      <c r="EF73" s="74"/>
      <c r="EG73" s="74"/>
      <c r="EH73" s="74"/>
      <c r="EI73" s="74"/>
      <c r="EJ73" s="192"/>
      <c r="EK73" s="73"/>
      <c r="EL73" s="74"/>
      <c r="EM73" s="192"/>
      <c r="EN73" s="74"/>
      <c r="EO73" s="74"/>
      <c r="EP73" s="74"/>
      <c r="EQ73" s="74"/>
      <c r="ER73" s="74"/>
      <c r="ES73" s="74"/>
      <c r="ET73" s="74"/>
      <c r="EU73" s="74"/>
      <c r="EV73" s="77"/>
      <c r="EW73" s="77"/>
      <c r="EX73" s="77"/>
      <c r="EY73" s="77"/>
      <c r="EZ73" s="74"/>
      <c r="FA73" s="74"/>
      <c r="FB73" s="74"/>
      <c r="FC73" s="74"/>
      <c r="FD73" s="74"/>
      <c r="FE73" s="74"/>
      <c r="FF73" s="74"/>
      <c r="FG73" s="74"/>
      <c r="FH73" s="74"/>
      <c r="FI73" s="74"/>
      <c r="FJ73" s="74"/>
      <c r="FK73" s="74"/>
      <c r="FL73" s="74"/>
      <c r="FM73" s="74"/>
      <c r="FN73" s="74"/>
      <c r="FO73" s="74"/>
      <c r="FP73" s="74"/>
      <c r="FQ73" s="74"/>
      <c r="FR73" s="74"/>
      <c r="FS73" s="74"/>
      <c r="FT73" s="74"/>
      <c r="FU73" s="74"/>
      <c r="FV73" s="74"/>
      <c r="FW73" s="74"/>
      <c r="FX73" s="74"/>
      <c r="FY73" s="74"/>
      <c r="FZ73" s="74"/>
      <c r="GA73" s="74"/>
      <c r="GB73" s="74"/>
      <c r="GC73" s="74"/>
      <c r="GD73" s="74"/>
      <c r="GE73" s="74"/>
      <c r="GF73" s="74"/>
      <c r="GG73" s="74">
        <v>0</v>
      </c>
      <c r="GH73" s="74">
        <v>0</v>
      </c>
      <c r="GI73" s="74"/>
      <c r="GJ73" s="74"/>
      <c r="GK73" s="74"/>
      <c r="GL73" s="74"/>
      <c r="GM73" s="74"/>
      <c r="GN73" s="74"/>
      <c r="GO73" s="74"/>
      <c r="GP73" s="74"/>
      <c r="GQ73" s="74"/>
      <c r="GR73" s="74"/>
      <c r="GS73" s="74"/>
      <c r="GT73" s="74"/>
      <c r="GU73" s="74"/>
      <c r="GV73" s="74"/>
      <c r="GW73" s="74"/>
      <c r="GX73" s="74"/>
      <c r="GY73" s="74"/>
      <c r="GZ73" s="74"/>
      <c r="HA73" s="74"/>
      <c r="HB73" s="74"/>
      <c r="HC73" s="74"/>
      <c r="HD73" s="74"/>
      <c r="HE73" s="74"/>
      <c r="HF73" s="74"/>
      <c r="HG73" s="74"/>
      <c r="HH73" s="74"/>
      <c r="HI73" s="74"/>
      <c r="HJ73" s="74"/>
      <c r="HK73" s="74"/>
      <c r="HL73" s="74"/>
      <c r="HM73" s="74"/>
      <c r="HN73" s="74"/>
      <c r="HO73" s="74"/>
      <c r="HP73" s="74"/>
      <c r="HQ73" s="74"/>
      <c r="HR73" s="74"/>
      <c r="HS73" s="74"/>
      <c r="HT73" s="74"/>
      <c r="HU73" s="74"/>
      <c r="HV73" s="74"/>
      <c r="HW73" s="74"/>
      <c r="HX73" s="74"/>
      <c r="HY73" s="74"/>
      <c r="HZ73" s="74"/>
      <c r="IA73" s="74"/>
      <c r="IB73" s="74"/>
      <c r="IC73" s="74"/>
      <c r="ID73" s="74"/>
      <c r="IE73" s="74"/>
      <c r="IF73" s="74"/>
      <c r="IG73" s="74"/>
      <c r="IH73" s="74"/>
      <c r="II73" s="74"/>
      <c r="IJ73" s="74"/>
      <c r="IK73" s="74"/>
      <c r="IL73" s="74"/>
      <c r="IM73" s="74"/>
    </row>
    <row r="74" spans="1:247" ht="15.75" x14ac:dyDescent="0.25">
      <c r="A74" s="10" t="s">
        <v>307</v>
      </c>
      <c r="B74" s="157">
        <f t="shared" si="164"/>
        <v>7425</v>
      </c>
      <c r="C74" s="157">
        <f t="shared" si="165"/>
        <v>7605</v>
      </c>
      <c r="D74" s="157">
        <f t="shared" si="166"/>
        <v>7605</v>
      </c>
      <c r="E74" s="157"/>
      <c r="F74" s="229">
        <f t="shared" si="83"/>
        <v>0</v>
      </c>
      <c r="G74" s="74">
        <f t="shared" si="297"/>
        <v>0</v>
      </c>
      <c r="H74" s="74"/>
      <c r="I74" s="74"/>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74"/>
      <c r="AP74" s="74"/>
      <c r="AQ74" s="74"/>
      <c r="AR74" s="74"/>
      <c r="AS74" s="74"/>
      <c r="AT74" s="74"/>
      <c r="AU74" s="74"/>
      <c r="AV74" s="196"/>
      <c r="AW74" s="196"/>
      <c r="AX74" s="196"/>
      <c r="AY74" s="196"/>
      <c r="AZ74" s="74"/>
      <c r="BA74" s="74"/>
      <c r="BB74" s="74"/>
      <c r="BC74" s="192"/>
      <c r="BD74" s="192"/>
      <c r="BE74" s="74"/>
      <c r="BF74" s="74"/>
      <c r="BG74" s="192"/>
      <c r="BH74" s="74">
        <v>7425</v>
      </c>
      <c r="BI74" s="74">
        <v>7425</v>
      </c>
      <c r="BJ74" s="74">
        <v>0</v>
      </c>
      <c r="BK74" s="75">
        <f t="shared" si="167"/>
        <v>0</v>
      </c>
      <c r="BL74" s="74"/>
      <c r="BM74" s="74"/>
      <c r="BN74" s="74"/>
      <c r="BO74" s="192"/>
      <c r="BP74" s="192"/>
      <c r="BQ74" s="74"/>
      <c r="BR74" s="74"/>
      <c r="BS74" s="192"/>
      <c r="BT74" s="74"/>
      <c r="BU74" s="74"/>
      <c r="BV74" s="74"/>
      <c r="BW74" s="74"/>
      <c r="BX74" s="73"/>
      <c r="BY74" s="73"/>
      <c r="BZ74" s="74"/>
      <c r="CA74" s="192"/>
      <c r="CB74" s="74"/>
      <c r="CC74" s="74"/>
      <c r="CD74" s="74"/>
      <c r="CE74" s="192"/>
      <c r="CF74" s="74"/>
      <c r="CG74" s="74"/>
      <c r="CH74" s="74"/>
      <c r="CI74" s="74"/>
      <c r="CJ74" s="74"/>
      <c r="CK74" s="74"/>
      <c r="CL74" s="74"/>
      <c r="CM74" s="74"/>
      <c r="CN74" s="73"/>
      <c r="CO74" s="73"/>
      <c r="CP74" s="74"/>
      <c r="CQ74" s="192"/>
      <c r="CR74" s="73"/>
      <c r="CS74" s="73"/>
      <c r="CT74" s="74"/>
      <c r="CU74" s="192"/>
      <c r="CV74" s="74"/>
      <c r="CW74" s="74"/>
      <c r="CX74" s="74"/>
      <c r="CY74" s="192"/>
      <c r="CZ74" s="74"/>
      <c r="DA74" s="74"/>
      <c r="DB74" s="74"/>
      <c r="DC74" s="192"/>
      <c r="DD74" s="74"/>
      <c r="DE74" s="74"/>
      <c r="DF74" s="74"/>
      <c r="DG74" s="192"/>
      <c r="DH74" s="74"/>
      <c r="DI74" s="74"/>
      <c r="DJ74" s="74"/>
      <c r="DK74" s="192"/>
      <c r="DL74" s="74"/>
      <c r="DM74" s="74"/>
      <c r="DN74" s="74"/>
      <c r="DO74" s="192"/>
      <c r="DP74" s="74"/>
      <c r="DQ74" s="74"/>
      <c r="DR74" s="74"/>
      <c r="DS74" s="74"/>
      <c r="DT74" s="74"/>
      <c r="DU74" s="74"/>
      <c r="DV74" s="74"/>
      <c r="DW74" s="74"/>
      <c r="DX74" s="74"/>
      <c r="DY74" s="74"/>
      <c r="DZ74" s="74"/>
      <c r="EA74" s="74"/>
      <c r="EB74" s="74"/>
      <c r="EC74" s="74"/>
      <c r="ED74" s="74"/>
      <c r="EE74" s="74"/>
      <c r="EF74" s="74"/>
      <c r="EG74" s="74"/>
      <c r="EH74" s="74"/>
      <c r="EI74" s="74"/>
      <c r="EJ74" s="192"/>
      <c r="EK74" s="73"/>
      <c r="EL74" s="74"/>
      <c r="EM74" s="192"/>
      <c r="EN74" s="74"/>
      <c r="EO74" s="74"/>
      <c r="EP74" s="74"/>
      <c r="EQ74" s="74"/>
      <c r="ER74" s="74"/>
      <c r="ES74" s="74"/>
      <c r="ET74" s="74"/>
      <c r="EU74" s="74"/>
      <c r="EV74" s="77"/>
      <c r="EW74" s="77"/>
      <c r="EX74" s="77"/>
      <c r="EY74" s="77"/>
      <c r="EZ74" s="74"/>
      <c r="FA74" s="74"/>
      <c r="FB74" s="74"/>
      <c r="FC74" s="74"/>
      <c r="FD74" s="74"/>
      <c r="FE74" s="74"/>
      <c r="FF74" s="74"/>
      <c r="FG74" s="74"/>
      <c r="FH74" s="74"/>
      <c r="FI74" s="74"/>
      <c r="FJ74" s="74"/>
      <c r="FK74" s="74"/>
      <c r="FL74" s="74"/>
      <c r="FM74" s="74"/>
      <c r="FN74" s="74"/>
      <c r="FO74" s="74"/>
      <c r="FP74" s="74"/>
      <c r="FQ74" s="74"/>
      <c r="FR74" s="74"/>
      <c r="FS74" s="74"/>
      <c r="FT74" s="74"/>
      <c r="FU74" s="74"/>
      <c r="FV74" s="74"/>
      <c r="FW74" s="74"/>
      <c r="FX74" s="74"/>
      <c r="FY74" s="74"/>
      <c r="FZ74" s="74"/>
      <c r="GA74" s="74"/>
      <c r="GB74" s="74"/>
      <c r="GC74" s="74"/>
      <c r="GD74" s="74"/>
      <c r="GE74" s="74"/>
      <c r="GF74" s="74"/>
      <c r="GG74" s="74">
        <v>180</v>
      </c>
      <c r="GH74" s="74">
        <v>0</v>
      </c>
      <c r="GI74" s="74">
        <f t="shared" si="296"/>
        <v>0</v>
      </c>
      <c r="GJ74" s="74"/>
      <c r="GK74" s="74"/>
      <c r="GL74" s="74"/>
      <c r="GM74" s="74"/>
      <c r="GN74" s="74"/>
      <c r="GO74" s="74"/>
      <c r="GP74" s="74"/>
      <c r="GQ74" s="74"/>
      <c r="GR74" s="74"/>
      <c r="GS74" s="74"/>
      <c r="GT74" s="74"/>
      <c r="GU74" s="74"/>
      <c r="GV74" s="74"/>
      <c r="GW74" s="74"/>
      <c r="GX74" s="74"/>
      <c r="GY74" s="74"/>
      <c r="GZ74" s="74"/>
      <c r="HA74" s="74"/>
      <c r="HB74" s="74"/>
      <c r="HC74" s="74"/>
      <c r="HD74" s="74"/>
      <c r="HE74" s="74"/>
      <c r="HF74" s="74"/>
      <c r="HG74" s="74"/>
      <c r="HH74" s="74"/>
      <c r="HI74" s="74"/>
      <c r="HJ74" s="74"/>
      <c r="HK74" s="74"/>
      <c r="HL74" s="74"/>
      <c r="HM74" s="74"/>
      <c r="HN74" s="74"/>
      <c r="HO74" s="74"/>
      <c r="HP74" s="74"/>
      <c r="HQ74" s="74"/>
      <c r="HR74" s="74"/>
      <c r="HS74" s="74"/>
      <c r="HT74" s="74"/>
      <c r="HU74" s="74"/>
      <c r="HV74" s="74"/>
      <c r="HW74" s="74"/>
      <c r="HX74" s="74"/>
      <c r="HY74" s="74"/>
      <c r="HZ74" s="74"/>
      <c r="IA74" s="74"/>
      <c r="IB74" s="74"/>
      <c r="IC74" s="74"/>
      <c r="ID74" s="74"/>
      <c r="IE74" s="74"/>
      <c r="IF74" s="74"/>
      <c r="IG74" s="74"/>
      <c r="IH74" s="74"/>
      <c r="II74" s="74"/>
      <c r="IJ74" s="74"/>
      <c r="IK74" s="74"/>
      <c r="IL74" s="74"/>
      <c r="IM74" s="74"/>
    </row>
    <row r="75" spans="1:247" s="69" customFormat="1" ht="31.5" x14ac:dyDescent="0.25">
      <c r="A75" s="80" t="s">
        <v>147</v>
      </c>
      <c r="B75" s="156">
        <f t="shared" si="164"/>
        <v>70951.330350000004</v>
      </c>
      <c r="C75" s="156">
        <f t="shared" si="165"/>
        <v>135090.14673000001</v>
      </c>
      <c r="D75" s="156">
        <f t="shared" si="166"/>
        <v>135090.14673000001</v>
      </c>
      <c r="E75" s="156"/>
      <c r="F75" s="228">
        <f t="shared" ref="F75:F138" si="298">J75+N75+R75+V75+Z75+AD75+AH75+AL75+AP75+AT75+AX75+BB75+BF75+BJ75+BN75+BR75+BV75+BZ75+CD75+CH75+CL75+CP75+CT75+CX75+DB75+DF75+DJ75+DN75+DR75+DV75+DZ75+ED75+EH75+EL75+EP75+ET75+EX75+FB75+FF75+FJ75+FN75+FR75+FV75+FZ75+GD75+GH75+GL75+GP75+GT75+GX75+HB75+HF75+HJ75+HN75+HR75+HV75+HZ75+ID75+IH75+IL75</f>
        <v>7837.7006899999997</v>
      </c>
      <c r="G75" s="71">
        <f t="shared" si="297"/>
        <v>5.8018300221887689</v>
      </c>
      <c r="H75" s="72">
        <f>H76+H77+H78+H79+H80</f>
        <v>2732.2712700000002</v>
      </c>
      <c r="I75" s="72">
        <f>I76+I77+I78+I79+I80</f>
        <v>2732.2712700000002</v>
      </c>
      <c r="J75" s="72">
        <f>J76+J77+J78+J79+J80</f>
        <v>2732.2712700000002</v>
      </c>
      <c r="K75" s="71">
        <f>J75/I75*100</f>
        <v>100</v>
      </c>
      <c r="L75" s="72">
        <f t="shared" ref="L75" si="299">L76+L77+L78+L79+L80</f>
        <v>0</v>
      </c>
      <c r="M75" s="72">
        <f t="shared" ref="M75:N75" si="300">M76+M77+M78+M79+M80</f>
        <v>0</v>
      </c>
      <c r="N75" s="72">
        <f t="shared" si="300"/>
        <v>0</v>
      </c>
      <c r="O75" s="72"/>
      <c r="P75" s="72">
        <f t="shared" ref="P75" si="301">P76+P77+P78+P79+P80</f>
        <v>0</v>
      </c>
      <c r="Q75" s="72">
        <f t="shared" ref="Q75:V75" si="302">Q76+Q77+Q78+Q79+Q80</f>
        <v>0</v>
      </c>
      <c r="R75" s="72">
        <f t="shared" si="302"/>
        <v>0</v>
      </c>
      <c r="S75" s="72">
        <f t="shared" si="302"/>
        <v>0</v>
      </c>
      <c r="T75" s="72">
        <f t="shared" ref="T75" si="303">T76+T77+T78+T79+T80</f>
        <v>714.28571999999997</v>
      </c>
      <c r="U75" s="72">
        <f t="shared" si="302"/>
        <v>714.28571999999997</v>
      </c>
      <c r="V75" s="72">
        <f t="shared" si="302"/>
        <v>0</v>
      </c>
      <c r="W75" s="71">
        <f t="shared" ref="W75:W76" si="304">V75/U75*100</f>
        <v>0</v>
      </c>
      <c r="X75" s="72"/>
      <c r="Y75" s="72"/>
      <c r="Z75" s="72"/>
      <c r="AA75" s="71"/>
      <c r="AB75" s="72">
        <f>AB76+AB77+AB78+AB79+AB80</f>
        <v>56.179769999999998</v>
      </c>
      <c r="AC75" s="72">
        <f>AC76+AC77+AC78+AC79+AC80</f>
        <v>56.179769999999998</v>
      </c>
      <c r="AD75" s="72">
        <f>AD76+AD77+AD78+AD79+AD80</f>
        <v>56.179769999999998</v>
      </c>
      <c r="AE75" s="71">
        <f t="shared" ref="AE75:AE82" si="305">AD75/AC75*100</f>
        <v>100</v>
      </c>
      <c r="AF75" s="72">
        <f>AF76+AF77+AF78+AF79+AF80</f>
        <v>37.793589999999995</v>
      </c>
      <c r="AG75" s="72">
        <f>AG76+AG77+AG78+AG79+AG80</f>
        <v>37.793589999999995</v>
      </c>
      <c r="AH75" s="72">
        <f>AH76+AH77+AH78+AH79+AH80</f>
        <v>37.793589999999995</v>
      </c>
      <c r="AI75" s="71">
        <f>AH75/AG75*100</f>
        <v>100</v>
      </c>
      <c r="AJ75" s="71"/>
      <c r="AK75" s="72">
        <f>AK76+AK77+AK78+AK79+AK80</f>
        <v>0</v>
      </c>
      <c r="AL75" s="72">
        <f>AL76+AL77+AL78+AL79+AL80</f>
        <v>0</v>
      </c>
      <c r="AM75" s="72">
        <f>AM76+AM77+AM78+AM79+AM80</f>
        <v>0</v>
      </c>
      <c r="AN75" s="72"/>
      <c r="AO75" s="72">
        <f>AO76+AO77+AO78+AO79+AO80</f>
        <v>0</v>
      </c>
      <c r="AP75" s="72">
        <f>AP76+AP77+AP78+AP79+AP80</f>
        <v>0</v>
      </c>
      <c r="AQ75" s="71"/>
      <c r="AR75" s="72">
        <f>AR76+AR77+AR78+AR79+AR80</f>
        <v>6000</v>
      </c>
      <c r="AS75" s="72">
        <f>AS76+AS77+AS78+AS79+AS80</f>
        <v>6000</v>
      </c>
      <c r="AT75" s="72">
        <f>AT76+AT77+AT78+AT79+AT80</f>
        <v>0</v>
      </c>
      <c r="AU75" s="71">
        <f>AT75/AS75*100</f>
        <v>0</v>
      </c>
      <c r="AV75" s="72">
        <f t="shared" ref="AV75" si="306">AV76+AV77+AV78+AV79+AV80</f>
        <v>21192.6</v>
      </c>
      <c r="AW75" s="72">
        <f t="shared" ref="AW75:BC75" si="307">AW76+AW77+AW78+AW79+AW80</f>
        <v>21192.6</v>
      </c>
      <c r="AX75" s="72">
        <f t="shared" si="307"/>
        <v>2932.7310600000001</v>
      </c>
      <c r="AY75" s="72">
        <f t="shared" si="307"/>
        <v>13.838467483933073</v>
      </c>
      <c r="AZ75" s="72">
        <f t="shared" ref="AZ75" si="308">AZ76+AZ77+AZ78+AZ79+AZ80</f>
        <v>0</v>
      </c>
      <c r="BA75" s="72">
        <f t="shared" si="307"/>
        <v>0</v>
      </c>
      <c r="BB75" s="72">
        <f t="shared" si="307"/>
        <v>0</v>
      </c>
      <c r="BC75" s="72">
        <f t="shared" si="307"/>
        <v>0</v>
      </c>
      <c r="BD75" s="72"/>
      <c r="BE75" s="72">
        <f>BE76+BE77+BE78+BE79+BE80</f>
        <v>0</v>
      </c>
      <c r="BF75" s="72">
        <f>BF76+BF77+BF78+BF79+BF80</f>
        <v>0</v>
      </c>
      <c r="BG75" s="72">
        <f>BG76+BG77+BG78+BG79+BG80</f>
        <v>0</v>
      </c>
      <c r="BH75" s="72">
        <f t="shared" ref="BH75" si="309">BH76+BH77+BH78+BH79+BH80</f>
        <v>29040</v>
      </c>
      <c r="BI75" s="72">
        <f t="shared" ref="BI75:BO75" si="310">BI76+BI77+BI78+BI79+BI80</f>
        <v>29040</v>
      </c>
      <c r="BJ75" s="72">
        <f t="shared" si="310"/>
        <v>0</v>
      </c>
      <c r="BK75" s="193">
        <f t="shared" si="167"/>
        <v>0</v>
      </c>
      <c r="BL75" s="72">
        <f t="shared" ref="BL75" si="311">BL76+BL77+BL78+BL79+BL80</f>
        <v>0</v>
      </c>
      <c r="BM75" s="72">
        <f t="shared" si="310"/>
        <v>0</v>
      </c>
      <c r="BN75" s="72">
        <f t="shared" si="310"/>
        <v>0</v>
      </c>
      <c r="BO75" s="72">
        <f t="shared" si="310"/>
        <v>0</v>
      </c>
      <c r="BP75" s="72"/>
      <c r="BQ75" s="72">
        <f>BQ76+BQ77+BQ78+BQ79+BQ80</f>
        <v>0</v>
      </c>
      <c r="BR75" s="72">
        <f>BR76+BR77+BR78+BR79+BR80</f>
        <v>0</v>
      </c>
      <c r="BS75" s="72">
        <f>BS76+BS77+BS78+BS79+BS80</f>
        <v>0</v>
      </c>
      <c r="BT75" s="72"/>
      <c r="BU75" s="72">
        <f>BU76+BU77+BU78+BU79+BU80</f>
        <v>588.25199999999995</v>
      </c>
      <c r="BV75" s="72">
        <f>BV76+BV77+BV78+BV79+BV80</f>
        <v>0</v>
      </c>
      <c r="BW75" s="71">
        <f>BV75/BU75*100</f>
        <v>0</v>
      </c>
      <c r="BX75" s="72">
        <f t="shared" ref="BX75:BY75" si="312">BX76+BX77+BX78+BX79+BX80</f>
        <v>8178.2</v>
      </c>
      <c r="BY75" s="72">
        <f t="shared" si="312"/>
        <v>4136.2700000000004</v>
      </c>
      <c r="BZ75" s="72">
        <f t="shared" ref="BZ75" si="313">BZ76+BZ77+BZ78+BZ79+BZ80</f>
        <v>2078.7249999999999</v>
      </c>
      <c r="CA75" s="72">
        <f>BZ75/BY75*100</f>
        <v>50.256027773815539</v>
      </c>
      <c r="CB75" s="72">
        <f>CB76+CB77+CB78+CB79+CB80</f>
        <v>1000</v>
      </c>
      <c r="CC75" s="72">
        <f>CC76+CC77+CC78+CC79+CC80</f>
        <v>0</v>
      </c>
      <c r="CD75" s="72">
        <f>CD76+CD77+CD78+CD79+CD80</f>
        <v>0</v>
      </c>
      <c r="CE75" s="72"/>
      <c r="CF75" s="72">
        <f t="shared" ref="CF75" si="314">CF76+CF77+CF78+CF79+CF80</f>
        <v>1000</v>
      </c>
      <c r="CG75" s="72">
        <f t="shared" ref="CG75:CL75" si="315">CG76+CG77+CG78+CG79+CG80</f>
        <v>2000</v>
      </c>
      <c r="CH75" s="72">
        <f t="shared" si="315"/>
        <v>0</v>
      </c>
      <c r="CI75" s="72">
        <f>CH75/CG75*100</f>
        <v>0</v>
      </c>
      <c r="CJ75" s="72">
        <f t="shared" ref="CJ75" si="316">CJ76+CJ77+CJ78+CJ79+CJ80</f>
        <v>500</v>
      </c>
      <c r="CK75" s="72">
        <f t="shared" si="315"/>
        <v>500</v>
      </c>
      <c r="CL75" s="72">
        <f t="shared" si="315"/>
        <v>0</v>
      </c>
      <c r="CM75" s="72">
        <f>CL75/CK75*100</f>
        <v>0</v>
      </c>
      <c r="CN75" s="72">
        <f t="shared" ref="CN75:CQ75" si="317">CN76+CN77+CN78+CN79+CN80</f>
        <v>0</v>
      </c>
      <c r="CO75" s="72">
        <f t="shared" si="317"/>
        <v>0</v>
      </c>
      <c r="CP75" s="72">
        <f t="shared" si="317"/>
        <v>0</v>
      </c>
      <c r="CQ75" s="72">
        <f t="shared" si="317"/>
        <v>0</v>
      </c>
      <c r="CR75" s="72">
        <f t="shared" ref="CR75:CU75" si="318">CR76+CR77+CR78+CR79+CR80</f>
        <v>0</v>
      </c>
      <c r="CS75" s="72">
        <f t="shared" si="318"/>
        <v>0</v>
      </c>
      <c r="CT75" s="72">
        <f t="shared" si="318"/>
        <v>0</v>
      </c>
      <c r="CU75" s="72">
        <f t="shared" si="318"/>
        <v>0</v>
      </c>
      <c r="CV75" s="72"/>
      <c r="CW75" s="72"/>
      <c r="CX75" s="72"/>
      <c r="CY75" s="72"/>
      <c r="CZ75" s="72">
        <f>CZ76+CZ77+CZ78+CZ79+CZ80</f>
        <v>0</v>
      </c>
      <c r="DA75" s="72">
        <f>DA76+DA77+DA78+DA79+DA80</f>
        <v>0</v>
      </c>
      <c r="DB75" s="72">
        <f>DB76+DB77+DB78+DB79+DB80</f>
        <v>0</v>
      </c>
      <c r="DC75" s="72"/>
      <c r="DD75" s="72">
        <f t="shared" ref="DD75" si="319">DD76+DD77+DD78+DD79+DD80</f>
        <v>0</v>
      </c>
      <c r="DE75" s="72">
        <f t="shared" ref="DE75:DF75" si="320">DE76+DE77+DE78+DE79+DE80</f>
        <v>0</v>
      </c>
      <c r="DF75" s="72">
        <f t="shared" si="320"/>
        <v>0</v>
      </c>
      <c r="DG75" s="72"/>
      <c r="DH75" s="72">
        <f>DH76+DH77+DH78+DH79+DH80</f>
        <v>0</v>
      </c>
      <c r="DI75" s="72">
        <f>DI76+DI77+DI78+DI79+DI80</f>
        <v>0</v>
      </c>
      <c r="DJ75" s="72">
        <f>DJ76+DJ77+DJ78+DJ79+DJ80</f>
        <v>0</v>
      </c>
      <c r="DK75" s="72"/>
      <c r="DL75" s="72">
        <f>DL76+DL77+DL78+DL79+DL80</f>
        <v>0</v>
      </c>
      <c r="DM75" s="72">
        <f>DM76+DM77+DM78+DM79+DM80</f>
        <v>0</v>
      </c>
      <c r="DN75" s="72">
        <f>DN76+DN77+DN78+DN79+DN80</f>
        <v>0</v>
      </c>
      <c r="DO75" s="72"/>
      <c r="DP75" s="71"/>
      <c r="DQ75" s="72">
        <f>DQ76+DQ77+DQ78+DQ79+DQ80</f>
        <v>0</v>
      </c>
      <c r="DR75" s="72">
        <f>DR76+DR77+DR78+DR79+DR80</f>
        <v>0</v>
      </c>
      <c r="DS75" s="71"/>
      <c r="DT75" s="71"/>
      <c r="DU75" s="72">
        <f>DU76+DU77+DU78+DU79+DU80</f>
        <v>0</v>
      </c>
      <c r="DV75" s="72">
        <f>DV76+DV77+DV78+DV79+DV80</f>
        <v>0</v>
      </c>
      <c r="DW75" s="71"/>
      <c r="DX75" s="72">
        <f>DX76+DX77+DX78+DX79+DX80</f>
        <v>500</v>
      </c>
      <c r="DY75" s="72">
        <f>DY76+DY77+DY78+DY79+DY80</f>
        <v>500</v>
      </c>
      <c r="DZ75" s="72">
        <f>DZ76+DZ77+DZ78+DZ79+DZ80</f>
        <v>0</v>
      </c>
      <c r="EA75" s="71">
        <f>DZ75/DY75*100</f>
        <v>0</v>
      </c>
      <c r="EB75" s="72"/>
      <c r="EC75" s="72"/>
      <c r="ED75" s="72"/>
      <c r="EE75" s="71"/>
      <c r="EF75" s="72"/>
      <c r="EG75" s="72"/>
      <c r="EH75" s="72"/>
      <c r="EI75" s="71"/>
      <c r="EJ75" s="72"/>
      <c r="EK75" s="72">
        <f t="shared" ref="EK75:EP75" si="321">EK76+EK77+EK78+EK79+EK80</f>
        <v>0</v>
      </c>
      <c r="EL75" s="72">
        <f t="shared" si="321"/>
        <v>0</v>
      </c>
      <c r="EM75" s="72">
        <f t="shared" si="321"/>
        <v>0</v>
      </c>
      <c r="EN75" s="72">
        <f t="shared" si="321"/>
        <v>0</v>
      </c>
      <c r="EO75" s="72">
        <f t="shared" si="321"/>
        <v>0</v>
      </c>
      <c r="EP75" s="72">
        <f t="shared" si="321"/>
        <v>0</v>
      </c>
      <c r="EQ75" s="71"/>
      <c r="ER75" s="71"/>
      <c r="ES75" s="71"/>
      <c r="ET75" s="71"/>
      <c r="EU75" s="71"/>
      <c r="EV75" s="76"/>
      <c r="EW75" s="76"/>
      <c r="EX75" s="76"/>
      <c r="EY75" s="76"/>
      <c r="EZ75" s="72"/>
      <c r="FA75" s="72"/>
      <c r="FB75" s="72"/>
      <c r="FC75" s="71"/>
      <c r="FD75" s="72"/>
      <c r="FE75" s="72"/>
      <c r="FF75" s="72"/>
      <c r="FG75" s="71"/>
      <c r="FH75" s="71"/>
      <c r="FI75" s="72"/>
      <c r="FJ75" s="72"/>
      <c r="FK75" s="71"/>
      <c r="FL75" s="71"/>
      <c r="FM75" s="72"/>
      <c r="FN75" s="72"/>
      <c r="FO75" s="71"/>
      <c r="FP75" s="71"/>
      <c r="FQ75" s="72"/>
      <c r="FR75" s="72"/>
      <c r="FS75" s="71"/>
      <c r="FT75" s="72"/>
      <c r="FU75" s="72"/>
      <c r="FV75" s="72"/>
      <c r="FW75" s="71"/>
      <c r="FX75" s="71"/>
      <c r="FY75" s="72"/>
      <c r="FZ75" s="72"/>
      <c r="GA75" s="71"/>
      <c r="GB75" s="71"/>
      <c r="GC75" s="72"/>
      <c r="GD75" s="72"/>
      <c r="GE75" s="71"/>
      <c r="GF75" s="71"/>
      <c r="GG75" s="72">
        <f>SUM(GG76:GG80)</f>
        <v>0</v>
      </c>
      <c r="GH75" s="72">
        <f>SUM(GH76:GH80)</f>
        <v>0</v>
      </c>
      <c r="GI75" s="71"/>
      <c r="GJ75" s="71"/>
      <c r="GK75" s="72"/>
      <c r="GL75" s="72"/>
      <c r="GM75" s="71"/>
      <c r="GN75" s="71"/>
      <c r="GO75" s="72"/>
      <c r="GP75" s="72"/>
      <c r="GQ75" s="71"/>
      <c r="GR75" s="71"/>
      <c r="GS75" s="72"/>
      <c r="GT75" s="72"/>
      <c r="GU75" s="71"/>
      <c r="GV75" s="71"/>
      <c r="GW75" s="72"/>
      <c r="GX75" s="72"/>
      <c r="GY75" s="71"/>
      <c r="GZ75" s="71"/>
      <c r="HA75" s="72"/>
      <c r="HB75" s="72"/>
      <c r="HC75" s="71"/>
      <c r="HD75" s="71"/>
      <c r="HE75" s="72"/>
      <c r="HF75" s="72"/>
      <c r="HG75" s="71"/>
      <c r="HH75" s="71"/>
      <c r="HI75" s="72"/>
      <c r="HJ75" s="72"/>
      <c r="HK75" s="71"/>
      <c r="HL75" s="71"/>
      <c r="HM75" s="72"/>
      <c r="HN75" s="72"/>
      <c r="HO75" s="71"/>
      <c r="HP75" s="71"/>
      <c r="HQ75" s="72"/>
      <c r="HR75" s="72"/>
      <c r="HS75" s="71"/>
      <c r="HT75" s="71"/>
      <c r="HU75" s="72"/>
      <c r="HV75" s="72"/>
      <c r="HW75" s="71"/>
      <c r="HX75" s="71"/>
      <c r="HY75" s="72"/>
      <c r="HZ75" s="72"/>
      <c r="IA75" s="71"/>
      <c r="IB75" s="71"/>
      <c r="IC75" s="72"/>
      <c r="ID75" s="72"/>
      <c r="IE75" s="71"/>
      <c r="IF75" s="71"/>
      <c r="IG75" s="72">
        <f>SUM(IG76:IG80)</f>
        <v>5254.4943800000001</v>
      </c>
      <c r="IH75" s="72">
        <f>SUM(IH76:IH80)</f>
        <v>0</v>
      </c>
      <c r="II75" s="71"/>
      <c r="IJ75" s="71"/>
      <c r="IK75" s="72">
        <f>SUM(IK76:IK80)</f>
        <v>62338</v>
      </c>
      <c r="IL75" s="72">
        <f>SUM(IL76:IL80)</f>
        <v>0</v>
      </c>
      <c r="IM75" s="71"/>
    </row>
    <row r="76" spans="1:247" ht="31.5" x14ac:dyDescent="0.25">
      <c r="A76" s="10" t="s">
        <v>146</v>
      </c>
      <c r="B76" s="157">
        <f t="shared" si="164"/>
        <v>35911.330349999997</v>
      </c>
      <c r="C76" s="157">
        <f t="shared" si="165"/>
        <v>99461.89473</v>
      </c>
      <c r="D76" s="157">
        <f t="shared" si="166"/>
        <v>99461.89473</v>
      </c>
      <c r="E76" s="157"/>
      <c r="F76" s="229">
        <f t="shared" si="298"/>
        <v>7837.7006899999997</v>
      </c>
      <c r="G76" s="74">
        <f t="shared" si="297"/>
        <v>7.8801039446074101</v>
      </c>
      <c r="H76" s="73">
        <v>2732.2712700000002</v>
      </c>
      <c r="I76" s="73">
        <v>2732.2712700000002</v>
      </c>
      <c r="J76" s="73">
        <v>2732.2712700000002</v>
      </c>
      <c r="K76" s="74">
        <f>J76/I76*100</f>
        <v>100</v>
      </c>
      <c r="L76" s="74"/>
      <c r="M76" s="74"/>
      <c r="N76" s="74"/>
      <c r="O76" s="73"/>
      <c r="P76" s="73">
        <v>0</v>
      </c>
      <c r="Q76" s="73">
        <v>0</v>
      </c>
      <c r="R76" s="73">
        <v>0</v>
      </c>
      <c r="S76" s="74"/>
      <c r="T76" s="73">
        <v>714.28571999999997</v>
      </c>
      <c r="U76" s="73">
        <v>714.28571999999997</v>
      </c>
      <c r="V76" s="73">
        <v>0</v>
      </c>
      <c r="W76" s="74">
        <f t="shared" si="304"/>
        <v>0</v>
      </c>
      <c r="X76" s="73"/>
      <c r="Y76" s="73"/>
      <c r="Z76" s="73"/>
      <c r="AA76" s="74"/>
      <c r="AB76" s="73">
        <v>56.179769999999998</v>
      </c>
      <c r="AC76" s="73">
        <v>56.179769999999998</v>
      </c>
      <c r="AD76" s="73">
        <v>56.179769999999998</v>
      </c>
      <c r="AE76" s="74">
        <f t="shared" si="305"/>
        <v>100</v>
      </c>
      <c r="AF76" s="73">
        <v>37.793589999999995</v>
      </c>
      <c r="AG76" s="73">
        <v>37.793589999999995</v>
      </c>
      <c r="AH76" s="73">
        <v>37.793589999999995</v>
      </c>
      <c r="AI76" s="74">
        <f>AH76/AG76*100</f>
        <v>100</v>
      </c>
      <c r="AJ76" s="74"/>
      <c r="AK76" s="73"/>
      <c r="AL76" s="73"/>
      <c r="AM76" s="74"/>
      <c r="AN76" s="74"/>
      <c r="AO76" s="74"/>
      <c r="AP76" s="74"/>
      <c r="AQ76" s="74"/>
      <c r="AR76" s="73">
        <v>0</v>
      </c>
      <c r="AS76" s="73">
        <v>0</v>
      </c>
      <c r="AT76" s="73"/>
      <c r="AU76" s="74"/>
      <c r="AV76" s="73">
        <v>21192.6</v>
      </c>
      <c r="AW76" s="73">
        <v>21192.6</v>
      </c>
      <c r="AX76" s="74">
        <v>2932.7310600000001</v>
      </c>
      <c r="AY76" s="73">
        <f>AX76/AW76*100</f>
        <v>13.838467483933073</v>
      </c>
      <c r="AZ76" s="73"/>
      <c r="BA76" s="73"/>
      <c r="BB76" s="73"/>
      <c r="BC76" s="73"/>
      <c r="BD76" s="191"/>
      <c r="BE76" s="73"/>
      <c r="BF76" s="191"/>
      <c r="BG76" s="191"/>
      <c r="BH76" s="73"/>
      <c r="BI76" s="73"/>
      <c r="BJ76" s="191"/>
      <c r="BK76" s="75"/>
      <c r="BL76" s="73"/>
      <c r="BM76" s="73"/>
      <c r="BN76" s="191"/>
      <c r="BO76" s="191"/>
      <c r="BP76" s="191"/>
      <c r="BQ76" s="73"/>
      <c r="BR76" s="191"/>
      <c r="BS76" s="191"/>
      <c r="BT76" s="73"/>
      <c r="BU76" s="73"/>
      <c r="BV76" s="73"/>
      <c r="BW76" s="74"/>
      <c r="BX76" s="73">
        <v>8178.2</v>
      </c>
      <c r="BY76" s="73">
        <v>4136.2700000000004</v>
      </c>
      <c r="BZ76" s="73">
        <v>2078.7249999999999</v>
      </c>
      <c r="CA76" s="73">
        <f>BZ76/BY76*100</f>
        <v>50.256027773815539</v>
      </c>
      <c r="CB76" s="73">
        <v>1000</v>
      </c>
      <c r="CC76" s="73"/>
      <c r="CD76" s="73"/>
      <c r="CE76" s="73"/>
      <c r="CF76" s="73">
        <v>1000</v>
      </c>
      <c r="CG76" s="73">
        <v>2000</v>
      </c>
      <c r="CH76" s="73"/>
      <c r="CI76" s="73">
        <f>CH76/CG76*100</f>
        <v>0</v>
      </c>
      <c r="CJ76" s="73">
        <v>500</v>
      </c>
      <c r="CK76" s="73">
        <v>500</v>
      </c>
      <c r="CL76" s="73"/>
      <c r="CM76" s="73">
        <f>CL76/CK76*100</f>
        <v>0</v>
      </c>
      <c r="CN76" s="73"/>
      <c r="CO76" s="73"/>
      <c r="CP76" s="191"/>
      <c r="CQ76" s="191"/>
      <c r="CR76" s="73"/>
      <c r="CS76" s="73"/>
      <c r="CT76" s="191"/>
      <c r="CU76" s="191"/>
      <c r="CV76" s="73"/>
      <c r="CW76" s="73"/>
      <c r="CX76" s="73"/>
      <c r="CY76" s="73"/>
      <c r="CZ76" s="73"/>
      <c r="DA76" s="73"/>
      <c r="DB76" s="73"/>
      <c r="DC76" s="73"/>
      <c r="DD76" s="73"/>
      <c r="DE76" s="73"/>
      <c r="DF76" s="73"/>
      <c r="DG76" s="73"/>
      <c r="DH76" s="73"/>
      <c r="DI76" s="73"/>
      <c r="DJ76" s="73"/>
      <c r="DK76" s="73"/>
      <c r="DL76" s="73"/>
      <c r="DM76" s="73"/>
      <c r="DN76" s="73"/>
      <c r="DO76" s="73"/>
      <c r="DP76" s="74"/>
      <c r="DQ76" s="73"/>
      <c r="DR76" s="73"/>
      <c r="DS76" s="74"/>
      <c r="DT76" s="74"/>
      <c r="DU76" s="73"/>
      <c r="DV76" s="73"/>
      <c r="DW76" s="74"/>
      <c r="DX76" s="73">
        <v>500</v>
      </c>
      <c r="DY76" s="73">
        <v>500</v>
      </c>
      <c r="DZ76" s="73"/>
      <c r="EA76" s="74">
        <f>DZ76/DY76*100</f>
        <v>0</v>
      </c>
      <c r="EB76" s="73"/>
      <c r="EC76" s="73"/>
      <c r="ED76" s="73"/>
      <c r="EE76" s="74"/>
      <c r="EF76" s="73"/>
      <c r="EG76" s="73"/>
      <c r="EH76" s="73"/>
      <c r="EI76" s="74"/>
      <c r="EJ76" s="191"/>
      <c r="EK76" s="73"/>
      <c r="EL76" s="191"/>
      <c r="EM76" s="191"/>
      <c r="EN76" s="73"/>
      <c r="EO76" s="73"/>
      <c r="EP76" s="73"/>
      <c r="EQ76" s="74"/>
      <c r="ER76" s="74"/>
      <c r="ES76" s="74"/>
      <c r="ET76" s="74"/>
      <c r="EU76" s="74"/>
      <c r="EV76" s="77"/>
      <c r="EW76" s="77"/>
      <c r="EX76" s="77"/>
      <c r="EY76" s="77"/>
      <c r="EZ76" s="73"/>
      <c r="FA76" s="73"/>
      <c r="FB76" s="73"/>
      <c r="FC76" s="74"/>
      <c r="FD76" s="73"/>
      <c r="FE76" s="73"/>
      <c r="FF76" s="73"/>
      <c r="FG76" s="74"/>
      <c r="FH76" s="74"/>
      <c r="FI76" s="73"/>
      <c r="FJ76" s="73"/>
      <c r="FK76" s="74"/>
      <c r="FL76" s="74"/>
      <c r="FM76" s="73"/>
      <c r="FN76" s="73"/>
      <c r="FO76" s="74"/>
      <c r="FP76" s="74"/>
      <c r="FQ76" s="73"/>
      <c r="FR76" s="73"/>
      <c r="FS76" s="74"/>
      <c r="FT76" s="73"/>
      <c r="FU76" s="73"/>
      <c r="FV76" s="73"/>
      <c r="FW76" s="74"/>
      <c r="FX76" s="74"/>
      <c r="FY76" s="73"/>
      <c r="FZ76" s="73"/>
      <c r="GA76" s="74"/>
      <c r="GB76" s="74"/>
      <c r="GC76" s="73"/>
      <c r="GD76" s="73"/>
      <c r="GE76" s="74"/>
      <c r="GF76" s="74"/>
      <c r="GG76" s="73"/>
      <c r="GH76" s="73"/>
      <c r="GI76" s="74"/>
      <c r="GJ76" s="74"/>
      <c r="GK76" s="73"/>
      <c r="GL76" s="73"/>
      <c r="GM76" s="74"/>
      <c r="GN76" s="74"/>
      <c r="GO76" s="73"/>
      <c r="GP76" s="73"/>
      <c r="GQ76" s="74"/>
      <c r="GR76" s="74"/>
      <c r="GS76" s="73"/>
      <c r="GT76" s="73"/>
      <c r="GU76" s="74"/>
      <c r="GV76" s="74"/>
      <c r="GW76" s="73"/>
      <c r="GX76" s="73"/>
      <c r="GY76" s="74"/>
      <c r="GZ76" s="74"/>
      <c r="HA76" s="73"/>
      <c r="HB76" s="73"/>
      <c r="HC76" s="74"/>
      <c r="HD76" s="74"/>
      <c r="HE76" s="73"/>
      <c r="HF76" s="73"/>
      <c r="HG76" s="74"/>
      <c r="HH76" s="74"/>
      <c r="HI76" s="73"/>
      <c r="HJ76" s="73"/>
      <c r="HK76" s="74"/>
      <c r="HL76" s="74"/>
      <c r="HM76" s="73"/>
      <c r="HN76" s="73"/>
      <c r="HO76" s="74"/>
      <c r="HP76" s="74"/>
      <c r="HQ76" s="73"/>
      <c r="HR76" s="73"/>
      <c r="HS76" s="74"/>
      <c r="HT76" s="74"/>
      <c r="HU76" s="73"/>
      <c r="HV76" s="73"/>
      <c r="HW76" s="74"/>
      <c r="HX76" s="74"/>
      <c r="HY76" s="73"/>
      <c r="HZ76" s="73"/>
      <c r="IA76" s="74"/>
      <c r="IB76" s="74"/>
      <c r="IC76" s="73"/>
      <c r="ID76" s="73"/>
      <c r="IE76" s="74"/>
      <c r="IF76" s="74"/>
      <c r="IG76" s="211">
        <v>5254.4943800000001</v>
      </c>
      <c r="IH76" s="73">
        <v>0</v>
      </c>
      <c r="II76" s="74"/>
      <c r="IJ76" s="74"/>
      <c r="IK76" s="219">
        <v>62338</v>
      </c>
      <c r="IL76" s="73">
        <v>0</v>
      </c>
      <c r="IM76" s="74"/>
    </row>
    <row r="77" spans="1:247" ht="15.75" x14ac:dyDescent="0.25">
      <c r="A77" s="10" t="s">
        <v>144</v>
      </c>
      <c r="B77" s="157">
        <f t="shared" si="164"/>
        <v>20124</v>
      </c>
      <c r="C77" s="157">
        <f t="shared" si="165"/>
        <v>20124</v>
      </c>
      <c r="D77" s="157">
        <f t="shared" si="166"/>
        <v>20124</v>
      </c>
      <c r="E77" s="157"/>
      <c r="F77" s="229">
        <f t="shared" si="298"/>
        <v>0</v>
      </c>
      <c r="G77" s="74">
        <f t="shared" si="297"/>
        <v>0</v>
      </c>
      <c r="H77" s="74"/>
      <c r="I77" s="74"/>
      <c r="J77" s="74"/>
      <c r="K77" s="74"/>
      <c r="L77" s="74"/>
      <c r="M77" s="74"/>
      <c r="N77" s="74"/>
      <c r="O77" s="73"/>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v>6000</v>
      </c>
      <c r="AS77" s="74">
        <v>6000</v>
      </c>
      <c r="AT77" s="74">
        <v>0</v>
      </c>
      <c r="AU77" s="74">
        <f>AT77/AS77*100</f>
        <v>0</v>
      </c>
      <c r="AV77" s="196"/>
      <c r="AW77" s="196"/>
      <c r="AX77" s="196"/>
      <c r="AY77" s="196"/>
      <c r="AZ77" s="74"/>
      <c r="BA77" s="74"/>
      <c r="BB77" s="74"/>
      <c r="BC77" s="192"/>
      <c r="BD77" s="192"/>
      <c r="BE77" s="74"/>
      <c r="BF77" s="74"/>
      <c r="BG77" s="192"/>
      <c r="BH77" s="74">
        <v>14124</v>
      </c>
      <c r="BI77" s="74">
        <v>14124</v>
      </c>
      <c r="BJ77" s="74">
        <v>0</v>
      </c>
      <c r="BK77" s="75">
        <f t="shared" si="167"/>
        <v>0</v>
      </c>
      <c r="BL77" s="74"/>
      <c r="BM77" s="74"/>
      <c r="BN77" s="74"/>
      <c r="BO77" s="192"/>
      <c r="BP77" s="192"/>
      <c r="BQ77" s="74"/>
      <c r="BR77" s="74"/>
      <c r="BS77" s="192"/>
      <c r="BT77" s="74"/>
      <c r="BU77" s="74"/>
      <c r="BV77" s="74"/>
      <c r="BW77" s="74"/>
      <c r="BX77" s="73"/>
      <c r="BY77" s="73"/>
      <c r="BZ77" s="74"/>
      <c r="CA77" s="192"/>
      <c r="CB77" s="74"/>
      <c r="CC77" s="74"/>
      <c r="CD77" s="74"/>
      <c r="CE77" s="73"/>
      <c r="CF77" s="74"/>
      <c r="CG77" s="74"/>
      <c r="CH77" s="74"/>
      <c r="CI77" s="74"/>
      <c r="CJ77" s="74"/>
      <c r="CK77" s="74"/>
      <c r="CL77" s="74"/>
      <c r="CM77" s="74"/>
      <c r="CN77" s="73"/>
      <c r="CO77" s="73"/>
      <c r="CP77" s="74"/>
      <c r="CQ77" s="192"/>
      <c r="CR77" s="73"/>
      <c r="CS77" s="73"/>
      <c r="CT77" s="74"/>
      <c r="CU77" s="192"/>
      <c r="CV77" s="74"/>
      <c r="CW77" s="74"/>
      <c r="CX77" s="74"/>
      <c r="CY77" s="192"/>
      <c r="CZ77" s="74"/>
      <c r="DA77" s="74"/>
      <c r="DB77" s="74"/>
      <c r="DC77" s="192"/>
      <c r="DD77" s="74"/>
      <c r="DE77" s="74"/>
      <c r="DF77" s="74"/>
      <c r="DG77" s="192"/>
      <c r="DH77" s="74"/>
      <c r="DI77" s="74"/>
      <c r="DJ77" s="74"/>
      <c r="DK77" s="192"/>
      <c r="DL77" s="74"/>
      <c r="DM77" s="74"/>
      <c r="DN77" s="74"/>
      <c r="DO77" s="192"/>
      <c r="DP77" s="74"/>
      <c r="DQ77" s="74"/>
      <c r="DR77" s="74"/>
      <c r="DS77" s="74"/>
      <c r="DT77" s="74"/>
      <c r="DU77" s="74"/>
      <c r="DV77" s="74"/>
      <c r="DW77" s="74"/>
      <c r="DX77" s="74"/>
      <c r="DY77" s="74"/>
      <c r="DZ77" s="74"/>
      <c r="EA77" s="74"/>
      <c r="EB77" s="74"/>
      <c r="EC77" s="74"/>
      <c r="ED77" s="74"/>
      <c r="EE77" s="74"/>
      <c r="EF77" s="74"/>
      <c r="EG77" s="74"/>
      <c r="EH77" s="74"/>
      <c r="EI77" s="74"/>
      <c r="EJ77" s="192"/>
      <c r="EK77" s="73"/>
      <c r="EL77" s="74"/>
      <c r="EM77" s="192"/>
      <c r="EN77" s="74"/>
      <c r="EO77" s="74"/>
      <c r="EP77" s="74"/>
      <c r="EQ77" s="74"/>
      <c r="ER77" s="74"/>
      <c r="ES77" s="74"/>
      <c r="ET77" s="74"/>
      <c r="EU77" s="74"/>
      <c r="EV77" s="77"/>
      <c r="EW77" s="77"/>
      <c r="EX77" s="77"/>
      <c r="EY77" s="77"/>
      <c r="EZ77" s="74"/>
      <c r="FA77" s="74"/>
      <c r="FB77" s="74"/>
      <c r="FC77" s="74"/>
      <c r="FD77" s="74"/>
      <c r="FE77" s="74"/>
      <c r="FF77" s="74"/>
      <c r="FG77" s="74"/>
      <c r="FH77" s="74"/>
      <c r="FI77" s="74"/>
      <c r="FJ77" s="74"/>
      <c r="FK77" s="74"/>
      <c r="FL77" s="74"/>
      <c r="FM77" s="74"/>
      <c r="FN77" s="74"/>
      <c r="FO77" s="74"/>
      <c r="FP77" s="74"/>
      <c r="FQ77" s="74"/>
      <c r="FR77" s="74"/>
      <c r="FS77" s="74"/>
      <c r="FT77" s="74"/>
      <c r="FU77" s="74"/>
      <c r="FV77" s="74"/>
      <c r="FW77" s="74"/>
      <c r="FX77" s="74"/>
      <c r="FY77" s="74"/>
      <c r="FZ77" s="74"/>
      <c r="GA77" s="74"/>
      <c r="GB77" s="74"/>
      <c r="GC77" s="74"/>
      <c r="GD77" s="74"/>
      <c r="GE77" s="74"/>
      <c r="GF77" s="74"/>
      <c r="GG77" s="74"/>
      <c r="GH77" s="74"/>
      <c r="GI77" s="74"/>
      <c r="GJ77" s="74"/>
      <c r="GK77" s="74"/>
      <c r="GL77" s="74"/>
      <c r="GM77" s="74"/>
      <c r="GN77" s="74"/>
      <c r="GO77" s="74"/>
      <c r="GP77" s="74"/>
      <c r="GQ77" s="74"/>
      <c r="GR77" s="74"/>
      <c r="GS77" s="74"/>
      <c r="GT77" s="74"/>
      <c r="GU77" s="74"/>
      <c r="GV77" s="74"/>
      <c r="GW77" s="74"/>
      <c r="GX77" s="74"/>
      <c r="GY77" s="74"/>
      <c r="GZ77" s="74"/>
      <c r="HA77" s="74"/>
      <c r="HB77" s="74"/>
      <c r="HC77" s="74"/>
      <c r="HD77" s="74"/>
      <c r="HE77" s="74"/>
      <c r="HF77" s="74"/>
      <c r="HG77" s="74"/>
      <c r="HH77" s="74"/>
      <c r="HI77" s="74"/>
      <c r="HJ77" s="74"/>
      <c r="HK77" s="74"/>
      <c r="HL77" s="74"/>
      <c r="HM77" s="74"/>
      <c r="HN77" s="74"/>
      <c r="HO77" s="74"/>
      <c r="HP77" s="74"/>
      <c r="HQ77" s="74"/>
      <c r="HR77" s="74"/>
      <c r="HS77" s="74"/>
      <c r="HT77" s="74"/>
      <c r="HU77" s="74"/>
      <c r="HV77" s="74"/>
      <c r="HW77" s="74"/>
      <c r="HX77" s="74"/>
      <c r="HY77" s="74"/>
      <c r="HZ77" s="74"/>
      <c r="IA77" s="74"/>
      <c r="IB77" s="74"/>
      <c r="IC77" s="74"/>
      <c r="ID77" s="74"/>
      <c r="IE77" s="74"/>
      <c r="IF77" s="74"/>
      <c r="IG77" s="74"/>
      <c r="IH77" s="74"/>
      <c r="II77" s="74"/>
      <c r="IJ77" s="74"/>
      <c r="IK77" s="74"/>
      <c r="IL77" s="74"/>
      <c r="IM77" s="74"/>
    </row>
    <row r="78" spans="1:247" ht="15.75" x14ac:dyDescent="0.25">
      <c r="A78" s="10" t="s">
        <v>312</v>
      </c>
      <c r="B78" s="157">
        <f t="shared" ref="B78:B141" si="322">H78+L78+P78+T78+X78+AB78+AF78+AJ78+AN78+AR78+AV78+AZ78+BD78+BH78+BL78+BP78+BT78+BX78+CB78+CF78+CJ78+CN78+CR78+CV78+CZ78+DD78+DH78+DL78+DP78+DT78+DX78+EB78+EF78+EJ78+EN78+ER78+EV78+EZ78+FD78+FH78+FL78+FP78+FT78+FX78+GB78+GF78+GJ78+GN78+GR78+GV78+GZ78+HD78+HH78+HL78+HP78+HT78+HX78+IB78+IF78+IJ78</f>
        <v>3111</v>
      </c>
      <c r="C78" s="157">
        <f t="shared" ref="C78:C141" si="323">I78+M78+Q78+U78+Y78+AC78+AG78+AK78+AO78+AS78+AW78+BA78+BE78+BI78+BM78+BQ78+BU78+BY78+CC78+CG78+CK78+CO78+CS78+CW78+DA78+DE78+DI78+DM78+DQ78+DU78+DY78+EC78+EG78+EK78+EO78+ES78+EW78+FA78+FE78+FI78+FM78+FQ78+FU78+FY78+GC78+GG78+GK78+GO78+GS78+GW78+HA78+HE78+HI78+HM78+HQ78+HU78+HY78+IC78+IG78+IK78</f>
        <v>3699.252</v>
      </c>
      <c r="D78" s="157">
        <f t="shared" ref="D78:D141" si="324">I78+M78+Q78+U78+Y78+AC78+AG78+AK78+AO78+AS78+AW78+BA78+BE78+BI78+BM78+BQ78+BU78+BY78+CC78+CG78+CK78+CO78+CS78+CW78+DA78+DE78+DI78+DM78+DQ78+DU78+DY78+EC78+EG78+EK78+EO78+ES78+EW78+FA78+FE78+FI78+FM78+FQ78+FU78+FY78+GC78+GG78+GK78+GO78+GS78+GW78+HA78+HE78+HI78+HM78+HQ78+HU78+HY78+IC78+IG78+IK78</f>
        <v>3699.252</v>
      </c>
      <c r="E78" s="157"/>
      <c r="F78" s="229">
        <f t="shared" si="298"/>
        <v>0</v>
      </c>
      <c r="G78" s="74">
        <f t="shared" si="297"/>
        <v>0</v>
      </c>
      <c r="H78" s="74"/>
      <c r="I78" s="74"/>
      <c r="J78" s="74"/>
      <c r="K78" s="74"/>
      <c r="L78" s="74"/>
      <c r="M78" s="74"/>
      <c r="N78" s="74"/>
      <c r="O78" s="73"/>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196"/>
      <c r="AW78" s="196"/>
      <c r="AX78" s="196"/>
      <c r="AY78" s="196"/>
      <c r="AZ78" s="74"/>
      <c r="BA78" s="74"/>
      <c r="BB78" s="74"/>
      <c r="BC78" s="192"/>
      <c r="BD78" s="192"/>
      <c r="BE78" s="74"/>
      <c r="BF78" s="74"/>
      <c r="BG78" s="192"/>
      <c r="BH78" s="74">
        <v>3111</v>
      </c>
      <c r="BI78" s="74">
        <v>3111</v>
      </c>
      <c r="BJ78" s="74">
        <v>0</v>
      </c>
      <c r="BK78" s="75">
        <f t="shared" si="167"/>
        <v>0</v>
      </c>
      <c r="BL78" s="74"/>
      <c r="BM78" s="74"/>
      <c r="BN78" s="74"/>
      <c r="BO78" s="192"/>
      <c r="BP78" s="192"/>
      <c r="BQ78" s="74"/>
      <c r="BR78" s="74"/>
      <c r="BS78" s="192"/>
      <c r="BT78" s="74"/>
      <c r="BU78" s="74">
        <v>588.25199999999995</v>
      </c>
      <c r="BV78" s="74">
        <v>0</v>
      </c>
      <c r="BW78" s="74"/>
      <c r="BX78" s="73"/>
      <c r="BY78" s="73"/>
      <c r="BZ78" s="74"/>
      <c r="CA78" s="192"/>
      <c r="CB78" s="74"/>
      <c r="CC78" s="74"/>
      <c r="CD78" s="74"/>
      <c r="CE78" s="73"/>
      <c r="CF78" s="74"/>
      <c r="CG78" s="74"/>
      <c r="CH78" s="74"/>
      <c r="CI78" s="74"/>
      <c r="CJ78" s="74"/>
      <c r="CK78" s="74"/>
      <c r="CL78" s="74"/>
      <c r="CM78" s="74"/>
      <c r="CN78" s="73"/>
      <c r="CO78" s="73"/>
      <c r="CP78" s="74"/>
      <c r="CQ78" s="192"/>
      <c r="CR78" s="73"/>
      <c r="CS78" s="73"/>
      <c r="CT78" s="74"/>
      <c r="CU78" s="192"/>
      <c r="CV78" s="74"/>
      <c r="CW78" s="74"/>
      <c r="CX78" s="74"/>
      <c r="CY78" s="192"/>
      <c r="CZ78" s="74"/>
      <c r="DA78" s="74"/>
      <c r="DB78" s="74"/>
      <c r="DC78" s="192"/>
      <c r="DD78" s="74"/>
      <c r="DE78" s="74"/>
      <c r="DF78" s="74"/>
      <c r="DG78" s="192"/>
      <c r="DH78" s="74"/>
      <c r="DI78" s="74"/>
      <c r="DJ78" s="74"/>
      <c r="DK78" s="192"/>
      <c r="DL78" s="74"/>
      <c r="DM78" s="74"/>
      <c r="DN78" s="74"/>
      <c r="DO78" s="192"/>
      <c r="DP78" s="74"/>
      <c r="DQ78" s="74"/>
      <c r="DR78" s="74"/>
      <c r="DS78" s="74"/>
      <c r="DT78" s="74"/>
      <c r="DU78" s="74"/>
      <c r="DV78" s="74"/>
      <c r="DW78" s="74"/>
      <c r="DX78" s="74"/>
      <c r="DY78" s="74"/>
      <c r="DZ78" s="74"/>
      <c r="EA78" s="74"/>
      <c r="EB78" s="74"/>
      <c r="EC78" s="74"/>
      <c r="ED78" s="74"/>
      <c r="EE78" s="74"/>
      <c r="EF78" s="74"/>
      <c r="EG78" s="74"/>
      <c r="EH78" s="74"/>
      <c r="EI78" s="74"/>
      <c r="EJ78" s="192"/>
      <c r="EK78" s="73"/>
      <c r="EL78" s="74"/>
      <c r="EM78" s="192"/>
      <c r="EN78" s="74"/>
      <c r="EO78" s="74"/>
      <c r="EP78" s="74"/>
      <c r="EQ78" s="74"/>
      <c r="ER78" s="74"/>
      <c r="ES78" s="74"/>
      <c r="ET78" s="74"/>
      <c r="EU78" s="74"/>
      <c r="EV78" s="77"/>
      <c r="EW78" s="77"/>
      <c r="EX78" s="77"/>
      <c r="EY78" s="77"/>
      <c r="EZ78" s="74"/>
      <c r="FA78" s="74"/>
      <c r="FB78" s="74"/>
      <c r="FC78" s="74"/>
      <c r="FD78" s="74"/>
      <c r="FE78" s="74"/>
      <c r="FF78" s="74"/>
      <c r="FG78" s="74"/>
      <c r="FH78" s="74"/>
      <c r="FI78" s="74"/>
      <c r="FJ78" s="74"/>
      <c r="FK78" s="74"/>
      <c r="FL78" s="74"/>
      <c r="FM78" s="74"/>
      <c r="FN78" s="74"/>
      <c r="FO78" s="74"/>
      <c r="FP78" s="74"/>
      <c r="FQ78" s="74"/>
      <c r="FR78" s="74"/>
      <c r="FS78" s="74"/>
      <c r="FT78" s="74"/>
      <c r="FU78" s="74"/>
      <c r="FV78" s="74"/>
      <c r="FW78" s="74"/>
      <c r="FX78" s="74"/>
      <c r="FY78" s="74"/>
      <c r="FZ78" s="74"/>
      <c r="GA78" s="74"/>
      <c r="GB78" s="74"/>
      <c r="GC78" s="74"/>
      <c r="GD78" s="74"/>
      <c r="GE78" s="74"/>
      <c r="GF78" s="74"/>
      <c r="GG78" s="74"/>
      <c r="GH78" s="74"/>
      <c r="GI78" s="74"/>
      <c r="GJ78" s="74"/>
      <c r="GK78" s="74"/>
      <c r="GL78" s="74"/>
      <c r="GM78" s="74"/>
      <c r="GN78" s="74"/>
      <c r="GO78" s="74"/>
      <c r="GP78" s="74"/>
      <c r="GQ78" s="74"/>
      <c r="GR78" s="74"/>
      <c r="GS78" s="74"/>
      <c r="GT78" s="74"/>
      <c r="GU78" s="74"/>
      <c r="GV78" s="74"/>
      <c r="GW78" s="74"/>
      <c r="GX78" s="74"/>
      <c r="GY78" s="74"/>
      <c r="GZ78" s="74"/>
      <c r="HA78" s="74"/>
      <c r="HB78" s="74"/>
      <c r="HC78" s="74"/>
      <c r="HD78" s="74"/>
      <c r="HE78" s="74"/>
      <c r="HF78" s="74"/>
      <c r="HG78" s="74"/>
      <c r="HH78" s="74"/>
      <c r="HI78" s="74"/>
      <c r="HJ78" s="74"/>
      <c r="HK78" s="74"/>
      <c r="HL78" s="74"/>
      <c r="HM78" s="74"/>
      <c r="HN78" s="74"/>
      <c r="HO78" s="74"/>
      <c r="HP78" s="74"/>
      <c r="HQ78" s="74"/>
      <c r="HR78" s="74"/>
      <c r="HS78" s="74"/>
      <c r="HT78" s="74"/>
      <c r="HU78" s="74"/>
      <c r="HV78" s="74"/>
      <c r="HW78" s="74"/>
      <c r="HX78" s="74"/>
      <c r="HY78" s="74"/>
      <c r="HZ78" s="74"/>
      <c r="IA78" s="74"/>
      <c r="IB78" s="74"/>
      <c r="IC78" s="74"/>
      <c r="ID78" s="74"/>
      <c r="IE78" s="74"/>
      <c r="IF78" s="74"/>
      <c r="IG78" s="74"/>
      <c r="IH78" s="74"/>
      <c r="II78" s="74"/>
      <c r="IJ78" s="74"/>
      <c r="IK78" s="74"/>
      <c r="IL78" s="74"/>
      <c r="IM78" s="74"/>
    </row>
    <row r="79" spans="1:247" ht="15.75" x14ac:dyDescent="0.25">
      <c r="A79" s="10" t="s">
        <v>311</v>
      </c>
      <c r="B79" s="157">
        <f t="shared" si="322"/>
        <v>5004</v>
      </c>
      <c r="C79" s="157">
        <f t="shared" si="323"/>
        <v>5004</v>
      </c>
      <c r="D79" s="157">
        <f t="shared" si="324"/>
        <v>5004</v>
      </c>
      <c r="E79" s="157"/>
      <c r="F79" s="229">
        <f t="shared" si="298"/>
        <v>0</v>
      </c>
      <c r="G79" s="74">
        <f t="shared" si="297"/>
        <v>0</v>
      </c>
      <c r="H79" s="74"/>
      <c r="I79" s="74"/>
      <c r="J79" s="74"/>
      <c r="K79" s="74"/>
      <c r="L79" s="74"/>
      <c r="M79" s="74"/>
      <c r="N79" s="74"/>
      <c r="O79" s="73"/>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196"/>
      <c r="AW79" s="196"/>
      <c r="AX79" s="196"/>
      <c r="AY79" s="196"/>
      <c r="AZ79" s="74"/>
      <c r="BA79" s="74"/>
      <c r="BB79" s="74"/>
      <c r="BC79" s="192"/>
      <c r="BD79" s="192"/>
      <c r="BE79" s="74"/>
      <c r="BF79" s="74"/>
      <c r="BG79" s="192"/>
      <c r="BH79" s="74">
        <v>5004</v>
      </c>
      <c r="BI79" s="74">
        <v>5004</v>
      </c>
      <c r="BJ79" s="74">
        <v>0</v>
      </c>
      <c r="BK79" s="75">
        <f t="shared" si="167"/>
        <v>0</v>
      </c>
      <c r="BL79" s="74"/>
      <c r="BM79" s="74"/>
      <c r="BN79" s="74"/>
      <c r="BO79" s="192"/>
      <c r="BP79" s="192"/>
      <c r="BQ79" s="74"/>
      <c r="BR79" s="74"/>
      <c r="BS79" s="192"/>
      <c r="BT79" s="74"/>
      <c r="BU79" s="74"/>
      <c r="BV79" s="74"/>
      <c r="BW79" s="74"/>
      <c r="BX79" s="73"/>
      <c r="BY79" s="73"/>
      <c r="BZ79" s="74"/>
      <c r="CA79" s="192"/>
      <c r="CB79" s="74"/>
      <c r="CC79" s="74"/>
      <c r="CD79" s="74"/>
      <c r="CE79" s="73"/>
      <c r="CF79" s="74"/>
      <c r="CG79" s="74"/>
      <c r="CH79" s="74"/>
      <c r="CI79" s="74"/>
      <c r="CJ79" s="74"/>
      <c r="CK79" s="74"/>
      <c r="CL79" s="74"/>
      <c r="CM79" s="74"/>
      <c r="CN79" s="73"/>
      <c r="CO79" s="73"/>
      <c r="CP79" s="74"/>
      <c r="CQ79" s="192"/>
      <c r="CR79" s="73"/>
      <c r="CS79" s="73"/>
      <c r="CT79" s="74"/>
      <c r="CU79" s="192"/>
      <c r="CV79" s="74"/>
      <c r="CW79" s="74"/>
      <c r="CX79" s="74"/>
      <c r="CY79" s="192"/>
      <c r="CZ79" s="74"/>
      <c r="DA79" s="74"/>
      <c r="DB79" s="74"/>
      <c r="DC79" s="192"/>
      <c r="DD79" s="74"/>
      <c r="DE79" s="74"/>
      <c r="DF79" s="74"/>
      <c r="DG79" s="192"/>
      <c r="DH79" s="74"/>
      <c r="DI79" s="74"/>
      <c r="DJ79" s="74"/>
      <c r="DK79" s="192"/>
      <c r="DL79" s="74"/>
      <c r="DM79" s="74"/>
      <c r="DN79" s="74"/>
      <c r="DO79" s="192"/>
      <c r="DP79" s="74"/>
      <c r="DQ79" s="74"/>
      <c r="DR79" s="74"/>
      <c r="DS79" s="74"/>
      <c r="DT79" s="74"/>
      <c r="DU79" s="74"/>
      <c r="DV79" s="74"/>
      <c r="DW79" s="74"/>
      <c r="DX79" s="74"/>
      <c r="DY79" s="74"/>
      <c r="DZ79" s="74"/>
      <c r="EA79" s="74"/>
      <c r="EB79" s="74"/>
      <c r="EC79" s="74"/>
      <c r="ED79" s="74"/>
      <c r="EE79" s="74"/>
      <c r="EF79" s="74"/>
      <c r="EG79" s="74"/>
      <c r="EH79" s="74"/>
      <c r="EI79" s="74"/>
      <c r="EJ79" s="192"/>
      <c r="EK79" s="73"/>
      <c r="EL79" s="74"/>
      <c r="EM79" s="192"/>
      <c r="EN79" s="74"/>
      <c r="EO79" s="74"/>
      <c r="EP79" s="74"/>
      <c r="EQ79" s="74"/>
      <c r="ER79" s="74"/>
      <c r="ES79" s="74"/>
      <c r="ET79" s="74"/>
      <c r="EU79" s="74"/>
      <c r="EV79" s="77"/>
      <c r="EW79" s="77"/>
      <c r="EX79" s="77"/>
      <c r="EY79" s="77"/>
      <c r="EZ79" s="74"/>
      <c r="FA79" s="74"/>
      <c r="FB79" s="74"/>
      <c r="FC79" s="74"/>
      <c r="FD79" s="74"/>
      <c r="FE79" s="74"/>
      <c r="FF79" s="74"/>
      <c r="FG79" s="74"/>
      <c r="FH79" s="74"/>
      <c r="FI79" s="74"/>
      <c r="FJ79" s="74"/>
      <c r="FK79" s="74"/>
      <c r="FL79" s="74"/>
      <c r="FM79" s="74"/>
      <c r="FN79" s="74"/>
      <c r="FO79" s="74"/>
      <c r="FP79" s="74"/>
      <c r="FQ79" s="74"/>
      <c r="FR79" s="74"/>
      <c r="FS79" s="74"/>
      <c r="FT79" s="74"/>
      <c r="FU79" s="74"/>
      <c r="FV79" s="74"/>
      <c r="FW79" s="74"/>
      <c r="FX79" s="74"/>
      <c r="FY79" s="74"/>
      <c r="FZ79" s="74"/>
      <c r="GA79" s="74"/>
      <c r="GB79" s="74"/>
      <c r="GC79" s="74"/>
      <c r="GD79" s="74"/>
      <c r="GE79" s="74"/>
      <c r="GF79" s="74"/>
      <c r="GG79" s="74"/>
      <c r="GH79" s="74"/>
      <c r="GI79" s="74"/>
      <c r="GJ79" s="74"/>
      <c r="GK79" s="74"/>
      <c r="GL79" s="74"/>
      <c r="GM79" s="74"/>
      <c r="GN79" s="74"/>
      <c r="GO79" s="74"/>
      <c r="GP79" s="74"/>
      <c r="GQ79" s="74"/>
      <c r="GR79" s="74"/>
      <c r="GS79" s="74"/>
      <c r="GT79" s="74"/>
      <c r="GU79" s="74"/>
      <c r="GV79" s="74"/>
      <c r="GW79" s="74"/>
      <c r="GX79" s="74"/>
      <c r="GY79" s="74"/>
      <c r="GZ79" s="74"/>
      <c r="HA79" s="74"/>
      <c r="HB79" s="74"/>
      <c r="HC79" s="74"/>
      <c r="HD79" s="74"/>
      <c r="HE79" s="74"/>
      <c r="HF79" s="74"/>
      <c r="HG79" s="74"/>
      <c r="HH79" s="74"/>
      <c r="HI79" s="74"/>
      <c r="HJ79" s="74"/>
      <c r="HK79" s="74"/>
      <c r="HL79" s="74"/>
      <c r="HM79" s="74"/>
      <c r="HN79" s="74"/>
      <c r="HO79" s="74"/>
      <c r="HP79" s="74"/>
      <c r="HQ79" s="74"/>
      <c r="HR79" s="74"/>
      <c r="HS79" s="74"/>
      <c r="HT79" s="74"/>
      <c r="HU79" s="74"/>
      <c r="HV79" s="74"/>
      <c r="HW79" s="74"/>
      <c r="HX79" s="74"/>
      <c r="HY79" s="74"/>
      <c r="HZ79" s="74"/>
      <c r="IA79" s="74"/>
      <c r="IB79" s="74"/>
      <c r="IC79" s="74"/>
      <c r="ID79" s="74"/>
      <c r="IE79" s="74"/>
      <c r="IF79" s="74"/>
      <c r="IG79" s="74"/>
      <c r="IH79" s="74"/>
      <c r="II79" s="74"/>
      <c r="IJ79" s="74"/>
      <c r="IK79" s="74"/>
      <c r="IL79" s="74"/>
      <c r="IM79" s="74"/>
    </row>
    <row r="80" spans="1:247" ht="15.75" x14ac:dyDescent="0.25">
      <c r="A80" s="10" t="s">
        <v>145</v>
      </c>
      <c r="B80" s="157">
        <f t="shared" si="322"/>
        <v>6801</v>
      </c>
      <c r="C80" s="157">
        <f t="shared" si="323"/>
        <v>6801</v>
      </c>
      <c r="D80" s="157">
        <f t="shared" si="324"/>
        <v>6801</v>
      </c>
      <c r="E80" s="157"/>
      <c r="F80" s="229">
        <f t="shared" si="298"/>
        <v>0</v>
      </c>
      <c r="G80" s="74">
        <f t="shared" si="297"/>
        <v>0</v>
      </c>
      <c r="H80" s="74"/>
      <c r="I80" s="74"/>
      <c r="J80" s="74"/>
      <c r="K80" s="74"/>
      <c r="L80" s="74"/>
      <c r="M80" s="74"/>
      <c r="N80" s="74"/>
      <c r="O80" s="73"/>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c r="AP80" s="74"/>
      <c r="AQ80" s="74"/>
      <c r="AR80" s="74"/>
      <c r="AS80" s="74"/>
      <c r="AT80" s="74"/>
      <c r="AU80" s="74"/>
      <c r="AV80" s="196"/>
      <c r="AW80" s="196"/>
      <c r="AX80" s="196"/>
      <c r="AY80" s="196"/>
      <c r="AZ80" s="74"/>
      <c r="BA80" s="74"/>
      <c r="BB80" s="74"/>
      <c r="BC80" s="192"/>
      <c r="BD80" s="192"/>
      <c r="BE80" s="74"/>
      <c r="BF80" s="74"/>
      <c r="BG80" s="192"/>
      <c r="BH80" s="74">
        <v>6801</v>
      </c>
      <c r="BI80" s="74">
        <v>6801</v>
      </c>
      <c r="BJ80" s="74">
        <v>0</v>
      </c>
      <c r="BK80" s="75">
        <f t="shared" ref="BK80:BK143" si="325">BJ80/BI80*100</f>
        <v>0</v>
      </c>
      <c r="BL80" s="74"/>
      <c r="BM80" s="74"/>
      <c r="BN80" s="74"/>
      <c r="BO80" s="192"/>
      <c r="BP80" s="192"/>
      <c r="BQ80" s="74"/>
      <c r="BR80" s="74"/>
      <c r="BS80" s="192"/>
      <c r="BT80" s="74"/>
      <c r="BU80" s="74"/>
      <c r="BV80" s="74"/>
      <c r="BW80" s="74"/>
      <c r="BX80" s="73"/>
      <c r="BY80" s="73"/>
      <c r="BZ80" s="74"/>
      <c r="CA80" s="192"/>
      <c r="CB80" s="74"/>
      <c r="CC80" s="74"/>
      <c r="CD80" s="74"/>
      <c r="CE80" s="73"/>
      <c r="CF80" s="74"/>
      <c r="CG80" s="74"/>
      <c r="CH80" s="74"/>
      <c r="CI80" s="74"/>
      <c r="CJ80" s="74"/>
      <c r="CK80" s="74"/>
      <c r="CL80" s="74"/>
      <c r="CM80" s="74"/>
      <c r="CN80" s="73"/>
      <c r="CO80" s="73"/>
      <c r="CP80" s="74"/>
      <c r="CQ80" s="192"/>
      <c r="CR80" s="73"/>
      <c r="CS80" s="73"/>
      <c r="CT80" s="74"/>
      <c r="CU80" s="192"/>
      <c r="CV80" s="74"/>
      <c r="CW80" s="74"/>
      <c r="CX80" s="74"/>
      <c r="CY80" s="192"/>
      <c r="CZ80" s="74"/>
      <c r="DA80" s="74"/>
      <c r="DB80" s="74"/>
      <c r="DC80" s="192"/>
      <c r="DD80" s="74"/>
      <c r="DE80" s="74"/>
      <c r="DF80" s="74"/>
      <c r="DG80" s="192"/>
      <c r="DH80" s="74"/>
      <c r="DI80" s="74"/>
      <c r="DJ80" s="74"/>
      <c r="DK80" s="192"/>
      <c r="DL80" s="74"/>
      <c r="DM80" s="74"/>
      <c r="DN80" s="74"/>
      <c r="DO80" s="192"/>
      <c r="DP80" s="74"/>
      <c r="DQ80" s="74"/>
      <c r="DR80" s="74"/>
      <c r="DS80" s="74"/>
      <c r="DT80" s="74"/>
      <c r="DU80" s="74"/>
      <c r="DV80" s="74"/>
      <c r="DW80" s="74"/>
      <c r="DX80" s="74"/>
      <c r="DY80" s="74"/>
      <c r="DZ80" s="74"/>
      <c r="EA80" s="74"/>
      <c r="EB80" s="74"/>
      <c r="EC80" s="74"/>
      <c r="ED80" s="74"/>
      <c r="EE80" s="74"/>
      <c r="EF80" s="74"/>
      <c r="EG80" s="74"/>
      <c r="EH80" s="74"/>
      <c r="EI80" s="74"/>
      <c r="EJ80" s="192"/>
      <c r="EK80" s="73"/>
      <c r="EL80" s="74"/>
      <c r="EM80" s="192"/>
      <c r="EN80" s="74"/>
      <c r="EO80" s="74"/>
      <c r="EP80" s="74"/>
      <c r="EQ80" s="74"/>
      <c r="ER80" s="74"/>
      <c r="ES80" s="74"/>
      <c r="ET80" s="74"/>
      <c r="EU80" s="74"/>
      <c r="EV80" s="77"/>
      <c r="EW80" s="77"/>
      <c r="EX80" s="77"/>
      <c r="EY80" s="77"/>
      <c r="EZ80" s="74"/>
      <c r="FA80" s="74"/>
      <c r="FB80" s="74"/>
      <c r="FC80" s="71"/>
      <c r="FD80" s="74"/>
      <c r="FE80" s="74"/>
      <c r="FF80" s="74"/>
      <c r="FG80" s="71"/>
      <c r="FH80" s="74"/>
      <c r="FI80" s="74"/>
      <c r="FJ80" s="74"/>
      <c r="FK80" s="71"/>
      <c r="FL80" s="74"/>
      <c r="FM80" s="74"/>
      <c r="FN80" s="74"/>
      <c r="FO80" s="71"/>
      <c r="FP80" s="74"/>
      <c r="FQ80" s="74"/>
      <c r="FR80" s="74"/>
      <c r="FS80" s="71"/>
      <c r="FT80" s="74"/>
      <c r="FU80" s="74"/>
      <c r="FV80" s="74"/>
      <c r="FW80" s="71"/>
      <c r="FX80" s="74"/>
      <c r="FY80" s="74"/>
      <c r="FZ80" s="74"/>
      <c r="GA80" s="71"/>
      <c r="GB80" s="74"/>
      <c r="GC80" s="74"/>
      <c r="GD80" s="74"/>
      <c r="GE80" s="71"/>
      <c r="GF80" s="74"/>
      <c r="GG80" s="74"/>
      <c r="GH80" s="74"/>
      <c r="GI80" s="74"/>
      <c r="GJ80" s="74"/>
      <c r="GK80" s="74"/>
      <c r="GL80" s="74"/>
      <c r="GM80" s="71"/>
      <c r="GN80" s="74"/>
      <c r="GO80" s="74"/>
      <c r="GP80" s="74"/>
      <c r="GQ80" s="71"/>
      <c r="GR80" s="74"/>
      <c r="GS80" s="74"/>
      <c r="GT80" s="74"/>
      <c r="GU80" s="71"/>
      <c r="GV80" s="74"/>
      <c r="GW80" s="74"/>
      <c r="GX80" s="74"/>
      <c r="GY80" s="71"/>
      <c r="GZ80" s="74"/>
      <c r="HA80" s="74"/>
      <c r="HB80" s="74"/>
      <c r="HC80" s="71"/>
      <c r="HD80" s="74"/>
      <c r="HE80" s="74"/>
      <c r="HF80" s="74"/>
      <c r="HG80" s="71"/>
      <c r="HH80" s="74"/>
      <c r="HI80" s="74"/>
      <c r="HJ80" s="74"/>
      <c r="HK80" s="71"/>
      <c r="HL80" s="74"/>
      <c r="HM80" s="74"/>
      <c r="HN80" s="74"/>
      <c r="HO80" s="71"/>
      <c r="HP80" s="74"/>
      <c r="HQ80" s="74"/>
      <c r="HR80" s="74"/>
      <c r="HS80" s="71"/>
      <c r="HT80" s="74"/>
      <c r="HU80" s="74"/>
      <c r="HV80" s="74"/>
      <c r="HW80" s="71"/>
      <c r="HX80" s="74"/>
      <c r="HY80" s="74"/>
      <c r="HZ80" s="74"/>
      <c r="IA80" s="71"/>
      <c r="IB80" s="74"/>
      <c r="IC80" s="74"/>
      <c r="ID80" s="74"/>
      <c r="IE80" s="71"/>
      <c r="IF80" s="74"/>
      <c r="IG80" s="74"/>
      <c r="IH80" s="74"/>
      <c r="II80" s="71"/>
      <c r="IJ80" s="74"/>
      <c r="IK80" s="74"/>
      <c r="IL80" s="74"/>
      <c r="IM80" s="71"/>
    </row>
    <row r="81" spans="1:247" s="69" customFormat="1" ht="31.5" x14ac:dyDescent="0.25">
      <c r="A81" s="80" t="s">
        <v>324</v>
      </c>
      <c r="B81" s="156">
        <f t="shared" si="322"/>
        <v>229367.34081999998</v>
      </c>
      <c r="C81" s="156">
        <f t="shared" si="323"/>
        <v>334215.37738999992</v>
      </c>
      <c r="D81" s="156">
        <f t="shared" si="324"/>
        <v>334215.37738999992</v>
      </c>
      <c r="E81" s="156"/>
      <c r="F81" s="228">
        <f t="shared" si="298"/>
        <v>27211.780879999995</v>
      </c>
      <c r="G81" s="71">
        <f t="shared" si="297"/>
        <v>8.1419894836993816</v>
      </c>
      <c r="H81" s="72">
        <f>H82+H83+H84+H85+H86+H87+H88+H89+H90+H91+H92+H93+H94+H95+H96+H97</f>
        <v>0</v>
      </c>
      <c r="I81" s="72">
        <f>I82+I83+I84+I85+I86+I87+I88+I89+I90+I91+I92+I93+I94+I95+I96+I97</f>
        <v>0</v>
      </c>
      <c r="J81" s="72">
        <f>J82+J83+J84+J85+J86+J87+J88+J89+J90+J91+J92+J93+J94+J95+J96+J97</f>
        <v>0</v>
      </c>
      <c r="K81" s="71"/>
      <c r="L81" s="72">
        <f t="shared" ref="L81" si="326">L82+L83+L84+L85+L86+L87+L88+L89+L90+L91+L92+L93+L94+L95+L96+L97</f>
        <v>1703.8224</v>
      </c>
      <c r="M81" s="72">
        <f t="shared" ref="M81:N81" si="327">M82+M83+M84+M85+M86+M87+M88+M89+M90+M91+M92+M93+M94+M95+M96+M97</f>
        <v>1703.8224</v>
      </c>
      <c r="N81" s="72">
        <f t="shared" si="327"/>
        <v>1703.8224</v>
      </c>
      <c r="O81" s="72">
        <f>N81/M81*100</f>
        <v>100</v>
      </c>
      <c r="P81" s="72">
        <f t="shared" ref="P81" si="328">P82+P83+P84+P85+P86+P87+P88+P89+P90+P91+P92+P93+P94+P95+P96+P97</f>
        <v>0</v>
      </c>
      <c r="Q81" s="72">
        <f t="shared" ref="Q81:V81" si="329">Q82+Q83+Q84+Q85+Q86+Q87+Q88+Q89+Q90+Q91+Q92+Q93+Q94+Q95+Q96+Q97</f>
        <v>0</v>
      </c>
      <c r="R81" s="72">
        <f t="shared" si="329"/>
        <v>0</v>
      </c>
      <c r="S81" s="72">
        <f t="shared" si="329"/>
        <v>0</v>
      </c>
      <c r="T81" s="72">
        <f t="shared" ref="T81" si="330">T82+T83+T84+T85+T86+T87+T88+T89+T90+T91+T92+T93+T94+T95+T96+T97</f>
        <v>0</v>
      </c>
      <c r="U81" s="72">
        <f t="shared" si="329"/>
        <v>0</v>
      </c>
      <c r="V81" s="72">
        <f t="shared" si="329"/>
        <v>0</v>
      </c>
      <c r="W81" s="71"/>
      <c r="X81" s="72">
        <f t="shared" ref="X81" si="331">X82+X83+X84+X85+X86+X87+X88+X89+X90+X91+X92+X93+X94+X95+X96+X97</f>
        <v>112.35955</v>
      </c>
      <c r="Y81" s="72">
        <f t="shared" ref="Y81:AD81" si="332">Y82+Y83+Y84+Y85+Y86+Y87+Y88+Y89+Y90+Y91+Y92+Y93+Y94+Y95+Y96+Y97</f>
        <v>112.35955</v>
      </c>
      <c r="Z81" s="72">
        <f t="shared" ref="Z81" si="333">Z82+Z83+Z84+Z85+Z86+Z87+Z88+Z89+Z90+Z91+Z92+Z93+Z94+Z95+Z96+Z97</f>
        <v>112.35955</v>
      </c>
      <c r="AA81" s="71">
        <f>Z81/Y81*100</f>
        <v>100</v>
      </c>
      <c r="AB81" s="72">
        <f t="shared" ref="AB81" si="334">AB82+AB83+AB84+AB85+AB86+AB87+AB88+AB89+AB90+AB91+AB92+AB93+AB94+AB95+AB96+AB97</f>
        <v>56.179769999999998</v>
      </c>
      <c r="AC81" s="72">
        <f t="shared" si="332"/>
        <v>56.179769999999998</v>
      </c>
      <c r="AD81" s="72">
        <f t="shared" si="332"/>
        <v>56.179769999999998</v>
      </c>
      <c r="AE81" s="71">
        <f t="shared" si="305"/>
        <v>100</v>
      </c>
      <c r="AF81" s="72">
        <f>AF82+AF83+AF84+AF85+AF86+AF87+AF88+AF89+AF90+AF91+AF92+AF93+AF94+AF95+AF96+AF97</f>
        <v>329.89134999999999</v>
      </c>
      <c r="AG81" s="72">
        <f>AG82+AG83+AG84+AG85+AG86+AG87+AG88+AG89+AG90+AG91+AG92+AG93+AG94+AG95+AG96+AG97</f>
        <v>329.89134999999999</v>
      </c>
      <c r="AH81" s="72">
        <f>AH82+AH83+AH84+AH85+AH86+AH87+AH88+AH89+AH90+AH91+AH92+AH93+AH94+AH95+AH96+AH97</f>
        <v>329.89134999999999</v>
      </c>
      <c r="AI81" s="71">
        <f>AH81/AG81*100</f>
        <v>100</v>
      </c>
      <c r="AJ81" s="71"/>
      <c r="AK81" s="72">
        <f>AK82+AK83+AK84+AK85+AK86+AK87+AK88+AK89+AK90+AK91+AK92+AK93+AK94+AK95+AK96+AK97</f>
        <v>0</v>
      </c>
      <c r="AL81" s="72">
        <f>AL82+AL83+AL84+AL85+AL86+AL87+AL88+AL89+AL90+AL91+AL92+AL93+AL94+AL95+AL96+AL97</f>
        <v>0</v>
      </c>
      <c r="AM81" s="72">
        <f>AM82+AM83+AM84+AM85+AM86+AM87+AM88+AM89+AM90+AM91+AM92+AM93+AM94+AM95+AM96+AM97</f>
        <v>0</v>
      </c>
      <c r="AN81" s="72"/>
      <c r="AO81" s="72">
        <f>AO82+AO83+AO84+AO85+AO86+AO87+AO88+AO89+AO90+AO91+AO92+AO93+AO94+AO95+AO96+AO97</f>
        <v>0</v>
      </c>
      <c r="AP81" s="72">
        <f>AP82+AP83+AP84+AP85+AP86+AP87+AP88+AP89+AP90+AP91+AP92+AP93+AP94+AP95+AP96+AP97</f>
        <v>0</v>
      </c>
      <c r="AQ81" s="71"/>
      <c r="AR81" s="72">
        <f>AR82+AR83+AR84+AR85+AR86+AR87+AR88+AR89+AR90+AR91+AR92+AR93+AR94+AR95+AR96+AR97</f>
        <v>20000</v>
      </c>
      <c r="AS81" s="72">
        <f>AS82+AS83+AS84+AS85+AS86+AS87+AS88+AS89+AS90+AS91+AS92+AS93+AS94+AS95+AS96+AS97</f>
        <v>20000</v>
      </c>
      <c r="AT81" s="72">
        <f>AT82+AT83+AT84+AT85+AT86+AT87+AT88+AT89+AT90+AT91+AT92+AT93+AT94+AT95+AT96+AT97</f>
        <v>0</v>
      </c>
      <c r="AU81" s="71">
        <f>AT81/AS81*100</f>
        <v>0</v>
      </c>
      <c r="AV81" s="72">
        <f t="shared" ref="AV81" si="335">AV82+AV83+AV84+AV85+AV86+AV87+AV88+AV89+AV90+AV91+AV92+AV93+AV94+AV95+AV96+AV97</f>
        <v>78738.2</v>
      </c>
      <c r="AW81" s="72">
        <f t="shared" ref="AW81:BB81" si="336">AW82+AW83+AW84+AW85+AW86+AW87+AW88+AW89+AW90+AW91+AW92+AW93+AW94+AW95+AW96+AW97</f>
        <v>78738.2</v>
      </c>
      <c r="AX81" s="72">
        <f t="shared" si="336"/>
        <v>12987.632529999999</v>
      </c>
      <c r="AY81" s="72">
        <f t="shared" si="336"/>
        <v>16.49470337142581</v>
      </c>
      <c r="AZ81" s="72">
        <f t="shared" ref="AZ81" si="337">AZ82+AZ83+AZ84+AZ85+AZ86+AZ87+AZ88+AZ89+AZ90+AZ91+AZ92+AZ93+AZ94+AZ95+AZ96+AZ97</f>
        <v>0</v>
      </c>
      <c r="BA81" s="72">
        <f t="shared" si="336"/>
        <v>0</v>
      </c>
      <c r="BB81" s="72">
        <f t="shared" si="336"/>
        <v>0</v>
      </c>
      <c r="BC81" s="72"/>
      <c r="BD81" s="72"/>
      <c r="BE81" s="72">
        <f>BE82+BE83+BE84+BE85+BE86+BE87+BE88+BE89+BE90+BE91+BE92+BE93+BE94+BE95+BE96+BE97</f>
        <v>0</v>
      </c>
      <c r="BF81" s="72">
        <f>BF82+BF83+BF84+BF85+BF86+BF87+BF88+BF89+BF90+BF91+BF92+BF93+BF94+BF95+BF96+BF97</f>
        <v>0</v>
      </c>
      <c r="BG81" s="72">
        <f>BG82+BG83+BG84+BG85+BG86+BG87+BG88+BG89+BG90+BG91+BG92+BG93+BG94+BG95+BG96+BG97</f>
        <v>0</v>
      </c>
      <c r="BH81" s="72">
        <f t="shared" ref="BH81" si="338">BH82+BH83+BH84+BH85+BH86+BH87+BH88+BH89+BH90+BH91+BH92+BH93+BH94+BH95+BH96+BH97</f>
        <v>45636</v>
      </c>
      <c r="BI81" s="72">
        <f t="shared" ref="BI81:BO81" si="339">BI82+BI83+BI84+BI85+BI86+BI87+BI88+BI89+BI90+BI91+BI92+BI93+BI94+BI95+BI96+BI97</f>
        <v>45636</v>
      </c>
      <c r="BJ81" s="72">
        <f t="shared" si="339"/>
        <v>0</v>
      </c>
      <c r="BK81" s="193">
        <f t="shared" si="325"/>
        <v>0</v>
      </c>
      <c r="BL81" s="72">
        <f t="shared" ref="BL81" si="340">BL82+BL83+BL84+BL85+BL86+BL87+BL88+BL89+BL90+BL91+BL92+BL93+BL94+BL95+BL96+BL97</f>
        <v>0</v>
      </c>
      <c r="BM81" s="72">
        <f t="shared" si="339"/>
        <v>0</v>
      </c>
      <c r="BN81" s="72">
        <f t="shared" si="339"/>
        <v>0</v>
      </c>
      <c r="BO81" s="72">
        <f t="shared" si="339"/>
        <v>0</v>
      </c>
      <c r="BP81" s="72"/>
      <c r="BQ81" s="72">
        <f>BQ82+BQ83+BQ84+BQ85+BQ86+BQ87+BQ88+BQ89+BQ90+BQ91+BQ92+BQ93+BQ94+BQ95+BQ96+BQ97</f>
        <v>0</v>
      </c>
      <c r="BR81" s="72">
        <f>BR82+BR83+BR84+BR85+BR86+BR87+BR88+BR89+BR90+BR91+BR92+BR93+BR94+BR95+BR96+BR97</f>
        <v>0</v>
      </c>
      <c r="BS81" s="72">
        <f>BS82+BS83+BS84+BS85+BS86+BS87+BS88+BS89+BS90+BS91+BS92+BS93+BS94+BS95+BS96+BS97</f>
        <v>0</v>
      </c>
      <c r="BT81" s="72"/>
      <c r="BU81" s="72">
        <f>BU82+BU83+BU84+BU85+BU86+BU87+BU88+BU89+BU90+BU91+BU92+BU93+BU94+BU95+BU96+BU97</f>
        <v>2444.0010000000002</v>
      </c>
      <c r="BV81" s="72">
        <f>BV82+BV83+BV84+BV85+BV86+BV87+BV88+BV89+BV90+BV91+BV92+BV93+BV94+BV95+BV96+BV97</f>
        <v>0</v>
      </c>
      <c r="BW81" s="71"/>
      <c r="BX81" s="72">
        <f t="shared" ref="BX81:BY81" si="341">BX82+BX83+BX84+BX85+BX86+BX87+BX88+BX89+BX90+BX91+BX92+BX93+BX94+BX95+BX96+BX97</f>
        <v>25285</v>
      </c>
      <c r="BY81" s="72">
        <f t="shared" si="341"/>
        <v>24115.919999999998</v>
      </c>
      <c r="BZ81" s="72">
        <f t="shared" ref="BZ81" si="342">BZ82+BZ83+BZ84+BZ85+BZ86+BZ87+BZ88+BZ89+BZ90+BZ91+BZ92+BZ93+BZ94+BZ95+BZ96+BZ97</f>
        <v>7219.5911999999998</v>
      </c>
      <c r="CA81" s="72">
        <f>BZ81/BY81*100</f>
        <v>29.937034125175405</v>
      </c>
      <c r="CB81" s="72">
        <f>CB82+CB83+CB84+CB85+CB86+CB87+CB88+CB89+CB90+CB91+CB92+CB93+CB94+CB95+CB96+CB97</f>
        <v>1000</v>
      </c>
      <c r="CC81" s="72">
        <f>CC82+CC83+CC84+CC85+CC86+CC87+CC88+CC89+CC90+CC91+CC92+CC93+CC94+CC95+CC96+CC97</f>
        <v>1000</v>
      </c>
      <c r="CD81" s="72">
        <f>CD82+CD83+CD84+CD85+CD86+CD87+CD88+CD89+CD90+CD91+CD92+CD93+CD94+CD95+CD96+CD97</f>
        <v>0</v>
      </c>
      <c r="CE81" s="72">
        <f>CD81/CC81*100</f>
        <v>0</v>
      </c>
      <c r="CF81" s="72">
        <f t="shared" ref="CF81" si="343">CF82+CF83+CF84+CF85+CF86+CF87+CF88+CF89+CF90+CF91+CF92+CF93+CF94+CF95+CF96+CF97</f>
        <v>1000</v>
      </c>
      <c r="CG81" s="72">
        <f t="shared" ref="CG81:CL81" si="344">CG82+CG83+CG84+CG85+CG86+CG87+CG88+CG89+CG90+CG91+CG92+CG93+CG94+CG95+CG96+CG97</f>
        <v>0</v>
      </c>
      <c r="CH81" s="72">
        <f t="shared" si="344"/>
        <v>0</v>
      </c>
      <c r="CI81" s="72"/>
      <c r="CJ81" s="72">
        <f t="shared" ref="CJ81" si="345">CJ82+CJ83+CJ84+CJ85+CJ86+CJ87+CJ88+CJ89+CJ90+CJ91+CJ92+CJ93+CJ94+CJ95+CJ96+CJ97</f>
        <v>500</v>
      </c>
      <c r="CK81" s="72">
        <f t="shared" si="344"/>
        <v>500</v>
      </c>
      <c r="CL81" s="72">
        <f t="shared" si="344"/>
        <v>0</v>
      </c>
      <c r="CM81" s="72">
        <f>CL81/CK81*100</f>
        <v>0</v>
      </c>
      <c r="CN81" s="72">
        <f t="shared" ref="CN81" si="346">CN82+CN83+CN84+CN85+CN86+CN87+CN88+CN89+CN90+CN91+CN92+CN93+CN94+CN95+CN96+CN97</f>
        <v>0</v>
      </c>
      <c r="CO81" s="72">
        <f t="shared" ref="CO81:CX81" si="347">CO82+CO83+CO84+CO85+CO86+CO87+CO88+CO89+CO90+CO91+CO92+CO93+CO94+CO95+CO96+CO97</f>
        <v>0</v>
      </c>
      <c r="CP81" s="72">
        <f t="shared" si="347"/>
        <v>0</v>
      </c>
      <c r="CQ81" s="72">
        <f t="shared" si="347"/>
        <v>0</v>
      </c>
      <c r="CR81" s="72">
        <f t="shared" si="347"/>
        <v>0</v>
      </c>
      <c r="CS81" s="72">
        <f t="shared" ref="CS81:CU81" si="348">CS82+CS83+CS84+CS85+CS86+CS87+CS88+CS89+CS90+CS91+CS92+CS93+CS94+CS95+CS96+CS97</f>
        <v>0</v>
      </c>
      <c r="CT81" s="72">
        <f t="shared" si="348"/>
        <v>0</v>
      </c>
      <c r="CU81" s="72">
        <f t="shared" si="348"/>
        <v>0</v>
      </c>
      <c r="CV81" s="72">
        <f t="shared" ref="CV81" si="349">CV82+CV83+CV84+CV85+CV86+CV87+CV88+CV89+CV90+CV91+CV92+CV93+CV94+CV95+CV96+CV97</f>
        <v>0</v>
      </c>
      <c r="CW81" s="72">
        <f t="shared" si="347"/>
        <v>0</v>
      </c>
      <c r="CX81" s="72">
        <f t="shared" si="347"/>
        <v>0</v>
      </c>
      <c r="CY81" s="72"/>
      <c r="CZ81" s="72">
        <f t="shared" ref="CZ81:DC81" si="350">CZ82+CZ83+CZ84+CZ85+CZ86+CZ87+CZ88+CZ89+CZ90+CZ91+CZ92+CZ93+CZ94+CZ95+CZ96+CZ97</f>
        <v>0</v>
      </c>
      <c r="DA81" s="72">
        <f t="shared" si="350"/>
        <v>0</v>
      </c>
      <c r="DB81" s="72">
        <f t="shared" si="350"/>
        <v>0</v>
      </c>
      <c r="DC81" s="72">
        <f t="shared" si="350"/>
        <v>0</v>
      </c>
      <c r="DD81" s="72">
        <f t="shared" ref="DD81:DK81" si="351">DD82+DD83+DD84+DD85+DD86+DD87+DD88+DD89+DD90+DD91+DD92+DD93+DD94+DD95+DD96+DD97</f>
        <v>0</v>
      </c>
      <c r="DE81" s="72">
        <f t="shared" ref="DE81:DH81" si="352">DE82+DE83+DE84+DE85+DE86+DE87+DE88+DE89+DE90+DE91+DE92+DE93+DE94+DE95+DE96+DE97</f>
        <v>0</v>
      </c>
      <c r="DF81" s="72">
        <f t="shared" si="352"/>
        <v>0</v>
      </c>
      <c r="DG81" s="72">
        <f t="shared" si="352"/>
        <v>0</v>
      </c>
      <c r="DH81" s="72">
        <f t="shared" si="352"/>
        <v>0</v>
      </c>
      <c r="DI81" s="72">
        <f t="shared" si="351"/>
        <v>0</v>
      </c>
      <c r="DJ81" s="72">
        <f t="shared" si="351"/>
        <v>0</v>
      </c>
      <c r="DK81" s="72">
        <f t="shared" si="351"/>
        <v>0</v>
      </c>
      <c r="DL81" s="72">
        <f t="shared" ref="DL81:DO81" si="353">DL82+DL83+DL84+DL85+DL86+DL87+DL88+DL89+DL90+DL91+DL92+DL93+DL94+DL95+DL96+DL97</f>
        <v>0</v>
      </c>
      <c r="DM81" s="72">
        <f t="shared" si="353"/>
        <v>0</v>
      </c>
      <c r="DN81" s="72">
        <f t="shared" si="353"/>
        <v>0</v>
      </c>
      <c r="DO81" s="72">
        <f t="shared" si="353"/>
        <v>0</v>
      </c>
      <c r="DP81" s="71"/>
      <c r="DQ81" s="72">
        <f>DQ82+DQ83+DQ84+DQ85+DQ86+DQ87+DQ88+DQ89+DQ90+DQ91+DQ92+DQ93+DQ94+DQ95+DQ96+DQ97</f>
        <v>0</v>
      </c>
      <c r="DR81" s="72">
        <f>DR82+DR83+DR84+DR85+DR86+DR87+DR88+DR89+DR90+DR91+DR92+DR93+DR94+DR95+DR96+DR97</f>
        <v>0</v>
      </c>
      <c r="DS81" s="71"/>
      <c r="DT81" s="71"/>
      <c r="DU81" s="72">
        <f>DU82+DU83+DU84+DU85+DU86+DU87+DU88+DU89+DU90+DU91+DU92+DU93+DU94+DU95+DU96+DU97</f>
        <v>0</v>
      </c>
      <c r="DV81" s="72">
        <f>DV82+DV83+DV84+DV85+DV86+DV87+DV88+DV89+DV90+DV91+DV92+DV93+DV94+DV95+DV96+DV97</f>
        <v>0</v>
      </c>
      <c r="DW81" s="71"/>
      <c r="DX81" s="72">
        <f>DX82+DX83+DX84+DX85+DX86+DX87+DX88+DX89+DX90+DX91+DX92+DX93+DX94+DX95+DX96+DX97</f>
        <v>500</v>
      </c>
      <c r="DY81" s="72">
        <f>DY82+DY83+DY84+DY85+DY86+DY87+DY88+DY89+DY90+DY91+DY92+DY93+DY94+DY95+DY96+DY97</f>
        <v>500</v>
      </c>
      <c r="DZ81" s="72">
        <f>DZ82+DZ83+DZ84+DZ85+DZ86+DZ87+DZ88+DZ89+DZ90+DZ91+DZ92+DZ93+DZ94+DZ95+DZ96+DZ97</f>
        <v>0</v>
      </c>
      <c r="EA81" s="71">
        <f>DZ81/DY81*100</f>
        <v>0</v>
      </c>
      <c r="EB81" s="72"/>
      <c r="EC81" s="72"/>
      <c r="ED81" s="72"/>
      <c r="EE81" s="71"/>
      <c r="EF81" s="72"/>
      <c r="EG81" s="72"/>
      <c r="EH81" s="72"/>
      <c r="EI81" s="71"/>
      <c r="EJ81" s="72"/>
      <c r="EK81" s="72">
        <f>EK82+EK83+EK84+EK85+EK86+EK87+EK88+EK89+EK90+EK91+EK92+EK93+EK94+EK95+EK96+EK97</f>
        <v>0</v>
      </c>
      <c r="EL81" s="72">
        <f>EL82+EL83+EL84+EL85+EL86+EL87+EL88+EL89+EL90+EL91+EL92+EL93+EL94+EL95+EL96+EL97</f>
        <v>0</v>
      </c>
      <c r="EM81" s="72"/>
      <c r="EN81" s="72">
        <f>EN82+EN83+EN84+EN85+EN86+EN87+EN88+EN89+EN90+EN91+EN92+EN93+EN94+EN95+EN96+EN97</f>
        <v>0</v>
      </c>
      <c r="EO81" s="72">
        <f>EO82+EO83+EO84+EO85+EO86+EO87+EO88+EO89+EO90+EO91+EO92+EO93+EO94+EO95+EO96+EO97</f>
        <v>0</v>
      </c>
      <c r="EP81" s="72">
        <f>EP82+EP83+EP84+EP85+EP86+EP87+EP88+EP89+EP90+EP91+EP92+EP93+EP94+EP95+EP96+EP97</f>
        <v>0</v>
      </c>
      <c r="EQ81" s="71"/>
      <c r="ER81" s="71"/>
      <c r="ES81" s="71"/>
      <c r="ET81" s="71"/>
      <c r="EU81" s="71"/>
      <c r="EV81" s="76"/>
      <c r="EW81" s="76">
        <f>SUM(EW82:EW97)</f>
        <v>0</v>
      </c>
      <c r="EX81" s="76">
        <f>SUM(EX82:EX97)</f>
        <v>0</v>
      </c>
      <c r="EY81" s="76"/>
      <c r="EZ81" s="72">
        <f>SUM(EZ82:EZ97)</f>
        <v>0</v>
      </c>
      <c r="FA81" s="72">
        <f>SUM(FA82:FA97)</f>
        <v>0</v>
      </c>
      <c r="FB81" s="72">
        <f>SUM(FB82:FB97)</f>
        <v>0</v>
      </c>
      <c r="FC81" s="71"/>
      <c r="FD81" s="72">
        <f>SUM(FD82:FD97)</f>
        <v>0</v>
      </c>
      <c r="FE81" s="72">
        <f>SUM(FE82:FE97)</f>
        <v>0</v>
      </c>
      <c r="FF81" s="72">
        <f>SUM(FF82:FF97)</f>
        <v>0</v>
      </c>
      <c r="FG81" s="71"/>
      <c r="FH81" s="71"/>
      <c r="FI81" s="72">
        <f>SUM(FI82:FI97)</f>
        <v>0</v>
      </c>
      <c r="FJ81" s="72">
        <f>SUM(FJ82:FJ97)</f>
        <v>0</v>
      </c>
      <c r="FK81" s="71"/>
      <c r="FL81" s="71"/>
      <c r="FM81" s="72">
        <f>SUM(FM82:FM97)</f>
        <v>0</v>
      </c>
      <c r="FN81" s="72">
        <f>SUM(FN82:FN97)</f>
        <v>0</v>
      </c>
      <c r="FO81" s="71"/>
      <c r="FP81" s="72">
        <f>SUM(FP82:FP97)</f>
        <v>32152.683670000002</v>
      </c>
      <c r="FQ81" s="72">
        <f>SUM(FQ82:FQ97)</f>
        <v>32152.683670000002</v>
      </c>
      <c r="FR81" s="72">
        <f>SUM(FR82:FR97)</f>
        <v>0</v>
      </c>
      <c r="FS81" s="71"/>
      <c r="FT81" s="72">
        <f>SUM(FT82:FT97)</f>
        <v>18113</v>
      </c>
      <c r="FU81" s="72">
        <f>SUM(FU82:FU97)</f>
        <v>18113</v>
      </c>
      <c r="FV81" s="72">
        <f>SUM(FV82:FV97)</f>
        <v>0</v>
      </c>
      <c r="FW81" s="71"/>
      <c r="FX81" s="71"/>
      <c r="FY81" s="72">
        <f>SUM(FY82:FY97)</f>
        <v>0</v>
      </c>
      <c r="FZ81" s="72">
        <f>SUM(FZ82:FZ97)</f>
        <v>0</v>
      </c>
      <c r="GA81" s="71"/>
      <c r="GB81" s="71"/>
      <c r="GC81" s="72">
        <f>SUM(GC82:GC97)</f>
        <v>0</v>
      </c>
      <c r="GD81" s="72">
        <f>SUM(GD82:GD97)</f>
        <v>0</v>
      </c>
      <c r="GE81" s="71"/>
      <c r="GF81" s="71"/>
      <c r="GG81" s="72">
        <f>SUM(GG82:GG97)</f>
        <v>350</v>
      </c>
      <c r="GH81" s="72">
        <f>SUM(GH82:GH97)</f>
        <v>0</v>
      </c>
      <c r="GI81" s="71">
        <f t="shared" si="296"/>
        <v>0</v>
      </c>
      <c r="GJ81" s="71"/>
      <c r="GK81" s="72">
        <f>SUM(GK82:GK97)</f>
        <v>17301.036899999999</v>
      </c>
      <c r="GL81" s="72">
        <f>SUM(GL82:GL97)</f>
        <v>1792.1</v>
      </c>
      <c r="GM81" s="71">
        <f t="shared" ref="GM81" si="354">GL81/GK81*100</f>
        <v>10.358338695873194</v>
      </c>
      <c r="GN81" s="71"/>
      <c r="GO81" s="72"/>
      <c r="GP81" s="72"/>
      <c r="GQ81" s="71"/>
      <c r="GR81" s="71"/>
      <c r="GS81" s="72"/>
      <c r="GT81" s="72"/>
      <c r="GU81" s="71"/>
      <c r="GV81" s="71"/>
      <c r="GW81" s="72"/>
      <c r="GX81" s="72"/>
      <c r="GY81" s="71"/>
      <c r="GZ81" s="71"/>
      <c r="HA81" s="72"/>
      <c r="HB81" s="72"/>
      <c r="HC81" s="71"/>
      <c r="HD81" s="71"/>
      <c r="HE81" s="72"/>
      <c r="HF81" s="72"/>
      <c r="HG81" s="71"/>
      <c r="HH81" s="71">
        <f>SUM(HH82:HH97)</f>
        <v>3010.20408</v>
      </c>
      <c r="HI81" s="71">
        <f t="shared" ref="HI81:HJ81" si="355">SUM(HI82:HI97)</f>
        <v>3010.20408</v>
      </c>
      <c r="HJ81" s="71">
        <f t="shared" si="355"/>
        <v>3010.20408</v>
      </c>
      <c r="HK81" s="71">
        <f>HJ81/HI81*100</f>
        <v>100</v>
      </c>
      <c r="HL81" s="71">
        <f>SUM(HL82:HL97)</f>
        <v>0</v>
      </c>
      <c r="HM81" s="71">
        <f t="shared" ref="HM81" si="356">SUM(HM82:HM97)</f>
        <v>0</v>
      </c>
      <c r="HN81" s="71">
        <f t="shared" ref="HN81" si="357">SUM(HN82:HN97)</f>
        <v>0</v>
      </c>
      <c r="HO81" s="71"/>
      <c r="HP81" s="71">
        <f>SUM(HP82:HP97)</f>
        <v>1230</v>
      </c>
      <c r="HQ81" s="71">
        <f t="shared" ref="HQ81" si="358">SUM(HQ82:HQ97)</f>
        <v>0</v>
      </c>
      <c r="HR81" s="71">
        <f t="shared" ref="HR81" si="359">SUM(HR82:HR97)</f>
        <v>0</v>
      </c>
      <c r="HS81" s="71"/>
      <c r="HT81" s="71">
        <f>SUM(HT82:HT97)</f>
        <v>0</v>
      </c>
      <c r="HU81" s="71">
        <f t="shared" ref="HU81:HV81" si="360">SUM(HU82:HU97)</f>
        <v>1200</v>
      </c>
      <c r="HV81" s="71">
        <f t="shared" si="360"/>
        <v>0</v>
      </c>
      <c r="HW81" s="71"/>
      <c r="HX81" s="71">
        <f>SUM(HX82:HX97)</f>
        <v>0</v>
      </c>
      <c r="HY81" s="71">
        <f t="shared" ref="HY81:HZ81" si="361">SUM(HY82:HY97)</f>
        <v>30</v>
      </c>
      <c r="HZ81" s="71">
        <f t="shared" si="361"/>
        <v>0</v>
      </c>
      <c r="IA81" s="71"/>
      <c r="IB81" s="71">
        <f>SUM(IB82:IB97)</f>
        <v>0</v>
      </c>
      <c r="IC81" s="71">
        <f t="shared" ref="IC81:ID81" si="362">SUM(IC82:IC97)</f>
        <v>0</v>
      </c>
      <c r="ID81" s="71">
        <f t="shared" si="362"/>
        <v>0</v>
      </c>
      <c r="IE81" s="71"/>
      <c r="IF81" s="71">
        <f>SUM(IF82:IF97)</f>
        <v>0</v>
      </c>
      <c r="IG81" s="71">
        <f t="shared" ref="IG81:IH81" si="363">SUM(IG82:IG97)</f>
        <v>19672.550579999999</v>
      </c>
      <c r="IH81" s="71">
        <f t="shared" si="363"/>
        <v>0</v>
      </c>
      <c r="II81" s="71"/>
      <c r="IJ81" s="71">
        <f>SUM(IJ82:IJ97)</f>
        <v>0</v>
      </c>
      <c r="IK81" s="71">
        <f t="shared" ref="IK81:IL81" si="364">SUM(IK82:IK97)</f>
        <v>67249.528090000007</v>
      </c>
      <c r="IL81" s="71">
        <f t="shared" si="364"/>
        <v>0</v>
      </c>
      <c r="IM81" s="71"/>
    </row>
    <row r="82" spans="1:247" ht="17.25" customHeight="1" x14ac:dyDescent="0.25">
      <c r="A82" s="10" t="s">
        <v>150</v>
      </c>
      <c r="B82" s="157">
        <f t="shared" si="322"/>
        <v>162501.34082000001</v>
      </c>
      <c r="C82" s="157">
        <f t="shared" si="323"/>
        <v>247254.33949000001</v>
      </c>
      <c r="D82" s="157">
        <f t="shared" si="324"/>
        <v>247254.33949000001</v>
      </c>
      <c r="E82" s="157"/>
      <c r="F82" s="229">
        <f t="shared" si="298"/>
        <v>25419.680879999996</v>
      </c>
      <c r="G82" s="74">
        <f t="shared" si="297"/>
        <v>10.280782506156205</v>
      </c>
      <c r="H82" s="73"/>
      <c r="I82" s="73"/>
      <c r="J82" s="73"/>
      <c r="K82" s="74"/>
      <c r="L82" s="74">
        <v>1703.8224</v>
      </c>
      <c r="M82" s="74">
        <v>1703.8224</v>
      </c>
      <c r="N82" s="74">
        <v>1703.8224</v>
      </c>
      <c r="O82" s="73">
        <f>N82/M82*100</f>
        <v>100</v>
      </c>
      <c r="P82" s="73">
        <v>0</v>
      </c>
      <c r="Q82" s="73">
        <v>0</v>
      </c>
      <c r="R82" s="73">
        <v>0</v>
      </c>
      <c r="S82" s="74"/>
      <c r="T82" s="73"/>
      <c r="U82" s="73"/>
      <c r="V82" s="73"/>
      <c r="W82" s="74"/>
      <c r="X82" s="73">
        <v>112.35955</v>
      </c>
      <c r="Y82" s="73">
        <v>112.35955</v>
      </c>
      <c r="Z82" s="73">
        <v>112.35955</v>
      </c>
      <c r="AA82" s="74">
        <f>Z82/Y82*100</f>
        <v>100</v>
      </c>
      <c r="AB82" s="74">
        <v>56.179769999999998</v>
      </c>
      <c r="AC82" s="74">
        <v>56.179769999999998</v>
      </c>
      <c r="AD82" s="74">
        <v>56.179769999999998</v>
      </c>
      <c r="AE82" s="74">
        <f t="shared" si="305"/>
        <v>100</v>
      </c>
      <c r="AF82" s="74">
        <v>329.89134999999999</v>
      </c>
      <c r="AG82" s="74">
        <v>329.89134999999999</v>
      </c>
      <c r="AH82" s="74">
        <v>329.89134999999999</v>
      </c>
      <c r="AI82" s="74">
        <f>AH82/AG82*100</f>
        <v>100</v>
      </c>
      <c r="AJ82" s="74"/>
      <c r="AK82" s="73"/>
      <c r="AL82" s="73"/>
      <c r="AM82" s="74"/>
      <c r="AN82" s="74"/>
      <c r="AO82" s="74"/>
      <c r="AP82" s="74"/>
      <c r="AQ82" s="74"/>
      <c r="AR82" s="73">
        <v>0</v>
      </c>
      <c r="AS82" s="73">
        <v>0</v>
      </c>
      <c r="AT82" s="73"/>
      <c r="AU82" s="74"/>
      <c r="AV82" s="73">
        <v>78738.2</v>
      </c>
      <c r="AW82" s="73">
        <v>78738.2</v>
      </c>
      <c r="AX82" s="74">
        <v>12987.632529999999</v>
      </c>
      <c r="AY82" s="73">
        <f>AX82/AW82*100</f>
        <v>16.49470337142581</v>
      </c>
      <c r="AZ82" s="73"/>
      <c r="BA82" s="73"/>
      <c r="BB82" s="73"/>
      <c r="BC82" s="73"/>
      <c r="BD82" s="191"/>
      <c r="BE82" s="73"/>
      <c r="BF82" s="191"/>
      <c r="BG82" s="191"/>
      <c r="BH82" s="73"/>
      <c r="BI82" s="73"/>
      <c r="BJ82" s="191"/>
      <c r="BK82" s="75"/>
      <c r="BL82" s="73"/>
      <c r="BM82" s="73"/>
      <c r="BN82" s="191"/>
      <c r="BO82" s="191"/>
      <c r="BP82" s="191"/>
      <c r="BQ82" s="73"/>
      <c r="BR82" s="191"/>
      <c r="BS82" s="191"/>
      <c r="BT82" s="73"/>
      <c r="BU82" s="73"/>
      <c r="BV82" s="73"/>
      <c r="BW82" s="74"/>
      <c r="BX82" s="73">
        <v>25285</v>
      </c>
      <c r="BY82" s="73">
        <v>24115.919999999998</v>
      </c>
      <c r="BZ82" s="73">
        <v>7219.5911999999998</v>
      </c>
      <c r="CA82" s="73">
        <f>BZ82/BY82*100</f>
        <v>29.937034125175405</v>
      </c>
      <c r="CB82" s="73">
        <v>1000</v>
      </c>
      <c r="CC82" s="73">
        <v>1000</v>
      </c>
      <c r="CD82" s="73"/>
      <c r="CE82" s="73">
        <f>CD82/CC82*100</f>
        <v>0</v>
      </c>
      <c r="CF82" s="73">
        <v>1000</v>
      </c>
      <c r="CG82" s="73"/>
      <c r="CH82" s="73"/>
      <c r="CI82" s="73"/>
      <c r="CJ82" s="73">
        <v>500</v>
      </c>
      <c r="CK82" s="73">
        <v>500</v>
      </c>
      <c r="CL82" s="73"/>
      <c r="CM82" s="73">
        <f>CL82/CK82*100</f>
        <v>0</v>
      </c>
      <c r="CN82" s="73"/>
      <c r="CO82" s="73"/>
      <c r="CP82" s="191"/>
      <c r="CQ82" s="191"/>
      <c r="CR82" s="73"/>
      <c r="CS82" s="73"/>
      <c r="CT82" s="191"/>
      <c r="CU82" s="191"/>
      <c r="CV82" s="73"/>
      <c r="CW82" s="73"/>
      <c r="CX82" s="73"/>
      <c r="CY82" s="73"/>
      <c r="CZ82" s="73"/>
      <c r="DA82" s="73"/>
      <c r="DB82" s="73"/>
      <c r="DC82" s="73"/>
      <c r="DD82" s="73"/>
      <c r="DE82" s="73"/>
      <c r="DF82" s="73"/>
      <c r="DG82" s="73"/>
      <c r="DH82" s="73"/>
      <c r="DI82" s="73"/>
      <c r="DJ82" s="73"/>
      <c r="DK82" s="73"/>
      <c r="DL82" s="73"/>
      <c r="DM82" s="73"/>
      <c r="DN82" s="73"/>
      <c r="DO82" s="73"/>
      <c r="DP82" s="74"/>
      <c r="DQ82" s="73"/>
      <c r="DR82" s="73"/>
      <c r="DS82" s="74"/>
      <c r="DT82" s="74"/>
      <c r="DU82" s="73"/>
      <c r="DV82" s="73"/>
      <c r="DW82" s="74"/>
      <c r="DX82" s="73">
        <v>500</v>
      </c>
      <c r="DY82" s="73">
        <v>500</v>
      </c>
      <c r="DZ82" s="73"/>
      <c r="EA82" s="74">
        <f>DZ82/DY82*100</f>
        <v>0</v>
      </c>
      <c r="EB82" s="73"/>
      <c r="EC82" s="73"/>
      <c r="ED82" s="73"/>
      <c r="EE82" s="74"/>
      <c r="EF82" s="73"/>
      <c r="EG82" s="73"/>
      <c r="EH82" s="73"/>
      <c r="EI82" s="74"/>
      <c r="EJ82" s="73"/>
      <c r="EK82" s="73"/>
      <c r="EL82" s="73"/>
      <c r="EM82" s="73"/>
      <c r="EN82" s="73"/>
      <c r="EO82" s="73"/>
      <c r="EP82" s="73"/>
      <c r="EQ82" s="74"/>
      <c r="ER82" s="74"/>
      <c r="ES82" s="74"/>
      <c r="ET82" s="74"/>
      <c r="EU82" s="74"/>
      <c r="EV82" s="77"/>
      <c r="EW82" s="77"/>
      <c r="EX82" s="77"/>
      <c r="EY82" s="77"/>
      <c r="EZ82" s="73"/>
      <c r="FA82" s="73"/>
      <c r="FB82" s="73"/>
      <c r="FC82" s="74"/>
      <c r="FD82" s="73"/>
      <c r="FE82" s="73"/>
      <c r="FF82" s="73"/>
      <c r="FG82" s="74"/>
      <c r="FH82" s="74"/>
      <c r="FI82" s="73"/>
      <c r="FJ82" s="73"/>
      <c r="FK82" s="74"/>
      <c r="FL82" s="74"/>
      <c r="FM82" s="73"/>
      <c r="FN82" s="73"/>
      <c r="FO82" s="74"/>
      <c r="FP82" s="74">
        <v>32152.683670000002</v>
      </c>
      <c r="FQ82" s="73">
        <v>32152.683670000002</v>
      </c>
      <c r="FR82" s="73"/>
      <c r="FS82" s="74"/>
      <c r="FT82" s="73">
        <v>18113</v>
      </c>
      <c r="FU82" s="73">
        <v>18113</v>
      </c>
      <c r="FV82" s="73"/>
      <c r="FW82" s="74"/>
      <c r="FX82" s="74"/>
      <c r="FY82" s="73"/>
      <c r="FZ82" s="73"/>
      <c r="GA82" s="74"/>
      <c r="GB82" s="74"/>
      <c r="GC82" s="73"/>
      <c r="GD82" s="73"/>
      <c r="GE82" s="74"/>
      <c r="GF82" s="74"/>
      <c r="GG82" s="73"/>
      <c r="GH82" s="73"/>
      <c r="GI82" s="74"/>
      <c r="GJ82" s="74"/>
      <c r="GK82" s="73"/>
      <c r="GL82" s="73"/>
      <c r="GM82" s="74"/>
      <c r="GN82" s="74"/>
      <c r="GO82" s="73"/>
      <c r="GP82" s="73"/>
      <c r="GQ82" s="74"/>
      <c r="GR82" s="74"/>
      <c r="GS82" s="73"/>
      <c r="GT82" s="73"/>
      <c r="GU82" s="74"/>
      <c r="GV82" s="74"/>
      <c r="GW82" s="73"/>
      <c r="GX82" s="73"/>
      <c r="GY82" s="74"/>
      <c r="GZ82" s="74"/>
      <c r="HA82" s="73"/>
      <c r="HB82" s="73"/>
      <c r="HC82" s="74"/>
      <c r="HD82" s="74"/>
      <c r="HE82" s="73"/>
      <c r="HF82" s="73"/>
      <c r="HG82" s="74"/>
      <c r="HH82" s="73">
        <v>3010.20408</v>
      </c>
      <c r="HI82" s="73">
        <v>3010.20408</v>
      </c>
      <c r="HJ82" s="73">
        <v>3010.20408</v>
      </c>
      <c r="HK82" s="74">
        <f>HJ82/HI82*100</f>
        <v>100</v>
      </c>
      <c r="HL82" s="73"/>
      <c r="HM82" s="73"/>
      <c r="HN82" s="73"/>
      <c r="HO82" s="74"/>
      <c r="HP82" s="73"/>
      <c r="HQ82" s="73"/>
      <c r="HR82" s="73"/>
      <c r="HS82" s="74"/>
      <c r="HT82" s="73"/>
      <c r="HU82" s="73"/>
      <c r="HV82" s="73"/>
      <c r="HW82" s="74"/>
      <c r="HX82" s="73"/>
      <c r="HY82" s="73"/>
      <c r="HZ82" s="73"/>
      <c r="IA82" s="74"/>
      <c r="IB82" s="73"/>
      <c r="IC82" s="73"/>
      <c r="ID82" s="73"/>
      <c r="IE82" s="74"/>
      <c r="IF82" s="73"/>
      <c r="IG82" s="212">
        <v>19672.550579999999</v>
      </c>
      <c r="IH82" s="73">
        <v>0</v>
      </c>
      <c r="II82" s="74"/>
      <c r="IJ82" s="73"/>
      <c r="IK82" s="220">
        <v>67249.528090000007</v>
      </c>
      <c r="IL82" s="73">
        <v>0</v>
      </c>
      <c r="IM82" s="74"/>
    </row>
    <row r="83" spans="1:247" ht="15.75" x14ac:dyDescent="0.25">
      <c r="A83" s="10" t="s">
        <v>149</v>
      </c>
      <c r="B83" s="157">
        <f t="shared" si="322"/>
        <v>20000</v>
      </c>
      <c r="C83" s="157">
        <f t="shared" si="323"/>
        <v>37301.036899999999</v>
      </c>
      <c r="D83" s="157">
        <f t="shared" si="324"/>
        <v>37301.036899999999</v>
      </c>
      <c r="E83" s="157"/>
      <c r="F83" s="229">
        <f t="shared" si="298"/>
        <v>1792.1</v>
      </c>
      <c r="G83" s="74">
        <f t="shared" si="297"/>
        <v>4.8044240829133624</v>
      </c>
      <c r="H83" s="74"/>
      <c r="I83" s="74"/>
      <c r="J83" s="74"/>
      <c r="K83" s="74"/>
      <c r="L83" s="74"/>
      <c r="M83" s="74"/>
      <c r="N83" s="74"/>
      <c r="O83" s="74"/>
      <c r="P83" s="74"/>
      <c r="Q83" s="74"/>
      <c r="R83" s="74"/>
      <c r="S83" s="74"/>
      <c r="T83" s="74"/>
      <c r="U83" s="74"/>
      <c r="V83" s="74"/>
      <c r="W83" s="74"/>
      <c r="X83" s="74"/>
      <c r="Y83" s="74"/>
      <c r="Z83" s="74"/>
      <c r="AA83" s="74"/>
      <c r="AB83" s="74"/>
      <c r="AC83" s="74"/>
      <c r="AD83" s="74"/>
      <c r="AE83" s="74"/>
      <c r="AF83" s="74"/>
      <c r="AG83" s="74"/>
      <c r="AH83" s="74"/>
      <c r="AI83" s="74"/>
      <c r="AJ83" s="74"/>
      <c r="AK83" s="74"/>
      <c r="AL83" s="74"/>
      <c r="AM83" s="74"/>
      <c r="AN83" s="74"/>
      <c r="AO83" s="74"/>
      <c r="AP83" s="74"/>
      <c r="AQ83" s="74"/>
      <c r="AR83" s="74">
        <v>20000</v>
      </c>
      <c r="AS83" s="74">
        <v>20000</v>
      </c>
      <c r="AT83" s="74">
        <v>0</v>
      </c>
      <c r="AU83" s="74">
        <f>AT83/AS83*100</f>
        <v>0</v>
      </c>
      <c r="AV83" s="196"/>
      <c r="AW83" s="196"/>
      <c r="AX83" s="196"/>
      <c r="AY83" s="196"/>
      <c r="AZ83" s="74"/>
      <c r="BA83" s="74"/>
      <c r="BB83" s="74"/>
      <c r="BC83" s="192"/>
      <c r="BD83" s="192"/>
      <c r="BE83" s="74"/>
      <c r="BF83" s="74"/>
      <c r="BG83" s="192"/>
      <c r="BH83" s="74"/>
      <c r="BI83" s="74"/>
      <c r="BJ83" s="74"/>
      <c r="BK83" s="75"/>
      <c r="BL83" s="74"/>
      <c r="BM83" s="74"/>
      <c r="BN83" s="74"/>
      <c r="BO83" s="192"/>
      <c r="BP83" s="192"/>
      <c r="BQ83" s="74"/>
      <c r="BR83" s="74"/>
      <c r="BS83" s="192"/>
      <c r="BT83" s="74"/>
      <c r="BU83" s="74"/>
      <c r="BV83" s="74"/>
      <c r="BW83" s="74"/>
      <c r="BX83" s="73"/>
      <c r="BY83" s="73"/>
      <c r="BZ83" s="74"/>
      <c r="CA83" s="192"/>
      <c r="CB83" s="74"/>
      <c r="CC83" s="74"/>
      <c r="CD83" s="74"/>
      <c r="CE83" s="192"/>
      <c r="CF83" s="74"/>
      <c r="CG83" s="74"/>
      <c r="CH83" s="74"/>
      <c r="CI83" s="74"/>
      <c r="CJ83" s="74"/>
      <c r="CK83" s="74"/>
      <c r="CL83" s="74"/>
      <c r="CM83" s="74"/>
      <c r="CN83" s="73"/>
      <c r="CO83" s="73"/>
      <c r="CP83" s="74"/>
      <c r="CQ83" s="192"/>
      <c r="CR83" s="73"/>
      <c r="CS83" s="73"/>
      <c r="CT83" s="74"/>
      <c r="CU83" s="192"/>
      <c r="CV83" s="74"/>
      <c r="CW83" s="74"/>
      <c r="CX83" s="74"/>
      <c r="CY83" s="192"/>
      <c r="CZ83" s="74"/>
      <c r="DA83" s="74"/>
      <c r="DB83" s="74"/>
      <c r="DC83" s="192"/>
      <c r="DD83" s="74"/>
      <c r="DE83" s="74"/>
      <c r="DF83" s="74"/>
      <c r="DG83" s="192"/>
      <c r="DH83" s="74"/>
      <c r="DI83" s="74"/>
      <c r="DJ83" s="74"/>
      <c r="DK83" s="192"/>
      <c r="DL83" s="74"/>
      <c r="DM83" s="74"/>
      <c r="DN83" s="74"/>
      <c r="DO83" s="192"/>
      <c r="DP83" s="74"/>
      <c r="DQ83" s="74"/>
      <c r="DR83" s="74"/>
      <c r="DS83" s="74"/>
      <c r="DT83" s="74"/>
      <c r="DU83" s="74"/>
      <c r="DV83" s="74"/>
      <c r="DW83" s="74"/>
      <c r="DX83" s="74"/>
      <c r="DY83" s="74"/>
      <c r="DZ83" s="74"/>
      <c r="EA83" s="74"/>
      <c r="EB83" s="74"/>
      <c r="EC83" s="74"/>
      <c r="ED83" s="74"/>
      <c r="EE83" s="74"/>
      <c r="EF83" s="74"/>
      <c r="EG83" s="74"/>
      <c r="EH83" s="74"/>
      <c r="EI83" s="74"/>
      <c r="EJ83" s="192"/>
      <c r="EK83" s="73"/>
      <c r="EL83" s="74"/>
      <c r="EM83" s="192"/>
      <c r="EN83" s="74"/>
      <c r="EO83" s="74"/>
      <c r="EP83" s="74"/>
      <c r="EQ83" s="74"/>
      <c r="ER83" s="74"/>
      <c r="ES83" s="74"/>
      <c r="ET83" s="74"/>
      <c r="EU83" s="74"/>
      <c r="EV83" s="77"/>
      <c r="EW83" s="77"/>
      <c r="EX83" s="77"/>
      <c r="EY83" s="77"/>
      <c r="EZ83" s="74"/>
      <c r="FA83" s="74"/>
      <c r="FB83" s="74"/>
      <c r="FC83" s="74"/>
      <c r="FD83" s="74"/>
      <c r="FE83" s="74"/>
      <c r="FF83" s="74"/>
      <c r="FG83" s="74"/>
      <c r="FH83" s="74"/>
      <c r="FI83" s="74"/>
      <c r="FJ83" s="74"/>
      <c r="FK83" s="74"/>
      <c r="FL83" s="74"/>
      <c r="FM83" s="74"/>
      <c r="FN83" s="74"/>
      <c r="FO83" s="74"/>
      <c r="FP83" s="74"/>
      <c r="FQ83" s="74"/>
      <c r="FR83" s="74"/>
      <c r="FS83" s="74"/>
      <c r="FT83" s="74"/>
      <c r="FU83" s="74"/>
      <c r="FV83" s="74"/>
      <c r="FW83" s="74"/>
      <c r="FX83" s="74"/>
      <c r="FY83" s="74"/>
      <c r="FZ83" s="74"/>
      <c r="GA83" s="74"/>
      <c r="GB83" s="74"/>
      <c r="GC83" s="74"/>
      <c r="GD83" s="74"/>
      <c r="GE83" s="74"/>
      <c r="GF83" s="74"/>
      <c r="GG83" s="74"/>
      <c r="GH83" s="74"/>
      <c r="GI83" s="74"/>
      <c r="GJ83" s="74"/>
      <c r="GK83" s="74">
        <v>17301.036899999999</v>
      </c>
      <c r="GL83" s="74">
        <v>1792.1</v>
      </c>
      <c r="GM83" s="74">
        <f>GL83/GK83*100</f>
        <v>10.358338695873194</v>
      </c>
      <c r="GN83" s="74"/>
      <c r="GO83" s="74"/>
      <c r="GP83" s="74"/>
      <c r="GQ83" s="74"/>
      <c r="GR83" s="74"/>
      <c r="GS83" s="74"/>
      <c r="GT83" s="74"/>
      <c r="GU83" s="74"/>
      <c r="GV83" s="74"/>
      <c r="GW83" s="74"/>
      <c r="GX83" s="74"/>
      <c r="GY83" s="74"/>
      <c r="GZ83" s="74"/>
      <c r="HA83" s="74"/>
      <c r="HB83" s="74"/>
      <c r="HC83" s="74"/>
      <c r="HD83" s="74"/>
      <c r="HE83" s="74"/>
      <c r="HF83" s="74"/>
      <c r="HG83" s="74"/>
      <c r="HH83" s="74"/>
      <c r="HI83" s="74"/>
      <c r="HJ83" s="74"/>
      <c r="HK83" s="74"/>
      <c r="HL83" s="74"/>
      <c r="HM83" s="74"/>
      <c r="HN83" s="74"/>
      <c r="HO83" s="74"/>
      <c r="HP83" s="74"/>
      <c r="HQ83" s="74"/>
      <c r="HR83" s="74"/>
      <c r="HS83" s="74"/>
      <c r="HT83" s="74"/>
      <c r="HU83" s="74"/>
      <c r="HV83" s="74"/>
      <c r="HW83" s="74"/>
      <c r="HX83" s="74"/>
      <c r="HY83" s="74"/>
      <c r="HZ83" s="74"/>
      <c r="IA83" s="74"/>
      <c r="IB83" s="74"/>
      <c r="IC83" s="74"/>
      <c r="ID83" s="74"/>
      <c r="IE83" s="74"/>
      <c r="IF83" s="74"/>
      <c r="IG83" s="74"/>
      <c r="IH83" s="74"/>
      <c r="II83" s="74"/>
      <c r="IJ83" s="74"/>
      <c r="IK83" s="74"/>
      <c r="IL83" s="74"/>
      <c r="IM83" s="74"/>
    </row>
    <row r="84" spans="1:247" ht="15.75" x14ac:dyDescent="0.25">
      <c r="A84" s="10" t="s">
        <v>124</v>
      </c>
      <c r="B84" s="157">
        <f t="shared" si="322"/>
        <v>3063</v>
      </c>
      <c r="C84" s="157">
        <f t="shared" si="323"/>
        <v>3063</v>
      </c>
      <c r="D84" s="157">
        <f t="shared" si="324"/>
        <v>3063</v>
      </c>
      <c r="E84" s="157"/>
      <c r="F84" s="229">
        <f t="shared" si="298"/>
        <v>0</v>
      </c>
      <c r="G84" s="74">
        <f t="shared" si="297"/>
        <v>0</v>
      </c>
      <c r="H84" s="74"/>
      <c r="I84" s="74"/>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4"/>
      <c r="AN84" s="74"/>
      <c r="AO84" s="74"/>
      <c r="AP84" s="74"/>
      <c r="AQ84" s="74"/>
      <c r="AR84" s="74"/>
      <c r="AS84" s="74"/>
      <c r="AT84" s="74"/>
      <c r="AU84" s="74"/>
      <c r="AV84" s="196"/>
      <c r="AW84" s="196"/>
      <c r="AX84" s="196"/>
      <c r="AY84" s="196"/>
      <c r="AZ84" s="74"/>
      <c r="BA84" s="74"/>
      <c r="BB84" s="74"/>
      <c r="BC84" s="192"/>
      <c r="BD84" s="192"/>
      <c r="BE84" s="74"/>
      <c r="BF84" s="74"/>
      <c r="BG84" s="192"/>
      <c r="BH84" s="74">
        <v>2853</v>
      </c>
      <c r="BI84" s="74">
        <v>2853</v>
      </c>
      <c r="BJ84" s="74">
        <v>0</v>
      </c>
      <c r="BK84" s="75">
        <f t="shared" si="325"/>
        <v>0</v>
      </c>
      <c r="BL84" s="74"/>
      <c r="BM84" s="74"/>
      <c r="BN84" s="74"/>
      <c r="BO84" s="192"/>
      <c r="BP84" s="192"/>
      <c r="BQ84" s="74"/>
      <c r="BR84" s="74"/>
      <c r="BS84" s="192"/>
      <c r="BT84" s="74"/>
      <c r="BU84" s="74"/>
      <c r="BV84" s="74"/>
      <c r="BW84" s="74"/>
      <c r="BX84" s="73"/>
      <c r="BY84" s="73"/>
      <c r="BZ84" s="74"/>
      <c r="CA84" s="192"/>
      <c r="CB84" s="74"/>
      <c r="CC84" s="74"/>
      <c r="CD84" s="74"/>
      <c r="CE84" s="192"/>
      <c r="CF84" s="74"/>
      <c r="CG84" s="74"/>
      <c r="CH84" s="74"/>
      <c r="CI84" s="74"/>
      <c r="CJ84" s="74"/>
      <c r="CK84" s="74"/>
      <c r="CL84" s="74"/>
      <c r="CM84" s="74"/>
      <c r="CN84" s="73"/>
      <c r="CO84" s="73"/>
      <c r="CP84" s="74"/>
      <c r="CQ84" s="192"/>
      <c r="CR84" s="73"/>
      <c r="CS84" s="73"/>
      <c r="CT84" s="74"/>
      <c r="CU84" s="192"/>
      <c r="CV84" s="74"/>
      <c r="CW84" s="74"/>
      <c r="CX84" s="74"/>
      <c r="CY84" s="192"/>
      <c r="CZ84" s="74"/>
      <c r="DA84" s="74"/>
      <c r="DB84" s="74"/>
      <c r="DC84" s="192"/>
      <c r="DD84" s="74"/>
      <c r="DE84" s="74"/>
      <c r="DF84" s="74"/>
      <c r="DG84" s="192"/>
      <c r="DH84" s="74"/>
      <c r="DI84" s="74"/>
      <c r="DJ84" s="74"/>
      <c r="DK84" s="192"/>
      <c r="DL84" s="74"/>
      <c r="DM84" s="74"/>
      <c r="DN84" s="74"/>
      <c r="DO84" s="192"/>
      <c r="DP84" s="74"/>
      <c r="DQ84" s="74"/>
      <c r="DR84" s="74"/>
      <c r="DS84" s="74"/>
      <c r="DT84" s="74"/>
      <c r="DU84" s="74"/>
      <c r="DV84" s="74"/>
      <c r="DW84" s="74"/>
      <c r="DX84" s="74"/>
      <c r="DY84" s="74"/>
      <c r="DZ84" s="74"/>
      <c r="EA84" s="74"/>
      <c r="EB84" s="74"/>
      <c r="EC84" s="74"/>
      <c r="ED84" s="74"/>
      <c r="EE84" s="74"/>
      <c r="EF84" s="74"/>
      <c r="EG84" s="74"/>
      <c r="EH84" s="74"/>
      <c r="EI84" s="74"/>
      <c r="EJ84" s="192"/>
      <c r="EK84" s="73"/>
      <c r="EL84" s="74"/>
      <c r="EM84" s="192"/>
      <c r="EN84" s="74"/>
      <c r="EO84" s="74"/>
      <c r="EP84" s="74"/>
      <c r="EQ84" s="74"/>
      <c r="ER84" s="74"/>
      <c r="ES84" s="74"/>
      <c r="ET84" s="74"/>
      <c r="EU84" s="74"/>
      <c r="EV84" s="77"/>
      <c r="EW84" s="77"/>
      <c r="EX84" s="77"/>
      <c r="EY84" s="77"/>
      <c r="EZ84" s="74"/>
      <c r="FA84" s="74"/>
      <c r="FB84" s="74"/>
      <c r="FC84" s="74"/>
      <c r="FD84" s="74"/>
      <c r="FE84" s="74"/>
      <c r="FF84" s="74"/>
      <c r="FG84" s="74"/>
      <c r="FH84" s="74"/>
      <c r="FI84" s="74"/>
      <c r="FJ84" s="74"/>
      <c r="FK84" s="74"/>
      <c r="FL84" s="74"/>
      <c r="FM84" s="74"/>
      <c r="FN84" s="74"/>
      <c r="FO84" s="74"/>
      <c r="FP84" s="74"/>
      <c r="FQ84" s="74"/>
      <c r="FR84" s="74"/>
      <c r="FS84" s="74"/>
      <c r="FT84" s="74"/>
      <c r="FU84" s="74"/>
      <c r="FV84" s="74"/>
      <c r="FW84" s="74"/>
      <c r="FX84" s="74"/>
      <c r="FY84" s="74"/>
      <c r="FZ84" s="74"/>
      <c r="GA84" s="74"/>
      <c r="GB84" s="74"/>
      <c r="GC84" s="74"/>
      <c r="GD84" s="74"/>
      <c r="GE84" s="74"/>
      <c r="GF84" s="74"/>
      <c r="GG84" s="74"/>
      <c r="GH84" s="74"/>
      <c r="GI84" s="74"/>
      <c r="GJ84" s="74"/>
      <c r="GK84" s="74"/>
      <c r="GL84" s="74"/>
      <c r="GM84" s="74"/>
      <c r="GN84" s="74"/>
      <c r="GO84" s="74"/>
      <c r="GP84" s="74"/>
      <c r="GQ84" s="74"/>
      <c r="GR84" s="74"/>
      <c r="GS84" s="74"/>
      <c r="GT84" s="74"/>
      <c r="GU84" s="74"/>
      <c r="GV84" s="74"/>
      <c r="GW84" s="74"/>
      <c r="GX84" s="74"/>
      <c r="GY84" s="74"/>
      <c r="GZ84" s="74"/>
      <c r="HA84" s="74"/>
      <c r="HB84" s="74"/>
      <c r="HC84" s="74"/>
      <c r="HD84" s="74"/>
      <c r="HE84" s="74"/>
      <c r="HF84" s="74"/>
      <c r="HG84" s="74"/>
      <c r="HH84" s="74"/>
      <c r="HI84" s="74"/>
      <c r="HJ84" s="74"/>
      <c r="HK84" s="74"/>
      <c r="HL84" s="74"/>
      <c r="HM84" s="74"/>
      <c r="HN84" s="74"/>
      <c r="HO84" s="74"/>
      <c r="HP84" s="74">
        <v>210</v>
      </c>
      <c r="HQ84" s="74"/>
      <c r="HR84" s="74"/>
      <c r="HS84" s="74"/>
      <c r="HT84" s="74"/>
      <c r="HU84" s="74">
        <v>200</v>
      </c>
      <c r="HV84" s="74">
        <v>0</v>
      </c>
      <c r="HW84" s="74"/>
      <c r="HX84" s="74"/>
      <c r="HY84" s="74">
        <v>10</v>
      </c>
      <c r="HZ84" s="74">
        <v>0</v>
      </c>
      <c r="IA84" s="74"/>
      <c r="IB84" s="74"/>
      <c r="IC84" s="74"/>
      <c r="ID84" s="74">
        <v>0</v>
      </c>
      <c r="IE84" s="74"/>
      <c r="IF84" s="74"/>
      <c r="IG84" s="74"/>
      <c r="IH84" s="74">
        <v>0</v>
      </c>
      <c r="II84" s="74"/>
      <c r="IJ84" s="74"/>
      <c r="IK84" s="74"/>
      <c r="IL84" s="74">
        <v>0</v>
      </c>
      <c r="IM84" s="74"/>
    </row>
    <row r="85" spans="1:247" ht="15.75" x14ac:dyDescent="0.25">
      <c r="A85" s="10" t="s">
        <v>313</v>
      </c>
      <c r="B85" s="157">
        <f t="shared" si="322"/>
        <v>2277</v>
      </c>
      <c r="C85" s="157">
        <f t="shared" si="323"/>
        <v>4721.0010000000002</v>
      </c>
      <c r="D85" s="157">
        <f t="shared" si="324"/>
        <v>4721.0010000000002</v>
      </c>
      <c r="E85" s="157"/>
      <c r="F85" s="229">
        <f t="shared" si="298"/>
        <v>0</v>
      </c>
      <c r="G85" s="74">
        <f t="shared" si="297"/>
        <v>0</v>
      </c>
      <c r="H85" s="74"/>
      <c r="I85" s="74"/>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4"/>
      <c r="AJ85" s="74"/>
      <c r="AK85" s="74"/>
      <c r="AL85" s="74"/>
      <c r="AM85" s="74"/>
      <c r="AN85" s="74"/>
      <c r="AO85" s="74"/>
      <c r="AP85" s="74"/>
      <c r="AQ85" s="74"/>
      <c r="AR85" s="74"/>
      <c r="AS85" s="74"/>
      <c r="AT85" s="74"/>
      <c r="AU85" s="74"/>
      <c r="AV85" s="196"/>
      <c r="AW85" s="196"/>
      <c r="AX85" s="196"/>
      <c r="AY85" s="196"/>
      <c r="AZ85" s="74"/>
      <c r="BA85" s="74"/>
      <c r="BB85" s="74"/>
      <c r="BC85" s="192"/>
      <c r="BD85" s="192"/>
      <c r="BE85" s="74"/>
      <c r="BF85" s="74"/>
      <c r="BG85" s="192"/>
      <c r="BH85" s="74">
        <v>2277</v>
      </c>
      <c r="BI85" s="74">
        <v>2277</v>
      </c>
      <c r="BJ85" s="74">
        <v>0</v>
      </c>
      <c r="BK85" s="75">
        <f t="shared" si="325"/>
        <v>0</v>
      </c>
      <c r="BL85" s="74"/>
      <c r="BM85" s="74"/>
      <c r="BN85" s="74"/>
      <c r="BO85" s="192"/>
      <c r="BP85" s="192"/>
      <c r="BQ85" s="74"/>
      <c r="BR85" s="74"/>
      <c r="BS85" s="192"/>
      <c r="BT85" s="74"/>
      <c r="BU85" s="74">
        <v>2444.0010000000002</v>
      </c>
      <c r="BV85" s="74">
        <v>0</v>
      </c>
      <c r="BW85" s="74"/>
      <c r="BX85" s="73"/>
      <c r="BY85" s="73"/>
      <c r="BZ85" s="74"/>
      <c r="CA85" s="192"/>
      <c r="CB85" s="74"/>
      <c r="CC85" s="74"/>
      <c r="CD85" s="74"/>
      <c r="CE85" s="192"/>
      <c r="CF85" s="74"/>
      <c r="CG85" s="74"/>
      <c r="CH85" s="74"/>
      <c r="CI85" s="74"/>
      <c r="CJ85" s="74"/>
      <c r="CK85" s="74"/>
      <c r="CL85" s="74"/>
      <c r="CM85" s="74"/>
      <c r="CN85" s="73"/>
      <c r="CO85" s="73"/>
      <c r="CP85" s="74"/>
      <c r="CQ85" s="192"/>
      <c r="CR85" s="73"/>
      <c r="CS85" s="73"/>
      <c r="CT85" s="74"/>
      <c r="CU85" s="192"/>
      <c r="CV85" s="74"/>
      <c r="CW85" s="74"/>
      <c r="CX85" s="74"/>
      <c r="CY85" s="192"/>
      <c r="CZ85" s="74"/>
      <c r="DA85" s="74"/>
      <c r="DB85" s="74"/>
      <c r="DC85" s="192"/>
      <c r="DD85" s="74"/>
      <c r="DE85" s="74"/>
      <c r="DF85" s="74"/>
      <c r="DG85" s="192"/>
      <c r="DH85" s="74"/>
      <c r="DI85" s="74"/>
      <c r="DJ85" s="74"/>
      <c r="DK85" s="192"/>
      <c r="DL85" s="74"/>
      <c r="DM85" s="74"/>
      <c r="DN85" s="74"/>
      <c r="DO85" s="192"/>
      <c r="DP85" s="74"/>
      <c r="DQ85" s="74"/>
      <c r="DR85" s="74"/>
      <c r="DS85" s="74"/>
      <c r="DT85" s="74"/>
      <c r="DU85" s="74"/>
      <c r="DV85" s="74"/>
      <c r="DW85" s="74"/>
      <c r="DX85" s="74"/>
      <c r="DY85" s="74"/>
      <c r="DZ85" s="74"/>
      <c r="EA85" s="74"/>
      <c r="EB85" s="74"/>
      <c r="EC85" s="74"/>
      <c r="ED85" s="74"/>
      <c r="EE85" s="74"/>
      <c r="EF85" s="74"/>
      <c r="EG85" s="74"/>
      <c r="EH85" s="74"/>
      <c r="EI85" s="74"/>
      <c r="EJ85" s="192"/>
      <c r="EK85" s="73"/>
      <c r="EL85" s="74"/>
      <c r="EM85" s="192"/>
      <c r="EN85" s="74"/>
      <c r="EO85" s="74"/>
      <c r="EP85" s="74"/>
      <c r="EQ85" s="74"/>
      <c r="ER85" s="74"/>
      <c r="ES85" s="74"/>
      <c r="ET85" s="74"/>
      <c r="EU85" s="74"/>
      <c r="EV85" s="77"/>
      <c r="EW85" s="77"/>
      <c r="EX85" s="77"/>
      <c r="EY85" s="77"/>
      <c r="EZ85" s="74"/>
      <c r="FA85" s="74"/>
      <c r="FB85" s="74"/>
      <c r="FC85" s="74"/>
      <c r="FD85" s="74"/>
      <c r="FE85" s="74"/>
      <c r="FF85" s="74"/>
      <c r="FG85" s="74"/>
      <c r="FH85" s="74"/>
      <c r="FI85" s="74"/>
      <c r="FJ85" s="74"/>
      <c r="FK85" s="74"/>
      <c r="FL85" s="74"/>
      <c r="FM85" s="74"/>
      <c r="FN85" s="74"/>
      <c r="FO85" s="74"/>
      <c r="FP85" s="74"/>
      <c r="FQ85" s="74"/>
      <c r="FR85" s="74"/>
      <c r="FS85" s="74"/>
      <c r="FT85" s="74"/>
      <c r="FU85" s="74"/>
      <c r="FV85" s="74"/>
      <c r="FW85" s="74"/>
      <c r="FX85" s="74"/>
      <c r="FY85" s="74"/>
      <c r="FZ85" s="74"/>
      <c r="GA85" s="74"/>
      <c r="GB85" s="74"/>
      <c r="GC85" s="74"/>
      <c r="GD85" s="74"/>
      <c r="GE85" s="74"/>
      <c r="GF85" s="74"/>
      <c r="GG85" s="74"/>
      <c r="GH85" s="74"/>
      <c r="GI85" s="74"/>
      <c r="GJ85" s="74"/>
      <c r="GK85" s="74"/>
      <c r="GL85" s="74"/>
      <c r="GM85" s="74"/>
      <c r="GN85" s="74"/>
      <c r="GO85" s="74"/>
      <c r="GP85" s="74"/>
      <c r="GQ85" s="74"/>
      <c r="GR85" s="74"/>
      <c r="GS85" s="74"/>
      <c r="GT85" s="74"/>
      <c r="GU85" s="74"/>
      <c r="GV85" s="74"/>
      <c r="GW85" s="74"/>
      <c r="GX85" s="74"/>
      <c r="GY85" s="74"/>
      <c r="GZ85" s="74"/>
      <c r="HA85" s="74"/>
      <c r="HB85" s="74"/>
      <c r="HC85" s="74"/>
      <c r="HD85" s="74"/>
      <c r="HE85" s="74"/>
      <c r="HF85" s="74"/>
      <c r="HG85" s="74"/>
      <c r="HH85" s="74"/>
      <c r="HI85" s="74"/>
      <c r="HJ85" s="74"/>
      <c r="HK85" s="74"/>
      <c r="HL85" s="74"/>
      <c r="HM85" s="74"/>
      <c r="HN85" s="74"/>
      <c r="HO85" s="74"/>
      <c r="HP85" s="74"/>
      <c r="HQ85" s="74"/>
      <c r="HR85" s="74"/>
      <c r="HS85" s="74"/>
      <c r="HT85" s="74"/>
      <c r="HU85" s="74"/>
      <c r="HV85" s="74"/>
      <c r="HW85" s="74"/>
      <c r="HX85" s="74"/>
      <c r="HY85" s="74"/>
      <c r="HZ85" s="74"/>
      <c r="IA85" s="74"/>
      <c r="IB85" s="74"/>
      <c r="IC85" s="74"/>
      <c r="ID85" s="74"/>
      <c r="IE85" s="74"/>
      <c r="IF85" s="74"/>
      <c r="IG85" s="74"/>
      <c r="IH85" s="74"/>
      <c r="II85" s="74"/>
      <c r="IJ85" s="74"/>
      <c r="IK85" s="74"/>
      <c r="IL85" s="74"/>
      <c r="IM85" s="74"/>
    </row>
    <row r="86" spans="1:247" ht="15.75" x14ac:dyDescent="0.25">
      <c r="A86" s="10" t="s">
        <v>314</v>
      </c>
      <c r="B86" s="157">
        <f t="shared" si="322"/>
        <v>2778</v>
      </c>
      <c r="C86" s="157">
        <f t="shared" si="323"/>
        <v>2778</v>
      </c>
      <c r="D86" s="157">
        <f t="shared" si="324"/>
        <v>2778</v>
      </c>
      <c r="E86" s="157"/>
      <c r="F86" s="229">
        <f t="shared" si="298"/>
        <v>0</v>
      </c>
      <c r="G86" s="74">
        <f t="shared" si="297"/>
        <v>0</v>
      </c>
      <c r="H86" s="74"/>
      <c r="I86" s="74"/>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4"/>
      <c r="AN86" s="74"/>
      <c r="AO86" s="74"/>
      <c r="AP86" s="74"/>
      <c r="AQ86" s="74"/>
      <c r="AR86" s="74"/>
      <c r="AS86" s="74"/>
      <c r="AT86" s="74"/>
      <c r="AU86" s="74"/>
      <c r="AV86" s="196"/>
      <c r="AW86" s="196"/>
      <c r="AX86" s="196"/>
      <c r="AY86" s="196"/>
      <c r="AZ86" s="74"/>
      <c r="BA86" s="74"/>
      <c r="BB86" s="74"/>
      <c r="BC86" s="192"/>
      <c r="BD86" s="192"/>
      <c r="BE86" s="74"/>
      <c r="BF86" s="74"/>
      <c r="BG86" s="192"/>
      <c r="BH86" s="74">
        <v>2778</v>
      </c>
      <c r="BI86" s="74">
        <v>2778</v>
      </c>
      <c r="BJ86" s="74">
        <v>0</v>
      </c>
      <c r="BK86" s="75">
        <f t="shared" si="325"/>
        <v>0</v>
      </c>
      <c r="BL86" s="74"/>
      <c r="BM86" s="74"/>
      <c r="BN86" s="74"/>
      <c r="BO86" s="192"/>
      <c r="BP86" s="192"/>
      <c r="BQ86" s="74"/>
      <c r="BR86" s="74"/>
      <c r="BS86" s="192"/>
      <c r="BT86" s="74"/>
      <c r="BU86" s="74"/>
      <c r="BV86" s="74"/>
      <c r="BW86" s="74"/>
      <c r="BX86" s="73"/>
      <c r="BY86" s="73"/>
      <c r="BZ86" s="74"/>
      <c r="CA86" s="192"/>
      <c r="CB86" s="74"/>
      <c r="CC86" s="74"/>
      <c r="CD86" s="74"/>
      <c r="CE86" s="192"/>
      <c r="CF86" s="74"/>
      <c r="CG86" s="74"/>
      <c r="CH86" s="74"/>
      <c r="CI86" s="74"/>
      <c r="CJ86" s="74"/>
      <c r="CK86" s="74"/>
      <c r="CL86" s="74"/>
      <c r="CM86" s="74"/>
      <c r="CN86" s="73"/>
      <c r="CO86" s="73"/>
      <c r="CP86" s="74"/>
      <c r="CQ86" s="192"/>
      <c r="CR86" s="73"/>
      <c r="CS86" s="73"/>
      <c r="CT86" s="74"/>
      <c r="CU86" s="192"/>
      <c r="CV86" s="74"/>
      <c r="CW86" s="74"/>
      <c r="CX86" s="74"/>
      <c r="CY86" s="192"/>
      <c r="CZ86" s="74"/>
      <c r="DA86" s="74"/>
      <c r="DB86" s="74"/>
      <c r="DC86" s="192"/>
      <c r="DD86" s="74"/>
      <c r="DE86" s="74"/>
      <c r="DF86" s="74"/>
      <c r="DG86" s="192"/>
      <c r="DH86" s="74"/>
      <c r="DI86" s="74"/>
      <c r="DJ86" s="74"/>
      <c r="DK86" s="192"/>
      <c r="DL86" s="74"/>
      <c r="DM86" s="74"/>
      <c r="DN86" s="74"/>
      <c r="DO86" s="192"/>
      <c r="DP86" s="74"/>
      <c r="DQ86" s="74"/>
      <c r="DR86" s="74"/>
      <c r="DS86" s="74"/>
      <c r="DT86" s="74"/>
      <c r="DU86" s="74"/>
      <c r="DV86" s="74"/>
      <c r="DW86" s="74"/>
      <c r="DX86" s="74"/>
      <c r="DY86" s="74"/>
      <c r="DZ86" s="74"/>
      <c r="EA86" s="74"/>
      <c r="EB86" s="74"/>
      <c r="EC86" s="74"/>
      <c r="ED86" s="74"/>
      <c r="EE86" s="74"/>
      <c r="EF86" s="74"/>
      <c r="EG86" s="74"/>
      <c r="EH86" s="74"/>
      <c r="EI86" s="74"/>
      <c r="EJ86" s="192"/>
      <c r="EK86" s="73"/>
      <c r="EL86" s="74"/>
      <c r="EM86" s="192"/>
      <c r="EN86" s="74"/>
      <c r="EO86" s="74"/>
      <c r="EP86" s="74"/>
      <c r="EQ86" s="74"/>
      <c r="ER86" s="74"/>
      <c r="ES86" s="74"/>
      <c r="ET86" s="74"/>
      <c r="EU86" s="74"/>
      <c r="EV86" s="77"/>
      <c r="EW86" s="77"/>
      <c r="EX86" s="77"/>
      <c r="EY86" s="77"/>
      <c r="EZ86" s="74"/>
      <c r="FA86" s="74"/>
      <c r="FB86" s="74"/>
      <c r="FC86" s="74"/>
      <c r="FD86" s="74"/>
      <c r="FE86" s="74"/>
      <c r="FF86" s="74"/>
      <c r="FG86" s="74"/>
      <c r="FH86" s="74"/>
      <c r="FI86" s="74"/>
      <c r="FJ86" s="74"/>
      <c r="FK86" s="74"/>
      <c r="FL86" s="74"/>
      <c r="FM86" s="74"/>
      <c r="FN86" s="74"/>
      <c r="FO86" s="74"/>
      <c r="FP86" s="74"/>
      <c r="FQ86" s="74"/>
      <c r="FR86" s="74"/>
      <c r="FS86" s="74"/>
      <c r="FT86" s="74"/>
      <c r="FU86" s="74"/>
      <c r="FV86" s="74"/>
      <c r="FW86" s="74"/>
      <c r="FX86" s="74"/>
      <c r="FY86" s="74"/>
      <c r="FZ86" s="74"/>
      <c r="GA86" s="74"/>
      <c r="GB86" s="74"/>
      <c r="GC86" s="74"/>
      <c r="GD86" s="74"/>
      <c r="GE86" s="74"/>
      <c r="GF86" s="74"/>
      <c r="GG86" s="74"/>
      <c r="GH86" s="74"/>
      <c r="GI86" s="74"/>
      <c r="GJ86" s="74"/>
      <c r="GK86" s="74"/>
      <c r="GL86" s="74"/>
      <c r="GM86" s="74"/>
      <c r="GN86" s="74"/>
      <c r="GO86" s="74"/>
      <c r="GP86" s="74"/>
      <c r="GQ86" s="74"/>
      <c r="GR86" s="74"/>
      <c r="GS86" s="74"/>
      <c r="GT86" s="74"/>
      <c r="GU86" s="74"/>
      <c r="GV86" s="74"/>
      <c r="GW86" s="74"/>
      <c r="GX86" s="74"/>
      <c r="GY86" s="74"/>
      <c r="GZ86" s="74"/>
      <c r="HA86" s="74"/>
      <c r="HB86" s="74"/>
      <c r="HC86" s="74"/>
      <c r="HD86" s="74"/>
      <c r="HE86" s="74"/>
      <c r="HF86" s="74"/>
      <c r="HG86" s="74"/>
      <c r="HH86" s="74"/>
      <c r="HI86" s="74"/>
      <c r="HJ86" s="74"/>
      <c r="HK86" s="74"/>
      <c r="HL86" s="74"/>
      <c r="HM86" s="74"/>
      <c r="HN86" s="74"/>
      <c r="HO86" s="74"/>
      <c r="HP86" s="74"/>
      <c r="HQ86" s="74"/>
      <c r="HR86" s="74"/>
      <c r="HS86" s="74"/>
      <c r="HT86" s="74"/>
      <c r="HU86" s="74"/>
      <c r="HV86" s="74"/>
      <c r="HW86" s="74"/>
      <c r="HX86" s="74"/>
      <c r="HY86" s="74"/>
      <c r="HZ86" s="74"/>
      <c r="IA86" s="74"/>
      <c r="IB86" s="74"/>
      <c r="IC86" s="74"/>
      <c r="ID86" s="74"/>
      <c r="IE86" s="74"/>
      <c r="IF86" s="74"/>
      <c r="IG86" s="74"/>
      <c r="IH86" s="74"/>
      <c r="II86" s="74"/>
      <c r="IJ86" s="74"/>
      <c r="IK86" s="74"/>
      <c r="IL86" s="74"/>
      <c r="IM86" s="74"/>
    </row>
    <row r="87" spans="1:247" ht="15.75" x14ac:dyDescent="0.25">
      <c r="A87" s="10" t="s">
        <v>316</v>
      </c>
      <c r="B87" s="157">
        <f t="shared" si="322"/>
        <v>1812</v>
      </c>
      <c r="C87" s="157">
        <f t="shared" si="323"/>
        <v>1812</v>
      </c>
      <c r="D87" s="157">
        <f t="shared" si="324"/>
        <v>1812</v>
      </c>
      <c r="E87" s="157"/>
      <c r="F87" s="229">
        <f t="shared" si="298"/>
        <v>0</v>
      </c>
      <c r="G87" s="74">
        <f t="shared" si="297"/>
        <v>0</v>
      </c>
      <c r="H87" s="74"/>
      <c r="I87" s="74"/>
      <c r="J87" s="74"/>
      <c r="K87" s="74"/>
      <c r="L87" s="74"/>
      <c r="M87" s="74"/>
      <c r="N87" s="74"/>
      <c r="O87" s="74"/>
      <c r="P87" s="74"/>
      <c r="Q87" s="74"/>
      <c r="R87" s="74"/>
      <c r="S87" s="74"/>
      <c r="T87" s="74"/>
      <c r="U87" s="74"/>
      <c r="V87" s="74"/>
      <c r="W87" s="74"/>
      <c r="X87" s="74"/>
      <c r="Y87" s="74"/>
      <c r="Z87" s="74"/>
      <c r="AA87" s="74"/>
      <c r="AB87" s="74"/>
      <c r="AC87" s="74"/>
      <c r="AD87" s="74"/>
      <c r="AE87" s="74"/>
      <c r="AF87" s="74"/>
      <c r="AG87" s="74"/>
      <c r="AH87" s="74"/>
      <c r="AI87" s="74"/>
      <c r="AJ87" s="74"/>
      <c r="AK87" s="74"/>
      <c r="AL87" s="74"/>
      <c r="AM87" s="74"/>
      <c r="AN87" s="74"/>
      <c r="AO87" s="74"/>
      <c r="AP87" s="74"/>
      <c r="AQ87" s="74"/>
      <c r="AR87" s="74"/>
      <c r="AS87" s="74"/>
      <c r="AT87" s="74"/>
      <c r="AU87" s="74"/>
      <c r="AV87" s="196"/>
      <c r="AW87" s="196"/>
      <c r="AX87" s="196"/>
      <c r="AY87" s="196"/>
      <c r="AZ87" s="74"/>
      <c r="BA87" s="74"/>
      <c r="BB87" s="74"/>
      <c r="BC87" s="192"/>
      <c r="BD87" s="192"/>
      <c r="BE87" s="74"/>
      <c r="BF87" s="74"/>
      <c r="BG87" s="192"/>
      <c r="BH87" s="74">
        <v>1812</v>
      </c>
      <c r="BI87" s="74">
        <v>1812</v>
      </c>
      <c r="BJ87" s="74">
        <v>0</v>
      </c>
      <c r="BK87" s="75">
        <f t="shared" si="325"/>
        <v>0</v>
      </c>
      <c r="BL87" s="74"/>
      <c r="BM87" s="74"/>
      <c r="BN87" s="74"/>
      <c r="BO87" s="192"/>
      <c r="BP87" s="192"/>
      <c r="BQ87" s="74"/>
      <c r="BR87" s="74"/>
      <c r="BS87" s="192"/>
      <c r="BT87" s="74"/>
      <c r="BU87" s="74"/>
      <c r="BV87" s="74"/>
      <c r="BW87" s="74"/>
      <c r="BX87" s="73"/>
      <c r="BY87" s="73"/>
      <c r="BZ87" s="74"/>
      <c r="CA87" s="192"/>
      <c r="CB87" s="74"/>
      <c r="CC87" s="74"/>
      <c r="CD87" s="74"/>
      <c r="CE87" s="192"/>
      <c r="CF87" s="74"/>
      <c r="CG87" s="74"/>
      <c r="CH87" s="74"/>
      <c r="CI87" s="74"/>
      <c r="CJ87" s="74"/>
      <c r="CK87" s="74"/>
      <c r="CL87" s="74"/>
      <c r="CM87" s="74"/>
      <c r="CN87" s="73"/>
      <c r="CO87" s="73"/>
      <c r="CP87" s="74"/>
      <c r="CQ87" s="192"/>
      <c r="CR87" s="73"/>
      <c r="CS87" s="73"/>
      <c r="CT87" s="74"/>
      <c r="CU87" s="192"/>
      <c r="CV87" s="74"/>
      <c r="CW87" s="74"/>
      <c r="CX87" s="74"/>
      <c r="CY87" s="192"/>
      <c r="CZ87" s="74"/>
      <c r="DA87" s="74"/>
      <c r="DB87" s="74"/>
      <c r="DC87" s="192"/>
      <c r="DD87" s="74"/>
      <c r="DE87" s="74"/>
      <c r="DF87" s="74"/>
      <c r="DG87" s="192"/>
      <c r="DH87" s="74"/>
      <c r="DI87" s="74"/>
      <c r="DJ87" s="74"/>
      <c r="DK87" s="192"/>
      <c r="DL87" s="74"/>
      <c r="DM87" s="74"/>
      <c r="DN87" s="74"/>
      <c r="DO87" s="192"/>
      <c r="DP87" s="74"/>
      <c r="DQ87" s="74"/>
      <c r="DR87" s="74"/>
      <c r="DS87" s="74"/>
      <c r="DT87" s="74"/>
      <c r="DU87" s="74"/>
      <c r="DV87" s="74"/>
      <c r="DW87" s="74"/>
      <c r="DX87" s="74"/>
      <c r="DY87" s="74"/>
      <c r="DZ87" s="74"/>
      <c r="EA87" s="74"/>
      <c r="EB87" s="74"/>
      <c r="EC87" s="74"/>
      <c r="ED87" s="74"/>
      <c r="EE87" s="74"/>
      <c r="EF87" s="74"/>
      <c r="EG87" s="74"/>
      <c r="EH87" s="74"/>
      <c r="EI87" s="74"/>
      <c r="EJ87" s="192"/>
      <c r="EK87" s="73"/>
      <c r="EL87" s="74"/>
      <c r="EM87" s="192"/>
      <c r="EN87" s="74"/>
      <c r="EO87" s="74"/>
      <c r="EP87" s="74"/>
      <c r="EQ87" s="74"/>
      <c r="ER87" s="74"/>
      <c r="ES87" s="74"/>
      <c r="ET87" s="74"/>
      <c r="EU87" s="74"/>
      <c r="EV87" s="77"/>
      <c r="EW87" s="77"/>
      <c r="EX87" s="77"/>
      <c r="EY87" s="77"/>
      <c r="EZ87" s="74"/>
      <c r="FA87" s="74"/>
      <c r="FB87" s="74"/>
      <c r="FC87" s="74"/>
      <c r="FD87" s="74"/>
      <c r="FE87" s="74"/>
      <c r="FF87" s="74"/>
      <c r="FG87" s="74"/>
      <c r="FH87" s="74"/>
      <c r="FI87" s="74"/>
      <c r="FJ87" s="74"/>
      <c r="FK87" s="74"/>
      <c r="FL87" s="74"/>
      <c r="FM87" s="74"/>
      <c r="FN87" s="74"/>
      <c r="FO87" s="74"/>
      <c r="FP87" s="74"/>
      <c r="FQ87" s="74"/>
      <c r="FR87" s="74"/>
      <c r="FS87" s="74"/>
      <c r="FT87" s="74"/>
      <c r="FU87" s="74"/>
      <c r="FV87" s="74"/>
      <c r="FW87" s="74"/>
      <c r="FX87" s="74"/>
      <c r="FY87" s="74"/>
      <c r="FZ87" s="74"/>
      <c r="GA87" s="74"/>
      <c r="GB87" s="74"/>
      <c r="GC87" s="74"/>
      <c r="GD87" s="74"/>
      <c r="GE87" s="74"/>
      <c r="GF87" s="74"/>
      <c r="GG87" s="74"/>
      <c r="GH87" s="74"/>
      <c r="GI87" s="74"/>
      <c r="GJ87" s="74"/>
      <c r="GK87" s="74"/>
      <c r="GL87" s="74"/>
      <c r="GM87" s="74"/>
      <c r="GN87" s="74"/>
      <c r="GO87" s="74"/>
      <c r="GP87" s="74"/>
      <c r="GQ87" s="74"/>
      <c r="GR87" s="74"/>
      <c r="GS87" s="74"/>
      <c r="GT87" s="74"/>
      <c r="GU87" s="74"/>
      <c r="GV87" s="74"/>
      <c r="GW87" s="74"/>
      <c r="GX87" s="74"/>
      <c r="GY87" s="74"/>
      <c r="GZ87" s="74"/>
      <c r="HA87" s="74"/>
      <c r="HB87" s="74"/>
      <c r="HC87" s="74"/>
      <c r="HD87" s="74"/>
      <c r="HE87" s="74"/>
      <c r="HF87" s="74"/>
      <c r="HG87" s="74"/>
      <c r="HH87" s="74"/>
      <c r="HI87" s="74"/>
      <c r="HJ87" s="74"/>
      <c r="HK87" s="74"/>
      <c r="HL87" s="74"/>
      <c r="HM87" s="74"/>
      <c r="HN87" s="74"/>
      <c r="HO87" s="74"/>
      <c r="HP87" s="74"/>
      <c r="HQ87" s="74"/>
      <c r="HR87" s="74"/>
      <c r="HS87" s="74"/>
      <c r="HT87" s="74"/>
      <c r="HU87" s="74"/>
      <c r="HV87" s="74"/>
      <c r="HW87" s="74"/>
      <c r="HX87" s="74"/>
      <c r="HY87" s="74"/>
      <c r="HZ87" s="74"/>
      <c r="IA87" s="74"/>
      <c r="IB87" s="74"/>
      <c r="IC87" s="74"/>
      <c r="ID87" s="74"/>
      <c r="IE87" s="74"/>
      <c r="IF87" s="74"/>
      <c r="IG87" s="74"/>
      <c r="IH87" s="74"/>
      <c r="II87" s="74"/>
      <c r="IJ87" s="74"/>
      <c r="IK87" s="74"/>
      <c r="IL87" s="74"/>
      <c r="IM87" s="74"/>
    </row>
    <row r="88" spans="1:247" ht="15.75" x14ac:dyDescent="0.25">
      <c r="A88" s="10" t="s">
        <v>315</v>
      </c>
      <c r="B88" s="157">
        <f t="shared" si="322"/>
        <v>2589</v>
      </c>
      <c r="C88" s="157">
        <f t="shared" si="323"/>
        <v>2589</v>
      </c>
      <c r="D88" s="157">
        <f t="shared" si="324"/>
        <v>2589</v>
      </c>
      <c r="E88" s="157"/>
      <c r="F88" s="229">
        <f t="shared" si="298"/>
        <v>0</v>
      </c>
      <c r="G88" s="74">
        <f t="shared" si="297"/>
        <v>0</v>
      </c>
      <c r="H88" s="74"/>
      <c r="I88" s="74"/>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4"/>
      <c r="AN88" s="74"/>
      <c r="AO88" s="74"/>
      <c r="AP88" s="74"/>
      <c r="AQ88" s="74"/>
      <c r="AR88" s="74"/>
      <c r="AS88" s="74"/>
      <c r="AT88" s="74"/>
      <c r="AU88" s="74"/>
      <c r="AV88" s="196"/>
      <c r="AW88" s="196"/>
      <c r="AX88" s="196"/>
      <c r="AY88" s="196"/>
      <c r="AZ88" s="74"/>
      <c r="BA88" s="74"/>
      <c r="BB88" s="74"/>
      <c r="BC88" s="192"/>
      <c r="BD88" s="192"/>
      <c r="BE88" s="74"/>
      <c r="BF88" s="74"/>
      <c r="BG88" s="192"/>
      <c r="BH88" s="74">
        <v>2589</v>
      </c>
      <c r="BI88" s="74">
        <v>2589</v>
      </c>
      <c r="BJ88" s="74">
        <v>0</v>
      </c>
      <c r="BK88" s="75">
        <f t="shared" si="325"/>
        <v>0</v>
      </c>
      <c r="BL88" s="74"/>
      <c r="BM88" s="74"/>
      <c r="BN88" s="74"/>
      <c r="BO88" s="192"/>
      <c r="BP88" s="192"/>
      <c r="BQ88" s="74"/>
      <c r="BR88" s="74"/>
      <c r="BS88" s="192"/>
      <c r="BT88" s="74"/>
      <c r="BU88" s="74"/>
      <c r="BV88" s="74"/>
      <c r="BW88" s="74"/>
      <c r="BX88" s="73"/>
      <c r="BY88" s="73"/>
      <c r="BZ88" s="74"/>
      <c r="CA88" s="192"/>
      <c r="CB88" s="74"/>
      <c r="CC88" s="74"/>
      <c r="CD88" s="74"/>
      <c r="CE88" s="192"/>
      <c r="CF88" s="74"/>
      <c r="CG88" s="74"/>
      <c r="CH88" s="74"/>
      <c r="CI88" s="74"/>
      <c r="CJ88" s="74"/>
      <c r="CK88" s="74"/>
      <c r="CL88" s="74"/>
      <c r="CM88" s="74"/>
      <c r="CN88" s="73"/>
      <c r="CO88" s="73"/>
      <c r="CP88" s="74"/>
      <c r="CQ88" s="192"/>
      <c r="CR88" s="73"/>
      <c r="CS88" s="73"/>
      <c r="CT88" s="74"/>
      <c r="CU88" s="192"/>
      <c r="CV88" s="74"/>
      <c r="CW88" s="74"/>
      <c r="CX88" s="74"/>
      <c r="CY88" s="192"/>
      <c r="CZ88" s="74"/>
      <c r="DA88" s="74"/>
      <c r="DB88" s="74"/>
      <c r="DC88" s="192"/>
      <c r="DD88" s="74"/>
      <c r="DE88" s="74"/>
      <c r="DF88" s="74"/>
      <c r="DG88" s="192"/>
      <c r="DH88" s="74"/>
      <c r="DI88" s="74"/>
      <c r="DJ88" s="74"/>
      <c r="DK88" s="192"/>
      <c r="DL88" s="74"/>
      <c r="DM88" s="74"/>
      <c r="DN88" s="74"/>
      <c r="DO88" s="192"/>
      <c r="DP88" s="74"/>
      <c r="DQ88" s="74"/>
      <c r="DR88" s="74"/>
      <c r="DS88" s="74"/>
      <c r="DT88" s="74"/>
      <c r="DU88" s="74"/>
      <c r="DV88" s="74"/>
      <c r="DW88" s="74"/>
      <c r="DX88" s="74"/>
      <c r="DY88" s="74"/>
      <c r="DZ88" s="74"/>
      <c r="EA88" s="74"/>
      <c r="EB88" s="74"/>
      <c r="EC88" s="74"/>
      <c r="ED88" s="74"/>
      <c r="EE88" s="74"/>
      <c r="EF88" s="74"/>
      <c r="EG88" s="74"/>
      <c r="EH88" s="74"/>
      <c r="EI88" s="74"/>
      <c r="EJ88" s="192"/>
      <c r="EK88" s="73"/>
      <c r="EL88" s="74"/>
      <c r="EM88" s="192"/>
      <c r="EN88" s="74"/>
      <c r="EO88" s="74"/>
      <c r="EP88" s="74"/>
      <c r="EQ88" s="74"/>
      <c r="ER88" s="74"/>
      <c r="ES88" s="74"/>
      <c r="ET88" s="74"/>
      <c r="EU88" s="74"/>
      <c r="EV88" s="77"/>
      <c r="EW88" s="77"/>
      <c r="EX88" s="77"/>
      <c r="EY88" s="77"/>
      <c r="EZ88" s="74"/>
      <c r="FA88" s="74"/>
      <c r="FB88" s="74"/>
      <c r="FC88" s="74"/>
      <c r="FD88" s="74"/>
      <c r="FE88" s="74"/>
      <c r="FF88" s="74"/>
      <c r="FG88" s="74"/>
      <c r="FH88" s="74"/>
      <c r="FI88" s="74"/>
      <c r="FJ88" s="74"/>
      <c r="FK88" s="74"/>
      <c r="FL88" s="74"/>
      <c r="FM88" s="74"/>
      <c r="FN88" s="74"/>
      <c r="FO88" s="74"/>
      <c r="FP88" s="74"/>
      <c r="FQ88" s="74"/>
      <c r="FR88" s="74"/>
      <c r="FS88" s="74"/>
      <c r="FT88" s="74"/>
      <c r="FU88" s="74"/>
      <c r="FV88" s="74"/>
      <c r="FW88" s="74"/>
      <c r="FX88" s="74"/>
      <c r="FY88" s="74"/>
      <c r="FZ88" s="74"/>
      <c r="GA88" s="74"/>
      <c r="GB88" s="74"/>
      <c r="GC88" s="74"/>
      <c r="GD88" s="74"/>
      <c r="GE88" s="74"/>
      <c r="GF88" s="74"/>
      <c r="GG88" s="74"/>
      <c r="GH88" s="74"/>
      <c r="GI88" s="74"/>
      <c r="GJ88" s="74"/>
      <c r="GK88" s="74"/>
      <c r="GL88" s="74"/>
      <c r="GM88" s="74"/>
      <c r="GN88" s="74"/>
      <c r="GO88" s="74"/>
      <c r="GP88" s="74"/>
      <c r="GQ88" s="74"/>
      <c r="GR88" s="74"/>
      <c r="GS88" s="74"/>
      <c r="GT88" s="74"/>
      <c r="GU88" s="74"/>
      <c r="GV88" s="74"/>
      <c r="GW88" s="74"/>
      <c r="GX88" s="74"/>
      <c r="GY88" s="74"/>
      <c r="GZ88" s="74"/>
      <c r="HA88" s="74"/>
      <c r="HB88" s="74"/>
      <c r="HC88" s="74"/>
      <c r="HD88" s="74"/>
      <c r="HE88" s="74"/>
      <c r="HF88" s="74"/>
      <c r="HG88" s="74"/>
      <c r="HH88" s="74"/>
      <c r="HI88" s="74"/>
      <c r="HJ88" s="74"/>
      <c r="HK88" s="74"/>
      <c r="HL88" s="74"/>
      <c r="HM88" s="74"/>
      <c r="HN88" s="74"/>
      <c r="HO88" s="74"/>
      <c r="HP88" s="74"/>
      <c r="HQ88" s="74"/>
      <c r="HR88" s="74"/>
      <c r="HS88" s="74"/>
      <c r="HT88" s="74"/>
      <c r="HU88" s="74"/>
      <c r="HV88" s="74"/>
      <c r="HW88" s="74"/>
      <c r="HX88" s="74"/>
      <c r="HY88" s="74"/>
      <c r="HZ88" s="74"/>
      <c r="IA88" s="74"/>
      <c r="IB88" s="74"/>
      <c r="IC88" s="74"/>
      <c r="ID88" s="74"/>
      <c r="IE88" s="74"/>
      <c r="IF88" s="74"/>
      <c r="IG88" s="74"/>
      <c r="IH88" s="74"/>
      <c r="II88" s="74"/>
      <c r="IJ88" s="74"/>
      <c r="IK88" s="74"/>
      <c r="IL88" s="74"/>
      <c r="IM88" s="74"/>
    </row>
    <row r="89" spans="1:247" ht="15.75" x14ac:dyDescent="0.25">
      <c r="A89" s="10" t="s">
        <v>226</v>
      </c>
      <c r="B89" s="157">
        <f t="shared" si="322"/>
        <v>3879</v>
      </c>
      <c r="C89" s="157">
        <f t="shared" si="323"/>
        <v>3879</v>
      </c>
      <c r="D89" s="157">
        <f t="shared" si="324"/>
        <v>3879</v>
      </c>
      <c r="E89" s="157"/>
      <c r="F89" s="229">
        <f t="shared" si="298"/>
        <v>0</v>
      </c>
      <c r="G89" s="74">
        <f t="shared" si="297"/>
        <v>0</v>
      </c>
      <c r="H89" s="74"/>
      <c r="I89" s="74"/>
      <c r="J89" s="74"/>
      <c r="K89" s="74"/>
      <c r="L89" s="74"/>
      <c r="M89" s="74"/>
      <c r="N89" s="74"/>
      <c r="O89" s="74"/>
      <c r="P89" s="74"/>
      <c r="Q89" s="74"/>
      <c r="R89" s="74"/>
      <c r="S89" s="74"/>
      <c r="T89" s="74"/>
      <c r="U89" s="74"/>
      <c r="V89" s="74"/>
      <c r="W89" s="74"/>
      <c r="X89" s="74"/>
      <c r="Y89" s="74"/>
      <c r="Z89" s="74"/>
      <c r="AA89" s="74"/>
      <c r="AB89" s="74"/>
      <c r="AC89" s="74"/>
      <c r="AD89" s="74"/>
      <c r="AE89" s="74"/>
      <c r="AF89" s="74"/>
      <c r="AG89" s="74"/>
      <c r="AH89" s="74"/>
      <c r="AI89" s="74"/>
      <c r="AJ89" s="74"/>
      <c r="AK89" s="74"/>
      <c r="AL89" s="74"/>
      <c r="AM89" s="74"/>
      <c r="AN89" s="74"/>
      <c r="AO89" s="74"/>
      <c r="AP89" s="74"/>
      <c r="AQ89" s="74"/>
      <c r="AR89" s="74"/>
      <c r="AS89" s="74"/>
      <c r="AT89" s="74"/>
      <c r="AU89" s="74"/>
      <c r="AV89" s="196"/>
      <c r="AW89" s="196"/>
      <c r="AX89" s="196"/>
      <c r="AY89" s="196"/>
      <c r="AZ89" s="74"/>
      <c r="BA89" s="74"/>
      <c r="BB89" s="74"/>
      <c r="BC89" s="192"/>
      <c r="BD89" s="192"/>
      <c r="BE89" s="74"/>
      <c r="BF89" s="74"/>
      <c r="BG89" s="192"/>
      <c r="BH89" s="74">
        <v>3879</v>
      </c>
      <c r="BI89" s="74">
        <v>3879</v>
      </c>
      <c r="BJ89" s="74">
        <v>0</v>
      </c>
      <c r="BK89" s="75">
        <f t="shared" si="325"/>
        <v>0</v>
      </c>
      <c r="BL89" s="74"/>
      <c r="BM89" s="74"/>
      <c r="BN89" s="74"/>
      <c r="BO89" s="192"/>
      <c r="BP89" s="192"/>
      <c r="BQ89" s="74"/>
      <c r="BR89" s="74"/>
      <c r="BS89" s="192"/>
      <c r="BT89" s="74"/>
      <c r="BU89" s="74"/>
      <c r="BV89" s="74"/>
      <c r="BW89" s="74"/>
      <c r="BX89" s="73"/>
      <c r="BY89" s="73"/>
      <c r="BZ89" s="74"/>
      <c r="CA89" s="192"/>
      <c r="CB89" s="74"/>
      <c r="CC89" s="74"/>
      <c r="CD89" s="74"/>
      <c r="CE89" s="192"/>
      <c r="CF89" s="74"/>
      <c r="CG89" s="74"/>
      <c r="CH89" s="74"/>
      <c r="CI89" s="74"/>
      <c r="CJ89" s="74"/>
      <c r="CK89" s="74"/>
      <c r="CL89" s="74"/>
      <c r="CM89" s="74"/>
      <c r="CN89" s="73"/>
      <c r="CO89" s="73"/>
      <c r="CP89" s="74"/>
      <c r="CQ89" s="192"/>
      <c r="CR89" s="73"/>
      <c r="CS89" s="73"/>
      <c r="CT89" s="74"/>
      <c r="CU89" s="192"/>
      <c r="CV89" s="74"/>
      <c r="CW89" s="74"/>
      <c r="CX89" s="74"/>
      <c r="CY89" s="192"/>
      <c r="CZ89" s="74"/>
      <c r="DA89" s="74"/>
      <c r="DB89" s="74"/>
      <c r="DC89" s="192"/>
      <c r="DD89" s="74"/>
      <c r="DE89" s="74"/>
      <c r="DF89" s="74"/>
      <c r="DG89" s="192"/>
      <c r="DH89" s="74"/>
      <c r="DI89" s="74"/>
      <c r="DJ89" s="74"/>
      <c r="DK89" s="192"/>
      <c r="DL89" s="74"/>
      <c r="DM89" s="74"/>
      <c r="DN89" s="74"/>
      <c r="DO89" s="192"/>
      <c r="DP89" s="74"/>
      <c r="DQ89" s="74"/>
      <c r="DR89" s="74"/>
      <c r="DS89" s="74"/>
      <c r="DT89" s="74"/>
      <c r="DU89" s="74"/>
      <c r="DV89" s="74"/>
      <c r="DW89" s="74"/>
      <c r="DX89" s="74"/>
      <c r="DY89" s="74"/>
      <c r="DZ89" s="74"/>
      <c r="EA89" s="74"/>
      <c r="EB89" s="74"/>
      <c r="EC89" s="74"/>
      <c r="ED89" s="74"/>
      <c r="EE89" s="74"/>
      <c r="EF89" s="74"/>
      <c r="EG89" s="74"/>
      <c r="EH89" s="74"/>
      <c r="EI89" s="74"/>
      <c r="EJ89" s="192"/>
      <c r="EK89" s="73"/>
      <c r="EL89" s="74"/>
      <c r="EM89" s="192"/>
      <c r="EN89" s="74"/>
      <c r="EO89" s="74"/>
      <c r="EP89" s="74"/>
      <c r="EQ89" s="74"/>
      <c r="ER89" s="74"/>
      <c r="ES89" s="74"/>
      <c r="ET89" s="74"/>
      <c r="EU89" s="74"/>
      <c r="EV89" s="77"/>
      <c r="EW89" s="77"/>
      <c r="EX89" s="77"/>
      <c r="EY89" s="77"/>
      <c r="EZ89" s="74"/>
      <c r="FA89" s="74"/>
      <c r="FB89" s="74"/>
      <c r="FC89" s="74"/>
      <c r="FD89" s="74"/>
      <c r="FE89" s="74"/>
      <c r="FF89" s="74"/>
      <c r="FG89" s="74"/>
      <c r="FH89" s="74"/>
      <c r="FI89" s="74"/>
      <c r="FJ89" s="74"/>
      <c r="FK89" s="74"/>
      <c r="FL89" s="74"/>
      <c r="FM89" s="74"/>
      <c r="FN89" s="74"/>
      <c r="FO89" s="74"/>
      <c r="FP89" s="74"/>
      <c r="FQ89" s="74"/>
      <c r="FR89" s="74"/>
      <c r="FS89" s="74"/>
      <c r="FT89" s="74"/>
      <c r="FU89" s="74"/>
      <c r="FV89" s="74"/>
      <c r="FW89" s="74"/>
      <c r="FX89" s="74"/>
      <c r="FY89" s="74"/>
      <c r="FZ89" s="74"/>
      <c r="GA89" s="74"/>
      <c r="GB89" s="74"/>
      <c r="GC89" s="74"/>
      <c r="GD89" s="74"/>
      <c r="GE89" s="74"/>
      <c r="GF89" s="74"/>
      <c r="GG89" s="74"/>
      <c r="GH89" s="74"/>
      <c r="GI89" s="74"/>
      <c r="GJ89" s="74"/>
      <c r="GK89" s="74"/>
      <c r="GL89" s="74"/>
      <c r="GM89" s="74"/>
      <c r="GN89" s="74"/>
      <c r="GO89" s="74"/>
      <c r="GP89" s="74"/>
      <c r="GQ89" s="74"/>
      <c r="GR89" s="74"/>
      <c r="GS89" s="74"/>
      <c r="GT89" s="74"/>
      <c r="GU89" s="74"/>
      <c r="GV89" s="74"/>
      <c r="GW89" s="74"/>
      <c r="GX89" s="74"/>
      <c r="GY89" s="74"/>
      <c r="GZ89" s="74"/>
      <c r="HA89" s="74"/>
      <c r="HB89" s="74"/>
      <c r="HC89" s="74"/>
      <c r="HD89" s="74"/>
      <c r="HE89" s="74"/>
      <c r="HF89" s="74"/>
      <c r="HG89" s="74"/>
      <c r="HH89" s="74"/>
      <c r="HI89" s="74"/>
      <c r="HJ89" s="74"/>
      <c r="HK89" s="74"/>
      <c r="HL89" s="74"/>
      <c r="HM89" s="74"/>
      <c r="HN89" s="74"/>
      <c r="HO89" s="74"/>
      <c r="HP89" s="74"/>
      <c r="HQ89" s="74"/>
      <c r="HR89" s="74"/>
      <c r="HS89" s="74"/>
      <c r="HT89" s="74"/>
      <c r="HU89" s="74"/>
      <c r="HV89" s="74"/>
      <c r="HW89" s="74"/>
      <c r="HX89" s="74"/>
      <c r="HY89" s="74"/>
      <c r="HZ89" s="74"/>
      <c r="IA89" s="74"/>
      <c r="IB89" s="74"/>
      <c r="IC89" s="74"/>
      <c r="ID89" s="74"/>
      <c r="IE89" s="74"/>
      <c r="IF89" s="74"/>
      <c r="IG89" s="74"/>
      <c r="IH89" s="74"/>
      <c r="II89" s="74"/>
      <c r="IJ89" s="74"/>
      <c r="IK89" s="74"/>
      <c r="IL89" s="74"/>
      <c r="IM89" s="74"/>
    </row>
    <row r="90" spans="1:247" ht="15.75" x14ac:dyDescent="0.25">
      <c r="A90" s="10" t="s">
        <v>317</v>
      </c>
      <c r="B90" s="157">
        <f t="shared" si="322"/>
        <v>2736</v>
      </c>
      <c r="C90" s="157">
        <f t="shared" si="323"/>
        <v>3086</v>
      </c>
      <c r="D90" s="157">
        <f t="shared" si="324"/>
        <v>3086</v>
      </c>
      <c r="E90" s="157"/>
      <c r="F90" s="229">
        <f t="shared" si="298"/>
        <v>0</v>
      </c>
      <c r="G90" s="74">
        <f t="shared" si="297"/>
        <v>0</v>
      </c>
      <c r="H90" s="74"/>
      <c r="I90" s="74"/>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4"/>
      <c r="AN90" s="74"/>
      <c r="AO90" s="74"/>
      <c r="AP90" s="74"/>
      <c r="AQ90" s="74"/>
      <c r="AR90" s="74"/>
      <c r="AS90" s="74"/>
      <c r="AT90" s="74"/>
      <c r="AU90" s="74"/>
      <c r="AV90" s="196"/>
      <c r="AW90" s="196"/>
      <c r="AX90" s="196"/>
      <c r="AY90" s="196"/>
      <c r="AZ90" s="74"/>
      <c r="BA90" s="74"/>
      <c r="BB90" s="74"/>
      <c r="BC90" s="192"/>
      <c r="BD90" s="192"/>
      <c r="BE90" s="74"/>
      <c r="BF90" s="74"/>
      <c r="BG90" s="192"/>
      <c r="BH90" s="74">
        <v>2226</v>
      </c>
      <c r="BI90" s="74">
        <v>2226</v>
      </c>
      <c r="BJ90" s="74">
        <v>0</v>
      </c>
      <c r="BK90" s="75">
        <f t="shared" si="325"/>
        <v>0</v>
      </c>
      <c r="BL90" s="74"/>
      <c r="BM90" s="74"/>
      <c r="BN90" s="74"/>
      <c r="BO90" s="192"/>
      <c r="BP90" s="192"/>
      <c r="BQ90" s="74"/>
      <c r="BR90" s="74"/>
      <c r="BS90" s="192"/>
      <c r="BT90" s="74"/>
      <c r="BU90" s="74"/>
      <c r="BV90" s="74"/>
      <c r="BW90" s="74"/>
      <c r="BX90" s="73"/>
      <c r="BY90" s="73"/>
      <c r="BZ90" s="74"/>
      <c r="CA90" s="192"/>
      <c r="CB90" s="74"/>
      <c r="CC90" s="74"/>
      <c r="CD90" s="74"/>
      <c r="CE90" s="192"/>
      <c r="CF90" s="74"/>
      <c r="CG90" s="74"/>
      <c r="CH90" s="74"/>
      <c r="CI90" s="74"/>
      <c r="CJ90" s="74"/>
      <c r="CK90" s="74"/>
      <c r="CL90" s="74"/>
      <c r="CM90" s="74"/>
      <c r="CN90" s="73"/>
      <c r="CO90" s="73"/>
      <c r="CP90" s="74"/>
      <c r="CQ90" s="192"/>
      <c r="CR90" s="73"/>
      <c r="CS90" s="73"/>
      <c r="CT90" s="74"/>
      <c r="CU90" s="192"/>
      <c r="CV90" s="74"/>
      <c r="CW90" s="74"/>
      <c r="CX90" s="74"/>
      <c r="CY90" s="192"/>
      <c r="CZ90" s="74"/>
      <c r="DA90" s="74"/>
      <c r="DB90" s="74"/>
      <c r="DC90" s="192"/>
      <c r="DD90" s="74"/>
      <c r="DE90" s="74"/>
      <c r="DF90" s="74"/>
      <c r="DG90" s="192"/>
      <c r="DH90" s="74"/>
      <c r="DI90" s="74"/>
      <c r="DJ90" s="74"/>
      <c r="DK90" s="192"/>
      <c r="DL90" s="74"/>
      <c r="DM90" s="74"/>
      <c r="DN90" s="74"/>
      <c r="DO90" s="192"/>
      <c r="DP90" s="74"/>
      <c r="DQ90" s="74"/>
      <c r="DR90" s="74"/>
      <c r="DS90" s="74"/>
      <c r="DT90" s="74"/>
      <c r="DU90" s="74"/>
      <c r="DV90" s="74"/>
      <c r="DW90" s="74"/>
      <c r="DX90" s="74"/>
      <c r="DY90" s="74"/>
      <c r="DZ90" s="74"/>
      <c r="EA90" s="74"/>
      <c r="EB90" s="74"/>
      <c r="EC90" s="74"/>
      <c r="ED90" s="74"/>
      <c r="EE90" s="74"/>
      <c r="EF90" s="74"/>
      <c r="EG90" s="74"/>
      <c r="EH90" s="74"/>
      <c r="EI90" s="74"/>
      <c r="EJ90" s="192"/>
      <c r="EK90" s="73"/>
      <c r="EL90" s="74"/>
      <c r="EM90" s="192"/>
      <c r="EN90" s="74"/>
      <c r="EO90" s="74"/>
      <c r="EP90" s="74"/>
      <c r="EQ90" s="74"/>
      <c r="ER90" s="74"/>
      <c r="ES90" s="74"/>
      <c r="ET90" s="74"/>
      <c r="EU90" s="74"/>
      <c r="EV90" s="77"/>
      <c r="EW90" s="77"/>
      <c r="EX90" s="77"/>
      <c r="EY90" s="77"/>
      <c r="EZ90" s="74"/>
      <c r="FA90" s="74"/>
      <c r="FB90" s="74"/>
      <c r="FC90" s="74"/>
      <c r="FD90" s="74"/>
      <c r="FE90" s="74"/>
      <c r="FF90" s="74"/>
      <c r="FG90" s="74"/>
      <c r="FH90" s="74"/>
      <c r="FI90" s="74"/>
      <c r="FJ90" s="74"/>
      <c r="FK90" s="74"/>
      <c r="FL90" s="74"/>
      <c r="FM90" s="74"/>
      <c r="FN90" s="74"/>
      <c r="FO90" s="74"/>
      <c r="FP90" s="74"/>
      <c r="FQ90" s="74"/>
      <c r="FR90" s="74"/>
      <c r="FS90" s="74"/>
      <c r="FT90" s="74"/>
      <c r="FU90" s="74"/>
      <c r="FV90" s="74"/>
      <c r="FW90" s="74"/>
      <c r="FX90" s="74"/>
      <c r="FY90" s="74"/>
      <c r="FZ90" s="74"/>
      <c r="GA90" s="74"/>
      <c r="GB90" s="74"/>
      <c r="GC90" s="74"/>
      <c r="GD90" s="74"/>
      <c r="GE90" s="74"/>
      <c r="GF90" s="74"/>
      <c r="GG90" s="74">
        <v>350</v>
      </c>
      <c r="GH90" s="74">
        <v>0</v>
      </c>
      <c r="GI90" s="74"/>
      <c r="GJ90" s="74"/>
      <c r="GK90" s="74"/>
      <c r="GL90" s="74"/>
      <c r="GM90" s="74"/>
      <c r="GN90" s="74"/>
      <c r="GO90" s="74"/>
      <c r="GP90" s="74"/>
      <c r="GQ90" s="74"/>
      <c r="GR90" s="74"/>
      <c r="GS90" s="74"/>
      <c r="GT90" s="74"/>
      <c r="GU90" s="74"/>
      <c r="GV90" s="74"/>
      <c r="GW90" s="74"/>
      <c r="GX90" s="74"/>
      <c r="GY90" s="74"/>
      <c r="GZ90" s="74"/>
      <c r="HA90" s="74"/>
      <c r="HB90" s="74"/>
      <c r="HC90" s="74"/>
      <c r="HD90" s="74"/>
      <c r="HE90" s="74"/>
      <c r="HF90" s="74"/>
      <c r="HG90" s="74"/>
      <c r="HH90" s="74"/>
      <c r="HI90" s="74"/>
      <c r="HJ90" s="74"/>
      <c r="HK90" s="74"/>
      <c r="HL90" s="74"/>
      <c r="HM90" s="74"/>
      <c r="HN90" s="74"/>
      <c r="HO90" s="74"/>
      <c r="HP90" s="74">
        <v>510</v>
      </c>
      <c r="HQ90" s="74"/>
      <c r="HR90" s="74"/>
      <c r="HS90" s="74"/>
      <c r="HT90" s="74"/>
      <c r="HU90" s="74">
        <v>500</v>
      </c>
      <c r="HV90" s="74">
        <v>0</v>
      </c>
      <c r="HW90" s="74"/>
      <c r="HX90" s="74"/>
      <c r="HY90" s="74">
        <v>10</v>
      </c>
      <c r="HZ90" s="74">
        <v>0</v>
      </c>
      <c r="IA90" s="74"/>
      <c r="IB90" s="74"/>
      <c r="IC90" s="74"/>
      <c r="ID90" s="74">
        <v>0</v>
      </c>
      <c r="IE90" s="74"/>
      <c r="IF90" s="74"/>
      <c r="IG90" s="74"/>
      <c r="IH90" s="74">
        <v>0</v>
      </c>
      <c r="II90" s="74"/>
      <c r="IJ90" s="74"/>
      <c r="IK90" s="74"/>
      <c r="IL90" s="74">
        <v>0</v>
      </c>
      <c r="IM90" s="74"/>
    </row>
    <row r="91" spans="1:247" ht="15.75" x14ac:dyDescent="0.25">
      <c r="A91" s="10" t="s">
        <v>318</v>
      </c>
      <c r="B91" s="157">
        <f t="shared" si="322"/>
        <v>2121</v>
      </c>
      <c r="C91" s="157">
        <f t="shared" si="323"/>
        <v>2121</v>
      </c>
      <c r="D91" s="157">
        <f t="shared" si="324"/>
        <v>2121</v>
      </c>
      <c r="E91" s="157"/>
      <c r="F91" s="229">
        <f t="shared" si="298"/>
        <v>0</v>
      </c>
      <c r="G91" s="74">
        <f t="shared" si="297"/>
        <v>0</v>
      </c>
      <c r="H91" s="74"/>
      <c r="I91" s="74"/>
      <c r="J91" s="74"/>
      <c r="K91" s="74"/>
      <c r="L91" s="74"/>
      <c r="M91" s="74"/>
      <c r="N91" s="74"/>
      <c r="O91" s="74"/>
      <c r="P91" s="74"/>
      <c r="Q91" s="74"/>
      <c r="R91" s="74"/>
      <c r="S91" s="74"/>
      <c r="T91" s="74"/>
      <c r="U91" s="74"/>
      <c r="V91" s="74"/>
      <c r="W91" s="74"/>
      <c r="X91" s="74"/>
      <c r="Y91" s="74"/>
      <c r="Z91" s="74"/>
      <c r="AA91" s="74"/>
      <c r="AB91" s="74"/>
      <c r="AC91" s="74"/>
      <c r="AD91" s="74"/>
      <c r="AE91" s="74"/>
      <c r="AF91" s="74"/>
      <c r="AG91" s="74"/>
      <c r="AH91" s="74"/>
      <c r="AI91" s="74"/>
      <c r="AJ91" s="74"/>
      <c r="AK91" s="74"/>
      <c r="AL91" s="74"/>
      <c r="AM91" s="74"/>
      <c r="AN91" s="74"/>
      <c r="AO91" s="74"/>
      <c r="AP91" s="74"/>
      <c r="AQ91" s="74"/>
      <c r="AR91" s="74"/>
      <c r="AS91" s="74"/>
      <c r="AT91" s="74"/>
      <c r="AU91" s="74"/>
      <c r="AV91" s="196"/>
      <c r="AW91" s="196"/>
      <c r="AX91" s="196"/>
      <c r="AY91" s="196"/>
      <c r="AZ91" s="74"/>
      <c r="BA91" s="74"/>
      <c r="BB91" s="74"/>
      <c r="BC91" s="192"/>
      <c r="BD91" s="192"/>
      <c r="BE91" s="74"/>
      <c r="BF91" s="74"/>
      <c r="BG91" s="192"/>
      <c r="BH91" s="74">
        <v>2121</v>
      </c>
      <c r="BI91" s="74">
        <v>2121</v>
      </c>
      <c r="BJ91" s="74">
        <v>0</v>
      </c>
      <c r="BK91" s="75">
        <f t="shared" si="325"/>
        <v>0</v>
      </c>
      <c r="BL91" s="74"/>
      <c r="BM91" s="74"/>
      <c r="BN91" s="74"/>
      <c r="BO91" s="192"/>
      <c r="BP91" s="192"/>
      <c r="BQ91" s="74"/>
      <c r="BR91" s="74"/>
      <c r="BS91" s="192"/>
      <c r="BT91" s="74"/>
      <c r="BU91" s="74"/>
      <c r="BV91" s="74"/>
      <c r="BW91" s="74"/>
      <c r="BX91" s="73"/>
      <c r="BY91" s="73"/>
      <c r="BZ91" s="74"/>
      <c r="CA91" s="192"/>
      <c r="CB91" s="74"/>
      <c r="CC91" s="74"/>
      <c r="CD91" s="74"/>
      <c r="CE91" s="192"/>
      <c r="CF91" s="74"/>
      <c r="CG91" s="74"/>
      <c r="CH91" s="74"/>
      <c r="CI91" s="74"/>
      <c r="CJ91" s="74"/>
      <c r="CK91" s="74"/>
      <c r="CL91" s="74"/>
      <c r="CM91" s="74"/>
      <c r="CN91" s="73"/>
      <c r="CO91" s="73"/>
      <c r="CP91" s="74"/>
      <c r="CQ91" s="192"/>
      <c r="CR91" s="73"/>
      <c r="CS91" s="73"/>
      <c r="CT91" s="74"/>
      <c r="CU91" s="192"/>
      <c r="CV91" s="74"/>
      <c r="CW91" s="74"/>
      <c r="CX91" s="74"/>
      <c r="CY91" s="192"/>
      <c r="CZ91" s="74"/>
      <c r="DA91" s="74"/>
      <c r="DB91" s="74"/>
      <c r="DC91" s="192"/>
      <c r="DD91" s="74"/>
      <c r="DE91" s="74"/>
      <c r="DF91" s="74"/>
      <c r="DG91" s="192"/>
      <c r="DH91" s="74"/>
      <c r="DI91" s="74"/>
      <c r="DJ91" s="74"/>
      <c r="DK91" s="192"/>
      <c r="DL91" s="74"/>
      <c r="DM91" s="74"/>
      <c r="DN91" s="74"/>
      <c r="DO91" s="192"/>
      <c r="DP91" s="74"/>
      <c r="DQ91" s="74"/>
      <c r="DR91" s="74"/>
      <c r="DS91" s="74"/>
      <c r="DT91" s="74"/>
      <c r="DU91" s="74"/>
      <c r="DV91" s="74"/>
      <c r="DW91" s="74"/>
      <c r="DX91" s="74"/>
      <c r="DY91" s="74"/>
      <c r="DZ91" s="74"/>
      <c r="EA91" s="74"/>
      <c r="EB91" s="74"/>
      <c r="EC91" s="74"/>
      <c r="ED91" s="74"/>
      <c r="EE91" s="74"/>
      <c r="EF91" s="74"/>
      <c r="EG91" s="74"/>
      <c r="EH91" s="74"/>
      <c r="EI91" s="74"/>
      <c r="EJ91" s="192"/>
      <c r="EK91" s="73"/>
      <c r="EL91" s="74"/>
      <c r="EM91" s="192"/>
      <c r="EN91" s="74"/>
      <c r="EO91" s="74"/>
      <c r="EP91" s="74"/>
      <c r="EQ91" s="74"/>
      <c r="ER91" s="74"/>
      <c r="ES91" s="74"/>
      <c r="ET91" s="74"/>
      <c r="EU91" s="74"/>
      <c r="EV91" s="77"/>
      <c r="EW91" s="77"/>
      <c r="EX91" s="77"/>
      <c r="EY91" s="77"/>
      <c r="EZ91" s="74"/>
      <c r="FA91" s="74"/>
      <c r="FB91" s="74"/>
      <c r="FC91" s="74"/>
      <c r="FD91" s="74"/>
      <c r="FE91" s="74"/>
      <c r="FF91" s="74"/>
      <c r="FG91" s="74"/>
      <c r="FH91" s="74"/>
      <c r="FI91" s="74"/>
      <c r="FJ91" s="74"/>
      <c r="FK91" s="74"/>
      <c r="FL91" s="74"/>
      <c r="FM91" s="74"/>
      <c r="FN91" s="74"/>
      <c r="FO91" s="74"/>
      <c r="FP91" s="74"/>
      <c r="FQ91" s="74"/>
      <c r="FR91" s="74"/>
      <c r="FS91" s="74"/>
      <c r="FT91" s="74"/>
      <c r="FU91" s="74"/>
      <c r="FV91" s="74"/>
      <c r="FW91" s="74"/>
      <c r="FX91" s="74"/>
      <c r="FY91" s="74"/>
      <c r="FZ91" s="74"/>
      <c r="GA91" s="74"/>
      <c r="GB91" s="74"/>
      <c r="GC91" s="74"/>
      <c r="GD91" s="74"/>
      <c r="GE91" s="74"/>
      <c r="GF91" s="74"/>
      <c r="GG91" s="74"/>
      <c r="GH91" s="74"/>
      <c r="GI91" s="74"/>
      <c r="GJ91" s="74"/>
      <c r="GK91" s="74"/>
      <c r="GL91" s="74"/>
      <c r="GM91" s="74"/>
      <c r="GN91" s="74"/>
      <c r="GO91" s="74"/>
      <c r="GP91" s="74"/>
      <c r="GQ91" s="74"/>
      <c r="GR91" s="74"/>
      <c r="GS91" s="74"/>
      <c r="GT91" s="74"/>
      <c r="GU91" s="74"/>
      <c r="GV91" s="74"/>
      <c r="GW91" s="74"/>
      <c r="GX91" s="74"/>
      <c r="GY91" s="74"/>
      <c r="GZ91" s="74"/>
      <c r="HA91" s="74"/>
      <c r="HB91" s="74"/>
      <c r="HC91" s="74"/>
      <c r="HD91" s="74"/>
      <c r="HE91" s="74"/>
      <c r="HF91" s="74"/>
      <c r="HG91" s="74"/>
      <c r="HH91" s="74"/>
      <c r="HI91" s="74"/>
      <c r="HJ91" s="74"/>
      <c r="HK91" s="74"/>
      <c r="HL91" s="74"/>
      <c r="HM91" s="74"/>
      <c r="HN91" s="74"/>
      <c r="HO91" s="74"/>
      <c r="HP91" s="74"/>
      <c r="HQ91" s="74"/>
      <c r="HR91" s="74"/>
      <c r="HS91" s="74"/>
      <c r="HT91" s="74"/>
      <c r="HU91" s="74"/>
      <c r="HV91" s="74"/>
      <c r="HW91" s="74"/>
      <c r="HX91" s="74"/>
      <c r="HY91" s="74"/>
      <c r="HZ91" s="74"/>
      <c r="IA91" s="74"/>
      <c r="IB91" s="74"/>
      <c r="IC91" s="74"/>
      <c r="ID91" s="74"/>
      <c r="IE91" s="74"/>
      <c r="IF91" s="74"/>
      <c r="IG91" s="74"/>
      <c r="IH91" s="74"/>
      <c r="II91" s="74"/>
      <c r="IJ91" s="74"/>
      <c r="IK91" s="74"/>
      <c r="IL91" s="74"/>
      <c r="IM91" s="74"/>
    </row>
    <row r="92" spans="1:247" ht="15.75" x14ac:dyDescent="0.25">
      <c r="A92" s="10" t="s">
        <v>323</v>
      </c>
      <c r="B92" s="157">
        <f t="shared" si="322"/>
        <v>1464</v>
      </c>
      <c r="C92" s="157">
        <f t="shared" si="323"/>
        <v>1464</v>
      </c>
      <c r="D92" s="157">
        <f t="shared" si="324"/>
        <v>1464</v>
      </c>
      <c r="E92" s="157"/>
      <c r="F92" s="229">
        <f t="shared" si="298"/>
        <v>0</v>
      </c>
      <c r="G92" s="74">
        <f t="shared" si="297"/>
        <v>0</v>
      </c>
      <c r="H92" s="74"/>
      <c r="I92" s="74"/>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4"/>
      <c r="AN92" s="74"/>
      <c r="AO92" s="74"/>
      <c r="AP92" s="74"/>
      <c r="AQ92" s="74"/>
      <c r="AR92" s="74"/>
      <c r="AS92" s="74"/>
      <c r="AT92" s="74"/>
      <c r="AU92" s="74"/>
      <c r="AV92" s="196"/>
      <c r="AW92" s="196"/>
      <c r="AX92" s="196"/>
      <c r="AY92" s="196"/>
      <c r="AZ92" s="74"/>
      <c r="BA92" s="74"/>
      <c r="BB92" s="74"/>
      <c r="BC92" s="192"/>
      <c r="BD92" s="192"/>
      <c r="BE92" s="74"/>
      <c r="BF92" s="74"/>
      <c r="BG92" s="192"/>
      <c r="BH92" s="74">
        <v>1464</v>
      </c>
      <c r="BI92" s="74">
        <v>1464</v>
      </c>
      <c r="BJ92" s="74">
        <v>0</v>
      </c>
      <c r="BK92" s="75">
        <f t="shared" si="325"/>
        <v>0</v>
      </c>
      <c r="BL92" s="74"/>
      <c r="BM92" s="74"/>
      <c r="BN92" s="74"/>
      <c r="BO92" s="192"/>
      <c r="BP92" s="192"/>
      <c r="BQ92" s="74"/>
      <c r="BR92" s="74"/>
      <c r="BS92" s="192"/>
      <c r="BT92" s="74"/>
      <c r="BU92" s="74"/>
      <c r="BV92" s="74"/>
      <c r="BW92" s="74"/>
      <c r="BX92" s="73"/>
      <c r="BY92" s="73"/>
      <c r="BZ92" s="74"/>
      <c r="CA92" s="192"/>
      <c r="CB92" s="74"/>
      <c r="CC92" s="74"/>
      <c r="CD92" s="74"/>
      <c r="CE92" s="192"/>
      <c r="CF92" s="74"/>
      <c r="CG92" s="74"/>
      <c r="CH92" s="74"/>
      <c r="CI92" s="74"/>
      <c r="CJ92" s="74"/>
      <c r="CK92" s="74"/>
      <c r="CL92" s="74"/>
      <c r="CM92" s="74"/>
      <c r="CN92" s="73"/>
      <c r="CO92" s="73"/>
      <c r="CP92" s="74"/>
      <c r="CQ92" s="192"/>
      <c r="CR92" s="73"/>
      <c r="CS92" s="73"/>
      <c r="CT92" s="74"/>
      <c r="CU92" s="192"/>
      <c r="CV92" s="74"/>
      <c r="CW92" s="74"/>
      <c r="CX92" s="74"/>
      <c r="CY92" s="192"/>
      <c r="CZ92" s="74"/>
      <c r="DA92" s="74"/>
      <c r="DB92" s="74"/>
      <c r="DC92" s="192"/>
      <c r="DD92" s="74"/>
      <c r="DE92" s="74"/>
      <c r="DF92" s="74"/>
      <c r="DG92" s="192"/>
      <c r="DH92" s="74"/>
      <c r="DI92" s="74"/>
      <c r="DJ92" s="74"/>
      <c r="DK92" s="192"/>
      <c r="DL92" s="74"/>
      <c r="DM92" s="74"/>
      <c r="DN92" s="74"/>
      <c r="DO92" s="192"/>
      <c r="DP92" s="74"/>
      <c r="DQ92" s="74"/>
      <c r="DR92" s="74"/>
      <c r="DS92" s="74"/>
      <c r="DT92" s="74"/>
      <c r="DU92" s="74"/>
      <c r="DV92" s="74"/>
      <c r="DW92" s="74"/>
      <c r="DX92" s="74"/>
      <c r="DY92" s="74"/>
      <c r="DZ92" s="74"/>
      <c r="EA92" s="74"/>
      <c r="EB92" s="74"/>
      <c r="EC92" s="74"/>
      <c r="ED92" s="74"/>
      <c r="EE92" s="74"/>
      <c r="EF92" s="74"/>
      <c r="EG92" s="74"/>
      <c r="EH92" s="74"/>
      <c r="EI92" s="74"/>
      <c r="EJ92" s="192"/>
      <c r="EK92" s="73"/>
      <c r="EL92" s="74"/>
      <c r="EM92" s="192"/>
      <c r="EN92" s="74"/>
      <c r="EO92" s="74"/>
      <c r="EP92" s="74"/>
      <c r="EQ92" s="74"/>
      <c r="ER92" s="74"/>
      <c r="ES92" s="74"/>
      <c r="ET92" s="74"/>
      <c r="EU92" s="74"/>
      <c r="EV92" s="77"/>
      <c r="EW92" s="77"/>
      <c r="EX92" s="77"/>
      <c r="EY92" s="77"/>
      <c r="EZ92" s="74"/>
      <c r="FA92" s="74"/>
      <c r="FB92" s="74"/>
      <c r="FC92" s="74"/>
      <c r="FD92" s="74"/>
      <c r="FE92" s="74"/>
      <c r="FF92" s="74"/>
      <c r="FG92" s="74"/>
      <c r="FH92" s="74"/>
      <c r="FI92" s="74"/>
      <c r="FJ92" s="74"/>
      <c r="FK92" s="74"/>
      <c r="FL92" s="74"/>
      <c r="FM92" s="74"/>
      <c r="FN92" s="74"/>
      <c r="FO92" s="74"/>
      <c r="FP92" s="74"/>
      <c r="FQ92" s="74"/>
      <c r="FR92" s="74"/>
      <c r="FS92" s="74"/>
      <c r="FT92" s="74"/>
      <c r="FU92" s="74"/>
      <c r="FV92" s="74"/>
      <c r="FW92" s="74"/>
      <c r="FX92" s="74"/>
      <c r="FY92" s="74"/>
      <c r="FZ92" s="74"/>
      <c r="GA92" s="74"/>
      <c r="GB92" s="74"/>
      <c r="GC92" s="74"/>
      <c r="GD92" s="74"/>
      <c r="GE92" s="74"/>
      <c r="GF92" s="74"/>
      <c r="GG92" s="74"/>
      <c r="GH92" s="74"/>
      <c r="GI92" s="74"/>
      <c r="GJ92" s="74"/>
      <c r="GK92" s="74"/>
      <c r="GL92" s="74"/>
      <c r="GM92" s="74"/>
      <c r="GN92" s="74"/>
      <c r="GO92" s="74"/>
      <c r="GP92" s="74"/>
      <c r="GQ92" s="74"/>
      <c r="GR92" s="74"/>
      <c r="GS92" s="74"/>
      <c r="GT92" s="74"/>
      <c r="GU92" s="74"/>
      <c r="GV92" s="74"/>
      <c r="GW92" s="74"/>
      <c r="GX92" s="74"/>
      <c r="GY92" s="74"/>
      <c r="GZ92" s="74"/>
      <c r="HA92" s="74"/>
      <c r="HB92" s="74"/>
      <c r="HC92" s="74"/>
      <c r="HD92" s="74"/>
      <c r="HE92" s="74"/>
      <c r="HF92" s="74"/>
      <c r="HG92" s="74"/>
      <c r="HH92" s="74"/>
      <c r="HI92" s="74"/>
      <c r="HJ92" s="74"/>
      <c r="HK92" s="74"/>
      <c r="HL92" s="74"/>
      <c r="HM92" s="74"/>
      <c r="HN92" s="74"/>
      <c r="HO92" s="74"/>
      <c r="HP92" s="74"/>
      <c r="HQ92" s="74"/>
      <c r="HR92" s="74"/>
      <c r="HS92" s="74"/>
      <c r="HT92" s="74"/>
      <c r="HU92" s="74"/>
      <c r="HV92" s="74"/>
      <c r="HW92" s="74"/>
      <c r="HX92" s="74"/>
      <c r="HY92" s="74"/>
      <c r="HZ92" s="74"/>
      <c r="IA92" s="74"/>
      <c r="IB92" s="74"/>
      <c r="IC92" s="74"/>
      <c r="ID92" s="74"/>
      <c r="IE92" s="74"/>
      <c r="IF92" s="74"/>
      <c r="IG92" s="74"/>
      <c r="IH92" s="74"/>
      <c r="II92" s="74"/>
      <c r="IJ92" s="74"/>
      <c r="IK92" s="74"/>
      <c r="IL92" s="74"/>
      <c r="IM92" s="74"/>
    </row>
    <row r="93" spans="1:247" ht="15.75" x14ac:dyDescent="0.25">
      <c r="A93" s="10" t="s">
        <v>148</v>
      </c>
      <c r="B93" s="157">
        <f t="shared" si="322"/>
        <v>510</v>
      </c>
      <c r="C93" s="157">
        <f t="shared" si="323"/>
        <v>510</v>
      </c>
      <c r="D93" s="157">
        <f t="shared" si="324"/>
        <v>510</v>
      </c>
      <c r="E93" s="157"/>
      <c r="F93" s="229">
        <f t="shared" si="298"/>
        <v>0</v>
      </c>
      <c r="G93" s="74"/>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4"/>
      <c r="AJ93" s="74"/>
      <c r="AK93" s="74"/>
      <c r="AL93" s="74"/>
      <c r="AM93" s="74"/>
      <c r="AN93" s="74"/>
      <c r="AO93" s="74"/>
      <c r="AP93" s="74"/>
      <c r="AQ93" s="74"/>
      <c r="AR93" s="74"/>
      <c r="AS93" s="74"/>
      <c r="AT93" s="74"/>
      <c r="AU93" s="74"/>
      <c r="AV93" s="196"/>
      <c r="AW93" s="196"/>
      <c r="AX93" s="196"/>
      <c r="AY93" s="196"/>
      <c r="AZ93" s="74"/>
      <c r="BA93" s="74"/>
      <c r="BB93" s="74"/>
      <c r="BC93" s="192"/>
      <c r="BD93" s="192"/>
      <c r="BE93" s="74"/>
      <c r="BF93" s="74"/>
      <c r="BG93" s="192"/>
      <c r="BH93" s="74"/>
      <c r="BI93" s="74"/>
      <c r="BJ93" s="74"/>
      <c r="BK93" s="75"/>
      <c r="BL93" s="74"/>
      <c r="BM93" s="74"/>
      <c r="BN93" s="74"/>
      <c r="BO93" s="192"/>
      <c r="BP93" s="192"/>
      <c r="BQ93" s="74"/>
      <c r="BR93" s="74"/>
      <c r="BS93" s="192"/>
      <c r="BT93" s="74"/>
      <c r="BU93" s="74"/>
      <c r="BV93" s="74"/>
      <c r="BW93" s="74"/>
      <c r="BX93" s="73"/>
      <c r="BY93" s="73"/>
      <c r="BZ93" s="74"/>
      <c r="CA93" s="192"/>
      <c r="CB93" s="74"/>
      <c r="CC93" s="74"/>
      <c r="CD93" s="74"/>
      <c r="CE93" s="192"/>
      <c r="CF93" s="74"/>
      <c r="CG93" s="74"/>
      <c r="CH93" s="74"/>
      <c r="CI93" s="74"/>
      <c r="CJ93" s="74"/>
      <c r="CK93" s="74"/>
      <c r="CL93" s="74"/>
      <c r="CM93" s="74"/>
      <c r="CN93" s="73"/>
      <c r="CO93" s="73"/>
      <c r="CP93" s="74"/>
      <c r="CQ93" s="192"/>
      <c r="CR93" s="73"/>
      <c r="CS93" s="73"/>
      <c r="CT93" s="74"/>
      <c r="CU93" s="192"/>
      <c r="CV93" s="74"/>
      <c r="CW93" s="74"/>
      <c r="CX93" s="74"/>
      <c r="CY93" s="192"/>
      <c r="CZ93" s="74"/>
      <c r="DA93" s="74"/>
      <c r="DB93" s="74"/>
      <c r="DC93" s="192"/>
      <c r="DD93" s="74"/>
      <c r="DE93" s="74"/>
      <c r="DF93" s="74"/>
      <c r="DG93" s="192"/>
      <c r="DH93" s="74"/>
      <c r="DI93" s="74"/>
      <c r="DJ93" s="74"/>
      <c r="DK93" s="192"/>
      <c r="DL93" s="74"/>
      <c r="DM93" s="74"/>
      <c r="DN93" s="74"/>
      <c r="DO93" s="192"/>
      <c r="DP93" s="74"/>
      <c r="DQ93" s="74"/>
      <c r="DR93" s="74"/>
      <c r="DS93" s="74"/>
      <c r="DT93" s="74"/>
      <c r="DU93" s="74"/>
      <c r="DV93" s="74"/>
      <c r="DW93" s="74"/>
      <c r="DX93" s="74"/>
      <c r="DY93" s="74"/>
      <c r="DZ93" s="74"/>
      <c r="EA93" s="74"/>
      <c r="EB93" s="74"/>
      <c r="EC93" s="74"/>
      <c r="ED93" s="74"/>
      <c r="EE93" s="74"/>
      <c r="EF93" s="74"/>
      <c r="EG93" s="74"/>
      <c r="EH93" s="74"/>
      <c r="EI93" s="74"/>
      <c r="EJ93" s="192"/>
      <c r="EK93" s="73"/>
      <c r="EL93" s="74"/>
      <c r="EM93" s="192"/>
      <c r="EN93" s="74"/>
      <c r="EO93" s="74"/>
      <c r="EP93" s="74"/>
      <c r="EQ93" s="74"/>
      <c r="ER93" s="74"/>
      <c r="ES93" s="74"/>
      <c r="ET93" s="74"/>
      <c r="EU93" s="74"/>
      <c r="EV93" s="77"/>
      <c r="EW93" s="77"/>
      <c r="EX93" s="77"/>
      <c r="EY93" s="77"/>
      <c r="EZ93" s="74"/>
      <c r="FA93" s="74"/>
      <c r="FB93" s="74"/>
      <c r="FC93" s="74"/>
      <c r="FD93" s="74"/>
      <c r="FE93" s="74"/>
      <c r="FF93" s="74"/>
      <c r="FG93" s="74"/>
      <c r="FH93" s="74"/>
      <c r="FI93" s="74"/>
      <c r="FJ93" s="74"/>
      <c r="FK93" s="74"/>
      <c r="FL93" s="74"/>
      <c r="FM93" s="74"/>
      <c r="FN93" s="74"/>
      <c r="FO93" s="74"/>
      <c r="FP93" s="74"/>
      <c r="FQ93" s="74"/>
      <c r="FR93" s="74"/>
      <c r="FS93" s="74"/>
      <c r="FT93" s="74"/>
      <c r="FU93" s="74"/>
      <c r="FV93" s="74"/>
      <c r="FW93" s="74"/>
      <c r="FX93" s="74"/>
      <c r="FY93" s="74"/>
      <c r="FZ93" s="74"/>
      <c r="GA93" s="74"/>
      <c r="GB93" s="74"/>
      <c r="GC93" s="74"/>
      <c r="GD93" s="74"/>
      <c r="GE93" s="74"/>
      <c r="GF93" s="74"/>
      <c r="GG93" s="74"/>
      <c r="GH93" s="74"/>
      <c r="GI93" s="74"/>
      <c r="GJ93" s="74"/>
      <c r="GK93" s="74"/>
      <c r="GL93" s="74"/>
      <c r="GM93" s="74"/>
      <c r="GN93" s="74"/>
      <c r="GO93" s="74"/>
      <c r="GP93" s="74"/>
      <c r="GQ93" s="74"/>
      <c r="GR93" s="74"/>
      <c r="GS93" s="74"/>
      <c r="GT93" s="74"/>
      <c r="GU93" s="74"/>
      <c r="GV93" s="74"/>
      <c r="GW93" s="74"/>
      <c r="GX93" s="74"/>
      <c r="GY93" s="74"/>
      <c r="GZ93" s="74"/>
      <c r="HA93" s="74"/>
      <c r="HB93" s="74"/>
      <c r="HC93" s="74"/>
      <c r="HD93" s="74"/>
      <c r="HE93" s="74"/>
      <c r="HF93" s="74"/>
      <c r="HG93" s="74"/>
      <c r="HH93" s="74"/>
      <c r="HI93" s="74"/>
      <c r="HJ93" s="74"/>
      <c r="HK93" s="74"/>
      <c r="HL93" s="74"/>
      <c r="HM93" s="74"/>
      <c r="HN93" s="74"/>
      <c r="HO93" s="74"/>
      <c r="HP93" s="74">
        <v>510</v>
      </c>
      <c r="HQ93" s="74"/>
      <c r="HR93" s="74"/>
      <c r="HS93" s="74"/>
      <c r="HT93" s="74"/>
      <c r="HU93" s="74">
        <v>500</v>
      </c>
      <c r="HV93" s="74">
        <v>0</v>
      </c>
      <c r="HW93" s="74"/>
      <c r="HX93" s="74"/>
      <c r="HY93" s="74">
        <v>10</v>
      </c>
      <c r="HZ93" s="74">
        <v>0</v>
      </c>
      <c r="IA93" s="74"/>
      <c r="IB93" s="74"/>
      <c r="IC93" s="74"/>
      <c r="ID93" s="74">
        <v>0</v>
      </c>
      <c r="IE93" s="74"/>
      <c r="IF93" s="74"/>
      <c r="IG93" s="74"/>
      <c r="IH93" s="74">
        <v>0</v>
      </c>
      <c r="II93" s="74"/>
      <c r="IJ93" s="74"/>
      <c r="IK93" s="74"/>
      <c r="IL93" s="74">
        <v>0</v>
      </c>
      <c r="IM93" s="74"/>
    </row>
    <row r="94" spans="1:247" ht="15.75" x14ac:dyDescent="0.25">
      <c r="A94" s="10" t="s">
        <v>319</v>
      </c>
      <c r="B94" s="157">
        <f t="shared" si="322"/>
        <v>1266</v>
      </c>
      <c r="C94" s="157">
        <f t="shared" si="323"/>
        <v>1266</v>
      </c>
      <c r="D94" s="157">
        <f t="shared" si="324"/>
        <v>1266</v>
      </c>
      <c r="E94" s="157"/>
      <c r="F94" s="229">
        <f t="shared" si="298"/>
        <v>0</v>
      </c>
      <c r="G94" s="74">
        <f t="shared" ref="G94:G125" si="365">F94/C94*100</f>
        <v>0</v>
      </c>
      <c r="H94" s="74"/>
      <c r="I94" s="74"/>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4"/>
      <c r="AN94" s="74"/>
      <c r="AO94" s="74"/>
      <c r="AP94" s="74"/>
      <c r="AQ94" s="74"/>
      <c r="AR94" s="74"/>
      <c r="AS94" s="74"/>
      <c r="AT94" s="74"/>
      <c r="AU94" s="74"/>
      <c r="AV94" s="196"/>
      <c r="AW94" s="196"/>
      <c r="AX94" s="196"/>
      <c r="AY94" s="196"/>
      <c r="AZ94" s="74"/>
      <c r="BA94" s="74"/>
      <c r="BB94" s="74"/>
      <c r="BC94" s="192"/>
      <c r="BD94" s="192"/>
      <c r="BE94" s="74"/>
      <c r="BF94" s="74"/>
      <c r="BG94" s="192"/>
      <c r="BH94" s="74">
        <v>1266</v>
      </c>
      <c r="BI94" s="74">
        <v>1266</v>
      </c>
      <c r="BJ94" s="74">
        <v>0</v>
      </c>
      <c r="BK94" s="75">
        <f t="shared" si="325"/>
        <v>0</v>
      </c>
      <c r="BL94" s="74"/>
      <c r="BM94" s="74"/>
      <c r="BN94" s="74"/>
      <c r="BO94" s="192"/>
      <c r="BP94" s="192"/>
      <c r="BQ94" s="74"/>
      <c r="BR94" s="74"/>
      <c r="BS94" s="192"/>
      <c r="BT94" s="74"/>
      <c r="BU94" s="74"/>
      <c r="BV94" s="74"/>
      <c r="BW94" s="74"/>
      <c r="BX94" s="73"/>
      <c r="BY94" s="73"/>
      <c r="BZ94" s="74"/>
      <c r="CA94" s="192"/>
      <c r="CB94" s="74"/>
      <c r="CC94" s="74"/>
      <c r="CD94" s="74"/>
      <c r="CE94" s="192"/>
      <c r="CF94" s="74"/>
      <c r="CG94" s="74"/>
      <c r="CH94" s="74"/>
      <c r="CI94" s="74"/>
      <c r="CJ94" s="74"/>
      <c r="CK94" s="74"/>
      <c r="CL94" s="74"/>
      <c r="CM94" s="74"/>
      <c r="CN94" s="73"/>
      <c r="CO94" s="73"/>
      <c r="CP94" s="74"/>
      <c r="CQ94" s="192"/>
      <c r="CR94" s="73"/>
      <c r="CS94" s="73"/>
      <c r="CT94" s="74"/>
      <c r="CU94" s="192"/>
      <c r="CV94" s="74"/>
      <c r="CW94" s="74"/>
      <c r="CX94" s="74"/>
      <c r="CY94" s="192"/>
      <c r="CZ94" s="74"/>
      <c r="DA94" s="74"/>
      <c r="DB94" s="74"/>
      <c r="DC94" s="192"/>
      <c r="DD94" s="74"/>
      <c r="DE94" s="74"/>
      <c r="DF94" s="74"/>
      <c r="DG94" s="192"/>
      <c r="DH94" s="74"/>
      <c r="DI94" s="74"/>
      <c r="DJ94" s="74"/>
      <c r="DK94" s="192"/>
      <c r="DL94" s="74"/>
      <c r="DM94" s="74"/>
      <c r="DN94" s="74"/>
      <c r="DO94" s="192"/>
      <c r="DP94" s="74"/>
      <c r="DQ94" s="74"/>
      <c r="DR94" s="74"/>
      <c r="DS94" s="74"/>
      <c r="DT94" s="74"/>
      <c r="DU94" s="74"/>
      <c r="DV94" s="74"/>
      <c r="DW94" s="74"/>
      <c r="DX94" s="74"/>
      <c r="DY94" s="74"/>
      <c r="DZ94" s="74"/>
      <c r="EA94" s="74"/>
      <c r="EB94" s="74"/>
      <c r="EC94" s="74"/>
      <c r="ED94" s="74"/>
      <c r="EE94" s="74"/>
      <c r="EF94" s="74"/>
      <c r="EG94" s="74"/>
      <c r="EH94" s="74"/>
      <c r="EI94" s="74"/>
      <c r="EJ94" s="192"/>
      <c r="EK94" s="73"/>
      <c r="EL94" s="74"/>
      <c r="EM94" s="192"/>
      <c r="EN94" s="74"/>
      <c r="EO94" s="74"/>
      <c r="EP94" s="74"/>
      <c r="EQ94" s="74"/>
      <c r="ER94" s="74"/>
      <c r="ES94" s="74"/>
      <c r="ET94" s="74"/>
      <c r="EU94" s="74"/>
      <c r="EV94" s="77"/>
      <c r="EW94" s="77"/>
      <c r="EX94" s="77"/>
      <c r="EY94" s="77"/>
      <c r="EZ94" s="74"/>
      <c r="FA94" s="74"/>
      <c r="FB94" s="74"/>
      <c r="FC94" s="74"/>
      <c r="FD94" s="74"/>
      <c r="FE94" s="74"/>
      <c r="FF94" s="74"/>
      <c r="FG94" s="74"/>
      <c r="FH94" s="74"/>
      <c r="FI94" s="74"/>
      <c r="FJ94" s="74"/>
      <c r="FK94" s="74"/>
      <c r="FL94" s="74"/>
      <c r="FM94" s="74"/>
      <c r="FN94" s="74"/>
      <c r="FO94" s="74"/>
      <c r="FP94" s="74"/>
      <c r="FQ94" s="74"/>
      <c r="FR94" s="74"/>
      <c r="FS94" s="74"/>
      <c r="FT94" s="74"/>
      <c r="FU94" s="74"/>
      <c r="FV94" s="74"/>
      <c r="FW94" s="74"/>
      <c r="FX94" s="74"/>
      <c r="FY94" s="74"/>
      <c r="FZ94" s="74"/>
      <c r="GA94" s="74"/>
      <c r="GB94" s="74"/>
      <c r="GC94" s="74"/>
      <c r="GD94" s="74"/>
      <c r="GE94" s="74"/>
      <c r="GF94" s="74"/>
      <c r="GG94" s="74"/>
      <c r="GH94" s="74"/>
      <c r="GI94" s="74"/>
      <c r="GJ94" s="74"/>
      <c r="GK94" s="74"/>
      <c r="GL94" s="74"/>
      <c r="GM94" s="74"/>
      <c r="GN94" s="74"/>
      <c r="GO94" s="74"/>
      <c r="GP94" s="74"/>
      <c r="GQ94" s="74"/>
      <c r="GR94" s="74"/>
      <c r="GS94" s="74"/>
      <c r="GT94" s="74"/>
      <c r="GU94" s="74"/>
      <c r="GV94" s="74"/>
      <c r="GW94" s="74"/>
      <c r="GX94" s="74"/>
      <c r="GY94" s="74"/>
      <c r="GZ94" s="74"/>
      <c r="HA94" s="74"/>
      <c r="HB94" s="74"/>
      <c r="HC94" s="74"/>
      <c r="HD94" s="74"/>
      <c r="HE94" s="74"/>
      <c r="HF94" s="74"/>
      <c r="HG94" s="74"/>
      <c r="HH94" s="74"/>
      <c r="HI94" s="74"/>
      <c r="HJ94" s="74"/>
      <c r="HK94" s="74"/>
      <c r="HL94" s="74"/>
      <c r="HM94" s="74"/>
      <c r="HN94" s="74"/>
      <c r="HO94" s="74"/>
      <c r="HP94" s="74"/>
      <c r="HQ94" s="74"/>
      <c r="HR94" s="74"/>
      <c r="HS94" s="74"/>
      <c r="HT94" s="74"/>
      <c r="HU94" s="74"/>
      <c r="HV94" s="74"/>
      <c r="HW94" s="74"/>
      <c r="HX94" s="74"/>
      <c r="HY94" s="74"/>
      <c r="HZ94" s="74"/>
      <c r="IA94" s="74"/>
      <c r="IB94" s="74"/>
      <c r="IC94" s="74"/>
      <c r="ID94" s="74"/>
      <c r="IE94" s="74"/>
      <c r="IF94" s="74"/>
      <c r="IG94" s="74"/>
      <c r="IH94" s="74"/>
      <c r="II94" s="74"/>
      <c r="IJ94" s="74"/>
      <c r="IK94" s="74"/>
      <c r="IL94" s="74"/>
      <c r="IM94" s="74"/>
    </row>
    <row r="95" spans="1:247" ht="15.75" x14ac:dyDescent="0.25">
      <c r="A95" s="10" t="s">
        <v>320</v>
      </c>
      <c r="B95" s="157">
        <f t="shared" si="322"/>
        <v>8604</v>
      </c>
      <c r="C95" s="157">
        <f t="shared" si="323"/>
        <v>8604</v>
      </c>
      <c r="D95" s="157">
        <f t="shared" si="324"/>
        <v>8604</v>
      </c>
      <c r="E95" s="157"/>
      <c r="F95" s="229">
        <f t="shared" si="298"/>
        <v>0</v>
      </c>
      <c r="G95" s="74">
        <f t="shared" si="365"/>
        <v>0</v>
      </c>
      <c r="H95" s="74"/>
      <c r="I95" s="74"/>
      <c r="J95" s="74"/>
      <c r="K95" s="74"/>
      <c r="L95" s="74"/>
      <c r="M95" s="74"/>
      <c r="N95" s="74"/>
      <c r="O95" s="74"/>
      <c r="P95" s="74"/>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c r="AP95" s="74"/>
      <c r="AQ95" s="74"/>
      <c r="AR95" s="74"/>
      <c r="AS95" s="74"/>
      <c r="AT95" s="74"/>
      <c r="AU95" s="74"/>
      <c r="AV95" s="196"/>
      <c r="AW95" s="196"/>
      <c r="AX95" s="196"/>
      <c r="AY95" s="196"/>
      <c r="AZ95" s="74"/>
      <c r="BA95" s="74"/>
      <c r="BB95" s="74"/>
      <c r="BC95" s="192"/>
      <c r="BD95" s="192"/>
      <c r="BE95" s="74"/>
      <c r="BF95" s="74"/>
      <c r="BG95" s="192"/>
      <c r="BH95" s="74">
        <v>8604</v>
      </c>
      <c r="BI95" s="74">
        <v>8604</v>
      </c>
      <c r="BJ95" s="74">
        <v>0</v>
      </c>
      <c r="BK95" s="75">
        <f t="shared" si="325"/>
        <v>0</v>
      </c>
      <c r="BL95" s="74"/>
      <c r="BM95" s="74"/>
      <c r="BN95" s="74"/>
      <c r="BO95" s="192"/>
      <c r="BP95" s="192"/>
      <c r="BQ95" s="74"/>
      <c r="BR95" s="74"/>
      <c r="BS95" s="192"/>
      <c r="BT95" s="74"/>
      <c r="BU95" s="74"/>
      <c r="BV95" s="74"/>
      <c r="BW95" s="74"/>
      <c r="BX95" s="73"/>
      <c r="BY95" s="73"/>
      <c r="BZ95" s="74"/>
      <c r="CA95" s="192"/>
      <c r="CB95" s="74"/>
      <c r="CC95" s="74"/>
      <c r="CD95" s="74"/>
      <c r="CE95" s="192"/>
      <c r="CF95" s="74"/>
      <c r="CG95" s="74"/>
      <c r="CH95" s="74"/>
      <c r="CI95" s="74"/>
      <c r="CJ95" s="74"/>
      <c r="CK95" s="74"/>
      <c r="CL95" s="74"/>
      <c r="CM95" s="74"/>
      <c r="CN95" s="73"/>
      <c r="CO95" s="73"/>
      <c r="CP95" s="74"/>
      <c r="CQ95" s="192"/>
      <c r="CR95" s="73"/>
      <c r="CS95" s="73"/>
      <c r="CT95" s="74"/>
      <c r="CU95" s="192"/>
      <c r="CV95" s="74"/>
      <c r="CW95" s="74"/>
      <c r="CX95" s="74"/>
      <c r="CY95" s="192"/>
      <c r="CZ95" s="74"/>
      <c r="DA95" s="74"/>
      <c r="DB95" s="74"/>
      <c r="DC95" s="192"/>
      <c r="DD95" s="74"/>
      <c r="DE95" s="74"/>
      <c r="DF95" s="74"/>
      <c r="DG95" s="192"/>
      <c r="DH95" s="74"/>
      <c r="DI95" s="74"/>
      <c r="DJ95" s="74"/>
      <c r="DK95" s="192"/>
      <c r="DL95" s="74"/>
      <c r="DM95" s="74"/>
      <c r="DN95" s="74"/>
      <c r="DO95" s="192"/>
      <c r="DP95" s="74"/>
      <c r="DQ95" s="74"/>
      <c r="DR95" s="74"/>
      <c r="DS95" s="74"/>
      <c r="DT95" s="74"/>
      <c r="DU95" s="74"/>
      <c r="DV95" s="74"/>
      <c r="DW95" s="74"/>
      <c r="DX95" s="74"/>
      <c r="DY95" s="74"/>
      <c r="DZ95" s="74"/>
      <c r="EA95" s="74"/>
      <c r="EB95" s="74"/>
      <c r="EC95" s="74"/>
      <c r="ED95" s="74"/>
      <c r="EE95" s="74"/>
      <c r="EF95" s="74"/>
      <c r="EG95" s="74"/>
      <c r="EH95" s="74"/>
      <c r="EI95" s="74"/>
      <c r="EJ95" s="192"/>
      <c r="EK95" s="73"/>
      <c r="EL95" s="74"/>
      <c r="EM95" s="192"/>
      <c r="EN95" s="74"/>
      <c r="EO95" s="74"/>
      <c r="EP95" s="74"/>
      <c r="EQ95" s="74"/>
      <c r="ER95" s="74"/>
      <c r="ES95" s="74"/>
      <c r="ET95" s="74"/>
      <c r="EU95" s="74"/>
      <c r="EV95" s="77"/>
      <c r="EW95" s="77"/>
      <c r="EX95" s="77"/>
      <c r="EY95" s="77"/>
      <c r="EZ95" s="74"/>
      <c r="FA95" s="74"/>
      <c r="FB95" s="74"/>
      <c r="FC95" s="74"/>
      <c r="FD95" s="74"/>
      <c r="FE95" s="74"/>
      <c r="FF95" s="74"/>
      <c r="FG95" s="74"/>
      <c r="FH95" s="74"/>
      <c r="FI95" s="74"/>
      <c r="FJ95" s="74"/>
      <c r="FK95" s="74"/>
      <c r="FL95" s="74"/>
      <c r="FM95" s="74"/>
      <c r="FN95" s="74"/>
      <c r="FO95" s="74"/>
      <c r="FP95" s="74"/>
      <c r="FQ95" s="74"/>
      <c r="FR95" s="74"/>
      <c r="FS95" s="74"/>
      <c r="FT95" s="74"/>
      <c r="FU95" s="74"/>
      <c r="FV95" s="74"/>
      <c r="FW95" s="74"/>
      <c r="FX95" s="74"/>
      <c r="FY95" s="74"/>
      <c r="FZ95" s="74"/>
      <c r="GA95" s="74"/>
      <c r="GB95" s="74"/>
      <c r="GC95" s="74"/>
      <c r="GD95" s="74"/>
      <c r="GE95" s="74"/>
      <c r="GF95" s="74"/>
      <c r="GG95" s="74"/>
      <c r="GH95" s="74"/>
      <c r="GI95" s="74"/>
      <c r="GJ95" s="74"/>
      <c r="GK95" s="74"/>
      <c r="GL95" s="74"/>
      <c r="GM95" s="74"/>
      <c r="GN95" s="74"/>
      <c r="GO95" s="74"/>
      <c r="GP95" s="74"/>
      <c r="GQ95" s="74"/>
      <c r="GR95" s="74"/>
      <c r="GS95" s="74"/>
      <c r="GT95" s="74"/>
      <c r="GU95" s="74"/>
      <c r="GV95" s="74"/>
      <c r="GW95" s="74"/>
      <c r="GX95" s="74"/>
      <c r="GY95" s="74"/>
      <c r="GZ95" s="74"/>
      <c r="HA95" s="74"/>
      <c r="HB95" s="74"/>
      <c r="HC95" s="74"/>
      <c r="HD95" s="74"/>
      <c r="HE95" s="74"/>
      <c r="HF95" s="74"/>
      <c r="HG95" s="74"/>
      <c r="HH95" s="74"/>
      <c r="HI95" s="74"/>
      <c r="HJ95" s="74"/>
      <c r="HK95" s="74"/>
      <c r="HL95" s="74"/>
      <c r="HM95" s="74"/>
      <c r="HN95" s="74"/>
      <c r="HO95" s="74"/>
      <c r="HP95" s="74"/>
      <c r="HQ95" s="74"/>
      <c r="HR95" s="74"/>
      <c r="HS95" s="74"/>
      <c r="HT95" s="74"/>
      <c r="HU95" s="74"/>
      <c r="HV95" s="74"/>
      <c r="HW95" s="74"/>
      <c r="HX95" s="74"/>
      <c r="HY95" s="74"/>
      <c r="HZ95" s="74"/>
      <c r="IA95" s="74"/>
      <c r="IB95" s="74"/>
      <c r="IC95" s="74"/>
      <c r="ID95" s="74"/>
      <c r="IE95" s="74"/>
      <c r="IF95" s="74"/>
      <c r="IG95" s="74"/>
      <c r="IH95" s="74"/>
      <c r="II95" s="74"/>
      <c r="IJ95" s="74"/>
      <c r="IK95" s="74"/>
      <c r="IL95" s="74"/>
      <c r="IM95" s="74"/>
    </row>
    <row r="96" spans="1:247" ht="15.75" x14ac:dyDescent="0.25">
      <c r="A96" s="10" t="s">
        <v>321</v>
      </c>
      <c r="B96" s="157">
        <f t="shared" si="322"/>
        <v>9378</v>
      </c>
      <c r="C96" s="157">
        <f t="shared" si="323"/>
        <v>9378</v>
      </c>
      <c r="D96" s="157">
        <f t="shared" si="324"/>
        <v>9378</v>
      </c>
      <c r="E96" s="157"/>
      <c r="F96" s="229">
        <f t="shared" si="298"/>
        <v>0</v>
      </c>
      <c r="G96" s="74">
        <f t="shared" si="365"/>
        <v>0</v>
      </c>
      <c r="H96" s="74"/>
      <c r="I96" s="74"/>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4"/>
      <c r="AN96" s="74"/>
      <c r="AO96" s="74"/>
      <c r="AP96" s="74"/>
      <c r="AQ96" s="74"/>
      <c r="AR96" s="74"/>
      <c r="AS96" s="74"/>
      <c r="AT96" s="74"/>
      <c r="AU96" s="74"/>
      <c r="AV96" s="196"/>
      <c r="AW96" s="196"/>
      <c r="AX96" s="196"/>
      <c r="AY96" s="196"/>
      <c r="AZ96" s="74"/>
      <c r="BA96" s="74"/>
      <c r="BB96" s="74"/>
      <c r="BC96" s="192"/>
      <c r="BD96" s="192"/>
      <c r="BE96" s="74"/>
      <c r="BF96" s="74"/>
      <c r="BG96" s="192"/>
      <c r="BH96" s="74">
        <v>9378</v>
      </c>
      <c r="BI96" s="74">
        <v>9378</v>
      </c>
      <c r="BJ96" s="74">
        <v>0</v>
      </c>
      <c r="BK96" s="75">
        <f t="shared" si="325"/>
        <v>0</v>
      </c>
      <c r="BL96" s="74"/>
      <c r="BM96" s="74"/>
      <c r="BN96" s="74"/>
      <c r="BO96" s="192"/>
      <c r="BP96" s="192"/>
      <c r="BQ96" s="74"/>
      <c r="BR96" s="74"/>
      <c r="BS96" s="192"/>
      <c r="BT96" s="74"/>
      <c r="BU96" s="74"/>
      <c r="BV96" s="74"/>
      <c r="BW96" s="74"/>
      <c r="BX96" s="73"/>
      <c r="BY96" s="73"/>
      <c r="BZ96" s="74"/>
      <c r="CA96" s="192"/>
      <c r="CB96" s="74"/>
      <c r="CC96" s="74"/>
      <c r="CD96" s="74"/>
      <c r="CE96" s="192"/>
      <c r="CF96" s="74"/>
      <c r="CG96" s="74"/>
      <c r="CH96" s="74"/>
      <c r="CI96" s="74"/>
      <c r="CJ96" s="74"/>
      <c r="CK96" s="74"/>
      <c r="CL96" s="74"/>
      <c r="CM96" s="74"/>
      <c r="CN96" s="73"/>
      <c r="CO96" s="73"/>
      <c r="CP96" s="74"/>
      <c r="CQ96" s="192"/>
      <c r="CR96" s="73"/>
      <c r="CS96" s="73"/>
      <c r="CT96" s="74"/>
      <c r="CU96" s="192"/>
      <c r="CV96" s="74"/>
      <c r="CW96" s="74"/>
      <c r="CX96" s="74"/>
      <c r="CY96" s="192"/>
      <c r="CZ96" s="74"/>
      <c r="DA96" s="74"/>
      <c r="DB96" s="74"/>
      <c r="DC96" s="192"/>
      <c r="DD96" s="74"/>
      <c r="DE96" s="74"/>
      <c r="DF96" s="74"/>
      <c r="DG96" s="192"/>
      <c r="DH96" s="74"/>
      <c r="DI96" s="74"/>
      <c r="DJ96" s="74"/>
      <c r="DK96" s="192"/>
      <c r="DL96" s="74"/>
      <c r="DM96" s="74"/>
      <c r="DN96" s="74"/>
      <c r="DO96" s="192"/>
      <c r="DP96" s="74"/>
      <c r="DQ96" s="74"/>
      <c r="DR96" s="74"/>
      <c r="DS96" s="74"/>
      <c r="DT96" s="74"/>
      <c r="DU96" s="74"/>
      <c r="DV96" s="74"/>
      <c r="DW96" s="74"/>
      <c r="DX96" s="74"/>
      <c r="DY96" s="74"/>
      <c r="DZ96" s="74"/>
      <c r="EA96" s="74"/>
      <c r="EB96" s="74"/>
      <c r="EC96" s="74"/>
      <c r="ED96" s="74"/>
      <c r="EE96" s="74"/>
      <c r="EF96" s="74"/>
      <c r="EG96" s="74"/>
      <c r="EH96" s="74"/>
      <c r="EI96" s="74"/>
      <c r="EJ96" s="192"/>
      <c r="EK96" s="73"/>
      <c r="EL96" s="74"/>
      <c r="EM96" s="192"/>
      <c r="EN96" s="74"/>
      <c r="EO96" s="74"/>
      <c r="EP96" s="74"/>
      <c r="EQ96" s="74"/>
      <c r="ER96" s="74"/>
      <c r="ES96" s="74"/>
      <c r="ET96" s="74"/>
      <c r="EU96" s="74"/>
      <c r="EV96" s="77"/>
      <c r="EW96" s="77"/>
      <c r="EX96" s="77"/>
      <c r="EY96" s="77"/>
      <c r="EZ96" s="74"/>
      <c r="FA96" s="74"/>
      <c r="FB96" s="74"/>
      <c r="FC96" s="74"/>
      <c r="FD96" s="74"/>
      <c r="FE96" s="74"/>
      <c r="FF96" s="74"/>
      <c r="FG96" s="74"/>
      <c r="FH96" s="74"/>
      <c r="FI96" s="74"/>
      <c r="FJ96" s="74"/>
      <c r="FK96" s="74"/>
      <c r="FL96" s="74"/>
      <c r="FM96" s="74"/>
      <c r="FN96" s="74"/>
      <c r="FO96" s="74"/>
      <c r="FP96" s="74"/>
      <c r="FQ96" s="74"/>
      <c r="FR96" s="74"/>
      <c r="FS96" s="74"/>
      <c r="FT96" s="74"/>
      <c r="FU96" s="74"/>
      <c r="FV96" s="74"/>
      <c r="FW96" s="74"/>
      <c r="FX96" s="74"/>
      <c r="FY96" s="74"/>
      <c r="FZ96" s="74"/>
      <c r="GA96" s="74"/>
      <c r="GB96" s="74"/>
      <c r="GC96" s="74"/>
      <c r="GD96" s="74"/>
      <c r="GE96" s="74"/>
      <c r="GF96" s="74"/>
      <c r="GG96" s="74"/>
      <c r="GH96" s="74"/>
      <c r="GI96" s="74"/>
      <c r="GJ96" s="74"/>
      <c r="GK96" s="74"/>
      <c r="GL96" s="74"/>
      <c r="GM96" s="74"/>
      <c r="GN96" s="74"/>
      <c r="GO96" s="74"/>
      <c r="GP96" s="74"/>
      <c r="GQ96" s="74"/>
      <c r="GR96" s="74"/>
      <c r="GS96" s="74"/>
      <c r="GT96" s="74"/>
      <c r="GU96" s="74"/>
      <c r="GV96" s="74"/>
      <c r="GW96" s="74"/>
      <c r="GX96" s="74"/>
      <c r="GY96" s="74"/>
      <c r="GZ96" s="74"/>
      <c r="HA96" s="74"/>
      <c r="HB96" s="74"/>
      <c r="HC96" s="74"/>
      <c r="HD96" s="74"/>
      <c r="HE96" s="74"/>
      <c r="HF96" s="74"/>
      <c r="HG96" s="74"/>
      <c r="HH96" s="74"/>
      <c r="HI96" s="74"/>
      <c r="HJ96" s="74"/>
      <c r="HK96" s="74"/>
      <c r="HL96" s="74"/>
      <c r="HM96" s="74"/>
      <c r="HN96" s="74"/>
      <c r="HO96" s="74"/>
      <c r="HP96" s="74"/>
      <c r="HQ96" s="74"/>
      <c r="HR96" s="74"/>
      <c r="HS96" s="74"/>
      <c r="HT96" s="74"/>
      <c r="HU96" s="74"/>
      <c r="HV96" s="74"/>
      <c r="HW96" s="74"/>
      <c r="HX96" s="74"/>
      <c r="HY96" s="74"/>
      <c r="HZ96" s="74"/>
      <c r="IA96" s="74"/>
      <c r="IB96" s="74"/>
      <c r="IC96" s="74"/>
      <c r="ID96" s="74"/>
      <c r="IE96" s="74"/>
      <c r="IF96" s="74"/>
      <c r="IG96" s="74"/>
      <c r="IH96" s="74"/>
      <c r="II96" s="74"/>
      <c r="IJ96" s="74"/>
      <c r="IK96" s="74"/>
      <c r="IL96" s="74"/>
      <c r="IM96" s="74"/>
    </row>
    <row r="97" spans="1:247" ht="15.75" x14ac:dyDescent="0.25">
      <c r="A97" s="10" t="s">
        <v>322</v>
      </c>
      <c r="B97" s="157">
        <f t="shared" si="322"/>
        <v>4389</v>
      </c>
      <c r="C97" s="157">
        <f t="shared" si="323"/>
        <v>4389</v>
      </c>
      <c r="D97" s="157">
        <f t="shared" si="324"/>
        <v>4389</v>
      </c>
      <c r="E97" s="157"/>
      <c r="F97" s="229">
        <f t="shared" si="298"/>
        <v>0</v>
      </c>
      <c r="G97" s="74">
        <f t="shared" si="365"/>
        <v>0</v>
      </c>
      <c r="H97" s="74"/>
      <c r="I97" s="74"/>
      <c r="J97" s="74"/>
      <c r="K97" s="74"/>
      <c r="L97" s="74"/>
      <c r="M97" s="74"/>
      <c r="N97" s="74"/>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74"/>
      <c r="AP97" s="74"/>
      <c r="AQ97" s="74"/>
      <c r="AR97" s="74"/>
      <c r="AS97" s="74"/>
      <c r="AT97" s="74"/>
      <c r="AU97" s="74"/>
      <c r="AV97" s="196"/>
      <c r="AW97" s="196"/>
      <c r="AX97" s="196"/>
      <c r="AY97" s="196"/>
      <c r="AZ97" s="74"/>
      <c r="BA97" s="74"/>
      <c r="BB97" s="74"/>
      <c r="BC97" s="192"/>
      <c r="BD97" s="192"/>
      <c r="BE97" s="74"/>
      <c r="BF97" s="74"/>
      <c r="BG97" s="192"/>
      <c r="BH97" s="74">
        <v>4389</v>
      </c>
      <c r="BI97" s="74">
        <v>4389</v>
      </c>
      <c r="BJ97" s="74">
        <v>0</v>
      </c>
      <c r="BK97" s="75">
        <f t="shared" si="325"/>
        <v>0</v>
      </c>
      <c r="BL97" s="74"/>
      <c r="BM97" s="74"/>
      <c r="BN97" s="74"/>
      <c r="BO97" s="192"/>
      <c r="BP97" s="192"/>
      <c r="BQ97" s="74"/>
      <c r="BR97" s="74"/>
      <c r="BS97" s="192"/>
      <c r="BT97" s="74"/>
      <c r="BU97" s="74"/>
      <c r="BV97" s="74"/>
      <c r="BW97" s="74"/>
      <c r="BX97" s="73"/>
      <c r="BY97" s="73"/>
      <c r="BZ97" s="74"/>
      <c r="CA97" s="192"/>
      <c r="CB97" s="74"/>
      <c r="CC97" s="74"/>
      <c r="CD97" s="74"/>
      <c r="CE97" s="192"/>
      <c r="CF97" s="74"/>
      <c r="CG97" s="74"/>
      <c r="CH97" s="74"/>
      <c r="CI97" s="74"/>
      <c r="CJ97" s="74"/>
      <c r="CK97" s="74"/>
      <c r="CL97" s="74"/>
      <c r="CM97" s="74"/>
      <c r="CN97" s="73"/>
      <c r="CO97" s="73"/>
      <c r="CP97" s="74"/>
      <c r="CQ97" s="192"/>
      <c r="CR97" s="73"/>
      <c r="CS97" s="73"/>
      <c r="CT97" s="74"/>
      <c r="CU97" s="192"/>
      <c r="CV97" s="74"/>
      <c r="CW97" s="74"/>
      <c r="CX97" s="74"/>
      <c r="CY97" s="192"/>
      <c r="CZ97" s="74"/>
      <c r="DA97" s="74"/>
      <c r="DB97" s="74"/>
      <c r="DC97" s="192"/>
      <c r="DD97" s="74"/>
      <c r="DE97" s="74"/>
      <c r="DF97" s="74"/>
      <c r="DG97" s="192"/>
      <c r="DH97" s="74"/>
      <c r="DI97" s="74"/>
      <c r="DJ97" s="74"/>
      <c r="DK97" s="192"/>
      <c r="DL97" s="74"/>
      <c r="DM97" s="74"/>
      <c r="DN97" s="74"/>
      <c r="DO97" s="192"/>
      <c r="DP97" s="74"/>
      <c r="DQ97" s="74"/>
      <c r="DR97" s="74"/>
      <c r="DS97" s="74"/>
      <c r="DT97" s="74"/>
      <c r="DU97" s="74"/>
      <c r="DV97" s="74"/>
      <c r="DW97" s="74"/>
      <c r="DX97" s="74"/>
      <c r="DY97" s="74"/>
      <c r="DZ97" s="74"/>
      <c r="EA97" s="74"/>
      <c r="EB97" s="74"/>
      <c r="EC97" s="74"/>
      <c r="ED97" s="74"/>
      <c r="EE97" s="74"/>
      <c r="EF97" s="74"/>
      <c r="EG97" s="74"/>
      <c r="EH97" s="74"/>
      <c r="EI97" s="74"/>
      <c r="EJ97" s="192"/>
      <c r="EK97" s="73"/>
      <c r="EL97" s="74"/>
      <c r="EM97" s="192"/>
      <c r="EN97" s="74"/>
      <c r="EO97" s="74"/>
      <c r="EP97" s="74"/>
      <c r="EQ97" s="74"/>
      <c r="ER97" s="74"/>
      <c r="ES97" s="74"/>
      <c r="ET97" s="74"/>
      <c r="EU97" s="74"/>
      <c r="EV97" s="77"/>
      <c r="EW97" s="77"/>
      <c r="EX97" s="77"/>
      <c r="EY97" s="77"/>
      <c r="EZ97" s="74"/>
      <c r="FA97" s="74"/>
      <c r="FB97" s="74"/>
      <c r="FC97" s="74"/>
      <c r="FD97" s="74"/>
      <c r="FE97" s="74"/>
      <c r="FF97" s="74"/>
      <c r="FG97" s="74"/>
      <c r="FH97" s="74"/>
      <c r="FI97" s="74"/>
      <c r="FJ97" s="74"/>
      <c r="FK97" s="74"/>
      <c r="FL97" s="74"/>
      <c r="FM97" s="74"/>
      <c r="FN97" s="74"/>
      <c r="FO97" s="74"/>
      <c r="FP97" s="74"/>
      <c r="FQ97" s="74"/>
      <c r="FR97" s="74"/>
      <c r="FS97" s="74"/>
      <c r="FT97" s="74"/>
      <c r="FU97" s="74"/>
      <c r="FV97" s="74"/>
      <c r="FW97" s="74"/>
      <c r="FX97" s="74"/>
      <c r="FY97" s="74"/>
      <c r="FZ97" s="74"/>
      <c r="GA97" s="74"/>
      <c r="GB97" s="74"/>
      <c r="GC97" s="74"/>
      <c r="GD97" s="74"/>
      <c r="GE97" s="74"/>
      <c r="GF97" s="74"/>
      <c r="GG97" s="74"/>
      <c r="GH97" s="74"/>
      <c r="GI97" s="74"/>
      <c r="GJ97" s="74"/>
      <c r="GK97" s="74"/>
      <c r="GL97" s="74"/>
      <c r="GM97" s="74"/>
      <c r="GN97" s="74"/>
      <c r="GO97" s="74"/>
      <c r="GP97" s="74"/>
      <c r="GQ97" s="74"/>
      <c r="GR97" s="74"/>
      <c r="GS97" s="74"/>
      <c r="GT97" s="74"/>
      <c r="GU97" s="74"/>
      <c r="GV97" s="74"/>
      <c r="GW97" s="74"/>
      <c r="GX97" s="74"/>
      <c r="GY97" s="74"/>
      <c r="GZ97" s="74"/>
      <c r="HA97" s="74"/>
      <c r="HB97" s="74"/>
      <c r="HC97" s="74"/>
      <c r="HD97" s="74"/>
      <c r="HE97" s="74"/>
      <c r="HF97" s="74"/>
      <c r="HG97" s="74"/>
      <c r="HH97" s="74"/>
      <c r="HI97" s="74"/>
      <c r="HJ97" s="74"/>
      <c r="HK97" s="74"/>
      <c r="HL97" s="74"/>
      <c r="HM97" s="74"/>
      <c r="HN97" s="74"/>
      <c r="HO97" s="74"/>
      <c r="HP97" s="74"/>
      <c r="HQ97" s="74"/>
      <c r="HR97" s="74"/>
      <c r="HS97" s="74"/>
      <c r="HT97" s="74"/>
      <c r="HU97" s="74"/>
      <c r="HV97" s="74"/>
      <c r="HW97" s="74"/>
      <c r="HX97" s="74"/>
      <c r="HY97" s="74"/>
      <c r="HZ97" s="74"/>
      <c r="IA97" s="74"/>
      <c r="IB97" s="74"/>
      <c r="IC97" s="74"/>
      <c r="ID97" s="74"/>
      <c r="IE97" s="74"/>
      <c r="IF97" s="74"/>
      <c r="IG97" s="74"/>
      <c r="IH97" s="74"/>
      <c r="II97" s="74"/>
      <c r="IJ97" s="74"/>
      <c r="IK97" s="74"/>
      <c r="IL97" s="74"/>
      <c r="IM97" s="74"/>
    </row>
    <row r="98" spans="1:247" s="69" customFormat="1" ht="31.5" x14ac:dyDescent="0.25">
      <c r="A98" s="80" t="s">
        <v>154</v>
      </c>
      <c r="B98" s="156">
        <f t="shared" si="322"/>
        <v>72568.115649999992</v>
      </c>
      <c r="C98" s="156">
        <f t="shared" si="323"/>
        <v>71366.775649999996</v>
      </c>
      <c r="D98" s="156">
        <f t="shared" si="324"/>
        <v>71366.775649999996</v>
      </c>
      <c r="E98" s="156"/>
      <c r="F98" s="228">
        <f t="shared" si="298"/>
        <v>5438.07827</v>
      </c>
      <c r="G98" s="71">
        <f t="shared" si="365"/>
        <v>7.6199018667589202</v>
      </c>
      <c r="H98" s="72">
        <f>H99+H100+H101+H102</f>
        <v>2732.2712700000002</v>
      </c>
      <c r="I98" s="72">
        <f>I99+I100+I101+I102</f>
        <v>2732.2712700000002</v>
      </c>
      <c r="J98" s="72">
        <f>J99+J100+J101+J102</f>
        <v>0</v>
      </c>
      <c r="K98" s="71">
        <f>J98/I98*100</f>
        <v>0</v>
      </c>
      <c r="L98" s="72">
        <f t="shared" ref="L98" si="366">L99+L100+L101+L102</f>
        <v>0</v>
      </c>
      <c r="M98" s="72">
        <f t="shared" ref="M98:O98" si="367">M99+M100+M101+M102</f>
        <v>0</v>
      </c>
      <c r="N98" s="72">
        <f t="shared" si="367"/>
        <v>0</v>
      </c>
      <c r="O98" s="72">
        <f t="shared" si="367"/>
        <v>0</v>
      </c>
      <c r="P98" s="72">
        <f t="shared" ref="P98:S98" si="368">P99+P100+P101+P102</f>
        <v>0</v>
      </c>
      <c r="Q98" s="72">
        <f t="shared" si="368"/>
        <v>0</v>
      </c>
      <c r="R98" s="72">
        <f t="shared" si="368"/>
        <v>0</v>
      </c>
      <c r="S98" s="72">
        <f t="shared" si="368"/>
        <v>0</v>
      </c>
      <c r="T98" s="72">
        <f>SUM(T99:T102)</f>
        <v>714.28570999999999</v>
      </c>
      <c r="U98" s="72">
        <f>SUM(U99:U102)</f>
        <v>714.28570999999999</v>
      </c>
      <c r="V98" s="72">
        <f>SUM(V99:V102)</f>
        <v>0</v>
      </c>
      <c r="W98" s="72">
        <f>V98/U98*100</f>
        <v>0</v>
      </c>
      <c r="X98" s="72">
        <f t="shared" ref="X98" si="369">X99+X100+X101+X102</f>
        <v>0</v>
      </c>
      <c r="Y98" s="72">
        <f t="shared" ref="Y98:AH98" si="370">Y99+Y100+Y101+Y102</f>
        <v>0</v>
      </c>
      <c r="Z98" s="72">
        <f t="shared" ref="Z98" si="371">Z99+Z100+Z101+Z102</f>
        <v>0</v>
      </c>
      <c r="AA98" s="72">
        <f t="shared" si="370"/>
        <v>0</v>
      </c>
      <c r="AB98" s="72">
        <f t="shared" ref="AB98" si="372">AB99+AB100+AB101+AB102</f>
        <v>0</v>
      </c>
      <c r="AC98" s="72">
        <f t="shared" si="370"/>
        <v>0</v>
      </c>
      <c r="AD98" s="72">
        <f t="shared" si="370"/>
        <v>0</v>
      </c>
      <c r="AE98" s="71"/>
      <c r="AF98" s="72">
        <f t="shared" ref="AF98" si="373">AF99+AF100+AF101+AF102</f>
        <v>42.058669999999999</v>
      </c>
      <c r="AG98" s="72">
        <f t="shared" si="370"/>
        <v>42.058669999999999</v>
      </c>
      <c r="AH98" s="72">
        <f t="shared" si="370"/>
        <v>42.058669999999999</v>
      </c>
      <c r="AI98" s="71">
        <f>AH98/AG98*100</f>
        <v>100</v>
      </c>
      <c r="AJ98" s="71"/>
      <c r="AK98" s="72">
        <f>AK99+AK100+AK101+AK102</f>
        <v>0</v>
      </c>
      <c r="AL98" s="72">
        <f>AL99+AL100+AL101+AL102</f>
        <v>0</v>
      </c>
      <c r="AM98" s="72">
        <f>AM99+AM100+AM101+AM102</f>
        <v>0</v>
      </c>
      <c r="AN98" s="72"/>
      <c r="AO98" s="72">
        <f>AO99+AO100+AO101+AO102</f>
        <v>0</v>
      </c>
      <c r="AP98" s="72">
        <f>AP99+AP100+AP101+AP102</f>
        <v>0</v>
      </c>
      <c r="AQ98" s="71"/>
      <c r="AR98" s="72">
        <f t="shared" ref="AR98" si="374">AR99+AR100+AR101+AR102</f>
        <v>6000</v>
      </c>
      <c r="AS98" s="72">
        <f t="shared" ref="AS98:AY98" si="375">AS99+AS100+AS101+AS102</f>
        <v>6000</v>
      </c>
      <c r="AT98" s="72">
        <f t="shared" si="375"/>
        <v>0</v>
      </c>
      <c r="AU98" s="72">
        <f t="shared" si="375"/>
        <v>0</v>
      </c>
      <c r="AV98" s="72">
        <f t="shared" ref="AV98" si="376">AV99+AV100+AV101+AV102</f>
        <v>20015.5</v>
      </c>
      <c r="AW98" s="72">
        <f t="shared" si="375"/>
        <v>20015.5</v>
      </c>
      <c r="AX98" s="72">
        <f t="shared" si="375"/>
        <v>3335.9166</v>
      </c>
      <c r="AY98" s="72">
        <f t="shared" si="375"/>
        <v>16.666666333591468</v>
      </c>
      <c r="AZ98" s="72">
        <f>AZ99+AZ100+AZ101+AZ102</f>
        <v>0</v>
      </c>
      <c r="BA98" s="72">
        <f>BA99+BA100+BA101+BA102</f>
        <v>0</v>
      </c>
      <c r="BB98" s="72">
        <f>BB99+BB100+BB101+BB102</f>
        <v>0</v>
      </c>
      <c r="BC98" s="72">
        <f>BC99+BC100+BC101+BC102</f>
        <v>0</v>
      </c>
      <c r="BD98" s="72"/>
      <c r="BE98" s="72">
        <f>BE99+BE100+BE101+BE102</f>
        <v>0</v>
      </c>
      <c r="BF98" s="72">
        <f>BF99+BF100+BF101+BF102</f>
        <v>0</v>
      </c>
      <c r="BG98" s="72">
        <f>BG99+BG100+BG101+BG102</f>
        <v>0</v>
      </c>
      <c r="BH98" s="72">
        <f t="shared" ref="BH98" si="377">BH99+BH100+BH101+BH102</f>
        <v>32313</v>
      </c>
      <c r="BI98" s="72">
        <f t="shared" ref="BI98:BO98" si="378">BI99+BI100+BI101+BI102</f>
        <v>32313</v>
      </c>
      <c r="BJ98" s="72">
        <f t="shared" si="378"/>
        <v>0</v>
      </c>
      <c r="BK98" s="193">
        <f t="shared" si="325"/>
        <v>0</v>
      </c>
      <c r="BL98" s="72">
        <f t="shared" ref="BL98" si="379">BL99+BL100+BL101+BL102</f>
        <v>0</v>
      </c>
      <c r="BM98" s="72">
        <f t="shared" si="378"/>
        <v>0</v>
      </c>
      <c r="BN98" s="72">
        <f t="shared" si="378"/>
        <v>0</v>
      </c>
      <c r="BO98" s="72">
        <f t="shared" si="378"/>
        <v>0</v>
      </c>
      <c r="BP98" s="72"/>
      <c r="BQ98" s="72">
        <f>BQ99+BQ100+BQ101+BQ102</f>
        <v>0</v>
      </c>
      <c r="BR98" s="72">
        <f>BR99+BR100+BR101+BR102</f>
        <v>0</v>
      </c>
      <c r="BS98" s="72">
        <f>BS99+BS100+BS101+BS102</f>
        <v>0</v>
      </c>
      <c r="BT98" s="72"/>
      <c r="BU98" s="72">
        <f t="shared" ref="BU98:BV98" si="380">BU99+BU100+BU101+BU102</f>
        <v>2999.99</v>
      </c>
      <c r="BV98" s="72">
        <f t="shared" si="380"/>
        <v>0</v>
      </c>
      <c r="BW98" s="72"/>
      <c r="BX98" s="72">
        <f t="shared" ref="BX98:BY98" si="381">BX99+BX100+BX101+BX102</f>
        <v>8251</v>
      </c>
      <c r="BY98" s="72">
        <f t="shared" si="381"/>
        <v>4049.67</v>
      </c>
      <c r="BZ98" s="72">
        <f t="shared" ref="BZ98" si="382">BZ99+BZ100+BZ101+BZ102</f>
        <v>2060.1030000000001</v>
      </c>
      <c r="CA98" s="72">
        <f>BZ98/BY98*100</f>
        <v>50.870885775878037</v>
      </c>
      <c r="CB98" s="72">
        <f>CB99+CB100+CB101+CB102</f>
        <v>1000</v>
      </c>
      <c r="CC98" s="72">
        <f>CC99+CC100+CC101+CC102</f>
        <v>1000</v>
      </c>
      <c r="CD98" s="72">
        <f>CD99+CD100+CD101+CD102</f>
        <v>0</v>
      </c>
      <c r="CE98" s="72">
        <f>CD98/CC98*100</f>
        <v>0</v>
      </c>
      <c r="CF98" s="72">
        <f t="shared" ref="CF98" si="383">CF99+CF100+CF101+CF102</f>
        <v>1000</v>
      </c>
      <c r="CG98" s="72">
        <f t="shared" ref="CG98:CL98" si="384">CG99+CG100+CG101+CG102</f>
        <v>1000</v>
      </c>
      <c r="CH98" s="72">
        <f t="shared" si="384"/>
        <v>0</v>
      </c>
      <c r="CI98" s="72">
        <f>CH98/CG98*100</f>
        <v>0</v>
      </c>
      <c r="CJ98" s="72">
        <f t="shared" ref="CJ98" si="385">CJ99+CJ100+CJ101+CJ102</f>
        <v>0</v>
      </c>
      <c r="CK98" s="72">
        <f t="shared" si="384"/>
        <v>0</v>
      </c>
      <c r="CL98" s="72">
        <f t="shared" si="384"/>
        <v>0</v>
      </c>
      <c r="CM98" s="72"/>
      <c r="CN98" s="72">
        <f t="shared" ref="CN98:CQ98" si="386">CN99+CN100+CN101+CN102</f>
        <v>0</v>
      </c>
      <c r="CO98" s="72">
        <f t="shared" si="386"/>
        <v>0</v>
      </c>
      <c r="CP98" s="72">
        <f t="shared" si="386"/>
        <v>0</v>
      </c>
      <c r="CQ98" s="72">
        <f t="shared" si="386"/>
        <v>0</v>
      </c>
      <c r="CR98" s="72">
        <f t="shared" ref="CR98:CU98" si="387">CR99+CR100+CR101+CR102</f>
        <v>0</v>
      </c>
      <c r="CS98" s="72">
        <f t="shared" si="387"/>
        <v>0</v>
      </c>
      <c r="CT98" s="72">
        <f t="shared" si="387"/>
        <v>0</v>
      </c>
      <c r="CU98" s="72">
        <f t="shared" si="387"/>
        <v>0</v>
      </c>
      <c r="CV98" s="72"/>
      <c r="CW98" s="72"/>
      <c r="CX98" s="72">
        <f>CX99+CX100+CX101+CX102</f>
        <v>0</v>
      </c>
      <c r="CY98" s="72"/>
      <c r="CZ98" s="72">
        <f>CZ99+CZ100+CZ101+CZ102</f>
        <v>0</v>
      </c>
      <c r="DA98" s="72">
        <f>DA99+DA100+DA101+DA102</f>
        <v>0</v>
      </c>
      <c r="DB98" s="72">
        <f>DB99+DB100+DB101+DB102</f>
        <v>0</v>
      </c>
      <c r="DC98" s="72"/>
      <c r="DD98" s="72">
        <f t="shared" ref="DD98" si="388">DD99+DD100+DD101+DD102</f>
        <v>0</v>
      </c>
      <c r="DE98" s="72">
        <f t="shared" ref="DE98:DF98" si="389">DE99+DE100+DE101+DE102</f>
        <v>0</v>
      </c>
      <c r="DF98" s="72">
        <f t="shared" si="389"/>
        <v>0</v>
      </c>
      <c r="DG98" s="72"/>
      <c r="DH98" s="72">
        <f>DH99+DH100+DH101+DH102</f>
        <v>0</v>
      </c>
      <c r="DI98" s="72">
        <f>DI99+DI100+DI101+DI102</f>
        <v>0</v>
      </c>
      <c r="DJ98" s="72">
        <f>DJ99+DJ100+DJ101+DJ102</f>
        <v>0</v>
      </c>
      <c r="DK98" s="72"/>
      <c r="DL98" s="72">
        <f>DL99+DL100+DL101+DL102</f>
        <v>0</v>
      </c>
      <c r="DM98" s="72">
        <f>DM99+DM100+DM101+DM102</f>
        <v>0</v>
      </c>
      <c r="DN98" s="72">
        <f>DN99+DN100+DN101+DN102</f>
        <v>0</v>
      </c>
      <c r="DO98" s="72"/>
      <c r="DP98" s="72"/>
      <c r="DQ98" s="72">
        <f>DQ99+DQ100+DQ101+DQ102</f>
        <v>0</v>
      </c>
      <c r="DR98" s="72">
        <f>DR99+DR100+DR101+DR102</f>
        <v>0</v>
      </c>
      <c r="DS98" s="72"/>
      <c r="DT98" s="72"/>
      <c r="DU98" s="72">
        <f>DU99+DU100+DU101+DU102</f>
        <v>0</v>
      </c>
      <c r="DV98" s="72">
        <f>DV99+DV100+DV101+DV102</f>
        <v>0</v>
      </c>
      <c r="DW98" s="72"/>
      <c r="DX98" s="72">
        <f t="shared" ref="DX98" si="390">DX99+DX100+DX101+DX102</f>
        <v>500</v>
      </c>
      <c r="DY98" s="72">
        <f t="shared" ref="DY98:EA98" si="391">DY99+DY100+DY101+DY102</f>
        <v>500</v>
      </c>
      <c r="DZ98" s="72">
        <f t="shared" si="391"/>
        <v>0</v>
      </c>
      <c r="EA98" s="72">
        <f t="shared" si="391"/>
        <v>0</v>
      </c>
      <c r="EB98" s="72"/>
      <c r="EC98" s="72"/>
      <c r="ED98" s="72"/>
      <c r="EE98" s="72"/>
      <c r="EF98" s="72"/>
      <c r="EG98" s="72"/>
      <c r="EH98" s="72"/>
      <c r="EI98" s="72"/>
      <c r="EJ98" s="72"/>
      <c r="EK98" s="72">
        <f t="shared" ref="EK98:EP98" si="392">EK99+EK100+EK101+EK102</f>
        <v>0</v>
      </c>
      <c r="EL98" s="72">
        <f t="shared" si="392"/>
        <v>0</v>
      </c>
      <c r="EM98" s="72">
        <f t="shared" si="392"/>
        <v>0</v>
      </c>
      <c r="EN98" s="72">
        <f t="shared" si="392"/>
        <v>0</v>
      </c>
      <c r="EO98" s="72">
        <f t="shared" si="392"/>
        <v>0</v>
      </c>
      <c r="EP98" s="72">
        <f t="shared" si="392"/>
        <v>0</v>
      </c>
      <c r="EQ98" s="72"/>
      <c r="ER98" s="72"/>
      <c r="ES98" s="72"/>
      <c r="ET98" s="72"/>
      <c r="EU98" s="72"/>
      <c r="EV98" s="76"/>
      <c r="EW98" s="76"/>
      <c r="EX98" s="76"/>
      <c r="EY98" s="76"/>
      <c r="EZ98" s="72"/>
      <c r="FA98" s="72"/>
      <c r="FB98" s="72"/>
      <c r="FC98" s="72"/>
      <c r="FD98" s="72"/>
      <c r="FE98" s="72"/>
      <c r="FF98" s="72"/>
      <c r="FG98" s="72"/>
      <c r="FH98" s="72"/>
      <c r="FI98" s="72"/>
      <c r="FJ98" s="72"/>
      <c r="FK98" s="72"/>
      <c r="FL98" s="72"/>
      <c r="FM98" s="72"/>
      <c r="FN98" s="72"/>
      <c r="FO98" s="72"/>
      <c r="FP98" s="72"/>
      <c r="FQ98" s="72"/>
      <c r="FR98" s="72"/>
      <c r="FS98" s="72"/>
      <c r="FT98" s="72"/>
      <c r="FU98" s="72"/>
      <c r="FV98" s="72"/>
      <c r="FW98" s="72"/>
      <c r="FX98" s="72"/>
      <c r="FY98" s="72"/>
      <c r="FZ98" s="72"/>
      <c r="GA98" s="72"/>
      <c r="GB98" s="72"/>
      <c r="GC98" s="72"/>
      <c r="GD98" s="72"/>
      <c r="GE98" s="72"/>
      <c r="GF98" s="72"/>
      <c r="GG98" s="72"/>
      <c r="GH98" s="72"/>
      <c r="GI98" s="71"/>
      <c r="GJ98" s="72"/>
      <c r="GK98" s="72"/>
      <c r="GL98" s="72"/>
      <c r="GM98" s="72"/>
      <c r="GN98" s="72"/>
      <c r="GO98" s="72"/>
      <c r="GP98" s="72"/>
      <c r="GQ98" s="72"/>
      <c r="GR98" s="72"/>
      <c r="GS98" s="72"/>
      <c r="GT98" s="72"/>
      <c r="GU98" s="72"/>
      <c r="GV98" s="72"/>
      <c r="GW98" s="72"/>
      <c r="GX98" s="72"/>
      <c r="GY98" s="72"/>
      <c r="GZ98" s="72"/>
      <c r="HA98" s="72"/>
      <c r="HB98" s="72"/>
      <c r="HC98" s="72"/>
      <c r="HD98" s="72"/>
      <c r="HE98" s="72"/>
      <c r="HF98" s="72"/>
      <c r="HG98" s="72"/>
      <c r="HH98" s="72"/>
      <c r="HI98" s="72"/>
      <c r="HJ98" s="72"/>
      <c r="HK98" s="72"/>
      <c r="HL98" s="72"/>
      <c r="HM98" s="72"/>
      <c r="HN98" s="72"/>
      <c r="HO98" s="72"/>
      <c r="HP98" s="72"/>
      <c r="HQ98" s="72"/>
      <c r="HR98" s="72"/>
      <c r="HS98" s="72"/>
      <c r="HT98" s="72"/>
      <c r="HU98" s="72"/>
      <c r="HV98" s="72"/>
      <c r="HW98" s="72"/>
      <c r="HX98" s="72"/>
      <c r="HY98" s="72"/>
      <c r="HZ98" s="72"/>
      <c r="IA98" s="72"/>
      <c r="IB98" s="72"/>
      <c r="IC98" s="72"/>
      <c r="ID98" s="72"/>
      <c r="IE98" s="72"/>
      <c r="IF98" s="72"/>
      <c r="IG98" s="72"/>
      <c r="IH98" s="72"/>
      <c r="II98" s="72"/>
      <c r="IJ98" s="72"/>
      <c r="IK98" s="72"/>
      <c r="IL98" s="72"/>
      <c r="IM98" s="72"/>
    </row>
    <row r="99" spans="1:247" ht="30.75" customHeight="1" x14ac:dyDescent="0.25">
      <c r="A99" s="10" t="s">
        <v>153</v>
      </c>
      <c r="B99" s="157">
        <f t="shared" si="322"/>
        <v>34255.11565</v>
      </c>
      <c r="C99" s="157">
        <f t="shared" si="323"/>
        <v>30053.785649999998</v>
      </c>
      <c r="D99" s="157">
        <f t="shared" si="324"/>
        <v>30053.785649999998</v>
      </c>
      <c r="E99" s="157"/>
      <c r="F99" s="229">
        <f t="shared" si="298"/>
        <v>5438.07827</v>
      </c>
      <c r="G99" s="74">
        <f t="shared" si="365"/>
        <v>18.094486775578638</v>
      </c>
      <c r="H99" s="73">
        <v>2732.2712700000002</v>
      </c>
      <c r="I99" s="73">
        <v>2732.2712700000002</v>
      </c>
      <c r="J99" s="73">
        <v>0</v>
      </c>
      <c r="K99" s="74">
        <f>J99/I99*100</f>
        <v>0</v>
      </c>
      <c r="L99" s="74"/>
      <c r="M99" s="74"/>
      <c r="N99" s="74"/>
      <c r="O99" s="73"/>
      <c r="P99" s="73">
        <v>0</v>
      </c>
      <c r="Q99" s="73">
        <v>0</v>
      </c>
      <c r="R99" s="73">
        <v>0</v>
      </c>
      <c r="S99" s="74"/>
      <c r="T99" s="73">
        <v>714.28570999999999</v>
      </c>
      <c r="U99" s="73">
        <v>714.28570999999999</v>
      </c>
      <c r="V99" s="73">
        <v>0</v>
      </c>
      <c r="W99" s="73">
        <f>V99/U99*100</f>
        <v>0</v>
      </c>
      <c r="X99" s="73"/>
      <c r="Y99" s="73"/>
      <c r="Z99" s="73"/>
      <c r="AA99" s="74"/>
      <c r="AB99" s="73"/>
      <c r="AC99" s="73"/>
      <c r="AD99" s="73"/>
      <c r="AE99" s="74"/>
      <c r="AF99" s="73">
        <v>42.058669999999999</v>
      </c>
      <c r="AG99" s="73">
        <v>42.058669999999999</v>
      </c>
      <c r="AH99" s="73">
        <v>42.058669999999999</v>
      </c>
      <c r="AI99" s="74">
        <f>AH99/AG99*100</f>
        <v>100</v>
      </c>
      <c r="AJ99" s="74"/>
      <c r="AK99" s="73"/>
      <c r="AL99" s="73"/>
      <c r="AM99" s="74"/>
      <c r="AN99" s="74"/>
      <c r="AO99" s="74"/>
      <c r="AP99" s="74"/>
      <c r="AQ99" s="74"/>
      <c r="AR99" s="73">
        <v>0</v>
      </c>
      <c r="AS99" s="73">
        <v>0</v>
      </c>
      <c r="AT99" s="73"/>
      <c r="AU99" s="74"/>
      <c r="AV99" s="73">
        <v>20015.5</v>
      </c>
      <c r="AW99" s="73">
        <v>20015.5</v>
      </c>
      <c r="AX99" s="74">
        <v>3335.9166</v>
      </c>
      <c r="AY99" s="73">
        <f>AX99/AW99*100</f>
        <v>16.666666333591468</v>
      </c>
      <c r="AZ99" s="73"/>
      <c r="BA99" s="73"/>
      <c r="BB99" s="73"/>
      <c r="BC99" s="73"/>
      <c r="BD99" s="191"/>
      <c r="BE99" s="73"/>
      <c r="BF99" s="191"/>
      <c r="BG99" s="191"/>
      <c r="BH99" s="73"/>
      <c r="BI99" s="73"/>
      <c r="BJ99" s="191"/>
      <c r="BK99" s="75"/>
      <c r="BL99" s="73"/>
      <c r="BM99" s="73"/>
      <c r="BN99" s="191"/>
      <c r="BO99" s="191"/>
      <c r="BP99" s="191"/>
      <c r="BQ99" s="73"/>
      <c r="BR99" s="191"/>
      <c r="BS99" s="191"/>
      <c r="BT99" s="73"/>
      <c r="BU99" s="73"/>
      <c r="BV99" s="73"/>
      <c r="BW99" s="74"/>
      <c r="BX99" s="73">
        <v>8251</v>
      </c>
      <c r="BY99" s="73">
        <v>4049.67</v>
      </c>
      <c r="BZ99" s="73">
        <v>2060.1030000000001</v>
      </c>
      <c r="CA99" s="73">
        <f>BZ99/BY99*100</f>
        <v>50.870885775878037</v>
      </c>
      <c r="CB99" s="73">
        <v>1000</v>
      </c>
      <c r="CC99" s="73">
        <v>1000</v>
      </c>
      <c r="CD99" s="73"/>
      <c r="CE99" s="73">
        <f>CD99/CC99*100</f>
        <v>0</v>
      </c>
      <c r="CF99" s="73">
        <v>1000</v>
      </c>
      <c r="CG99" s="73">
        <v>1000</v>
      </c>
      <c r="CH99" s="73"/>
      <c r="CI99" s="73">
        <f>CH99/CG99*100</f>
        <v>0</v>
      </c>
      <c r="CJ99" s="73"/>
      <c r="CK99" s="73"/>
      <c r="CL99" s="73"/>
      <c r="CM99" s="73"/>
      <c r="CN99" s="73"/>
      <c r="CO99" s="73"/>
      <c r="CP99" s="191"/>
      <c r="CQ99" s="191"/>
      <c r="CR99" s="73"/>
      <c r="CS99" s="73"/>
      <c r="CT99" s="191"/>
      <c r="CU99" s="191"/>
      <c r="CV99" s="73"/>
      <c r="CW99" s="73"/>
      <c r="CX99" s="73"/>
      <c r="CY99" s="73"/>
      <c r="CZ99" s="73"/>
      <c r="DA99" s="73"/>
      <c r="DB99" s="73"/>
      <c r="DC99" s="73"/>
      <c r="DD99" s="73"/>
      <c r="DE99" s="73"/>
      <c r="DF99" s="73"/>
      <c r="DG99" s="73"/>
      <c r="DH99" s="73"/>
      <c r="DI99" s="73"/>
      <c r="DJ99" s="73"/>
      <c r="DK99" s="73"/>
      <c r="DL99" s="73"/>
      <c r="DM99" s="73"/>
      <c r="DN99" s="73"/>
      <c r="DO99" s="73"/>
      <c r="DP99" s="74"/>
      <c r="DQ99" s="73"/>
      <c r="DR99" s="73"/>
      <c r="DS99" s="74"/>
      <c r="DT99" s="74"/>
      <c r="DU99" s="73"/>
      <c r="DV99" s="73"/>
      <c r="DW99" s="74"/>
      <c r="DX99" s="73">
        <v>500</v>
      </c>
      <c r="DY99" s="73">
        <v>500</v>
      </c>
      <c r="DZ99" s="73"/>
      <c r="EA99" s="74">
        <f>DZ99/DY99*100</f>
        <v>0</v>
      </c>
      <c r="EB99" s="73"/>
      <c r="EC99" s="73"/>
      <c r="ED99" s="73"/>
      <c r="EE99" s="74"/>
      <c r="EF99" s="73"/>
      <c r="EG99" s="73"/>
      <c r="EH99" s="73"/>
      <c r="EI99" s="74"/>
      <c r="EJ99" s="191"/>
      <c r="EK99" s="73"/>
      <c r="EL99" s="191"/>
      <c r="EM99" s="191"/>
      <c r="EN99" s="73"/>
      <c r="EO99" s="73"/>
      <c r="EP99" s="73"/>
      <c r="EQ99" s="74"/>
      <c r="ER99" s="74"/>
      <c r="ES99" s="74"/>
      <c r="ET99" s="74"/>
      <c r="EU99" s="74"/>
      <c r="EV99" s="77"/>
      <c r="EW99" s="77"/>
      <c r="EX99" s="77"/>
      <c r="EY99" s="77"/>
      <c r="EZ99" s="73"/>
      <c r="FA99" s="73"/>
      <c r="FB99" s="73"/>
      <c r="FC99" s="74"/>
      <c r="FD99" s="73"/>
      <c r="FE99" s="73"/>
      <c r="FF99" s="73"/>
      <c r="FG99" s="74"/>
      <c r="FH99" s="74"/>
      <c r="FI99" s="73"/>
      <c r="FJ99" s="73"/>
      <c r="FK99" s="74"/>
      <c r="FL99" s="74"/>
      <c r="FM99" s="73"/>
      <c r="FN99" s="73"/>
      <c r="FO99" s="74"/>
      <c r="FP99" s="74"/>
      <c r="FQ99" s="73"/>
      <c r="FR99" s="73"/>
      <c r="FS99" s="74"/>
      <c r="FT99" s="73"/>
      <c r="FU99" s="73"/>
      <c r="FV99" s="73"/>
      <c r="FW99" s="74"/>
      <c r="FX99" s="74"/>
      <c r="FY99" s="73"/>
      <c r="FZ99" s="73"/>
      <c r="GA99" s="74"/>
      <c r="GB99" s="74"/>
      <c r="GC99" s="73"/>
      <c r="GD99" s="73"/>
      <c r="GE99" s="74"/>
      <c r="GF99" s="74"/>
      <c r="GG99" s="73"/>
      <c r="GH99" s="73"/>
      <c r="GI99" s="74"/>
      <c r="GJ99" s="74"/>
      <c r="GK99" s="73"/>
      <c r="GL99" s="73"/>
      <c r="GM99" s="74"/>
      <c r="GN99" s="74"/>
      <c r="GO99" s="73"/>
      <c r="GP99" s="73"/>
      <c r="GQ99" s="74"/>
      <c r="GR99" s="74"/>
      <c r="GS99" s="73"/>
      <c r="GT99" s="73"/>
      <c r="GU99" s="74"/>
      <c r="GV99" s="74"/>
      <c r="GW99" s="73"/>
      <c r="GX99" s="73"/>
      <c r="GY99" s="74"/>
      <c r="GZ99" s="74"/>
      <c r="HA99" s="73"/>
      <c r="HB99" s="73"/>
      <c r="HC99" s="74"/>
      <c r="HD99" s="74"/>
      <c r="HE99" s="73"/>
      <c r="HF99" s="73"/>
      <c r="HG99" s="74"/>
      <c r="HH99" s="74"/>
      <c r="HI99" s="73"/>
      <c r="HJ99" s="73"/>
      <c r="HK99" s="74"/>
      <c r="HL99" s="74"/>
      <c r="HM99" s="73"/>
      <c r="HN99" s="73"/>
      <c r="HO99" s="74"/>
      <c r="HP99" s="74"/>
      <c r="HQ99" s="73"/>
      <c r="HR99" s="73"/>
      <c r="HS99" s="74"/>
      <c r="HT99" s="74"/>
      <c r="HU99" s="73"/>
      <c r="HV99" s="73"/>
      <c r="HW99" s="74"/>
      <c r="HX99" s="74"/>
      <c r="HY99" s="73"/>
      <c r="HZ99" s="73"/>
      <c r="IA99" s="74"/>
      <c r="IB99" s="74"/>
      <c r="IC99" s="73"/>
      <c r="ID99" s="73"/>
      <c r="IE99" s="74"/>
      <c r="IF99" s="74"/>
      <c r="IG99" s="73"/>
      <c r="IH99" s="73"/>
      <c r="II99" s="74"/>
      <c r="IJ99" s="74"/>
      <c r="IK99" s="73"/>
      <c r="IL99" s="73"/>
      <c r="IM99" s="74"/>
    </row>
    <row r="100" spans="1:247" ht="15.75" x14ac:dyDescent="0.25">
      <c r="A100" s="10" t="s">
        <v>152</v>
      </c>
      <c r="B100" s="157">
        <f t="shared" si="322"/>
        <v>17991</v>
      </c>
      <c r="C100" s="157">
        <f t="shared" si="323"/>
        <v>17991</v>
      </c>
      <c r="D100" s="157">
        <f t="shared" si="324"/>
        <v>17991</v>
      </c>
      <c r="E100" s="157"/>
      <c r="F100" s="229">
        <f t="shared" si="298"/>
        <v>0</v>
      </c>
      <c r="G100" s="74">
        <f t="shared" si="365"/>
        <v>0</v>
      </c>
      <c r="H100" s="74"/>
      <c r="I100" s="74"/>
      <c r="J100" s="74"/>
      <c r="K100" s="74"/>
      <c r="L100" s="74"/>
      <c r="M100" s="74"/>
      <c r="N100" s="74"/>
      <c r="O100" s="74"/>
      <c r="P100" s="74"/>
      <c r="Q100" s="74"/>
      <c r="R100" s="74"/>
      <c r="S100" s="74"/>
      <c r="T100" s="74"/>
      <c r="U100" s="74"/>
      <c r="V100" s="74"/>
      <c r="W100" s="73"/>
      <c r="X100" s="74"/>
      <c r="Y100" s="74"/>
      <c r="Z100" s="74"/>
      <c r="AA100" s="74"/>
      <c r="AB100" s="74"/>
      <c r="AC100" s="74"/>
      <c r="AD100" s="74"/>
      <c r="AE100" s="74"/>
      <c r="AF100" s="74"/>
      <c r="AG100" s="74"/>
      <c r="AH100" s="74"/>
      <c r="AI100" s="74"/>
      <c r="AJ100" s="74"/>
      <c r="AK100" s="74"/>
      <c r="AL100" s="74"/>
      <c r="AM100" s="74"/>
      <c r="AN100" s="74"/>
      <c r="AO100" s="74"/>
      <c r="AP100" s="74"/>
      <c r="AQ100" s="74"/>
      <c r="AR100" s="73">
        <v>6000</v>
      </c>
      <c r="AS100" s="73">
        <v>6000</v>
      </c>
      <c r="AT100" s="73">
        <v>0</v>
      </c>
      <c r="AU100" s="74"/>
      <c r="AV100" s="196"/>
      <c r="AW100" s="196"/>
      <c r="AX100" s="196"/>
      <c r="AY100" s="196"/>
      <c r="AZ100" s="74"/>
      <c r="BA100" s="74"/>
      <c r="BB100" s="74"/>
      <c r="BC100" s="192"/>
      <c r="BD100" s="192"/>
      <c r="BE100" s="74"/>
      <c r="BF100" s="74"/>
      <c r="BG100" s="192"/>
      <c r="BH100" s="74">
        <v>11991</v>
      </c>
      <c r="BI100" s="74">
        <v>11991</v>
      </c>
      <c r="BJ100" s="74">
        <v>0</v>
      </c>
      <c r="BK100" s="75">
        <f t="shared" si="325"/>
        <v>0</v>
      </c>
      <c r="BL100" s="74"/>
      <c r="BM100" s="74"/>
      <c r="BN100" s="74"/>
      <c r="BO100" s="192"/>
      <c r="BP100" s="192"/>
      <c r="BQ100" s="74"/>
      <c r="BR100" s="74"/>
      <c r="BS100" s="192"/>
      <c r="BT100" s="74"/>
      <c r="BU100" s="74"/>
      <c r="BV100" s="74"/>
      <c r="BW100" s="74"/>
      <c r="BX100" s="73"/>
      <c r="BY100" s="73"/>
      <c r="BZ100" s="74"/>
      <c r="CA100" s="192"/>
      <c r="CB100" s="74"/>
      <c r="CC100" s="74"/>
      <c r="CD100" s="74"/>
      <c r="CE100" s="73"/>
      <c r="CF100" s="74"/>
      <c r="CG100" s="74"/>
      <c r="CH100" s="74"/>
      <c r="CI100" s="74"/>
      <c r="CJ100" s="74"/>
      <c r="CK100" s="74"/>
      <c r="CL100" s="74"/>
      <c r="CM100" s="74"/>
      <c r="CN100" s="73"/>
      <c r="CO100" s="73"/>
      <c r="CP100" s="74"/>
      <c r="CQ100" s="192"/>
      <c r="CR100" s="73"/>
      <c r="CS100" s="73"/>
      <c r="CT100" s="74"/>
      <c r="CU100" s="192"/>
      <c r="CV100" s="74"/>
      <c r="CW100" s="74"/>
      <c r="CX100" s="74"/>
      <c r="CY100" s="192"/>
      <c r="CZ100" s="74"/>
      <c r="DA100" s="74"/>
      <c r="DB100" s="74"/>
      <c r="DC100" s="192"/>
      <c r="DD100" s="74"/>
      <c r="DE100" s="74"/>
      <c r="DF100" s="74"/>
      <c r="DG100" s="192"/>
      <c r="DH100" s="74"/>
      <c r="DI100" s="74"/>
      <c r="DJ100" s="74"/>
      <c r="DK100" s="192"/>
      <c r="DL100" s="74"/>
      <c r="DM100" s="74"/>
      <c r="DN100" s="74"/>
      <c r="DO100" s="192"/>
      <c r="DP100" s="74"/>
      <c r="DQ100" s="74"/>
      <c r="DR100" s="74"/>
      <c r="DS100" s="74"/>
      <c r="DT100" s="74"/>
      <c r="DU100" s="74"/>
      <c r="DV100" s="74"/>
      <c r="DW100" s="74"/>
      <c r="DX100" s="74"/>
      <c r="DY100" s="74"/>
      <c r="DZ100" s="74"/>
      <c r="EA100" s="74"/>
      <c r="EB100" s="74"/>
      <c r="EC100" s="74"/>
      <c r="ED100" s="74"/>
      <c r="EE100" s="74"/>
      <c r="EF100" s="74"/>
      <c r="EG100" s="74"/>
      <c r="EH100" s="74"/>
      <c r="EI100" s="74"/>
      <c r="EJ100" s="192"/>
      <c r="EK100" s="73"/>
      <c r="EL100" s="74"/>
      <c r="EM100" s="192"/>
      <c r="EN100" s="74"/>
      <c r="EO100" s="74"/>
      <c r="EP100" s="74"/>
      <c r="EQ100" s="74"/>
      <c r="ER100" s="74"/>
      <c r="ES100" s="74"/>
      <c r="ET100" s="74"/>
      <c r="EU100" s="74"/>
      <c r="EV100" s="77"/>
      <c r="EW100" s="77"/>
      <c r="EX100" s="77"/>
      <c r="EY100" s="77"/>
      <c r="EZ100" s="74"/>
      <c r="FA100" s="74"/>
      <c r="FB100" s="74"/>
      <c r="FC100" s="74"/>
      <c r="FD100" s="74"/>
      <c r="FE100" s="74"/>
      <c r="FF100" s="74"/>
      <c r="FG100" s="74"/>
      <c r="FH100" s="74"/>
      <c r="FI100" s="74"/>
      <c r="FJ100" s="74"/>
      <c r="FK100" s="74"/>
      <c r="FL100" s="74"/>
      <c r="FM100" s="74"/>
      <c r="FN100" s="74"/>
      <c r="FO100" s="74"/>
      <c r="FP100" s="74"/>
      <c r="FQ100" s="74"/>
      <c r="FR100" s="74"/>
      <c r="FS100" s="74"/>
      <c r="FT100" s="74"/>
      <c r="FU100" s="74"/>
      <c r="FV100" s="74"/>
      <c r="FW100" s="74"/>
      <c r="FX100" s="74"/>
      <c r="FY100" s="74"/>
      <c r="FZ100" s="74"/>
      <c r="GA100" s="74"/>
      <c r="GB100" s="74"/>
      <c r="GC100" s="74"/>
      <c r="GD100" s="74"/>
      <c r="GE100" s="74"/>
      <c r="GF100" s="74"/>
      <c r="GG100" s="74"/>
      <c r="GH100" s="74"/>
      <c r="GI100" s="74"/>
      <c r="GJ100" s="74"/>
      <c r="GK100" s="74"/>
      <c r="GL100" s="74"/>
      <c r="GM100" s="74"/>
      <c r="GN100" s="74"/>
      <c r="GO100" s="74"/>
      <c r="GP100" s="74"/>
      <c r="GQ100" s="74"/>
      <c r="GR100" s="74"/>
      <c r="GS100" s="74"/>
      <c r="GT100" s="74"/>
      <c r="GU100" s="74"/>
      <c r="GV100" s="74"/>
      <c r="GW100" s="74"/>
      <c r="GX100" s="74"/>
      <c r="GY100" s="74"/>
      <c r="GZ100" s="74"/>
      <c r="HA100" s="74"/>
      <c r="HB100" s="74"/>
      <c r="HC100" s="74"/>
      <c r="HD100" s="74"/>
      <c r="HE100" s="74"/>
      <c r="HF100" s="74"/>
      <c r="HG100" s="74"/>
      <c r="HH100" s="74"/>
      <c r="HI100" s="74"/>
      <c r="HJ100" s="74"/>
      <c r="HK100" s="74"/>
      <c r="HL100" s="74"/>
      <c r="HM100" s="74"/>
      <c r="HN100" s="74"/>
      <c r="HO100" s="74"/>
      <c r="HP100" s="74"/>
      <c r="HQ100" s="74"/>
      <c r="HR100" s="74"/>
      <c r="HS100" s="74"/>
      <c r="HT100" s="74"/>
      <c r="HU100" s="74"/>
      <c r="HV100" s="74"/>
      <c r="HW100" s="74"/>
      <c r="HX100" s="74"/>
      <c r="HY100" s="74"/>
      <c r="HZ100" s="74"/>
      <c r="IA100" s="74"/>
      <c r="IB100" s="74"/>
      <c r="IC100" s="74"/>
      <c r="ID100" s="74"/>
      <c r="IE100" s="74"/>
      <c r="IF100" s="74"/>
      <c r="IG100" s="74"/>
      <c r="IH100" s="74"/>
      <c r="II100" s="74"/>
      <c r="IJ100" s="74"/>
      <c r="IK100" s="74"/>
      <c r="IL100" s="74"/>
      <c r="IM100" s="74"/>
    </row>
    <row r="101" spans="1:247" ht="15.75" x14ac:dyDescent="0.25">
      <c r="A101" s="10" t="s">
        <v>325</v>
      </c>
      <c r="B101" s="157">
        <f t="shared" si="322"/>
        <v>14718</v>
      </c>
      <c r="C101" s="157">
        <f t="shared" si="323"/>
        <v>17717.989999999998</v>
      </c>
      <c r="D101" s="157">
        <f t="shared" si="324"/>
        <v>17717.989999999998</v>
      </c>
      <c r="E101" s="157"/>
      <c r="F101" s="229">
        <f t="shared" si="298"/>
        <v>0</v>
      </c>
      <c r="G101" s="74">
        <f t="shared" si="365"/>
        <v>0</v>
      </c>
      <c r="H101" s="74"/>
      <c r="I101" s="74"/>
      <c r="J101" s="74"/>
      <c r="K101" s="74"/>
      <c r="L101" s="74"/>
      <c r="M101" s="74"/>
      <c r="N101" s="74"/>
      <c r="O101" s="74"/>
      <c r="P101" s="74"/>
      <c r="Q101" s="74"/>
      <c r="R101" s="74"/>
      <c r="S101" s="74"/>
      <c r="T101" s="74"/>
      <c r="U101" s="74"/>
      <c r="V101" s="74"/>
      <c r="W101" s="73"/>
      <c r="X101" s="74"/>
      <c r="Y101" s="74"/>
      <c r="Z101" s="74"/>
      <c r="AA101" s="74"/>
      <c r="AB101" s="74"/>
      <c r="AC101" s="74"/>
      <c r="AD101" s="74"/>
      <c r="AE101" s="74"/>
      <c r="AF101" s="74"/>
      <c r="AG101" s="74"/>
      <c r="AH101" s="74"/>
      <c r="AI101" s="74"/>
      <c r="AJ101" s="74"/>
      <c r="AK101" s="74"/>
      <c r="AL101" s="74"/>
      <c r="AM101" s="74"/>
      <c r="AN101" s="74"/>
      <c r="AO101" s="74"/>
      <c r="AP101" s="74"/>
      <c r="AQ101" s="74"/>
      <c r="AR101" s="74"/>
      <c r="AS101" s="74"/>
      <c r="AT101" s="74">
        <v>0</v>
      </c>
      <c r="AU101" s="74"/>
      <c r="AV101" s="196"/>
      <c r="AW101" s="196"/>
      <c r="AX101" s="196"/>
      <c r="AY101" s="196"/>
      <c r="AZ101" s="74"/>
      <c r="BA101" s="74"/>
      <c r="BB101" s="74"/>
      <c r="BC101" s="192"/>
      <c r="BD101" s="192"/>
      <c r="BE101" s="74"/>
      <c r="BF101" s="74"/>
      <c r="BG101" s="192"/>
      <c r="BH101" s="74">
        <v>14718</v>
      </c>
      <c r="BI101" s="74">
        <v>14718</v>
      </c>
      <c r="BJ101" s="74">
        <v>0</v>
      </c>
      <c r="BK101" s="75">
        <f t="shared" si="325"/>
        <v>0</v>
      </c>
      <c r="BL101" s="74"/>
      <c r="BM101" s="74"/>
      <c r="BN101" s="74"/>
      <c r="BO101" s="192"/>
      <c r="BP101" s="192"/>
      <c r="BQ101" s="74"/>
      <c r="BR101" s="74"/>
      <c r="BS101" s="192"/>
      <c r="BT101" s="74"/>
      <c r="BU101" s="74">
        <v>2999.99</v>
      </c>
      <c r="BV101" s="74">
        <v>0</v>
      </c>
      <c r="BW101" s="74"/>
      <c r="BX101" s="73"/>
      <c r="BY101" s="73"/>
      <c r="BZ101" s="74"/>
      <c r="CA101" s="192"/>
      <c r="CB101" s="74"/>
      <c r="CC101" s="74"/>
      <c r="CD101" s="74"/>
      <c r="CE101" s="73"/>
      <c r="CF101" s="74"/>
      <c r="CG101" s="74"/>
      <c r="CH101" s="74"/>
      <c r="CI101" s="74"/>
      <c r="CJ101" s="74"/>
      <c r="CK101" s="74"/>
      <c r="CL101" s="74"/>
      <c r="CM101" s="74"/>
      <c r="CN101" s="73"/>
      <c r="CO101" s="73"/>
      <c r="CP101" s="74"/>
      <c r="CQ101" s="192"/>
      <c r="CR101" s="73"/>
      <c r="CS101" s="73"/>
      <c r="CT101" s="74"/>
      <c r="CU101" s="192"/>
      <c r="CV101" s="74"/>
      <c r="CW101" s="74"/>
      <c r="CX101" s="74"/>
      <c r="CY101" s="192"/>
      <c r="CZ101" s="74"/>
      <c r="DA101" s="74"/>
      <c r="DB101" s="74"/>
      <c r="DC101" s="192"/>
      <c r="DD101" s="74"/>
      <c r="DE101" s="74"/>
      <c r="DF101" s="74"/>
      <c r="DG101" s="192"/>
      <c r="DH101" s="74"/>
      <c r="DI101" s="74"/>
      <c r="DJ101" s="74"/>
      <c r="DK101" s="192"/>
      <c r="DL101" s="74"/>
      <c r="DM101" s="74"/>
      <c r="DN101" s="74"/>
      <c r="DO101" s="192"/>
      <c r="DP101" s="74"/>
      <c r="DQ101" s="74"/>
      <c r="DR101" s="74"/>
      <c r="DS101" s="74"/>
      <c r="DT101" s="74"/>
      <c r="DU101" s="74"/>
      <c r="DV101" s="74"/>
      <c r="DW101" s="74"/>
      <c r="DX101" s="74"/>
      <c r="DY101" s="74"/>
      <c r="DZ101" s="74"/>
      <c r="EA101" s="74"/>
      <c r="EB101" s="74"/>
      <c r="EC101" s="74"/>
      <c r="ED101" s="74"/>
      <c r="EE101" s="74"/>
      <c r="EF101" s="74"/>
      <c r="EG101" s="74"/>
      <c r="EH101" s="74"/>
      <c r="EI101" s="74"/>
      <c r="EJ101" s="192"/>
      <c r="EK101" s="73"/>
      <c r="EL101" s="74"/>
      <c r="EM101" s="192"/>
      <c r="EN101" s="74"/>
      <c r="EO101" s="74"/>
      <c r="EP101" s="74"/>
      <c r="EQ101" s="74"/>
      <c r="ER101" s="74"/>
      <c r="ES101" s="74"/>
      <c r="ET101" s="74"/>
      <c r="EU101" s="74"/>
      <c r="EV101" s="77"/>
      <c r="EW101" s="77"/>
      <c r="EX101" s="77"/>
      <c r="EY101" s="77"/>
      <c r="EZ101" s="74"/>
      <c r="FA101" s="74"/>
      <c r="FB101" s="74"/>
      <c r="FC101" s="74"/>
      <c r="FD101" s="74"/>
      <c r="FE101" s="74"/>
      <c r="FF101" s="74"/>
      <c r="FG101" s="74"/>
      <c r="FH101" s="74"/>
      <c r="FI101" s="74"/>
      <c r="FJ101" s="74"/>
      <c r="FK101" s="74"/>
      <c r="FL101" s="74"/>
      <c r="FM101" s="74"/>
      <c r="FN101" s="74"/>
      <c r="FO101" s="74"/>
      <c r="FP101" s="74"/>
      <c r="FQ101" s="74"/>
      <c r="FR101" s="74"/>
      <c r="FS101" s="74"/>
      <c r="FT101" s="74"/>
      <c r="FU101" s="74"/>
      <c r="FV101" s="74"/>
      <c r="FW101" s="74"/>
      <c r="FX101" s="74"/>
      <c r="FY101" s="74"/>
      <c r="FZ101" s="74"/>
      <c r="GA101" s="74"/>
      <c r="GB101" s="74"/>
      <c r="GC101" s="74"/>
      <c r="GD101" s="74"/>
      <c r="GE101" s="74"/>
      <c r="GF101" s="74"/>
      <c r="GG101" s="74"/>
      <c r="GH101" s="74"/>
      <c r="GI101" s="74"/>
      <c r="GJ101" s="74"/>
      <c r="GK101" s="74"/>
      <c r="GL101" s="74"/>
      <c r="GM101" s="74"/>
      <c r="GN101" s="74"/>
      <c r="GO101" s="74"/>
      <c r="GP101" s="74"/>
      <c r="GQ101" s="74"/>
      <c r="GR101" s="74"/>
      <c r="GS101" s="74"/>
      <c r="GT101" s="74"/>
      <c r="GU101" s="74"/>
      <c r="GV101" s="74"/>
      <c r="GW101" s="74"/>
      <c r="GX101" s="74"/>
      <c r="GY101" s="74"/>
      <c r="GZ101" s="74"/>
      <c r="HA101" s="74"/>
      <c r="HB101" s="74"/>
      <c r="HC101" s="74"/>
      <c r="HD101" s="74"/>
      <c r="HE101" s="74"/>
      <c r="HF101" s="74"/>
      <c r="HG101" s="74"/>
      <c r="HH101" s="74"/>
      <c r="HI101" s="74"/>
      <c r="HJ101" s="74"/>
      <c r="HK101" s="74"/>
      <c r="HL101" s="74"/>
      <c r="HM101" s="74"/>
      <c r="HN101" s="74"/>
      <c r="HO101" s="74"/>
      <c r="HP101" s="74"/>
      <c r="HQ101" s="74"/>
      <c r="HR101" s="74"/>
      <c r="HS101" s="74"/>
      <c r="HT101" s="74"/>
      <c r="HU101" s="74"/>
      <c r="HV101" s="74"/>
      <c r="HW101" s="74"/>
      <c r="HX101" s="74"/>
      <c r="HY101" s="74"/>
      <c r="HZ101" s="74"/>
      <c r="IA101" s="74"/>
      <c r="IB101" s="74"/>
      <c r="IC101" s="74"/>
      <c r="ID101" s="74"/>
      <c r="IE101" s="74"/>
      <c r="IF101" s="74"/>
      <c r="IG101" s="74"/>
      <c r="IH101" s="74"/>
      <c r="II101" s="74"/>
      <c r="IJ101" s="74"/>
      <c r="IK101" s="74"/>
      <c r="IL101" s="74"/>
      <c r="IM101" s="74"/>
    </row>
    <row r="102" spans="1:247" ht="15.75" x14ac:dyDescent="0.25">
      <c r="A102" s="10" t="s">
        <v>326</v>
      </c>
      <c r="B102" s="157">
        <f t="shared" si="322"/>
        <v>5604</v>
      </c>
      <c r="C102" s="157">
        <f t="shared" si="323"/>
        <v>5604</v>
      </c>
      <c r="D102" s="157">
        <f t="shared" si="324"/>
        <v>5604</v>
      </c>
      <c r="E102" s="157"/>
      <c r="F102" s="229">
        <f t="shared" si="298"/>
        <v>0</v>
      </c>
      <c r="G102" s="74">
        <f t="shared" si="365"/>
        <v>0</v>
      </c>
      <c r="H102" s="74"/>
      <c r="I102" s="74"/>
      <c r="J102" s="74"/>
      <c r="K102" s="74"/>
      <c r="L102" s="74"/>
      <c r="M102" s="74"/>
      <c r="N102" s="74"/>
      <c r="O102" s="74"/>
      <c r="P102" s="74"/>
      <c r="Q102" s="74"/>
      <c r="R102" s="74"/>
      <c r="S102" s="74"/>
      <c r="T102" s="74"/>
      <c r="U102" s="74"/>
      <c r="V102" s="74"/>
      <c r="W102" s="73"/>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c r="AV102" s="196"/>
      <c r="AW102" s="196"/>
      <c r="AX102" s="196"/>
      <c r="AY102" s="196"/>
      <c r="AZ102" s="74"/>
      <c r="BA102" s="74"/>
      <c r="BB102" s="74"/>
      <c r="BC102" s="192"/>
      <c r="BD102" s="192"/>
      <c r="BE102" s="74"/>
      <c r="BF102" s="74"/>
      <c r="BG102" s="192"/>
      <c r="BH102" s="74">
        <v>5604</v>
      </c>
      <c r="BI102" s="74">
        <v>5604</v>
      </c>
      <c r="BJ102" s="74">
        <v>0</v>
      </c>
      <c r="BK102" s="75">
        <f t="shared" si="325"/>
        <v>0</v>
      </c>
      <c r="BL102" s="74"/>
      <c r="BM102" s="74"/>
      <c r="BN102" s="74"/>
      <c r="BO102" s="192"/>
      <c r="BP102" s="192"/>
      <c r="BQ102" s="74"/>
      <c r="BR102" s="74"/>
      <c r="BS102" s="192"/>
      <c r="BT102" s="74"/>
      <c r="BU102" s="74"/>
      <c r="BV102" s="74"/>
      <c r="BW102" s="74"/>
      <c r="BX102" s="73"/>
      <c r="BY102" s="73"/>
      <c r="BZ102" s="74"/>
      <c r="CA102" s="192"/>
      <c r="CB102" s="74"/>
      <c r="CC102" s="74"/>
      <c r="CD102" s="74"/>
      <c r="CE102" s="73"/>
      <c r="CF102" s="74"/>
      <c r="CG102" s="74"/>
      <c r="CH102" s="74"/>
      <c r="CI102" s="74"/>
      <c r="CJ102" s="74"/>
      <c r="CK102" s="74"/>
      <c r="CL102" s="74"/>
      <c r="CM102" s="74"/>
      <c r="CN102" s="73"/>
      <c r="CO102" s="73"/>
      <c r="CP102" s="74"/>
      <c r="CQ102" s="192"/>
      <c r="CR102" s="73"/>
      <c r="CS102" s="73"/>
      <c r="CT102" s="74"/>
      <c r="CU102" s="192"/>
      <c r="CV102" s="74"/>
      <c r="CW102" s="74"/>
      <c r="CX102" s="74"/>
      <c r="CY102" s="192"/>
      <c r="CZ102" s="74"/>
      <c r="DA102" s="74"/>
      <c r="DB102" s="74"/>
      <c r="DC102" s="192"/>
      <c r="DD102" s="74"/>
      <c r="DE102" s="74"/>
      <c r="DF102" s="74"/>
      <c r="DG102" s="192"/>
      <c r="DH102" s="74"/>
      <c r="DI102" s="74"/>
      <c r="DJ102" s="74"/>
      <c r="DK102" s="192"/>
      <c r="DL102" s="74"/>
      <c r="DM102" s="74"/>
      <c r="DN102" s="74"/>
      <c r="DO102" s="192"/>
      <c r="DP102" s="74"/>
      <c r="DQ102" s="74"/>
      <c r="DR102" s="74"/>
      <c r="DS102" s="74"/>
      <c r="DT102" s="74"/>
      <c r="DU102" s="74"/>
      <c r="DV102" s="74"/>
      <c r="DW102" s="74"/>
      <c r="DX102" s="74"/>
      <c r="DY102" s="74"/>
      <c r="DZ102" s="74"/>
      <c r="EA102" s="74"/>
      <c r="EB102" s="74"/>
      <c r="EC102" s="74"/>
      <c r="ED102" s="74"/>
      <c r="EE102" s="74"/>
      <c r="EF102" s="74"/>
      <c r="EG102" s="74"/>
      <c r="EH102" s="74"/>
      <c r="EI102" s="74"/>
      <c r="EJ102" s="192"/>
      <c r="EK102" s="73"/>
      <c r="EL102" s="74"/>
      <c r="EM102" s="192"/>
      <c r="EN102" s="74"/>
      <c r="EO102" s="74"/>
      <c r="EP102" s="74"/>
      <c r="EQ102" s="74"/>
      <c r="ER102" s="74"/>
      <c r="ES102" s="74"/>
      <c r="ET102" s="74"/>
      <c r="EU102" s="74"/>
      <c r="EV102" s="77"/>
      <c r="EW102" s="77"/>
      <c r="EX102" s="77"/>
      <c r="EY102" s="77"/>
      <c r="EZ102" s="74"/>
      <c r="FA102" s="74"/>
      <c r="FB102" s="74"/>
      <c r="FC102" s="74"/>
      <c r="FD102" s="74"/>
      <c r="FE102" s="74"/>
      <c r="FF102" s="74"/>
      <c r="FG102" s="74"/>
      <c r="FH102" s="74"/>
      <c r="FI102" s="74"/>
      <c r="FJ102" s="74"/>
      <c r="FK102" s="74"/>
      <c r="FL102" s="74"/>
      <c r="FM102" s="74"/>
      <c r="FN102" s="74"/>
      <c r="FO102" s="74"/>
      <c r="FP102" s="74"/>
      <c r="FQ102" s="74"/>
      <c r="FR102" s="74"/>
      <c r="FS102" s="74"/>
      <c r="FT102" s="74"/>
      <c r="FU102" s="74"/>
      <c r="FV102" s="74"/>
      <c r="FW102" s="74"/>
      <c r="FX102" s="74"/>
      <c r="FY102" s="74"/>
      <c r="FZ102" s="74"/>
      <c r="GA102" s="74"/>
      <c r="GB102" s="74"/>
      <c r="GC102" s="74"/>
      <c r="GD102" s="74"/>
      <c r="GE102" s="74"/>
      <c r="GF102" s="74"/>
      <c r="GG102" s="74"/>
      <c r="GH102" s="74"/>
      <c r="GI102" s="74"/>
      <c r="GJ102" s="74"/>
      <c r="GK102" s="74"/>
      <c r="GL102" s="74"/>
      <c r="GM102" s="74"/>
      <c r="GN102" s="74"/>
      <c r="GO102" s="74"/>
      <c r="GP102" s="74"/>
      <c r="GQ102" s="74"/>
      <c r="GR102" s="74"/>
      <c r="GS102" s="74"/>
      <c r="GT102" s="74"/>
      <c r="GU102" s="74"/>
      <c r="GV102" s="74"/>
      <c r="GW102" s="74"/>
      <c r="GX102" s="74"/>
      <c r="GY102" s="74"/>
      <c r="GZ102" s="74"/>
      <c r="HA102" s="74"/>
      <c r="HB102" s="74"/>
      <c r="HC102" s="74"/>
      <c r="HD102" s="74"/>
      <c r="HE102" s="74"/>
      <c r="HF102" s="74"/>
      <c r="HG102" s="74"/>
      <c r="HH102" s="74"/>
      <c r="HI102" s="74"/>
      <c r="HJ102" s="74"/>
      <c r="HK102" s="74"/>
      <c r="HL102" s="74"/>
      <c r="HM102" s="74"/>
      <c r="HN102" s="74"/>
      <c r="HO102" s="74"/>
      <c r="HP102" s="74"/>
      <c r="HQ102" s="74"/>
      <c r="HR102" s="74"/>
      <c r="HS102" s="74"/>
      <c r="HT102" s="74"/>
      <c r="HU102" s="74"/>
      <c r="HV102" s="74"/>
      <c r="HW102" s="74"/>
      <c r="HX102" s="74"/>
      <c r="HY102" s="74"/>
      <c r="HZ102" s="74"/>
      <c r="IA102" s="74"/>
      <c r="IB102" s="74"/>
      <c r="IC102" s="74"/>
      <c r="ID102" s="74"/>
      <c r="IE102" s="74"/>
      <c r="IF102" s="74"/>
      <c r="IG102" s="74"/>
      <c r="IH102" s="74"/>
      <c r="II102" s="74"/>
      <c r="IJ102" s="74"/>
      <c r="IK102" s="74"/>
      <c r="IL102" s="74"/>
      <c r="IM102" s="74"/>
    </row>
    <row r="103" spans="1:247" s="69" customFormat="1" ht="30.75" customHeight="1" x14ac:dyDescent="0.25">
      <c r="A103" s="80" t="s">
        <v>157</v>
      </c>
      <c r="B103" s="156">
        <f t="shared" si="322"/>
        <v>107015.02473</v>
      </c>
      <c r="C103" s="156">
        <f t="shared" si="323"/>
        <v>107514.81145000001</v>
      </c>
      <c r="D103" s="156">
        <f t="shared" si="324"/>
        <v>107514.81145000001</v>
      </c>
      <c r="E103" s="156"/>
      <c r="F103" s="228">
        <f t="shared" si="298"/>
        <v>9544.1065799999997</v>
      </c>
      <c r="G103" s="71">
        <f t="shared" si="365"/>
        <v>8.8770155956033161</v>
      </c>
      <c r="H103" s="72">
        <f t="shared" ref="H103" si="393">H104+H105+H106+H107+H108+H109+H110+H111+H112+H113+H114</f>
        <v>2732.2712700000002</v>
      </c>
      <c r="I103" s="72">
        <f t="shared" ref="I103:J103" si="394">I104+I105+I106+I107+I108+I109+I110+I111+I112+I113+I114</f>
        <v>2732.2712700000002</v>
      </c>
      <c r="J103" s="72">
        <f t="shared" si="394"/>
        <v>802.47190999999998</v>
      </c>
      <c r="K103" s="71">
        <f>J103/I103*100</f>
        <v>29.370140469251428</v>
      </c>
      <c r="L103" s="72">
        <f>L104+L105+L106+L107+L108+L109+L110+L111+L112+L113+L114</f>
        <v>764.25300000000004</v>
      </c>
      <c r="M103" s="72">
        <f>M104+M105+M106+M107+M108+M109+M110+M111+M112+M113+M114</f>
        <v>764.25300000000004</v>
      </c>
      <c r="N103" s="72">
        <f>N104+N105+N106+N107+N108+N109+N110+N111+N112+N113+N114</f>
        <v>764.25300000000004</v>
      </c>
      <c r="O103" s="72">
        <f>N103/M103*100</f>
        <v>100</v>
      </c>
      <c r="P103" s="72">
        <f t="shared" ref="P103" si="395">P104+P105+P106+P107+P108+P109+P110+P111+P112+P113+P114</f>
        <v>0</v>
      </c>
      <c r="Q103" s="72">
        <f t="shared" ref="Q103:V103" si="396">Q104+Q105+Q106+Q107+Q108+Q109+Q110+Q111+Q112+Q113+Q114</f>
        <v>0</v>
      </c>
      <c r="R103" s="72">
        <f t="shared" si="396"/>
        <v>0</v>
      </c>
      <c r="S103" s="72">
        <f t="shared" si="396"/>
        <v>0</v>
      </c>
      <c r="T103" s="72">
        <f t="shared" ref="T103" si="397">T104+T105+T106+T107+T108+T109+T110+T111+T112+T113+T114</f>
        <v>714.28571999999997</v>
      </c>
      <c r="U103" s="72">
        <f t="shared" si="396"/>
        <v>714.28571999999997</v>
      </c>
      <c r="V103" s="72">
        <f t="shared" si="396"/>
        <v>0</v>
      </c>
      <c r="W103" s="72">
        <f t="shared" ref="W103:W104" si="398">V103/U103*100</f>
        <v>0</v>
      </c>
      <c r="X103" s="72">
        <f>X104+X105+X106+X107+X108+X109+X110+X111+X112+X113+X114</f>
        <v>112.35955</v>
      </c>
      <c r="Y103" s="72">
        <f>Y104+Y105+Y106+Y107+Y108+Y109+Y110+Y111+Y112+Y113+Y114</f>
        <v>112.35955</v>
      </c>
      <c r="Z103" s="72">
        <f>Z104+Z105+Z106+Z107+Z108+Z109+Z110+Z111+Z112+Z113+Z114</f>
        <v>112.35955</v>
      </c>
      <c r="AA103" s="71">
        <f>Z103/Y103*100</f>
        <v>100</v>
      </c>
      <c r="AB103" s="72">
        <f t="shared" ref="AB103" si="399">AB104+AB105+AB106+AB107+AB108+AB109+AB110+AB111+AB112+AB113+AB114</f>
        <v>0</v>
      </c>
      <c r="AC103" s="72">
        <f t="shared" ref="AC103:AH103" si="400">AC104+AC105+AC106+AC107+AC108+AC109+AC110+AC111+AC112+AC113+AC114</f>
        <v>0</v>
      </c>
      <c r="AD103" s="72">
        <f t="shared" si="400"/>
        <v>0</v>
      </c>
      <c r="AE103" s="72">
        <f t="shared" si="400"/>
        <v>0</v>
      </c>
      <c r="AF103" s="72">
        <f t="shared" ref="AF103" si="401">AF104+AF105+AF106+AF107+AF108+AF109+AF110+AF111+AF112+AF113+AF114</f>
        <v>60.155190000000005</v>
      </c>
      <c r="AG103" s="72">
        <f t="shared" si="400"/>
        <v>60.155190000000005</v>
      </c>
      <c r="AH103" s="72">
        <f t="shared" si="400"/>
        <v>60.155190000000005</v>
      </c>
      <c r="AI103" s="71">
        <f>AH103/AG103*100</f>
        <v>100</v>
      </c>
      <c r="AJ103" s="71"/>
      <c r="AK103" s="72">
        <f>AK104+AK105+AK106+AK107+AK108+AK109+AK110+AK111+AK112+AK113+AK114</f>
        <v>0</v>
      </c>
      <c r="AL103" s="72">
        <f>AL104+AL105+AL106+AL107+AL108+AL109+AL110+AL111+AL112+AL113+AL114</f>
        <v>0</v>
      </c>
      <c r="AM103" s="72">
        <f>AM104+AM105+AM106+AM107+AM108+AM109+AM110+AM111+AM112+AM113+AM114</f>
        <v>0</v>
      </c>
      <c r="AN103" s="72"/>
      <c r="AO103" s="72">
        <f>AO104+AO105+AO106+AO107+AO108+AO109+AO110+AO111+AO112+AO113+AO114</f>
        <v>0</v>
      </c>
      <c r="AP103" s="72">
        <f>AP104+AP105+AP106+AP107+AP108+AP109+AP110+AP111+AP112+AP113+AP114</f>
        <v>0</v>
      </c>
      <c r="AQ103" s="71"/>
      <c r="AR103" s="72">
        <f>AR104+AR105+AR106+AR107+AR108+AR109+AR110+AR111+AR112+AR113+AR114</f>
        <v>6000</v>
      </c>
      <c r="AS103" s="72">
        <f>AS104+AS105+AS106+AS107+AS108+AS109+AS110+AS111+AS112+AS113+AS114</f>
        <v>6000</v>
      </c>
      <c r="AT103" s="72">
        <f>AT104+AT105+AT106+AT107+AT108+AT109+AT110+AT111+AT112+AT113+AT114</f>
        <v>0</v>
      </c>
      <c r="AU103" s="71">
        <f>AT103/AS103*100</f>
        <v>0</v>
      </c>
      <c r="AV103" s="72">
        <f t="shared" ref="AV103" si="402">AV104+AV105+AV106+AV107+AV108+AV109+AV110+AV111+AV112+AV113+AV114</f>
        <v>37700.300000000003</v>
      </c>
      <c r="AW103" s="72">
        <f t="shared" ref="AW103:BB103" si="403">AW104+AW105+AW106+AW107+AW108+AW109+AW110+AW111+AW112+AW113+AW114</f>
        <v>37700.300000000003</v>
      </c>
      <c r="AX103" s="72">
        <f t="shared" si="403"/>
        <v>5696.8669300000001</v>
      </c>
      <c r="AY103" s="72">
        <f t="shared" si="403"/>
        <v>15.110932618573326</v>
      </c>
      <c r="AZ103" s="72">
        <f t="shared" ref="AZ103" si="404">AZ104+AZ105+AZ106+AZ107+AZ108+AZ109+AZ110+AZ111+AZ112+AZ113+AZ114</f>
        <v>0</v>
      </c>
      <c r="BA103" s="72">
        <f t="shared" si="403"/>
        <v>0</v>
      </c>
      <c r="BB103" s="72">
        <f t="shared" si="403"/>
        <v>0</v>
      </c>
      <c r="BC103" s="72"/>
      <c r="BD103" s="72"/>
      <c r="BE103" s="72">
        <f>BE104+BE105+BE106+BE107+BE108+BE109+BE110+BE111+BE112+BE113+BE114</f>
        <v>0</v>
      </c>
      <c r="BF103" s="72">
        <f>BF104+BF105+BF106+BF107+BF108+BF109+BF110+BF111+BF112+BF113+BF114</f>
        <v>0</v>
      </c>
      <c r="BG103" s="72">
        <f>BG104+BG105+BG106+BG107+BG108+BG109+BG110+BG111+BG112+BG113+BG114</f>
        <v>0</v>
      </c>
      <c r="BH103" s="72">
        <f t="shared" ref="BH103" si="405">BH104+BH105+BH106+BH107+BH108+BH109+BH110+BH111+BH112+BH113+BH114</f>
        <v>21540</v>
      </c>
      <c r="BI103" s="72">
        <f t="shared" ref="BI103:BO103" si="406">BI104+BI105+BI106+BI107+BI108+BI109+BI110+BI111+BI112+BI113+BI114</f>
        <v>21540</v>
      </c>
      <c r="BJ103" s="72">
        <f t="shared" si="406"/>
        <v>0</v>
      </c>
      <c r="BK103" s="193">
        <f t="shared" si="325"/>
        <v>0</v>
      </c>
      <c r="BL103" s="72">
        <f t="shared" ref="BL103" si="407">BL104+BL105+BL106+BL107+BL108+BL109+BL110+BL111+BL112+BL113+BL114</f>
        <v>0</v>
      </c>
      <c r="BM103" s="72">
        <f t="shared" si="406"/>
        <v>0</v>
      </c>
      <c r="BN103" s="72">
        <f t="shared" si="406"/>
        <v>0</v>
      </c>
      <c r="BO103" s="72">
        <f t="shared" si="406"/>
        <v>0</v>
      </c>
      <c r="BP103" s="72"/>
      <c r="BQ103" s="72">
        <f>BQ104+BQ105+BQ106+BQ107+BQ108+BQ109+BQ110+BQ111+BQ112+BQ113+BQ114</f>
        <v>0</v>
      </c>
      <c r="BR103" s="72">
        <f>BR104+BR105+BR106+BR107+BR108+BR109+BR110+BR111+BR112+BR113+BR114</f>
        <v>0</v>
      </c>
      <c r="BS103" s="72">
        <f>BS104+BS105+BS106+BS107+BS108+BS109+BS110+BS111+BS112+BS113+BS114</f>
        <v>0</v>
      </c>
      <c r="BT103" s="72"/>
      <c r="BU103" s="72">
        <f>BU104+BU105+BU106+BU107+BU108+BU109+BU110+BU111+BU112+BU113+BU114</f>
        <v>2092.6640000000002</v>
      </c>
      <c r="BV103" s="72">
        <f>BV104+BV105+BV106+BV107+BV108+BV109+BV110+BV111+BV112+BV113+BV114</f>
        <v>0</v>
      </c>
      <c r="BW103" s="71">
        <f>BV103/BU103*100</f>
        <v>0</v>
      </c>
      <c r="BX103" s="72">
        <f t="shared" ref="BX103:BY103" si="408">BX104+BX105+BX106+BX107+BX108+BX109+BX110+BX111+BX112+BX113+BX114</f>
        <v>10540</v>
      </c>
      <c r="BY103" s="72">
        <f t="shared" si="408"/>
        <v>7047.5</v>
      </c>
      <c r="BZ103" s="72">
        <f t="shared" ref="BZ103" si="409">BZ104+BZ105+BZ106+BZ107+BZ108+BZ109+BZ110+BZ111+BZ112+BZ113+BZ114</f>
        <v>2108</v>
      </c>
      <c r="CA103" s="72">
        <f>BZ103/BY103*100</f>
        <v>29.911316069528198</v>
      </c>
      <c r="CB103" s="72">
        <f>CB104+CB105+CB106+CB107+CB108+CB109+CB110+CB111+CB112+CB113+CB114</f>
        <v>1000</v>
      </c>
      <c r="CC103" s="72">
        <f>CC104+CC105+CC106+CC107+CC108+CC109+CC110+CC111+CC112+CC113+CC114</f>
        <v>1000</v>
      </c>
      <c r="CD103" s="72">
        <f>CD104+CD105+CD106+CD107+CD108+CD109+CD110+CD111+CD112+CD113+CD114</f>
        <v>0</v>
      </c>
      <c r="CE103" s="72">
        <f>CD103/CC103*100</f>
        <v>0</v>
      </c>
      <c r="CF103" s="72">
        <f t="shared" ref="CF103" si="410">CF104+CF105+CF106+CF107+CF108+CF109+CF110+CF111+CF112+CF113+CF114</f>
        <v>1000</v>
      </c>
      <c r="CG103" s="72">
        <f t="shared" ref="CG103:CL103" si="411">CG104+CG105+CG106+CG107+CG108+CG109+CG110+CG111+CG112+CG113+CG114</f>
        <v>1000</v>
      </c>
      <c r="CH103" s="72">
        <f t="shared" si="411"/>
        <v>0</v>
      </c>
      <c r="CI103" s="72">
        <f>CH103/CG103*100</f>
        <v>0</v>
      </c>
      <c r="CJ103" s="72">
        <f t="shared" ref="CJ103" si="412">CJ104+CJ105+CJ106+CJ107+CJ108+CJ109+CJ110+CJ111+CJ112+CJ113+CJ114</f>
        <v>500</v>
      </c>
      <c r="CK103" s="72">
        <f t="shared" si="411"/>
        <v>500</v>
      </c>
      <c r="CL103" s="72">
        <f t="shared" si="411"/>
        <v>0</v>
      </c>
      <c r="CM103" s="72">
        <f>CL103/CK103*100</f>
        <v>0</v>
      </c>
      <c r="CN103" s="72">
        <f t="shared" ref="CN103" si="413">CN104+CN105+CN106+CN107+CN108+CN109+CN110+CN111+CN112+CN113+CN114</f>
        <v>0</v>
      </c>
      <c r="CO103" s="72">
        <f t="shared" ref="CO103:CX103" si="414">CO104+CO105+CO106+CO107+CO108+CO109+CO110+CO111+CO112+CO113+CO114</f>
        <v>0</v>
      </c>
      <c r="CP103" s="72">
        <f t="shared" si="414"/>
        <v>0</v>
      </c>
      <c r="CQ103" s="72">
        <f t="shared" si="414"/>
        <v>0</v>
      </c>
      <c r="CR103" s="72">
        <f t="shared" si="414"/>
        <v>0</v>
      </c>
      <c r="CS103" s="72">
        <f t="shared" ref="CS103:CU103" si="415">CS104+CS105+CS106+CS107+CS108+CS109+CS110+CS111+CS112+CS113+CS114</f>
        <v>0</v>
      </c>
      <c r="CT103" s="72">
        <f t="shared" si="415"/>
        <v>0</v>
      </c>
      <c r="CU103" s="72">
        <f t="shared" si="415"/>
        <v>0</v>
      </c>
      <c r="CV103" s="72">
        <f t="shared" ref="CV103" si="416">CV104+CV105+CV106+CV107+CV108+CV109+CV110+CV111+CV112+CV113+CV114</f>
        <v>0</v>
      </c>
      <c r="CW103" s="72">
        <f t="shared" si="414"/>
        <v>0</v>
      </c>
      <c r="CX103" s="72">
        <f t="shared" si="414"/>
        <v>0</v>
      </c>
      <c r="CY103" s="72"/>
      <c r="CZ103" s="72">
        <f t="shared" ref="CZ103:DC103" si="417">CZ104+CZ105+CZ106+CZ107+CZ108+CZ109+CZ110+CZ111+CZ112+CZ113+CZ114</f>
        <v>0</v>
      </c>
      <c r="DA103" s="72">
        <f t="shared" si="417"/>
        <v>0</v>
      </c>
      <c r="DB103" s="72">
        <f t="shared" si="417"/>
        <v>0</v>
      </c>
      <c r="DC103" s="72">
        <f t="shared" si="417"/>
        <v>0</v>
      </c>
      <c r="DD103" s="72">
        <f t="shared" ref="DD103:DK103" si="418">DD104+DD105+DD106+DD107+DD108+DD109+DD110+DD111+DD112+DD113+DD114</f>
        <v>17096.400000000001</v>
      </c>
      <c r="DE103" s="72">
        <f t="shared" ref="DE103:DH103" si="419">DE104+DE105+DE106+DE107+DE108+DE109+DE110+DE111+DE112+DE113+DE114</f>
        <v>18996.022719999997</v>
      </c>
      <c r="DF103" s="72">
        <f t="shared" si="419"/>
        <v>0</v>
      </c>
      <c r="DG103" s="72">
        <f t="shared" si="419"/>
        <v>0</v>
      </c>
      <c r="DH103" s="72">
        <f t="shared" si="419"/>
        <v>0</v>
      </c>
      <c r="DI103" s="72">
        <f t="shared" si="418"/>
        <v>0</v>
      </c>
      <c r="DJ103" s="72">
        <f t="shared" si="418"/>
        <v>0</v>
      </c>
      <c r="DK103" s="72">
        <f t="shared" si="418"/>
        <v>0</v>
      </c>
      <c r="DL103" s="72">
        <f t="shared" ref="DL103:DO103" si="420">DL104+DL105+DL106+DL107+DL108+DL109+DL110+DL111+DL112+DL113+DL114</f>
        <v>6245</v>
      </c>
      <c r="DM103" s="72">
        <f t="shared" si="420"/>
        <v>6245</v>
      </c>
      <c r="DN103" s="72">
        <f t="shared" si="420"/>
        <v>0</v>
      </c>
      <c r="DO103" s="72">
        <f t="shared" si="420"/>
        <v>0</v>
      </c>
      <c r="DP103" s="71"/>
      <c r="DQ103" s="72">
        <f>DQ104+DQ105+DQ106+DQ107+DQ108+DQ109+DQ110+DQ111+DQ112+DQ113+DQ114</f>
        <v>0</v>
      </c>
      <c r="DR103" s="72">
        <f>DR104+DR105+DR106+DR107+DR108+DR109+DR110+DR111+DR112+DR113+DR114</f>
        <v>0</v>
      </c>
      <c r="DS103" s="71"/>
      <c r="DT103" s="71"/>
      <c r="DU103" s="72">
        <f>DU104+DU105+DU106+DU107+DU108+DU109+DU110+DU111+DU112+DU113+DU114</f>
        <v>0</v>
      </c>
      <c r="DV103" s="72">
        <f>DV104+DV105+DV106+DV107+DV108+DV109+DV110+DV111+DV112+DV113+DV114</f>
        <v>0</v>
      </c>
      <c r="DW103" s="71"/>
      <c r="DX103" s="72">
        <f>DX104+DX105+DX106+DX107+DX108+DX109+DX110+DX111+DX112+DX113+DX114</f>
        <v>500</v>
      </c>
      <c r="DY103" s="72">
        <f>DY104+DY105+DY106+DY107+DY108+DY109+DY110+DY111+DY112+DY113+DY114</f>
        <v>500</v>
      </c>
      <c r="DZ103" s="72">
        <f>DZ104+DZ105+DZ106+DZ107+DZ108+DZ109+DZ110+DZ111+DZ112+DZ113+DZ114</f>
        <v>0</v>
      </c>
      <c r="EA103" s="71">
        <f>DZ103/DY103*100</f>
        <v>0</v>
      </c>
      <c r="EB103" s="72"/>
      <c r="EC103" s="72"/>
      <c r="ED103" s="72"/>
      <c r="EE103" s="71"/>
      <c r="EF103" s="72"/>
      <c r="EG103" s="72"/>
      <c r="EH103" s="72"/>
      <c r="EI103" s="71"/>
      <c r="EJ103" s="72"/>
      <c r="EK103" s="72">
        <f t="shared" ref="EK103:EP103" si="421">EK104+EK105+EK106+EK107+EK108+EK109+EK110+EK111+EK112+EK113+EK114</f>
        <v>0</v>
      </c>
      <c r="EL103" s="72">
        <f t="shared" si="421"/>
        <v>0</v>
      </c>
      <c r="EM103" s="72">
        <f t="shared" si="421"/>
        <v>0</v>
      </c>
      <c r="EN103" s="72">
        <f t="shared" si="421"/>
        <v>0</v>
      </c>
      <c r="EO103" s="72">
        <f t="shared" si="421"/>
        <v>0</v>
      </c>
      <c r="EP103" s="72">
        <f t="shared" si="421"/>
        <v>0</v>
      </c>
      <c r="EQ103" s="71"/>
      <c r="ER103" s="71"/>
      <c r="ES103" s="71"/>
      <c r="ET103" s="71"/>
      <c r="EU103" s="71"/>
      <c r="EV103" s="76"/>
      <c r="EW103" s="76"/>
      <c r="EX103" s="76"/>
      <c r="EY103" s="76"/>
      <c r="EZ103" s="72"/>
      <c r="FA103" s="72"/>
      <c r="FB103" s="72"/>
      <c r="FC103" s="71"/>
      <c r="FD103" s="72"/>
      <c r="FE103" s="72"/>
      <c r="FF103" s="72"/>
      <c r="FG103" s="71"/>
      <c r="FH103" s="71"/>
      <c r="FI103" s="72"/>
      <c r="FJ103" s="72"/>
      <c r="FK103" s="71"/>
      <c r="FL103" s="71"/>
      <c r="FM103" s="72"/>
      <c r="FN103" s="72"/>
      <c r="FO103" s="71"/>
      <c r="FP103" s="71"/>
      <c r="FQ103" s="72"/>
      <c r="FR103" s="72"/>
      <c r="FS103" s="71"/>
      <c r="FT103" s="72"/>
      <c r="FU103" s="72"/>
      <c r="FV103" s="72"/>
      <c r="FW103" s="71"/>
      <c r="FX103" s="71"/>
      <c r="FY103" s="72"/>
      <c r="FZ103" s="72"/>
      <c r="GA103" s="71"/>
      <c r="GB103" s="71"/>
      <c r="GC103" s="72">
        <f>SUM(GC104:GC114)</f>
        <v>0</v>
      </c>
      <c r="GD103" s="72"/>
      <c r="GE103" s="71"/>
      <c r="GF103" s="71"/>
      <c r="GG103" s="72">
        <f>SUM(GG104:GG114)</f>
        <v>0</v>
      </c>
      <c r="GH103" s="72">
        <f>SUM(GH104:GH114)</f>
        <v>0</v>
      </c>
      <c r="GI103" s="71"/>
      <c r="GJ103" s="71"/>
      <c r="GK103" s="72">
        <f>SUM(GK104:GK114)</f>
        <v>0</v>
      </c>
      <c r="GL103" s="72"/>
      <c r="GM103" s="71"/>
      <c r="GN103" s="71"/>
      <c r="GO103" s="72"/>
      <c r="GP103" s="72"/>
      <c r="GQ103" s="71"/>
      <c r="GR103" s="71"/>
      <c r="GS103" s="72"/>
      <c r="GT103" s="72"/>
      <c r="GU103" s="71"/>
      <c r="GV103" s="71"/>
      <c r="GW103" s="72"/>
      <c r="GX103" s="72"/>
      <c r="GY103" s="71"/>
      <c r="GZ103" s="71"/>
      <c r="HA103" s="72"/>
      <c r="HB103" s="72"/>
      <c r="HC103" s="71"/>
      <c r="HD103" s="71"/>
      <c r="HE103" s="72"/>
      <c r="HF103" s="72"/>
      <c r="HG103" s="71"/>
      <c r="HH103" s="71"/>
      <c r="HI103" s="72"/>
      <c r="HJ103" s="72"/>
      <c r="HK103" s="71"/>
      <c r="HL103" s="71"/>
      <c r="HM103" s="72"/>
      <c r="HN103" s="72"/>
      <c r="HO103" s="71"/>
      <c r="HP103" s="71">
        <f>SUM(HP104:HP114)</f>
        <v>510</v>
      </c>
      <c r="HQ103" s="72"/>
      <c r="HR103" s="72"/>
      <c r="HS103" s="71"/>
      <c r="HT103" s="71">
        <f>SUM(HT104:HT114)</f>
        <v>0</v>
      </c>
      <c r="HU103" s="71">
        <f t="shared" ref="HU103:HV103" si="422">SUM(HU104:HU114)</f>
        <v>500</v>
      </c>
      <c r="HV103" s="71">
        <f t="shared" si="422"/>
        <v>0</v>
      </c>
      <c r="HW103" s="71"/>
      <c r="HX103" s="71">
        <f>SUM(HX104:HX114)</f>
        <v>0</v>
      </c>
      <c r="HY103" s="71">
        <f t="shared" ref="HY103" si="423">SUM(HY104:HY114)</f>
        <v>10</v>
      </c>
      <c r="HZ103" s="71">
        <f t="shared" ref="HZ103" si="424">SUM(HZ104:HZ114)</f>
        <v>0</v>
      </c>
      <c r="IA103" s="71"/>
      <c r="IB103" s="71">
        <f>SUM(IB104:IB114)</f>
        <v>0</v>
      </c>
      <c r="IC103" s="71">
        <f t="shared" ref="IC103" si="425">SUM(IC104:IC114)</f>
        <v>0</v>
      </c>
      <c r="ID103" s="71">
        <f t="shared" ref="ID103" si="426">SUM(ID104:ID114)</f>
        <v>0</v>
      </c>
      <c r="IE103" s="71"/>
      <c r="IF103" s="71">
        <f>SUM(IF104:IF114)</f>
        <v>0</v>
      </c>
      <c r="IG103" s="71">
        <f t="shared" ref="IG103" si="427">SUM(IG104:IG114)</f>
        <v>0</v>
      </c>
      <c r="IH103" s="71">
        <f t="shared" ref="IH103" si="428">SUM(IH104:IH114)</f>
        <v>0</v>
      </c>
      <c r="II103" s="71"/>
      <c r="IJ103" s="71">
        <f>SUM(IJ104:IJ114)</f>
        <v>0</v>
      </c>
      <c r="IK103" s="71">
        <f t="shared" ref="IK103" si="429">SUM(IK104:IK114)</f>
        <v>0</v>
      </c>
      <c r="IL103" s="71">
        <f t="shared" ref="IL103" si="430">SUM(IL104:IL114)</f>
        <v>0</v>
      </c>
      <c r="IM103" s="71"/>
    </row>
    <row r="104" spans="1:247" ht="33.75" customHeight="1" x14ac:dyDescent="0.25">
      <c r="A104" s="10" t="s">
        <v>156</v>
      </c>
      <c r="B104" s="157">
        <f t="shared" si="322"/>
        <v>78965.024730000005</v>
      </c>
      <c r="C104" s="157">
        <f t="shared" si="323"/>
        <v>77372.147450000004</v>
      </c>
      <c r="D104" s="157">
        <f t="shared" si="324"/>
        <v>77372.147450000004</v>
      </c>
      <c r="E104" s="157"/>
      <c r="F104" s="229">
        <f t="shared" si="298"/>
        <v>9544.1065799999997</v>
      </c>
      <c r="G104" s="74">
        <f t="shared" si="365"/>
        <v>12.335325946804904</v>
      </c>
      <c r="H104" s="73">
        <v>2732.2712700000002</v>
      </c>
      <c r="I104" s="73">
        <v>2732.2712700000002</v>
      </c>
      <c r="J104" s="73">
        <v>802.47190999999998</v>
      </c>
      <c r="K104" s="74">
        <f>J104/I104*100</f>
        <v>29.370140469251428</v>
      </c>
      <c r="L104" s="74">
        <v>764.25300000000004</v>
      </c>
      <c r="M104" s="74">
        <v>764.25300000000004</v>
      </c>
      <c r="N104" s="74">
        <v>764.25300000000004</v>
      </c>
      <c r="O104" s="73">
        <f>N104/M104*100</f>
        <v>100</v>
      </c>
      <c r="P104" s="73">
        <v>0</v>
      </c>
      <c r="Q104" s="73">
        <v>0</v>
      </c>
      <c r="R104" s="73">
        <v>0</v>
      </c>
      <c r="S104" s="74"/>
      <c r="T104" s="73">
        <v>714.28571999999997</v>
      </c>
      <c r="U104" s="73">
        <v>714.28571999999997</v>
      </c>
      <c r="V104" s="73">
        <v>0</v>
      </c>
      <c r="W104" s="73">
        <f t="shared" si="398"/>
        <v>0</v>
      </c>
      <c r="X104" s="73">
        <v>112.35955</v>
      </c>
      <c r="Y104" s="73">
        <v>112.35955</v>
      </c>
      <c r="Z104" s="73">
        <v>112.35955</v>
      </c>
      <c r="AA104" s="74">
        <f>Z104/Y104*100</f>
        <v>100</v>
      </c>
      <c r="AB104" s="73"/>
      <c r="AC104" s="73"/>
      <c r="AD104" s="73"/>
      <c r="AE104" s="74"/>
      <c r="AF104" s="73">
        <v>60.155190000000005</v>
      </c>
      <c r="AG104" s="73">
        <v>60.155190000000005</v>
      </c>
      <c r="AH104" s="73">
        <v>60.155190000000005</v>
      </c>
      <c r="AI104" s="74">
        <f>AH104/AG104*100</f>
        <v>100</v>
      </c>
      <c r="AJ104" s="74"/>
      <c r="AK104" s="73"/>
      <c r="AL104" s="73"/>
      <c r="AM104" s="74"/>
      <c r="AN104" s="74"/>
      <c r="AO104" s="74"/>
      <c r="AP104" s="74"/>
      <c r="AQ104" s="74"/>
      <c r="AR104" s="73">
        <v>0</v>
      </c>
      <c r="AS104" s="73">
        <v>0</v>
      </c>
      <c r="AT104" s="73"/>
      <c r="AU104" s="74"/>
      <c r="AV104" s="73">
        <v>37700.300000000003</v>
      </c>
      <c r="AW104" s="73">
        <v>37700.300000000003</v>
      </c>
      <c r="AX104" s="74">
        <v>5696.8669300000001</v>
      </c>
      <c r="AY104" s="73">
        <f>AX104/AW104*100</f>
        <v>15.110932618573326</v>
      </c>
      <c r="AZ104" s="73"/>
      <c r="BA104" s="73"/>
      <c r="BB104" s="73"/>
      <c r="BC104" s="73"/>
      <c r="BD104" s="191"/>
      <c r="BE104" s="73"/>
      <c r="BF104" s="191"/>
      <c r="BG104" s="191"/>
      <c r="BH104" s="73"/>
      <c r="BI104" s="73"/>
      <c r="BJ104" s="191"/>
      <c r="BK104" s="75"/>
      <c r="BL104" s="73"/>
      <c r="BM104" s="73"/>
      <c r="BN104" s="191"/>
      <c r="BO104" s="191"/>
      <c r="BP104" s="191"/>
      <c r="BQ104" s="73"/>
      <c r="BR104" s="191"/>
      <c r="BS104" s="191"/>
      <c r="BT104" s="73"/>
      <c r="BU104" s="73"/>
      <c r="BV104" s="73"/>
      <c r="BW104" s="74"/>
      <c r="BX104" s="73">
        <v>10540</v>
      </c>
      <c r="BY104" s="73">
        <v>7047.5</v>
      </c>
      <c r="BZ104" s="73">
        <v>2108</v>
      </c>
      <c r="CA104" s="73">
        <f>BZ104/BY104*100</f>
        <v>29.911316069528198</v>
      </c>
      <c r="CB104" s="73">
        <v>1000</v>
      </c>
      <c r="CC104" s="73">
        <v>1000</v>
      </c>
      <c r="CD104" s="73"/>
      <c r="CE104" s="73">
        <f>CD104/CC104*100</f>
        <v>0</v>
      </c>
      <c r="CF104" s="73">
        <v>1000</v>
      </c>
      <c r="CG104" s="73">
        <v>1000</v>
      </c>
      <c r="CH104" s="73"/>
      <c r="CI104" s="73">
        <f>CH104/CG104*100</f>
        <v>0</v>
      </c>
      <c r="CJ104" s="163">
        <v>500</v>
      </c>
      <c r="CK104" s="163">
        <v>500</v>
      </c>
      <c r="CL104" s="163"/>
      <c r="CM104" s="73">
        <f>CL104/CK104*100</f>
        <v>0</v>
      </c>
      <c r="CN104" s="73"/>
      <c r="CO104" s="73"/>
      <c r="CP104" s="191"/>
      <c r="CQ104" s="191"/>
      <c r="CR104" s="73"/>
      <c r="CS104" s="73"/>
      <c r="CT104" s="191"/>
      <c r="CU104" s="191"/>
      <c r="CV104" s="73"/>
      <c r="CW104" s="73"/>
      <c r="CX104" s="73"/>
      <c r="CY104" s="73"/>
      <c r="CZ104" s="73"/>
      <c r="DA104" s="73"/>
      <c r="DB104" s="73"/>
      <c r="DC104" s="73"/>
      <c r="DD104" s="73">
        <v>17096.400000000001</v>
      </c>
      <c r="DE104" s="73">
        <v>18996.022719999997</v>
      </c>
      <c r="DF104" s="73"/>
      <c r="DG104" s="73"/>
      <c r="DH104" s="73"/>
      <c r="DI104" s="73"/>
      <c r="DJ104" s="73"/>
      <c r="DK104" s="73"/>
      <c r="DL104" s="73">
        <v>6245</v>
      </c>
      <c r="DM104" s="73">
        <v>6245</v>
      </c>
      <c r="DN104" s="73"/>
      <c r="DO104" s="73"/>
      <c r="DP104" s="74"/>
      <c r="DQ104" s="73"/>
      <c r="DR104" s="73"/>
      <c r="DS104" s="74"/>
      <c r="DT104" s="74"/>
      <c r="DU104" s="73"/>
      <c r="DV104" s="73"/>
      <c r="DW104" s="74"/>
      <c r="DX104" s="73">
        <v>500</v>
      </c>
      <c r="DY104" s="73">
        <v>500</v>
      </c>
      <c r="DZ104" s="73"/>
      <c r="EA104" s="74">
        <f>DZ104/DY104*100</f>
        <v>0</v>
      </c>
      <c r="EB104" s="73"/>
      <c r="EC104" s="73"/>
      <c r="ED104" s="73"/>
      <c r="EE104" s="74"/>
      <c r="EF104" s="73"/>
      <c r="EG104" s="73"/>
      <c r="EH104" s="73"/>
      <c r="EI104" s="74"/>
      <c r="EJ104" s="191"/>
      <c r="EK104" s="73"/>
      <c r="EL104" s="191"/>
      <c r="EM104" s="191"/>
      <c r="EN104" s="73"/>
      <c r="EO104" s="73"/>
      <c r="EP104" s="73"/>
      <c r="EQ104" s="74"/>
      <c r="ER104" s="74"/>
      <c r="ES104" s="74"/>
      <c r="ET104" s="74"/>
      <c r="EU104" s="74"/>
      <c r="EV104" s="77"/>
      <c r="EW104" s="77"/>
      <c r="EX104" s="77"/>
      <c r="EY104" s="77"/>
      <c r="EZ104" s="73"/>
      <c r="FA104" s="73"/>
      <c r="FB104" s="73"/>
      <c r="FC104" s="74"/>
      <c r="FD104" s="73"/>
      <c r="FE104" s="73"/>
      <c r="FF104" s="73"/>
      <c r="FG104" s="74"/>
      <c r="FH104" s="74"/>
      <c r="FI104" s="73"/>
      <c r="FJ104" s="73"/>
      <c r="FK104" s="74"/>
      <c r="FL104" s="74"/>
      <c r="FM104" s="73"/>
      <c r="FN104" s="73"/>
      <c r="FO104" s="74"/>
      <c r="FP104" s="74"/>
      <c r="FQ104" s="73"/>
      <c r="FR104" s="73"/>
      <c r="FS104" s="74"/>
      <c r="FT104" s="73"/>
      <c r="FU104" s="73"/>
      <c r="FV104" s="73"/>
      <c r="FW104" s="74"/>
      <c r="FX104" s="74"/>
      <c r="FY104" s="73"/>
      <c r="FZ104" s="73"/>
      <c r="GA104" s="74"/>
      <c r="GB104" s="74"/>
      <c r="GC104" s="73"/>
      <c r="GD104" s="73"/>
      <c r="GE104" s="74"/>
      <c r="GF104" s="74"/>
      <c r="GG104" s="73"/>
      <c r="GH104" s="73"/>
      <c r="GI104" s="74"/>
      <c r="GJ104" s="74"/>
      <c r="GK104" s="73"/>
      <c r="GL104" s="73"/>
      <c r="GM104" s="74"/>
      <c r="GN104" s="74"/>
      <c r="GO104" s="73"/>
      <c r="GP104" s="73"/>
      <c r="GQ104" s="74"/>
      <c r="GR104" s="74"/>
      <c r="GS104" s="73"/>
      <c r="GT104" s="73"/>
      <c r="GU104" s="74"/>
      <c r="GV104" s="74"/>
      <c r="GW104" s="73"/>
      <c r="GX104" s="73"/>
      <c r="GY104" s="74"/>
      <c r="GZ104" s="74"/>
      <c r="HA104" s="73"/>
      <c r="HB104" s="73"/>
      <c r="HC104" s="74"/>
      <c r="HD104" s="74"/>
      <c r="HE104" s="73"/>
      <c r="HF104" s="73"/>
      <c r="HG104" s="74"/>
      <c r="HH104" s="74"/>
      <c r="HI104" s="73"/>
      <c r="HJ104" s="73"/>
      <c r="HK104" s="74"/>
      <c r="HL104" s="74"/>
      <c r="HM104" s="73"/>
      <c r="HN104" s="73"/>
      <c r="HO104" s="74"/>
      <c r="HP104" s="74"/>
      <c r="HQ104" s="73"/>
      <c r="HR104" s="73"/>
      <c r="HS104" s="74"/>
      <c r="HT104" s="74"/>
      <c r="HU104" s="73"/>
      <c r="HV104" s="73"/>
      <c r="HW104" s="74"/>
      <c r="HX104" s="74"/>
      <c r="HY104" s="73"/>
      <c r="HZ104" s="73"/>
      <c r="IA104" s="74"/>
      <c r="IB104" s="74"/>
      <c r="IC104" s="73"/>
      <c r="ID104" s="73"/>
      <c r="IE104" s="74"/>
      <c r="IF104" s="74"/>
      <c r="IG104" s="73"/>
      <c r="IH104" s="73"/>
      <c r="II104" s="74"/>
      <c r="IJ104" s="74"/>
      <c r="IK104" s="73"/>
      <c r="IL104" s="73"/>
      <c r="IM104" s="74"/>
    </row>
    <row r="105" spans="1:247" ht="15.75" x14ac:dyDescent="0.25">
      <c r="A105" s="10" t="s">
        <v>327</v>
      </c>
      <c r="B105" s="157">
        <f t="shared" si="322"/>
        <v>1212</v>
      </c>
      <c r="C105" s="157">
        <f t="shared" si="323"/>
        <v>1212</v>
      </c>
      <c r="D105" s="157">
        <f t="shared" si="324"/>
        <v>1212</v>
      </c>
      <c r="E105" s="157"/>
      <c r="F105" s="229">
        <f t="shared" si="298"/>
        <v>0</v>
      </c>
      <c r="G105" s="74">
        <f t="shared" si="365"/>
        <v>0</v>
      </c>
      <c r="H105" s="74"/>
      <c r="I105" s="74"/>
      <c r="J105" s="74"/>
      <c r="K105" s="74"/>
      <c r="L105" s="74"/>
      <c r="M105" s="74"/>
      <c r="N105" s="74"/>
      <c r="O105" s="73"/>
      <c r="P105" s="74"/>
      <c r="Q105" s="74"/>
      <c r="R105" s="74"/>
      <c r="S105" s="74"/>
      <c r="T105" s="74"/>
      <c r="U105" s="74"/>
      <c r="V105" s="74"/>
      <c r="W105" s="74"/>
      <c r="X105" s="74"/>
      <c r="Y105" s="74"/>
      <c r="Z105" s="74"/>
      <c r="AA105" s="74"/>
      <c r="AB105" s="74"/>
      <c r="AC105" s="74"/>
      <c r="AD105" s="74"/>
      <c r="AE105" s="74"/>
      <c r="AF105" s="74"/>
      <c r="AG105" s="74"/>
      <c r="AH105" s="74"/>
      <c r="AI105" s="74"/>
      <c r="AJ105" s="74"/>
      <c r="AK105" s="74"/>
      <c r="AL105" s="74"/>
      <c r="AM105" s="74"/>
      <c r="AN105" s="74"/>
      <c r="AO105" s="74"/>
      <c r="AP105" s="74"/>
      <c r="AQ105" s="74"/>
      <c r="AR105" s="74"/>
      <c r="AS105" s="74"/>
      <c r="AT105" s="74"/>
      <c r="AU105" s="74"/>
      <c r="AV105" s="196"/>
      <c r="AW105" s="196"/>
      <c r="AX105" s="196"/>
      <c r="AY105" s="196"/>
      <c r="AZ105" s="74"/>
      <c r="BA105" s="74"/>
      <c r="BB105" s="74"/>
      <c r="BC105" s="192"/>
      <c r="BD105" s="192"/>
      <c r="BE105" s="74"/>
      <c r="BF105" s="74"/>
      <c r="BG105" s="192"/>
      <c r="BH105" s="74">
        <v>1212</v>
      </c>
      <c r="BI105" s="74">
        <v>1212</v>
      </c>
      <c r="BJ105" s="74">
        <v>0</v>
      </c>
      <c r="BK105" s="75">
        <f t="shared" si="325"/>
        <v>0</v>
      </c>
      <c r="BL105" s="74"/>
      <c r="BM105" s="74"/>
      <c r="BN105" s="74"/>
      <c r="BO105" s="192"/>
      <c r="BP105" s="192"/>
      <c r="BQ105" s="74"/>
      <c r="BR105" s="74"/>
      <c r="BS105" s="192"/>
      <c r="BT105" s="74"/>
      <c r="BU105" s="74"/>
      <c r="BV105" s="74"/>
      <c r="BW105" s="74"/>
      <c r="BX105" s="73"/>
      <c r="BY105" s="73"/>
      <c r="BZ105" s="74"/>
      <c r="CA105" s="192"/>
      <c r="CB105" s="74"/>
      <c r="CC105" s="74"/>
      <c r="CD105" s="74"/>
      <c r="CE105" s="192"/>
      <c r="CF105" s="74"/>
      <c r="CG105" s="74"/>
      <c r="CH105" s="74"/>
      <c r="CI105" s="74"/>
      <c r="CJ105" s="74"/>
      <c r="CK105" s="74"/>
      <c r="CL105" s="74"/>
      <c r="CM105" s="74"/>
      <c r="CN105" s="73"/>
      <c r="CO105" s="73"/>
      <c r="CP105" s="74"/>
      <c r="CQ105" s="192"/>
      <c r="CR105" s="73"/>
      <c r="CS105" s="73"/>
      <c r="CT105" s="74"/>
      <c r="CU105" s="192"/>
      <c r="CV105" s="74"/>
      <c r="CW105" s="74"/>
      <c r="CX105" s="74"/>
      <c r="CY105" s="192"/>
      <c r="CZ105" s="74"/>
      <c r="DA105" s="74"/>
      <c r="DB105" s="74"/>
      <c r="DC105" s="192"/>
      <c r="DD105" s="74"/>
      <c r="DE105" s="74"/>
      <c r="DF105" s="74"/>
      <c r="DG105" s="192"/>
      <c r="DH105" s="74"/>
      <c r="DI105" s="74"/>
      <c r="DJ105" s="74"/>
      <c r="DK105" s="192"/>
      <c r="DL105" s="74"/>
      <c r="DM105" s="74"/>
      <c r="DN105" s="74"/>
      <c r="DO105" s="192"/>
      <c r="DP105" s="74"/>
      <c r="DQ105" s="74"/>
      <c r="DR105" s="74"/>
      <c r="DS105" s="74"/>
      <c r="DT105" s="74"/>
      <c r="DU105" s="74"/>
      <c r="DV105" s="74"/>
      <c r="DW105" s="74"/>
      <c r="DX105" s="74"/>
      <c r="DY105" s="74"/>
      <c r="DZ105" s="74"/>
      <c r="EA105" s="74"/>
      <c r="EB105" s="74"/>
      <c r="EC105" s="74"/>
      <c r="ED105" s="74"/>
      <c r="EE105" s="74"/>
      <c r="EF105" s="74"/>
      <c r="EG105" s="74"/>
      <c r="EH105" s="74"/>
      <c r="EI105" s="74"/>
      <c r="EJ105" s="192"/>
      <c r="EK105" s="73"/>
      <c r="EL105" s="74"/>
      <c r="EM105" s="192"/>
      <c r="EN105" s="74"/>
      <c r="EO105" s="74"/>
      <c r="EP105" s="74"/>
      <c r="EQ105" s="74"/>
      <c r="ER105" s="74"/>
      <c r="ES105" s="74"/>
      <c r="ET105" s="74"/>
      <c r="EU105" s="74"/>
      <c r="EV105" s="77"/>
      <c r="EW105" s="77"/>
      <c r="EX105" s="77"/>
      <c r="EY105" s="77"/>
      <c r="EZ105" s="74"/>
      <c r="FA105" s="74"/>
      <c r="FB105" s="74"/>
      <c r="FC105" s="74"/>
      <c r="FD105" s="74"/>
      <c r="FE105" s="74"/>
      <c r="FF105" s="74"/>
      <c r="FG105" s="74"/>
      <c r="FH105" s="74"/>
      <c r="FI105" s="74"/>
      <c r="FJ105" s="74"/>
      <c r="FK105" s="74"/>
      <c r="FL105" s="74"/>
      <c r="FM105" s="74"/>
      <c r="FN105" s="74"/>
      <c r="FO105" s="74"/>
      <c r="FP105" s="74"/>
      <c r="FQ105" s="74"/>
      <c r="FR105" s="74"/>
      <c r="FS105" s="74"/>
      <c r="FT105" s="74"/>
      <c r="FU105" s="74"/>
      <c r="FV105" s="74"/>
      <c r="FW105" s="74"/>
      <c r="FX105" s="74"/>
      <c r="FY105" s="74"/>
      <c r="FZ105" s="74"/>
      <c r="GA105" s="74"/>
      <c r="GB105" s="74"/>
      <c r="GC105" s="74"/>
      <c r="GD105" s="74"/>
      <c r="GE105" s="74"/>
      <c r="GF105" s="74"/>
      <c r="GG105" s="74"/>
      <c r="GH105" s="74"/>
      <c r="GI105" s="74"/>
      <c r="GJ105" s="74"/>
      <c r="GK105" s="74"/>
      <c r="GL105" s="74"/>
      <c r="GM105" s="74"/>
      <c r="GN105" s="74"/>
      <c r="GO105" s="74"/>
      <c r="GP105" s="74"/>
      <c r="GQ105" s="74"/>
      <c r="GR105" s="74"/>
      <c r="GS105" s="74"/>
      <c r="GT105" s="74"/>
      <c r="GU105" s="74"/>
      <c r="GV105" s="74"/>
      <c r="GW105" s="74"/>
      <c r="GX105" s="74"/>
      <c r="GY105" s="74"/>
      <c r="GZ105" s="74"/>
      <c r="HA105" s="74"/>
      <c r="HB105" s="74"/>
      <c r="HC105" s="74"/>
      <c r="HD105" s="74"/>
      <c r="HE105" s="74"/>
      <c r="HF105" s="74"/>
      <c r="HG105" s="74"/>
      <c r="HH105" s="74"/>
      <c r="HI105" s="74"/>
      <c r="HJ105" s="74"/>
      <c r="HK105" s="74"/>
      <c r="HL105" s="74"/>
      <c r="HM105" s="74"/>
      <c r="HN105" s="74"/>
      <c r="HO105" s="74"/>
      <c r="HP105" s="74"/>
      <c r="HQ105" s="74"/>
      <c r="HR105" s="74"/>
      <c r="HS105" s="74"/>
      <c r="HT105" s="74"/>
      <c r="HU105" s="74"/>
      <c r="HV105" s="74"/>
      <c r="HW105" s="74"/>
      <c r="HX105" s="74"/>
      <c r="HY105" s="74"/>
      <c r="HZ105" s="74"/>
      <c r="IA105" s="74"/>
      <c r="IB105" s="74"/>
      <c r="IC105" s="74"/>
      <c r="ID105" s="74"/>
      <c r="IE105" s="74"/>
      <c r="IF105" s="74"/>
      <c r="IG105" s="74"/>
      <c r="IH105" s="74"/>
      <c r="II105" s="74"/>
      <c r="IJ105" s="74"/>
      <c r="IK105" s="74"/>
      <c r="IL105" s="74"/>
      <c r="IM105" s="74"/>
    </row>
    <row r="106" spans="1:247" ht="15.75" x14ac:dyDescent="0.25">
      <c r="A106" s="10" t="s">
        <v>328</v>
      </c>
      <c r="B106" s="157">
        <f t="shared" si="322"/>
        <v>711</v>
      </c>
      <c r="C106" s="157">
        <f t="shared" si="323"/>
        <v>711</v>
      </c>
      <c r="D106" s="157">
        <f t="shared" si="324"/>
        <v>711</v>
      </c>
      <c r="E106" s="157"/>
      <c r="F106" s="229">
        <f t="shared" si="298"/>
        <v>0</v>
      </c>
      <c r="G106" s="74">
        <f t="shared" si="365"/>
        <v>0</v>
      </c>
      <c r="H106" s="74"/>
      <c r="I106" s="74"/>
      <c r="J106" s="74"/>
      <c r="K106" s="74"/>
      <c r="L106" s="74"/>
      <c r="M106" s="74"/>
      <c r="N106" s="74"/>
      <c r="O106" s="73"/>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4"/>
      <c r="AN106" s="74"/>
      <c r="AO106" s="74"/>
      <c r="AP106" s="74"/>
      <c r="AQ106" s="74"/>
      <c r="AR106" s="74"/>
      <c r="AS106" s="74"/>
      <c r="AT106" s="74"/>
      <c r="AU106" s="74"/>
      <c r="AV106" s="196"/>
      <c r="AW106" s="196"/>
      <c r="AX106" s="196"/>
      <c r="AY106" s="196"/>
      <c r="AZ106" s="74"/>
      <c r="BA106" s="74"/>
      <c r="BB106" s="74"/>
      <c r="BC106" s="192"/>
      <c r="BD106" s="192"/>
      <c r="BE106" s="74"/>
      <c r="BF106" s="74"/>
      <c r="BG106" s="192"/>
      <c r="BH106" s="74">
        <v>711</v>
      </c>
      <c r="BI106" s="74">
        <v>711</v>
      </c>
      <c r="BJ106" s="74">
        <v>0</v>
      </c>
      <c r="BK106" s="75">
        <f t="shared" si="325"/>
        <v>0</v>
      </c>
      <c r="BL106" s="74"/>
      <c r="BM106" s="74"/>
      <c r="BN106" s="74"/>
      <c r="BO106" s="192"/>
      <c r="BP106" s="192"/>
      <c r="BQ106" s="74"/>
      <c r="BR106" s="74"/>
      <c r="BS106" s="192"/>
      <c r="BT106" s="74"/>
      <c r="BU106" s="74"/>
      <c r="BV106" s="74"/>
      <c r="BW106" s="74"/>
      <c r="BX106" s="73"/>
      <c r="BY106" s="73"/>
      <c r="BZ106" s="74"/>
      <c r="CA106" s="192"/>
      <c r="CB106" s="74"/>
      <c r="CC106" s="74"/>
      <c r="CD106" s="74"/>
      <c r="CE106" s="192"/>
      <c r="CF106" s="74"/>
      <c r="CG106" s="74"/>
      <c r="CH106" s="74"/>
      <c r="CI106" s="74"/>
      <c r="CJ106" s="74"/>
      <c r="CK106" s="74"/>
      <c r="CL106" s="74"/>
      <c r="CM106" s="74"/>
      <c r="CN106" s="73"/>
      <c r="CO106" s="73"/>
      <c r="CP106" s="74"/>
      <c r="CQ106" s="192"/>
      <c r="CR106" s="73"/>
      <c r="CS106" s="73"/>
      <c r="CT106" s="74"/>
      <c r="CU106" s="192"/>
      <c r="CV106" s="74"/>
      <c r="CW106" s="74"/>
      <c r="CX106" s="74"/>
      <c r="CY106" s="192"/>
      <c r="CZ106" s="74"/>
      <c r="DA106" s="74"/>
      <c r="DB106" s="74"/>
      <c r="DC106" s="192"/>
      <c r="DD106" s="74"/>
      <c r="DE106" s="74"/>
      <c r="DF106" s="74"/>
      <c r="DG106" s="192"/>
      <c r="DH106" s="74"/>
      <c r="DI106" s="74"/>
      <c r="DJ106" s="74"/>
      <c r="DK106" s="192"/>
      <c r="DL106" s="74"/>
      <c r="DM106" s="74"/>
      <c r="DN106" s="74"/>
      <c r="DO106" s="192"/>
      <c r="DP106" s="74"/>
      <c r="DQ106" s="74"/>
      <c r="DR106" s="74"/>
      <c r="DS106" s="74"/>
      <c r="DT106" s="74"/>
      <c r="DU106" s="74"/>
      <c r="DV106" s="74"/>
      <c r="DW106" s="74"/>
      <c r="DX106" s="74"/>
      <c r="DY106" s="74"/>
      <c r="DZ106" s="74"/>
      <c r="EA106" s="74"/>
      <c r="EB106" s="74"/>
      <c r="EC106" s="74"/>
      <c r="ED106" s="74"/>
      <c r="EE106" s="74"/>
      <c r="EF106" s="74"/>
      <c r="EG106" s="74"/>
      <c r="EH106" s="74"/>
      <c r="EI106" s="74"/>
      <c r="EJ106" s="192"/>
      <c r="EK106" s="73"/>
      <c r="EL106" s="74"/>
      <c r="EM106" s="192"/>
      <c r="EN106" s="74"/>
      <c r="EO106" s="74"/>
      <c r="EP106" s="74"/>
      <c r="EQ106" s="74"/>
      <c r="ER106" s="74"/>
      <c r="ES106" s="74"/>
      <c r="ET106" s="74"/>
      <c r="EU106" s="74"/>
      <c r="EV106" s="77"/>
      <c r="EW106" s="77"/>
      <c r="EX106" s="77"/>
      <c r="EY106" s="77"/>
      <c r="EZ106" s="74"/>
      <c r="FA106" s="74"/>
      <c r="FB106" s="74"/>
      <c r="FC106" s="74"/>
      <c r="FD106" s="74"/>
      <c r="FE106" s="74"/>
      <c r="FF106" s="74"/>
      <c r="FG106" s="74"/>
      <c r="FH106" s="74"/>
      <c r="FI106" s="74"/>
      <c r="FJ106" s="74"/>
      <c r="FK106" s="74"/>
      <c r="FL106" s="74"/>
      <c r="FM106" s="74"/>
      <c r="FN106" s="74"/>
      <c r="FO106" s="74"/>
      <c r="FP106" s="74"/>
      <c r="FQ106" s="74"/>
      <c r="FR106" s="74"/>
      <c r="FS106" s="74"/>
      <c r="FT106" s="74"/>
      <c r="FU106" s="74"/>
      <c r="FV106" s="74"/>
      <c r="FW106" s="74"/>
      <c r="FX106" s="74"/>
      <c r="FY106" s="74"/>
      <c r="FZ106" s="74"/>
      <c r="GA106" s="74"/>
      <c r="GB106" s="74"/>
      <c r="GC106" s="74"/>
      <c r="GD106" s="74"/>
      <c r="GE106" s="74"/>
      <c r="GF106" s="74"/>
      <c r="GG106" s="74"/>
      <c r="GH106" s="74"/>
      <c r="GI106" s="74"/>
      <c r="GJ106" s="74"/>
      <c r="GK106" s="74"/>
      <c r="GL106" s="74"/>
      <c r="GM106" s="74"/>
      <c r="GN106" s="74"/>
      <c r="GO106" s="74"/>
      <c r="GP106" s="74"/>
      <c r="GQ106" s="74"/>
      <c r="GR106" s="74"/>
      <c r="GS106" s="74"/>
      <c r="GT106" s="74"/>
      <c r="GU106" s="74"/>
      <c r="GV106" s="74"/>
      <c r="GW106" s="74"/>
      <c r="GX106" s="74"/>
      <c r="GY106" s="74"/>
      <c r="GZ106" s="74"/>
      <c r="HA106" s="74"/>
      <c r="HB106" s="74"/>
      <c r="HC106" s="74"/>
      <c r="HD106" s="74"/>
      <c r="HE106" s="74"/>
      <c r="HF106" s="74"/>
      <c r="HG106" s="74"/>
      <c r="HH106" s="74"/>
      <c r="HI106" s="74"/>
      <c r="HJ106" s="74"/>
      <c r="HK106" s="74"/>
      <c r="HL106" s="74"/>
      <c r="HM106" s="74"/>
      <c r="HN106" s="74"/>
      <c r="HO106" s="74"/>
      <c r="HP106" s="74"/>
      <c r="HQ106" s="74"/>
      <c r="HR106" s="74"/>
      <c r="HS106" s="74"/>
      <c r="HT106" s="74"/>
      <c r="HU106" s="74"/>
      <c r="HV106" s="74"/>
      <c r="HW106" s="74"/>
      <c r="HX106" s="74"/>
      <c r="HY106" s="74"/>
      <c r="HZ106" s="74"/>
      <c r="IA106" s="74"/>
      <c r="IB106" s="74"/>
      <c r="IC106" s="74"/>
      <c r="ID106" s="74"/>
      <c r="IE106" s="74"/>
      <c r="IF106" s="74"/>
      <c r="IG106" s="74"/>
      <c r="IH106" s="74"/>
      <c r="II106" s="74"/>
      <c r="IJ106" s="74"/>
      <c r="IK106" s="74"/>
      <c r="IL106" s="74"/>
      <c r="IM106" s="74"/>
    </row>
    <row r="107" spans="1:247" ht="15.75" x14ac:dyDescent="0.25">
      <c r="A107" s="10" t="s">
        <v>329</v>
      </c>
      <c r="B107" s="157">
        <f t="shared" si="322"/>
        <v>3579</v>
      </c>
      <c r="C107" s="157">
        <f t="shared" si="323"/>
        <v>3579</v>
      </c>
      <c r="D107" s="157">
        <f t="shared" si="324"/>
        <v>3579</v>
      </c>
      <c r="E107" s="157"/>
      <c r="F107" s="229">
        <f t="shared" si="298"/>
        <v>0</v>
      </c>
      <c r="G107" s="74">
        <f t="shared" si="365"/>
        <v>0</v>
      </c>
      <c r="H107" s="74"/>
      <c r="I107" s="74"/>
      <c r="J107" s="74"/>
      <c r="K107" s="74"/>
      <c r="L107" s="74"/>
      <c r="M107" s="74"/>
      <c r="N107" s="74"/>
      <c r="O107" s="73"/>
      <c r="P107" s="74"/>
      <c r="Q107" s="74"/>
      <c r="R107" s="74"/>
      <c r="S107" s="74"/>
      <c r="T107" s="74"/>
      <c r="U107" s="74"/>
      <c r="V107" s="74"/>
      <c r="W107" s="74"/>
      <c r="X107" s="74"/>
      <c r="Y107" s="74"/>
      <c r="Z107" s="74"/>
      <c r="AA107" s="74"/>
      <c r="AB107" s="74"/>
      <c r="AC107" s="74"/>
      <c r="AD107" s="74"/>
      <c r="AE107" s="74"/>
      <c r="AF107" s="74"/>
      <c r="AG107" s="74"/>
      <c r="AH107" s="74"/>
      <c r="AI107" s="74"/>
      <c r="AJ107" s="74"/>
      <c r="AK107" s="74"/>
      <c r="AL107" s="74"/>
      <c r="AM107" s="74"/>
      <c r="AN107" s="74"/>
      <c r="AO107" s="74"/>
      <c r="AP107" s="74"/>
      <c r="AQ107" s="74"/>
      <c r="AR107" s="74"/>
      <c r="AS107" s="74"/>
      <c r="AT107" s="74"/>
      <c r="AU107" s="74"/>
      <c r="AV107" s="196"/>
      <c r="AW107" s="196"/>
      <c r="AX107" s="196"/>
      <c r="AY107" s="196"/>
      <c r="AZ107" s="74"/>
      <c r="BA107" s="74"/>
      <c r="BB107" s="74"/>
      <c r="BC107" s="192"/>
      <c r="BD107" s="192"/>
      <c r="BE107" s="74"/>
      <c r="BF107" s="74"/>
      <c r="BG107" s="192"/>
      <c r="BH107" s="74">
        <v>3579</v>
      </c>
      <c r="BI107" s="74">
        <v>3579</v>
      </c>
      <c r="BJ107" s="74">
        <v>0</v>
      </c>
      <c r="BK107" s="75">
        <f t="shared" si="325"/>
        <v>0</v>
      </c>
      <c r="BL107" s="74"/>
      <c r="BM107" s="74"/>
      <c r="BN107" s="74"/>
      <c r="BO107" s="192"/>
      <c r="BP107" s="192"/>
      <c r="BQ107" s="74"/>
      <c r="BR107" s="74"/>
      <c r="BS107" s="192"/>
      <c r="BT107" s="74"/>
      <c r="BU107" s="74"/>
      <c r="BV107" s="74"/>
      <c r="BW107" s="74"/>
      <c r="BX107" s="73"/>
      <c r="BY107" s="73"/>
      <c r="BZ107" s="74"/>
      <c r="CA107" s="192"/>
      <c r="CB107" s="74"/>
      <c r="CC107" s="74"/>
      <c r="CD107" s="74"/>
      <c r="CE107" s="192"/>
      <c r="CF107" s="74"/>
      <c r="CG107" s="74"/>
      <c r="CH107" s="74"/>
      <c r="CI107" s="74"/>
      <c r="CJ107" s="74"/>
      <c r="CK107" s="74"/>
      <c r="CL107" s="74"/>
      <c r="CM107" s="74"/>
      <c r="CN107" s="73"/>
      <c r="CO107" s="73"/>
      <c r="CP107" s="74"/>
      <c r="CQ107" s="192"/>
      <c r="CR107" s="73"/>
      <c r="CS107" s="73"/>
      <c r="CT107" s="74"/>
      <c r="CU107" s="192"/>
      <c r="CV107" s="74"/>
      <c r="CW107" s="74"/>
      <c r="CX107" s="74"/>
      <c r="CY107" s="192"/>
      <c r="CZ107" s="74"/>
      <c r="DA107" s="74"/>
      <c r="DB107" s="74"/>
      <c r="DC107" s="192"/>
      <c r="DD107" s="74"/>
      <c r="DE107" s="74"/>
      <c r="DF107" s="74"/>
      <c r="DG107" s="192"/>
      <c r="DH107" s="74"/>
      <c r="DI107" s="74"/>
      <c r="DJ107" s="74"/>
      <c r="DK107" s="192"/>
      <c r="DL107" s="74"/>
      <c r="DM107" s="74"/>
      <c r="DN107" s="74"/>
      <c r="DO107" s="192"/>
      <c r="DP107" s="74"/>
      <c r="DQ107" s="74"/>
      <c r="DR107" s="74"/>
      <c r="DS107" s="74"/>
      <c r="DT107" s="74"/>
      <c r="DU107" s="74"/>
      <c r="DV107" s="74"/>
      <c r="DW107" s="74"/>
      <c r="DX107" s="74"/>
      <c r="DY107" s="74"/>
      <c r="DZ107" s="74"/>
      <c r="EA107" s="74"/>
      <c r="EB107" s="74"/>
      <c r="EC107" s="74"/>
      <c r="ED107" s="74"/>
      <c r="EE107" s="74"/>
      <c r="EF107" s="74"/>
      <c r="EG107" s="74"/>
      <c r="EH107" s="74"/>
      <c r="EI107" s="74"/>
      <c r="EJ107" s="192"/>
      <c r="EK107" s="73"/>
      <c r="EL107" s="74"/>
      <c r="EM107" s="192"/>
      <c r="EN107" s="74"/>
      <c r="EO107" s="74"/>
      <c r="EP107" s="74"/>
      <c r="EQ107" s="74"/>
      <c r="ER107" s="74"/>
      <c r="ES107" s="74"/>
      <c r="ET107" s="74"/>
      <c r="EU107" s="74"/>
      <c r="EV107" s="77"/>
      <c r="EW107" s="77"/>
      <c r="EX107" s="77"/>
      <c r="EY107" s="77"/>
      <c r="EZ107" s="74"/>
      <c r="FA107" s="74"/>
      <c r="FB107" s="74"/>
      <c r="FC107" s="74"/>
      <c r="FD107" s="74"/>
      <c r="FE107" s="74"/>
      <c r="FF107" s="74"/>
      <c r="FG107" s="74"/>
      <c r="FH107" s="74"/>
      <c r="FI107" s="74"/>
      <c r="FJ107" s="74"/>
      <c r="FK107" s="74"/>
      <c r="FL107" s="74"/>
      <c r="FM107" s="74"/>
      <c r="FN107" s="74"/>
      <c r="FO107" s="74"/>
      <c r="FP107" s="74"/>
      <c r="FQ107" s="74"/>
      <c r="FR107" s="74"/>
      <c r="FS107" s="74"/>
      <c r="FT107" s="74"/>
      <c r="FU107" s="74"/>
      <c r="FV107" s="74"/>
      <c r="FW107" s="74"/>
      <c r="FX107" s="74"/>
      <c r="FY107" s="74"/>
      <c r="FZ107" s="74"/>
      <c r="GA107" s="74"/>
      <c r="GB107" s="74"/>
      <c r="GC107" s="74"/>
      <c r="GD107" s="74"/>
      <c r="GE107" s="74"/>
      <c r="GF107" s="74"/>
      <c r="GG107" s="74"/>
      <c r="GH107" s="74"/>
      <c r="GI107" s="74"/>
      <c r="GJ107" s="74"/>
      <c r="GK107" s="74"/>
      <c r="GL107" s="74"/>
      <c r="GM107" s="74"/>
      <c r="GN107" s="74"/>
      <c r="GO107" s="74"/>
      <c r="GP107" s="74"/>
      <c r="GQ107" s="74"/>
      <c r="GR107" s="74"/>
      <c r="GS107" s="74"/>
      <c r="GT107" s="74"/>
      <c r="GU107" s="74"/>
      <c r="GV107" s="74"/>
      <c r="GW107" s="74"/>
      <c r="GX107" s="74"/>
      <c r="GY107" s="74"/>
      <c r="GZ107" s="74"/>
      <c r="HA107" s="74"/>
      <c r="HB107" s="74"/>
      <c r="HC107" s="74"/>
      <c r="HD107" s="74"/>
      <c r="HE107" s="74"/>
      <c r="HF107" s="74"/>
      <c r="HG107" s="74"/>
      <c r="HH107" s="74"/>
      <c r="HI107" s="74"/>
      <c r="HJ107" s="74"/>
      <c r="HK107" s="74"/>
      <c r="HL107" s="74"/>
      <c r="HM107" s="74"/>
      <c r="HN107" s="74"/>
      <c r="HO107" s="74"/>
      <c r="HP107" s="74"/>
      <c r="HQ107" s="74"/>
      <c r="HR107" s="74"/>
      <c r="HS107" s="74"/>
      <c r="HT107" s="74"/>
      <c r="HU107" s="74"/>
      <c r="HV107" s="74"/>
      <c r="HW107" s="74"/>
      <c r="HX107" s="74"/>
      <c r="HY107" s="74"/>
      <c r="HZ107" s="74"/>
      <c r="IA107" s="74"/>
      <c r="IB107" s="74"/>
      <c r="IC107" s="74"/>
      <c r="ID107" s="74"/>
      <c r="IE107" s="74"/>
      <c r="IF107" s="74"/>
      <c r="IG107" s="74"/>
      <c r="IH107" s="74"/>
      <c r="II107" s="74"/>
      <c r="IJ107" s="74"/>
      <c r="IK107" s="74"/>
      <c r="IL107" s="74"/>
      <c r="IM107" s="74"/>
    </row>
    <row r="108" spans="1:247" ht="15.75" x14ac:dyDescent="0.25">
      <c r="A108" s="10" t="s">
        <v>158</v>
      </c>
      <c r="B108" s="157">
        <f t="shared" si="322"/>
        <v>6510</v>
      </c>
      <c r="C108" s="157">
        <f t="shared" si="323"/>
        <v>8602.6640000000007</v>
      </c>
      <c r="D108" s="157">
        <f t="shared" si="324"/>
        <v>8602.6640000000007</v>
      </c>
      <c r="E108" s="157"/>
      <c r="F108" s="229">
        <f t="shared" si="298"/>
        <v>0</v>
      </c>
      <c r="G108" s="74">
        <f t="shared" si="365"/>
        <v>0</v>
      </c>
      <c r="H108" s="74"/>
      <c r="I108" s="74"/>
      <c r="J108" s="74"/>
      <c r="K108" s="74"/>
      <c r="L108" s="74"/>
      <c r="M108" s="74"/>
      <c r="N108" s="74"/>
      <c r="O108" s="73"/>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4"/>
      <c r="AN108" s="74"/>
      <c r="AO108" s="74"/>
      <c r="AP108" s="74"/>
      <c r="AQ108" s="74"/>
      <c r="AR108" s="74">
        <v>6000</v>
      </c>
      <c r="AS108" s="74">
        <v>6000</v>
      </c>
      <c r="AT108" s="74">
        <v>0</v>
      </c>
      <c r="AU108" s="74">
        <f>AT108/AS108*100</f>
        <v>0</v>
      </c>
      <c r="AV108" s="196"/>
      <c r="AW108" s="196"/>
      <c r="AX108" s="196"/>
      <c r="AY108" s="196"/>
      <c r="AZ108" s="74"/>
      <c r="BA108" s="74"/>
      <c r="BB108" s="74"/>
      <c r="BC108" s="192"/>
      <c r="BD108" s="192"/>
      <c r="BE108" s="74"/>
      <c r="BF108" s="74"/>
      <c r="BG108" s="192"/>
      <c r="BH108" s="74"/>
      <c r="BI108" s="74"/>
      <c r="BJ108" s="74"/>
      <c r="BK108" s="75"/>
      <c r="BL108" s="74"/>
      <c r="BM108" s="74"/>
      <c r="BN108" s="74"/>
      <c r="BO108" s="192"/>
      <c r="BP108" s="192"/>
      <c r="BQ108" s="74"/>
      <c r="BR108" s="74"/>
      <c r="BS108" s="192"/>
      <c r="BT108" s="74"/>
      <c r="BU108" s="74">
        <v>2092.6640000000002</v>
      </c>
      <c r="BV108" s="74">
        <v>0</v>
      </c>
      <c r="BW108" s="74">
        <f t="shared" ref="BW108" si="431">BV108/BU108*100</f>
        <v>0</v>
      </c>
      <c r="BX108" s="73"/>
      <c r="BY108" s="73"/>
      <c r="BZ108" s="74"/>
      <c r="CA108" s="192"/>
      <c r="CB108" s="74"/>
      <c r="CC108" s="74"/>
      <c r="CD108" s="74"/>
      <c r="CE108" s="192"/>
      <c r="CF108" s="74"/>
      <c r="CG108" s="74"/>
      <c r="CH108" s="74"/>
      <c r="CI108" s="74"/>
      <c r="CJ108" s="74"/>
      <c r="CK108" s="74"/>
      <c r="CL108" s="74"/>
      <c r="CM108" s="74"/>
      <c r="CN108" s="73"/>
      <c r="CO108" s="73"/>
      <c r="CP108" s="74"/>
      <c r="CQ108" s="192"/>
      <c r="CR108" s="73"/>
      <c r="CS108" s="73"/>
      <c r="CT108" s="74"/>
      <c r="CU108" s="192"/>
      <c r="CV108" s="74"/>
      <c r="CW108" s="74"/>
      <c r="CX108" s="74"/>
      <c r="CY108" s="192"/>
      <c r="CZ108" s="74"/>
      <c r="DA108" s="74"/>
      <c r="DB108" s="74"/>
      <c r="DC108" s="192"/>
      <c r="DD108" s="74"/>
      <c r="DE108" s="74"/>
      <c r="DF108" s="74"/>
      <c r="DG108" s="192"/>
      <c r="DH108" s="74"/>
      <c r="DI108" s="74"/>
      <c r="DJ108" s="74"/>
      <c r="DK108" s="192"/>
      <c r="DL108" s="74"/>
      <c r="DM108" s="74"/>
      <c r="DN108" s="74"/>
      <c r="DO108" s="192"/>
      <c r="DP108" s="74"/>
      <c r="DQ108" s="74"/>
      <c r="DR108" s="74"/>
      <c r="DS108" s="74"/>
      <c r="DT108" s="74"/>
      <c r="DU108" s="74"/>
      <c r="DV108" s="74"/>
      <c r="DW108" s="74"/>
      <c r="DX108" s="74"/>
      <c r="DY108" s="74"/>
      <c r="DZ108" s="74"/>
      <c r="EA108" s="74"/>
      <c r="EB108" s="74"/>
      <c r="EC108" s="74"/>
      <c r="ED108" s="74"/>
      <c r="EE108" s="74"/>
      <c r="EF108" s="74"/>
      <c r="EG108" s="74"/>
      <c r="EH108" s="74"/>
      <c r="EI108" s="74"/>
      <c r="EJ108" s="192"/>
      <c r="EK108" s="73"/>
      <c r="EL108" s="74"/>
      <c r="EM108" s="192"/>
      <c r="EN108" s="74"/>
      <c r="EO108" s="74"/>
      <c r="EP108" s="74"/>
      <c r="EQ108" s="74"/>
      <c r="ER108" s="74"/>
      <c r="ES108" s="74"/>
      <c r="ET108" s="74"/>
      <c r="EU108" s="74"/>
      <c r="EV108" s="77"/>
      <c r="EW108" s="77"/>
      <c r="EX108" s="77"/>
      <c r="EY108" s="77"/>
      <c r="EZ108" s="74"/>
      <c r="FA108" s="74"/>
      <c r="FB108" s="74"/>
      <c r="FC108" s="74"/>
      <c r="FD108" s="74"/>
      <c r="FE108" s="74"/>
      <c r="FF108" s="74"/>
      <c r="FG108" s="74"/>
      <c r="FH108" s="74"/>
      <c r="FI108" s="74"/>
      <c r="FJ108" s="74"/>
      <c r="FK108" s="74"/>
      <c r="FL108" s="74"/>
      <c r="FM108" s="74"/>
      <c r="FN108" s="74"/>
      <c r="FO108" s="74"/>
      <c r="FP108" s="74"/>
      <c r="FQ108" s="74"/>
      <c r="FR108" s="74"/>
      <c r="FS108" s="74"/>
      <c r="FT108" s="74"/>
      <c r="FU108" s="74"/>
      <c r="FV108" s="74"/>
      <c r="FW108" s="74"/>
      <c r="FX108" s="74"/>
      <c r="FY108" s="74"/>
      <c r="FZ108" s="74"/>
      <c r="GA108" s="74"/>
      <c r="GB108" s="74"/>
      <c r="GC108" s="74"/>
      <c r="GD108" s="74">
        <v>0</v>
      </c>
      <c r="GE108" s="74"/>
      <c r="GF108" s="74"/>
      <c r="GG108" s="74"/>
      <c r="GH108" s="74"/>
      <c r="GI108" s="74"/>
      <c r="GJ108" s="74"/>
      <c r="GK108" s="74"/>
      <c r="GL108" s="74">
        <v>0</v>
      </c>
      <c r="GM108" s="74"/>
      <c r="GN108" s="74"/>
      <c r="GO108" s="74"/>
      <c r="GP108" s="74"/>
      <c r="GQ108" s="74"/>
      <c r="GR108" s="74"/>
      <c r="GS108" s="74"/>
      <c r="GT108" s="74"/>
      <c r="GU108" s="74"/>
      <c r="GV108" s="74"/>
      <c r="GW108" s="74"/>
      <c r="GX108" s="74"/>
      <c r="GY108" s="74"/>
      <c r="GZ108" s="74"/>
      <c r="HA108" s="74"/>
      <c r="HB108" s="74"/>
      <c r="HC108" s="74"/>
      <c r="HD108" s="74"/>
      <c r="HE108" s="74"/>
      <c r="HF108" s="74"/>
      <c r="HG108" s="74"/>
      <c r="HH108" s="74"/>
      <c r="HI108" s="74"/>
      <c r="HJ108" s="74"/>
      <c r="HK108" s="74"/>
      <c r="HL108" s="74"/>
      <c r="HM108" s="74"/>
      <c r="HN108" s="74"/>
      <c r="HO108" s="74"/>
      <c r="HP108" s="74">
        <v>510</v>
      </c>
      <c r="HQ108" s="74"/>
      <c r="HR108" s="74"/>
      <c r="HS108" s="74"/>
      <c r="HT108" s="74"/>
      <c r="HU108" s="74">
        <v>500</v>
      </c>
      <c r="HV108" s="74"/>
      <c r="HW108" s="74"/>
      <c r="HX108" s="74"/>
      <c r="HY108" s="74">
        <v>10</v>
      </c>
      <c r="HZ108" s="74"/>
      <c r="IA108" s="74"/>
      <c r="IB108" s="74"/>
      <c r="IC108" s="74"/>
      <c r="ID108" s="74"/>
      <c r="IE108" s="74"/>
      <c r="IF108" s="74"/>
      <c r="IG108" s="74"/>
      <c r="IH108" s="74"/>
      <c r="II108" s="74"/>
      <c r="IJ108" s="74"/>
      <c r="IK108" s="74"/>
      <c r="IL108" s="74"/>
      <c r="IM108" s="74"/>
    </row>
    <row r="109" spans="1:247" ht="15.75" x14ac:dyDescent="0.25">
      <c r="A109" s="10" t="s">
        <v>330</v>
      </c>
      <c r="B109" s="157">
        <f t="shared" si="322"/>
        <v>2736</v>
      </c>
      <c r="C109" s="157">
        <f t="shared" si="323"/>
        <v>2736</v>
      </c>
      <c r="D109" s="157">
        <f t="shared" si="324"/>
        <v>2736</v>
      </c>
      <c r="E109" s="157"/>
      <c r="F109" s="229">
        <f t="shared" si="298"/>
        <v>0</v>
      </c>
      <c r="G109" s="74">
        <f t="shared" si="365"/>
        <v>0</v>
      </c>
      <c r="H109" s="74"/>
      <c r="I109" s="74"/>
      <c r="J109" s="74"/>
      <c r="K109" s="74"/>
      <c r="L109" s="74"/>
      <c r="M109" s="74"/>
      <c r="N109" s="74"/>
      <c r="O109" s="73"/>
      <c r="P109" s="74"/>
      <c r="Q109" s="74"/>
      <c r="R109" s="74"/>
      <c r="S109" s="74"/>
      <c r="T109" s="74"/>
      <c r="U109" s="74"/>
      <c r="V109" s="74"/>
      <c r="W109" s="74"/>
      <c r="X109" s="74"/>
      <c r="Y109" s="74"/>
      <c r="Z109" s="74"/>
      <c r="AA109" s="74"/>
      <c r="AB109" s="74"/>
      <c r="AC109" s="74"/>
      <c r="AD109" s="74"/>
      <c r="AE109" s="74"/>
      <c r="AF109" s="74"/>
      <c r="AG109" s="74"/>
      <c r="AH109" s="74"/>
      <c r="AI109" s="74"/>
      <c r="AJ109" s="74"/>
      <c r="AK109" s="74"/>
      <c r="AL109" s="74"/>
      <c r="AM109" s="74"/>
      <c r="AN109" s="74"/>
      <c r="AO109" s="74"/>
      <c r="AP109" s="74"/>
      <c r="AQ109" s="74"/>
      <c r="AR109" s="74"/>
      <c r="AS109" s="74"/>
      <c r="AT109" s="74"/>
      <c r="AU109" s="74"/>
      <c r="AV109" s="196"/>
      <c r="AW109" s="196"/>
      <c r="AX109" s="196"/>
      <c r="AY109" s="196"/>
      <c r="AZ109" s="74"/>
      <c r="BA109" s="74"/>
      <c r="BB109" s="74"/>
      <c r="BC109" s="192"/>
      <c r="BD109" s="192"/>
      <c r="BE109" s="74"/>
      <c r="BF109" s="74"/>
      <c r="BG109" s="192"/>
      <c r="BH109" s="74">
        <v>2736</v>
      </c>
      <c r="BI109" s="74">
        <v>2736</v>
      </c>
      <c r="BJ109" s="74">
        <v>0</v>
      </c>
      <c r="BK109" s="75">
        <f t="shared" si="325"/>
        <v>0</v>
      </c>
      <c r="BL109" s="74"/>
      <c r="BM109" s="74"/>
      <c r="BN109" s="74"/>
      <c r="BO109" s="192"/>
      <c r="BP109" s="192"/>
      <c r="BQ109" s="74"/>
      <c r="BR109" s="74"/>
      <c r="BS109" s="192"/>
      <c r="BT109" s="74"/>
      <c r="BU109" s="74"/>
      <c r="BV109" s="74"/>
      <c r="BW109" s="74"/>
      <c r="BX109" s="73"/>
      <c r="BY109" s="73"/>
      <c r="BZ109" s="74"/>
      <c r="CA109" s="192"/>
      <c r="CB109" s="74"/>
      <c r="CC109" s="74"/>
      <c r="CD109" s="74"/>
      <c r="CE109" s="192"/>
      <c r="CF109" s="74"/>
      <c r="CG109" s="74"/>
      <c r="CH109" s="74"/>
      <c r="CI109" s="74"/>
      <c r="CJ109" s="74"/>
      <c r="CK109" s="74"/>
      <c r="CL109" s="74"/>
      <c r="CM109" s="74"/>
      <c r="CN109" s="73"/>
      <c r="CO109" s="73"/>
      <c r="CP109" s="74"/>
      <c r="CQ109" s="192"/>
      <c r="CR109" s="73"/>
      <c r="CS109" s="73"/>
      <c r="CT109" s="74"/>
      <c r="CU109" s="192"/>
      <c r="CV109" s="74"/>
      <c r="CW109" s="74"/>
      <c r="CX109" s="74"/>
      <c r="CY109" s="192"/>
      <c r="CZ109" s="74"/>
      <c r="DA109" s="74"/>
      <c r="DB109" s="74"/>
      <c r="DC109" s="192"/>
      <c r="DD109" s="74"/>
      <c r="DE109" s="74"/>
      <c r="DF109" s="74"/>
      <c r="DG109" s="192"/>
      <c r="DH109" s="74"/>
      <c r="DI109" s="74"/>
      <c r="DJ109" s="74"/>
      <c r="DK109" s="192"/>
      <c r="DL109" s="74"/>
      <c r="DM109" s="74"/>
      <c r="DN109" s="74"/>
      <c r="DO109" s="192"/>
      <c r="DP109" s="74"/>
      <c r="DQ109" s="74"/>
      <c r="DR109" s="74"/>
      <c r="DS109" s="74"/>
      <c r="DT109" s="74"/>
      <c r="DU109" s="74"/>
      <c r="DV109" s="74"/>
      <c r="DW109" s="74"/>
      <c r="DX109" s="74"/>
      <c r="DY109" s="74"/>
      <c r="DZ109" s="74"/>
      <c r="EA109" s="74"/>
      <c r="EB109" s="74"/>
      <c r="EC109" s="74"/>
      <c r="ED109" s="74"/>
      <c r="EE109" s="74"/>
      <c r="EF109" s="74"/>
      <c r="EG109" s="74"/>
      <c r="EH109" s="74"/>
      <c r="EI109" s="74"/>
      <c r="EJ109" s="192"/>
      <c r="EK109" s="73"/>
      <c r="EL109" s="74"/>
      <c r="EM109" s="192"/>
      <c r="EN109" s="74"/>
      <c r="EO109" s="74"/>
      <c r="EP109" s="74"/>
      <c r="EQ109" s="74"/>
      <c r="ER109" s="74"/>
      <c r="ES109" s="74"/>
      <c r="ET109" s="74"/>
      <c r="EU109" s="74"/>
      <c r="EV109" s="77"/>
      <c r="EW109" s="77"/>
      <c r="EX109" s="77"/>
      <c r="EY109" s="77"/>
      <c r="EZ109" s="74"/>
      <c r="FA109" s="74"/>
      <c r="FB109" s="74"/>
      <c r="FC109" s="74"/>
      <c r="FD109" s="74"/>
      <c r="FE109" s="74"/>
      <c r="FF109" s="74"/>
      <c r="FG109" s="74"/>
      <c r="FH109" s="74"/>
      <c r="FI109" s="74"/>
      <c r="FJ109" s="74"/>
      <c r="FK109" s="74"/>
      <c r="FL109" s="74"/>
      <c r="FM109" s="74"/>
      <c r="FN109" s="74"/>
      <c r="FO109" s="74"/>
      <c r="FP109" s="74"/>
      <c r="FQ109" s="74"/>
      <c r="FR109" s="74"/>
      <c r="FS109" s="74"/>
      <c r="FT109" s="74"/>
      <c r="FU109" s="74"/>
      <c r="FV109" s="74"/>
      <c r="FW109" s="74"/>
      <c r="FX109" s="74"/>
      <c r="FY109" s="74"/>
      <c r="FZ109" s="74"/>
      <c r="GA109" s="74"/>
      <c r="GB109" s="74"/>
      <c r="GC109" s="74"/>
      <c r="GD109" s="74"/>
      <c r="GE109" s="74"/>
      <c r="GF109" s="74"/>
      <c r="GG109" s="74"/>
      <c r="GH109" s="74"/>
      <c r="GI109" s="74"/>
      <c r="GJ109" s="74"/>
      <c r="GK109" s="74"/>
      <c r="GL109" s="74"/>
      <c r="GM109" s="74"/>
      <c r="GN109" s="74"/>
      <c r="GO109" s="74"/>
      <c r="GP109" s="74"/>
      <c r="GQ109" s="74"/>
      <c r="GR109" s="74"/>
      <c r="GS109" s="74"/>
      <c r="GT109" s="74"/>
      <c r="GU109" s="74"/>
      <c r="GV109" s="74"/>
      <c r="GW109" s="74"/>
      <c r="GX109" s="74"/>
      <c r="GY109" s="74"/>
      <c r="GZ109" s="74"/>
      <c r="HA109" s="74"/>
      <c r="HB109" s="74"/>
      <c r="HC109" s="74"/>
      <c r="HD109" s="74"/>
      <c r="HE109" s="74"/>
      <c r="HF109" s="74"/>
      <c r="HG109" s="74"/>
      <c r="HH109" s="74"/>
      <c r="HI109" s="74"/>
      <c r="HJ109" s="74"/>
      <c r="HK109" s="74"/>
      <c r="HL109" s="74"/>
      <c r="HM109" s="74"/>
      <c r="HN109" s="74"/>
      <c r="HO109" s="74"/>
      <c r="HP109" s="74"/>
      <c r="HQ109" s="74"/>
      <c r="HR109" s="74"/>
      <c r="HS109" s="74"/>
      <c r="HT109" s="74"/>
      <c r="HU109" s="74"/>
      <c r="HV109" s="74"/>
      <c r="HW109" s="74"/>
      <c r="HX109" s="74"/>
      <c r="HY109" s="74"/>
      <c r="HZ109" s="74"/>
      <c r="IA109" s="74"/>
      <c r="IB109" s="74"/>
      <c r="IC109" s="74"/>
      <c r="ID109" s="74"/>
      <c r="IE109" s="74"/>
      <c r="IF109" s="74"/>
      <c r="IG109" s="74"/>
      <c r="IH109" s="74"/>
      <c r="II109" s="74"/>
      <c r="IJ109" s="74"/>
      <c r="IK109" s="74"/>
      <c r="IL109" s="74"/>
      <c r="IM109" s="74"/>
    </row>
    <row r="110" spans="1:247" ht="15.75" x14ac:dyDescent="0.25">
      <c r="A110" s="10" t="s">
        <v>331</v>
      </c>
      <c r="B110" s="157">
        <f t="shared" si="322"/>
        <v>3396</v>
      </c>
      <c r="C110" s="157">
        <f t="shared" si="323"/>
        <v>3396</v>
      </c>
      <c r="D110" s="157">
        <f t="shared" si="324"/>
        <v>3396</v>
      </c>
      <c r="E110" s="157"/>
      <c r="F110" s="229">
        <f t="shared" si="298"/>
        <v>0</v>
      </c>
      <c r="G110" s="74">
        <f t="shared" si="365"/>
        <v>0</v>
      </c>
      <c r="H110" s="74"/>
      <c r="I110" s="74"/>
      <c r="J110" s="74"/>
      <c r="K110" s="74"/>
      <c r="L110" s="74"/>
      <c r="M110" s="74"/>
      <c r="N110" s="74"/>
      <c r="O110" s="73"/>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4"/>
      <c r="AN110" s="74"/>
      <c r="AO110" s="74"/>
      <c r="AP110" s="74"/>
      <c r="AQ110" s="74"/>
      <c r="AR110" s="74"/>
      <c r="AS110" s="74"/>
      <c r="AT110" s="74"/>
      <c r="AU110" s="74"/>
      <c r="AV110" s="196"/>
      <c r="AW110" s="196"/>
      <c r="AX110" s="196"/>
      <c r="AY110" s="196"/>
      <c r="AZ110" s="74"/>
      <c r="BA110" s="74"/>
      <c r="BB110" s="74"/>
      <c r="BC110" s="192"/>
      <c r="BD110" s="192"/>
      <c r="BE110" s="74"/>
      <c r="BF110" s="74"/>
      <c r="BG110" s="192"/>
      <c r="BH110" s="74">
        <v>3396</v>
      </c>
      <c r="BI110" s="74">
        <v>3396</v>
      </c>
      <c r="BJ110" s="74">
        <v>0</v>
      </c>
      <c r="BK110" s="75">
        <f t="shared" si="325"/>
        <v>0</v>
      </c>
      <c r="BL110" s="74"/>
      <c r="BM110" s="74"/>
      <c r="BN110" s="74"/>
      <c r="BO110" s="192"/>
      <c r="BP110" s="192"/>
      <c r="BQ110" s="74"/>
      <c r="BR110" s="74"/>
      <c r="BS110" s="192"/>
      <c r="BT110" s="74"/>
      <c r="BU110" s="74"/>
      <c r="BV110" s="74"/>
      <c r="BW110" s="74"/>
      <c r="BX110" s="73"/>
      <c r="BY110" s="73"/>
      <c r="BZ110" s="74"/>
      <c r="CA110" s="192"/>
      <c r="CB110" s="74"/>
      <c r="CC110" s="74"/>
      <c r="CD110" s="74"/>
      <c r="CE110" s="192"/>
      <c r="CF110" s="74"/>
      <c r="CG110" s="74"/>
      <c r="CH110" s="74"/>
      <c r="CI110" s="74"/>
      <c r="CJ110" s="74"/>
      <c r="CK110" s="74"/>
      <c r="CL110" s="74"/>
      <c r="CM110" s="74"/>
      <c r="CN110" s="73"/>
      <c r="CO110" s="73"/>
      <c r="CP110" s="74"/>
      <c r="CQ110" s="192"/>
      <c r="CR110" s="73"/>
      <c r="CS110" s="73"/>
      <c r="CT110" s="74"/>
      <c r="CU110" s="192"/>
      <c r="CV110" s="74"/>
      <c r="CW110" s="74"/>
      <c r="CX110" s="74"/>
      <c r="CY110" s="192"/>
      <c r="CZ110" s="74"/>
      <c r="DA110" s="74"/>
      <c r="DB110" s="74"/>
      <c r="DC110" s="192"/>
      <c r="DD110" s="74"/>
      <c r="DE110" s="74"/>
      <c r="DF110" s="74"/>
      <c r="DG110" s="192"/>
      <c r="DH110" s="74"/>
      <c r="DI110" s="74"/>
      <c r="DJ110" s="74"/>
      <c r="DK110" s="192"/>
      <c r="DL110" s="74"/>
      <c r="DM110" s="74"/>
      <c r="DN110" s="74"/>
      <c r="DO110" s="192"/>
      <c r="DP110" s="74"/>
      <c r="DQ110" s="74"/>
      <c r="DR110" s="74"/>
      <c r="DS110" s="74"/>
      <c r="DT110" s="74"/>
      <c r="DU110" s="74"/>
      <c r="DV110" s="74"/>
      <c r="DW110" s="74"/>
      <c r="DX110" s="74"/>
      <c r="DY110" s="74"/>
      <c r="DZ110" s="74"/>
      <c r="EA110" s="74"/>
      <c r="EB110" s="74"/>
      <c r="EC110" s="74"/>
      <c r="ED110" s="74"/>
      <c r="EE110" s="74"/>
      <c r="EF110" s="74"/>
      <c r="EG110" s="74"/>
      <c r="EH110" s="74"/>
      <c r="EI110" s="74"/>
      <c r="EJ110" s="192"/>
      <c r="EK110" s="73"/>
      <c r="EL110" s="74"/>
      <c r="EM110" s="192"/>
      <c r="EN110" s="74"/>
      <c r="EO110" s="74"/>
      <c r="EP110" s="74"/>
      <c r="EQ110" s="74"/>
      <c r="ER110" s="74"/>
      <c r="ES110" s="74"/>
      <c r="ET110" s="74"/>
      <c r="EU110" s="74"/>
      <c r="EV110" s="77"/>
      <c r="EW110" s="77"/>
      <c r="EX110" s="77"/>
      <c r="EY110" s="77"/>
      <c r="EZ110" s="74"/>
      <c r="FA110" s="74"/>
      <c r="FB110" s="74"/>
      <c r="FC110" s="74"/>
      <c r="FD110" s="74"/>
      <c r="FE110" s="74"/>
      <c r="FF110" s="74"/>
      <c r="FG110" s="74"/>
      <c r="FH110" s="74"/>
      <c r="FI110" s="74"/>
      <c r="FJ110" s="74"/>
      <c r="FK110" s="74"/>
      <c r="FL110" s="74"/>
      <c r="FM110" s="74"/>
      <c r="FN110" s="74"/>
      <c r="FO110" s="74"/>
      <c r="FP110" s="74"/>
      <c r="FQ110" s="74"/>
      <c r="FR110" s="74"/>
      <c r="FS110" s="74"/>
      <c r="FT110" s="74"/>
      <c r="FU110" s="74"/>
      <c r="FV110" s="74"/>
      <c r="FW110" s="74"/>
      <c r="FX110" s="74"/>
      <c r="FY110" s="74"/>
      <c r="FZ110" s="74"/>
      <c r="GA110" s="74"/>
      <c r="GB110" s="74"/>
      <c r="GC110" s="74"/>
      <c r="GD110" s="74"/>
      <c r="GE110" s="74"/>
      <c r="GF110" s="74"/>
      <c r="GG110" s="74"/>
      <c r="GH110" s="74"/>
      <c r="GI110" s="74"/>
      <c r="GJ110" s="74"/>
      <c r="GK110" s="74"/>
      <c r="GL110" s="74"/>
      <c r="GM110" s="74"/>
      <c r="GN110" s="74"/>
      <c r="GO110" s="74"/>
      <c r="GP110" s="74"/>
      <c r="GQ110" s="74"/>
      <c r="GR110" s="74"/>
      <c r="GS110" s="74"/>
      <c r="GT110" s="74"/>
      <c r="GU110" s="74"/>
      <c r="GV110" s="74"/>
      <c r="GW110" s="74"/>
      <c r="GX110" s="74"/>
      <c r="GY110" s="74"/>
      <c r="GZ110" s="74"/>
      <c r="HA110" s="74"/>
      <c r="HB110" s="74"/>
      <c r="HC110" s="74"/>
      <c r="HD110" s="74"/>
      <c r="HE110" s="74"/>
      <c r="HF110" s="74"/>
      <c r="HG110" s="74"/>
      <c r="HH110" s="74"/>
      <c r="HI110" s="74"/>
      <c r="HJ110" s="74"/>
      <c r="HK110" s="74"/>
      <c r="HL110" s="74"/>
      <c r="HM110" s="74"/>
      <c r="HN110" s="74"/>
      <c r="HO110" s="74"/>
      <c r="HP110" s="74"/>
      <c r="HQ110" s="74"/>
      <c r="HR110" s="74"/>
      <c r="HS110" s="74"/>
      <c r="HT110" s="74"/>
      <c r="HU110" s="74"/>
      <c r="HV110" s="74"/>
      <c r="HW110" s="74"/>
      <c r="HX110" s="74"/>
      <c r="HY110" s="74"/>
      <c r="HZ110" s="74"/>
      <c r="IA110" s="74"/>
      <c r="IB110" s="74"/>
      <c r="IC110" s="74"/>
      <c r="ID110" s="74"/>
      <c r="IE110" s="74"/>
      <c r="IF110" s="74"/>
      <c r="IG110" s="74"/>
      <c r="IH110" s="74"/>
      <c r="II110" s="74"/>
      <c r="IJ110" s="74"/>
      <c r="IK110" s="74"/>
      <c r="IL110" s="74"/>
      <c r="IM110" s="74"/>
    </row>
    <row r="111" spans="1:247" ht="15.75" x14ac:dyDescent="0.25">
      <c r="A111" s="10" t="s">
        <v>141</v>
      </c>
      <c r="B111" s="157">
        <f t="shared" si="322"/>
        <v>1383</v>
      </c>
      <c r="C111" s="157">
        <f t="shared" si="323"/>
        <v>1383</v>
      </c>
      <c r="D111" s="157">
        <f t="shared" si="324"/>
        <v>1383</v>
      </c>
      <c r="E111" s="157"/>
      <c r="F111" s="229">
        <f t="shared" si="298"/>
        <v>0</v>
      </c>
      <c r="G111" s="74">
        <f t="shared" si="365"/>
        <v>0</v>
      </c>
      <c r="H111" s="74"/>
      <c r="I111" s="74"/>
      <c r="J111" s="74"/>
      <c r="K111" s="74"/>
      <c r="L111" s="74"/>
      <c r="M111" s="74"/>
      <c r="N111" s="74"/>
      <c r="O111" s="73"/>
      <c r="P111" s="74"/>
      <c r="Q111" s="74"/>
      <c r="R111" s="74"/>
      <c r="S111" s="74"/>
      <c r="T111" s="74"/>
      <c r="U111" s="74"/>
      <c r="V111" s="74"/>
      <c r="W111" s="74"/>
      <c r="X111" s="74"/>
      <c r="Y111" s="74"/>
      <c r="Z111" s="74"/>
      <c r="AA111" s="74"/>
      <c r="AB111" s="74"/>
      <c r="AC111" s="74"/>
      <c r="AD111" s="74"/>
      <c r="AE111" s="74"/>
      <c r="AF111" s="74"/>
      <c r="AG111" s="74"/>
      <c r="AH111" s="74"/>
      <c r="AI111" s="74"/>
      <c r="AJ111" s="74"/>
      <c r="AK111" s="74"/>
      <c r="AL111" s="74"/>
      <c r="AM111" s="74"/>
      <c r="AN111" s="74"/>
      <c r="AO111" s="74"/>
      <c r="AP111" s="74"/>
      <c r="AQ111" s="74"/>
      <c r="AR111" s="74"/>
      <c r="AS111" s="74"/>
      <c r="AT111" s="74"/>
      <c r="AU111" s="74"/>
      <c r="AV111" s="196"/>
      <c r="AW111" s="196"/>
      <c r="AX111" s="196"/>
      <c r="AY111" s="196"/>
      <c r="AZ111" s="74"/>
      <c r="BA111" s="74"/>
      <c r="BB111" s="74"/>
      <c r="BC111" s="192"/>
      <c r="BD111" s="192"/>
      <c r="BE111" s="74"/>
      <c r="BF111" s="74"/>
      <c r="BG111" s="192"/>
      <c r="BH111" s="74">
        <v>1383</v>
      </c>
      <c r="BI111" s="74">
        <v>1383</v>
      </c>
      <c r="BJ111" s="74">
        <v>0</v>
      </c>
      <c r="BK111" s="75">
        <f t="shared" si="325"/>
        <v>0</v>
      </c>
      <c r="BL111" s="74"/>
      <c r="BM111" s="74"/>
      <c r="BN111" s="74"/>
      <c r="BO111" s="192"/>
      <c r="BP111" s="192"/>
      <c r="BQ111" s="74"/>
      <c r="BR111" s="74"/>
      <c r="BS111" s="192"/>
      <c r="BT111" s="74"/>
      <c r="BU111" s="74"/>
      <c r="BV111" s="74"/>
      <c r="BW111" s="74"/>
      <c r="BX111" s="73"/>
      <c r="BY111" s="73"/>
      <c r="BZ111" s="74"/>
      <c r="CA111" s="192"/>
      <c r="CB111" s="74"/>
      <c r="CC111" s="74"/>
      <c r="CD111" s="74"/>
      <c r="CE111" s="192"/>
      <c r="CF111" s="74"/>
      <c r="CG111" s="74"/>
      <c r="CH111" s="74"/>
      <c r="CI111" s="74"/>
      <c r="CJ111" s="74"/>
      <c r="CK111" s="74"/>
      <c r="CL111" s="74"/>
      <c r="CM111" s="74"/>
      <c r="CN111" s="73"/>
      <c r="CO111" s="73"/>
      <c r="CP111" s="74"/>
      <c r="CQ111" s="192"/>
      <c r="CR111" s="73"/>
      <c r="CS111" s="73"/>
      <c r="CT111" s="74"/>
      <c r="CU111" s="192"/>
      <c r="CV111" s="74"/>
      <c r="CW111" s="74"/>
      <c r="CX111" s="74"/>
      <c r="CY111" s="192"/>
      <c r="CZ111" s="74"/>
      <c r="DA111" s="74"/>
      <c r="DB111" s="74"/>
      <c r="DC111" s="192"/>
      <c r="DD111" s="74"/>
      <c r="DE111" s="74"/>
      <c r="DF111" s="74"/>
      <c r="DG111" s="192"/>
      <c r="DH111" s="74"/>
      <c r="DI111" s="74"/>
      <c r="DJ111" s="74"/>
      <c r="DK111" s="192"/>
      <c r="DL111" s="74"/>
      <c r="DM111" s="74"/>
      <c r="DN111" s="74"/>
      <c r="DO111" s="192"/>
      <c r="DP111" s="74"/>
      <c r="DQ111" s="74"/>
      <c r="DR111" s="74"/>
      <c r="DS111" s="74"/>
      <c r="DT111" s="74"/>
      <c r="DU111" s="74"/>
      <c r="DV111" s="74"/>
      <c r="DW111" s="74"/>
      <c r="DX111" s="74"/>
      <c r="DY111" s="74"/>
      <c r="DZ111" s="74"/>
      <c r="EA111" s="74"/>
      <c r="EB111" s="74"/>
      <c r="EC111" s="74"/>
      <c r="ED111" s="74"/>
      <c r="EE111" s="74"/>
      <c r="EF111" s="74"/>
      <c r="EG111" s="74"/>
      <c r="EH111" s="74"/>
      <c r="EI111" s="74"/>
      <c r="EJ111" s="192"/>
      <c r="EK111" s="73"/>
      <c r="EL111" s="74"/>
      <c r="EM111" s="192"/>
      <c r="EN111" s="74"/>
      <c r="EO111" s="74"/>
      <c r="EP111" s="74"/>
      <c r="EQ111" s="74"/>
      <c r="ER111" s="74"/>
      <c r="ES111" s="74"/>
      <c r="ET111" s="74"/>
      <c r="EU111" s="74"/>
      <c r="EV111" s="77"/>
      <c r="EW111" s="77"/>
      <c r="EX111" s="77"/>
      <c r="EY111" s="77"/>
      <c r="EZ111" s="74"/>
      <c r="FA111" s="74"/>
      <c r="FB111" s="74"/>
      <c r="FC111" s="74"/>
      <c r="FD111" s="74"/>
      <c r="FE111" s="74"/>
      <c r="FF111" s="74"/>
      <c r="FG111" s="74"/>
      <c r="FH111" s="74"/>
      <c r="FI111" s="74"/>
      <c r="FJ111" s="74"/>
      <c r="FK111" s="74"/>
      <c r="FL111" s="74"/>
      <c r="FM111" s="74"/>
      <c r="FN111" s="74"/>
      <c r="FO111" s="74"/>
      <c r="FP111" s="74"/>
      <c r="FQ111" s="74"/>
      <c r="FR111" s="74"/>
      <c r="FS111" s="74"/>
      <c r="FT111" s="74"/>
      <c r="FU111" s="74"/>
      <c r="FV111" s="74"/>
      <c r="FW111" s="74"/>
      <c r="FX111" s="74"/>
      <c r="FY111" s="74"/>
      <c r="FZ111" s="74"/>
      <c r="GA111" s="74"/>
      <c r="GB111" s="74"/>
      <c r="GC111" s="74"/>
      <c r="GD111" s="74"/>
      <c r="GE111" s="74"/>
      <c r="GF111" s="74"/>
      <c r="GG111" s="74"/>
      <c r="GH111" s="74"/>
      <c r="GI111" s="74"/>
      <c r="GJ111" s="74"/>
      <c r="GK111" s="74"/>
      <c r="GL111" s="74"/>
      <c r="GM111" s="74"/>
      <c r="GN111" s="74"/>
      <c r="GO111" s="74"/>
      <c r="GP111" s="74"/>
      <c r="GQ111" s="74"/>
      <c r="GR111" s="74"/>
      <c r="GS111" s="74"/>
      <c r="GT111" s="74"/>
      <c r="GU111" s="74"/>
      <c r="GV111" s="74"/>
      <c r="GW111" s="74"/>
      <c r="GX111" s="74"/>
      <c r="GY111" s="74"/>
      <c r="GZ111" s="74"/>
      <c r="HA111" s="74"/>
      <c r="HB111" s="74"/>
      <c r="HC111" s="74"/>
      <c r="HD111" s="74"/>
      <c r="HE111" s="74"/>
      <c r="HF111" s="74"/>
      <c r="HG111" s="74"/>
      <c r="HH111" s="74"/>
      <c r="HI111" s="74"/>
      <c r="HJ111" s="74"/>
      <c r="HK111" s="74"/>
      <c r="HL111" s="74"/>
      <c r="HM111" s="74"/>
      <c r="HN111" s="74"/>
      <c r="HO111" s="74"/>
      <c r="HP111" s="74"/>
      <c r="HQ111" s="74"/>
      <c r="HR111" s="74"/>
      <c r="HS111" s="74"/>
      <c r="HT111" s="74"/>
      <c r="HU111" s="74"/>
      <c r="HV111" s="74"/>
      <c r="HW111" s="74"/>
      <c r="HX111" s="74"/>
      <c r="HY111" s="74"/>
      <c r="HZ111" s="74"/>
      <c r="IA111" s="74"/>
      <c r="IB111" s="74"/>
      <c r="IC111" s="74"/>
      <c r="ID111" s="74"/>
      <c r="IE111" s="74"/>
      <c r="IF111" s="74"/>
      <c r="IG111" s="74"/>
      <c r="IH111" s="74"/>
      <c r="II111" s="74"/>
      <c r="IJ111" s="74"/>
      <c r="IK111" s="74"/>
      <c r="IL111" s="74"/>
      <c r="IM111" s="74"/>
    </row>
    <row r="112" spans="1:247" ht="15.75" x14ac:dyDescent="0.25">
      <c r="A112" s="10" t="s">
        <v>155</v>
      </c>
      <c r="B112" s="157">
        <f t="shared" si="322"/>
        <v>3951</v>
      </c>
      <c r="C112" s="157">
        <f t="shared" si="323"/>
        <v>3951</v>
      </c>
      <c r="D112" s="157">
        <f t="shared" si="324"/>
        <v>3951</v>
      </c>
      <c r="E112" s="157"/>
      <c r="F112" s="229">
        <f t="shared" si="298"/>
        <v>0</v>
      </c>
      <c r="G112" s="74">
        <f t="shared" si="365"/>
        <v>0</v>
      </c>
      <c r="H112" s="74"/>
      <c r="I112" s="74"/>
      <c r="J112" s="74"/>
      <c r="K112" s="74"/>
      <c r="L112" s="74"/>
      <c r="M112" s="74"/>
      <c r="N112" s="74"/>
      <c r="O112" s="73"/>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4"/>
      <c r="AN112" s="74"/>
      <c r="AO112" s="74"/>
      <c r="AP112" s="74"/>
      <c r="AQ112" s="74"/>
      <c r="AR112" s="74"/>
      <c r="AS112" s="74"/>
      <c r="AT112" s="74"/>
      <c r="AU112" s="74"/>
      <c r="AV112" s="196"/>
      <c r="AW112" s="196"/>
      <c r="AX112" s="196"/>
      <c r="AY112" s="196"/>
      <c r="AZ112" s="74"/>
      <c r="BA112" s="74"/>
      <c r="BB112" s="74"/>
      <c r="BC112" s="192"/>
      <c r="BD112" s="192"/>
      <c r="BE112" s="74"/>
      <c r="BF112" s="74"/>
      <c r="BG112" s="192"/>
      <c r="BH112" s="74">
        <v>3951</v>
      </c>
      <c r="BI112" s="74">
        <v>3951</v>
      </c>
      <c r="BJ112" s="74">
        <v>0</v>
      </c>
      <c r="BK112" s="75">
        <f t="shared" si="325"/>
        <v>0</v>
      </c>
      <c r="BL112" s="74"/>
      <c r="BM112" s="74"/>
      <c r="BN112" s="74"/>
      <c r="BO112" s="192"/>
      <c r="BP112" s="192"/>
      <c r="BQ112" s="74"/>
      <c r="BR112" s="74"/>
      <c r="BS112" s="192"/>
      <c r="BT112" s="74"/>
      <c r="BU112" s="74"/>
      <c r="BV112" s="74"/>
      <c r="BW112" s="74"/>
      <c r="BX112" s="73"/>
      <c r="BY112" s="73"/>
      <c r="BZ112" s="74"/>
      <c r="CA112" s="192"/>
      <c r="CB112" s="74"/>
      <c r="CC112" s="74"/>
      <c r="CD112" s="74"/>
      <c r="CE112" s="192"/>
      <c r="CF112" s="74"/>
      <c r="CG112" s="74"/>
      <c r="CH112" s="74"/>
      <c r="CI112" s="74"/>
      <c r="CJ112" s="74"/>
      <c r="CK112" s="74"/>
      <c r="CL112" s="74"/>
      <c r="CM112" s="74"/>
      <c r="CN112" s="73"/>
      <c r="CO112" s="73"/>
      <c r="CP112" s="74"/>
      <c r="CQ112" s="192"/>
      <c r="CR112" s="73"/>
      <c r="CS112" s="73"/>
      <c r="CT112" s="74"/>
      <c r="CU112" s="192"/>
      <c r="CV112" s="74"/>
      <c r="CW112" s="74"/>
      <c r="CX112" s="74"/>
      <c r="CY112" s="192"/>
      <c r="CZ112" s="74"/>
      <c r="DA112" s="74"/>
      <c r="DB112" s="74"/>
      <c r="DC112" s="192"/>
      <c r="DD112" s="74"/>
      <c r="DE112" s="74"/>
      <c r="DF112" s="74"/>
      <c r="DG112" s="192"/>
      <c r="DH112" s="74"/>
      <c r="DI112" s="74"/>
      <c r="DJ112" s="74"/>
      <c r="DK112" s="192"/>
      <c r="DL112" s="74"/>
      <c r="DM112" s="74"/>
      <c r="DN112" s="74"/>
      <c r="DO112" s="192"/>
      <c r="DP112" s="74"/>
      <c r="DQ112" s="74"/>
      <c r="DR112" s="74"/>
      <c r="DS112" s="74"/>
      <c r="DT112" s="74"/>
      <c r="DU112" s="74"/>
      <c r="DV112" s="74"/>
      <c r="DW112" s="74"/>
      <c r="DX112" s="74"/>
      <c r="DY112" s="74"/>
      <c r="DZ112" s="74"/>
      <c r="EA112" s="74"/>
      <c r="EB112" s="74"/>
      <c r="EC112" s="74"/>
      <c r="ED112" s="74"/>
      <c r="EE112" s="74"/>
      <c r="EF112" s="74"/>
      <c r="EG112" s="74"/>
      <c r="EH112" s="74"/>
      <c r="EI112" s="74"/>
      <c r="EJ112" s="192"/>
      <c r="EK112" s="73"/>
      <c r="EL112" s="74"/>
      <c r="EM112" s="192"/>
      <c r="EN112" s="74"/>
      <c r="EO112" s="74"/>
      <c r="EP112" s="74"/>
      <c r="EQ112" s="74"/>
      <c r="ER112" s="74"/>
      <c r="ES112" s="74"/>
      <c r="ET112" s="74"/>
      <c r="EU112" s="74"/>
      <c r="EV112" s="77"/>
      <c r="EW112" s="77"/>
      <c r="EX112" s="77"/>
      <c r="EY112" s="77"/>
      <c r="EZ112" s="74"/>
      <c r="FA112" s="74"/>
      <c r="FB112" s="74"/>
      <c r="FC112" s="74"/>
      <c r="FD112" s="74"/>
      <c r="FE112" s="74"/>
      <c r="FF112" s="74"/>
      <c r="FG112" s="74"/>
      <c r="FH112" s="74"/>
      <c r="FI112" s="74"/>
      <c r="FJ112" s="74"/>
      <c r="FK112" s="74"/>
      <c r="FL112" s="74"/>
      <c r="FM112" s="74"/>
      <c r="FN112" s="74"/>
      <c r="FO112" s="74"/>
      <c r="FP112" s="74"/>
      <c r="FQ112" s="74"/>
      <c r="FR112" s="74"/>
      <c r="FS112" s="74"/>
      <c r="FT112" s="74"/>
      <c r="FU112" s="74"/>
      <c r="FV112" s="74"/>
      <c r="FW112" s="74"/>
      <c r="FX112" s="74"/>
      <c r="FY112" s="74"/>
      <c r="FZ112" s="74"/>
      <c r="GA112" s="74"/>
      <c r="GB112" s="74"/>
      <c r="GC112" s="74"/>
      <c r="GD112" s="74"/>
      <c r="GE112" s="74"/>
      <c r="GF112" s="74"/>
      <c r="GG112" s="74"/>
      <c r="GH112" s="74"/>
      <c r="GI112" s="74"/>
      <c r="GJ112" s="74"/>
      <c r="GK112" s="74"/>
      <c r="GL112" s="74"/>
      <c r="GM112" s="74"/>
      <c r="GN112" s="74"/>
      <c r="GO112" s="74"/>
      <c r="GP112" s="74"/>
      <c r="GQ112" s="74"/>
      <c r="GR112" s="74"/>
      <c r="GS112" s="74"/>
      <c r="GT112" s="74"/>
      <c r="GU112" s="74"/>
      <c r="GV112" s="74"/>
      <c r="GW112" s="74"/>
      <c r="GX112" s="74"/>
      <c r="GY112" s="74"/>
      <c r="GZ112" s="74"/>
      <c r="HA112" s="74"/>
      <c r="HB112" s="74"/>
      <c r="HC112" s="74"/>
      <c r="HD112" s="74"/>
      <c r="HE112" s="74"/>
      <c r="HF112" s="74"/>
      <c r="HG112" s="74"/>
      <c r="HH112" s="74"/>
      <c r="HI112" s="74"/>
      <c r="HJ112" s="74"/>
      <c r="HK112" s="74"/>
      <c r="HL112" s="74"/>
      <c r="HM112" s="74"/>
      <c r="HN112" s="74"/>
      <c r="HO112" s="74"/>
      <c r="HP112" s="74"/>
      <c r="HQ112" s="74"/>
      <c r="HR112" s="74"/>
      <c r="HS112" s="74"/>
      <c r="HT112" s="74"/>
      <c r="HU112" s="74"/>
      <c r="HV112" s="74"/>
      <c r="HW112" s="74"/>
      <c r="HX112" s="74"/>
      <c r="HY112" s="74"/>
      <c r="HZ112" s="74"/>
      <c r="IA112" s="74"/>
      <c r="IB112" s="74"/>
      <c r="IC112" s="74"/>
      <c r="ID112" s="74"/>
      <c r="IE112" s="74"/>
      <c r="IF112" s="74"/>
      <c r="IG112" s="74"/>
      <c r="IH112" s="74"/>
      <c r="II112" s="74"/>
      <c r="IJ112" s="74"/>
      <c r="IK112" s="74"/>
      <c r="IL112" s="74"/>
      <c r="IM112" s="74"/>
    </row>
    <row r="113" spans="1:247" ht="15.75" x14ac:dyDescent="0.25">
      <c r="A113" s="10" t="s">
        <v>262</v>
      </c>
      <c r="B113" s="157">
        <f t="shared" si="322"/>
        <v>2985</v>
      </c>
      <c r="C113" s="157">
        <f t="shared" si="323"/>
        <v>2985</v>
      </c>
      <c r="D113" s="157">
        <f t="shared" si="324"/>
        <v>2985</v>
      </c>
      <c r="E113" s="157"/>
      <c r="F113" s="229">
        <f t="shared" si="298"/>
        <v>0</v>
      </c>
      <c r="G113" s="74">
        <f t="shared" si="365"/>
        <v>0</v>
      </c>
      <c r="H113" s="74"/>
      <c r="I113" s="74"/>
      <c r="J113" s="74"/>
      <c r="K113" s="74"/>
      <c r="L113" s="74"/>
      <c r="M113" s="74"/>
      <c r="N113" s="74"/>
      <c r="O113" s="73"/>
      <c r="P113" s="74"/>
      <c r="Q113" s="74"/>
      <c r="R113" s="74"/>
      <c r="S113" s="74"/>
      <c r="T113" s="74"/>
      <c r="U113" s="74"/>
      <c r="V113" s="74"/>
      <c r="W113" s="74"/>
      <c r="X113" s="74"/>
      <c r="Y113" s="74"/>
      <c r="Z113" s="74"/>
      <c r="AA113" s="74"/>
      <c r="AB113" s="74"/>
      <c r="AC113" s="74"/>
      <c r="AD113" s="74"/>
      <c r="AE113" s="74"/>
      <c r="AF113" s="74"/>
      <c r="AG113" s="74"/>
      <c r="AH113" s="74"/>
      <c r="AI113" s="74"/>
      <c r="AJ113" s="74"/>
      <c r="AK113" s="74"/>
      <c r="AL113" s="74"/>
      <c r="AM113" s="74"/>
      <c r="AN113" s="74"/>
      <c r="AO113" s="74"/>
      <c r="AP113" s="74"/>
      <c r="AQ113" s="74"/>
      <c r="AR113" s="74"/>
      <c r="AS113" s="74"/>
      <c r="AT113" s="74"/>
      <c r="AU113" s="74"/>
      <c r="AV113" s="196"/>
      <c r="AW113" s="196"/>
      <c r="AX113" s="196"/>
      <c r="AY113" s="196"/>
      <c r="AZ113" s="74"/>
      <c r="BA113" s="74"/>
      <c r="BB113" s="74"/>
      <c r="BC113" s="192"/>
      <c r="BD113" s="192"/>
      <c r="BE113" s="74"/>
      <c r="BF113" s="74"/>
      <c r="BG113" s="192"/>
      <c r="BH113" s="74">
        <v>2985</v>
      </c>
      <c r="BI113" s="74">
        <v>2985</v>
      </c>
      <c r="BJ113" s="74">
        <v>0</v>
      </c>
      <c r="BK113" s="75">
        <f t="shared" si="325"/>
        <v>0</v>
      </c>
      <c r="BL113" s="74"/>
      <c r="BM113" s="74"/>
      <c r="BN113" s="74"/>
      <c r="BO113" s="192"/>
      <c r="BP113" s="192"/>
      <c r="BQ113" s="74"/>
      <c r="BR113" s="74"/>
      <c r="BS113" s="192"/>
      <c r="BT113" s="74"/>
      <c r="BU113" s="74"/>
      <c r="BV113" s="74"/>
      <c r="BW113" s="74"/>
      <c r="BX113" s="73"/>
      <c r="BY113" s="73"/>
      <c r="BZ113" s="74"/>
      <c r="CA113" s="192"/>
      <c r="CB113" s="74"/>
      <c r="CC113" s="74"/>
      <c r="CD113" s="74"/>
      <c r="CE113" s="192"/>
      <c r="CF113" s="74"/>
      <c r="CG113" s="74"/>
      <c r="CH113" s="74"/>
      <c r="CI113" s="74"/>
      <c r="CJ113" s="74"/>
      <c r="CK113" s="74"/>
      <c r="CL113" s="74"/>
      <c r="CM113" s="74"/>
      <c r="CN113" s="73"/>
      <c r="CO113" s="73"/>
      <c r="CP113" s="74"/>
      <c r="CQ113" s="192"/>
      <c r="CR113" s="73"/>
      <c r="CS113" s="73"/>
      <c r="CT113" s="74"/>
      <c r="CU113" s="192"/>
      <c r="CV113" s="74"/>
      <c r="CW113" s="74"/>
      <c r="CX113" s="74"/>
      <c r="CY113" s="192"/>
      <c r="CZ113" s="74"/>
      <c r="DA113" s="74"/>
      <c r="DB113" s="74"/>
      <c r="DC113" s="192"/>
      <c r="DD113" s="74"/>
      <c r="DE113" s="74"/>
      <c r="DF113" s="74"/>
      <c r="DG113" s="192"/>
      <c r="DH113" s="74"/>
      <c r="DI113" s="74"/>
      <c r="DJ113" s="74"/>
      <c r="DK113" s="192"/>
      <c r="DL113" s="74"/>
      <c r="DM113" s="74"/>
      <c r="DN113" s="74"/>
      <c r="DO113" s="192"/>
      <c r="DP113" s="74"/>
      <c r="DQ113" s="74"/>
      <c r="DR113" s="74"/>
      <c r="DS113" s="74"/>
      <c r="DT113" s="74"/>
      <c r="DU113" s="74"/>
      <c r="DV113" s="74"/>
      <c r="DW113" s="74"/>
      <c r="DX113" s="74"/>
      <c r="DY113" s="74"/>
      <c r="DZ113" s="74"/>
      <c r="EA113" s="74"/>
      <c r="EB113" s="74"/>
      <c r="EC113" s="74"/>
      <c r="ED113" s="74"/>
      <c r="EE113" s="74"/>
      <c r="EF113" s="74"/>
      <c r="EG113" s="74"/>
      <c r="EH113" s="74"/>
      <c r="EI113" s="74"/>
      <c r="EJ113" s="192"/>
      <c r="EK113" s="73"/>
      <c r="EL113" s="74"/>
      <c r="EM113" s="192"/>
      <c r="EN113" s="74"/>
      <c r="EO113" s="74"/>
      <c r="EP113" s="74"/>
      <c r="EQ113" s="74"/>
      <c r="ER113" s="74"/>
      <c r="ES113" s="74"/>
      <c r="ET113" s="74"/>
      <c r="EU113" s="74"/>
      <c r="EV113" s="77"/>
      <c r="EW113" s="77"/>
      <c r="EX113" s="77"/>
      <c r="EY113" s="77"/>
      <c r="EZ113" s="74"/>
      <c r="FA113" s="74"/>
      <c r="FB113" s="74"/>
      <c r="FC113" s="74"/>
      <c r="FD113" s="74"/>
      <c r="FE113" s="74"/>
      <c r="FF113" s="74"/>
      <c r="FG113" s="74"/>
      <c r="FH113" s="74"/>
      <c r="FI113" s="74"/>
      <c r="FJ113" s="74"/>
      <c r="FK113" s="74"/>
      <c r="FL113" s="74"/>
      <c r="FM113" s="74"/>
      <c r="FN113" s="74"/>
      <c r="FO113" s="74"/>
      <c r="FP113" s="74"/>
      <c r="FQ113" s="74"/>
      <c r="FR113" s="74"/>
      <c r="FS113" s="74"/>
      <c r="FT113" s="74"/>
      <c r="FU113" s="74"/>
      <c r="FV113" s="74"/>
      <c r="FW113" s="74"/>
      <c r="FX113" s="74"/>
      <c r="FY113" s="74"/>
      <c r="FZ113" s="74"/>
      <c r="GA113" s="74"/>
      <c r="GB113" s="74"/>
      <c r="GC113" s="74"/>
      <c r="GD113" s="74"/>
      <c r="GE113" s="74"/>
      <c r="GF113" s="74"/>
      <c r="GG113" s="74"/>
      <c r="GH113" s="74"/>
      <c r="GI113" s="74"/>
      <c r="GJ113" s="74"/>
      <c r="GK113" s="74"/>
      <c r="GL113" s="74"/>
      <c r="GM113" s="74"/>
      <c r="GN113" s="74"/>
      <c r="GO113" s="74"/>
      <c r="GP113" s="74"/>
      <c r="GQ113" s="74"/>
      <c r="GR113" s="74"/>
      <c r="GS113" s="74"/>
      <c r="GT113" s="74"/>
      <c r="GU113" s="74"/>
      <c r="GV113" s="74"/>
      <c r="GW113" s="74"/>
      <c r="GX113" s="74"/>
      <c r="GY113" s="74"/>
      <c r="GZ113" s="74"/>
      <c r="HA113" s="74"/>
      <c r="HB113" s="74"/>
      <c r="HC113" s="74"/>
      <c r="HD113" s="74"/>
      <c r="HE113" s="74"/>
      <c r="HF113" s="74"/>
      <c r="HG113" s="74"/>
      <c r="HH113" s="74"/>
      <c r="HI113" s="74"/>
      <c r="HJ113" s="74"/>
      <c r="HK113" s="74"/>
      <c r="HL113" s="74"/>
      <c r="HM113" s="74"/>
      <c r="HN113" s="74"/>
      <c r="HO113" s="74"/>
      <c r="HP113" s="74"/>
      <c r="HQ113" s="74"/>
      <c r="HR113" s="74"/>
      <c r="HS113" s="74"/>
      <c r="HT113" s="74"/>
      <c r="HU113" s="74"/>
      <c r="HV113" s="74"/>
      <c r="HW113" s="74"/>
      <c r="HX113" s="74"/>
      <c r="HY113" s="74"/>
      <c r="HZ113" s="74"/>
      <c r="IA113" s="74"/>
      <c r="IB113" s="74"/>
      <c r="IC113" s="74"/>
      <c r="ID113" s="74"/>
      <c r="IE113" s="74"/>
      <c r="IF113" s="74"/>
      <c r="IG113" s="74"/>
      <c r="IH113" s="74"/>
      <c r="II113" s="74"/>
      <c r="IJ113" s="74"/>
      <c r="IK113" s="74"/>
      <c r="IL113" s="74"/>
      <c r="IM113" s="74"/>
    </row>
    <row r="114" spans="1:247" ht="15.75" x14ac:dyDescent="0.25">
      <c r="A114" s="10" t="s">
        <v>332</v>
      </c>
      <c r="B114" s="157">
        <f t="shared" si="322"/>
        <v>1587</v>
      </c>
      <c r="C114" s="157">
        <f t="shared" si="323"/>
        <v>1587</v>
      </c>
      <c r="D114" s="157">
        <f t="shared" si="324"/>
        <v>1587</v>
      </c>
      <c r="E114" s="157"/>
      <c r="F114" s="229">
        <f t="shared" si="298"/>
        <v>0</v>
      </c>
      <c r="G114" s="74">
        <f t="shared" si="365"/>
        <v>0</v>
      </c>
      <c r="H114" s="74"/>
      <c r="I114" s="74"/>
      <c r="J114" s="74"/>
      <c r="K114" s="74"/>
      <c r="L114" s="74"/>
      <c r="M114" s="74"/>
      <c r="N114" s="74"/>
      <c r="O114" s="73"/>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4"/>
      <c r="AN114" s="74"/>
      <c r="AO114" s="74"/>
      <c r="AP114" s="74"/>
      <c r="AQ114" s="74"/>
      <c r="AR114" s="74"/>
      <c r="AS114" s="74"/>
      <c r="AT114" s="74"/>
      <c r="AU114" s="74"/>
      <c r="AV114" s="196"/>
      <c r="AW114" s="196"/>
      <c r="AX114" s="196"/>
      <c r="AY114" s="196"/>
      <c r="AZ114" s="74"/>
      <c r="BA114" s="74"/>
      <c r="BB114" s="74"/>
      <c r="BC114" s="192"/>
      <c r="BD114" s="192"/>
      <c r="BE114" s="74"/>
      <c r="BF114" s="74"/>
      <c r="BG114" s="192"/>
      <c r="BH114" s="74">
        <v>1587</v>
      </c>
      <c r="BI114" s="74">
        <v>1587</v>
      </c>
      <c r="BJ114" s="74">
        <v>0</v>
      </c>
      <c r="BK114" s="75">
        <f t="shared" si="325"/>
        <v>0</v>
      </c>
      <c r="BL114" s="74"/>
      <c r="BM114" s="74"/>
      <c r="BN114" s="74"/>
      <c r="BO114" s="192"/>
      <c r="BP114" s="192"/>
      <c r="BQ114" s="74"/>
      <c r="BR114" s="74"/>
      <c r="BS114" s="192"/>
      <c r="BT114" s="74"/>
      <c r="BU114" s="74"/>
      <c r="BV114" s="74"/>
      <c r="BW114" s="74"/>
      <c r="BX114" s="73"/>
      <c r="BY114" s="73"/>
      <c r="BZ114" s="74"/>
      <c r="CA114" s="192"/>
      <c r="CB114" s="74"/>
      <c r="CC114" s="74"/>
      <c r="CD114" s="74"/>
      <c r="CE114" s="192"/>
      <c r="CF114" s="74"/>
      <c r="CG114" s="74"/>
      <c r="CH114" s="74"/>
      <c r="CI114" s="74"/>
      <c r="CJ114" s="74"/>
      <c r="CK114" s="74"/>
      <c r="CL114" s="74"/>
      <c r="CM114" s="74"/>
      <c r="CN114" s="73"/>
      <c r="CO114" s="73"/>
      <c r="CP114" s="74"/>
      <c r="CQ114" s="192"/>
      <c r="CR114" s="73"/>
      <c r="CS114" s="73"/>
      <c r="CT114" s="74"/>
      <c r="CU114" s="192"/>
      <c r="CV114" s="74"/>
      <c r="CW114" s="74"/>
      <c r="CX114" s="74"/>
      <c r="CY114" s="192"/>
      <c r="CZ114" s="74"/>
      <c r="DA114" s="74"/>
      <c r="DB114" s="74"/>
      <c r="DC114" s="192"/>
      <c r="DD114" s="74"/>
      <c r="DE114" s="74"/>
      <c r="DF114" s="74"/>
      <c r="DG114" s="192"/>
      <c r="DH114" s="74"/>
      <c r="DI114" s="74"/>
      <c r="DJ114" s="74"/>
      <c r="DK114" s="192"/>
      <c r="DL114" s="74"/>
      <c r="DM114" s="74"/>
      <c r="DN114" s="74"/>
      <c r="DO114" s="192"/>
      <c r="DP114" s="74"/>
      <c r="DQ114" s="74"/>
      <c r="DR114" s="74"/>
      <c r="DS114" s="74"/>
      <c r="DT114" s="74"/>
      <c r="DU114" s="74"/>
      <c r="DV114" s="74"/>
      <c r="DW114" s="74"/>
      <c r="DX114" s="74"/>
      <c r="DY114" s="74"/>
      <c r="DZ114" s="74"/>
      <c r="EA114" s="74"/>
      <c r="EB114" s="74"/>
      <c r="EC114" s="74"/>
      <c r="ED114" s="74"/>
      <c r="EE114" s="74"/>
      <c r="EF114" s="74"/>
      <c r="EG114" s="74"/>
      <c r="EH114" s="74"/>
      <c r="EI114" s="74"/>
      <c r="EJ114" s="192"/>
      <c r="EK114" s="73"/>
      <c r="EL114" s="74"/>
      <c r="EM114" s="192"/>
      <c r="EN114" s="74"/>
      <c r="EO114" s="74"/>
      <c r="EP114" s="74"/>
      <c r="EQ114" s="74"/>
      <c r="ER114" s="74"/>
      <c r="ES114" s="74"/>
      <c r="ET114" s="74"/>
      <c r="EU114" s="74"/>
      <c r="EV114" s="77"/>
      <c r="EW114" s="77"/>
      <c r="EX114" s="77"/>
      <c r="EY114" s="77"/>
      <c r="EZ114" s="74"/>
      <c r="FA114" s="74"/>
      <c r="FB114" s="74"/>
      <c r="FC114" s="74"/>
      <c r="FD114" s="74"/>
      <c r="FE114" s="74"/>
      <c r="FF114" s="74"/>
      <c r="FG114" s="74"/>
      <c r="FH114" s="74"/>
      <c r="FI114" s="74"/>
      <c r="FJ114" s="74"/>
      <c r="FK114" s="74"/>
      <c r="FL114" s="74"/>
      <c r="FM114" s="74"/>
      <c r="FN114" s="74"/>
      <c r="FO114" s="74"/>
      <c r="FP114" s="74"/>
      <c r="FQ114" s="74"/>
      <c r="FR114" s="74"/>
      <c r="FS114" s="74"/>
      <c r="FT114" s="74"/>
      <c r="FU114" s="74"/>
      <c r="FV114" s="74"/>
      <c r="FW114" s="74"/>
      <c r="FX114" s="74"/>
      <c r="FY114" s="74"/>
      <c r="FZ114" s="74"/>
      <c r="GA114" s="74"/>
      <c r="GB114" s="74"/>
      <c r="GC114" s="74"/>
      <c r="GD114" s="74"/>
      <c r="GE114" s="74"/>
      <c r="GF114" s="74"/>
      <c r="GG114" s="74"/>
      <c r="GH114" s="74"/>
      <c r="GI114" s="74"/>
      <c r="GJ114" s="74"/>
      <c r="GK114" s="74"/>
      <c r="GL114" s="74"/>
      <c r="GM114" s="74"/>
      <c r="GN114" s="74"/>
      <c r="GO114" s="74"/>
      <c r="GP114" s="74"/>
      <c r="GQ114" s="74"/>
      <c r="GR114" s="74"/>
      <c r="GS114" s="74"/>
      <c r="GT114" s="74"/>
      <c r="GU114" s="74"/>
      <c r="GV114" s="74"/>
      <c r="GW114" s="74"/>
      <c r="GX114" s="74"/>
      <c r="GY114" s="74"/>
      <c r="GZ114" s="74"/>
      <c r="HA114" s="74"/>
      <c r="HB114" s="74"/>
      <c r="HC114" s="74"/>
      <c r="HD114" s="74"/>
      <c r="HE114" s="74"/>
      <c r="HF114" s="74"/>
      <c r="HG114" s="74"/>
      <c r="HH114" s="74"/>
      <c r="HI114" s="74"/>
      <c r="HJ114" s="74"/>
      <c r="HK114" s="74"/>
      <c r="HL114" s="74"/>
      <c r="HM114" s="74"/>
      <c r="HN114" s="74"/>
      <c r="HO114" s="74"/>
      <c r="HP114" s="74"/>
      <c r="HQ114" s="74"/>
      <c r="HR114" s="74"/>
      <c r="HS114" s="74"/>
      <c r="HT114" s="74"/>
      <c r="HU114" s="74"/>
      <c r="HV114" s="74"/>
      <c r="HW114" s="74"/>
      <c r="HX114" s="74"/>
      <c r="HY114" s="74"/>
      <c r="HZ114" s="74"/>
      <c r="IA114" s="74"/>
      <c r="IB114" s="74"/>
      <c r="IC114" s="74"/>
      <c r="ID114" s="74"/>
      <c r="IE114" s="74"/>
      <c r="IF114" s="74"/>
      <c r="IG114" s="74"/>
      <c r="IH114" s="74"/>
      <c r="II114" s="74"/>
      <c r="IJ114" s="74"/>
      <c r="IK114" s="74"/>
      <c r="IL114" s="74"/>
      <c r="IM114" s="74"/>
    </row>
    <row r="115" spans="1:247" s="69" customFormat="1" ht="31.5" x14ac:dyDescent="0.25">
      <c r="A115" s="80" t="s">
        <v>162</v>
      </c>
      <c r="B115" s="156">
        <f t="shared" si="322"/>
        <v>72262.483859999993</v>
      </c>
      <c r="C115" s="156">
        <f t="shared" si="323"/>
        <v>72507.137259999989</v>
      </c>
      <c r="D115" s="156">
        <f t="shared" si="324"/>
        <v>72507.137259999989</v>
      </c>
      <c r="E115" s="156"/>
      <c r="F115" s="228">
        <f t="shared" si="298"/>
        <v>15510.59815</v>
      </c>
      <c r="G115" s="71">
        <f t="shared" si="365"/>
        <v>21.39182256552381</v>
      </c>
      <c r="H115" s="72">
        <f t="shared" ref="H115" si="432">H116+H117+H118+H119+H120+H121+H122+H123</f>
        <v>2732.2712700000002</v>
      </c>
      <c r="I115" s="72">
        <f t="shared" ref="I115:J115" si="433">I116+I117+I118+I119+I120+I121+I122+I123</f>
        <v>2732.2712700000002</v>
      </c>
      <c r="J115" s="72">
        <f t="shared" si="433"/>
        <v>802.47190999999998</v>
      </c>
      <c r="K115" s="71">
        <f>J115/I115*100</f>
        <v>29.370140469251428</v>
      </c>
      <c r="L115" s="72">
        <f t="shared" ref="L115" si="434">L116+L117+L118+L119+L120+L121+L122+L123</f>
        <v>0</v>
      </c>
      <c r="M115" s="72">
        <f t="shared" ref="M115:N115" si="435">M116+M117+M118+M119+M120+M121+M122+M123</f>
        <v>0</v>
      </c>
      <c r="N115" s="72">
        <f t="shared" si="435"/>
        <v>0</v>
      </c>
      <c r="O115" s="72"/>
      <c r="P115" s="72">
        <f t="shared" ref="P115" si="436">P116+P117+P118+P119+P120+P121+P122+P123</f>
        <v>0</v>
      </c>
      <c r="Q115" s="72">
        <f t="shared" ref="Q115:V115" si="437">Q116+Q117+Q118+Q119+Q120+Q121+Q122+Q123</f>
        <v>0</v>
      </c>
      <c r="R115" s="72">
        <f t="shared" si="437"/>
        <v>0</v>
      </c>
      <c r="S115" s="72">
        <f t="shared" si="437"/>
        <v>0</v>
      </c>
      <c r="T115" s="72">
        <f t="shared" ref="T115" si="438">T116+T117+T118+T119+T120+T121+T122+T123</f>
        <v>714.28570999999999</v>
      </c>
      <c r="U115" s="72">
        <f t="shared" si="437"/>
        <v>714.28570999999999</v>
      </c>
      <c r="V115" s="72">
        <f t="shared" si="437"/>
        <v>0</v>
      </c>
      <c r="W115" s="71"/>
      <c r="X115" s="72">
        <f t="shared" ref="X115" si="439">X116+X117+X118+X119+X120+X121+X122+X123</f>
        <v>112.35955</v>
      </c>
      <c r="Y115" s="72">
        <f t="shared" ref="Y115:AH115" si="440">Y116+Y117+Y118+Y119+Y120+Y121+Y122+Y123</f>
        <v>112.35955</v>
      </c>
      <c r="Z115" s="72">
        <f t="shared" ref="Z115" si="441">Z116+Z117+Z118+Z119+Z120+Z121+Z122+Z123</f>
        <v>112.35955</v>
      </c>
      <c r="AA115" s="71">
        <f t="shared" ref="AA115:AA116" si="442">Z115/Y115*100</f>
        <v>100</v>
      </c>
      <c r="AB115" s="72">
        <f t="shared" ref="AB115" si="443">AB116+AB117+AB118+AB119+AB120+AB121+AB122+AB123</f>
        <v>0</v>
      </c>
      <c r="AC115" s="72">
        <f t="shared" si="440"/>
        <v>0</v>
      </c>
      <c r="AD115" s="72">
        <f t="shared" si="440"/>
        <v>0</v>
      </c>
      <c r="AE115" s="72">
        <f t="shared" si="440"/>
        <v>0</v>
      </c>
      <c r="AF115" s="72">
        <f t="shared" ref="AF115" si="444">AF116+AF117+AF118+AF119+AF120+AF121+AF122+AF123</f>
        <v>37.553050000000006</v>
      </c>
      <c r="AG115" s="72">
        <f t="shared" si="440"/>
        <v>37.553050000000006</v>
      </c>
      <c r="AH115" s="72">
        <f t="shared" si="440"/>
        <v>37.553050000000006</v>
      </c>
      <c r="AI115" s="71">
        <f>AH115/AG115*100</f>
        <v>100</v>
      </c>
      <c r="AJ115" s="71"/>
      <c r="AK115" s="72">
        <f>AK116+AK117+AK118+AK119+AK120+AK121+AK122+AK123</f>
        <v>0</v>
      </c>
      <c r="AL115" s="72">
        <f>AL116+AL117+AL118+AL119+AL120+AL121+AL122+AL123</f>
        <v>0</v>
      </c>
      <c r="AM115" s="72">
        <f>AM116+AM117+AM118+AM119+AM120+AM121+AM122+AM123</f>
        <v>0</v>
      </c>
      <c r="AN115" s="72"/>
      <c r="AO115" s="72">
        <f>AO116+AO117+AO118+AO119+AO120+AO121+AO122+AO123</f>
        <v>0</v>
      </c>
      <c r="AP115" s="72">
        <f>AP116+AP117+AP118+AP119+AP120+AP121+AP122+AP123</f>
        <v>0</v>
      </c>
      <c r="AQ115" s="71"/>
      <c r="AR115" s="72">
        <f>AR116+AR117+AR118+AR119+AR120+AR121+AR122+AR123</f>
        <v>6000</v>
      </c>
      <c r="AS115" s="72">
        <f>AS116+AS117+AS118+AS119+AS120+AS121+AS122+AS123</f>
        <v>6000</v>
      </c>
      <c r="AT115" s="72">
        <f>AT116+AT117+AT118+AT119+AT120+AT121+AT122+AT123</f>
        <v>0</v>
      </c>
      <c r="AU115" s="71">
        <f>AT115/AS115*100</f>
        <v>0</v>
      </c>
      <c r="AV115" s="72">
        <f t="shared" ref="AV115" si="445">AV116+AV117+AV118+AV119+AV120+AV121+AV122+AV123</f>
        <v>25936.6</v>
      </c>
      <c r="AW115" s="72">
        <f t="shared" ref="AW115:BC115" si="446">AW116+AW117+AW118+AW119+AW120+AW121+AW122+AW123</f>
        <v>25936.6</v>
      </c>
      <c r="AX115" s="72">
        <f t="shared" si="446"/>
        <v>2859.7600600000001</v>
      </c>
      <c r="AY115" s="72">
        <f t="shared" si="446"/>
        <v>11.025963541867478</v>
      </c>
      <c r="AZ115" s="72">
        <f t="shared" ref="AZ115" si="447">AZ116+AZ117+AZ118+AZ119+AZ120+AZ121+AZ122+AZ123</f>
        <v>0</v>
      </c>
      <c r="BA115" s="72">
        <f t="shared" si="446"/>
        <v>0</v>
      </c>
      <c r="BB115" s="72">
        <f t="shared" si="446"/>
        <v>0</v>
      </c>
      <c r="BC115" s="72">
        <f t="shared" si="446"/>
        <v>0</v>
      </c>
      <c r="BD115" s="72"/>
      <c r="BE115" s="72">
        <f>BE116+BE117+BE118+BE119+BE120+BE121+BE122+BE123</f>
        <v>0</v>
      </c>
      <c r="BF115" s="72">
        <f>BF116+BF117+BF118+BF119+BF120+BF121+BF122+BF123</f>
        <v>0</v>
      </c>
      <c r="BG115" s="72">
        <f>BG116+BG117+BG118+BG119+BG120+BG121+BG122+BG123</f>
        <v>0</v>
      </c>
      <c r="BH115" s="72">
        <f t="shared" ref="BH115" si="448">BH116+BH117+BH118+BH119+BH120+BH121+BH122+BH123</f>
        <v>15900</v>
      </c>
      <c r="BI115" s="72">
        <f t="shared" ref="BI115:BO115" si="449">BI116+BI117+BI118+BI119+BI120+BI121+BI122+BI123</f>
        <v>15900</v>
      </c>
      <c r="BJ115" s="72">
        <f t="shared" si="449"/>
        <v>0</v>
      </c>
      <c r="BK115" s="193">
        <f t="shared" si="325"/>
        <v>0</v>
      </c>
      <c r="BL115" s="72">
        <f t="shared" ref="BL115" si="450">BL116+BL117+BL118+BL119+BL120+BL121+BL122+BL123</f>
        <v>0</v>
      </c>
      <c r="BM115" s="72">
        <f t="shared" si="449"/>
        <v>0</v>
      </c>
      <c r="BN115" s="72">
        <f t="shared" si="449"/>
        <v>0</v>
      </c>
      <c r="BO115" s="72">
        <f t="shared" si="449"/>
        <v>0</v>
      </c>
      <c r="BP115" s="72"/>
      <c r="BQ115" s="72">
        <f>BQ116+BQ117+BQ118+BQ119+BQ120+BQ121+BQ122+BQ123</f>
        <v>0</v>
      </c>
      <c r="BR115" s="72">
        <f>BR116+BR117+BR118+BR119+BR120+BR121+BR122+BR123</f>
        <v>0</v>
      </c>
      <c r="BS115" s="72">
        <f>BS116+BS117+BS118+BS119+BS120+BS121+BS122+BS123</f>
        <v>0</v>
      </c>
      <c r="BT115" s="72"/>
      <c r="BU115" s="72">
        <f>BU116+BU117+BU118+BU119+BU120+BU121+BU122+BU123</f>
        <v>3805.6034</v>
      </c>
      <c r="BV115" s="72">
        <f>BV116+BV117+BV118+BV119+BV120+BV121+BV122+BV123</f>
        <v>0</v>
      </c>
      <c r="BW115" s="71"/>
      <c r="BX115" s="72">
        <f t="shared" ref="BX115:BY115" si="451">BX116+BX117+BX118+BX119+BX120+BX121+BX122+BX123</f>
        <v>8288.7000000000007</v>
      </c>
      <c r="BY115" s="72">
        <f t="shared" si="451"/>
        <v>4161.8100000000004</v>
      </c>
      <c r="BZ115" s="72">
        <f t="shared" ref="BZ115" si="452">BZ116+BZ117+BZ118+BZ119+BZ120+BZ121+BZ122+BZ123</f>
        <v>1657.7393</v>
      </c>
      <c r="CA115" s="72">
        <f>BZ115/BY115*100</f>
        <v>39.832171579192703</v>
      </c>
      <c r="CB115" s="72">
        <f>CB116+CB117+CB118+CB119+CB120+CB121+CB122+CB123</f>
        <v>1000</v>
      </c>
      <c r="CC115" s="72">
        <f>CC116+CC117+CC118+CC119+CC120+CC121+CC122+CC123</f>
        <v>1000</v>
      </c>
      <c r="CD115" s="72">
        <f>CD116+CD117+CD118+CD119+CD120+CD121+CD122+CD123</f>
        <v>0</v>
      </c>
      <c r="CE115" s="72">
        <f>CD115/CC115*100</f>
        <v>0</v>
      </c>
      <c r="CF115" s="72">
        <f t="shared" ref="CF115" si="453">CF116+CF117+CF118+CF119+CF120+CF121+CF122+CF123</f>
        <v>1000</v>
      </c>
      <c r="CG115" s="72">
        <f t="shared" ref="CG115:CM115" si="454">CG116+CG117+CG118+CG119+CG120+CG121+CG122+CG123</f>
        <v>1000</v>
      </c>
      <c r="CH115" s="72">
        <f t="shared" si="454"/>
        <v>0</v>
      </c>
      <c r="CI115" s="72">
        <f>CH115/CG115*100</f>
        <v>0</v>
      </c>
      <c r="CJ115" s="72">
        <f t="shared" ref="CJ115" si="455">CJ116+CJ117+CJ118+CJ119+CJ120+CJ121+CJ122+CJ123</f>
        <v>0</v>
      </c>
      <c r="CK115" s="72">
        <f t="shared" si="454"/>
        <v>0</v>
      </c>
      <c r="CL115" s="72">
        <f t="shared" si="454"/>
        <v>0</v>
      </c>
      <c r="CM115" s="72">
        <f t="shared" si="454"/>
        <v>0</v>
      </c>
      <c r="CN115" s="72">
        <f t="shared" ref="CN115:CQ115" si="456">CN116+CN117+CN118+CN119+CN120+CN121+CN122+CN123</f>
        <v>0</v>
      </c>
      <c r="CO115" s="72">
        <f t="shared" si="456"/>
        <v>0</v>
      </c>
      <c r="CP115" s="72">
        <f t="shared" si="456"/>
        <v>0</v>
      </c>
      <c r="CQ115" s="72">
        <f t="shared" si="456"/>
        <v>0</v>
      </c>
      <c r="CR115" s="72">
        <f t="shared" ref="CR115:CU115" si="457">CR116+CR117+CR118+CR119+CR120+CR121+CR122+CR123</f>
        <v>0</v>
      </c>
      <c r="CS115" s="72">
        <f t="shared" si="457"/>
        <v>0</v>
      </c>
      <c r="CT115" s="72">
        <f t="shared" si="457"/>
        <v>0</v>
      </c>
      <c r="CU115" s="72">
        <f t="shared" si="457"/>
        <v>0</v>
      </c>
      <c r="CV115" s="72"/>
      <c r="CW115" s="72">
        <f>SUM(CW116:CW123)</f>
        <v>0</v>
      </c>
      <c r="CX115" s="72">
        <f>CX116+CX117+CX118+CX119+CX120+CX121+CX122+CX123</f>
        <v>0</v>
      </c>
      <c r="CY115" s="72"/>
      <c r="CZ115" s="72">
        <f t="shared" ref="CZ115:DC115" si="458">CZ116+CZ117+CZ118+CZ119+CZ120+CZ121+CZ122+CZ123</f>
        <v>0</v>
      </c>
      <c r="DA115" s="72">
        <f t="shared" si="458"/>
        <v>0</v>
      </c>
      <c r="DB115" s="72">
        <f t="shared" si="458"/>
        <v>0</v>
      </c>
      <c r="DC115" s="72">
        <f t="shared" si="458"/>
        <v>0</v>
      </c>
      <c r="DD115" s="72">
        <f t="shared" ref="DD115:DK115" si="459">DD116+DD117+DD118+DD119+DD120+DD121+DD122+DD123</f>
        <v>0</v>
      </c>
      <c r="DE115" s="72">
        <f t="shared" ref="DE115:DH115" si="460">DE116+DE117+DE118+DE119+DE120+DE121+DE122+DE123</f>
        <v>0</v>
      </c>
      <c r="DF115" s="72">
        <f t="shared" si="460"/>
        <v>0</v>
      </c>
      <c r="DG115" s="72">
        <f t="shared" si="460"/>
        <v>0</v>
      </c>
      <c r="DH115" s="72">
        <f t="shared" si="460"/>
        <v>0</v>
      </c>
      <c r="DI115" s="72">
        <f t="shared" si="459"/>
        <v>0</v>
      </c>
      <c r="DJ115" s="72">
        <f t="shared" si="459"/>
        <v>0</v>
      </c>
      <c r="DK115" s="72">
        <f t="shared" si="459"/>
        <v>0</v>
      </c>
      <c r="DL115" s="72">
        <f t="shared" ref="DL115:DO115" si="461">DL116+DL117+DL118+DL119+DL120+DL121+DL122+DL123</f>
        <v>0</v>
      </c>
      <c r="DM115" s="72">
        <f t="shared" si="461"/>
        <v>0</v>
      </c>
      <c r="DN115" s="72">
        <f t="shared" si="461"/>
        <v>0</v>
      </c>
      <c r="DO115" s="72">
        <f t="shared" si="461"/>
        <v>0</v>
      </c>
      <c r="DP115" s="71"/>
      <c r="DQ115" s="72">
        <f>DQ116+DQ117+DQ118+DQ119+DQ120+DQ121+DQ122+DQ123</f>
        <v>0</v>
      </c>
      <c r="DR115" s="72">
        <f>DR116+DR117+DR118+DR119+DR120+DR121+DR122+DR123</f>
        <v>0</v>
      </c>
      <c r="DS115" s="71"/>
      <c r="DT115" s="71"/>
      <c r="DU115" s="72">
        <f>DU116+DU117+DU118+DU119+DU120+DU121+DU122+DU123</f>
        <v>0</v>
      </c>
      <c r="DV115" s="72">
        <f>DV116+DV117+DV118+DV119+DV120+DV121+DV122+DV123</f>
        <v>0</v>
      </c>
      <c r="DW115" s="71"/>
      <c r="DX115" s="72">
        <f>DX116+DX117+DX118+DX119+DX120+DX121+DX122+DX123</f>
        <v>500</v>
      </c>
      <c r="DY115" s="72">
        <f>DY116+DY117+DY118+DY119+DY120+DY121+DY122+DY123</f>
        <v>500</v>
      </c>
      <c r="DZ115" s="72">
        <f>DZ116+DZ117+DZ118+DZ119+DZ120+DZ121+DZ122+DZ123</f>
        <v>0</v>
      </c>
      <c r="EA115" s="71">
        <f>DZ115/DY115*100</f>
        <v>0</v>
      </c>
      <c r="EB115" s="72"/>
      <c r="EC115" s="72"/>
      <c r="ED115" s="72"/>
      <c r="EE115" s="71"/>
      <c r="EF115" s="72">
        <f>SUM(EF116:EF123)</f>
        <v>10040.71428</v>
      </c>
      <c r="EG115" s="72">
        <f>SUM(EG116:EG123)</f>
        <v>10040.71428</v>
      </c>
      <c r="EH115" s="72">
        <f>SUM(EH116:EH123)</f>
        <v>10040.71428</v>
      </c>
      <c r="EI115" s="71">
        <f>EH115/EG115*100</f>
        <v>100</v>
      </c>
      <c r="EJ115" s="72"/>
      <c r="EK115" s="72">
        <f t="shared" ref="EK115:EP115" si="462">EK116+EK117+EK118+EK119+EK120+EK121+EK122+EK123</f>
        <v>0</v>
      </c>
      <c r="EL115" s="72">
        <f t="shared" si="462"/>
        <v>0</v>
      </c>
      <c r="EM115" s="72">
        <f t="shared" si="462"/>
        <v>0</v>
      </c>
      <c r="EN115" s="72">
        <f t="shared" si="462"/>
        <v>0</v>
      </c>
      <c r="EO115" s="72">
        <f t="shared" si="462"/>
        <v>0</v>
      </c>
      <c r="EP115" s="72">
        <f t="shared" si="462"/>
        <v>0</v>
      </c>
      <c r="EQ115" s="71"/>
      <c r="ER115" s="71"/>
      <c r="ES115" s="71"/>
      <c r="ET115" s="71"/>
      <c r="EU115" s="71"/>
      <c r="EV115" s="76"/>
      <c r="EW115" s="76"/>
      <c r="EX115" s="76"/>
      <c r="EY115" s="76"/>
      <c r="EZ115" s="72"/>
      <c r="FA115" s="72"/>
      <c r="FB115" s="72"/>
      <c r="FC115" s="71"/>
      <c r="FD115" s="72"/>
      <c r="FE115" s="72"/>
      <c r="FF115" s="72"/>
      <c r="FG115" s="71"/>
      <c r="FH115" s="71"/>
      <c r="FI115" s="72"/>
      <c r="FJ115" s="72"/>
      <c r="FK115" s="71"/>
      <c r="FL115" s="71"/>
      <c r="FM115" s="72"/>
      <c r="FN115" s="72"/>
      <c r="FO115" s="71"/>
      <c r="FP115" s="71"/>
      <c r="FQ115" s="72"/>
      <c r="FR115" s="72"/>
      <c r="FS115" s="71"/>
      <c r="FT115" s="72"/>
      <c r="FU115" s="72"/>
      <c r="FV115" s="72"/>
      <c r="FW115" s="71"/>
      <c r="FX115" s="71"/>
      <c r="FY115" s="72"/>
      <c r="FZ115" s="72"/>
      <c r="GA115" s="71"/>
      <c r="GB115" s="71"/>
      <c r="GC115" s="72"/>
      <c r="GD115" s="72"/>
      <c r="GE115" s="71"/>
      <c r="GF115" s="71"/>
      <c r="GG115" s="72">
        <f>SUM(GG116:GG123)</f>
        <v>565.94000000000005</v>
      </c>
      <c r="GH115" s="72">
        <f>SUM(GH116:GH123)</f>
        <v>0</v>
      </c>
      <c r="GI115" s="71">
        <f t="shared" si="296"/>
        <v>0</v>
      </c>
      <c r="GJ115" s="71"/>
      <c r="GK115" s="72">
        <f>SUM(GK116:GK123)</f>
        <v>0</v>
      </c>
      <c r="GL115" s="72"/>
      <c r="GM115" s="71"/>
      <c r="GN115" s="71"/>
      <c r="GO115" s="72"/>
      <c r="GP115" s="72"/>
      <c r="GQ115" s="71"/>
      <c r="GR115" s="71"/>
      <c r="GS115" s="72"/>
      <c r="GT115" s="72"/>
      <c r="GU115" s="71"/>
      <c r="GV115" s="71"/>
      <c r="GW115" s="72"/>
      <c r="GX115" s="72"/>
      <c r="GY115" s="71"/>
      <c r="GZ115" s="71"/>
      <c r="HA115" s="72"/>
      <c r="HB115" s="72"/>
      <c r="HC115" s="71"/>
      <c r="HD115" s="71"/>
      <c r="HE115" s="72"/>
      <c r="HF115" s="72"/>
      <c r="HG115" s="71"/>
      <c r="HH115" s="71"/>
      <c r="HI115" s="72"/>
      <c r="HJ115" s="72"/>
      <c r="HK115" s="71"/>
      <c r="HL115" s="71"/>
      <c r="HM115" s="72"/>
      <c r="HN115" s="72"/>
      <c r="HO115" s="71"/>
      <c r="HP115" s="71"/>
      <c r="HQ115" s="72"/>
      <c r="HR115" s="72"/>
      <c r="HS115" s="71"/>
      <c r="HT115" s="71"/>
      <c r="HU115" s="72"/>
      <c r="HV115" s="72"/>
      <c r="HW115" s="71"/>
      <c r="HX115" s="71"/>
      <c r="HY115" s="72"/>
      <c r="HZ115" s="72"/>
      <c r="IA115" s="71"/>
      <c r="IB115" s="71"/>
      <c r="IC115" s="72"/>
      <c r="ID115" s="72"/>
      <c r="IE115" s="71"/>
      <c r="IF115" s="71"/>
      <c r="IG115" s="72"/>
      <c r="IH115" s="72"/>
      <c r="II115" s="71"/>
      <c r="IJ115" s="71"/>
      <c r="IK115" s="72"/>
      <c r="IL115" s="72"/>
      <c r="IM115" s="71"/>
    </row>
    <row r="116" spans="1:247" ht="34.5" customHeight="1" x14ac:dyDescent="0.25">
      <c r="A116" s="10" t="s">
        <v>161</v>
      </c>
      <c r="B116" s="157">
        <f t="shared" si="322"/>
        <v>50362.48386</v>
      </c>
      <c r="C116" s="157">
        <f t="shared" si="323"/>
        <v>46801.533860000003</v>
      </c>
      <c r="D116" s="157">
        <f t="shared" si="324"/>
        <v>46801.533860000003</v>
      </c>
      <c r="E116" s="157"/>
      <c r="F116" s="229">
        <f t="shared" si="298"/>
        <v>15510.59815</v>
      </c>
      <c r="G116" s="74">
        <f t="shared" si="365"/>
        <v>33.14121754299272</v>
      </c>
      <c r="H116" s="74">
        <v>2732.2712700000002</v>
      </c>
      <c r="I116" s="74">
        <v>2732.2712700000002</v>
      </c>
      <c r="J116" s="74">
        <v>802.47190999999998</v>
      </c>
      <c r="K116" s="74">
        <f>J116/I116*100</f>
        <v>29.370140469251428</v>
      </c>
      <c r="L116" s="74"/>
      <c r="M116" s="74"/>
      <c r="N116" s="74"/>
      <c r="O116" s="73"/>
      <c r="P116" s="73">
        <v>0</v>
      </c>
      <c r="Q116" s="73">
        <v>0</v>
      </c>
      <c r="R116" s="73">
        <v>0</v>
      </c>
      <c r="S116" s="74"/>
      <c r="T116" s="73">
        <v>714.28570999999999</v>
      </c>
      <c r="U116" s="73">
        <v>714.28570999999999</v>
      </c>
      <c r="V116" s="73">
        <v>0</v>
      </c>
      <c r="W116" s="74"/>
      <c r="X116" s="73">
        <v>112.35955</v>
      </c>
      <c r="Y116" s="73">
        <v>112.35955</v>
      </c>
      <c r="Z116" s="73">
        <v>112.35955</v>
      </c>
      <c r="AA116" s="74">
        <f t="shared" si="442"/>
        <v>100</v>
      </c>
      <c r="AB116" s="73"/>
      <c r="AC116" s="73"/>
      <c r="AD116" s="73"/>
      <c r="AE116" s="74"/>
      <c r="AF116" s="73">
        <v>37.553050000000006</v>
      </c>
      <c r="AG116" s="73">
        <v>37.553050000000006</v>
      </c>
      <c r="AH116" s="73">
        <v>37.553050000000006</v>
      </c>
      <c r="AI116" s="74">
        <f>AH116/AG116*100</f>
        <v>100</v>
      </c>
      <c r="AJ116" s="74"/>
      <c r="AK116" s="73"/>
      <c r="AL116" s="73"/>
      <c r="AM116" s="74"/>
      <c r="AN116" s="74"/>
      <c r="AO116" s="74"/>
      <c r="AP116" s="74"/>
      <c r="AQ116" s="74"/>
      <c r="AR116" s="73">
        <v>0</v>
      </c>
      <c r="AS116" s="73">
        <v>0</v>
      </c>
      <c r="AT116" s="73"/>
      <c r="AU116" s="74"/>
      <c r="AV116" s="73">
        <v>25936.6</v>
      </c>
      <c r="AW116" s="73">
        <v>25936.6</v>
      </c>
      <c r="AX116" s="74">
        <v>2859.7600600000001</v>
      </c>
      <c r="AY116" s="73">
        <f>AX116/AW116*100</f>
        <v>11.025963541867478</v>
      </c>
      <c r="AZ116" s="73"/>
      <c r="BA116" s="73"/>
      <c r="BB116" s="73"/>
      <c r="BC116" s="73"/>
      <c r="BD116" s="191"/>
      <c r="BE116" s="73"/>
      <c r="BF116" s="191"/>
      <c r="BG116" s="191"/>
      <c r="BH116" s="73"/>
      <c r="BI116" s="73"/>
      <c r="BJ116" s="191"/>
      <c r="BK116" s="75"/>
      <c r="BL116" s="73"/>
      <c r="BM116" s="73"/>
      <c r="BN116" s="191"/>
      <c r="BO116" s="191"/>
      <c r="BP116" s="191"/>
      <c r="BQ116" s="73"/>
      <c r="BR116" s="191"/>
      <c r="BS116" s="191"/>
      <c r="BT116" s="73"/>
      <c r="BU116" s="73"/>
      <c r="BV116" s="73"/>
      <c r="BW116" s="74"/>
      <c r="BX116" s="73">
        <v>8288.7000000000007</v>
      </c>
      <c r="BY116" s="73">
        <v>4161.8100000000004</v>
      </c>
      <c r="BZ116" s="73">
        <v>1657.7393</v>
      </c>
      <c r="CA116" s="73">
        <f>BZ116/BY116*100</f>
        <v>39.832171579192703</v>
      </c>
      <c r="CB116" s="73">
        <v>1000</v>
      </c>
      <c r="CC116" s="73">
        <v>1000</v>
      </c>
      <c r="CD116" s="73"/>
      <c r="CE116" s="73">
        <f>CD116/CC116*100</f>
        <v>0</v>
      </c>
      <c r="CF116" s="73">
        <v>1000</v>
      </c>
      <c r="CG116" s="73">
        <v>1000</v>
      </c>
      <c r="CH116" s="73"/>
      <c r="CI116" s="73">
        <f>CH116/CG116*100</f>
        <v>0</v>
      </c>
      <c r="CJ116" s="73"/>
      <c r="CK116" s="73"/>
      <c r="CL116" s="73"/>
      <c r="CM116" s="73"/>
      <c r="CN116" s="73"/>
      <c r="CO116" s="73"/>
      <c r="CP116" s="191"/>
      <c r="CQ116" s="191"/>
      <c r="CR116" s="73"/>
      <c r="CS116" s="73"/>
      <c r="CT116" s="191"/>
      <c r="CU116" s="191"/>
      <c r="CV116" s="73"/>
      <c r="CW116" s="73"/>
      <c r="CX116" s="73"/>
      <c r="CY116" s="73"/>
      <c r="CZ116" s="73"/>
      <c r="DA116" s="73"/>
      <c r="DB116" s="73"/>
      <c r="DC116" s="73"/>
      <c r="DD116" s="73"/>
      <c r="DE116" s="73"/>
      <c r="DF116" s="73"/>
      <c r="DG116" s="73"/>
      <c r="DH116" s="73"/>
      <c r="DI116" s="73"/>
      <c r="DJ116" s="73"/>
      <c r="DK116" s="73"/>
      <c r="DL116" s="73"/>
      <c r="DM116" s="73"/>
      <c r="DN116" s="73"/>
      <c r="DO116" s="73"/>
      <c r="DP116" s="74"/>
      <c r="DQ116" s="73"/>
      <c r="DR116" s="73"/>
      <c r="DS116" s="74"/>
      <c r="DT116" s="74"/>
      <c r="DU116" s="73"/>
      <c r="DV116" s="73"/>
      <c r="DW116" s="74"/>
      <c r="DX116" s="73">
        <v>500</v>
      </c>
      <c r="DY116" s="73">
        <v>500</v>
      </c>
      <c r="DZ116" s="73"/>
      <c r="EA116" s="74">
        <f>DZ116/DY116*100</f>
        <v>0</v>
      </c>
      <c r="EB116" s="73"/>
      <c r="EC116" s="73"/>
      <c r="ED116" s="73"/>
      <c r="EE116" s="74"/>
      <c r="EF116" s="73">
        <v>10040.71428</v>
      </c>
      <c r="EG116" s="73">
        <v>10040.71428</v>
      </c>
      <c r="EH116" s="73">
        <v>10040.71428</v>
      </c>
      <c r="EI116" s="74">
        <f>EH116/EG116*100</f>
        <v>100</v>
      </c>
      <c r="EJ116" s="191"/>
      <c r="EK116" s="73"/>
      <c r="EL116" s="191"/>
      <c r="EM116" s="191"/>
      <c r="EN116" s="73"/>
      <c r="EO116" s="73"/>
      <c r="EP116" s="73"/>
      <c r="EQ116" s="74"/>
      <c r="ER116" s="74"/>
      <c r="ES116" s="74"/>
      <c r="ET116" s="74"/>
      <c r="EU116" s="74"/>
      <c r="EV116" s="77"/>
      <c r="EW116" s="77"/>
      <c r="EX116" s="77"/>
      <c r="EY116" s="77"/>
      <c r="EZ116" s="73"/>
      <c r="FA116" s="73"/>
      <c r="FB116" s="73"/>
      <c r="FC116" s="74"/>
      <c r="FD116" s="73"/>
      <c r="FE116" s="73"/>
      <c r="FF116" s="73"/>
      <c r="FG116" s="74"/>
      <c r="FH116" s="74"/>
      <c r="FI116" s="73"/>
      <c r="FJ116" s="73"/>
      <c r="FK116" s="74"/>
      <c r="FL116" s="74"/>
      <c r="FM116" s="73"/>
      <c r="FN116" s="73"/>
      <c r="FO116" s="74"/>
      <c r="FP116" s="74"/>
      <c r="FQ116" s="73"/>
      <c r="FR116" s="73"/>
      <c r="FS116" s="74"/>
      <c r="FT116" s="73"/>
      <c r="FU116" s="73"/>
      <c r="FV116" s="73"/>
      <c r="FW116" s="74"/>
      <c r="FX116" s="74"/>
      <c r="FY116" s="73"/>
      <c r="FZ116" s="73"/>
      <c r="GA116" s="74"/>
      <c r="GB116" s="74"/>
      <c r="GC116" s="73"/>
      <c r="GD116" s="73"/>
      <c r="GE116" s="74"/>
      <c r="GF116" s="74"/>
      <c r="GG116" s="73">
        <v>565.94000000000005</v>
      </c>
      <c r="GH116" s="73">
        <v>0</v>
      </c>
      <c r="GI116" s="74">
        <f t="shared" si="296"/>
        <v>0</v>
      </c>
      <c r="GJ116" s="74"/>
      <c r="GK116" s="73"/>
      <c r="GL116" s="73"/>
      <c r="GM116" s="74"/>
      <c r="GN116" s="74"/>
      <c r="GO116" s="73"/>
      <c r="GP116" s="73"/>
      <c r="GQ116" s="74"/>
      <c r="GR116" s="74"/>
      <c r="GS116" s="73"/>
      <c r="GT116" s="73"/>
      <c r="GU116" s="74"/>
      <c r="GV116" s="74"/>
      <c r="GW116" s="73"/>
      <c r="GX116" s="73"/>
      <c r="GY116" s="74"/>
      <c r="GZ116" s="74"/>
      <c r="HA116" s="73"/>
      <c r="HB116" s="73"/>
      <c r="HC116" s="74"/>
      <c r="HD116" s="74"/>
      <c r="HE116" s="73"/>
      <c r="HF116" s="73"/>
      <c r="HG116" s="74"/>
      <c r="HH116" s="74"/>
      <c r="HI116" s="73"/>
      <c r="HJ116" s="73"/>
      <c r="HK116" s="74"/>
      <c r="HL116" s="74"/>
      <c r="HM116" s="73"/>
      <c r="HN116" s="73"/>
      <c r="HO116" s="74"/>
      <c r="HP116" s="74"/>
      <c r="HQ116" s="73"/>
      <c r="HR116" s="73"/>
      <c r="HS116" s="74"/>
      <c r="HT116" s="74"/>
      <c r="HU116" s="73"/>
      <c r="HV116" s="73"/>
      <c r="HW116" s="74"/>
      <c r="HX116" s="74"/>
      <c r="HY116" s="73"/>
      <c r="HZ116" s="73"/>
      <c r="IA116" s="74"/>
      <c r="IB116" s="74"/>
      <c r="IC116" s="73"/>
      <c r="ID116" s="73"/>
      <c r="IE116" s="74"/>
      <c r="IF116" s="74"/>
      <c r="IG116" s="73"/>
      <c r="IH116" s="73"/>
      <c r="II116" s="74"/>
      <c r="IJ116" s="74"/>
      <c r="IK116" s="73"/>
      <c r="IL116" s="73"/>
      <c r="IM116" s="74"/>
    </row>
    <row r="117" spans="1:247" ht="15.75" x14ac:dyDescent="0.25">
      <c r="A117" s="10" t="s">
        <v>159</v>
      </c>
      <c r="B117" s="157">
        <f t="shared" si="322"/>
        <v>3879</v>
      </c>
      <c r="C117" s="157">
        <f t="shared" si="323"/>
        <v>4684.6034</v>
      </c>
      <c r="D117" s="157">
        <f t="shared" si="324"/>
        <v>4684.6034</v>
      </c>
      <c r="E117" s="157"/>
      <c r="F117" s="229">
        <f t="shared" si="298"/>
        <v>0</v>
      </c>
      <c r="G117" s="74">
        <f t="shared" si="365"/>
        <v>0</v>
      </c>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74"/>
      <c r="AG117" s="74"/>
      <c r="AH117" s="74"/>
      <c r="AI117" s="74"/>
      <c r="AJ117" s="74"/>
      <c r="AK117" s="74"/>
      <c r="AL117" s="74"/>
      <c r="AM117" s="74"/>
      <c r="AN117" s="74"/>
      <c r="AO117" s="74"/>
      <c r="AP117" s="74"/>
      <c r="AQ117" s="74"/>
      <c r="AR117" s="74"/>
      <c r="AS117" s="74"/>
      <c r="AT117" s="74"/>
      <c r="AU117" s="74"/>
      <c r="AV117" s="196"/>
      <c r="AW117" s="196"/>
      <c r="AX117" s="196"/>
      <c r="AY117" s="196"/>
      <c r="AZ117" s="74"/>
      <c r="BA117" s="74"/>
      <c r="BB117" s="74"/>
      <c r="BC117" s="192"/>
      <c r="BD117" s="192"/>
      <c r="BE117" s="74"/>
      <c r="BF117" s="74"/>
      <c r="BG117" s="192"/>
      <c r="BH117" s="74">
        <v>3879</v>
      </c>
      <c r="BI117" s="74">
        <v>3879</v>
      </c>
      <c r="BJ117" s="74">
        <v>0</v>
      </c>
      <c r="BK117" s="75">
        <f t="shared" si="325"/>
        <v>0</v>
      </c>
      <c r="BL117" s="74"/>
      <c r="BM117" s="74"/>
      <c r="BN117" s="74"/>
      <c r="BO117" s="192"/>
      <c r="BP117" s="192"/>
      <c r="BQ117" s="74"/>
      <c r="BR117" s="74"/>
      <c r="BS117" s="192"/>
      <c r="BT117" s="74"/>
      <c r="BU117" s="74">
        <v>805.60340000000008</v>
      </c>
      <c r="BV117" s="74">
        <v>0</v>
      </c>
      <c r="BW117" s="74"/>
      <c r="BX117" s="73"/>
      <c r="BY117" s="73"/>
      <c r="BZ117" s="74"/>
      <c r="CA117" s="192"/>
      <c r="CB117" s="74"/>
      <c r="CC117" s="74"/>
      <c r="CD117" s="74"/>
      <c r="CE117" s="192"/>
      <c r="CF117" s="74"/>
      <c r="CG117" s="74"/>
      <c r="CH117" s="74"/>
      <c r="CI117" s="74"/>
      <c r="CJ117" s="74"/>
      <c r="CK117" s="74"/>
      <c r="CL117" s="74"/>
      <c r="CM117" s="74"/>
      <c r="CN117" s="73"/>
      <c r="CO117" s="73"/>
      <c r="CP117" s="74"/>
      <c r="CQ117" s="192"/>
      <c r="CR117" s="73"/>
      <c r="CS117" s="73"/>
      <c r="CT117" s="74"/>
      <c r="CU117" s="192"/>
      <c r="CV117" s="74"/>
      <c r="CW117" s="74"/>
      <c r="CX117" s="74"/>
      <c r="CY117" s="192"/>
      <c r="CZ117" s="74"/>
      <c r="DA117" s="74"/>
      <c r="DB117" s="74"/>
      <c r="DC117" s="192"/>
      <c r="DD117" s="74"/>
      <c r="DE117" s="74"/>
      <c r="DF117" s="74"/>
      <c r="DG117" s="192"/>
      <c r="DH117" s="74"/>
      <c r="DI117" s="74"/>
      <c r="DJ117" s="74"/>
      <c r="DK117" s="192"/>
      <c r="DL117" s="74"/>
      <c r="DM117" s="74"/>
      <c r="DN117" s="74"/>
      <c r="DO117" s="192"/>
      <c r="DP117" s="74"/>
      <c r="DQ117" s="74"/>
      <c r="DR117" s="74"/>
      <c r="DS117" s="74"/>
      <c r="DT117" s="74"/>
      <c r="DU117" s="74"/>
      <c r="DV117" s="74"/>
      <c r="DW117" s="74"/>
      <c r="DX117" s="74"/>
      <c r="DY117" s="74"/>
      <c r="DZ117" s="74"/>
      <c r="EA117" s="74"/>
      <c r="EB117" s="74"/>
      <c r="EC117" s="74"/>
      <c r="ED117" s="74"/>
      <c r="EE117" s="74"/>
      <c r="EF117" s="74"/>
      <c r="EG117" s="74"/>
      <c r="EH117" s="74"/>
      <c r="EI117" s="74"/>
      <c r="EJ117" s="192"/>
      <c r="EK117" s="73"/>
      <c r="EL117" s="74"/>
      <c r="EM117" s="192"/>
      <c r="EN117" s="74"/>
      <c r="EO117" s="74"/>
      <c r="EP117" s="74"/>
      <c r="EQ117" s="74"/>
      <c r="ER117" s="74"/>
      <c r="ES117" s="74"/>
      <c r="ET117" s="74"/>
      <c r="EU117" s="74"/>
      <c r="EV117" s="77"/>
      <c r="EW117" s="77"/>
      <c r="EX117" s="77"/>
      <c r="EY117" s="77"/>
      <c r="EZ117" s="74"/>
      <c r="FA117" s="74"/>
      <c r="FB117" s="74"/>
      <c r="FC117" s="74"/>
      <c r="FD117" s="74"/>
      <c r="FE117" s="74"/>
      <c r="FF117" s="74"/>
      <c r="FG117" s="74"/>
      <c r="FH117" s="74"/>
      <c r="FI117" s="74"/>
      <c r="FJ117" s="74"/>
      <c r="FK117" s="74"/>
      <c r="FL117" s="74"/>
      <c r="FM117" s="74"/>
      <c r="FN117" s="74"/>
      <c r="FO117" s="74"/>
      <c r="FP117" s="74"/>
      <c r="FQ117" s="74"/>
      <c r="FR117" s="74"/>
      <c r="FS117" s="74"/>
      <c r="FT117" s="74"/>
      <c r="FU117" s="74"/>
      <c r="FV117" s="74"/>
      <c r="FW117" s="74"/>
      <c r="FX117" s="74"/>
      <c r="FY117" s="74"/>
      <c r="FZ117" s="74"/>
      <c r="GA117" s="74"/>
      <c r="GB117" s="74"/>
      <c r="GC117" s="74"/>
      <c r="GD117" s="74"/>
      <c r="GE117" s="74"/>
      <c r="GF117" s="74"/>
      <c r="GG117" s="74"/>
      <c r="GH117" s="74"/>
      <c r="GI117" s="74"/>
      <c r="GJ117" s="74"/>
      <c r="GK117" s="74"/>
      <c r="GL117" s="74"/>
      <c r="GM117" s="74"/>
      <c r="GN117" s="74"/>
      <c r="GO117" s="74"/>
      <c r="GP117" s="74"/>
      <c r="GQ117" s="74"/>
      <c r="GR117" s="74"/>
      <c r="GS117" s="74"/>
      <c r="GT117" s="74"/>
      <c r="GU117" s="74"/>
      <c r="GV117" s="74"/>
      <c r="GW117" s="74"/>
      <c r="GX117" s="74"/>
      <c r="GY117" s="74"/>
      <c r="GZ117" s="74"/>
      <c r="HA117" s="74"/>
      <c r="HB117" s="74"/>
      <c r="HC117" s="74"/>
      <c r="HD117" s="74"/>
      <c r="HE117" s="74"/>
      <c r="HF117" s="74"/>
      <c r="HG117" s="74"/>
      <c r="HH117" s="74"/>
      <c r="HI117" s="74"/>
      <c r="HJ117" s="74"/>
      <c r="HK117" s="74"/>
      <c r="HL117" s="74"/>
      <c r="HM117" s="74"/>
      <c r="HN117" s="74"/>
      <c r="HO117" s="74"/>
      <c r="HP117" s="74"/>
      <c r="HQ117" s="74"/>
      <c r="HR117" s="74"/>
      <c r="HS117" s="74"/>
      <c r="HT117" s="74"/>
      <c r="HU117" s="74"/>
      <c r="HV117" s="74"/>
      <c r="HW117" s="74"/>
      <c r="HX117" s="74"/>
      <c r="HY117" s="74"/>
      <c r="HZ117" s="74"/>
      <c r="IA117" s="74"/>
      <c r="IB117" s="74"/>
      <c r="IC117" s="74"/>
      <c r="ID117" s="74"/>
      <c r="IE117" s="74"/>
      <c r="IF117" s="74"/>
      <c r="IG117" s="74"/>
      <c r="IH117" s="74"/>
      <c r="II117" s="74"/>
      <c r="IJ117" s="74"/>
      <c r="IK117" s="74"/>
      <c r="IL117" s="74"/>
      <c r="IM117" s="74"/>
    </row>
    <row r="118" spans="1:247" ht="15.75" x14ac:dyDescent="0.25">
      <c r="A118" s="10" t="s">
        <v>333</v>
      </c>
      <c r="B118" s="157">
        <f t="shared" si="322"/>
        <v>2544</v>
      </c>
      <c r="C118" s="157">
        <f t="shared" si="323"/>
        <v>2544</v>
      </c>
      <c r="D118" s="157">
        <f t="shared" si="324"/>
        <v>2544</v>
      </c>
      <c r="E118" s="157"/>
      <c r="F118" s="229">
        <f t="shared" si="298"/>
        <v>0</v>
      </c>
      <c r="G118" s="74">
        <f t="shared" si="365"/>
        <v>0</v>
      </c>
      <c r="H118" s="74"/>
      <c r="I118" s="74"/>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4"/>
      <c r="AN118" s="74"/>
      <c r="AO118" s="74"/>
      <c r="AP118" s="74"/>
      <c r="AQ118" s="74"/>
      <c r="AR118" s="74"/>
      <c r="AS118" s="74"/>
      <c r="AT118" s="74"/>
      <c r="AU118" s="74"/>
      <c r="AV118" s="196"/>
      <c r="AW118" s="196"/>
      <c r="AX118" s="196"/>
      <c r="AY118" s="196"/>
      <c r="AZ118" s="74"/>
      <c r="BA118" s="74"/>
      <c r="BB118" s="74"/>
      <c r="BC118" s="192"/>
      <c r="BD118" s="192"/>
      <c r="BE118" s="74"/>
      <c r="BF118" s="74"/>
      <c r="BG118" s="192"/>
      <c r="BH118" s="74">
        <v>2544</v>
      </c>
      <c r="BI118" s="74">
        <v>2544</v>
      </c>
      <c r="BJ118" s="74">
        <v>0</v>
      </c>
      <c r="BK118" s="75">
        <f t="shared" si="325"/>
        <v>0</v>
      </c>
      <c r="BL118" s="74"/>
      <c r="BM118" s="74"/>
      <c r="BN118" s="74"/>
      <c r="BO118" s="192"/>
      <c r="BP118" s="192"/>
      <c r="BQ118" s="74"/>
      <c r="BR118" s="74"/>
      <c r="BS118" s="192"/>
      <c r="BT118" s="74"/>
      <c r="BU118" s="74"/>
      <c r="BV118" s="74"/>
      <c r="BW118" s="74"/>
      <c r="BX118" s="73"/>
      <c r="BY118" s="73"/>
      <c r="BZ118" s="74"/>
      <c r="CA118" s="192"/>
      <c r="CB118" s="74"/>
      <c r="CC118" s="74"/>
      <c r="CD118" s="74"/>
      <c r="CE118" s="192"/>
      <c r="CF118" s="74"/>
      <c r="CG118" s="74"/>
      <c r="CH118" s="74"/>
      <c r="CI118" s="74"/>
      <c r="CJ118" s="74"/>
      <c r="CK118" s="74"/>
      <c r="CL118" s="74"/>
      <c r="CM118" s="74"/>
      <c r="CN118" s="73"/>
      <c r="CO118" s="73"/>
      <c r="CP118" s="74"/>
      <c r="CQ118" s="192"/>
      <c r="CR118" s="73"/>
      <c r="CS118" s="73"/>
      <c r="CT118" s="74"/>
      <c r="CU118" s="192"/>
      <c r="CV118" s="74"/>
      <c r="CW118" s="74"/>
      <c r="CX118" s="74"/>
      <c r="CY118" s="192"/>
      <c r="CZ118" s="74"/>
      <c r="DA118" s="74"/>
      <c r="DB118" s="74"/>
      <c r="DC118" s="192"/>
      <c r="DD118" s="74"/>
      <c r="DE118" s="74"/>
      <c r="DF118" s="74"/>
      <c r="DG118" s="192"/>
      <c r="DH118" s="74"/>
      <c r="DI118" s="74"/>
      <c r="DJ118" s="74"/>
      <c r="DK118" s="192"/>
      <c r="DL118" s="74"/>
      <c r="DM118" s="74"/>
      <c r="DN118" s="74"/>
      <c r="DO118" s="192"/>
      <c r="DP118" s="74"/>
      <c r="DQ118" s="74"/>
      <c r="DR118" s="74"/>
      <c r="DS118" s="74"/>
      <c r="DT118" s="74"/>
      <c r="DU118" s="74"/>
      <c r="DV118" s="74"/>
      <c r="DW118" s="74"/>
      <c r="DX118" s="74"/>
      <c r="DY118" s="74"/>
      <c r="DZ118" s="74"/>
      <c r="EA118" s="74"/>
      <c r="EB118" s="74"/>
      <c r="EC118" s="74"/>
      <c r="ED118" s="74"/>
      <c r="EE118" s="74"/>
      <c r="EF118" s="74"/>
      <c r="EG118" s="74"/>
      <c r="EH118" s="74"/>
      <c r="EI118" s="74"/>
      <c r="EJ118" s="192"/>
      <c r="EK118" s="73"/>
      <c r="EL118" s="74"/>
      <c r="EM118" s="192"/>
      <c r="EN118" s="74"/>
      <c r="EO118" s="74"/>
      <c r="EP118" s="74"/>
      <c r="EQ118" s="74"/>
      <c r="ER118" s="74"/>
      <c r="ES118" s="74"/>
      <c r="ET118" s="74"/>
      <c r="EU118" s="74"/>
      <c r="EV118" s="77"/>
      <c r="EW118" s="77"/>
      <c r="EX118" s="77"/>
      <c r="EY118" s="77"/>
      <c r="EZ118" s="74"/>
      <c r="FA118" s="74"/>
      <c r="FB118" s="74"/>
      <c r="FC118" s="74"/>
      <c r="FD118" s="74"/>
      <c r="FE118" s="74"/>
      <c r="FF118" s="74"/>
      <c r="FG118" s="74"/>
      <c r="FH118" s="74"/>
      <c r="FI118" s="74"/>
      <c r="FJ118" s="74"/>
      <c r="FK118" s="74"/>
      <c r="FL118" s="74"/>
      <c r="FM118" s="74"/>
      <c r="FN118" s="74"/>
      <c r="FO118" s="74"/>
      <c r="FP118" s="74"/>
      <c r="FQ118" s="74"/>
      <c r="FR118" s="74"/>
      <c r="FS118" s="74"/>
      <c r="FT118" s="74"/>
      <c r="FU118" s="74"/>
      <c r="FV118" s="74"/>
      <c r="FW118" s="74"/>
      <c r="FX118" s="74"/>
      <c r="FY118" s="74"/>
      <c r="FZ118" s="74"/>
      <c r="GA118" s="74"/>
      <c r="GB118" s="74"/>
      <c r="GC118" s="74"/>
      <c r="GD118" s="74"/>
      <c r="GE118" s="74"/>
      <c r="GF118" s="74"/>
      <c r="GG118" s="74"/>
      <c r="GH118" s="74"/>
      <c r="GI118" s="74"/>
      <c r="GJ118" s="74"/>
      <c r="GK118" s="74"/>
      <c r="GL118" s="74"/>
      <c r="GM118" s="74"/>
      <c r="GN118" s="74"/>
      <c r="GO118" s="74"/>
      <c r="GP118" s="74"/>
      <c r="GQ118" s="74"/>
      <c r="GR118" s="74"/>
      <c r="GS118" s="74"/>
      <c r="GT118" s="74"/>
      <c r="GU118" s="74"/>
      <c r="GV118" s="74"/>
      <c r="GW118" s="74"/>
      <c r="GX118" s="74"/>
      <c r="GY118" s="74"/>
      <c r="GZ118" s="74"/>
      <c r="HA118" s="74"/>
      <c r="HB118" s="74"/>
      <c r="HC118" s="74"/>
      <c r="HD118" s="74"/>
      <c r="HE118" s="74"/>
      <c r="HF118" s="74"/>
      <c r="HG118" s="74"/>
      <c r="HH118" s="74"/>
      <c r="HI118" s="74"/>
      <c r="HJ118" s="74"/>
      <c r="HK118" s="74"/>
      <c r="HL118" s="74"/>
      <c r="HM118" s="74"/>
      <c r="HN118" s="74"/>
      <c r="HO118" s="74"/>
      <c r="HP118" s="74"/>
      <c r="HQ118" s="74"/>
      <c r="HR118" s="74"/>
      <c r="HS118" s="74"/>
      <c r="HT118" s="74"/>
      <c r="HU118" s="74"/>
      <c r="HV118" s="74"/>
      <c r="HW118" s="74"/>
      <c r="HX118" s="74"/>
      <c r="HY118" s="74"/>
      <c r="HZ118" s="74"/>
      <c r="IA118" s="74"/>
      <c r="IB118" s="74"/>
      <c r="IC118" s="74"/>
      <c r="ID118" s="74"/>
      <c r="IE118" s="74"/>
      <c r="IF118" s="74"/>
      <c r="IG118" s="74"/>
      <c r="IH118" s="74"/>
      <c r="II118" s="74"/>
      <c r="IJ118" s="74"/>
      <c r="IK118" s="74"/>
      <c r="IL118" s="74"/>
      <c r="IM118" s="74"/>
    </row>
    <row r="119" spans="1:247" ht="15.75" x14ac:dyDescent="0.25">
      <c r="A119" s="10" t="s">
        <v>334</v>
      </c>
      <c r="B119" s="157">
        <f t="shared" si="322"/>
        <v>1689</v>
      </c>
      <c r="C119" s="157">
        <f t="shared" si="323"/>
        <v>1689</v>
      </c>
      <c r="D119" s="157">
        <f t="shared" si="324"/>
        <v>1689</v>
      </c>
      <c r="E119" s="157"/>
      <c r="F119" s="229">
        <f t="shared" si="298"/>
        <v>0</v>
      </c>
      <c r="G119" s="74">
        <f t="shared" si="365"/>
        <v>0</v>
      </c>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74"/>
      <c r="AG119" s="74"/>
      <c r="AH119" s="74"/>
      <c r="AI119" s="74"/>
      <c r="AJ119" s="74"/>
      <c r="AK119" s="74"/>
      <c r="AL119" s="74"/>
      <c r="AM119" s="74"/>
      <c r="AN119" s="74"/>
      <c r="AO119" s="74"/>
      <c r="AP119" s="74"/>
      <c r="AQ119" s="74"/>
      <c r="AR119" s="74"/>
      <c r="AS119" s="74"/>
      <c r="AT119" s="74"/>
      <c r="AU119" s="74"/>
      <c r="AV119" s="196"/>
      <c r="AW119" s="196"/>
      <c r="AX119" s="196"/>
      <c r="AY119" s="196"/>
      <c r="AZ119" s="74"/>
      <c r="BA119" s="74"/>
      <c r="BB119" s="74"/>
      <c r="BC119" s="192"/>
      <c r="BD119" s="192"/>
      <c r="BE119" s="74"/>
      <c r="BF119" s="74"/>
      <c r="BG119" s="192"/>
      <c r="BH119" s="74">
        <v>1689</v>
      </c>
      <c r="BI119" s="74">
        <v>1689</v>
      </c>
      <c r="BJ119" s="74">
        <v>0</v>
      </c>
      <c r="BK119" s="75">
        <f t="shared" si="325"/>
        <v>0</v>
      </c>
      <c r="BL119" s="74"/>
      <c r="BM119" s="74"/>
      <c r="BN119" s="74"/>
      <c r="BO119" s="192"/>
      <c r="BP119" s="192"/>
      <c r="BQ119" s="74"/>
      <c r="BR119" s="74"/>
      <c r="BS119" s="192"/>
      <c r="BT119" s="74"/>
      <c r="BU119" s="74"/>
      <c r="BV119" s="74"/>
      <c r="BW119" s="74"/>
      <c r="BX119" s="73"/>
      <c r="BY119" s="73"/>
      <c r="BZ119" s="74"/>
      <c r="CA119" s="192"/>
      <c r="CB119" s="74"/>
      <c r="CC119" s="74"/>
      <c r="CD119" s="74"/>
      <c r="CE119" s="192"/>
      <c r="CF119" s="74"/>
      <c r="CG119" s="74"/>
      <c r="CH119" s="74"/>
      <c r="CI119" s="74"/>
      <c r="CJ119" s="74"/>
      <c r="CK119" s="74"/>
      <c r="CL119" s="74"/>
      <c r="CM119" s="74"/>
      <c r="CN119" s="73"/>
      <c r="CO119" s="73"/>
      <c r="CP119" s="74"/>
      <c r="CQ119" s="192"/>
      <c r="CR119" s="73"/>
      <c r="CS119" s="73"/>
      <c r="CT119" s="74"/>
      <c r="CU119" s="192"/>
      <c r="CV119" s="74"/>
      <c r="CW119" s="74"/>
      <c r="CX119" s="74"/>
      <c r="CY119" s="192"/>
      <c r="CZ119" s="74"/>
      <c r="DA119" s="74"/>
      <c r="DB119" s="74"/>
      <c r="DC119" s="192"/>
      <c r="DD119" s="74"/>
      <c r="DE119" s="74"/>
      <c r="DF119" s="74"/>
      <c r="DG119" s="192"/>
      <c r="DH119" s="74"/>
      <c r="DI119" s="74"/>
      <c r="DJ119" s="74"/>
      <c r="DK119" s="192"/>
      <c r="DL119" s="74"/>
      <c r="DM119" s="74"/>
      <c r="DN119" s="74"/>
      <c r="DO119" s="192"/>
      <c r="DP119" s="74"/>
      <c r="DQ119" s="74"/>
      <c r="DR119" s="74"/>
      <c r="DS119" s="74"/>
      <c r="DT119" s="74"/>
      <c r="DU119" s="74"/>
      <c r="DV119" s="74"/>
      <c r="DW119" s="74"/>
      <c r="DX119" s="74"/>
      <c r="DY119" s="74"/>
      <c r="DZ119" s="74"/>
      <c r="EA119" s="74"/>
      <c r="EB119" s="74"/>
      <c r="EC119" s="74"/>
      <c r="ED119" s="74"/>
      <c r="EE119" s="74"/>
      <c r="EF119" s="74"/>
      <c r="EG119" s="74"/>
      <c r="EH119" s="74"/>
      <c r="EI119" s="74"/>
      <c r="EJ119" s="192"/>
      <c r="EK119" s="73"/>
      <c r="EL119" s="74"/>
      <c r="EM119" s="192"/>
      <c r="EN119" s="74"/>
      <c r="EO119" s="74"/>
      <c r="EP119" s="74"/>
      <c r="EQ119" s="74"/>
      <c r="ER119" s="74"/>
      <c r="ES119" s="74"/>
      <c r="ET119" s="74"/>
      <c r="EU119" s="74"/>
      <c r="EV119" s="77"/>
      <c r="EW119" s="77"/>
      <c r="EX119" s="77"/>
      <c r="EY119" s="77"/>
      <c r="EZ119" s="74"/>
      <c r="FA119" s="74"/>
      <c r="FB119" s="74"/>
      <c r="FC119" s="74"/>
      <c r="FD119" s="74"/>
      <c r="FE119" s="74"/>
      <c r="FF119" s="74"/>
      <c r="FG119" s="74"/>
      <c r="FH119" s="74"/>
      <c r="FI119" s="74"/>
      <c r="FJ119" s="74"/>
      <c r="FK119" s="74"/>
      <c r="FL119" s="74"/>
      <c r="FM119" s="74"/>
      <c r="FN119" s="74"/>
      <c r="FO119" s="74"/>
      <c r="FP119" s="74"/>
      <c r="FQ119" s="74"/>
      <c r="FR119" s="74"/>
      <c r="FS119" s="74"/>
      <c r="FT119" s="74"/>
      <c r="FU119" s="74"/>
      <c r="FV119" s="74"/>
      <c r="FW119" s="74"/>
      <c r="FX119" s="74"/>
      <c r="FY119" s="74"/>
      <c r="FZ119" s="74"/>
      <c r="GA119" s="74"/>
      <c r="GB119" s="74"/>
      <c r="GC119" s="74"/>
      <c r="GD119" s="74"/>
      <c r="GE119" s="74"/>
      <c r="GF119" s="74"/>
      <c r="GG119" s="74"/>
      <c r="GH119" s="74"/>
      <c r="GI119" s="74"/>
      <c r="GJ119" s="74"/>
      <c r="GK119" s="74"/>
      <c r="GL119" s="74"/>
      <c r="GM119" s="74"/>
      <c r="GN119" s="74"/>
      <c r="GO119" s="74"/>
      <c r="GP119" s="74"/>
      <c r="GQ119" s="74"/>
      <c r="GR119" s="74"/>
      <c r="GS119" s="74"/>
      <c r="GT119" s="74"/>
      <c r="GU119" s="74"/>
      <c r="GV119" s="74"/>
      <c r="GW119" s="74"/>
      <c r="GX119" s="74"/>
      <c r="GY119" s="74"/>
      <c r="GZ119" s="74"/>
      <c r="HA119" s="74"/>
      <c r="HB119" s="74"/>
      <c r="HC119" s="74"/>
      <c r="HD119" s="74"/>
      <c r="HE119" s="74"/>
      <c r="HF119" s="74"/>
      <c r="HG119" s="74"/>
      <c r="HH119" s="74"/>
      <c r="HI119" s="74"/>
      <c r="HJ119" s="74"/>
      <c r="HK119" s="74"/>
      <c r="HL119" s="74"/>
      <c r="HM119" s="74"/>
      <c r="HN119" s="74"/>
      <c r="HO119" s="74"/>
      <c r="HP119" s="74"/>
      <c r="HQ119" s="74"/>
      <c r="HR119" s="74"/>
      <c r="HS119" s="74"/>
      <c r="HT119" s="74"/>
      <c r="HU119" s="74"/>
      <c r="HV119" s="74"/>
      <c r="HW119" s="74"/>
      <c r="HX119" s="74"/>
      <c r="HY119" s="74"/>
      <c r="HZ119" s="74"/>
      <c r="IA119" s="74"/>
      <c r="IB119" s="74"/>
      <c r="IC119" s="74"/>
      <c r="ID119" s="74"/>
      <c r="IE119" s="74"/>
      <c r="IF119" s="74"/>
      <c r="IG119" s="74"/>
      <c r="IH119" s="74"/>
      <c r="II119" s="74"/>
      <c r="IJ119" s="74"/>
      <c r="IK119" s="74"/>
      <c r="IL119" s="74"/>
      <c r="IM119" s="74"/>
    </row>
    <row r="120" spans="1:247" ht="15.75" x14ac:dyDescent="0.25">
      <c r="A120" s="10" t="s">
        <v>335</v>
      </c>
      <c r="B120" s="157">
        <f t="shared" si="322"/>
        <v>3369</v>
      </c>
      <c r="C120" s="157">
        <f t="shared" si="323"/>
        <v>3369</v>
      </c>
      <c r="D120" s="157">
        <f t="shared" si="324"/>
        <v>3369</v>
      </c>
      <c r="E120" s="157"/>
      <c r="F120" s="229">
        <f t="shared" si="298"/>
        <v>0</v>
      </c>
      <c r="G120" s="74">
        <f t="shared" si="365"/>
        <v>0</v>
      </c>
      <c r="H120" s="74"/>
      <c r="I120" s="74"/>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4"/>
      <c r="AN120" s="74"/>
      <c r="AO120" s="74"/>
      <c r="AP120" s="74"/>
      <c r="AQ120" s="74"/>
      <c r="AR120" s="74"/>
      <c r="AS120" s="74"/>
      <c r="AT120" s="74"/>
      <c r="AU120" s="74"/>
      <c r="AV120" s="196"/>
      <c r="AW120" s="196"/>
      <c r="AX120" s="196"/>
      <c r="AY120" s="196"/>
      <c r="AZ120" s="74"/>
      <c r="BA120" s="74"/>
      <c r="BB120" s="74"/>
      <c r="BC120" s="192"/>
      <c r="BD120" s="192"/>
      <c r="BE120" s="74"/>
      <c r="BF120" s="74"/>
      <c r="BG120" s="192"/>
      <c r="BH120" s="74">
        <v>3369</v>
      </c>
      <c r="BI120" s="74">
        <v>3369</v>
      </c>
      <c r="BJ120" s="74">
        <v>0</v>
      </c>
      <c r="BK120" s="75">
        <f t="shared" si="325"/>
        <v>0</v>
      </c>
      <c r="BL120" s="74"/>
      <c r="BM120" s="74"/>
      <c r="BN120" s="74"/>
      <c r="BO120" s="192"/>
      <c r="BP120" s="192"/>
      <c r="BQ120" s="74"/>
      <c r="BR120" s="74"/>
      <c r="BS120" s="192"/>
      <c r="BT120" s="74"/>
      <c r="BU120" s="74"/>
      <c r="BV120" s="74"/>
      <c r="BW120" s="74"/>
      <c r="BX120" s="73"/>
      <c r="BY120" s="73"/>
      <c r="BZ120" s="74"/>
      <c r="CA120" s="192"/>
      <c r="CB120" s="74"/>
      <c r="CC120" s="74"/>
      <c r="CD120" s="74"/>
      <c r="CE120" s="192"/>
      <c r="CF120" s="74"/>
      <c r="CG120" s="74"/>
      <c r="CH120" s="74"/>
      <c r="CI120" s="74"/>
      <c r="CJ120" s="74"/>
      <c r="CK120" s="74"/>
      <c r="CL120" s="74"/>
      <c r="CM120" s="74"/>
      <c r="CN120" s="73"/>
      <c r="CO120" s="73"/>
      <c r="CP120" s="74"/>
      <c r="CQ120" s="192"/>
      <c r="CR120" s="73"/>
      <c r="CS120" s="73"/>
      <c r="CT120" s="74"/>
      <c r="CU120" s="192"/>
      <c r="CV120" s="74"/>
      <c r="CW120" s="74"/>
      <c r="CX120" s="74"/>
      <c r="CY120" s="192"/>
      <c r="CZ120" s="74"/>
      <c r="DA120" s="74"/>
      <c r="DB120" s="74"/>
      <c r="DC120" s="192"/>
      <c r="DD120" s="74"/>
      <c r="DE120" s="74"/>
      <c r="DF120" s="74"/>
      <c r="DG120" s="192"/>
      <c r="DH120" s="74"/>
      <c r="DI120" s="74"/>
      <c r="DJ120" s="74"/>
      <c r="DK120" s="192"/>
      <c r="DL120" s="74"/>
      <c r="DM120" s="74"/>
      <c r="DN120" s="74"/>
      <c r="DO120" s="192"/>
      <c r="DP120" s="74"/>
      <c r="DQ120" s="74"/>
      <c r="DR120" s="74"/>
      <c r="DS120" s="74"/>
      <c r="DT120" s="74"/>
      <c r="DU120" s="74"/>
      <c r="DV120" s="74"/>
      <c r="DW120" s="74"/>
      <c r="DX120" s="74"/>
      <c r="DY120" s="74"/>
      <c r="DZ120" s="74"/>
      <c r="EA120" s="74"/>
      <c r="EB120" s="74"/>
      <c r="EC120" s="74"/>
      <c r="ED120" s="74"/>
      <c r="EE120" s="74"/>
      <c r="EF120" s="74"/>
      <c r="EG120" s="74"/>
      <c r="EH120" s="74"/>
      <c r="EI120" s="74"/>
      <c r="EJ120" s="192"/>
      <c r="EK120" s="73"/>
      <c r="EL120" s="74"/>
      <c r="EM120" s="192"/>
      <c r="EN120" s="74"/>
      <c r="EO120" s="74"/>
      <c r="EP120" s="74"/>
      <c r="EQ120" s="74"/>
      <c r="ER120" s="74"/>
      <c r="ES120" s="74"/>
      <c r="ET120" s="74"/>
      <c r="EU120" s="74"/>
      <c r="EV120" s="77"/>
      <c r="EW120" s="77"/>
      <c r="EX120" s="77"/>
      <c r="EY120" s="77"/>
      <c r="EZ120" s="74"/>
      <c r="FA120" s="74"/>
      <c r="FB120" s="74"/>
      <c r="FC120" s="74"/>
      <c r="FD120" s="74"/>
      <c r="FE120" s="74"/>
      <c r="FF120" s="74"/>
      <c r="FG120" s="74"/>
      <c r="FH120" s="74"/>
      <c r="FI120" s="74"/>
      <c r="FJ120" s="74"/>
      <c r="FK120" s="74"/>
      <c r="FL120" s="74"/>
      <c r="FM120" s="74"/>
      <c r="FN120" s="74"/>
      <c r="FO120" s="74"/>
      <c r="FP120" s="74"/>
      <c r="FQ120" s="74"/>
      <c r="FR120" s="74"/>
      <c r="FS120" s="74"/>
      <c r="FT120" s="74"/>
      <c r="FU120" s="74"/>
      <c r="FV120" s="74"/>
      <c r="FW120" s="74"/>
      <c r="FX120" s="74"/>
      <c r="FY120" s="74"/>
      <c r="FZ120" s="74"/>
      <c r="GA120" s="74"/>
      <c r="GB120" s="74"/>
      <c r="GC120" s="74"/>
      <c r="GD120" s="74"/>
      <c r="GE120" s="74"/>
      <c r="GF120" s="74"/>
      <c r="GG120" s="74"/>
      <c r="GH120" s="74"/>
      <c r="GI120" s="74"/>
      <c r="GJ120" s="74"/>
      <c r="GK120" s="74"/>
      <c r="GL120" s="74"/>
      <c r="GM120" s="74"/>
      <c r="GN120" s="74"/>
      <c r="GO120" s="74"/>
      <c r="GP120" s="74"/>
      <c r="GQ120" s="74"/>
      <c r="GR120" s="74"/>
      <c r="GS120" s="74"/>
      <c r="GT120" s="74"/>
      <c r="GU120" s="74"/>
      <c r="GV120" s="74"/>
      <c r="GW120" s="74"/>
      <c r="GX120" s="74"/>
      <c r="GY120" s="74"/>
      <c r="GZ120" s="74"/>
      <c r="HA120" s="74"/>
      <c r="HB120" s="74"/>
      <c r="HC120" s="74"/>
      <c r="HD120" s="74"/>
      <c r="HE120" s="74"/>
      <c r="HF120" s="74"/>
      <c r="HG120" s="74"/>
      <c r="HH120" s="74"/>
      <c r="HI120" s="74"/>
      <c r="HJ120" s="74"/>
      <c r="HK120" s="74"/>
      <c r="HL120" s="74"/>
      <c r="HM120" s="74"/>
      <c r="HN120" s="74"/>
      <c r="HO120" s="74"/>
      <c r="HP120" s="74"/>
      <c r="HQ120" s="74"/>
      <c r="HR120" s="74"/>
      <c r="HS120" s="74"/>
      <c r="HT120" s="74"/>
      <c r="HU120" s="74"/>
      <c r="HV120" s="74"/>
      <c r="HW120" s="74"/>
      <c r="HX120" s="74"/>
      <c r="HY120" s="74"/>
      <c r="HZ120" s="74"/>
      <c r="IA120" s="74"/>
      <c r="IB120" s="74"/>
      <c r="IC120" s="74"/>
      <c r="ID120" s="74"/>
      <c r="IE120" s="74"/>
      <c r="IF120" s="74"/>
      <c r="IG120" s="74"/>
      <c r="IH120" s="74"/>
      <c r="II120" s="74"/>
      <c r="IJ120" s="74"/>
      <c r="IK120" s="74"/>
      <c r="IL120" s="74"/>
      <c r="IM120" s="74"/>
    </row>
    <row r="121" spans="1:247" ht="15.75" x14ac:dyDescent="0.25">
      <c r="A121" s="10" t="s">
        <v>160</v>
      </c>
      <c r="B121" s="157">
        <f t="shared" si="322"/>
        <v>6000</v>
      </c>
      <c r="C121" s="157">
        <f t="shared" si="323"/>
        <v>9000</v>
      </c>
      <c r="D121" s="157">
        <f t="shared" si="324"/>
        <v>9000</v>
      </c>
      <c r="E121" s="157"/>
      <c r="F121" s="229">
        <f t="shared" si="298"/>
        <v>0</v>
      </c>
      <c r="G121" s="74">
        <f t="shared" si="365"/>
        <v>0</v>
      </c>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74"/>
      <c r="AP121" s="74"/>
      <c r="AQ121" s="74"/>
      <c r="AR121" s="74">
        <v>6000</v>
      </c>
      <c r="AS121" s="74">
        <v>6000</v>
      </c>
      <c r="AT121" s="74">
        <v>0</v>
      </c>
      <c r="AU121" s="74">
        <f>AT121/AS121*100</f>
        <v>0</v>
      </c>
      <c r="AV121" s="196"/>
      <c r="AW121" s="196"/>
      <c r="AX121" s="196"/>
      <c r="AY121" s="196"/>
      <c r="AZ121" s="74"/>
      <c r="BA121" s="74"/>
      <c r="BB121" s="74"/>
      <c r="BC121" s="192"/>
      <c r="BD121" s="192"/>
      <c r="BE121" s="74"/>
      <c r="BF121" s="74"/>
      <c r="BG121" s="192"/>
      <c r="BH121" s="74"/>
      <c r="BI121" s="74"/>
      <c r="BJ121" s="74"/>
      <c r="BK121" s="75"/>
      <c r="BL121" s="74"/>
      <c r="BM121" s="74"/>
      <c r="BN121" s="74"/>
      <c r="BO121" s="192"/>
      <c r="BP121" s="192"/>
      <c r="BQ121" s="74"/>
      <c r="BR121" s="74"/>
      <c r="BS121" s="192"/>
      <c r="BT121" s="74"/>
      <c r="BU121" s="74">
        <v>3000</v>
      </c>
      <c r="BV121" s="74">
        <v>0</v>
      </c>
      <c r="BW121" s="74"/>
      <c r="BX121" s="73"/>
      <c r="BY121" s="73"/>
      <c r="BZ121" s="74"/>
      <c r="CA121" s="192"/>
      <c r="CB121" s="74"/>
      <c r="CC121" s="74"/>
      <c r="CD121" s="74"/>
      <c r="CE121" s="192"/>
      <c r="CF121" s="74"/>
      <c r="CG121" s="74"/>
      <c r="CH121" s="74"/>
      <c r="CI121" s="74"/>
      <c r="CJ121" s="74"/>
      <c r="CK121" s="74"/>
      <c r="CL121" s="74"/>
      <c r="CM121" s="74"/>
      <c r="CN121" s="73"/>
      <c r="CO121" s="73"/>
      <c r="CP121" s="74"/>
      <c r="CQ121" s="192"/>
      <c r="CR121" s="73"/>
      <c r="CS121" s="73"/>
      <c r="CT121" s="74"/>
      <c r="CU121" s="192"/>
      <c r="CV121" s="74"/>
      <c r="CW121" s="74"/>
      <c r="CX121" s="74"/>
      <c r="CY121" s="192"/>
      <c r="CZ121" s="74"/>
      <c r="DA121" s="74"/>
      <c r="DB121" s="74"/>
      <c r="DC121" s="192"/>
      <c r="DD121" s="74"/>
      <c r="DE121" s="74"/>
      <c r="DF121" s="74"/>
      <c r="DG121" s="192"/>
      <c r="DH121" s="74"/>
      <c r="DI121" s="74"/>
      <c r="DJ121" s="74"/>
      <c r="DK121" s="192"/>
      <c r="DL121" s="74"/>
      <c r="DM121" s="74"/>
      <c r="DN121" s="74"/>
      <c r="DO121" s="192"/>
      <c r="DP121" s="74"/>
      <c r="DQ121" s="74"/>
      <c r="DR121" s="74"/>
      <c r="DS121" s="74"/>
      <c r="DT121" s="74"/>
      <c r="DU121" s="74"/>
      <c r="DV121" s="74"/>
      <c r="DW121" s="74"/>
      <c r="DX121" s="74"/>
      <c r="DY121" s="74"/>
      <c r="DZ121" s="74"/>
      <c r="EA121" s="74"/>
      <c r="EB121" s="74"/>
      <c r="EC121" s="74"/>
      <c r="ED121" s="74"/>
      <c r="EE121" s="74"/>
      <c r="EF121" s="74"/>
      <c r="EG121" s="74"/>
      <c r="EH121" s="74"/>
      <c r="EI121" s="74"/>
      <c r="EJ121" s="192"/>
      <c r="EK121" s="73"/>
      <c r="EL121" s="74"/>
      <c r="EM121" s="192"/>
      <c r="EN121" s="74"/>
      <c r="EO121" s="74"/>
      <c r="EP121" s="74"/>
      <c r="EQ121" s="74"/>
      <c r="ER121" s="74"/>
      <c r="ES121" s="74"/>
      <c r="ET121" s="74"/>
      <c r="EU121" s="74"/>
      <c r="EV121" s="77"/>
      <c r="EW121" s="77"/>
      <c r="EX121" s="77"/>
      <c r="EY121" s="77"/>
      <c r="EZ121" s="74"/>
      <c r="FA121" s="74"/>
      <c r="FB121" s="74"/>
      <c r="FC121" s="74"/>
      <c r="FD121" s="74"/>
      <c r="FE121" s="74"/>
      <c r="FF121" s="74"/>
      <c r="FG121" s="74"/>
      <c r="FH121" s="74"/>
      <c r="FI121" s="74"/>
      <c r="FJ121" s="74"/>
      <c r="FK121" s="74"/>
      <c r="FL121" s="74"/>
      <c r="FM121" s="74"/>
      <c r="FN121" s="74"/>
      <c r="FO121" s="74"/>
      <c r="FP121" s="74"/>
      <c r="FQ121" s="74"/>
      <c r="FR121" s="74"/>
      <c r="FS121" s="74"/>
      <c r="FT121" s="74"/>
      <c r="FU121" s="74"/>
      <c r="FV121" s="74"/>
      <c r="FW121" s="74"/>
      <c r="FX121" s="74"/>
      <c r="FY121" s="74"/>
      <c r="FZ121" s="74"/>
      <c r="GA121" s="74"/>
      <c r="GB121" s="74"/>
      <c r="GC121" s="74"/>
      <c r="GD121" s="74"/>
      <c r="GE121" s="74"/>
      <c r="GF121" s="74"/>
      <c r="GG121" s="74"/>
      <c r="GH121" s="74"/>
      <c r="GI121" s="74"/>
      <c r="GJ121" s="74"/>
      <c r="GK121" s="74"/>
      <c r="GL121" s="74"/>
      <c r="GM121" s="74"/>
      <c r="GN121" s="74"/>
      <c r="GO121" s="74"/>
      <c r="GP121" s="74"/>
      <c r="GQ121" s="74"/>
      <c r="GR121" s="74"/>
      <c r="GS121" s="74"/>
      <c r="GT121" s="74"/>
      <c r="GU121" s="74"/>
      <c r="GV121" s="74"/>
      <c r="GW121" s="74"/>
      <c r="GX121" s="74"/>
      <c r="GY121" s="74"/>
      <c r="GZ121" s="74"/>
      <c r="HA121" s="74"/>
      <c r="HB121" s="74"/>
      <c r="HC121" s="74"/>
      <c r="HD121" s="74"/>
      <c r="HE121" s="74"/>
      <c r="HF121" s="74"/>
      <c r="HG121" s="74"/>
      <c r="HH121" s="74"/>
      <c r="HI121" s="74"/>
      <c r="HJ121" s="74"/>
      <c r="HK121" s="74"/>
      <c r="HL121" s="74"/>
      <c r="HM121" s="74"/>
      <c r="HN121" s="74"/>
      <c r="HO121" s="74"/>
      <c r="HP121" s="74"/>
      <c r="HQ121" s="74"/>
      <c r="HR121" s="74"/>
      <c r="HS121" s="74"/>
      <c r="HT121" s="74"/>
      <c r="HU121" s="74"/>
      <c r="HV121" s="74"/>
      <c r="HW121" s="74"/>
      <c r="HX121" s="74"/>
      <c r="HY121" s="74"/>
      <c r="HZ121" s="74"/>
      <c r="IA121" s="74"/>
      <c r="IB121" s="74"/>
      <c r="IC121" s="74"/>
      <c r="ID121" s="74"/>
      <c r="IE121" s="74"/>
      <c r="IF121" s="74"/>
      <c r="IG121" s="74"/>
      <c r="IH121" s="74"/>
      <c r="II121" s="74"/>
      <c r="IJ121" s="74"/>
      <c r="IK121" s="74"/>
      <c r="IL121" s="74"/>
      <c r="IM121" s="74"/>
    </row>
    <row r="122" spans="1:247" ht="15.75" x14ac:dyDescent="0.25">
      <c r="A122" s="10" t="s">
        <v>219</v>
      </c>
      <c r="B122" s="157">
        <f t="shared" si="322"/>
        <v>1716</v>
      </c>
      <c r="C122" s="157">
        <f t="shared" si="323"/>
        <v>1716</v>
      </c>
      <c r="D122" s="157">
        <f t="shared" si="324"/>
        <v>1716</v>
      </c>
      <c r="E122" s="157"/>
      <c r="F122" s="229">
        <f t="shared" si="298"/>
        <v>0</v>
      </c>
      <c r="G122" s="74">
        <f t="shared" si="365"/>
        <v>0</v>
      </c>
      <c r="H122" s="74"/>
      <c r="I122" s="74"/>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4"/>
      <c r="AN122" s="74"/>
      <c r="AO122" s="74"/>
      <c r="AP122" s="74"/>
      <c r="AQ122" s="74"/>
      <c r="AR122" s="74"/>
      <c r="AS122" s="74"/>
      <c r="AT122" s="74"/>
      <c r="AU122" s="74"/>
      <c r="AV122" s="196"/>
      <c r="AW122" s="196"/>
      <c r="AX122" s="196"/>
      <c r="AY122" s="196"/>
      <c r="AZ122" s="74"/>
      <c r="BA122" s="74"/>
      <c r="BB122" s="74"/>
      <c r="BC122" s="192"/>
      <c r="BD122" s="192"/>
      <c r="BE122" s="74"/>
      <c r="BF122" s="74"/>
      <c r="BG122" s="192"/>
      <c r="BH122" s="74">
        <v>1716</v>
      </c>
      <c r="BI122" s="74">
        <v>1716</v>
      </c>
      <c r="BJ122" s="74">
        <v>0</v>
      </c>
      <c r="BK122" s="75">
        <f t="shared" si="325"/>
        <v>0</v>
      </c>
      <c r="BL122" s="74"/>
      <c r="BM122" s="74"/>
      <c r="BN122" s="74"/>
      <c r="BO122" s="192"/>
      <c r="BP122" s="192"/>
      <c r="BQ122" s="74"/>
      <c r="BR122" s="74"/>
      <c r="BS122" s="192"/>
      <c r="BT122" s="74"/>
      <c r="BU122" s="74"/>
      <c r="BV122" s="74"/>
      <c r="BW122" s="74"/>
      <c r="BX122" s="73"/>
      <c r="BY122" s="73"/>
      <c r="BZ122" s="74"/>
      <c r="CA122" s="192"/>
      <c r="CB122" s="74"/>
      <c r="CC122" s="74"/>
      <c r="CD122" s="74"/>
      <c r="CE122" s="192"/>
      <c r="CF122" s="74"/>
      <c r="CG122" s="74"/>
      <c r="CH122" s="74"/>
      <c r="CI122" s="74"/>
      <c r="CJ122" s="74"/>
      <c r="CK122" s="74"/>
      <c r="CL122" s="74"/>
      <c r="CM122" s="74"/>
      <c r="CN122" s="73"/>
      <c r="CO122" s="73"/>
      <c r="CP122" s="74"/>
      <c r="CQ122" s="192"/>
      <c r="CR122" s="73"/>
      <c r="CS122" s="73"/>
      <c r="CT122" s="74"/>
      <c r="CU122" s="192"/>
      <c r="CV122" s="74"/>
      <c r="CW122" s="74"/>
      <c r="CX122" s="74"/>
      <c r="CY122" s="192"/>
      <c r="CZ122" s="74"/>
      <c r="DA122" s="74"/>
      <c r="DB122" s="74"/>
      <c r="DC122" s="192"/>
      <c r="DD122" s="74"/>
      <c r="DE122" s="74"/>
      <c r="DF122" s="74"/>
      <c r="DG122" s="192"/>
      <c r="DH122" s="74"/>
      <c r="DI122" s="74"/>
      <c r="DJ122" s="74"/>
      <c r="DK122" s="192"/>
      <c r="DL122" s="74"/>
      <c r="DM122" s="74"/>
      <c r="DN122" s="74"/>
      <c r="DO122" s="192"/>
      <c r="DP122" s="74"/>
      <c r="DQ122" s="74"/>
      <c r="DR122" s="74"/>
      <c r="DS122" s="74"/>
      <c r="DT122" s="74"/>
      <c r="DU122" s="74"/>
      <c r="DV122" s="74"/>
      <c r="DW122" s="74"/>
      <c r="DX122" s="74"/>
      <c r="DY122" s="74"/>
      <c r="DZ122" s="74"/>
      <c r="EA122" s="74"/>
      <c r="EB122" s="74"/>
      <c r="EC122" s="74"/>
      <c r="ED122" s="74"/>
      <c r="EE122" s="74"/>
      <c r="EF122" s="74"/>
      <c r="EG122" s="74"/>
      <c r="EH122" s="74"/>
      <c r="EI122" s="74"/>
      <c r="EJ122" s="192"/>
      <c r="EK122" s="73"/>
      <c r="EL122" s="74"/>
      <c r="EM122" s="192"/>
      <c r="EN122" s="74"/>
      <c r="EO122" s="74"/>
      <c r="EP122" s="74"/>
      <c r="EQ122" s="74"/>
      <c r="ER122" s="74"/>
      <c r="ES122" s="74"/>
      <c r="ET122" s="74"/>
      <c r="EU122" s="74"/>
      <c r="EV122" s="77"/>
      <c r="EW122" s="77"/>
      <c r="EX122" s="77"/>
      <c r="EY122" s="77"/>
      <c r="EZ122" s="74"/>
      <c r="FA122" s="74"/>
      <c r="FB122" s="74"/>
      <c r="FC122" s="74"/>
      <c r="FD122" s="74"/>
      <c r="FE122" s="74"/>
      <c r="FF122" s="74"/>
      <c r="FG122" s="74"/>
      <c r="FH122" s="74"/>
      <c r="FI122" s="74"/>
      <c r="FJ122" s="74"/>
      <c r="FK122" s="74"/>
      <c r="FL122" s="74"/>
      <c r="FM122" s="74"/>
      <c r="FN122" s="74"/>
      <c r="FO122" s="74"/>
      <c r="FP122" s="74"/>
      <c r="FQ122" s="74"/>
      <c r="FR122" s="74"/>
      <c r="FS122" s="74"/>
      <c r="FT122" s="74"/>
      <c r="FU122" s="74"/>
      <c r="FV122" s="74"/>
      <c r="FW122" s="74"/>
      <c r="FX122" s="74"/>
      <c r="FY122" s="74"/>
      <c r="FZ122" s="74"/>
      <c r="GA122" s="74"/>
      <c r="GB122" s="74"/>
      <c r="GC122" s="74"/>
      <c r="GD122" s="74"/>
      <c r="GE122" s="74"/>
      <c r="GF122" s="74"/>
      <c r="GG122" s="74"/>
      <c r="GH122" s="74"/>
      <c r="GI122" s="74"/>
      <c r="GJ122" s="74"/>
      <c r="GK122" s="74"/>
      <c r="GL122" s="74"/>
      <c r="GM122" s="74"/>
      <c r="GN122" s="74"/>
      <c r="GO122" s="74"/>
      <c r="GP122" s="74"/>
      <c r="GQ122" s="74"/>
      <c r="GR122" s="74"/>
      <c r="GS122" s="74"/>
      <c r="GT122" s="74"/>
      <c r="GU122" s="74"/>
      <c r="GV122" s="74"/>
      <c r="GW122" s="74"/>
      <c r="GX122" s="74"/>
      <c r="GY122" s="74"/>
      <c r="GZ122" s="74"/>
      <c r="HA122" s="74"/>
      <c r="HB122" s="74"/>
      <c r="HC122" s="74"/>
      <c r="HD122" s="74"/>
      <c r="HE122" s="74"/>
      <c r="HF122" s="74"/>
      <c r="HG122" s="74"/>
      <c r="HH122" s="74"/>
      <c r="HI122" s="74"/>
      <c r="HJ122" s="74"/>
      <c r="HK122" s="74"/>
      <c r="HL122" s="74"/>
      <c r="HM122" s="74"/>
      <c r="HN122" s="74"/>
      <c r="HO122" s="74"/>
      <c r="HP122" s="74"/>
      <c r="HQ122" s="74"/>
      <c r="HR122" s="74"/>
      <c r="HS122" s="74"/>
      <c r="HT122" s="74"/>
      <c r="HU122" s="74"/>
      <c r="HV122" s="74"/>
      <c r="HW122" s="74"/>
      <c r="HX122" s="74"/>
      <c r="HY122" s="74"/>
      <c r="HZ122" s="74"/>
      <c r="IA122" s="74"/>
      <c r="IB122" s="74"/>
      <c r="IC122" s="74"/>
      <c r="ID122" s="74"/>
      <c r="IE122" s="74"/>
      <c r="IF122" s="74"/>
      <c r="IG122" s="74"/>
      <c r="IH122" s="74"/>
      <c r="II122" s="74"/>
      <c r="IJ122" s="74"/>
      <c r="IK122" s="74"/>
      <c r="IL122" s="74"/>
      <c r="IM122" s="74"/>
    </row>
    <row r="123" spans="1:247" ht="15.75" x14ac:dyDescent="0.25">
      <c r="A123" s="10" t="s">
        <v>336</v>
      </c>
      <c r="B123" s="157">
        <f t="shared" si="322"/>
        <v>2703</v>
      </c>
      <c r="C123" s="157">
        <f t="shared" si="323"/>
        <v>2703</v>
      </c>
      <c r="D123" s="157">
        <f t="shared" si="324"/>
        <v>2703</v>
      </c>
      <c r="E123" s="157"/>
      <c r="F123" s="229">
        <f t="shared" si="298"/>
        <v>0</v>
      </c>
      <c r="G123" s="74">
        <f t="shared" si="365"/>
        <v>0</v>
      </c>
      <c r="H123" s="74"/>
      <c r="I123" s="74"/>
      <c r="J123" s="74"/>
      <c r="K123" s="74"/>
      <c r="L123" s="74"/>
      <c r="M123" s="74"/>
      <c r="N123" s="74"/>
      <c r="O123" s="74"/>
      <c r="P123" s="74"/>
      <c r="Q123" s="74"/>
      <c r="R123" s="74"/>
      <c r="S123" s="74"/>
      <c r="T123" s="74"/>
      <c r="U123" s="74"/>
      <c r="V123" s="74"/>
      <c r="W123" s="74"/>
      <c r="X123" s="74"/>
      <c r="Y123" s="74"/>
      <c r="Z123" s="74"/>
      <c r="AA123" s="74"/>
      <c r="AB123" s="74"/>
      <c r="AC123" s="74"/>
      <c r="AD123" s="74"/>
      <c r="AE123" s="74"/>
      <c r="AF123" s="74"/>
      <c r="AG123" s="74"/>
      <c r="AH123" s="74"/>
      <c r="AI123" s="74"/>
      <c r="AJ123" s="74"/>
      <c r="AK123" s="74"/>
      <c r="AL123" s="74"/>
      <c r="AM123" s="74"/>
      <c r="AN123" s="74"/>
      <c r="AO123" s="74"/>
      <c r="AP123" s="74"/>
      <c r="AQ123" s="74"/>
      <c r="AR123" s="74"/>
      <c r="AS123" s="74"/>
      <c r="AT123" s="74"/>
      <c r="AU123" s="74"/>
      <c r="AV123" s="196"/>
      <c r="AW123" s="196"/>
      <c r="AX123" s="196"/>
      <c r="AY123" s="196"/>
      <c r="AZ123" s="74"/>
      <c r="BA123" s="74"/>
      <c r="BB123" s="74"/>
      <c r="BC123" s="192"/>
      <c r="BD123" s="192"/>
      <c r="BE123" s="74"/>
      <c r="BF123" s="74"/>
      <c r="BG123" s="192"/>
      <c r="BH123" s="74">
        <v>2703</v>
      </c>
      <c r="BI123" s="74">
        <v>2703</v>
      </c>
      <c r="BJ123" s="74">
        <v>0</v>
      </c>
      <c r="BK123" s="75">
        <f t="shared" si="325"/>
        <v>0</v>
      </c>
      <c r="BL123" s="74"/>
      <c r="BM123" s="74"/>
      <c r="BN123" s="74"/>
      <c r="BO123" s="192"/>
      <c r="BP123" s="192"/>
      <c r="BQ123" s="74"/>
      <c r="BR123" s="74"/>
      <c r="BS123" s="192"/>
      <c r="BT123" s="74"/>
      <c r="BU123" s="74"/>
      <c r="BV123" s="74"/>
      <c r="BW123" s="74"/>
      <c r="BX123" s="73"/>
      <c r="BY123" s="73"/>
      <c r="BZ123" s="74"/>
      <c r="CA123" s="192"/>
      <c r="CB123" s="74"/>
      <c r="CC123" s="74"/>
      <c r="CD123" s="74"/>
      <c r="CE123" s="192"/>
      <c r="CF123" s="74"/>
      <c r="CG123" s="74"/>
      <c r="CH123" s="74"/>
      <c r="CI123" s="74"/>
      <c r="CJ123" s="74"/>
      <c r="CK123" s="74"/>
      <c r="CL123" s="74"/>
      <c r="CM123" s="74"/>
      <c r="CN123" s="73"/>
      <c r="CO123" s="73"/>
      <c r="CP123" s="74"/>
      <c r="CQ123" s="192"/>
      <c r="CR123" s="73"/>
      <c r="CS123" s="73"/>
      <c r="CT123" s="74"/>
      <c r="CU123" s="192"/>
      <c r="CV123" s="74"/>
      <c r="CW123" s="74"/>
      <c r="CX123" s="74"/>
      <c r="CY123" s="192"/>
      <c r="CZ123" s="74"/>
      <c r="DA123" s="74"/>
      <c r="DB123" s="74"/>
      <c r="DC123" s="192"/>
      <c r="DD123" s="74"/>
      <c r="DE123" s="74"/>
      <c r="DF123" s="74"/>
      <c r="DG123" s="192"/>
      <c r="DH123" s="74"/>
      <c r="DI123" s="74"/>
      <c r="DJ123" s="74"/>
      <c r="DK123" s="192"/>
      <c r="DL123" s="74"/>
      <c r="DM123" s="74"/>
      <c r="DN123" s="74"/>
      <c r="DO123" s="192"/>
      <c r="DP123" s="74"/>
      <c r="DQ123" s="74"/>
      <c r="DR123" s="74"/>
      <c r="DS123" s="74"/>
      <c r="DT123" s="74"/>
      <c r="DU123" s="74"/>
      <c r="DV123" s="74"/>
      <c r="DW123" s="74"/>
      <c r="DX123" s="74"/>
      <c r="DY123" s="74"/>
      <c r="DZ123" s="74"/>
      <c r="EA123" s="74"/>
      <c r="EB123" s="74"/>
      <c r="EC123" s="74"/>
      <c r="ED123" s="74"/>
      <c r="EE123" s="74"/>
      <c r="EF123" s="74"/>
      <c r="EG123" s="74"/>
      <c r="EH123" s="74"/>
      <c r="EI123" s="74"/>
      <c r="EJ123" s="192"/>
      <c r="EK123" s="73"/>
      <c r="EL123" s="74"/>
      <c r="EM123" s="192"/>
      <c r="EN123" s="74"/>
      <c r="EO123" s="74"/>
      <c r="EP123" s="74"/>
      <c r="EQ123" s="74"/>
      <c r="ER123" s="74"/>
      <c r="ES123" s="74"/>
      <c r="ET123" s="74"/>
      <c r="EU123" s="74"/>
      <c r="EV123" s="77"/>
      <c r="EW123" s="77"/>
      <c r="EX123" s="77"/>
      <c r="EY123" s="77"/>
      <c r="EZ123" s="74"/>
      <c r="FA123" s="74"/>
      <c r="FB123" s="74"/>
      <c r="FC123" s="74"/>
      <c r="FD123" s="74"/>
      <c r="FE123" s="74"/>
      <c r="FF123" s="74"/>
      <c r="FG123" s="74"/>
      <c r="FH123" s="74"/>
      <c r="FI123" s="74"/>
      <c r="FJ123" s="74"/>
      <c r="FK123" s="74"/>
      <c r="FL123" s="74"/>
      <c r="FM123" s="74"/>
      <c r="FN123" s="74"/>
      <c r="FO123" s="74"/>
      <c r="FP123" s="74"/>
      <c r="FQ123" s="74"/>
      <c r="FR123" s="74"/>
      <c r="FS123" s="74"/>
      <c r="FT123" s="74"/>
      <c r="FU123" s="74"/>
      <c r="FV123" s="74"/>
      <c r="FW123" s="74"/>
      <c r="FX123" s="74"/>
      <c r="FY123" s="74"/>
      <c r="FZ123" s="74"/>
      <c r="GA123" s="74"/>
      <c r="GB123" s="74"/>
      <c r="GC123" s="74"/>
      <c r="GD123" s="74"/>
      <c r="GE123" s="74"/>
      <c r="GF123" s="74"/>
      <c r="GG123" s="74"/>
      <c r="GH123" s="74"/>
      <c r="GI123" s="74"/>
      <c r="GJ123" s="74"/>
      <c r="GK123" s="74"/>
      <c r="GL123" s="74"/>
      <c r="GM123" s="74"/>
      <c r="GN123" s="74"/>
      <c r="GO123" s="74"/>
      <c r="GP123" s="74"/>
      <c r="GQ123" s="74"/>
      <c r="GR123" s="74"/>
      <c r="GS123" s="74"/>
      <c r="GT123" s="74"/>
      <c r="GU123" s="74"/>
      <c r="GV123" s="74"/>
      <c r="GW123" s="74"/>
      <c r="GX123" s="74"/>
      <c r="GY123" s="74"/>
      <c r="GZ123" s="74"/>
      <c r="HA123" s="74"/>
      <c r="HB123" s="74"/>
      <c r="HC123" s="74"/>
      <c r="HD123" s="74"/>
      <c r="HE123" s="74"/>
      <c r="HF123" s="74"/>
      <c r="HG123" s="74"/>
      <c r="HH123" s="74"/>
      <c r="HI123" s="74"/>
      <c r="HJ123" s="74"/>
      <c r="HK123" s="74"/>
      <c r="HL123" s="74"/>
      <c r="HM123" s="74"/>
      <c r="HN123" s="74"/>
      <c r="HO123" s="74"/>
      <c r="HP123" s="74"/>
      <c r="HQ123" s="74"/>
      <c r="HR123" s="74"/>
      <c r="HS123" s="74"/>
      <c r="HT123" s="74"/>
      <c r="HU123" s="74"/>
      <c r="HV123" s="74"/>
      <c r="HW123" s="74"/>
      <c r="HX123" s="74"/>
      <c r="HY123" s="74"/>
      <c r="HZ123" s="74"/>
      <c r="IA123" s="74"/>
      <c r="IB123" s="74"/>
      <c r="IC123" s="74"/>
      <c r="ID123" s="74"/>
      <c r="IE123" s="74"/>
      <c r="IF123" s="74"/>
      <c r="IG123" s="74"/>
      <c r="IH123" s="74"/>
      <c r="II123" s="74"/>
      <c r="IJ123" s="74"/>
      <c r="IK123" s="74"/>
      <c r="IL123" s="74"/>
      <c r="IM123" s="74"/>
    </row>
    <row r="124" spans="1:247" s="69" customFormat="1" ht="31.5" x14ac:dyDescent="0.25">
      <c r="A124" s="80" t="s">
        <v>165</v>
      </c>
      <c r="B124" s="156">
        <f t="shared" si="322"/>
        <v>92514.730980000008</v>
      </c>
      <c r="C124" s="156">
        <f t="shared" si="323"/>
        <v>90108.590890000007</v>
      </c>
      <c r="D124" s="156">
        <f t="shared" si="324"/>
        <v>90108.590890000007</v>
      </c>
      <c r="E124" s="156"/>
      <c r="F124" s="228">
        <f t="shared" si="298"/>
        <v>9432.3933500000003</v>
      </c>
      <c r="G124" s="71">
        <f t="shared" si="365"/>
        <v>10.467806961396818</v>
      </c>
      <c r="H124" s="72">
        <f>H125+H126+H127+H128+H129+H130+H132+H133+H134+H135+H136</f>
        <v>2732.2712700000002</v>
      </c>
      <c r="I124" s="72">
        <f>I125+I126+I127+I128+I129+I130+I132+I133+I134+I135+I136</f>
        <v>2732.2712700000002</v>
      </c>
      <c r="J124" s="72">
        <f>J125+J126+J127+J128+J129+J130+J132+J133+J134+J135+J136</f>
        <v>802.47190999999998</v>
      </c>
      <c r="K124" s="71">
        <f>J124/I124*100</f>
        <v>29.370140469251428</v>
      </c>
      <c r="L124" s="72">
        <f t="shared" ref="L124" si="463">L125+L126+L127+L128+L129+L130+L132+L133+L134+L135+L136</f>
        <v>0</v>
      </c>
      <c r="M124" s="72">
        <f t="shared" ref="M124:O124" si="464">M125+M126+M127+M128+M129+M130+M132+M133+M134+M135+M136</f>
        <v>0</v>
      </c>
      <c r="N124" s="72">
        <f t="shared" si="464"/>
        <v>0</v>
      </c>
      <c r="O124" s="72">
        <f t="shared" si="464"/>
        <v>0</v>
      </c>
      <c r="P124" s="72">
        <f t="shared" ref="P124" si="465">P125+P126+P127+P128+P129+P130+P132+P133+P134+P135+P136</f>
        <v>0</v>
      </c>
      <c r="Q124" s="72">
        <f t="shared" ref="Q124:W124" si="466">Q125+Q126+Q127+Q128+Q129+Q130+Q132+Q133+Q134+Q135+Q136</f>
        <v>0</v>
      </c>
      <c r="R124" s="72">
        <f t="shared" si="466"/>
        <v>0</v>
      </c>
      <c r="S124" s="72">
        <f t="shared" si="466"/>
        <v>0</v>
      </c>
      <c r="T124" s="72">
        <f t="shared" ref="T124" si="467">T125+T126+T127+T128+T129+T130+T132+T133+T134+T135+T136</f>
        <v>714.28571999999997</v>
      </c>
      <c r="U124" s="72">
        <f t="shared" si="466"/>
        <v>714.28571999999997</v>
      </c>
      <c r="V124" s="72">
        <f t="shared" si="466"/>
        <v>0</v>
      </c>
      <c r="W124" s="72">
        <f t="shared" si="466"/>
        <v>0</v>
      </c>
      <c r="X124" s="72">
        <f>SUM(X125:X136)</f>
        <v>112.35955</v>
      </c>
      <c r="Y124" s="72">
        <f>SUM(Y125:Y136)</f>
        <v>112.35955</v>
      </c>
      <c r="Z124" s="72">
        <f>SUM(Z125:Z136)</f>
        <v>112.35955</v>
      </c>
      <c r="AA124" s="71">
        <f>Z124/Y124*100</f>
        <v>100</v>
      </c>
      <c r="AB124" s="72">
        <f>AB125+AB126+AB127+AB128+AB129+AB130+AB132+AB133+AB134+AB135+AB136</f>
        <v>56.179769999999998</v>
      </c>
      <c r="AC124" s="72">
        <f>AC125+AC126+AC127+AC128+AC129+AC130+AC132+AC133+AC134+AC135+AC136</f>
        <v>56.179769999999998</v>
      </c>
      <c r="AD124" s="72">
        <f>AD125+AD126+AD127+AD128+AD129+AD130+AD132+AD133+AD134+AD135+AD136</f>
        <v>56.179769999999998</v>
      </c>
      <c r="AE124" s="71">
        <f>AD124/AC124*100</f>
        <v>100</v>
      </c>
      <c r="AF124" s="72">
        <f>AF125+AF126+AF127+AF128+AF129+AF130+AF132+AF133+AF134+AF135+AF136</f>
        <v>62.63467</v>
      </c>
      <c r="AG124" s="72">
        <f>AG125+AG126+AG127+AG128+AG129+AG130+AG132+AG133+AG134+AG135+AG136</f>
        <v>62.63467</v>
      </c>
      <c r="AH124" s="72">
        <f>AH125+AH126+AH127+AH128+AH129+AH130+AH132+AH133+AH134+AH135+AH136</f>
        <v>62.63467</v>
      </c>
      <c r="AI124" s="71">
        <f>AH124/AG124*100</f>
        <v>100</v>
      </c>
      <c r="AJ124" s="71"/>
      <c r="AK124" s="72">
        <f>AK125+AK126+AK127+AK128+AK129+AK130+AK132+AK133+AK134+AK135+AK136</f>
        <v>0</v>
      </c>
      <c r="AL124" s="72">
        <f>AL125+AL126+AL127+AL128+AL129+AL130+AL132+AL133+AL134+AL135+AL136</f>
        <v>0</v>
      </c>
      <c r="AM124" s="72">
        <f>AM125+AM126+AM127+AM128+AM129+AM130+AM132+AM133+AM134+AM135+AM136</f>
        <v>0</v>
      </c>
      <c r="AN124" s="72"/>
      <c r="AO124" s="72">
        <f>SUM(AO125:AO136)</f>
        <v>0</v>
      </c>
      <c r="AP124" s="72">
        <f>SUM(AP125:AP136)</f>
        <v>0</v>
      </c>
      <c r="AQ124" s="71"/>
      <c r="AR124" s="72">
        <f>AR125+AR126+AR127+AR128+AR129+AR130+AR132+AR133+AR134+AR135+AR136</f>
        <v>6000</v>
      </c>
      <c r="AS124" s="72">
        <f>AS125+AS126+AS127+AS128+AS129+AS130+AS132+AS133+AS134+AS135+AS136</f>
        <v>6000</v>
      </c>
      <c r="AT124" s="72">
        <f>AT125+AT126+AT127+AT128+AT129+AT130+AT132+AT133+AT134+AT135+AT136</f>
        <v>0</v>
      </c>
      <c r="AU124" s="71">
        <f>AT124/AS124*100</f>
        <v>0</v>
      </c>
      <c r="AV124" s="72">
        <f t="shared" ref="AV124" si="468">AV125+AV126+AV127+AV128+AV129+AV130+AV132+AV133+AV134+AV135+AV136</f>
        <v>38306.400000000001</v>
      </c>
      <c r="AW124" s="72">
        <f t="shared" ref="AW124:BB124" si="469">AW125+AW126+AW127+AW128+AW129+AW130+AW132+AW133+AW134+AW135+AW136</f>
        <v>38306.400000000001</v>
      </c>
      <c r="AX124" s="72">
        <f t="shared" si="469"/>
        <v>5831.4446500000004</v>
      </c>
      <c r="AY124" s="72">
        <f t="shared" si="469"/>
        <v>15.223160229100099</v>
      </c>
      <c r="AZ124" s="72">
        <f t="shared" ref="AZ124" si="470">AZ125+AZ126+AZ127+AZ128+AZ129+AZ130+AZ132+AZ133+AZ134+AZ135+AZ136</f>
        <v>0</v>
      </c>
      <c r="BA124" s="72">
        <f t="shared" si="469"/>
        <v>0</v>
      </c>
      <c r="BB124" s="72">
        <f t="shared" si="469"/>
        <v>0</v>
      </c>
      <c r="BC124" s="72"/>
      <c r="BD124" s="72"/>
      <c r="BE124" s="72">
        <f>BE125+BE126+BE127+BE128+BE129+BE130+BE132+BE133+BE134+BE135+BE136</f>
        <v>0</v>
      </c>
      <c r="BF124" s="72">
        <f>BF125+BF126+BF127+BF128+BF129+BF130+BF132+BF133+BF134+BF135+BF136</f>
        <v>0</v>
      </c>
      <c r="BG124" s="72">
        <f>BG125+BG126+BG127+BG128+BG129+BG130+BG132+BG133+BG134+BG135+BG136</f>
        <v>0</v>
      </c>
      <c r="BH124" s="72">
        <f>BH125+BH126+BH127+BH128+BH129+BH130+BH132+BH133+BH134+BH135+BH136+BH131</f>
        <v>31146</v>
      </c>
      <c r="BI124" s="72">
        <f>BI125+BI126+BI127+BI128+BI129+BI130+BI132+BI133+BI134+BI135+BI136+BI131</f>
        <v>31146</v>
      </c>
      <c r="BJ124" s="72">
        <f>BJ125+BJ126+BJ127+BJ128+BJ129+BJ130+BJ132+BJ133+BJ134+BJ135+BJ136+BJ131</f>
        <v>0</v>
      </c>
      <c r="BK124" s="193">
        <f t="shared" si="325"/>
        <v>0</v>
      </c>
      <c r="BL124" s="72">
        <f t="shared" ref="BL124" si="471">BL125+BL126+BL127+BL128+BL129+BL130+BL132+BL133+BL134+BL135+BL136</f>
        <v>0</v>
      </c>
      <c r="BM124" s="72">
        <f t="shared" ref="BM124:BO124" si="472">BM125+BM126+BM127+BM128+BM129+BM130+BM132+BM133+BM134+BM135+BM136</f>
        <v>0</v>
      </c>
      <c r="BN124" s="72">
        <f t="shared" si="472"/>
        <v>0</v>
      </c>
      <c r="BO124" s="72">
        <f t="shared" si="472"/>
        <v>0</v>
      </c>
      <c r="BP124" s="72"/>
      <c r="BQ124" s="72">
        <f>BQ125+BQ126+BQ127+BQ128+BQ129+BQ130+BQ132+BQ133+BQ134+BQ135+BQ136</f>
        <v>0</v>
      </c>
      <c r="BR124" s="72">
        <f>BR125+BR126+BR127+BR128+BR129+BR130+BR132+BR133+BR134+BR135+BR136</f>
        <v>0</v>
      </c>
      <c r="BS124" s="72">
        <f>BS125+BS126+BS127+BS128+BS129+BS130+BS132+BS133+BS134+BS135+BS136</f>
        <v>0</v>
      </c>
      <c r="BT124" s="72"/>
      <c r="BU124" s="72">
        <f>BU125+BU126+BU127+BU128+BU129+BU130+BU131+BU132+BU133+BU134+BU135+BU136</f>
        <v>1168.9299099999998</v>
      </c>
      <c r="BV124" s="72">
        <f>BV125+BV126+BV127+BV128+BV129+BV130+BV131+BV132+BV133+BV134+BV135+BV136</f>
        <v>0</v>
      </c>
      <c r="BW124" s="71">
        <f>BV124/BU124*100</f>
        <v>0</v>
      </c>
      <c r="BX124" s="72">
        <f t="shared" ref="BX124:BY124" si="473">BX125+BX126+BX127+BX128+BX129+BX130+BX132+BX133+BX134+BX135+BX136</f>
        <v>10384.6</v>
      </c>
      <c r="BY124" s="72">
        <f t="shared" si="473"/>
        <v>6809.53</v>
      </c>
      <c r="BZ124" s="72">
        <f t="shared" ref="BZ124" si="474">BZ125+BZ126+BZ127+BZ128+BZ129+BZ130+BZ132+BZ133+BZ134+BZ135+BZ136</f>
        <v>2567.3027999999999</v>
      </c>
      <c r="CA124" s="72">
        <f>BZ124/BY124*100</f>
        <v>37.70161523629384</v>
      </c>
      <c r="CB124" s="72">
        <f>CB125+CB126+CB127+CB128+CB129+CB130+CB132+CB133+CB134+CB135+CB136</f>
        <v>1000</v>
      </c>
      <c r="CC124" s="72">
        <f>CC125+CC126+CC127+CC128+CC129+CC130+CC132+CC133+CC134+CC135+CC136</f>
        <v>0</v>
      </c>
      <c r="CD124" s="72">
        <f>CD125+CD126+CD127+CD128+CD129+CD130+CD132+CD133+CD134+CD135+CD136</f>
        <v>0</v>
      </c>
      <c r="CE124" s="72"/>
      <c r="CF124" s="72">
        <f t="shared" ref="CF124" si="475">CF125+CF126+CF127+CF128+CF129+CF130+CF132+CF133+CF134+CF135+CF136</f>
        <v>1000</v>
      </c>
      <c r="CG124" s="72">
        <f t="shared" ref="CG124:CL124" si="476">CG125+CG126+CG127+CG128+CG129+CG130+CG132+CG133+CG134+CG135+CG136</f>
        <v>2000</v>
      </c>
      <c r="CH124" s="72">
        <f t="shared" si="476"/>
        <v>0</v>
      </c>
      <c r="CI124" s="72">
        <f>CH124/CG124*100</f>
        <v>0</v>
      </c>
      <c r="CJ124" s="72">
        <f t="shared" ref="CJ124" si="477">CJ125+CJ126+CJ127+CJ128+CJ129+CJ130+CJ132+CJ133+CJ134+CJ135+CJ136</f>
        <v>500</v>
      </c>
      <c r="CK124" s="72">
        <f t="shared" si="476"/>
        <v>500</v>
      </c>
      <c r="CL124" s="72">
        <f t="shared" si="476"/>
        <v>0</v>
      </c>
      <c r="CM124" s="72">
        <f>CL124/CK124*100</f>
        <v>0</v>
      </c>
      <c r="CN124" s="72">
        <f t="shared" ref="CN124" si="478">CN125+CN126+CN127+CN128+CN129+CN130+CN132+CN133+CN134+CN135+CN136</f>
        <v>0</v>
      </c>
      <c r="CO124" s="72">
        <f t="shared" ref="CO124:CX124" si="479">CO125+CO126+CO127+CO128+CO129+CO130+CO132+CO133+CO134+CO135+CO136</f>
        <v>0</v>
      </c>
      <c r="CP124" s="72">
        <f t="shared" si="479"/>
        <v>0</v>
      </c>
      <c r="CQ124" s="72">
        <f t="shared" si="479"/>
        <v>0</v>
      </c>
      <c r="CR124" s="72">
        <f t="shared" si="479"/>
        <v>0</v>
      </c>
      <c r="CS124" s="72">
        <f t="shared" ref="CS124:CU124" si="480">CS125+CS126+CS127+CS128+CS129+CS130+CS132+CS133+CS134+CS135+CS136</f>
        <v>0</v>
      </c>
      <c r="CT124" s="72">
        <f t="shared" si="480"/>
        <v>0</v>
      </c>
      <c r="CU124" s="72">
        <f t="shared" si="480"/>
        <v>0</v>
      </c>
      <c r="CV124" s="72">
        <f t="shared" ref="CV124" si="481">CV125+CV126+CV127+CV128+CV129+CV130+CV132+CV133+CV134+CV135+CV136</f>
        <v>0</v>
      </c>
      <c r="CW124" s="72">
        <f t="shared" si="479"/>
        <v>0</v>
      </c>
      <c r="CX124" s="72">
        <f t="shared" si="479"/>
        <v>0</v>
      </c>
      <c r="CY124" s="72"/>
      <c r="CZ124" s="72">
        <f>CZ125+CZ126+CZ127+CZ128+CZ129+CZ130+CZ132+CZ133+CZ134+CZ135+CZ136</f>
        <v>0</v>
      </c>
      <c r="DA124" s="72">
        <f>DA125+DA126+DA127+DA128+DA129+DA130+DA132+DA133+DA134+DA135+DA136</f>
        <v>0</v>
      </c>
      <c r="DB124" s="72">
        <f>DB125+DB126+DB127+DB128+DB129+DB130+DB132+DB133+DB134+DB135+DB136</f>
        <v>0</v>
      </c>
      <c r="DC124" s="72"/>
      <c r="DD124" s="72">
        <f t="shared" ref="DD124" si="482">DD125+DD126+DD127+DD128+DD129+DD130+DD132+DD133+DD134+DD135+DD136</f>
        <v>0</v>
      </c>
      <c r="DE124" s="72">
        <f t="shared" ref="DE124:DF124" si="483">DE125+DE126+DE127+DE128+DE129+DE130+DE132+DE133+DE134+DE135+DE136</f>
        <v>0</v>
      </c>
      <c r="DF124" s="72">
        <f t="shared" si="483"/>
        <v>0</v>
      </c>
      <c r="DG124" s="72"/>
      <c r="DH124" s="72">
        <f>DH125+DH126+DH127+DH128+DH129+DH130+DH132+DH133+DH134+DH135+DH136</f>
        <v>0</v>
      </c>
      <c r="DI124" s="72">
        <f>DI125+DI126+DI127+DI128+DI129+DI130+DI132+DI133+DI134+DI135+DI136</f>
        <v>0</v>
      </c>
      <c r="DJ124" s="72">
        <f>DJ125+DJ126+DJ127+DJ128+DJ129+DJ130+DJ132+DJ133+DJ134+DJ135+DJ136</f>
        <v>0</v>
      </c>
      <c r="DK124" s="72"/>
      <c r="DL124" s="72">
        <f>DL125+DL126+DL127+DL128+DL129+DL130+DL132+DL133+DL134+DL135+DL136</f>
        <v>0</v>
      </c>
      <c r="DM124" s="72">
        <f>DM125+DM126+DM127+DM128+DM129+DM130+DM132+DM133+DM134+DM135+DM136</f>
        <v>0</v>
      </c>
      <c r="DN124" s="72">
        <f>DN125+DN126+DN127+DN128+DN129+DN130+DN132+DN133+DN134+DN135+DN136</f>
        <v>0</v>
      </c>
      <c r="DO124" s="72"/>
      <c r="DP124" s="71"/>
      <c r="DQ124" s="72">
        <f>DQ125+DQ126+DQ127+DQ128+DQ129+DQ130+DQ132+DQ133+DQ134+DQ135+DQ136</f>
        <v>0</v>
      </c>
      <c r="DR124" s="72">
        <f>DR125+DR126+DR127+DR128+DR129+DR130+DR132+DR133+DR134+DR135+DR136</f>
        <v>0</v>
      </c>
      <c r="DS124" s="71"/>
      <c r="DT124" s="71"/>
      <c r="DU124" s="72">
        <f>DU125+DU126+DU127+DU128+DU129+DU130+DU132+DU133+DU134+DU135+DU136</f>
        <v>0</v>
      </c>
      <c r="DV124" s="72">
        <f>DV125+DV126+DV127+DV128+DV129+DV130+DV132+DV133+DV134+DV135+DV136</f>
        <v>0</v>
      </c>
      <c r="DW124" s="71"/>
      <c r="DX124" s="72">
        <f>DX125+DX126+DX127+DX128+DX129+DX130+DX132+DX133+DX134+DX135+DX136</f>
        <v>500</v>
      </c>
      <c r="DY124" s="72">
        <f>DY125+DY126+DY127+DY128+DY129+DY130+DY132+DY133+DY134+DY135+DY136</f>
        <v>500</v>
      </c>
      <c r="DZ124" s="72">
        <f>DZ125+DZ126+DZ127+DZ128+DZ129+DZ130+DZ132+DZ133+DZ134+DZ135+DZ136</f>
        <v>0</v>
      </c>
      <c r="EA124" s="71">
        <f>DZ124/DY124*100</f>
        <v>0</v>
      </c>
      <c r="EB124" s="72"/>
      <c r="EC124" s="72"/>
      <c r="ED124" s="72"/>
      <c r="EE124" s="71"/>
      <c r="EF124" s="72"/>
      <c r="EG124" s="72"/>
      <c r="EH124" s="72"/>
      <c r="EI124" s="71"/>
      <c r="EJ124" s="72"/>
      <c r="EK124" s="72">
        <f t="shared" ref="EK124:EP124" si="484">EK125+EK126+EK127+EK128+EK129+EK130+EK132+EK133+EK134+EK135+EK136</f>
        <v>0</v>
      </c>
      <c r="EL124" s="72">
        <f t="shared" si="484"/>
        <v>0</v>
      </c>
      <c r="EM124" s="72">
        <f t="shared" si="484"/>
        <v>0</v>
      </c>
      <c r="EN124" s="72">
        <f t="shared" si="484"/>
        <v>0</v>
      </c>
      <c r="EO124" s="72">
        <f t="shared" si="484"/>
        <v>0</v>
      </c>
      <c r="EP124" s="72">
        <f t="shared" si="484"/>
        <v>0</v>
      </c>
      <c r="EQ124" s="71"/>
      <c r="ER124" s="71"/>
      <c r="ES124" s="71"/>
      <c r="ET124" s="71"/>
      <c r="EU124" s="71"/>
      <c r="EV124" s="76"/>
      <c r="EW124" s="76"/>
      <c r="EX124" s="76"/>
      <c r="EY124" s="76"/>
      <c r="EZ124" s="72"/>
      <c r="FA124" s="72"/>
      <c r="FB124" s="72"/>
      <c r="FC124" s="71"/>
      <c r="FD124" s="72"/>
      <c r="FE124" s="72"/>
      <c r="FF124" s="72"/>
      <c r="FG124" s="71"/>
      <c r="FH124" s="71"/>
      <c r="FI124" s="72"/>
      <c r="FJ124" s="72"/>
      <c r="FK124" s="71"/>
      <c r="FL124" s="71"/>
      <c r="FM124" s="72"/>
      <c r="FN124" s="72"/>
      <c r="FO124" s="71"/>
      <c r="FP124" s="71"/>
      <c r="FQ124" s="72"/>
      <c r="FR124" s="72"/>
      <c r="FS124" s="71"/>
      <c r="FT124" s="72"/>
      <c r="FU124" s="72"/>
      <c r="FV124" s="72"/>
      <c r="FW124" s="71"/>
      <c r="FX124" s="71"/>
      <c r="FY124" s="72"/>
      <c r="FZ124" s="72"/>
      <c r="GA124" s="71"/>
      <c r="GB124" s="71"/>
      <c r="GC124" s="72"/>
      <c r="GD124" s="72"/>
      <c r="GE124" s="71"/>
      <c r="GF124" s="71"/>
      <c r="GG124" s="72"/>
      <c r="GH124" s="72"/>
      <c r="GI124" s="71"/>
      <c r="GJ124" s="71"/>
      <c r="GK124" s="72"/>
      <c r="GL124" s="72"/>
      <c r="GM124" s="71"/>
      <c r="GN124" s="71"/>
      <c r="GO124" s="72"/>
      <c r="GP124" s="72"/>
      <c r="GQ124" s="71"/>
      <c r="GR124" s="71"/>
      <c r="GS124" s="72"/>
      <c r="GT124" s="72"/>
      <c r="GU124" s="71"/>
      <c r="GV124" s="71"/>
      <c r="GW124" s="72"/>
      <c r="GX124" s="72"/>
      <c r="GY124" s="71"/>
      <c r="GZ124" s="71"/>
      <c r="HA124" s="72"/>
      <c r="HB124" s="72"/>
      <c r="HC124" s="71"/>
      <c r="HD124" s="71"/>
      <c r="HE124" s="72"/>
      <c r="HF124" s="72"/>
      <c r="HG124" s="71"/>
      <c r="HH124" s="71"/>
      <c r="HI124" s="72"/>
      <c r="HJ124" s="72"/>
      <c r="HK124" s="71"/>
      <c r="HL124" s="71"/>
      <c r="HM124" s="72"/>
      <c r="HN124" s="72"/>
      <c r="HO124" s="71"/>
      <c r="HP124" s="71"/>
      <c r="HQ124" s="72"/>
      <c r="HR124" s="72"/>
      <c r="HS124" s="71"/>
      <c r="HT124" s="71"/>
      <c r="HU124" s="72"/>
      <c r="HV124" s="72"/>
      <c r="HW124" s="71"/>
      <c r="HX124" s="71"/>
      <c r="HY124" s="72"/>
      <c r="HZ124" s="72"/>
      <c r="IA124" s="71"/>
      <c r="IB124" s="71"/>
      <c r="IC124" s="72"/>
      <c r="ID124" s="72"/>
      <c r="IE124" s="71"/>
      <c r="IF124" s="71"/>
      <c r="IG124" s="72"/>
      <c r="IH124" s="72"/>
      <c r="II124" s="71"/>
      <c r="IJ124" s="71"/>
      <c r="IK124" s="72"/>
      <c r="IL124" s="72"/>
      <c r="IM124" s="71"/>
    </row>
    <row r="125" spans="1:247" ht="31.5" x14ac:dyDescent="0.25">
      <c r="A125" s="10" t="s">
        <v>164</v>
      </c>
      <c r="B125" s="157">
        <f t="shared" si="322"/>
        <v>55368.73098</v>
      </c>
      <c r="C125" s="157">
        <f t="shared" si="323"/>
        <v>51793.660980000001</v>
      </c>
      <c r="D125" s="157">
        <f t="shared" si="324"/>
        <v>51793.660980000001</v>
      </c>
      <c r="E125" s="157"/>
      <c r="F125" s="229">
        <f t="shared" si="298"/>
        <v>9432.3933500000003</v>
      </c>
      <c r="G125" s="74">
        <f t="shared" si="365"/>
        <v>18.211482199804905</v>
      </c>
      <c r="H125" s="73">
        <v>2732.2712700000002</v>
      </c>
      <c r="I125" s="73">
        <v>2732.2712700000002</v>
      </c>
      <c r="J125" s="73">
        <v>802.47190999999998</v>
      </c>
      <c r="K125" s="74">
        <f>J125/I125*100</f>
        <v>29.370140469251428</v>
      </c>
      <c r="L125" s="74"/>
      <c r="M125" s="74"/>
      <c r="N125" s="74"/>
      <c r="O125" s="73"/>
      <c r="P125" s="73">
        <v>0</v>
      </c>
      <c r="Q125" s="73">
        <v>0</v>
      </c>
      <c r="R125" s="73">
        <v>0</v>
      </c>
      <c r="S125" s="74"/>
      <c r="T125" s="73">
        <v>714.28571999999997</v>
      </c>
      <c r="U125" s="73">
        <v>714.28571999999997</v>
      </c>
      <c r="V125" s="73">
        <v>0</v>
      </c>
      <c r="W125" s="73"/>
      <c r="X125" s="73">
        <v>112.35955</v>
      </c>
      <c r="Y125" s="73">
        <v>112.35955</v>
      </c>
      <c r="Z125" s="73">
        <v>112.35955</v>
      </c>
      <c r="AA125" s="74">
        <f>Z125/Y125*100</f>
        <v>100</v>
      </c>
      <c r="AB125" s="73">
        <v>56.179769999999998</v>
      </c>
      <c r="AC125" s="73">
        <v>56.179769999999998</v>
      </c>
      <c r="AD125" s="73">
        <v>56.179769999999998</v>
      </c>
      <c r="AE125" s="74">
        <f>AD125/AC125*100</f>
        <v>100</v>
      </c>
      <c r="AF125" s="73">
        <v>62.63467</v>
      </c>
      <c r="AG125" s="73">
        <v>62.63467</v>
      </c>
      <c r="AH125" s="73">
        <v>62.63467</v>
      </c>
      <c r="AI125" s="74">
        <f>AH125/AG125*100</f>
        <v>100</v>
      </c>
      <c r="AJ125" s="74"/>
      <c r="AK125" s="73"/>
      <c r="AL125" s="73"/>
      <c r="AM125" s="74"/>
      <c r="AN125" s="74"/>
      <c r="AO125" s="74"/>
      <c r="AP125" s="74"/>
      <c r="AQ125" s="74"/>
      <c r="AR125" s="73">
        <v>0</v>
      </c>
      <c r="AS125" s="73">
        <v>0</v>
      </c>
      <c r="AT125" s="73"/>
      <c r="AU125" s="74"/>
      <c r="AV125" s="73">
        <v>38306.400000000001</v>
      </c>
      <c r="AW125" s="73">
        <v>38306.400000000001</v>
      </c>
      <c r="AX125" s="74">
        <v>5831.4446500000004</v>
      </c>
      <c r="AY125" s="73">
        <f>AX125/AW125*100</f>
        <v>15.223160229100099</v>
      </c>
      <c r="AZ125" s="73"/>
      <c r="BA125" s="73"/>
      <c r="BB125" s="73"/>
      <c r="BC125" s="73"/>
      <c r="BD125" s="191"/>
      <c r="BE125" s="73"/>
      <c r="BF125" s="191"/>
      <c r="BG125" s="191"/>
      <c r="BH125" s="73"/>
      <c r="BI125" s="73"/>
      <c r="BJ125" s="191"/>
      <c r="BK125" s="75"/>
      <c r="BL125" s="73"/>
      <c r="BM125" s="73"/>
      <c r="BN125" s="191"/>
      <c r="BO125" s="191"/>
      <c r="BP125" s="191"/>
      <c r="BQ125" s="73"/>
      <c r="BR125" s="191"/>
      <c r="BS125" s="191"/>
      <c r="BT125" s="73"/>
      <c r="BU125" s="73"/>
      <c r="BV125" s="73"/>
      <c r="BW125" s="74"/>
      <c r="BX125" s="73">
        <v>10384.6</v>
      </c>
      <c r="BY125" s="73">
        <v>6809.53</v>
      </c>
      <c r="BZ125" s="73">
        <v>2567.3027999999999</v>
      </c>
      <c r="CA125" s="73">
        <f>BZ125/BY125*100</f>
        <v>37.70161523629384</v>
      </c>
      <c r="CB125" s="73">
        <v>1000</v>
      </c>
      <c r="CC125" s="73"/>
      <c r="CD125" s="73"/>
      <c r="CE125" s="73"/>
      <c r="CF125" s="73">
        <v>1000</v>
      </c>
      <c r="CG125" s="73">
        <v>2000</v>
      </c>
      <c r="CH125" s="73"/>
      <c r="CI125" s="73">
        <f>CH125/CG125*100</f>
        <v>0</v>
      </c>
      <c r="CJ125" s="73">
        <v>500</v>
      </c>
      <c r="CK125" s="73">
        <v>500</v>
      </c>
      <c r="CL125" s="73"/>
      <c r="CM125" s="73">
        <f>CL125/CK125*100</f>
        <v>0</v>
      </c>
      <c r="CN125" s="73"/>
      <c r="CO125" s="73"/>
      <c r="CP125" s="191"/>
      <c r="CQ125" s="191"/>
      <c r="CR125" s="73"/>
      <c r="CS125" s="73"/>
      <c r="CT125" s="191"/>
      <c r="CU125" s="191"/>
      <c r="CV125" s="73"/>
      <c r="CW125" s="73"/>
      <c r="CX125" s="73"/>
      <c r="CY125" s="73"/>
      <c r="CZ125" s="73"/>
      <c r="DA125" s="73"/>
      <c r="DB125" s="73"/>
      <c r="DC125" s="73"/>
      <c r="DD125" s="73"/>
      <c r="DE125" s="73"/>
      <c r="DF125" s="73"/>
      <c r="DG125" s="73"/>
      <c r="DH125" s="73"/>
      <c r="DI125" s="73"/>
      <c r="DJ125" s="73"/>
      <c r="DK125" s="73"/>
      <c r="DL125" s="73"/>
      <c r="DM125" s="73"/>
      <c r="DN125" s="73"/>
      <c r="DO125" s="73"/>
      <c r="DP125" s="74"/>
      <c r="DQ125" s="73"/>
      <c r="DR125" s="73"/>
      <c r="DS125" s="74"/>
      <c r="DT125" s="74"/>
      <c r="DU125" s="73"/>
      <c r="DV125" s="73"/>
      <c r="DW125" s="74"/>
      <c r="DX125" s="73">
        <v>500</v>
      </c>
      <c r="DY125" s="73">
        <v>500</v>
      </c>
      <c r="DZ125" s="73"/>
      <c r="EA125" s="74">
        <f>DZ125/DY125*100</f>
        <v>0</v>
      </c>
      <c r="EB125" s="73"/>
      <c r="EC125" s="73"/>
      <c r="ED125" s="73"/>
      <c r="EE125" s="74"/>
      <c r="EF125" s="73"/>
      <c r="EG125" s="73"/>
      <c r="EH125" s="73"/>
      <c r="EI125" s="74"/>
      <c r="EJ125" s="191"/>
      <c r="EK125" s="73"/>
      <c r="EL125" s="191"/>
      <c r="EM125" s="191"/>
      <c r="EN125" s="73"/>
      <c r="EO125" s="73"/>
      <c r="EP125" s="73"/>
      <c r="EQ125" s="74"/>
      <c r="ER125" s="74"/>
      <c r="ES125" s="74"/>
      <c r="ET125" s="74"/>
      <c r="EU125" s="74"/>
      <c r="EV125" s="77"/>
      <c r="EW125" s="77"/>
      <c r="EX125" s="77"/>
      <c r="EY125" s="77"/>
      <c r="EZ125" s="73"/>
      <c r="FA125" s="73"/>
      <c r="FB125" s="73"/>
      <c r="FC125" s="74"/>
      <c r="FD125" s="73"/>
      <c r="FE125" s="73"/>
      <c r="FF125" s="73"/>
      <c r="FG125" s="74"/>
      <c r="FH125" s="74"/>
      <c r="FI125" s="73"/>
      <c r="FJ125" s="73"/>
      <c r="FK125" s="74"/>
      <c r="FL125" s="74"/>
      <c r="FM125" s="73"/>
      <c r="FN125" s="73"/>
      <c r="FO125" s="74"/>
      <c r="FP125" s="74"/>
      <c r="FQ125" s="73"/>
      <c r="FR125" s="73"/>
      <c r="FS125" s="74"/>
      <c r="FT125" s="73"/>
      <c r="FU125" s="73"/>
      <c r="FV125" s="73"/>
      <c r="FW125" s="74"/>
      <c r="FX125" s="74"/>
      <c r="FY125" s="73"/>
      <c r="FZ125" s="73"/>
      <c r="GA125" s="74"/>
      <c r="GB125" s="74"/>
      <c r="GC125" s="73"/>
      <c r="GD125" s="73"/>
      <c r="GE125" s="74"/>
      <c r="GF125" s="74"/>
      <c r="GG125" s="73"/>
      <c r="GH125" s="73"/>
      <c r="GI125" s="74"/>
      <c r="GJ125" s="74"/>
      <c r="GK125" s="73"/>
      <c r="GL125" s="73"/>
      <c r="GM125" s="74"/>
      <c r="GN125" s="74"/>
      <c r="GO125" s="73"/>
      <c r="GP125" s="73"/>
      <c r="GQ125" s="74"/>
      <c r="GR125" s="74"/>
      <c r="GS125" s="73"/>
      <c r="GT125" s="73"/>
      <c r="GU125" s="74"/>
      <c r="GV125" s="74"/>
      <c r="GW125" s="73"/>
      <c r="GX125" s="73"/>
      <c r="GY125" s="74"/>
      <c r="GZ125" s="74"/>
      <c r="HA125" s="73"/>
      <c r="HB125" s="73"/>
      <c r="HC125" s="74"/>
      <c r="HD125" s="74"/>
      <c r="HE125" s="73"/>
      <c r="HF125" s="73"/>
      <c r="HG125" s="74"/>
      <c r="HH125" s="74"/>
      <c r="HI125" s="73"/>
      <c r="HJ125" s="73"/>
      <c r="HK125" s="74"/>
      <c r="HL125" s="74"/>
      <c r="HM125" s="73"/>
      <c r="HN125" s="73"/>
      <c r="HO125" s="74"/>
      <c r="HP125" s="74"/>
      <c r="HQ125" s="73"/>
      <c r="HR125" s="73"/>
      <c r="HS125" s="74"/>
      <c r="HT125" s="74"/>
      <c r="HU125" s="73"/>
      <c r="HV125" s="73"/>
      <c r="HW125" s="74"/>
      <c r="HX125" s="74"/>
      <c r="HY125" s="73"/>
      <c r="HZ125" s="73"/>
      <c r="IA125" s="74"/>
      <c r="IB125" s="74"/>
      <c r="IC125" s="73"/>
      <c r="ID125" s="73"/>
      <c r="IE125" s="74"/>
      <c r="IF125" s="74"/>
      <c r="IG125" s="73"/>
      <c r="IH125" s="73"/>
      <c r="II125" s="74"/>
      <c r="IJ125" s="74"/>
      <c r="IK125" s="73"/>
      <c r="IL125" s="73"/>
      <c r="IM125" s="74"/>
    </row>
    <row r="126" spans="1:247" ht="15.75" x14ac:dyDescent="0.25">
      <c r="A126" s="10" t="s">
        <v>337</v>
      </c>
      <c r="B126" s="157">
        <f t="shared" si="322"/>
        <v>1605</v>
      </c>
      <c r="C126" s="157">
        <f t="shared" si="323"/>
        <v>1605</v>
      </c>
      <c r="D126" s="157">
        <f t="shared" si="324"/>
        <v>1605</v>
      </c>
      <c r="E126" s="157"/>
      <c r="F126" s="229">
        <f t="shared" si="298"/>
        <v>0</v>
      </c>
      <c r="G126" s="74">
        <f t="shared" ref="G126:G157" si="485">F126/C126*100</f>
        <v>0</v>
      </c>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4"/>
      <c r="AN126" s="74"/>
      <c r="AO126" s="74"/>
      <c r="AP126" s="74"/>
      <c r="AQ126" s="74"/>
      <c r="AR126" s="74"/>
      <c r="AS126" s="74"/>
      <c r="AT126" s="74"/>
      <c r="AU126" s="74"/>
      <c r="AV126" s="196"/>
      <c r="AW126" s="196"/>
      <c r="AX126" s="196"/>
      <c r="AY126" s="196"/>
      <c r="AZ126" s="74"/>
      <c r="BA126" s="74"/>
      <c r="BB126" s="74"/>
      <c r="BC126" s="192"/>
      <c r="BD126" s="192"/>
      <c r="BE126" s="74"/>
      <c r="BF126" s="74"/>
      <c r="BG126" s="192"/>
      <c r="BH126" s="74">
        <v>1605</v>
      </c>
      <c r="BI126" s="74">
        <v>1605</v>
      </c>
      <c r="BJ126" s="74">
        <v>0</v>
      </c>
      <c r="BK126" s="75">
        <f t="shared" si="325"/>
        <v>0</v>
      </c>
      <c r="BL126" s="74"/>
      <c r="BM126" s="74"/>
      <c r="BN126" s="74"/>
      <c r="BO126" s="192"/>
      <c r="BP126" s="192"/>
      <c r="BQ126" s="74"/>
      <c r="BR126" s="74"/>
      <c r="BS126" s="192"/>
      <c r="BT126" s="74"/>
      <c r="BU126" s="74"/>
      <c r="BV126" s="74"/>
      <c r="BW126" s="74"/>
      <c r="BX126" s="73"/>
      <c r="BY126" s="73"/>
      <c r="BZ126" s="74"/>
      <c r="CA126" s="192"/>
      <c r="CB126" s="74"/>
      <c r="CC126" s="74"/>
      <c r="CD126" s="74"/>
      <c r="CE126" s="192"/>
      <c r="CF126" s="74"/>
      <c r="CG126" s="74"/>
      <c r="CH126" s="74"/>
      <c r="CI126" s="74"/>
      <c r="CJ126" s="74"/>
      <c r="CK126" s="74"/>
      <c r="CL126" s="74"/>
      <c r="CM126" s="74"/>
      <c r="CN126" s="73"/>
      <c r="CO126" s="73"/>
      <c r="CP126" s="74"/>
      <c r="CQ126" s="192"/>
      <c r="CR126" s="73"/>
      <c r="CS126" s="73"/>
      <c r="CT126" s="74"/>
      <c r="CU126" s="192"/>
      <c r="CV126" s="74"/>
      <c r="CW126" s="74"/>
      <c r="CX126" s="74"/>
      <c r="CY126" s="192"/>
      <c r="CZ126" s="74"/>
      <c r="DA126" s="74"/>
      <c r="DB126" s="74"/>
      <c r="DC126" s="192"/>
      <c r="DD126" s="74"/>
      <c r="DE126" s="74"/>
      <c r="DF126" s="74"/>
      <c r="DG126" s="192"/>
      <c r="DH126" s="74"/>
      <c r="DI126" s="74"/>
      <c r="DJ126" s="74"/>
      <c r="DK126" s="192"/>
      <c r="DL126" s="74"/>
      <c r="DM126" s="74"/>
      <c r="DN126" s="74"/>
      <c r="DO126" s="192"/>
      <c r="DP126" s="74"/>
      <c r="DQ126" s="74"/>
      <c r="DR126" s="74"/>
      <c r="DS126" s="74"/>
      <c r="DT126" s="74"/>
      <c r="DU126" s="74"/>
      <c r="DV126" s="74"/>
      <c r="DW126" s="74"/>
      <c r="DX126" s="74"/>
      <c r="DY126" s="74"/>
      <c r="DZ126" s="74"/>
      <c r="EA126" s="74"/>
      <c r="EB126" s="74"/>
      <c r="EC126" s="74"/>
      <c r="ED126" s="74"/>
      <c r="EE126" s="74"/>
      <c r="EF126" s="74"/>
      <c r="EG126" s="74"/>
      <c r="EH126" s="74"/>
      <c r="EI126" s="74"/>
      <c r="EJ126" s="192"/>
      <c r="EK126" s="73"/>
      <c r="EL126" s="74"/>
      <c r="EM126" s="192"/>
      <c r="EN126" s="74"/>
      <c r="EO126" s="74"/>
      <c r="EP126" s="74"/>
      <c r="EQ126" s="74"/>
      <c r="ER126" s="74"/>
      <c r="ES126" s="74"/>
      <c r="ET126" s="74"/>
      <c r="EU126" s="74"/>
      <c r="EV126" s="77"/>
      <c r="EW126" s="77"/>
      <c r="EX126" s="77"/>
      <c r="EY126" s="77"/>
      <c r="EZ126" s="74"/>
      <c r="FA126" s="74"/>
      <c r="FB126" s="74"/>
      <c r="FC126" s="74"/>
      <c r="FD126" s="74"/>
      <c r="FE126" s="74"/>
      <c r="FF126" s="74"/>
      <c r="FG126" s="74"/>
      <c r="FH126" s="74"/>
      <c r="FI126" s="74"/>
      <c r="FJ126" s="74"/>
      <c r="FK126" s="74"/>
      <c r="FL126" s="74"/>
      <c r="FM126" s="74"/>
      <c r="FN126" s="74"/>
      <c r="FO126" s="74"/>
      <c r="FP126" s="74"/>
      <c r="FQ126" s="74"/>
      <c r="FR126" s="74"/>
      <c r="FS126" s="74"/>
      <c r="FT126" s="74"/>
      <c r="FU126" s="74"/>
      <c r="FV126" s="74"/>
      <c r="FW126" s="74"/>
      <c r="FX126" s="74"/>
      <c r="FY126" s="74"/>
      <c r="FZ126" s="74"/>
      <c r="GA126" s="74"/>
      <c r="GB126" s="74"/>
      <c r="GC126" s="74"/>
      <c r="GD126" s="74"/>
      <c r="GE126" s="74"/>
      <c r="GF126" s="74"/>
      <c r="GG126" s="74"/>
      <c r="GH126" s="74"/>
      <c r="GI126" s="74"/>
      <c r="GJ126" s="74"/>
      <c r="GK126" s="74"/>
      <c r="GL126" s="74"/>
      <c r="GM126" s="74"/>
      <c r="GN126" s="74"/>
      <c r="GO126" s="74"/>
      <c r="GP126" s="74"/>
      <c r="GQ126" s="74"/>
      <c r="GR126" s="74"/>
      <c r="GS126" s="74"/>
      <c r="GT126" s="74"/>
      <c r="GU126" s="74"/>
      <c r="GV126" s="74"/>
      <c r="GW126" s="74"/>
      <c r="GX126" s="74"/>
      <c r="GY126" s="74"/>
      <c r="GZ126" s="74"/>
      <c r="HA126" s="74"/>
      <c r="HB126" s="74"/>
      <c r="HC126" s="74"/>
      <c r="HD126" s="74"/>
      <c r="HE126" s="74"/>
      <c r="HF126" s="74"/>
      <c r="HG126" s="74"/>
      <c r="HH126" s="74"/>
      <c r="HI126" s="74"/>
      <c r="HJ126" s="74"/>
      <c r="HK126" s="74"/>
      <c r="HL126" s="74"/>
      <c r="HM126" s="74"/>
      <c r="HN126" s="74"/>
      <c r="HO126" s="74"/>
      <c r="HP126" s="74"/>
      <c r="HQ126" s="74"/>
      <c r="HR126" s="74"/>
      <c r="HS126" s="74"/>
      <c r="HT126" s="74"/>
      <c r="HU126" s="74"/>
      <c r="HV126" s="74"/>
      <c r="HW126" s="74"/>
      <c r="HX126" s="74"/>
      <c r="HY126" s="74"/>
      <c r="HZ126" s="74"/>
      <c r="IA126" s="74"/>
      <c r="IB126" s="74"/>
      <c r="IC126" s="74"/>
      <c r="ID126" s="74"/>
      <c r="IE126" s="74"/>
      <c r="IF126" s="74"/>
      <c r="IG126" s="74"/>
      <c r="IH126" s="74"/>
      <c r="II126" s="74"/>
      <c r="IJ126" s="74"/>
      <c r="IK126" s="74"/>
      <c r="IL126" s="74"/>
      <c r="IM126" s="74"/>
    </row>
    <row r="127" spans="1:247" ht="15.75" x14ac:dyDescent="0.25">
      <c r="A127" s="10" t="s">
        <v>338</v>
      </c>
      <c r="B127" s="157">
        <f t="shared" si="322"/>
        <v>2175</v>
      </c>
      <c r="C127" s="157">
        <f t="shared" si="323"/>
        <v>2175</v>
      </c>
      <c r="D127" s="157">
        <f t="shared" si="324"/>
        <v>2175</v>
      </c>
      <c r="E127" s="157"/>
      <c r="F127" s="229">
        <f t="shared" si="298"/>
        <v>0</v>
      </c>
      <c r="G127" s="74">
        <f t="shared" si="485"/>
        <v>0</v>
      </c>
      <c r="H127" s="74"/>
      <c r="I127" s="74"/>
      <c r="J127" s="74"/>
      <c r="K127" s="74"/>
      <c r="L127" s="74"/>
      <c r="M127" s="74"/>
      <c r="N127" s="74"/>
      <c r="O127" s="74"/>
      <c r="P127" s="74"/>
      <c r="Q127" s="74"/>
      <c r="R127" s="74"/>
      <c r="S127" s="74"/>
      <c r="T127" s="74"/>
      <c r="U127" s="74"/>
      <c r="V127" s="74"/>
      <c r="W127" s="74"/>
      <c r="X127" s="74"/>
      <c r="Y127" s="74"/>
      <c r="Z127" s="74"/>
      <c r="AA127" s="74"/>
      <c r="AB127" s="74"/>
      <c r="AC127" s="74"/>
      <c r="AD127" s="74"/>
      <c r="AE127" s="74"/>
      <c r="AF127" s="74"/>
      <c r="AG127" s="74"/>
      <c r="AH127" s="74"/>
      <c r="AI127" s="74"/>
      <c r="AJ127" s="74"/>
      <c r="AK127" s="74"/>
      <c r="AL127" s="74"/>
      <c r="AM127" s="74"/>
      <c r="AN127" s="74"/>
      <c r="AO127" s="74"/>
      <c r="AP127" s="74"/>
      <c r="AQ127" s="74"/>
      <c r="AR127" s="74"/>
      <c r="AS127" s="74"/>
      <c r="AT127" s="74"/>
      <c r="AU127" s="74"/>
      <c r="AV127" s="196"/>
      <c r="AW127" s="196"/>
      <c r="AX127" s="196"/>
      <c r="AY127" s="196"/>
      <c r="AZ127" s="74"/>
      <c r="BA127" s="74"/>
      <c r="BB127" s="74"/>
      <c r="BC127" s="192"/>
      <c r="BD127" s="192"/>
      <c r="BE127" s="74"/>
      <c r="BF127" s="74"/>
      <c r="BG127" s="192"/>
      <c r="BH127" s="74">
        <v>2175</v>
      </c>
      <c r="BI127" s="74">
        <v>2175</v>
      </c>
      <c r="BJ127" s="74">
        <v>0</v>
      </c>
      <c r="BK127" s="75">
        <f t="shared" si="325"/>
        <v>0</v>
      </c>
      <c r="BL127" s="74"/>
      <c r="BM127" s="74"/>
      <c r="BN127" s="74"/>
      <c r="BO127" s="192"/>
      <c r="BP127" s="192"/>
      <c r="BQ127" s="74"/>
      <c r="BR127" s="74"/>
      <c r="BS127" s="192"/>
      <c r="BT127" s="74"/>
      <c r="BU127" s="74"/>
      <c r="BV127" s="74"/>
      <c r="BW127" s="74"/>
      <c r="BX127" s="73"/>
      <c r="BY127" s="73"/>
      <c r="BZ127" s="74"/>
      <c r="CA127" s="192"/>
      <c r="CB127" s="74"/>
      <c r="CC127" s="74"/>
      <c r="CD127" s="74"/>
      <c r="CE127" s="192"/>
      <c r="CF127" s="74"/>
      <c r="CG127" s="74"/>
      <c r="CH127" s="74"/>
      <c r="CI127" s="74"/>
      <c r="CJ127" s="74"/>
      <c r="CK127" s="74"/>
      <c r="CL127" s="74"/>
      <c r="CM127" s="74"/>
      <c r="CN127" s="73"/>
      <c r="CO127" s="73"/>
      <c r="CP127" s="74"/>
      <c r="CQ127" s="192"/>
      <c r="CR127" s="73"/>
      <c r="CS127" s="73"/>
      <c r="CT127" s="74"/>
      <c r="CU127" s="192"/>
      <c r="CV127" s="74"/>
      <c r="CW127" s="74"/>
      <c r="CX127" s="74"/>
      <c r="CY127" s="192"/>
      <c r="CZ127" s="74"/>
      <c r="DA127" s="74"/>
      <c r="DB127" s="74"/>
      <c r="DC127" s="192"/>
      <c r="DD127" s="74"/>
      <c r="DE127" s="74"/>
      <c r="DF127" s="74"/>
      <c r="DG127" s="192"/>
      <c r="DH127" s="74"/>
      <c r="DI127" s="74"/>
      <c r="DJ127" s="74"/>
      <c r="DK127" s="192"/>
      <c r="DL127" s="74"/>
      <c r="DM127" s="74"/>
      <c r="DN127" s="74"/>
      <c r="DO127" s="192"/>
      <c r="DP127" s="74"/>
      <c r="DQ127" s="74"/>
      <c r="DR127" s="74"/>
      <c r="DS127" s="74"/>
      <c r="DT127" s="74"/>
      <c r="DU127" s="74"/>
      <c r="DV127" s="74"/>
      <c r="DW127" s="74"/>
      <c r="DX127" s="74"/>
      <c r="DY127" s="74"/>
      <c r="DZ127" s="74"/>
      <c r="EA127" s="74"/>
      <c r="EB127" s="74"/>
      <c r="EC127" s="74"/>
      <c r="ED127" s="74"/>
      <c r="EE127" s="74"/>
      <c r="EF127" s="74"/>
      <c r="EG127" s="74"/>
      <c r="EH127" s="74"/>
      <c r="EI127" s="74"/>
      <c r="EJ127" s="192"/>
      <c r="EK127" s="73"/>
      <c r="EL127" s="74"/>
      <c r="EM127" s="192"/>
      <c r="EN127" s="74"/>
      <c r="EO127" s="74"/>
      <c r="EP127" s="74"/>
      <c r="EQ127" s="74"/>
      <c r="ER127" s="74"/>
      <c r="ES127" s="74"/>
      <c r="ET127" s="74"/>
      <c r="EU127" s="74"/>
      <c r="EV127" s="77"/>
      <c r="EW127" s="77"/>
      <c r="EX127" s="77"/>
      <c r="EY127" s="77"/>
      <c r="EZ127" s="74"/>
      <c r="FA127" s="74"/>
      <c r="FB127" s="74"/>
      <c r="FC127" s="74"/>
      <c r="FD127" s="74"/>
      <c r="FE127" s="74"/>
      <c r="FF127" s="74"/>
      <c r="FG127" s="74"/>
      <c r="FH127" s="74"/>
      <c r="FI127" s="74"/>
      <c r="FJ127" s="74"/>
      <c r="FK127" s="74"/>
      <c r="FL127" s="74"/>
      <c r="FM127" s="74"/>
      <c r="FN127" s="74"/>
      <c r="FO127" s="74"/>
      <c r="FP127" s="74"/>
      <c r="FQ127" s="74"/>
      <c r="FR127" s="74"/>
      <c r="FS127" s="74"/>
      <c r="FT127" s="74"/>
      <c r="FU127" s="74"/>
      <c r="FV127" s="74"/>
      <c r="FW127" s="74"/>
      <c r="FX127" s="74"/>
      <c r="FY127" s="74"/>
      <c r="FZ127" s="74"/>
      <c r="GA127" s="74"/>
      <c r="GB127" s="74"/>
      <c r="GC127" s="74"/>
      <c r="GD127" s="74"/>
      <c r="GE127" s="74"/>
      <c r="GF127" s="74"/>
      <c r="GG127" s="74"/>
      <c r="GH127" s="74"/>
      <c r="GI127" s="74"/>
      <c r="GJ127" s="74"/>
      <c r="GK127" s="74"/>
      <c r="GL127" s="74"/>
      <c r="GM127" s="74"/>
      <c r="GN127" s="74"/>
      <c r="GO127" s="74"/>
      <c r="GP127" s="74"/>
      <c r="GQ127" s="74"/>
      <c r="GR127" s="74"/>
      <c r="GS127" s="74"/>
      <c r="GT127" s="74"/>
      <c r="GU127" s="74"/>
      <c r="GV127" s="74"/>
      <c r="GW127" s="74"/>
      <c r="GX127" s="74"/>
      <c r="GY127" s="74"/>
      <c r="GZ127" s="74"/>
      <c r="HA127" s="74"/>
      <c r="HB127" s="74"/>
      <c r="HC127" s="74"/>
      <c r="HD127" s="74"/>
      <c r="HE127" s="74"/>
      <c r="HF127" s="74"/>
      <c r="HG127" s="74"/>
      <c r="HH127" s="74"/>
      <c r="HI127" s="74"/>
      <c r="HJ127" s="74"/>
      <c r="HK127" s="74"/>
      <c r="HL127" s="74"/>
      <c r="HM127" s="74"/>
      <c r="HN127" s="74"/>
      <c r="HO127" s="74"/>
      <c r="HP127" s="74"/>
      <c r="HQ127" s="74"/>
      <c r="HR127" s="74"/>
      <c r="HS127" s="74"/>
      <c r="HT127" s="74"/>
      <c r="HU127" s="74"/>
      <c r="HV127" s="74"/>
      <c r="HW127" s="74"/>
      <c r="HX127" s="74"/>
      <c r="HY127" s="74"/>
      <c r="HZ127" s="74"/>
      <c r="IA127" s="74"/>
      <c r="IB127" s="74"/>
      <c r="IC127" s="74"/>
      <c r="ID127" s="74"/>
      <c r="IE127" s="74"/>
      <c r="IF127" s="74"/>
      <c r="IG127" s="74"/>
      <c r="IH127" s="74"/>
      <c r="II127" s="74"/>
      <c r="IJ127" s="74"/>
      <c r="IK127" s="74"/>
      <c r="IL127" s="74"/>
      <c r="IM127" s="74"/>
    </row>
    <row r="128" spans="1:247" ht="15.75" x14ac:dyDescent="0.25">
      <c r="A128" s="10" t="s">
        <v>339</v>
      </c>
      <c r="B128" s="157">
        <f t="shared" si="322"/>
        <v>6060</v>
      </c>
      <c r="C128" s="157">
        <f t="shared" si="323"/>
        <v>6060</v>
      </c>
      <c r="D128" s="157">
        <f t="shared" si="324"/>
        <v>6060</v>
      </c>
      <c r="E128" s="157"/>
      <c r="F128" s="229">
        <f t="shared" si="298"/>
        <v>0</v>
      </c>
      <c r="G128" s="74">
        <f t="shared" si="485"/>
        <v>0</v>
      </c>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4"/>
      <c r="AN128" s="74"/>
      <c r="AO128" s="74"/>
      <c r="AP128" s="74"/>
      <c r="AQ128" s="74"/>
      <c r="AR128" s="74"/>
      <c r="AS128" s="74"/>
      <c r="AT128" s="74"/>
      <c r="AU128" s="74"/>
      <c r="AV128" s="196"/>
      <c r="AW128" s="196"/>
      <c r="AX128" s="196"/>
      <c r="AY128" s="196"/>
      <c r="AZ128" s="74"/>
      <c r="BA128" s="74"/>
      <c r="BB128" s="74"/>
      <c r="BC128" s="192"/>
      <c r="BD128" s="192"/>
      <c r="BE128" s="74"/>
      <c r="BF128" s="74"/>
      <c r="BG128" s="192"/>
      <c r="BH128" s="74">
        <v>6060</v>
      </c>
      <c r="BI128" s="74">
        <v>6060</v>
      </c>
      <c r="BJ128" s="74">
        <v>0</v>
      </c>
      <c r="BK128" s="75">
        <f t="shared" si="325"/>
        <v>0</v>
      </c>
      <c r="BL128" s="74"/>
      <c r="BM128" s="74"/>
      <c r="BN128" s="74"/>
      <c r="BO128" s="192"/>
      <c r="BP128" s="192"/>
      <c r="BQ128" s="74"/>
      <c r="BR128" s="74"/>
      <c r="BS128" s="192"/>
      <c r="BT128" s="74"/>
      <c r="BU128" s="74"/>
      <c r="BV128" s="74"/>
      <c r="BW128" s="74"/>
      <c r="BX128" s="73"/>
      <c r="BY128" s="73"/>
      <c r="BZ128" s="74"/>
      <c r="CA128" s="192"/>
      <c r="CB128" s="74"/>
      <c r="CC128" s="74"/>
      <c r="CD128" s="74"/>
      <c r="CE128" s="192"/>
      <c r="CF128" s="74"/>
      <c r="CG128" s="74"/>
      <c r="CH128" s="74"/>
      <c r="CI128" s="74"/>
      <c r="CJ128" s="74"/>
      <c r="CK128" s="74"/>
      <c r="CL128" s="74"/>
      <c r="CM128" s="74"/>
      <c r="CN128" s="73"/>
      <c r="CO128" s="73"/>
      <c r="CP128" s="74"/>
      <c r="CQ128" s="192"/>
      <c r="CR128" s="73"/>
      <c r="CS128" s="73"/>
      <c r="CT128" s="74"/>
      <c r="CU128" s="192"/>
      <c r="CV128" s="74"/>
      <c r="CW128" s="74"/>
      <c r="CX128" s="74"/>
      <c r="CY128" s="192"/>
      <c r="CZ128" s="74"/>
      <c r="DA128" s="74"/>
      <c r="DB128" s="74"/>
      <c r="DC128" s="192"/>
      <c r="DD128" s="74"/>
      <c r="DE128" s="74"/>
      <c r="DF128" s="74"/>
      <c r="DG128" s="192"/>
      <c r="DH128" s="74"/>
      <c r="DI128" s="74"/>
      <c r="DJ128" s="74"/>
      <c r="DK128" s="192"/>
      <c r="DL128" s="74"/>
      <c r="DM128" s="74"/>
      <c r="DN128" s="74"/>
      <c r="DO128" s="192"/>
      <c r="DP128" s="74"/>
      <c r="DQ128" s="74"/>
      <c r="DR128" s="74"/>
      <c r="DS128" s="74"/>
      <c r="DT128" s="74"/>
      <c r="DU128" s="74"/>
      <c r="DV128" s="74"/>
      <c r="DW128" s="74"/>
      <c r="DX128" s="74"/>
      <c r="DY128" s="74"/>
      <c r="DZ128" s="74"/>
      <c r="EA128" s="74"/>
      <c r="EB128" s="74"/>
      <c r="EC128" s="74"/>
      <c r="ED128" s="74"/>
      <c r="EE128" s="74"/>
      <c r="EF128" s="74"/>
      <c r="EG128" s="74"/>
      <c r="EH128" s="74"/>
      <c r="EI128" s="74"/>
      <c r="EJ128" s="192"/>
      <c r="EK128" s="73"/>
      <c r="EL128" s="74"/>
      <c r="EM128" s="192"/>
      <c r="EN128" s="74"/>
      <c r="EO128" s="74"/>
      <c r="EP128" s="74"/>
      <c r="EQ128" s="74"/>
      <c r="ER128" s="74"/>
      <c r="ES128" s="74"/>
      <c r="ET128" s="74"/>
      <c r="EU128" s="74"/>
      <c r="EV128" s="77"/>
      <c r="EW128" s="77"/>
      <c r="EX128" s="77"/>
      <c r="EY128" s="77"/>
      <c r="EZ128" s="74"/>
      <c r="FA128" s="74"/>
      <c r="FB128" s="74"/>
      <c r="FC128" s="74"/>
      <c r="FD128" s="74"/>
      <c r="FE128" s="74"/>
      <c r="FF128" s="74"/>
      <c r="FG128" s="74"/>
      <c r="FH128" s="74"/>
      <c r="FI128" s="74"/>
      <c r="FJ128" s="74"/>
      <c r="FK128" s="74"/>
      <c r="FL128" s="74"/>
      <c r="FM128" s="74"/>
      <c r="FN128" s="74"/>
      <c r="FO128" s="74"/>
      <c r="FP128" s="74"/>
      <c r="FQ128" s="74"/>
      <c r="FR128" s="74"/>
      <c r="FS128" s="74"/>
      <c r="FT128" s="74"/>
      <c r="FU128" s="74"/>
      <c r="FV128" s="74"/>
      <c r="FW128" s="74"/>
      <c r="FX128" s="74"/>
      <c r="FY128" s="74"/>
      <c r="FZ128" s="74"/>
      <c r="GA128" s="74"/>
      <c r="GB128" s="74"/>
      <c r="GC128" s="74"/>
      <c r="GD128" s="74"/>
      <c r="GE128" s="74"/>
      <c r="GF128" s="74"/>
      <c r="GG128" s="74"/>
      <c r="GH128" s="74"/>
      <c r="GI128" s="74"/>
      <c r="GJ128" s="74"/>
      <c r="GK128" s="74"/>
      <c r="GL128" s="74"/>
      <c r="GM128" s="74"/>
      <c r="GN128" s="74"/>
      <c r="GO128" s="74"/>
      <c r="GP128" s="74"/>
      <c r="GQ128" s="74"/>
      <c r="GR128" s="74"/>
      <c r="GS128" s="74"/>
      <c r="GT128" s="74"/>
      <c r="GU128" s="74"/>
      <c r="GV128" s="74"/>
      <c r="GW128" s="74"/>
      <c r="GX128" s="74"/>
      <c r="GY128" s="74"/>
      <c r="GZ128" s="74"/>
      <c r="HA128" s="74"/>
      <c r="HB128" s="74"/>
      <c r="HC128" s="74"/>
      <c r="HD128" s="74"/>
      <c r="HE128" s="74"/>
      <c r="HF128" s="74"/>
      <c r="HG128" s="74"/>
      <c r="HH128" s="74"/>
      <c r="HI128" s="74"/>
      <c r="HJ128" s="74"/>
      <c r="HK128" s="74"/>
      <c r="HL128" s="74"/>
      <c r="HM128" s="74"/>
      <c r="HN128" s="74"/>
      <c r="HO128" s="74"/>
      <c r="HP128" s="74"/>
      <c r="HQ128" s="74"/>
      <c r="HR128" s="74"/>
      <c r="HS128" s="74"/>
      <c r="HT128" s="74"/>
      <c r="HU128" s="74"/>
      <c r="HV128" s="74"/>
      <c r="HW128" s="74"/>
      <c r="HX128" s="74"/>
      <c r="HY128" s="74"/>
      <c r="HZ128" s="74"/>
      <c r="IA128" s="74"/>
      <c r="IB128" s="74"/>
      <c r="IC128" s="74"/>
      <c r="ID128" s="74"/>
      <c r="IE128" s="74"/>
      <c r="IF128" s="74"/>
      <c r="IG128" s="74"/>
      <c r="IH128" s="74"/>
      <c r="II128" s="74"/>
      <c r="IJ128" s="74"/>
      <c r="IK128" s="74"/>
      <c r="IL128" s="74"/>
      <c r="IM128" s="74"/>
    </row>
    <row r="129" spans="1:247" ht="15.75" x14ac:dyDescent="0.25">
      <c r="A129" s="10" t="s">
        <v>340</v>
      </c>
      <c r="B129" s="157">
        <f t="shared" si="322"/>
        <v>2724</v>
      </c>
      <c r="C129" s="157">
        <f t="shared" si="323"/>
        <v>2724</v>
      </c>
      <c r="D129" s="157">
        <f t="shared" si="324"/>
        <v>2724</v>
      </c>
      <c r="E129" s="157"/>
      <c r="F129" s="229">
        <f t="shared" si="298"/>
        <v>0</v>
      </c>
      <c r="G129" s="74">
        <f t="shared" si="485"/>
        <v>0</v>
      </c>
      <c r="H129" s="74"/>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74"/>
      <c r="AG129" s="74"/>
      <c r="AH129" s="74"/>
      <c r="AI129" s="74"/>
      <c r="AJ129" s="74"/>
      <c r="AK129" s="74"/>
      <c r="AL129" s="74"/>
      <c r="AM129" s="74"/>
      <c r="AN129" s="74"/>
      <c r="AO129" s="74"/>
      <c r="AP129" s="74"/>
      <c r="AQ129" s="74"/>
      <c r="AR129" s="74"/>
      <c r="AS129" s="74"/>
      <c r="AT129" s="74"/>
      <c r="AU129" s="74"/>
      <c r="AV129" s="196"/>
      <c r="AW129" s="196"/>
      <c r="AX129" s="196"/>
      <c r="AY129" s="196"/>
      <c r="AZ129" s="74"/>
      <c r="BA129" s="74"/>
      <c r="BB129" s="74"/>
      <c r="BC129" s="192"/>
      <c r="BD129" s="192"/>
      <c r="BE129" s="74"/>
      <c r="BF129" s="74"/>
      <c r="BG129" s="192"/>
      <c r="BH129" s="74">
        <v>2724</v>
      </c>
      <c r="BI129" s="74">
        <v>2724</v>
      </c>
      <c r="BJ129" s="74">
        <v>0</v>
      </c>
      <c r="BK129" s="75">
        <f t="shared" si="325"/>
        <v>0</v>
      </c>
      <c r="BL129" s="74"/>
      <c r="BM129" s="74"/>
      <c r="BN129" s="74"/>
      <c r="BO129" s="192"/>
      <c r="BP129" s="192"/>
      <c r="BQ129" s="74"/>
      <c r="BR129" s="74"/>
      <c r="BS129" s="192"/>
      <c r="BT129" s="74"/>
      <c r="BU129" s="74"/>
      <c r="BV129" s="74"/>
      <c r="BW129" s="74"/>
      <c r="BX129" s="73"/>
      <c r="BY129" s="73"/>
      <c r="BZ129" s="74"/>
      <c r="CA129" s="192"/>
      <c r="CB129" s="74"/>
      <c r="CC129" s="74"/>
      <c r="CD129" s="74"/>
      <c r="CE129" s="192"/>
      <c r="CF129" s="74"/>
      <c r="CG129" s="74"/>
      <c r="CH129" s="74"/>
      <c r="CI129" s="74"/>
      <c r="CJ129" s="74"/>
      <c r="CK129" s="74"/>
      <c r="CL129" s="74"/>
      <c r="CM129" s="74"/>
      <c r="CN129" s="73"/>
      <c r="CO129" s="73"/>
      <c r="CP129" s="74"/>
      <c r="CQ129" s="192"/>
      <c r="CR129" s="73"/>
      <c r="CS129" s="73"/>
      <c r="CT129" s="74"/>
      <c r="CU129" s="192"/>
      <c r="CV129" s="74"/>
      <c r="CW129" s="74"/>
      <c r="CX129" s="74"/>
      <c r="CY129" s="192"/>
      <c r="CZ129" s="74"/>
      <c r="DA129" s="74"/>
      <c r="DB129" s="74"/>
      <c r="DC129" s="192"/>
      <c r="DD129" s="74"/>
      <c r="DE129" s="74"/>
      <c r="DF129" s="74"/>
      <c r="DG129" s="192"/>
      <c r="DH129" s="74"/>
      <c r="DI129" s="74"/>
      <c r="DJ129" s="74"/>
      <c r="DK129" s="192"/>
      <c r="DL129" s="74"/>
      <c r="DM129" s="74"/>
      <c r="DN129" s="74"/>
      <c r="DO129" s="192"/>
      <c r="DP129" s="74"/>
      <c r="DQ129" s="74"/>
      <c r="DR129" s="74"/>
      <c r="DS129" s="74"/>
      <c r="DT129" s="74"/>
      <c r="DU129" s="74"/>
      <c r="DV129" s="74"/>
      <c r="DW129" s="74"/>
      <c r="DX129" s="74"/>
      <c r="DY129" s="74"/>
      <c r="DZ129" s="74"/>
      <c r="EA129" s="74"/>
      <c r="EB129" s="74"/>
      <c r="EC129" s="74"/>
      <c r="ED129" s="74"/>
      <c r="EE129" s="74"/>
      <c r="EF129" s="74"/>
      <c r="EG129" s="74"/>
      <c r="EH129" s="74"/>
      <c r="EI129" s="74"/>
      <c r="EJ129" s="192"/>
      <c r="EK129" s="73"/>
      <c r="EL129" s="74"/>
      <c r="EM129" s="192"/>
      <c r="EN129" s="74"/>
      <c r="EO129" s="74"/>
      <c r="EP129" s="74"/>
      <c r="EQ129" s="74"/>
      <c r="ER129" s="74"/>
      <c r="ES129" s="74"/>
      <c r="ET129" s="74"/>
      <c r="EU129" s="74"/>
      <c r="EV129" s="77"/>
      <c r="EW129" s="77"/>
      <c r="EX129" s="77"/>
      <c r="EY129" s="77"/>
      <c r="EZ129" s="74"/>
      <c r="FA129" s="74"/>
      <c r="FB129" s="74"/>
      <c r="FC129" s="74"/>
      <c r="FD129" s="74"/>
      <c r="FE129" s="74"/>
      <c r="FF129" s="74"/>
      <c r="FG129" s="74"/>
      <c r="FH129" s="74"/>
      <c r="FI129" s="74"/>
      <c r="FJ129" s="74"/>
      <c r="FK129" s="74"/>
      <c r="FL129" s="74"/>
      <c r="FM129" s="74"/>
      <c r="FN129" s="74"/>
      <c r="FO129" s="74"/>
      <c r="FP129" s="74"/>
      <c r="FQ129" s="74"/>
      <c r="FR129" s="74"/>
      <c r="FS129" s="74"/>
      <c r="FT129" s="74"/>
      <c r="FU129" s="74"/>
      <c r="FV129" s="74"/>
      <c r="FW129" s="74"/>
      <c r="FX129" s="74"/>
      <c r="FY129" s="74"/>
      <c r="FZ129" s="74"/>
      <c r="GA129" s="74"/>
      <c r="GB129" s="74"/>
      <c r="GC129" s="74"/>
      <c r="GD129" s="74"/>
      <c r="GE129" s="74"/>
      <c r="GF129" s="74"/>
      <c r="GG129" s="74"/>
      <c r="GH129" s="74"/>
      <c r="GI129" s="74"/>
      <c r="GJ129" s="74"/>
      <c r="GK129" s="74"/>
      <c r="GL129" s="74"/>
      <c r="GM129" s="74"/>
      <c r="GN129" s="74"/>
      <c r="GO129" s="74"/>
      <c r="GP129" s="74"/>
      <c r="GQ129" s="74"/>
      <c r="GR129" s="74"/>
      <c r="GS129" s="74"/>
      <c r="GT129" s="74"/>
      <c r="GU129" s="74"/>
      <c r="GV129" s="74"/>
      <c r="GW129" s="74"/>
      <c r="GX129" s="74"/>
      <c r="GY129" s="74"/>
      <c r="GZ129" s="74"/>
      <c r="HA129" s="74"/>
      <c r="HB129" s="74"/>
      <c r="HC129" s="74"/>
      <c r="HD129" s="74"/>
      <c r="HE129" s="74"/>
      <c r="HF129" s="74"/>
      <c r="HG129" s="74"/>
      <c r="HH129" s="74"/>
      <c r="HI129" s="74"/>
      <c r="HJ129" s="74"/>
      <c r="HK129" s="74"/>
      <c r="HL129" s="74"/>
      <c r="HM129" s="74"/>
      <c r="HN129" s="74"/>
      <c r="HO129" s="74"/>
      <c r="HP129" s="74"/>
      <c r="HQ129" s="74"/>
      <c r="HR129" s="74"/>
      <c r="HS129" s="74"/>
      <c r="HT129" s="74"/>
      <c r="HU129" s="74"/>
      <c r="HV129" s="74"/>
      <c r="HW129" s="74"/>
      <c r="HX129" s="74"/>
      <c r="HY129" s="74"/>
      <c r="HZ129" s="74"/>
      <c r="IA129" s="74"/>
      <c r="IB129" s="74"/>
      <c r="IC129" s="74"/>
      <c r="ID129" s="74"/>
      <c r="IE129" s="74"/>
      <c r="IF129" s="74"/>
      <c r="IG129" s="74"/>
      <c r="IH129" s="74"/>
      <c r="II129" s="74"/>
      <c r="IJ129" s="74"/>
      <c r="IK129" s="74"/>
      <c r="IL129" s="74"/>
      <c r="IM129" s="74"/>
    </row>
    <row r="130" spans="1:247" ht="15.75" x14ac:dyDescent="0.25">
      <c r="A130" s="10" t="s">
        <v>341</v>
      </c>
      <c r="B130" s="157">
        <f t="shared" si="322"/>
        <v>3546</v>
      </c>
      <c r="C130" s="157">
        <f t="shared" si="323"/>
        <v>3546</v>
      </c>
      <c r="D130" s="157">
        <f t="shared" si="324"/>
        <v>3546</v>
      </c>
      <c r="E130" s="157"/>
      <c r="F130" s="229">
        <f t="shared" si="298"/>
        <v>0</v>
      </c>
      <c r="G130" s="74">
        <f t="shared" si="485"/>
        <v>0</v>
      </c>
      <c r="H130" s="74"/>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4"/>
      <c r="AN130" s="74"/>
      <c r="AO130" s="74"/>
      <c r="AP130" s="74"/>
      <c r="AQ130" s="74"/>
      <c r="AR130" s="74"/>
      <c r="AS130" s="74"/>
      <c r="AT130" s="74"/>
      <c r="AU130" s="74"/>
      <c r="AV130" s="196"/>
      <c r="AW130" s="196"/>
      <c r="AX130" s="196"/>
      <c r="AY130" s="196"/>
      <c r="AZ130" s="74"/>
      <c r="BA130" s="74"/>
      <c r="BB130" s="74"/>
      <c r="BC130" s="192"/>
      <c r="BD130" s="192"/>
      <c r="BE130" s="74"/>
      <c r="BF130" s="74"/>
      <c r="BG130" s="192"/>
      <c r="BH130" s="74">
        <v>3546</v>
      </c>
      <c r="BI130" s="74">
        <v>3546</v>
      </c>
      <c r="BJ130" s="74">
        <v>0</v>
      </c>
      <c r="BK130" s="75">
        <f t="shared" si="325"/>
        <v>0</v>
      </c>
      <c r="BL130" s="74"/>
      <c r="BM130" s="74"/>
      <c r="BN130" s="74"/>
      <c r="BO130" s="192"/>
      <c r="BP130" s="192"/>
      <c r="BQ130" s="74"/>
      <c r="BR130" s="74"/>
      <c r="BS130" s="192"/>
      <c r="BT130" s="74"/>
      <c r="BU130" s="74"/>
      <c r="BV130" s="74"/>
      <c r="BW130" s="74"/>
      <c r="BX130" s="73"/>
      <c r="BY130" s="73"/>
      <c r="BZ130" s="74"/>
      <c r="CA130" s="192"/>
      <c r="CB130" s="74"/>
      <c r="CC130" s="74"/>
      <c r="CD130" s="74"/>
      <c r="CE130" s="192"/>
      <c r="CF130" s="74"/>
      <c r="CG130" s="74"/>
      <c r="CH130" s="74"/>
      <c r="CI130" s="74"/>
      <c r="CJ130" s="74"/>
      <c r="CK130" s="74"/>
      <c r="CL130" s="74"/>
      <c r="CM130" s="74"/>
      <c r="CN130" s="73"/>
      <c r="CO130" s="73"/>
      <c r="CP130" s="74"/>
      <c r="CQ130" s="192"/>
      <c r="CR130" s="73"/>
      <c r="CS130" s="73"/>
      <c r="CT130" s="74"/>
      <c r="CU130" s="192"/>
      <c r="CV130" s="74"/>
      <c r="CW130" s="74"/>
      <c r="CX130" s="74"/>
      <c r="CY130" s="192"/>
      <c r="CZ130" s="74"/>
      <c r="DA130" s="74"/>
      <c r="DB130" s="74"/>
      <c r="DC130" s="192"/>
      <c r="DD130" s="74"/>
      <c r="DE130" s="74"/>
      <c r="DF130" s="74"/>
      <c r="DG130" s="192"/>
      <c r="DH130" s="74"/>
      <c r="DI130" s="74"/>
      <c r="DJ130" s="74"/>
      <c r="DK130" s="192"/>
      <c r="DL130" s="74"/>
      <c r="DM130" s="74"/>
      <c r="DN130" s="74"/>
      <c r="DO130" s="192"/>
      <c r="DP130" s="74"/>
      <c r="DQ130" s="74"/>
      <c r="DR130" s="74"/>
      <c r="DS130" s="74"/>
      <c r="DT130" s="74"/>
      <c r="DU130" s="74"/>
      <c r="DV130" s="74"/>
      <c r="DW130" s="74"/>
      <c r="DX130" s="74"/>
      <c r="DY130" s="74"/>
      <c r="DZ130" s="74"/>
      <c r="EA130" s="74"/>
      <c r="EB130" s="74"/>
      <c r="EC130" s="74"/>
      <c r="ED130" s="74"/>
      <c r="EE130" s="74"/>
      <c r="EF130" s="74"/>
      <c r="EG130" s="74"/>
      <c r="EH130" s="74"/>
      <c r="EI130" s="74"/>
      <c r="EJ130" s="192"/>
      <c r="EK130" s="73"/>
      <c r="EL130" s="74"/>
      <c r="EM130" s="192"/>
      <c r="EN130" s="74"/>
      <c r="EO130" s="74"/>
      <c r="EP130" s="74"/>
      <c r="EQ130" s="74"/>
      <c r="ER130" s="74"/>
      <c r="ES130" s="74"/>
      <c r="ET130" s="74"/>
      <c r="EU130" s="74"/>
      <c r="EV130" s="77"/>
      <c r="EW130" s="77"/>
      <c r="EX130" s="77"/>
      <c r="EY130" s="77"/>
      <c r="EZ130" s="74"/>
      <c r="FA130" s="74"/>
      <c r="FB130" s="74"/>
      <c r="FC130" s="74"/>
      <c r="FD130" s="74"/>
      <c r="FE130" s="74"/>
      <c r="FF130" s="74"/>
      <c r="FG130" s="74"/>
      <c r="FH130" s="74"/>
      <c r="FI130" s="74"/>
      <c r="FJ130" s="74"/>
      <c r="FK130" s="74"/>
      <c r="FL130" s="74"/>
      <c r="FM130" s="74"/>
      <c r="FN130" s="74"/>
      <c r="FO130" s="74"/>
      <c r="FP130" s="74"/>
      <c r="FQ130" s="74"/>
      <c r="FR130" s="74"/>
      <c r="FS130" s="74"/>
      <c r="FT130" s="74"/>
      <c r="FU130" s="74"/>
      <c r="FV130" s="74"/>
      <c r="FW130" s="74"/>
      <c r="FX130" s="74"/>
      <c r="FY130" s="74"/>
      <c r="FZ130" s="74"/>
      <c r="GA130" s="74"/>
      <c r="GB130" s="74"/>
      <c r="GC130" s="74"/>
      <c r="GD130" s="74"/>
      <c r="GE130" s="74"/>
      <c r="GF130" s="74"/>
      <c r="GG130" s="74"/>
      <c r="GH130" s="74"/>
      <c r="GI130" s="74"/>
      <c r="GJ130" s="74"/>
      <c r="GK130" s="74"/>
      <c r="GL130" s="74"/>
      <c r="GM130" s="74"/>
      <c r="GN130" s="74"/>
      <c r="GO130" s="74"/>
      <c r="GP130" s="74"/>
      <c r="GQ130" s="74"/>
      <c r="GR130" s="74"/>
      <c r="GS130" s="74"/>
      <c r="GT130" s="74"/>
      <c r="GU130" s="74"/>
      <c r="GV130" s="74"/>
      <c r="GW130" s="74"/>
      <c r="GX130" s="74"/>
      <c r="GY130" s="74"/>
      <c r="GZ130" s="74"/>
      <c r="HA130" s="74"/>
      <c r="HB130" s="74"/>
      <c r="HC130" s="74"/>
      <c r="HD130" s="74"/>
      <c r="HE130" s="74"/>
      <c r="HF130" s="74"/>
      <c r="HG130" s="74"/>
      <c r="HH130" s="74"/>
      <c r="HI130" s="74"/>
      <c r="HJ130" s="74"/>
      <c r="HK130" s="74"/>
      <c r="HL130" s="74"/>
      <c r="HM130" s="74"/>
      <c r="HN130" s="74"/>
      <c r="HO130" s="74"/>
      <c r="HP130" s="74"/>
      <c r="HQ130" s="74"/>
      <c r="HR130" s="74"/>
      <c r="HS130" s="74"/>
      <c r="HT130" s="74"/>
      <c r="HU130" s="74"/>
      <c r="HV130" s="74"/>
      <c r="HW130" s="74"/>
      <c r="HX130" s="74"/>
      <c r="HY130" s="74"/>
      <c r="HZ130" s="74"/>
      <c r="IA130" s="74"/>
      <c r="IB130" s="74"/>
      <c r="IC130" s="74"/>
      <c r="ID130" s="74"/>
      <c r="IE130" s="74"/>
      <c r="IF130" s="74"/>
      <c r="IG130" s="74"/>
      <c r="IH130" s="74"/>
      <c r="II130" s="74"/>
      <c r="IJ130" s="74"/>
      <c r="IK130" s="74"/>
      <c r="IL130" s="74"/>
      <c r="IM130" s="74"/>
    </row>
    <row r="131" spans="1:247" ht="15.75" x14ac:dyDescent="0.25">
      <c r="A131" s="10" t="s">
        <v>483</v>
      </c>
      <c r="B131" s="157">
        <f t="shared" si="322"/>
        <v>3279</v>
      </c>
      <c r="C131" s="157">
        <f t="shared" si="323"/>
        <v>3279</v>
      </c>
      <c r="D131" s="157">
        <f t="shared" si="324"/>
        <v>3279</v>
      </c>
      <c r="E131" s="157"/>
      <c r="F131" s="229">
        <f t="shared" si="298"/>
        <v>0</v>
      </c>
      <c r="G131" s="74">
        <f t="shared" si="485"/>
        <v>0</v>
      </c>
      <c r="H131" s="74"/>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4"/>
      <c r="AT131" s="74"/>
      <c r="AU131" s="74"/>
      <c r="AV131" s="196"/>
      <c r="AW131" s="196"/>
      <c r="AX131" s="196"/>
      <c r="AY131" s="196"/>
      <c r="AZ131" s="74"/>
      <c r="BA131" s="74"/>
      <c r="BB131" s="74"/>
      <c r="BC131" s="192"/>
      <c r="BD131" s="192"/>
      <c r="BE131" s="74"/>
      <c r="BF131" s="74"/>
      <c r="BG131" s="192"/>
      <c r="BH131" s="74">
        <v>3279</v>
      </c>
      <c r="BI131" s="74">
        <v>3279</v>
      </c>
      <c r="BJ131" s="74">
        <v>0</v>
      </c>
      <c r="BK131" s="75">
        <f t="shared" si="325"/>
        <v>0</v>
      </c>
      <c r="BL131" s="74"/>
      <c r="BM131" s="74"/>
      <c r="BN131" s="74"/>
      <c r="BO131" s="192"/>
      <c r="BP131" s="192"/>
      <c r="BQ131" s="74"/>
      <c r="BR131" s="74"/>
      <c r="BS131" s="192"/>
      <c r="BT131" s="74"/>
      <c r="BU131" s="74"/>
      <c r="BV131" s="74"/>
      <c r="BW131" s="74"/>
      <c r="BX131" s="73"/>
      <c r="BY131" s="73"/>
      <c r="BZ131" s="74"/>
      <c r="CA131" s="192"/>
      <c r="CB131" s="74"/>
      <c r="CC131" s="74"/>
      <c r="CD131" s="74"/>
      <c r="CE131" s="192"/>
      <c r="CF131" s="74"/>
      <c r="CG131" s="74"/>
      <c r="CH131" s="74"/>
      <c r="CI131" s="74"/>
      <c r="CJ131" s="74"/>
      <c r="CK131" s="74"/>
      <c r="CL131" s="74"/>
      <c r="CM131" s="74"/>
      <c r="CN131" s="73"/>
      <c r="CO131" s="73"/>
      <c r="CP131" s="74"/>
      <c r="CQ131" s="192"/>
      <c r="CR131" s="73"/>
      <c r="CS131" s="73"/>
      <c r="CT131" s="74"/>
      <c r="CU131" s="192"/>
      <c r="CV131" s="74"/>
      <c r="CW131" s="74"/>
      <c r="CX131" s="74"/>
      <c r="CY131" s="192"/>
      <c r="CZ131" s="74"/>
      <c r="DA131" s="74"/>
      <c r="DB131" s="74"/>
      <c r="DC131" s="192"/>
      <c r="DD131" s="74"/>
      <c r="DE131" s="74"/>
      <c r="DF131" s="74"/>
      <c r="DG131" s="192"/>
      <c r="DH131" s="74"/>
      <c r="DI131" s="74"/>
      <c r="DJ131" s="74"/>
      <c r="DK131" s="192"/>
      <c r="DL131" s="74"/>
      <c r="DM131" s="74"/>
      <c r="DN131" s="74"/>
      <c r="DO131" s="192"/>
      <c r="DP131" s="74"/>
      <c r="DQ131" s="74"/>
      <c r="DR131" s="74"/>
      <c r="DS131" s="74"/>
      <c r="DT131" s="74"/>
      <c r="DU131" s="74"/>
      <c r="DV131" s="74"/>
      <c r="DW131" s="74"/>
      <c r="DX131" s="74"/>
      <c r="DY131" s="74"/>
      <c r="DZ131" s="74"/>
      <c r="EA131" s="74"/>
      <c r="EB131" s="74"/>
      <c r="EC131" s="74"/>
      <c r="ED131" s="74"/>
      <c r="EE131" s="74"/>
      <c r="EF131" s="74"/>
      <c r="EG131" s="74"/>
      <c r="EH131" s="74"/>
      <c r="EI131" s="74"/>
      <c r="EJ131" s="192"/>
      <c r="EK131" s="73"/>
      <c r="EL131" s="74"/>
      <c r="EM131" s="192"/>
      <c r="EN131" s="74"/>
      <c r="EO131" s="74"/>
      <c r="EP131" s="74"/>
      <c r="EQ131" s="74"/>
      <c r="ER131" s="74"/>
      <c r="ES131" s="74"/>
      <c r="ET131" s="74"/>
      <c r="EU131" s="74"/>
      <c r="EV131" s="77"/>
      <c r="EW131" s="77"/>
      <c r="EX131" s="77"/>
      <c r="EY131" s="77"/>
      <c r="EZ131" s="74"/>
      <c r="FA131" s="74"/>
      <c r="FB131" s="74"/>
      <c r="FC131" s="74"/>
      <c r="FD131" s="74"/>
      <c r="FE131" s="74"/>
      <c r="FF131" s="74"/>
      <c r="FG131" s="74"/>
      <c r="FH131" s="74"/>
      <c r="FI131" s="74"/>
      <c r="FJ131" s="74"/>
      <c r="FK131" s="74"/>
      <c r="FL131" s="74"/>
      <c r="FM131" s="74"/>
      <c r="FN131" s="74"/>
      <c r="FO131" s="74"/>
      <c r="FP131" s="74"/>
      <c r="FQ131" s="74"/>
      <c r="FR131" s="74"/>
      <c r="FS131" s="74"/>
      <c r="FT131" s="74"/>
      <c r="FU131" s="74"/>
      <c r="FV131" s="74"/>
      <c r="FW131" s="74"/>
      <c r="FX131" s="74"/>
      <c r="FY131" s="74"/>
      <c r="FZ131" s="74"/>
      <c r="GA131" s="74"/>
      <c r="GB131" s="74"/>
      <c r="GC131" s="74"/>
      <c r="GD131" s="74"/>
      <c r="GE131" s="74"/>
      <c r="GF131" s="74"/>
      <c r="GG131" s="74"/>
      <c r="GH131" s="74"/>
      <c r="GI131" s="74"/>
      <c r="GJ131" s="74"/>
      <c r="GK131" s="74"/>
      <c r="GL131" s="74"/>
      <c r="GM131" s="74"/>
      <c r="GN131" s="74"/>
      <c r="GO131" s="74"/>
      <c r="GP131" s="74"/>
      <c r="GQ131" s="74"/>
      <c r="GR131" s="74"/>
      <c r="GS131" s="74"/>
      <c r="GT131" s="74"/>
      <c r="GU131" s="74"/>
      <c r="GV131" s="74"/>
      <c r="GW131" s="74"/>
      <c r="GX131" s="74"/>
      <c r="GY131" s="74"/>
      <c r="GZ131" s="74"/>
      <c r="HA131" s="74"/>
      <c r="HB131" s="74"/>
      <c r="HC131" s="74"/>
      <c r="HD131" s="74"/>
      <c r="HE131" s="74"/>
      <c r="HF131" s="74"/>
      <c r="HG131" s="74"/>
      <c r="HH131" s="74"/>
      <c r="HI131" s="74"/>
      <c r="HJ131" s="74"/>
      <c r="HK131" s="74"/>
      <c r="HL131" s="74"/>
      <c r="HM131" s="74"/>
      <c r="HN131" s="74"/>
      <c r="HO131" s="74"/>
      <c r="HP131" s="74"/>
      <c r="HQ131" s="74"/>
      <c r="HR131" s="74"/>
      <c r="HS131" s="74"/>
      <c r="HT131" s="74"/>
      <c r="HU131" s="74"/>
      <c r="HV131" s="74"/>
      <c r="HW131" s="74"/>
      <c r="HX131" s="74"/>
      <c r="HY131" s="74"/>
      <c r="HZ131" s="74"/>
      <c r="IA131" s="74"/>
      <c r="IB131" s="74"/>
      <c r="IC131" s="74"/>
      <c r="ID131" s="74"/>
      <c r="IE131" s="74"/>
      <c r="IF131" s="74"/>
      <c r="IG131" s="74"/>
      <c r="IH131" s="74"/>
      <c r="II131" s="74"/>
      <c r="IJ131" s="74"/>
      <c r="IK131" s="74"/>
      <c r="IL131" s="74"/>
      <c r="IM131" s="74"/>
    </row>
    <row r="132" spans="1:247" ht="15.75" x14ac:dyDescent="0.25">
      <c r="A132" s="10" t="s">
        <v>342</v>
      </c>
      <c r="B132" s="157">
        <f t="shared" si="322"/>
        <v>1746</v>
      </c>
      <c r="C132" s="157">
        <f t="shared" si="323"/>
        <v>1746</v>
      </c>
      <c r="D132" s="157">
        <f t="shared" si="324"/>
        <v>1746</v>
      </c>
      <c r="E132" s="157"/>
      <c r="F132" s="229">
        <f t="shared" si="298"/>
        <v>0</v>
      </c>
      <c r="G132" s="74">
        <f t="shared" si="485"/>
        <v>0</v>
      </c>
      <c r="H132" s="74"/>
      <c r="I132" s="74"/>
      <c r="J132" s="74"/>
      <c r="K132" s="74"/>
      <c r="L132" s="74"/>
      <c r="M132" s="74"/>
      <c r="N132" s="74"/>
      <c r="O132" s="74"/>
      <c r="P132" s="74"/>
      <c r="Q132" s="74"/>
      <c r="R132" s="74"/>
      <c r="S132" s="74"/>
      <c r="T132" s="74"/>
      <c r="U132" s="74"/>
      <c r="V132" s="74"/>
      <c r="W132" s="74"/>
      <c r="X132" s="74"/>
      <c r="Y132" s="74"/>
      <c r="Z132" s="74"/>
      <c r="AA132" s="74"/>
      <c r="AB132" s="74"/>
      <c r="AC132" s="74"/>
      <c r="AD132" s="74"/>
      <c r="AE132" s="74"/>
      <c r="AF132" s="74"/>
      <c r="AG132" s="74"/>
      <c r="AH132" s="74"/>
      <c r="AI132" s="74"/>
      <c r="AJ132" s="74"/>
      <c r="AK132" s="74"/>
      <c r="AL132" s="74"/>
      <c r="AM132" s="74"/>
      <c r="AN132" s="74"/>
      <c r="AO132" s="74"/>
      <c r="AP132" s="74"/>
      <c r="AQ132" s="74"/>
      <c r="AR132" s="74"/>
      <c r="AS132" s="74"/>
      <c r="AT132" s="74"/>
      <c r="AU132" s="74"/>
      <c r="AV132" s="196"/>
      <c r="AW132" s="196"/>
      <c r="AX132" s="196"/>
      <c r="AY132" s="196"/>
      <c r="AZ132" s="74"/>
      <c r="BA132" s="74"/>
      <c r="BB132" s="74"/>
      <c r="BC132" s="192"/>
      <c r="BD132" s="192"/>
      <c r="BE132" s="74"/>
      <c r="BF132" s="74"/>
      <c r="BG132" s="192"/>
      <c r="BH132" s="74">
        <v>1746</v>
      </c>
      <c r="BI132" s="74">
        <v>1746</v>
      </c>
      <c r="BJ132" s="74">
        <v>0</v>
      </c>
      <c r="BK132" s="75">
        <f t="shared" si="325"/>
        <v>0</v>
      </c>
      <c r="BL132" s="74"/>
      <c r="BM132" s="74"/>
      <c r="BN132" s="74"/>
      <c r="BO132" s="192"/>
      <c r="BP132" s="192"/>
      <c r="BQ132" s="74"/>
      <c r="BR132" s="74"/>
      <c r="BS132" s="192"/>
      <c r="BT132" s="74"/>
      <c r="BU132" s="74"/>
      <c r="BV132" s="74"/>
      <c r="BW132" s="74"/>
      <c r="BX132" s="73"/>
      <c r="BY132" s="73"/>
      <c r="BZ132" s="74"/>
      <c r="CA132" s="192"/>
      <c r="CB132" s="74"/>
      <c r="CC132" s="74"/>
      <c r="CD132" s="74"/>
      <c r="CE132" s="192"/>
      <c r="CF132" s="74"/>
      <c r="CG132" s="74"/>
      <c r="CH132" s="74"/>
      <c r="CI132" s="74"/>
      <c r="CJ132" s="74"/>
      <c r="CK132" s="74"/>
      <c r="CL132" s="74"/>
      <c r="CM132" s="74"/>
      <c r="CN132" s="73"/>
      <c r="CO132" s="73"/>
      <c r="CP132" s="74"/>
      <c r="CQ132" s="192"/>
      <c r="CR132" s="73"/>
      <c r="CS132" s="73"/>
      <c r="CT132" s="74"/>
      <c r="CU132" s="192"/>
      <c r="CV132" s="74"/>
      <c r="CW132" s="74"/>
      <c r="CX132" s="74"/>
      <c r="CY132" s="192"/>
      <c r="CZ132" s="74"/>
      <c r="DA132" s="74"/>
      <c r="DB132" s="74"/>
      <c r="DC132" s="192"/>
      <c r="DD132" s="74"/>
      <c r="DE132" s="74"/>
      <c r="DF132" s="74"/>
      <c r="DG132" s="192"/>
      <c r="DH132" s="74"/>
      <c r="DI132" s="74"/>
      <c r="DJ132" s="74"/>
      <c r="DK132" s="192"/>
      <c r="DL132" s="74"/>
      <c r="DM132" s="74"/>
      <c r="DN132" s="74"/>
      <c r="DO132" s="192"/>
      <c r="DP132" s="74"/>
      <c r="DQ132" s="74"/>
      <c r="DR132" s="74"/>
      <c r="DS132" s="74"/>
      <c r="DT132" s="74"/>
      <c r="DU132" s="74"/>
      <c r="DV132" s="74"/>
      <c r="DW132" s="74"/>
      <c r="DX132" s="74"/>
      <c r="DY132" s="74"/>
      <c r="DZ132" s="74"/>
      <c r="EA132" s="74"/>
      <c r="EB132" s="74"/>
      <c r="EC132" s="74"/>
      <c r="ED132" s="74"/>
      <c r="EE132" s="74"/>
      <c r="EF132" s="74"/>
      <c r="EG132" s="74"/>
      <c r="EH132" s="74"/>
      <c r="EI132" s="74"/>
      <c r="EJ132" s="192"/>
      <c r="EK132" s="73"/>
      <c r="EL132" s="74"/>
      <c r="EM132" s="192"/>
      <c r="EN132" s="74"/>
      <c r="EO132" s="74"/>
      <c r="EP132" s="74"/>
      <c r="EQ132" s="74"/>
      <c r="ER132" s="74"/>
      <c r="ES132" s="74"/>
      <c r="ET132" s="74"/>
      <c r="EU132" s="74"/>
      <c r="EV132" s="77"/>
      <c r="EW132" s="77"/>
      <c r="EX132" s="77"/>
      <c r="EY132" s="77"/>
      <c r="EZ132" s="74"/>
      <c r="FA132" s="74"/>
      <c r="FB132" s="74"/>
      <c r="FC132" s="74"/>
      <c r="FD132" s="74"/>
      <c r="FE132" s="74"/>
      <c r="FF132" s="74"/>
      <c r="FG132" s="74"/>
      <c r="FH132" s="74"/>
      <c r="FI132" s="74"/>
      <c r="FJ132" s="74"/>
      <c r="FK132" s="74"/>
      <c r="FL132" s="74"/>
      <c r="FM132" s="74"/>
      <c r="FN132" s="74"/>
      <c r="FO132" s="74"/>
      <c r="FP132" s="74"/>
      <c r="FQ132" s="74"/>
      <c r="FR132" s="74"/>
      <c r="FS132" s="74"/>
      <c r="FT132" s="74"/>
      <c r="FU132" s="74"/>
      <c r="FV132" s="74"/>
      <c r="FW132" s="74"/>
      <c r="FX132" s="74"/>
      <c r="FY132" s="74"/>
      <c r="FZ132" s="74"/>
      <c r="GA132" s="74"/>
      <c r="GB132" s="74"/>
      <c r="GC132" s="74"/>
      <c r="GD132" s="74"/>
      <c r="GE132" s="74"/>
      <c r="GF132" s="74"/>
      <c r="GG132" s="74"/>
      <c r="GH132" s="74"/>
      <c r="GI132" s="74"/>
      <c r="GJ132" s="74"/>
      <c r="GK132" s="74"/>
      <c r="GL132" s="74"/>
      <c r="GM132" s="74"/>
      <c r="GN132" s="74"/>
      <c r="GO132" s="74"/>
      <c r="GP132" s="74"/>
      <c r="GQ132" s="74"/>
      <c r="GR132" s="74"/>
      <c r="GS132" s="74"/>
      <c r="GT132" s="74"/>
      <c r="GU132" s="74"/>
      <c r="GV132" s="74"/>
      <c r="GW132" s="74"/>
      <c r="GX132" s="74"/>
      <c r="GY132" s="74"/>
      <c r="GZ132" s="74"/>
      <c r="HA132" s="74"/>
      <c r="HB132" s="74"/>
      <c r="HC132" s="74"/>
      <c r="HD132" s="74"/>
      <c r="HE132" s="74"/>
      <c r="HF132" s="74"/>
      <c r="HG132" s="74"/>
      <c r="HH132" s="74"/>
      <c r="HI132" s="74"/>
      <c r="HJ132" s="74"/>
      <c r="HK132" s="74"/>
      <c r="HL132" s="74"/>
      <c r="HM132" s="74"/>
      <c r="HN132" s="74"/>
      <c r="HO132" s="74"/>
      <c r="HP132" s="74"/>
      <c r="HQ132" s="74"/>
      <c r="HR132" s="74"/>
      <c r="HS132" s="74"/>
      <c r="HT132" s="74"/>
      <c r="HU132" s="74"/>
      <c r="HV132" s="74"/>
      <c r="HW132" s="74"/>
      <c r="HX132" s="74"/>
      <c r="HY132" s="74"/>
      <c r="HZ132" s="74"/>
      <c r="IA132" s="74"/>
      <c r="IB132" s="74"/>
      <c r="IC132" s="74"/>
      <c r="ID132" s="74"/>
      <c r="IE132" s="74"/>
      <c r="IF132" s="74"/>
      <c r="IG132" s="74"/>
      <c r="IH132" s="74"/>
      <c r="II132" s="74"/>
      <c r="IJ132" s="74"/>
      <c r="IK132" s="74"/>
      <c r="IL132" s="74"/>
      <c r="IM132" s="74"/>
    </row>
    <row r="133" spans="1:247" ht="15.75" x14ac:dyDescent="0.25">
      <c r="A133" s="10" t="s">
        <v>343</v>
      </c>
      <c r="B133" s="157">
        <f t="shared" si="322"/>
        <v>1608</v>
      </c>
      <c r="C133" s="157">
        <f t="shared" si="323"/>
        <v>1608</v>
      </c>
      <c r="D133" s="157">
        <f t="shared" si="324"/>
        <v>1608</v>
      </c>
      <c r="E133" s="157"/>
      <c r="F133" s="229">
        <f t="shared" si="298"/>
        <v>0</v>
      </c>
      <c r="G133" s="74">
        <f t="shared" si="485"/>
        <v>0</v>
      </c>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74"/>
      <c r="AG133" s="74"/>
      <c r="AH133" s="74"/>
      <c r="AI133" s="74"/>
      <c r="AJ133" s="74"/>
      <c r="AK133" s="74"/>
      <c r="AL133" s="74"/>
      <c r="AM133" s="74"/>
      <c r="AN133" s="74"/>
      <c r="AO133" s="74"/>
      <c r="AP133" s="74"/>
      <c r="AQ133" s="74"/>
      <c r="AR133" s="74"/>
      <c r="AS133" s="74"/>
      <c r="AT133" s="74"/>
      <c r="AU133" s="74"/>
      <c r="AV133" s="196"/>
      <c r="AW133" s="196"/>
      <c r="AX133" s="196"/>
      <c r="AY133" s="196"/>
      <c r="AZ133" s="74"/>
      <c r="BA133" s="74"/>
      <c r="BB133" s="74"/>
      <c r="BC133" s="192"/>
      <c r="BD133" s="192"/>
      <c r="BE133" s="74"/>
      <c r="BF133" s="74"/>
      <c r="BG133" s="192"/>
      <c r="BH133" s="74">
        <v>1608</v>
      </c>
      <c r="BI133" s="74">
        <v>1608</v>
      </c>
      <c r="BJ133" s="74">
        <v>0</v>
      </c>
      <c r="BK133" s="75">
        <f t="shared" si="325"/>
        <v>0</v>
      </c>
      <c r="BL133" s="74"/>
      <c r="BM133" s="74"/>
      <c r="BN133" s="74"/>
      <c r="BO133" s="192"/>
      <c r="BP133" s="192"/>
      <c r="BQ133" s="74"/>
      <c r="BR133" s="74"/>
      <c r="BS133" s="192"/>
      <c r="BT133" s="74"/>
      <c r="BU133" s="74"/>
      <c r="BV133" s="74"/>
      <c r="BW133" s="74"/>
      <c r="BX133" s="73"/>
      <c r="BY133" s="73"/>
      <c r="BZ133" s="74"/>
      <c r="CA133" s="192"/>
      <c r="CB133" s="74"/>
      <c r="CC133" s="74"/>
      <c r="CD133" s="74"/>
      <c r="CE133" s="192"/>
      <c r="CF133" s="74"/>
      <c r="CG133" s="74"/>
      <c r="CH133" s="74"/>
      <c r="CI133" s="74"/>
      <c r="CJ133" s="74"/>
      <c r="CK133" s="74"/>
      <c r="CL133" s="74"/>
      <c r="CM133" s="74"/>
      <c r="CN133" s="73"/>
      <c r="CO133" s="73"/>
      <c r="CP133" s="74"/>
      <c r="CQ133" s="192"/>
      <c r="CR133" s="73"/>
      <c r="CS133" s="73"/>
      <c r="CT133" s="74"/>
      <c r="CU133" s="192"/>
      <c r="CV133" s="74"/>
      <c r="CW133" s="74"/>
      <c r="CX133" s="74"/>
      <c r="CY133" s="192"/>
      <c r="CZ133" s="74"/>
      <c r="DA133" s="74"/>
      <c r="DB133" s="74"/>
      <c r="DC133" s="192"/>
      <c r="DD133" s="74"/>
      <c r="DE133" s="74"/>
      <c r="DF133" s="74"/>
      <c r="DG133" s="192"/>
      <c r="DH133" s="74"/>
      <c r="DI133" s="74"/>
      <c r="DJ133" s="74"/>
      <c r="DK133" s="192"/>
      <c r="DL133" s="74"/>
      <c r="DM133" s="74"/>
      <c r="DN133" s="74"/>
      <c r="DO133" s="192"/>
      <c r="DP133" s="74"/>
      <c r="DQ133" s="74"/>
      <c r="DR133" s="74"/>
      <c r="DS133" s="74"/>
      <c r="DT133" s="74"/>
      <c r="DU133" s="74"/>
      <c r="DV133" s="74"/>
      <c r="DW133" s="74"/>
      <c r="DX133" s="74"/>
      <c r="DY133" s="74"/>
      <c r="DZ133" s="74"/>
      <c r="EA133" s="74"/>
      <c r="EB133" s="74"/>
      <c r="EC133" s="74"/>
      <c r="ED133" s="74"/>
      <c r="EE133" s="74"/>
      <c r="EF133" s="74"/>
      <c r="EG133" s="74"/>
      <c r="EH133" s="74"/>
      <c r="EI133" s="74"/>
      <c r="EJ133" s="192"/>
      <c r="EK133" s="73"/>
      <c r="EL133" s="74"/>
      <c r="EM133" s="192"/>
      <c r="EN133" s="74"/>
      <c r="EO133" s="74"/>
      <c r="EP133" s="74"/>
      <c r="EQ133" s="74"/>
      <c r="ER133" s="74"/>
      <c r="ES133" s="74"/>
      <c r="ET133" s="74"/>
      <c r="EU133" s="74"/>
      <c r="EV133" s="77"/>
      <c r="EW133" s="77"/>
      <c r="EX133" s="77"/>
      <c r="EY133" s="77"/>
      <c r="EZ133" s="74"/>
      <c r="FA133" s="74"/>
      <c r="FB133" s="74"/>
      <c r="FC133" s="74"/>
      <c r="FD133" s="74"/>
      <c r="FE133" s="74"/>
      <c r="FF133" s="74"/>
      <c r="FG133" s="74"/>
      <c r="FH133" s="74"/>
      <c r="FI133" s="74"/>
      <c r="FJ133" s="74"/>
      <c r="FK133" s="74"/>
      <c r="FL133" s="74"/>
      <c r="FM133" s="74"/>
      <c r="FN133" s="74"/>
      <c r="FO133" s="74"/>
      <c r="FP133" s="74"/>
      <c r="FQ133" s="74"/>
      <c r="FR133" s="74"/>
      <c r="FS133" s="74"/>
      <c r="FT133" s="74"/>
      <c r="FU133" s="74"/>
      <c r="FV133" s="74"/>
      <c r="FW133" s="74"/>
      <c r="FX133" s="74"/>
      <c r="FY133" s="74"/>
      <c r="FZ133" s="74"/>
      <c r="GA133" s="74"/>
      <c r="GB133" s="74"/>
      <c r="GC133" s="74"/>
      <c r="GD133" s="74"/>
      <c r="GE133" s="74"/>
      <c r="GF133" s="74"/>
      <c r="GG133" s="74"/>
      <c r="GH133" s="74"/>
      <c r="GI133" s="74"/>
      <c r="GJ133" s="74"/>
      <c r="GK133" s="74"/>
      <c r="GL133" s="74"/>
      <c r="GM133" s="74"/>
      <c r="GN133" s="74"/>
      <c r="GO133" s="74"/>
      <c r="GP133" s="74"/>
      <c r="GQ133" s="74"/>
      <c r="GR133" s="74"/>
      <c r="GS133" s="74"/>
      <c r="GT133" s="74"/>
      <c r="GU133" s="74"/>
      <c r="GV133" s="74"/>
      <c r="GW133" s="74"/>
      <c r="GX133" s="74"/>
      <c r="GY133" s="74"/>
      <c r="GZ133" s="74"/>
      <c r="HA133" s="74"/>
      <c r="HB133" s="74"/>
      <c r="HC133" s="74"/>
      <c r="HD133" s="74"/>
      <c r="HE133" s="74"/>
      <c r="HF133" s="74"/>
      <c r="HG133" s="74"/>
      <c r="HH133" s="74"/>
      <c r="HI133" s="74"/>
      <c r="HJ133" s="74"/>
      <c r="HK133" s="74"/>
      <c r="HL133" s="74"/>
      <c r="HM133" s="74"/>
      <c r="HN133" s="74"/>
      <c r="HO133" s="74"/>
      <c r="HP133" s="74"/>
      <c r="HQ133" s="74"/>
      <c r="HR133" s="74"/>
      <c r="HS133" s="74"/>
      <c r="HT133" s="74"/>
      <c r="HU133" s="74"/>
      <c r="HV133" s="74"/>
      <c r="HW133" s="74"/>
      <c r="HX133" s="74"/>
      <c r="HY133" s="74"/>
      <c r="HZ133" s="74"/>
      <c r="IA133" s="74"/>
      <c r="IB133" s="74"/>
      <c r="IC133" s="74"/>
      <c r="ID133" s="74"/>
      <c r="IE133" s="74"/>
      <c r="IF133" s="74"/>
      <c r="IG133" s="74"/>
      <c r="IH133" s="74"/>
      <c r="II133" s="74"/>
      <c r="IJ133" s="74"/>
      <c r="IK133" s="74"/>
      <c r="IL133" s="74"/>
      <c r="IM133" s="74"/>
    </row>
    <row r="134" spans="1:247" ht="15.75" x14ac:dyDescent="0.25">
      <c r="A134" s="10" t="s">
        <v>344</v>
      </c>
      <c r="B134" s="157">
        <f t="shared" si="322"/>
        <v>4815</v>
      </c>
      <c r="C134" s="157">
        <f t="shared" si="323"/>
        <v>5983.9299099999998</v>
      </c>
      <c r="D134" s="157">
        <f t="shared" si="324"/>
        <v>5983.9299099999998</v>
      </c>
      <c r="E134" s="157"/>
      <c r="F134" s="229">
        <f t="shared" si="298"/>
        <v>0</v>
      </c>
      <c r="G134" s="74">
        <f t="shared" si="485"/>
        <v>0</v>
      </c>
      <c r="H134" s="74"/>
      <c r="I134" s="74"/>
      <c r="J134" s="74"/>
      <c r="K134" s="74"/>
      <c r="L134" s="74"/>
      <c r="M134" s="74"/>
      <c r="N134" s="74"/>
      <c r="O134" s="74"/>
      <c r="P134" s="74"/>
      <c r="Q134" s="74"/>
      <c r="R134" s="74"/>
      <c r="S134" s="74"/>
      <c r="T134" s="74"/>
      <c r="U134" s="74"/>
      <c r="V134" s="74"/>
      <c r="W134" s="74"/>
      <c r="X134" s="74"/>
      <c r="Y134" s="74"/>
      <c r="Z134" s="74"/>
      <c r="AA134" s="74"/>
      <c r="AB134" s="74"/>
      <c r="AC134" s="74"/>
      <c r="AD134" s="74"/>
      <c r="AE134" s="74"/>
      <c r="AF134" s="74"/>
      <c r="AG134" s="74"/>
      <c r="AH134" s="74"/>
      <c r="AI134" s="74"/>
      <c r="AJ134" s="74"/>
      <c r="AK134" s="74"/>
      <c r="AL134" s="74"/>
      <c r="AM134" s="74"/>
      <c r="AN134" s="74"/>
      <c r="AO134" s="74"/>
      <c r="AP134" s="74"/>
      <c r="AQ134" s="74"/>
      <c r="AR134" s="74"/>
      <c r="AS134" s="74"/>
      <c r="AT134" s="74"/>
      <c r="AU134" s="74"/>
      <c r="AV134" s="196"/>
      <c r="AW134" s="196"/>
      <c r="AX134" s="196"/>
      <c r="AY134" s="196"/>
      <c r="AZ134" s="74"/>
      <c r="BA134" s="74"/>
      <c r="BB134" s="74"/>
      <c r="BC134" s="192"/>
      <c r="BD134" s="192"/>
      <c r="BE134" s="74"/>
      <c r="BF134" s="74"/>
      <c r="BG134" s="192"/>
      <c r="BH134" s="74">
        <v>4815</v>
      </c>
      <c r="BI134" s="74">
        <v>4815</v>
      </c>
      <c r="BJ134" s="74">
        <v>0</v>
      </c>
      <c r="BK134" s="75">
        <f t="shared" si="325"/>
        <v>0</v>
      </c>
      <c r="BL134" s="74"/>
      <c r="BM134" s="74"/>
      <c r="BN134" s="74"/>
      <c r="BO134" s="192"/>
      <c r="BP134" s="192"/>
      <c r="BQ134" s="74"/>
      <c r="BR134" s="74"/>
      <c r="BS134" s="192"/>
      <c r="BT134" s="74"/>
      <c r="BU134" s="74">
        <v>1168.9299099999998</v>
      </c>
      <c r="BV134" s="74">
        <v>0</v>
      </c>
      <c r="BW134" s="74"/>
      <c r="BX134" s="73"/>
      <c r="BY134" s="73"/>
      <c r="BZ134" s="74"/>
      <c r="CA134" s="192"/>
      <c r="CB134" s="74"/>
      <c r="CC134" s="74"/>
      <c r="CD134" s="74"/>
      <c r="CE134" s="192"/>
      <c r="CF134" s="74"/>
      <c r="CG134" s="74"/>
      <c r="CH134" s="74"/>
      <c r="CI134" s="74"/>
      <c r="CJ134" s="74"/>
      <c r="CK134" s="74"/>
      <c r="CL134" s="74"/>
      <c r="CM134" s="74"/>
      <c r="CN134" s="73"/>
      <c r="CO134" s="73"/>
      <c r="CP134" s="74"/>
      <c r="CQ134" s="192"/>
      <c r="CR134" s="73"/>
      <c r="CS134" s="73"/>
      <c r="CT134" s="74"/>
      <c r="CU134" s="192"/>
      <c r="CV134" s="74"/>
      <c r="CW134" s="74"/>
      <c r="CX134" s="74"/>
      <c r="CY134" s="192"/>
      <c r="CZ134" s="74"/>
      <c r="DA134" s="74"/>
      <c r="DB134" s="74"/>
      <c r="DC134" s="192"/>
      <c r="DD134" s="74"/>
      <c r="DE134" s="74"/>
      <c r="DF134" s="74"/>
      <c r="DG134" s="192"/>
      <c r="DH134" s="74"/>
      <c r="DI134" s="74"/>
      <c r="DJ134" s="74"/>
      <c r="DK134" s="192"/>
      <c r="DL134" s="74"/>
      <c r="DM134" s="74"/>
      <c r="DN134" s="74"/>
      <c r="DO134" s="192"/>
      <c r="DP134" s="74"/>
      <c r="DQ134" s="74"/>
      <c r="DR134" s="74"/>
      <c r="DS134" s="74"/>
      <c r="DT134" s="74"/>
      <c r="DU134" s="74"/>
      <c r="DV134" s="74"/>
      <c r="DW134" s="74"/>
      <c r="DX134" s="74"/>
      <c r="DY134" s="74"/>
      <c r="DZ134" s="74"/>
      <c r="EA134" s="74"/>
      <c r="EB134" s="74"/>
      <c r="EC134" s="74"/>
      <c r="ED134" s="74"/>
      <c r="EE134" s="74"/>
      <c r="EF134" s="74"/>
      <c r="EG134" s="74"/>
      <c r="EH134" s="74"/>
      <c r="EI134" s="74"/>
      <c r="EJ134" s="192"/>
      <c r="EK134" s="73"/>
      <c r="EL134" s="74"/>
      <c r="EM134" s="192"/>
      <c r="EN134" s="74"/>
      <c r="EO134" s="74"/>
      <c r="EP134" s="74"/>
      <c r="EQ134" s="74"/>
      <c r="ER134" s="74"/>
      <c r="ES134" s="74"/>
      <c r="ET134" s="74"/>
      <c r="EU134" s="74"/>
      <c r="EV134" s="77"/>
      <c r="EW134" s="77"/>
      <c r="EX134" s="77"/>
      <c r="EY134" s="77"/>
      <c r="EZ134" s="74"/>
      <c r="FA134" s="74"/>
      <c r="FB134" s="74"/>
      <c r="FC134" s="74"/>
      <c r="FD134" s="74"/>
      <c r="FE134" s="74"/>
      <c r="FF134" s="74"/>
      <c r="FG134" s="74"/>
      <c r="FH134" s="74"/>
      <c r="FI134" s="74"/>
      <c r="FJ134" s="74"/>
      <c r="FK134" s="74"/>
      <c r="FL134" s="74"/>
      <c r="FM134" s="74"/>
      <c r="FN134" s="74"/>
      <c r="FO134" s="74"/>
      <c r="FP134" s="74"/>
      <c r="FQ134" s="74"/>
      <c r="FR134" s="74"/>
      <c r="FS134" s="74"/>
      <c r="FT134" s="74"/>
      <c r="FU134" s="74"/>
      <c r="FV134" s="74"/>
      <c r="FW134" s="74"/>
      <c r="FX134" s="74"/>
      <c r="FY134" s="74"/>
      <c r="FZ134" s="74"/>
      <c r="GA134" s="74"/>
      <c r="GB134" s="74"/>
      <c r="GC134" s="74"/>
      <c r="GD134" s="74"/>
      <c r="GE134" s="74"/>
      <c r="GF134" s="74"/>
      <c r="GG134" s="74"/>
      <c r="GH134" s="74"/>
      <c r="GI134" s="74"/>
      <c r="GJ134" s="74"/>
      <c r="GK134" s="74"/>
      <c r="GL134" s="74"/>
      <c r="GM134" s="74"/>
      <c r="GN134" s="74"/>
      <c r="GO134" s="74"/>
      <c r="GP134" s="74"/>
      <c r="GQ134" s="74"/>
      <c r="GR134" s="74"/>
      <c r="GS134" s="74"/>
      <c r="GT134" s="74"/>
      <c r="GU134" s="74"/>
      <c r="GV134" s="74"/>
      <c r="GW134" s="74"/>
      <c r="GX134" s="74"/>
      <c r="GY134" s="74"/>
      <c r="GZ134" s="74"/>
      <c r="HA134" s="74"/>
      <c r="HB134" s="74"/>
      <c r="HC134" s="74"/>
      <c r="HD134" s="74"/>
      <c r="HE134" s="74"/>
      <c r="HF134" s="74"/>
      <c r="HG134" s="74"/>
      <c r="HH134" s="74"/>
      <c r="HI134" s="74"/>
      <c r="HJ134" s="74"/>
      <c r="HK134" s="74"/>
      <c r="HL134" s="74"/>
      <c r="HM134" s="74"/>
      <c r="HN134" s="74"/>
      <c r="HO134" s="74"/>
      <c r="HP134" s="74"/>
      <c r="HQ134" s="74"/>
      <c r="HR134" s="74"/>
      <c r="HS134" s="74"/>
      <c r="HT134" s="74"/>
      <c r="HU134" s="74"/>
      <c r="HV134" s="74"/>
      <c r="HW134" s="74"/>
      <c r="HX134" s="74"/>
      <c r="HY134" s="74"/>
      <c r="HZ134" s="74"/>
      <c r="IA134" s="74"/>
      <c r="IB134" s="74"/>
      <c r="IC134" s="74"/>
      <c r="ID134" s="74"/>
      <c r="IE134" s="74"/>
      <c r="IF134" s="74"/>
      <c r="IG134" s="74"/>
      <c r="IH134" s="74"/>
      <c r="II134" s="74"/>
      <c r="IJ134" s="74"/>
      <c r="IK134" s="74"/>
      <c r="IL134" s="74"/>
      <c r="IM134" s="74"/>
    </row>
    <row r="135" spans="1:247" ht="15.75" x14ac:dyDescent="0.25">
      <c r="A135" s="10" t="s">
        <v>163</v>
      </c>
      <c r="B135" s="157">
        <f t="shared" si="322"/>
        <v>6000</v>
      </c>
      <c r="C135" s="157">
        <f t="shared" si="323"/>
        <v>6000</v>
      </c>
      <c r="D135" s="157">
        <f t="shared" si="324"/>
        <v>6000</v>
      </c>
      <c r="E135" s="157"/>
      <c r="F135" s="229">
        <f t="shared" si="298"/>
        <v>0</v>
      </c>
      <c r="G135" s="74">
        <f t="shared" si="485"/>
        <v>0</v>
      </c>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74"/>
      <c r="AG135" s="74"/>
      <c r="AH135" s="74"/>
      <c r="AI135" s="74"/>
      <c r="AJ135" s="74"/>
      <c r="AK135" s="74"/>
      <c r="AL135" s="74"/>
      <c r="AM135" s="74"/>
      <c r="AN135" s="74"/>
      <c r="AO135" s="74"/>
      <c r="AP135" s="74"/>
      <c r="AQ135" s="74"/>
      <c r="AR135" s="74">
        <v>6000</v>
      </c>
      <c r="AS135" s="74">
        <v>6000</v>
      </c>
      <c r="AT135" s="74">
        <v>0</v>
      </c>
      <c r="AU135" s="74">
        <f>AT135/AS135*100</f>
        <v>0</v>
      </c>
      <c r="AV135" s="196"/>
      <c r="AW135" s="196"/>
      <c r="AX135" s="196"/>
      <c r="AY135" s="196"/>
      <c r="AZ135" s="74"/>
      <c r="BA135" s="74"/>
      <c r="BB135" s="74"/>
      <c r="BC135" s="192"/>
      <c r="BD135" s="192"/>
      <c r="BE135" s="74"/>
      <c r="BF135" s="74"/>
      <c r="BG135" s="192"/>
      <c r="BH135" s="74"/>
      <c r="BI135" s="74"/>
      <c r="BJ135" s="74"/>
      <c r="BK135" s="75"/>
      <c r="BL135" s="74"/>
      <c r="BM135" s="74"/>
      <c r="BN135" s="74"/>
      <c r="BO135" s="192"/>
      <c r="BP135" s="192"/>
      <c r="BQ135" s="74"/>
      <c r="BR135" s="74"/>
      <c r="BS135" s="192"/>
      <c r="BT135" s="74"/>
      <c r="BU135" s="74"/>
      <c r="BV135" s="74"/>
      <c r="BW135" s="74"/>
      <c r="BX135" s="73"/>
      <c r="BY135" s="73"/>
      <c r="BZ135" s="74"/>
      <c r="CA135" s="192"/>
      <c r="CB135" s="74"/>
      <c r="CC135" s="74"/>
      <c r="CD135" s="74"/>
      <c r="CE135" s="192"/>
      <c r="CF135" s="74"/>
      <c r="CG135" s="74"/>
      <c r="CH135" s="74"/>
      <c r="CI135" s="74"/>
      <c r="CJ135" s="74"/>
      <c r="CK135" s="74"/>
      <c r="CL135" s="74"/>
      <c r="CM135" s="74"/>
      <c r="CN135" s="73"/>
      <c r="CO135" s="73"/>
      <c r="CP135" s="74"/>
      <c r="CQ135" s="192"/>
      <c r="CR135" s="73"/>
      <c r="CS135" s="73"/>
      <c r="CT135" s="74"/>
      <c r="CU135" s="192"/>
      <c r="CV135" s="74"/>
      <c r="CW135" s="74"/>
      <c r="CX135" s="74"/>
      <c r="CY135" s="192"/>
      <c r="CZ135" s="74"/>
      <c r="DA135" s="74"/>
      <c r="DB135" s="74"/>
      <c r="DC135" s="192"/>
      <c r="DD135" s="74"/>
      <c r="DE135" s="74"/>
      <c r="DF135" s="74"/>
      <c r="DG135" s="192"/>
      <c r="DH135" s="74"/>
      <c r="DI135" s="74"/>
      <c r="DJ135" s="74"/>
      <c r="DK135" s="192"/>
      <c r="DL135" s="74"/>
      <c r="DM135" s="74"/>
      <c r="DN135" s="74"/>
      <c r="DO135" s="192"/>
      <c r="DP135" s="74"/>
      <c r="DQ135" s="74"/>
      <c r="DR135" s="74"/>
      <c r="DS135" s="74"/>
      <c r="DT135" s="74"/>
      <c r="DU135" s="74"/>
      <c r="DV135" s="74"/>
      <c r="DW135" s="74"/>
      <c r="DX135" s="74"/>
      <c r="DY135" s="74"/>
      <c r="DZ135" s="74"/>
      <c r="EA135" s="74"/>
      <c r="EB135" s="74"/>
      <c r="EC135" s="74"/>
      <c r="ED135" s="74"/>
      <c r="EE135" s="74"/>
      <c r="EF135" s="74"/>
      <c r="EG135" s="74"/>
      <c r="EH135" s="74"/>
      <c r="EI135" s="74"/>
      <c r="EJ135" s="192"/>
      <c r="EK135" s="73"/>
      <c r="EL135" s="74"/>
      <c r="EM135" s="192"/>
      <c r="EN135" s="74"/>
      <c r="EO135" s="74"/>
      <c r="EP135" s="74"/>
      <c r="EQ135" s="74"/>
      <c r="ER135" s="74"/>
      <c r="ES135" s="74"/>
      <c r="ET135" s="74"/>
      <c r="EU135" s="74"/>
      <c r="EV135" s="77"/>
      <c r="EW135" s="77"/>
      <c r="EX135" s="77"/>
      <c r="EY135" s="77"/>
      <c r="EZ135" s="74"/>
      <c r="FA135" s="74"/>
      <c r="FB135" s="74"/>
      <c r="FC135" s="74"/>
      <c r="FD135" s="74"/>
      <c r="FE135" s="74"/>
      <c r="FF135" s="74"/>
      <c r="FG135" s="74"/>
      <c r="FH135" s="74"/>
      <c r="FI135" s="74"/>
      <c r="FJ135" s="74"/>
      <c r="FK135" s="74"/>
      <c r="FL135" s="74"/>
      <c r="FM135" s="74"/>
      <c r="FN135" s="74"/>
      <c r="FO135" s="74"/>
      <c r="FP135" s="74"/>
      <c r="FQ135" s="74"/>
      <c r="FR135" s="74"/>
      <c r="FS135" s="74"/>
      <c r="FT135" s="74"/>
      <c r="FU135" s="74"/>
      <c r="FV135" s="74"/>
      <c r="FW135" s="74"/>
      <c r="FX135" s="74"/>
      <c r="FY135" s="74"/>
      <c r="FZ135" s="74"/>
      <c r="GA135" s="74"/>
      <c r="GB135" s="74"/>
      <c r="GC135" s="74"/>
      <c r="GD135" s="74"/>
      <c r="GE135" s="74"/>
      <c r="GF135" s="74"/>
      <c r="GG135" s="74"/>
      <c r="GH135" s="74"/>
      <c r="GI135" s="74"/>
      <c r="GJ135" s="74"/>
      <c r="GK135" s="74"/>
      <c r="GL135" s="74"/>
      <c r="GM135" s="74"/>
      <c r="GN135" s="74"/>
      <c r="GO135" s="74"/>
      <c r="GP135" s="74"/>
      <c r="GQ135" s="74"/>
      <c r="GR135" s="74"/>
      <c r="GS135" s="74"/>
      <c r="GT135" s="74"/>
      <c r="GU135" s="74"/>
      <c r="GV135" s="74"/>
      <c r="GW135" s="74"/>
      <c r="GX135" s="74"/>
      <c r="GY135" s="74"/>
      <c r="GZ135" s="74"/>
      <c r="HA135" s="74"/>
      <c r="HB135" s="74"/>
      <c r="HC135" s="74"/>
      <c r="HD135" s="74"/>
      <c r="HE135" s="74"/>
      <c r="HF135" s="74"/>
      <c r="HG135" s="74"/>
      <c r="HH135" s="74"/>
      <c r="HI135" s="74"/>
      <c r="HJ135" s="74"/>
      <c r="HK135" s="74"/>
      <c r="HL135" s="74"/>
      <c r="HM135" s="74"/>
      <c r="HN135" s="74"/>
      <c r="HO135" s="74"/>
      <c r="HP135" s="74"/>
      <c r="HQ135" s="74"/>
      <c r="HR135" s="74"/>
      <c r="HS135" s="74"/>
      <c r="HT135" s="74"/>
      <c r="HU135" s="74"/>
      <c r="HV135" s="74"/>
      <c r="HW135" s="74"/>
      <c r="HX135" s="74"/>
      <c r="HY135" s="74"/>
      <c r="HZ135" s="74"/>
      <c r="IA135" s="74"/>
      <c r="IB135" s="74"/>
      <c r="IC135" s="74"/>
      <c r="ID135" s="74"/>
      <c r="IE135" s="74"/>
      <c r="IF135" s="74"/>
      <c r="IG135" s="74"/>
      <c r="IH135" s="74"/>
      <c r="II135" s="74"/>
      <c r="IJ135" s="74"/>
      <c r="IK135" s="74"/>
      <c r="IL135" s="74"/>
      <c r="IM135" s="74"/>
    </row>
    <row r="136" spans="1:247" ht="15.75" x14ac:dyDescent="0.25">
      <c r="A136" s="10" t="s">
        <v>345</v>
      </c>
      <c r="B136" s="157">
        <f t="shared" si="322"/>
        <v>3588</v>
      </c>
      <c r="C136" s="157">
        <f t="shared" si="323"/>
        <v>3588</v>
      </c>
      <c r="D136" s="157">
        <f t="shared" si="324"/>
        <v>3588</v>
      </c>
      <c r="E136" s="157"/>
      <c r="F136" s="229">
        <f t="shared" si="298"/>
        <v>0</v>
      </c>
      <c r="G136" s="74">
        <f t="shared" si="485"/>
        <v>0</v>
      </c>
      <c r="H136" s="74"/>
      <c r="I136" s="74"/>
      <c r="J136" s="74"/>
      <c r="K136" s="74"/>
      <c r="L136" s="74"/>
      <c r="M136" s="74"/>
      <c r="N136" s="74"/>
      <c r="O136" s="74"/>
      <c r="P136" s="74"/>
      <c r="Q136" s="74"/>
      <c r="R136" s="74"/>
      <c r="S136" s="74"/>
      <c r="T136" s="74"/>
      <c r="U136" s="74"/>
      <c r="V136" s="74"/>
      <c r="W136" s="74"/>
      <c r="X136" s="74"/>
      <c r="Y136" s="74"/>
      <c r="Z136" s="74"/>
      <c r="AA136" s="74"/>
      <c r="AB136" s="74"/>
      <c r="AC136" s="74"/>
      <c r="AD136" s="74"/>
      <c r="AE136" s="74"/>
      <c r="AF136" s="74"/>
      <c r="AG136" s="74"/>
      <c r="AH136" s="74"/>
      <c r="AI136" s="74"/>
      <c r="AJ136" s="74"/>
      <c r="AK136" s="74"/>
      <c r="AL136" s="74"/>
      <c r="AM136" s="74"/>
      <c r="AN136" s="74"/>
      <c r="AO136" s="74"/>
      <c r="AP136" s="74"/>
      <c r="AQ136" s="74"/>
      <c r="AR136" s="74"/>
      <c r="AS136" s="74"/>
      <c r="AT136" s="74"/>
      <c r="AU136" s="74"/>
      <c r="AV136" s="196"/>
      <c r="AW136" s="196"/>
      <c r="AX136" s="196"/>
      <c r="AY136" s="196"/>
      <c r="AZ136" s="74"/>
      <c r="BA136" s="74"/>
      <c r="BB136" s="74"/>
      <c r="BC136" s="192"/>
      <c r="BD136" s="192"/>
      <c r="BE136" s="74"/>
      <c r="BF136" s="74"/>
      <c r="BG136" s="192"/>
      <c r="BH136" s="74">
        <v>3588</v>
      </c>
      <c r="BI136" s="74">
        <v>3588</v>
      </c>
      <c r="BJ136" s="74">
        <v>0</v>
      </c>
      <c r="BK136" s="75">
        <f t="shared" si="325"/>
        <v>0</v>
      </c>
      <c r="BL136" s="74"/>
      <c r="BM136" s="74"/>
      <c r="BN136" s="74"/>
      <c r="BO136" s="192"/>
      <c r="BP136" s="192"/>
      <c r="BQ136" s="74"/>
      <c r="BR136" s="74"/>
      <c r="BS136" s="192"/>
      <c r="BT136" s="74"/>
      <c r="BU136" s="74"/>
      <c r="BV136" s="74"/>
      <c r="BW136" s="74"/>
      <c r="BX136" s="73"/>
      <c r="BY136" s="73"/>
      <c r="BZ136" s="74"/>
      <c r="CA136" s="192"/>
      <c r="CB136" s="74"/>
      <c r="CC136" s="74"/>
      <c r="CD136" s="74"/>
      <c r="CE136" s="192"/>
      <c r="CF136" s="74"/>
      <c r="CG136" s="74"/>
      <c r="CH136" s="74"/>
      <c r="CI136" s="74"/>
      <c r="CJ136" s="74"/>
      <c r="CK136" s="74"/>
      <c r="CL136" s="74"/>
      <c r="CM136" s="74"/>
      <c r="CN136" s="73"/>
      <c r="CO136" s="73"/>
      <c r="CP136" s="74"/>
      <c r="CQ136" s="192"/>
      <c r="CR136" s="73"/>
      <c r="CS136" s="73"/>
      <c r="CT136" s="74"/>
      <c r="CU136" s="192"/>
      <c r="CV136" s="74"/>
      <c r="CW136" s="74"/>
      <c r="CX136" s="74"/>
      <c r="CY136" s="192"/>
      <c r="CZ136" s="74"/>
      <c r="DA136" s="74"/>
      <c r="DB136" s="74"/>
      <c r="DC136" s="192"/>
      <c r="DD136" s="74"/>
      <c r="DE136" s="74"/>
      <c r="DF136" s="74"/>
      <c r="DG136" s="192"/>
      <c r="DH136" s="74"/>
      <c r="DI136" s="74"/>
      <c r="DJ136" s="74"/>
      <c r="DK136" s="192"/>
      <c r="DL136" s="74"/>
      <c r="DM136" s="74"/>
      <c r="DN136" s="74"/>
      <c r="DO136" s="192"/>
      <c r="DP136" s="74"/>
      <c r="DQ136" s="74"/>
      <c r="DR136" s="74"/>
      <c r="DS136" s="74"/>
      <c r="DT136" s="74"/>
      <c r="DU136" s="74"/>
      <c r="DV136" s="74"/>
      <c r="DW136" s="74"/>
      <c r="DX136" s="74"/>
      <c r="DY136" s="74"/>
      <c r="DZ136" s="74"/>
      <c r="EA136" s="74"/>
      <c r="EB136" s="74"/>
      <c r="EC136" s="74"/>
      <c r="ED136" s="74"/>
      <c r="EE136" s="74"/>
      <c r="EF136" s="74"/>
      <c r="EG136" s="74"/>
      <c r="EH136" s="74"/>
      <c r="EI136" s="74"/>
      <c r="EJ136" s="192"/>
      <c r="EK136" s="73"/>
      <c r="EL136" s="74"/>
      <c r="EM136" s="192"/>
      <c r="EN136" s="74"/>
      <c r="EO136" s="74"/>
      <c r="EP136" s="74"/>
      <c r="EQ136" s="74"/>
      <c r="ER136" s="74"/>
      <c r="ES136" s="74"/>
      <c r="ET136" s="74"/>
      <c r="EU136" s="74"/>
      <c r="EV136" s="77"/>
      <c r="EW136" s="77"/>
      <c r="EX136" s="77"/>
      <c r="EY136" s="77"/>
      <c r="EZ136" s="74"/>
      <c r="FA136" s="74"/>
      <c r="FB136" s="74"/>
      <c r="FC136" s="74"/>
      <c r="FD136" s="74"/>
      <c r="FE136" s="74"/>
      <c r="FF136" s="74"/>
      <c r="FG136" s="74"/>
      <c r="FH136" s="74"/>
      <c r="FI136" s="74"/>
      <c r="FJ136" s="74"/>
      <c r="FK136" s="74"/>
      <c r="FL136" s="74"/>
      <c r="FM136" s="74"/>
      <c r="FN136" s="74"/>
      <c r="FO136" s="74"/>
      <c r="FP136" s="74"/>
      <c r="FQ136" s="74"/>
      <c r="FR136" s="74"/>
      <c r="FS136" s="74"/>
      <c r="FT136" s="74"/>
      <c r="FU136" s="74"/>
      <c r="FV136" s="74"/>
      <c r="FW136" s="74"/>
      <c r="FX136" s="74"/>
      <c r="FY136" s="74"/>
      <c r="FZ136" s="74"/>
      <c r="GA136" s="74"/>
      <c r="GB136" s="74"/>
      <c r="GC136" s="74"/>
      <c r="GD136" s="74"/>
      <c r="GE136" s="74"/>
      <c r="GF136" s="74"/>
      <c r="GG136" s="74"/>
      <c r="GH136" s="74"/>
      <c r="GI136" s="74"/>
      <c r="GJ136" s="74"/>
      <c r="GK136" s="74"/>
      <c r="GL136" s="74"/>
      <c r="GM136" s="74"/>
      <c r="GN136" s="74"/>
      <c r="GO136" s="74"/>
      <c r="GP136" s="74"/>
      <c r="GQ136" s="74"/>
      <c r="GR136" s="74"/>
      <c r="GS136" s="74"/>
      <c r="GT136" s="74"/>
      <c r="GU136" s="74"/>
      <c r="GV136" s="74"/>
      <c r="GW136" s="74"/>
      <c r="GX136" s="74"/>
      <c r="GY136" s="74"/>
      <c r="GZ136" s="74"/>
      <c r="HA136" s="74"/>
      <c r="HB136" s="74"/>
      <c r="HC136" s="74"/>
      <c r="HD136" s="74"/>
      <c r="HE136" s="74"/>
      <c r="HF136" s="74"/>
      <c r="HG136" s="74"/>
      <c r="HH136" s="74"/>
      <c r="HI136" s="74"/>
      <c r="HJ136" s="74"/>
      <c r="HK136" s="74"/>
      <c r="HL136" s="74"/>
      <c r="HM136" s="74"/>
      <c r="HN136" s="74"/>
      <c r="HO136" s="74"/>
      <c r="HP136" s="74"/>
      <c r="HQ136" s="74"/>
      <c r="HR136" s="74"/>
      <c r="HS136" s="74"/>
      <c r="HT136" s="74"/>
      <c r="HU136" s="74"/>
      <c r="HV136" s="74"/>
      <c r="HW136" s="74"/>
      <c r="HX136" s="74"/>
      <c r="HY136" s="74"/>
      <c r="HZ136" s="74"/>
      <c r="IA136" s="74"/>
      <c r="IB136" s="74"/>
      <c r="IC136" s="74"/>
      <c r="ID136" s="74"/>
      <c r="IE136" s="74"/>
      <c r="IF136" s="74"/>
      <c r="IG136" s="74"/>
      <c r="IH136" s="74"/>
      <c r="II136" s="74"/>
      <c r="IJ136" s="74"/>
      <c r="IK136" s="74"/>
      <c r="IL136" s="74"/>
      <c r="IM136" s="74"/>
    </row>
    <row r="137" spans="1:247" s="69" customFormat="1" ht="31.5" x14ac:dyDescent="0.25">
      <c r="A137" s="81" t="s">
        <v>168</v>
      </c>
      <c r="B137" s="156">
        <f t="shared" si="322"/>
        <v>112625.55475000001</v>
      </c>
      <c r="C137" s="156">
        <f t="shared" si="323"/>
        <v>119583.67389999999</v>
      </c>
      <c r="D137" s="156">
        <f t="shared" si="324"/>
        <v>119583.67389999999</v>
      </c>
      <c r="E137" s="156"/>
      <c r="F137" s="228">
        <f t="shared" si="298"/>
        <v>12942.21315</v>
      </c>
      <c r="G137" s="71">
        <f t="shared" si="485"/>
        <v>10.82272581859521</v>
      </c>
      <c r="H137" s="72">
        <f t="shared" ref="H137" si="486">H138+H139+H140+H141+H142+H143+H144+H145+H146+H147</f>
        <v>0</v>
      </c>
      <c r="I137" s="72">
        <f t="shared" ref="I137:J137" si="487">I138+I139+I140+I141+I142+I143+I144+I145+I146+I147</f>
        <v>0</v>
      </c>
      <c r="J137" s="72">
        <f t="shared" si="487"/>
        <v>0</v>
      </c>
      <c r="K137" s="71"/>
      <c r="L137" s="72">
        <f t="shared" ref="L137" si="488">L138+L139+L140+L141+L142+L143+L144+L145+L146+L147</f>
        <v>543.9</v>
      </c>
      <c r="M137" s="72">
        <f t="shared" ref="M137:N137" si="489">M138+M139+M140+M141+M142+M143+M144+M145+M146+M147</f>
        <v>543.9</v>
      </c>
      <c r="N137" s="72">
        <f t="shared" si="489"/>
        <v>543.9</v>
      </c>
      <c r="O137" s="72">
        <f>N137/M137*100</f>
        <v>100</v>
      </c>
      <c r="P137" s="72">
        <f t="shared" ref="P137:S137" si="490">P138+P139+P140+P141+P142+P143+P144+P145+P146+P147</f>
        <v>0</v>
      </c>
      <c r="Q137" s="72">
        <f t="shared" si="490"/>
        <v>0</v>
      </c>
      <c r="R137" s="72">
        <f t="shared" si="490"/>
        <v>0</v>
      </c>
      <c r="S137" s="72">
        <f t="shared" si="490"/>
        <v>0</v>
      </c>
      <c r="T137" s="72">
        <f>SUM(T138:T147)</f>
        <v>0</v>
      </c>
      <c r="U137" s="72">
        <f>SUM(U138:U147)</f>
        <v>0</v>
      </c>
      <c r="V137" s="72">
        <f>SUM(V138:V147)</f>
        <v>0</v>
      </c>
      <c r="W137" s="72"/>
      <c r="X137" s="72">
        <f>X138+X139+X140+X141+X142+X143+X144+X145+X146+X147</f>
        <v>0</v>
      </c>
      <c r="Y137" s="72">
        <f>Y138+Y139+Y140+Y141+Y142+Y143+Y144+Y145+Y146+Y147</f>
        <v>0</v>
      </c>
      <c r="Z137" s="72">
        <f>Z138+Z139+Z140+Z141+Z142+Z143+Z144+Z145+Z146+Z147</f>
        <v>0</v>
      </c>
      <c r="AA137" s="71"/>
      <c r="AB137" s="72">
        <f>SUM(AB138:AB147)</f>
        <v>56.179769999999998</v>
      </c>
      <c r="AC137" s="72">
        <f>SUM(AC138:AC147)</f>
        <v>56.179769999999998</v>
      </c>
      <c r="AD137" s="72">
        <f>SUM(AD138:AD147)</f>
        <v>56.179769999999998</v>
      </c>
      <c r="AE137" s="71">
        <f>AD137/AC137*100</f>
        <v>100</v>
      </c>
      <c r="AF137" s="72">
        <f>AF138+AF139+AF140+AF141+AF142+AF143+AF144+AF145+AF146+AF147</f>
        <v>118.27498</v>
      </c>
      <c r="AG137" s="72">
        <f>AG138+AG139+AG140+AG141+AG142+AG143+AG144+AG145+AG146+AG147</f>
        <v>118.27498</v>
      </c>
      <c r="AH137" s="72">
        <f>AH138+AH139+AH140+AH141+AH142+AH143+AH144+AH145+AH146+AH147</f>
        <v>118.27498</v>
      </c>
      <c r="AI137" s="71">
        <f>AH137/AG137*100</f>
        <v>100</v>
      </c>
      <c r="AJ137" s="71"/>
      <c r="AK137" s="72">
        <f>AK138+AK139+AK140+AK141+AK142+AK143+AK144+AK145+AK146+AK147</f>
        <v>0</v>
      </c>
      <c r="AL137" s="72">
        <f>AL138+AL139+AL140+AL141+AL142+AL143+AL144+AL145+AL146+AL147</f>
        <v>0</v>
      </c>
      <c r="AM137" s="72">
        <f>AM138+AM139+AM140+AM141+AM142+AM143+AM144+AM145+AM146+AM147</f>
        <v>0</v>
      </c>
      <c r="AN137" s="72"/>
      <c r="AO137" s="72">
        <f>AO138+AO139+AO140+AO141+AO142+AO143+AO144+AO145+AO146+AO147</f>
        <v>0</v>
      </c>
      <c r="AP137" s="72">
        <f>AP138+AP139+AP140+AP141+AP142+AP143+AP144+AP145+AP146+AP147</f>
        <v>0</v>
      </c>
      <c r="AQ137" s="71"/>
      <c r="AR137" s="72">
        <f>AR138+AR139+AR140+AR141+AR142+AR143+AR144+AR145+AR146+AR147</f>
        <v>7500</v>
      </c>
      <c r="AS137" s="72">
        <f>AS138+AS139+AS140+AS141+AS142+AS143+AS144+AS145+AS146+AS147</f>
        <v>7500</v>
      </c>
      <c r="AT137" s="72">
        <f>AT138+AT139+AT140+AT141+AT142+AT143+AT144+AT145+AT146+AT147</f>
        <v>0</v>
      </c>
      <c r="AU137" s="71">
        <f>AT137/AS137*100</f>
        <v>0</v>
      </c>
      <c r="AV137" s="72">
        <f t="shared" ref="AV137" si="491">AV138+AV139+AV140+AV141+AV142+AV143+AV144+AV145+AV146+AV147</f>
        <v>44689.599999999999</v>
      </c>
      <c r="AW137" s="72">
        <f t="shared" ref="AW137:BC137" si="492">AW138+AW139+AW140+AW141+AW142+AW143+AW144+AW145+AW146+AW147</f>
        <v>44689.599999999999</v>
      </c>
      <c r="AX137" s="72">
        <f t="shared" si="492"/>
        <v>7436.4434000000001</v>
      </c>
      <c r="AY137" s="72">
        <f t="shared" si="492"/>
        <v>16.640210250259567</v>
      </c>
      <c r="AZ137" s="72">
        <f t="shared" ref="AZ137" si="493">AZ138+AZ139+AZ140+AZ141+AZ142+AZ143+AZ144+AZ145+AZ146+AZ147</f>
        <v>0</v>
      </c>
      <c r="BA137" s="72">
        <f t="shared" si="492"/>
        <v>0</v>
      </c>
      <c r="BB137" s="72">
        <f t="shared" si="492"/>
        <v>0</v>
      </c>
      <c r="BC137" s="72">
        <f t="shared" si="492"/>
        <v>0</v>
      </c>
      <c r="BD137" s="71"/>
      <c r="BE137" s="72">
        <f>BE138+BE139+BE140+BE141+BE142+BE143+BE144+BE145+BE146+BE147</f>
        <v>0</v>
      </c>
      <c r="BF137" s="72">
        <f>BF138+BF139+BF140+BF141+BF142+BF143+BF144+BF145+BF146+BF147</f>
        <v>0</v>
      </c>
      <c r="BG137" s="72">
        <f>BG138+BG139+BG140+BG141+BG142+BG143+BG144+BG145+BG146+BG147</f>
        <v>0</v>
      </c>
      <c r="BH137" s="72">
        <f t="shared" ref="BH137" si="494">BH138+BH139+BH140+BH141+BH142+BH143+BH144+BH145+BH146+BH147</f>
        <v>35751</v>
      </c>
      <c r="BI137" s="72">
        <f t="shared" ref="BI137:BN137" si="495">BI138+BI139+BI140+BI141+BI142+BI143+BI144+BI145+BI146+BI147</f>
        <v>35751</v>
      </c>
      <c r="BJ137" s="72">
        <f t="shared" si="495"/>
        <v>0</v>
      </c>
      <c r="BK137" s="193">
        <f t="shared" si="325"/>
        <v>0</v>
      </c>
      <c r="BL137" s="72">
        <f t="shared" ref="BL137" si="496">BL138+BL139+BL140+BL141+BL142+BL143+BL144+BL145+BL146+BL147</f>
        <v>0</v>
      </c>
      <c r="BM137" s="72">
        <f t="shared" si="495"/>
        <v>0</v>
      </c>
      <c r="BN137" s="72">
        <f t="shared" si="495"/>
        <v>0</v>
      </c>
      <c r="BO137" s="72"/>
      <c r="BP137" s="72"/>
      <c r="BQ137" s="72">
        <f>BQ138+BQ139+BQ140+BQ141+BQ142+BQ143+BQ144+BQ145+BQ146+BQ147</f>
        <v>0</v>
      </c>
      <c r="BR137" s="72">
        <f>BR138+BR139+BR140+BR141+BR142+BR143+BR144+BR145+BR146+BR147</f>
        <v>0</v>
      </c>
      <c r="BS137" s="72">
        <f>BS138+BS139+BS140+BS141+BS142+BS143+BS144+BS145+BS146+BS147</f>
        <v>0</v>
      </c>
      <c r="BT137" s="72"/>
      <c r="BU137" s="72">
        <f>BU138+BU139+BU140+BU141+BU142+BU143+BU144+BU145+BU146+BU147</f>
        <v>3709.9300000000003</v>
      </c>
      <c r="BV137" s="72">
        <f>BV138+BV139+BV140+BV141+BV142+BV143+BV144+BV145+BV146+BV147</f>
        <v>0</v>
      </c>
      <c r="BW137" s="71">
        <f>BV137/BU137*100</f>
        <v>0</v>
      </c>
      <c r="BX137" s="72">
        <f>BX138+BX139+BX140+BX141+BX142+BX143+BX144+BX145+BX146+BX147</f>
        <v>19496.599999999999</v>
      </c>
      <c r="BY137" s="72">
        <f>BY138+BY139+BY140+BY141+BY142+BY143+BY144+BY145+BY146+BY147</f>
        <v>17393.36</v>
      </c>
      <c r="BZ137" s="72">
        <f>BZ138+BZ139+BZ140+BZ141+BZ142+BZ143+BZ144+BZ145+BZ146+BZ147</f>
        <v>4787.415</v>
      </c>
      <c r="CA137" s="72">
        <f>BZ137/BY137*100</f>
        <v>27.524382867945008</v>
      </c>
      <c r="CB137" s="72">
        <f>CB138+CB139+CB140+CB141+CB142+CB143+CB144+CB145+CB146+CB147</f>
        <v>1000</v>
      </c>
      <c r="CC137" s="72">
        <f>CC138+CC139+CC140+CC141+CC142+CC143+CC144+CC145+CC146+CC147</f>
        <v>1000</v>
      </c>
      <c r="CD137" s="72">
        <f>CD138+CD139+CD140+CD141+CD142+CD143+CD144+CD145+CD146+CD147</f>
        <v>0</v>
      </c>
      <c r="CE137" s="72">
        <f>CD137/CC137*100</f>
        <v>0</v>
      </c>
      <c r="CF137" s="72">
        <f t="shared" ref="CF137" si="497">CF138+CF139+CF140+CF141+CF142+CF143+CF144+CF145+CF146+CF147</f>
        <v>1000</v>
      </c>
      <c r="CG137" s="72">
        <f t="shared" ref="CG137:CL137" si="498">CG138+CG139+CG140+CG141+CG142+CG143+CG144+CG145+CG146+CG147</f>
        <v>1000</v>
      </c>
      <c r="CH137" s="72">
        <f t="shared" si="498"/>
        <v>0</v>
      </c>
      <c r="CI137" s="72">
        <f>CH137/CG137*100</f>
        <v>0</v>
      </c>
      <c r="CJ137" s="72">
        <f t="shared" ref="CJ137" si="499">CJ138+CJ139+CJ140+CJ141+CJ142+CJ143+CJ144+CJ145+CJ146+CJ147</f>
        <v>500</v>
      </c>
      <c r="CK137" s="72">
        <f t="shared" si="498"/>
        <v>500</v>
      </c>
      <c r="CL137" s="72">
        <f t="shared" si="498"/>
        <v>0</v>
      </c>
      <c r="CM137" s="72">
        <f>CL137/CK137*100</f>
        <v>0</v>
      </c>
      <c r="CN137" s="72">
        <f t="shared" ref="CN137:CQ137" si="500">CN138+CN139+CN140+CN141+CN142+CN143+CN144+CN145+CN146+CN147</f>
        <v>0</v>
      </c>
      <c r="CO137" s="72">
        <f t="shared" si="500"/>
        <v>0</v>
      </c>
      <c r="CP137" s="72">
        <f t="shared" si="500"/>
        <v>0</v>
      </c>
      <c r="CQ137" s="72">
        <f t="shared" si="500"/>
        <v>0</v>
      </c>
      <c r="CR137" s="72">
        <f t="shared" ref="CR137:CU137" si="501">CR138+CR139+CR140+CR141+CR142+CR143+CR144+CR145+CR146+CR147</f>
        <v>0</v>
      </c>
      <c r="CS137" s="72">
        <f t="shared" si="501"/>
        <v>0</v>
      </c>
      <c r="CT137" s="72">
        <f t="shared" si="501"/>
        <v>0</v>
      </c>
      <c r="CU137" s="72">
        <f t="shared" si="501"/>
        <v>0</v>
      </c>
      <c r="CV137" s="72"/>
      <c r="CW137" s="72"/>
      <c r="CX137" s="72"/>
      <c r="CY137" s="72"/>
      <c r="CZ137" s="72">
        <f t="shared" ref="CZ137:DB137" si="502">CZ138+CZ139+CZ140+CZ141+CZ142+CZ143+CZ144+CZ145+CZ146+CZ147</f>
        <v>0</v>
      </c>
      <c r="DA137" s="72">
        <f t="shared" si="502"/>
        <v>0</v>
      </c>
      <c r="DB137" s="72">
        <f t="shared" si="502"/>
        <v>0</v>
      </c>
      <c r="DC137" s="72"/>
      <c r="DD137" s="72">
        <f t="shared" ref="DD137:DJ137" si="503">DD138+DD139+DD140+DD141+DD142+DD143+DD144+DD145+DD146+DD147</f>
        <v>0</v>
      </c>
      <c r="DE137" s="72">
        <f t="shared" ref="DE137:DH137" si="504">DE138+DE139+DE140+DE141+DE142+DE143+DE144+DE145+DE146+DE147</f>
        <v>0</v>
      </c>
      <c r="DF137" s="72">
        <f t="shared" si="504"/>
        <v>0</v>
      </c>
      <c r="DG137" s="72">
        <f t="shared" si="504"/>
        <v>0</v>
      </c>
      <c r="DH137" s="72">
        <f t="shared" si="504"/>
        <v>0</v>
      </c>
      <c r="DI137" s="72">
        <f t="shared" si="503"/>
        <v>0</v>
      </c>
      <c r="DJ137" s="72">
        <f t="shared" si="503"/>
        <v>0</v>
      </c>
      <c r="DK137" s="72"/>
      <c r="DL137" s="72">
        <f t="shared" ref="DL137:DN137" si="505">DL138+DL139+DL140+DL141+DL142+DL143+DL144+DL145+DL146+DL147</f>
        <v>0</v>
      </c>
      <c r="DM137" s="72">
        <f t="shared" si="505"/>
        <v>0</v>
      </c>
      <c r="DN137" s="72">
        <f t="shared" si="505"/>
        <v>0</v>
      </c>
      <c r="DO137" s="72"/>
      <c r="DP137" s="71"/>
      <c r="DQ137" s="72">
        <f>DQ138+DQ139+DQ140+DQ141+DQ142+DQ143+DQ144+DQ145+DQ146+DQ147</f>
        <v>0</v>
      </c>
      <c r="DR137" s="72">
        <f>DR138+DR139+DR140+DR141+DR142+DR143+DR144+DR145+DR146+DR147</f>
        <v>0</v>
      </c>
      <c r="DS137" s="71"/>
      <c r="DT137" s="71"/>
      <c r="DU137" s="72">
        <f>DU138+DU139+DU140+DU141+DU142+DU143+DU144+DU145+DU146+DU147</f>
        <v>0</v>
      </c>
      <c r="DV137" s="72">
        <f>DV138+DV139+DV140+DV141+DV142+DV143+DV144+DV145+DV146+DV147</f>
        <v>0</v>
      </c>
      <c r="DW137" s="71"/>
      <c r="DX137" s="72">
        <f>DX138+DX139+DX140+DX141+DX142+DX143+DX144+DX145+DX146+DX147</f>
        <v>500</v>
      </c>
      <c r="DY137" s="72">
        <f>DY138+DY139+DY140+DY141+DY142+DY143+DY144+DY145+DY146+DY147</f>
        <v>500</v>
      </c>
      <c r="DZ137" s="72">
        <f>DZ138+DZ139+DZ140+DZ141+DZ142+DZ143+DZ144+DZ145+DZ146+DZ147</f>
        <v>0</v>
      </c>
      <c r="EA137" s="71">
        <f>DZ137/DY137*100</f>
        <v>0</v>
      </c>
      <c r="EB137" s="72"/>
      <c r="EC137" s="72"/>
      <c r="ED137" s="72">
        <f>ED138+ED139+ED140+ED141+ED142+ED143+ED144+ED145+ED146+ED147</f>
        <v>0</v>
      </c>
      <c r="EE137" s="71"/>
      <c r="EF137" s="72"/>
      <c r="EG137" s="72"/>
      <c r="EH137" s="72">
        <f>EH138+EH139+EH140+EH141+EH142+EH143+EH144+EH145+EH146+EH147</f>
        <v>0</v>
      </c>
      <c r="EI137" s="71"/>
      <c r="EJ137" s="72"/>
      <c r="EK137" s="72">
        <f>EK138+EK139+EK140+EK141+EK142+EK143+EK144+EK145+EK146+EK147</f>
        <v>0</v>
      </c>
      <c r="EL137" s="72">
        <f>EL138+EL139+EL140+EL141+EL142+EL143+EL144+EL145+EL146+EL147</f>
        <v>0</v>
      </c>
      <c r="EM137" s="72">
        <f>EM138+EM139+EM140+EM141+EM142+EM143+EM144+EM145+EM146+EM147</f>
        <v>0</v>
      </c>
      <c r="EN137" s="72"/>
      <c r="EO137" s="72"/>
      <c r="EP137" s="72"/>
      <c r="EQ137" s="71"/>
      <c r="ER137" s="71"/>
      <c r="ES137" s="71"/>
      <c r="ET137" s="71"/>
      <c r="EU137" s="71"/>
      <c r="EV137" s="76"/>
      <c r="EW137" s="76"/>
      <c r="EX137" s="76"/>
      <c r="EY137" s="76"/>
      <c r="EZ137" s="72"/>
      <c r="FA137" s="72"/>
      <c r="FB137" s="72"/>
      <c r="FC137" s="71"/>
      <c r="FD137" s="72"/>
      <c r="FE137" s="72"/>
      <c r="FF137" s="72"/>
      <c r="FG137" s="71"/>
      <c r="FH137" s="71">
        <f>SUM(FH138:FH147)</f>
        <v>0</v>
      </c>
      <c r="FI137" s="71">
        <f>SUM(FI138:FI147)</f>
        <v>0</v>
      </c>
      <c r="FJ137" s="71">
        <f>SUM(FJ138:FJ147)</f>
        <v>0</v>
      </c>
      <c r="FK137" s="71"/>
      <c r="FL137" s="71">
        <f>SUM(FL138:FL147)</f>
        <v>0</v>
      </c>
      <c r="FM137" s="71">
        <f>SUM(FM138:FM147)</f>
        <v>0</v>
      </c>
      <c r="FN137" s="71">
        <f>SUM(FN138:FN147)</f>
        <v>0</v>
      </c>
      <c r="FO137" s="71"/>
      <c r="FP137" s="71">
        <f>SUM(FP138:FP147)</f>
        <v>0</v>
      </c>
      <c r="FQ137" s="71">
        <f>SUM(FQ138:FQ147)</f>
        <v>0</v>
      </c>
      <c r="FR137" s="71">
        <f>SUM(FR138:FR147)</f>
        <v>0</v>
      </c>
      <c r="FS137" s="71"/>
      <c r="FT137" s="71">
        <f>SUM(FT138:FT147)</f>
        <v>0</v>
      </c>
      <c r="FU137" s="71">
        <f>SUM(FU138:FU147)</f>
        <v>0</v>
      </c>
      <c r="FV137" s="71">
        <f>SUM(FV138:FV147)</f>
        <v>0</v>
      </c>
      <c r="FW137" s="71"/>
      <c r="FX137" s="71">
        <f>SUM(FX138:FX147)</f>
        <v>0</v>
      </c>
      <c r="FY137" s="71">
        <f>SUM(FY138:FY147)</f>
        <v>0</v>
      </c>
      <c r="FZ137" s="71">
        <f>SUM(FZ138:FZ147)</f>
        <v>0</v>
      </c>
      <c r="GA137" s="71"/>
      <c r="GB137" s="71">
        <f>SUM(GB138:GB147)</f>
        <v>0</v>
      </c>
      <c r="GC137" s="71">
        <f>SUM(GC138:GC147)</f>
        <v>0</v>
      </c>
      <c r="GD137" s="71">
        <f>SUM(GD138:GD147)</f>
        <v>0</v>
      </c>
      <c r="GE137" s="71"/>
      <c r="GF137" s="71">
        <f>SUM(GF138:GF147)</f>
        <v>0</v>
      </c>
      <c r="GG137" s="71">
        <f>SUM(GG138:GG147)</f>
        <v>75.05</v>
      </c>
      <c r="GH137" s="71">
        <f>SUM(GH138:GH147)</f>
        <v>0</v>
      </c>
      <c r="GI137" s="71">
        <f t="shared" ref="GI137:GI185" si="506">GH137/GG137*100</f>
        <v>0</v>
      </c>
      <c r="GJ137" s="71">
        <f>SUM(GJ138:GJ147)</f>
        <v>0</v>
      </c>
      <c r="GK137" s="71">
        <f>SUM(GK138:GK147)</f>
        <v>5276.3791500000007</v>
      </c>
      <c r="GL137" s="71">
        <f>SUM(GL138:GL147)</f>
        <v>0</v>
      </c>
      <c r="GM137" s="71">
        <f>GL137/GK137*100</f>
        <v>0</v>
      </c>
      <c r="GN137" s="71"/>
      <c r="GO137" s="71"/>
      <c r="GP137" s="71"/>
      <c r="GQ137" s="71"/>
      <c r="GR137" s="71"/>
      <c r="GS137" s="71"/>
      <c r="GT137" s="71"/>
      <c r="GU137" s="71"/>
      <c r="GV137" s="71"/>
      <c r="GW137" s="71"/>
      <c r="GX137" s="71"/>
      <c r="GY137" s="71"/>
      <c r="GZ137" s="71"/>
      <c r="HA137" s="71"/>
      <c r="HB137" s="71"/>
      <c r="HC137" s="71"/>
      <c r="HD137" s="71"/>
      <c r="HE137" s="71"/>
      <c r="HF137" s="71"/>
      <c r="HG137" s="71"/>
      <c r="HH137" s="71"/>
      <c r="HI137" s="71"/>
      <c r="HJ137" s="71"/>
      <c r="HK137" s="71"/>
      <c r="HL137" s="71"/>
      <c r="HM137" s="71"/>
      <c r="HN137" s="71"/>
      <c r="HO137" s="71"/>
      <c r="HP137" s="71">
        <f>SUM(HP138:HP147)</f>
        <v>1470</v>
      </c>
      <c r="HQ137" s="71"/>
      <c r="HR137" s="71"/>
      <c r="HS137" s="71"/>
      <c r="HT137" s="71">
        <f>SUM(HT138:HT147)</f>
        <v>0</v>
      </c>
      <c r="HU137" s="71">
        <f t="shared" ref="HU137:HV137" si="507">SUM(HU138:HU147)</f>
        <v>1450</v>
      </c>
      <c r="HV137" s="71">
        <f t="shared" si="507"/>
        <v>0</v>
      </c>
      <c r="HW137" s="71"/>
      <c r="HX137" s="71">
        <f>SUM(HX138:HX147)</f>
        <v>0</v>
      </c>
      <c r="HY137" s="71">
        <f t="shared" ref="HY137" si="508">SUM(HY138:HY147)</f>
        <v>20</v>
      </c>
      <c r="HZ137" s="71">
        <f t="shared" ref="HZ137" si="509">SUM(HZ138:HZ147)</f>
        <v>0</v>
      </c>
      <c r="IA137" s="71"/>
      <c r="IB137" s="71">
        <f>SUM(IB138:IB147)</f>
        <v>0</v>
      </c>
      <c r="IC137" s="71">
        <f t="shared" ref="IC137" si="510">SUM(IC138:IC147)</f>
        <v>0</v>
      </c>
      <c r="ID137" s="71">
        <f t="shared" ref="ID137" si="511">SUM(ID138:ID147)</f>
        <v>0</v>
      </c>
      <c r="IE137" s="71"/>
      <c r="IF137" s="71">
        <f>SUM(IF138:IF147)</f>
        <v>0</v>
      </c>
      <c r="IG137" s="71">
        <f t="shared" ref="IG137" si="512">SUM(IG138:IG147)</f>
        <v>0</v>
      </c>
      <c r="IH137" s="71">
        <f t="shared" ref="IH137" si="513">SUM(IH138:IH147)</f>
        <v>0</v>
      </c>
      <c r="II137" s="71"/>
      <c r="IJ137" s="71">
        <f>SUM(IJ138:IJ147)</f>
        <v>0</v>
      </c>
      <c r="IK137" s="71">
        <f t="shared" ref="IK137" si="514">SUM(IK138:IK147)</f>
        <v>0</v>
      </c>
      <c r="IL137" s="71">
        <f t="shared" ref="IL137" si="515">SUM(IL138:IL147)</f>
        <v>0</v>
      </c>
      <c r="IM137" s="71"/>
    </row>
    <row r="138" spans="1:247" ht="24" customHeight="1" x14ac:dyDescent="0.25">
      <c r="A138" s="10" t="s">
        <v>167</v>
      </c>
      <c r="B138" s="157">
        <f t="shared" si="322"/>
        <v>67904.554749999996</v>
      </c>
      <c r="C138" s="157">
        <f t="shared" si="323"/>
        <v>71077.693899999984</v>
      </c>
      <c r="D138" s="157">
        <f t="shared" si="324"/>
        <v>71077.693899999984</v>
      </c>
      <c r="E138" s="157"/>
      <c r="F138" s="229">
        <f t="shared" si="298"/>
        <v>12942.21315</v>
      </c>
      <c r="G138" s="74">
        <f t="shared" si="485"/>
        <v>18.208543974722289</v>
      </c>
      <c r="H138" s="73"/>
      <c r="I138" s="73"/>
      <c r="J138" s="73"/>
      <c r="K138" s="74"/>
      <c r="L138" s="74">
        <v>543.9</v>
      </c>
      <c r="M138" s="74">
        <v>543.9</v>
      </c>
      <c r="N138" s="74">
        <v>543.9</v>
      </c>
      <c r="O138" s="73">
        <f>N138/M138*100</f>
        <v>100</v>
      </c>
      <c r="P138" s="73">
        <v>0</v>
      </c>
      <c r="Q138" s="73">
        <v>0</v>
      </c>
      <c r="R138" s="73">
        <v>0</v>
      </c>
      <c r="S138" s="74"/>
      <c r="T138" s="73"/>
      <c r="U138" s="73"/>
      <c r="V138" s="73"/>
      <c r="W138" s="73"/>
      <c r="X138" s="73"/>
      <c r="Y138" s="73"/>
      <c r="Z138" s="73"/>
      <c r="AA138" s="74"/>
      <c r="AB138" s="73">
        <v>56.179769999999998</v>
      </c>
      <c r="AC138" s="73">
        <v>56.179769999999998</v>
      </c>
      <c r="AD138" s="73">
        <v>56.179769999999998</v>
      </c>
      <c r="AE138" s="74">
        <f>AD138/AC138*100</f>
        <v>100</v>
      </c>
      <c r="AF138" s="73">
        <v>118.27498</v>
      </c>
      <c r="AG138" s="73">
        <v>118.27498</v>
      </c>
      <c r="AH138" s="73">
        <v>118.27498</v>
      </c>
      <c r="AI138" s="74">
        <f>AH138/AG138*100</f>
        <v>100</v>
      </c>
      <c r="AJ138" s="74"/>
      <c r="AK138" s="73"/>
      <c r="AL138" s="73"/>
      <c r="AM138" s="74"/>
      <c r="AN138" s="74"/>
      <c r="AO138" s="74"/>
      <c r="AP138" s="74"/>
      <c r="AQ138" s="74"/>
      <c r="AR138" s="73">
        <v>0</v>
      </c>
      <c r="AS138" s="73">
        <v>0</v>
      </c>
      <c r="AT138" s="73"/>
      <c r="AU138" s="74"/>
      <c r="AV138" s="73">
        <v>44689.599999999999</v>
      </c>
      <c r="AW138" s="73">
        <v>44689.599999999999</v>
      </c>
      <c r="AX138" s="74">
        <v>7436.4434000000001</v>
      </c>
      <c r="AY138" s="73">
        <f>AX138/AW138*100</f>
        <v>16.640210250259567</v>
      </c>
      <c r="AZ138" s="73"/>
      <c r="BA138" s="73"/>
      <c r="BB138" s="73"/>
      <c r="BC138" s="73"/>
      <c r="BD138" s="74"/>
      <c r="BE138" s="73"/>
      <c r="BF138" s="191"/>
      <c r="BG138" s="191"/>
      <c r="BH138" s="73"/>
      <c r="BI138" s="73"/>
      <c r="BJ138" s="191"/>
      <c r="BK138" s="75"/>
      <c r="BL138" s="73"/>
      <c r="BM138" s="73"/>
      <c r="BN138" s="73"/>
      <c r="BO138" s="73"/>
      <c r="BP138" s="73"/>
      <c r="BQ138" s="73"/>
      <c r="BR138" s="191"/>
      <c r="BS138" s="191"/>
      <c r="BT138" s="73"/>
      <c r="BU138" s="73"/>
      <c r="BV138" s="73"/>
      <c r="BW138" s="74"/>
      <c r="BX138" s="73">
        <v>19496.599999999999</v>
      </c>
      <c r="BY138" s="73">
        <v>17393.36</v>
      </c>
      <c r="BZ138" s="73">
        <v>4787.415</v>
      </c>
      <c r="CA138" s="73">
        <f>BZ138/BY138*100</f>
        <v>27.524382867945008</v>
      </c>
      <c r="CB138" s="73">
        <v>1000</v>
      </c>
      <c r="CC138" s="73">
        <v>1000</v>
      </c>
      <c r="CD138" s="199"/>
      <c r="CE138" s="73">
        <f>CD138/CC138*100</f>
        <v>0</v>
      </c>
      <c r="CF138" s="73">
        <v>1000</v>
      </c>
      <c r="CG138" s="73">
        <v>1000</v>
      </c>
      <c r="CH138" s="73"/>
      <c r="CI138" s="73">
        <f>CH138/CG138*100</f>
        <v>0</v>
      </c>
      <c r="CJ138" s="73">
        <v>500</v>
      </c>
      <c r="CK138" s="73">
        <v>500</v>
      </c>
      <c r="CL138" s="163"/>
      <c r="CM138" s="73">
        <f>CL138/CK138*100</f>
        <v>0</v>
      </c>
      <c r="CN138" s="73"/>
      <c r="CO138" s="73"/>
      <c r="CP138" s="191"/>
      <c r="CQ138" s="191"/>
      <c r="CR138" s="73"/>
      <c r="CS138" s="73"/>
      <c r="CT138" s="191"/>
      <c r="CU138" s="191"/>
      <c r="CV138" s="73"/>
      <c r="CW138" s="73"/>
      <c r="CX138" s="73"/>
      <c r="CY138" s="73"/>
      <c r="CZ138" s="73"/>
      <c r="DA138" s="73"/>
      <c r="DB138" s="73"/>
      <c r="DC138" s="73"/>
      <c r="DD138" s="73"/>
      <c r="DE138" s="73"/>
      <c r="DF138" s="73"/>
      <c r="DG138" s="73"/>
      <c r="DH138" s="73"/>
      <c r="DI138" s="73"/>
      <c r="DJ138" s="73"/>
      <c r="DK138" s="73"/>
      <c r="DL138" s="73"/>
      <c r="DM138" s="73"/>
      <c r="DN138" s="73"/>
      <c r="DO138" s="73"/>
      <c r="DP138" s="74"/>
      <c r="DQ138" s="73"/>
      <c r="DR138" s="73"/>
      <c r="DS138" s="74"/>
      <c r="DT138" s="74"/>
      <c r="DU138" s="73"/>
      <c r="DV138" s="73"/>
      <c r="DW138" s="74"/>
      <c r="DX138" s="73">
        <v>500</v>
      </c>
      <c r="DY138" s="73">
        <v>500</v>
      </c>
      <c r="DZ138" s="73"/>
      <c r="EA138" s="74">
        <f>DZ138/DY138*100</f>
        <v>0</v>
      </c>
      <c r="EB138" s="73"/>
      <c r="EC138" s="73"/>
      <c r="ED138" s="73"/>
      <c r="EE138" s="74"/>
      <c r="EF138" s="73"/>
      <c r="EG138" s="73"/>
      <c r="EH138" s="73"/>
      <c r="EI138" s="74"/>
      <c r="EJ138" s="191"/>
      <c r="EK138" s="73"/>
      <c r="EL138" s="191"/>
      <c r="EM138" s="191"/>
      <c r="EN138" s="73"/>
      <c r="EO138" s="73"/>
      <c r="EP138" s="73"/>
      <c r="EQ138" s="74"/>
      <c r="ER138" s="74"/>
      <c r="ES138" s="74"/>
      <c r="ET138" s="74"/>
      <c r="EU138" s="74"/>
      <c r="EV138" s="77"/>
      <c r="EW138" s="77"/>
      <c r="EX138" s="77"/>
      <c r="EY138" s="77"/>
      <c r="EZ138" s="73"/>
      <c r="FA138" s="73"/>
      <c r="FB138" s="73"/>
      <c r="FC138" s="74"/>
      <c r="FD138" s="73"/>
      <c r="FE138" s="73"/>
      <c r="FF138" s="73"/>
      <c r="FG138" s="74"/>
      <c r="FH138" s="74"/>
      <c r="FI138" s="73"/>
      <c r="FJ138" s="73"/>
      <c r="FK138" s="74"/>
      <c r="FL138" s="74"/>
      <c r="FM138" s="73"/>
      <c r="FN138" s="73"/>
      <c r="FO138" s="74"/>
      <c r="FP138" s="74"/>
      <c r="FQ138" s="73"/>
      <c r="FR138" s="73"/>
      <c r="FS138" s="74"/>
      <c r="FT138" s="73"/>
      <c r="FU138" s="73"/>
      <c r="FV138" s="73"/>
      <c r="FW138" s="74"/>
      <c r="FX138" s="74"/>
      <c r="FY138" s="73"/>
      <c r="FZ138" s="73"/>
      <c r="GA138" s="74"/>
      <c r="GB138" s="74"/>
      <c r="GC138" s="73"/>
      <c r="GD138" s="73"/>
      <c r="GE138" s="74"/>
      <c r="GF138" s="74"/>
      <c r="GG138" s="73"/>
      <c r="GH138" s="73"/>
      <c r="GI138" s="74"/>
      <c r="GJ138" s="74"/>
      <c r="GK138" s="73">
        <v>5276.3791500000007</v>
      </c>
      <c r="GL138" s="73">
        <v>0</v>
      </c>
      <c r="GM138" s="74">
        <f>GL138/GK138*100</f>
        <v>0</v>
      </c>
      <c r="GN138" s="74"/>
      <c r="GO138" s="73"/>
      <c r="GP138" s="73"/>
      <c r="GQ138" s="74"/>
      <c r="GR138" s="74"/>
      <c r="GS138" s="73"/>
      <c r="GT138" s="73"/>
      <c r="GU138" s="74"/>
      <c r="GV138" s="74"/>
      <c r="GW138" s="73"/>
      <c r="GX138" s="73"/>
      <c r="GY138" s="74"/>
      <c r="GZ138" s="74"/>
      <c r="HA138" s="73"/>
      <c r="HB138" s="73"/>
      <c r="HC138" s="74"/>
      <c r="HD138" s="74"/>
      <c r="HE138" s="73"/>
      <c r="HF138" s="73"/>
      <c r="HG138" s="74"/>
      <c r="HH138" s="74"/>
      <c r="HI138" s="73"/>
      <c r="HJ138" s="73"/>
      <c r="HK138" s="74"/>
      <c r="HL138" s="74"/>
      <c r="HM138" s="73"/>
      <c r="HN138" s="73"/>
      <c r="HO138" s="74"/>
      <c r="HP138" s="74"/>
      <c r="HQ138" s="73"/>
      <c r="HR138" s="73"/>
      <c r="HS138" s="74"/>
      <c r="HT138" s="74"/>
      <c r="HU138" s="73"/>
      <c r="HV138" s="73"/>
      <c r="HW138" s="74"/>
      <c r="HX138" s="74"/>
      <c r="HY138" s="73"/>
      <c r="HZ138" s="73"/>
      <c r="IA138" s="74"/>
      <c r="IB138" s="74"/>
      <c r="IC138" s="73"/>
      <c r="ID138" s="73"/>
      <c r="IE138" s="74"/>
      <c r="IF138" s="74"/>
      <c r="IG138" s="73"/>
      <c r="IH138" s="73"/>
      <c r="II138" s="74"/>
      <c r="IJ138" s="74"/>
      <c r="IK138" s="73"/>
      <c r="IL138" s="73"/>
      <c r="IM138" s="74"/>
    </row>
    <row r="139" spans="1:247" ht="15.75" x14ac:dyDescent="0.25">
      <c r="A139" s="10" t="s">
        <v>346</v>
      </c>
      <c r="B139" s="157">
        <f t="shared" si="322"/>
        <v>7500</v>
      </c>
      <c r="C139" s="157">
        <f t="shared" si="323"/>
        <v>9416.39</v>
      </c>
      <c r="D139" s="157">
        <f t="shared" si="324"/>
        <v>9416.39</v>
      </c>
      <c r="E139" s="157"/>
      <c r="F139" s="229">
        <f t="shared" ref="F139:F202" si="516">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f>
        <v>0</v>
      </c>
      <c r="G139" s="74">
        <f t="shared" si="485"/>
        <v>0</v>
      </c>
      <c r="H139" s="74"/>
      <c r="I139" s="74"/>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I139" s="74"/>
      <c r="AJ139" s="74"/>
      <c r="AK139" s="74"/>
      <c r="AL139" s="74"/>
      <c r="AM139" s="74"/>
      <c r="AN139" s="74"/>
      <c r="AO139" s="74"/>
      <c r="AP139" s="74"/>
      <c r="AQ139" s="74"/>
      <c r="AR139" s="74">
        <v>7500</v>
      </c>
      <c r="AS139" s="74">
        <v>7500</v>
      </c>
      <c r="AT139" s="74">
        <v>0</v>
      </c>
      <c r="AU139" s="74">
        <f>AT139/AS139*100</f>
        <v>0</v>
      </c>
      <c r="AV139" s="196"/>
      <c r="AW139" s="196"/>
      <c r="AX139" s="196"/>
      <c r="AY139" s="196"/>
      <c r="AZ139" s="74"/>
      <c r="BA139" s="74"/>
      <c r="BB139" s="74"/>
      <c r="BC139" s="192"/>
      <c r="BD139" s="74"/>
      <c r="BE139" s="74"/>
      <c r="BF139" s="74"/>
      <c r="BG139" s="192"/>
      <c r="BH139" s="74"/>
      <c r="BI139" s="74"/>
      <c r="BJ139" s="74"/>
      <c r="BK139" s="75"/>
      <c r="BL139" s="74"/>
      <c r="BM139" s="74"/>
      <c r="BN139" s="74"/>
      <c r="BO139" s="74"/>
      <c r="BP139" s="74"/>
      <c r="BQ139" s="74"/>
      <c r="BR139" s="74"/>
      <c r="BS139" s="192"/>
      <c r="BT139" s="74"/>
      <c r="BU139" s="74">
        <v>1916.39</v>
      </c>
      <c r="BV139" s="74">
        <v>0</v>
      </c>
      <c r="BW139" s="74"/>
      <c r="BX139" s="73"/>
      <c r="BY139" s="73"/>
      <c r="BZ139" s="74"/>
      <c r="CA139" s="192"/>
      <c r="CB139" s="74"/>
      <c r="CC139" s="74"/>
      <c r="CD139" s="74"/>
      <c r="CE139" s="73"/>
      <c r="CF139" s="74"/>
      <c r="CG139" s="74"/>
      <c r="CH139" s="74"/>
      <c r="CI139" s="74"/>
      <c r="CJ139" s="74"/>
      <c r="CK139" s="74"/>
      <c r="CL139" s="74"/>
      <c r="CM139" s="74"/>
      <c r="CN139" s="73"/>
      <c r="CO139" s="73"/>
      <c r="CP139" s="74"/>
      <c r="CQ139" s="192"/>
      <c r="CR139" s="73"/>
      <c r="CS139" s="73"/>
      <c r="CT139" s="74"/>
      <c r="CU139" s="192"/>
      <c r="CV139" s="74"/>
      <c r="CW139" s="74"/>
      <c r="CX139" s="74"/>
      <c r="CY139" s="192"/>
      <c r="CZ139" s="74"/>
      <c r="DA139" s="74"/>
      <c r="DB139" s="74">
        <v>0</v>
      </c>
      <c r="DC139" s="192"/>
      <c r="DD139" s="74"/>
      <c r="DE139" s="74"/>
      <c r="DF139" s="74"/>
      <c r="DG139" s="192"/>
      <c r="DH139" s="74"/>
      <c r="DI139" s="74"/>
      <c r="DJ139" s="74">
        <v>0</v>
      </c>
      <c r="DK139" s="192"/>
      <c r="DL139" s="74"/>
      <c r="DM139" s="74"/>
      <c r="DN139" s="74">
        <v>0</v>
      </c>
      <c r="DO139" s="192"/>
      <c r="DP139" s="74"/>
      <c r="DQ139" s="74"/>
      <c r="DR139" s="74"/>
      <c r="DS139" s="74"/>
      <c r="DT139" s="74"/>
      <c r="DU139" s="74"/>
      <c r="DV139" s="74"/>
      <c r="DW139" s="74"/>
      <c r="DX139" s="74"/>
      <c r="DY139" s="74"/>
      <c r="DZ139" s="74"/>
      <c r="EA139" s="74"/>
      <c r="EB139" s="74"/>
      <c r="EC139" s="74"/>
      <c r="ED139" s="74"/>
      <c r="EE139" s="74"/>
      <c r="EF139" s="74"/>
      <c r="EG139" s="74"/>
      <c r="EH139" s="74"/>
      <c r="EI139" s="74"/>
      <c r="EJ139" s="192"/>
      <c r="EK139" s="73"/>
      <c r="EL139" s="74"/>
      <c r="EM139" s="192"/>
      <c r="EN139" s="74"/>
      <c r="EO139" s="74"/>
      <c r="EP139" s="74"/>
      <c r="EQ139" s="74"/>
      <c r="ER139" s="74"/>
      <c r="ES139" s="74"/>
      <c r="ET139" s="74"/>
      <c r="EU139" s="74"/>
      <c r="EV139" s="77"/>
      <c r="EW139" s="77"/>
      <c r="EX139" s="77"/>
      <c r="EY139" s="77"/>
      <c r="EZ139" s="74"/>
      <c r="FA139" s="74"/>
      <c r="FB139" s="74"/>
      <c r="FC139" s="74"/>
      <c r="FD139" s="74"/>
      <c r="FE139" s="74"/>
      <c r="FF139" s="74"/>
      <c r="FG139" s="74"/>
      <c r="FH139" s="74"/>
      <c r="FI139" s="74"/>
      <c r="FJ139" s="74"/>
      <c r="FK139" s="74"/>
      <c r="FL139" s="74"/>
      <c r="FM139" s="74"/>
      <c r="FN139" s="74"/>
      <c r="FO139" s="74"/>
      <c r="FP139" s="74"/>
      <c r="FQ139" s="74"/>
      <c r="FR139" s="74"/>
      <c r="FS139" s="74"/>
      <c r="FT139" s="74"/>
      <c r="FU139" s="74"/>
      <c r="FV139" s="74"/>
      <c r="FW139" s="74"/>
      <c r="FX139" s="74"/>
      <c r="FY139" s="74"/>
      <c r="FZ139" s="74"/>
      <c r="GA139" s="74"/>
      <c r="GB139" s="74"/>
      <c r="GC139" s="74"/>
      <c r="GD139" s="74"/>
      <c r="GE139" s="74"/>
      <c r="GF139" s="74"/>
      <c r="GG139" s="74"/>
      <c r="GH139" s="74"/>
      <c r="GI139" s="74"/>
      <c r="GJ139" s="74"/>
      <c r="GK139" s="74"/>
      <c r="GL139" s="74"/>
      <c r="GM139" s="74"/>
      <c r="GN139" s="74"/>
      <c r="GO139" s="74"/>
      <c r="GP139" s="74"/>
      <c r="GQ139" s="74"/>
      <c r="GR139" s="74"/>
      <c r="GS139" s="74"/>
      <c r="GT139" s="74"/>
      <c r="GU139" s="74"/>
      <c r="GV139" s="74"/>
      <c r="GW139" s="74"/>
      <c r="GX139" s="74"/>
      <c r="GY139" s="74"/>
      <c r="GZ139" s="74"/>
      <c r="HA139" s="74"/>
      <c r="HB139" s="74"/>
      <c r="HC139" s="74"/>
      <c r="HD139" s="74"/>
      <c r="HE139" s="74"/>
      <c r="HF139" s="74"/>
      <c r="HG139" s="74"/>
      <c r="HH139" s="74"/>
      <c r="HI139" s="74"/>
      <c r="HJ139" s="74"/>
      <c r="HK139" s="74"/>
      <c r="HL139" s="74"/>
      <c r="HM139" s="74"/>
      <c r="HN139" s="74"/>
      <c r="HO139" s="74"/>
      <c r="HP139" s="74"/>
      <c r="HQ139" s="74"/>
      <c r="HR139" s="74"/>
      <c r="HS139" s="74"/>
      <c r="HT139" s="74"/>
      <c r="HU139" s="74"/>
      <c r="HV139" s="74"/>
      <c r="HW139" s="74"/>
      <c r="HX139" s="74"/>
      <c r="HY139" s="74"/>
      <c r="HZ139" s="74"/>
      <c r="IA139" s="74"/>
      <c r="IB139" s="74"/>
      <c r="IC139" s="74"/>
      <c r="ID139" s="74"/>
      <c r="IE139" s="74"/>
      <c r="IF139" s="74"/>
      <c r="IG139" s="74"/>
      <c r="IH139" s="74"/>
      <c r="II139" s="74"/>
      <c r="IJ139" s="74"/>
      <c r="IK139" s="74"/>
      <c r="IL139" s="74"/>
      <c r="IM139" s="74"/>
    </row>
    <row r="140" spans="1:247" ht="15.75" x14ac:dyDescent="0.25">
      <c r="A140" s="10" t="s">
        <v>347</v>
      </c>
      <c r="B140" s="157">
        <f t="shared" si="322"/>
        <v>2523</v>
      </c>
      <c r="C140" s="157">
        <f t="shared" si="323"/>
        <v>2523</v>
      </c>
      <c r="D140" s="157">
        <f t="shared" si="324"/>
        <v>2523</v>
      </c>
      <c r="E140" s="157"/>
      <c r="F140" s="229">
        <f t="shared" si="516"/>
        <v>0</v>
      </c>
      <c r="G140" s="74">
        <f t="shared" si="485"/>
        <v>0</v>
      </c>
      <c r="H140" s="74"/>
      <c r="I140" s="74"/>
      <c r="J140" s="74"/>
      <c r="K140" s="74"/>
      <c r="L140" s="74"/>
      <c r="M140" s="74"/>
      <c r="N140" s="74"/>
      <c r="O140" s="74"/>
      <c r="P140" s="74"/>
      <c r="Q140" s="74"/>
      <c r="R140" s="74"/>
      <c r="S140" s="74"/>
      <c r="T140" s="74"/>
      <c r="U140" s="74"/>
      <c r="V140" s="74"/>
      <c r="W140" s="74"/>
      <c r="X140" s="74"/>
      <c r="Y140" s="74"/>
      <c r="Z140" s="74"/>
      <c r="AA140" s="74"/>
      <c r="AB140" s="74"/>
      <c r="AC140" s="74"/>
      <c r="AD140" s="74"/>
      <c r="AE140" s="74"/>
      <c r="AF140" s="74"/>
      <c r="AG140" s="74"/>
      <c r="AH140" s="74"/>
      <c r="AI140" s="74"/>
      <c r="AJ140" s="74"/>
      <c r="AK140" s="74"/>
      <c r="AL140" s="74"/>
      <c r="AM140" s="74"/>
      <c r="AN140" s="74"/>
      <c r="AO140" s="74"/>
      <c r="AP140" s="74"/>
      <c r="AQ140" s="74"/>
      <c r="AR140" s="74"/>
      <c r="AS140" s="74"/>
      <c r="AT140" s="74"/>
      <c r="AU140" s="74"/>
      <c r="AV140" s="196"/>
      <c r="AW140" s="196"/>
      <c r="AX140" s="196"/>
      <c r="AY140" s="196"/>
      <c r="AZ140" s="74"/>
      <c r="BA140" s="74"/>
      <c r="BB140" s="74"/>
      <c r="BC140" s="192"/>
      <c r="BD140" s="192"/>
      <c r="BE140" s="74"/>
      <c r="BF140" s="74"/>
      <c r="BG140" s="192"/>
      <c r="BH140" s="74">
        <v>2523</v>
      </c>
      <c r="BI140" s="74">
        <v>2523</v>
      </c>
      <c r="BJ140" s="74">
        <v>0</v>
      </c>
      <c r="BK140" s="75">
        <f t="shared" si="325"/>
        <v>0</v>
      </c>
      <c r="BL140" s="74"/>
      <c r="BM140" s="74"/>
      <c r="BN140" s="74"/>
      <c r="BO140" s="74"/>
      <c r="BP140" s="74"/>
      <c r="BQ140" s="74"/>
      <c r="BR140" s="74"/>
      <c r="BS140" s="192"/>
      <c r="BT140" s="74"/>
      <c r="BU140" s="74"/>
      <c r="BV140" s="74"/>
      <c r="BW140" s="74"/>
      <c r="BX140" s="73"/>
      <c r="BY140" s="73"/>
      <c r="BZ140" s="74"/>
      <c r="CA140" s="192"/>
      <c r="CB140" s="74"/>
      <c r="CC140" s="74"/>
      <c r="CD140" s="74"/>
      <c r="CE140" s="73"/>
      <c r="CF140" s="74"/>
      <c r="CG140" s="74"/>
      <c r="CH140" s="74"/>
      <c r="CI140" s="74"/>
      <c r="CJ140" s="74"/>
      <c r="CK140" s="74"/>
      <c r="CL140" s="74"/>
      <c r="CM140" s="74"/>
      <c r="CN140" s="73"/>
      <c r="CO140" s="73"/>
      <c r="CP140" s="74"/>
      <c r="CQ140" s="192"/>
      <c r="CR140" s="73"/>
      <c r="CS140" s="73"/>
      <c r="CT140" s="74"/>
      <c r="CU140" s="192"/>
      <c r="CV140" s="74"/>
      <c r="CW140" s="74"/>
      <c r="CX140" s="74"/>
      <c r="CY140" s="192"/>
      <c r="CZ140" s="74"/>
      <c r="DA140" s="74"/>
      <c r="DB140" s="74"/>
      <c r="DC140" s="192"/>
      <c r="DD140" s="74"/>
      <c r="DE140" s="74"/>
      <c r="DF140" s="74"/>
      <c r="DG140" s="192"/>
      <c r="DH140" s="74"/>
      <c r="DI140" s="74"/>
      <c r="DJ140" s="74"/>
      <c r="DK140" s="192"/>
      <c r="DL140" s="74"/>
      <c r="DM140" s="74"/>
      <c r="DN140" s="74"/>
      <c r="DO140" s="192"/>
      <c r="DP140" s="74"/>
      <c r="DQ140" s="74"/>
      <c r="DR140" s="74"/>
      <c r="DS140" s="74"/>
      <c r="DT140" s="74"/>
      <c r="DU140" s="74"/>
      <c r="DV140" s="74"/>
      <c r="DW140" s="74"/>
      <c r="DX140" s="74"/>
      <c r="DY140" s="74"/>
      <c r="DZ140" s="74"/>
      <c r="EA140" s="74"/>
      <c r="EB140" s="74"/>
      <c r="EC140" s="74"/>
      <c r="ED140" s="74"/>
      <c r="EE140" s="74"/>
      <c r="EF140" s="74"/>
      <c r="EG140" s="74"/>
      <c r="EH140" s="74"/>
      <c r="EI140" s="74"/>
      <c r="EJ140" s="192"/>
      <c r="EK140" s="73"/>
      <c r="EL140" s="74"/>
      <c r="EM140" s="192"/>
      <c r="EN140" s="74"/>
      <c r="EO140" s="74"/>
      <c r="EP140" s="74"/>
      <c r="EQ140" s="74"/>
      <c r="ER140" s="74"/>
      <c r="ES140" s="74"/>
      <c r="ET140" s="74"/>
      <c r="EU140" s="74"/>
      <c r="EV140" s="77"/>
      <c r="EW140" s="77"/>
      <c r="EX140" s="77"/>
      <c r="EY140" s="77"/>
      <c r="EZ140" s="74"/>
      <c r="FA140" s="74"/>
      <c r="FB140" s="74"/>
      <c r="FC140" s="74"/>
      <c r="FD140" s="74"/>
      <c r="FE140" s="74"/>
      <c r="FF140" s="74"/>
      <c r="FG140" s="74"/>
      <c r="FH140" s="74"/>
      <c r="FI140" s="74"/>
      <c r="FJ140" s="74"/>
      <c r="FK140" s="74"/>
      <c r="FL140" s="74"/>
      <c r="FM140" s="74"/>
      <c r="FN140" s="74"/>
      <c r="FO140" s="74"/>
      <c r="FP140" s="74"/>
      <c r="FQ140" s="74"/>
      <c r="FR140" s="74"/>
      <c r="FS140" s="74"/>
      <c r="FT140" s="74"/>
      <c r="FU140" s="74"/>
      <c r="FV140" s="74"/>
      <c r="FW140" s="74"/>
      <c r="FX140" s="74"/>
      <c r="FY140" s="74"/>
      <c r="FZ140" s="74"/>
      <c r="GA140" s="74"/>
      <c r="GB140" s="74"/>
      <c r="GC140" s="74"/>
      <c r="GD140" s="74"/>
      <c r="GE140" s="74"/>
      <c r="GF140" s="74"/>
      <c r="GG140" s="74"/>
      <c r="GH140" s="74"/>
      <c r="GI140" s="74"/>
      <c r="GJ140" s="74"/>
      <c r="GK140" s="74"/>
      <c r="GL140" s="74"/>
      <c r="GM140" s="74"/>
      <c r="GN140" s="74"/>
      <c r="GO140" s="74"/>
      <c r="GP140" s="74"/>
      <c r="GQ140" s="74"/>
      <c r="GR140" s="74"/>
      <c r="GS140" s="74"/>
      <c r="GT140" s="74"/>
      <c r="GU140" s="74"/>
      <c r="GV140" s="74"/>
      <c r="GW140" s="74"/>
      <c r="GX140" s="74"/>
      <c r="GY140" s="74"/>
      <c r="GZ140" s="74"/>
      <c r="HA140" s="74"/>
      <c r="HB140" s="74"/>
      <c r="HC140" s="74"/>
      <c r="HD140" s="74"/>
      <c r="HE140" s="74"/>
      <c r="HF140" s="74"/>
      <c r="HG140" s="74"/>
      <c r="HH140" s="74"/>
      <c r="HI140" s="74"/>
      <c r="HJ140" s="74"/>
      <c r="HK140" s="74"/>
      <c r="HL140" s="74"/>
      <c r="HM140" s="74"/>
      <c r="HN140" s="74"/>
      <c r="HO140" s="74"/>
      <c r="HP140" s="74"/>
      <c r="HQ140" s="74"/>
      <c r="HR140" s="74"/>
      <c r="HS140" s="74"/>
      <c r="HT140" s="74"/>
      <c r="HU140" s="74"/>
      <c r="HV140" s="74"/>
      <c r="HW140" s="74"/>
      <c r="HX140" s="74"/>
      <c r="HY140" s="74"/>
      <c r="HZ140" s="74"/>
      <c r="IA140" s="74"/>
      <c r="IB140" s="74"/>
      <c r="IC140" s="74"/>
      <c r="ID140" s="74"/>
      <c r="IE140" s="74"/>
      <c r="IF140" s="74"/>
      <c r="IG140" s="74"/>
      <c r="IH140" s="74"/>
      <c r="II140" s="74"/>
      <c r="IJ140" s="74"/>
      <c r="IK140" s="74"/>
      <c r="IL140" s="74"/>
      <c r="IM140" s="74"/>
    </row>
    <row r="141" spans="1:247" s="25" customFormat="1" ht="15.75" x14ac:dyDescent="0.25">
      <c r="A141" s="15" t="s">
        <v>348</v>
      </c>
      <c r="B141" s="157">
        <f t="shared" si="322"/>
        <v>4695</v>
      </c>
      <c r="C141" s="157">
        <f t="shared" si="323"/>
        <v>4695</v>
      </c>
      <c r="D141" s="157">
        <f t="shared" si="324"/>
        <v>4695</v>
      </c>
      <c r="E141" s="157"/>
      <c r="F141" s="229">
        <f t="shared" si="516"/>
        <v>0</v>
      </c>
      <c r="G141" s="74">
        <f t="shared" si="485"/>
        <v>0</v>
      </c>
      <c r="H141" s="77"/>
      <c r="I141" s="77"/>
      <c r="J141" s="77"/>
      <c r="K141" s="74"/>
      <c r="L141" s="77"/>
      <c r="M141" s="77"/>
      <c r="N141" s="77"/>
      <c r="O141" s="77"/>
      <c r="P141" s="77"/>
      <c r="Q141" s="77"/>
      <c r="R141" s="77"/>
      <c r="S141" s="77"/>
      <c r="T141" s="77"/>
      <c r="U141" s="77"/>
      <c r="V141" s="77"/>
      <c r="W141" s="77"/>
      <c r="X141" s="77"/>
      <c r="Y141" s="77"/>
      <c r="Z141" s="77"/>
      <c r="AA141" s="74"/>
      <c r="AB141" s="77"/>
      <c r="AC141" s="77"/>
      <c r="AD141" s="77"/>
      <c r="AE141" s="74"/>
      <c r="AF141" s="77"/>
      <c r="AG141" s="77"/>
      <c r="AH141" s="77"/>
      <c r="AI141" s="77"/>
      <c r="AJ141" s="77"/>
      <c r="AK141" s="77"/>
      <c r="AL141" s="77"/>
      <c r="AM141" s="77"/>
      <c r="AN141" s="77"/>
      <c r="AO141" s="77"/>
      <c r="AP141" s="77"/>
      <c r="AQ141" s="74"/>
      <c r="AR141" s="77"/>
      <c r="AS141" s="77"/>
      <c r="AT141" s="77"/>
      <c r="AU141" s="77"/>
      <c r="AV141" s="89"/>
      <c r="AW141" s="89"/>
      <c r="AX141" s="89"/>
      <c r="AY141" s="89"/>
      <c r="AZ141" s="77"/>
      <c r="BA141" s="77"/>
      <c r="BB141" s="77"/>
      <c r="BC141" s="86"/>
      <c r="BD141" s="86"/>
      <c r="BE141" s="77"/>
      <c r="BF141" s="77"/>
      <c r="BG141" s="86"/>
      <c r="BH141" s="77">
        <v>4695</v>
      </c>
      <c r="BI141" s="77">
        <v>4695</v>
      </c>
      <c r="BJ141" s="77">
        <v>0</v>
      </c>
      <c r="BK141" s="75">
        <f t="shared" si="325"/>
        <v>0</v>
      </c>
      <c r="BL141" s="77"/>
      <c r="BM141" s="77"/>
      <c r="BN141" s="77"/>
      <c r="BO141" s="86"/>
      <c r="BP141" s="86"/>
      <c r="BQ141" s="77"/>
      <c r="BR141" s="77"/>
      <c r="BS141" s="86"/>
      <c r="BT141" s="77"/>
      <c r="BU141" s="77"/>
      <c r="BV141" s="77"/>
      <c r="BW141" s="74"/>
      <c r="BX141" s="77"/>
      <c r="BY141" s="77"/>
      <c r="BZ141" s="77"/>
      <c r="CA141" s="86"/>
      <c r="CB141" s="77"/>
      <c r="CC141" s="77"/>
      <c r="CD141" s="77"/>
      <c r="CE141" s="73"/>
      <c r="CF141" s="77"/>
      <c r="CG141" s="77"/>
      <c r="CH141" s="77"/>
      <c r="CI141" s="77"/>
      <c r="CJ141" s="77"/>
      <c r="CK141" s="77"/>
      <c r="CL141" s="77"/>
      <c r="CM141" s="77"/>
      <c r="CN141" s="77"/>
      <c r="CO141" s="77"/>
      <c r="CP141" s="77"/>
      <c r="CQ141" s="86"/>
      <c r="CR141" s="77"/>
      <c r="CS141" s="77"/>
      <c r="CT141" s="77"/>
      <c r="CU141" s="86"/>
      <c r="CV141" s="77"/>
      <c r="CW141" s="77"/>
      <c r="CX141" s="77"/>
      <c r="CY141" s="86"/>
      <c r="CZ141" s="77"/>
      <c r="DA141" s="77"/>
      <c r="DB141" s="77"/>
      <c r="DC141" s="86"/>
      <c r="DD141" s="77"/>
      <c r="DE141" s="77"/>
      <c r="DF141" s="77"/>
      <c r="DG141" s="86"/>
      <c r="DH141" s="77"/>
      <c r="DI141" s="77"/>
      <c r="DJ141" s="77"/>
      <c r="DK141" s="86"/>
      <c r="DL141" s="77"/>
      <c r="DM141" s="77"/>
      <c r="DN141" s="77"/>
      <c r="DO141" s="86"/>
      <c r="DP141" s="77"/>
      <c r="DQ141" s="77"/>
      <c r="DR141" s="77"/>
      <c r="DS141" s="77"/>
      <c r="DT141" s="77"/>
      <c r="DU141" s="77"/>
      <c r="DV141" s="77"/>
      <c r="DW141" s="77"/>
      <c r="DX141" s="77"/>
      <c r="DY141" s="77"/>
      <c r="DZ141" s="77"/>
      <c r="EA141" s="77"/>
      <c r="EB141" s="77"/>
      <c r="EC141" s="77"/>
      <c r="ED141" s="77"/>
      <c r="EE141" s="77"/>
      <c r="EF141" s="77"/>
      <c r="EG141" s="77"/>
      <c r="EH141" s="77"/>
      <c r="EI141" s="77"/>
      <c r="EJ141" s="86"/>
      <c r="EK141" s="77"/>
      <c r="EL141" s="77"/>
      <c r="EM141" s="86"/>
      <c r="EN141" s="77"/>
      <c r="EO141" s="77"/>
      <c r="EP141" s="77"/>
      <c r="EQ141" s="74"/>
      <c r="ER141" s="74"/>
      <c r="ES141" s="74"/>
      <c r="ET141" s="74"/>
      <c r="EU141" s="74"/>
      <c r="EV141" s="77"/>
      <c r="EW141" s="77"/>
      <c r="EX141" s="77"/>
      <c r="EY141" s="77"/>
      <c r="EZ141" s="77"/>
      <c r="FA141" s="77"/>
      <c r="FB141" s="77"/>
      <c r="FC141" s="77"/>
      <c r="FD141" s="77"/>
      <c r="FE141" s="77"/>
      <c r="FF141" s="77"/>
      <c r="FG141" s="77"/>
      <c r="FH141" s="77"/>
      <c r="FI141" s="77"/>
      <c r="FJ141" s="77"/>
      <c r="FK141" s="77"/>
      <c r="FL141" s="77"/>
      <c r="FM141" s="77"/>
      <c r="FN141" s="77"/>
      <c r="FO141" s="77"/>
      <c r="FP141" s="77"/>
      <c r="FQ141" s="77"/>
      <c r="FR141" s="77"/>
      <c r="FS141" s="77"/>
      <c r="FT141" s="77"/>
      <c r="FU141" s="77"/>
      <c r="FV141" s="77"/>
      <c r="FW141" s="77"/>
      <c r="FX141" s="77"/>
      <c r="FY141" s="77"/>
      <c r="FZ141" s="77"/>
      <c r="GA141" s="77"/>
      <c r="GB141" s="77"/>
      <c r="GC141" s="77"/>
      <c r="GD141" s="77"/>
      <c r="GE141" s="77"/>
      <c r="GF141" s="77"/>
      <c r="GG141" s="77"/>
      <c r="GH141" s="77"/>
      <c r="GI141" s="74"/>
      <c r="GJ141" s="77"/>
      <c r="GK141" s="77"/>
      <c r="GL141" s="77"/>
      <c r="GM141" s="74"/>
      <c r="GN141" s="77"/>
      <c r="GO141" s="77"/>
      <c r="GP141" s="77"/>
      <c r="GQ141" s="74"/>
      <c r="GR141" s="77"/>
      <c r="GS141" s="77"/>
      <c r="GT141" s="77"/>
      <c r="GU141" s="74"/>
      <c r="GV141" s="77"/>
      <c r="GW141" s="77"/>
      <c r="GX141" s="77"/>
      <c r="GY141" s="74"/>
      <c r="GZ141" s="77"/>
      <c r="HA141" s="77"/>
      <c r="HB141" s="77"/>
      <c r="HC141" s="74"/>
      <c r="HD141" s="77"/>
      <c r="HE141" s="77"/>
      <c r="HF141" s="77"/>
      <c r="HG141" s="74"/>
      <c r="HH141" s="77"/>
      <c r="HI141" s="77"/>
      <c r="HJ141" s="77"/>
      <c r="HK141" s="74"/>
      <c r="HL141" s="77"/>
      <c r="HM141" s="77"/>
      <c r="HN141" s="77"/>
      <c r="HO141" s="74"/>
      <c r="HP141" s="77"/>
      <c r="HQ141" s="77"/>
      <c r="HR141" s="77"/>
      <c r="HS141" s="74"/>
      <c r="HT141" s="77"/>
      <c r="HU141" s="77"/>
      <c r="HV141" s="77"/>
      <c r="HW141" s="74"/>
      <c r="HX141" s="77"/>
      <c r="HY141" s="77"/>
      <c r="HZ141" s="77"/>
      <c r="IA141" s="74"/>
      <c r="IB141" s="77"/>
      <c r="IC141" s="77"/>
      <c r="ID141" s="77"/>
      <c r="IE141" s="74"/>
      <c r="IF141" s="77"/>
      <c r="IG141" s="77"/>
      <c r="IH141" s="77"/>
      <c r="II141" s="74"/>
      <c r="IJ141" s="77"/>
      <c r="IK141" s="77"/>
      <c r="IL141" s="77"/>
      <c r="IM141" s="74"/>
    </row>
    <row r="142" spans="1:247" ht="15.75" x14ac:dyDescent="0.25">
      <c r="A142" s="10" t="s">
        <v>349</v>
      </c>
      <c r="B142" s="157">
        <f t="shared" ref="B142:B205" si="517">H142+L142+P142+T142+X142+AB142+AF142+AJ142+AN142+AR142+AV142+AZ142+BD142+BH142+BL142+BP142+BT142+BX142+CB142+CF142+CJ142+CN142+CR142+CV142+CZ142+DD142+DH142+DL142+DP142+DT142+DX142+EB142+EF142+EJ142+EN142+ER142+EV142+EZ142+FD142+FH142+FL142+FP142+FT142+FX142+GB142+GF142+GJ142+GN142+GR142+GV142+GZ142+HD142+HH142+HL142+HP142+HT142+HX142+IB142+IF142+IJ142</f>
        <v>1872</v>
      </c>
      <c r="C142" s="157">
        <f t="shared" ref="C142:C205" si="518">I142+M142+Q142+U142+Y142+AC142+AG142+AK142+AO142+AS142+AW142+BA142+BE142+BI142+BM142+BQ142+BU142+BY142+CC142+CG142+CK142+CO142+CS142+CW142+DA142+DE142+DI142+DM142+DQ142+DU142+DY142+EC142+EG142+EK142+EO142+ES142+EW142+FA142+FE142+FI142+FM142+FQ142+FU142+FY142+GC142+GG142+GK142+GO142+GS142+GW142+HA142+HE142+HI142+HM142+HQ142+HU142+HY142+IC142+IG142+IK142</f>
        <v>1872</v>
      </c>
      <c r="D142" s="157">
        <f t="shared" ref="D142:D205" si="519">I142+M142+Q142+U142+Y142+AC142+AG142+AK142+AO142+AS142+AW142+BA142+BE142+BI142+BM142+BQ142+BU142+BY142+CC142+CG142+CK142+CO142+CS142+CW142+DA142+DE142+DI142+DM142+DQ142+DU142+DY142+EC142+EG142+EK142+EO142+ES142+EW142+FA142+FE142+FI142+FM142+FQ142+FU142+FY142+GC142+GG142+GK142+GO142+GS142+GW142+HA142+HE142+HI142+HM142+HQ142+HU142+HY142+IC142+IG142+IK142</f>
        <v>1872</v>
      </c>
      <c r="E142" s="157"/>
      <c r="F142" s="229">
        <f t="shared" si="516"/>
        <v>0</v>
      </c>
      <c r="G142" s="74">
        <f t="shared" si="485"/>
        <v>0</v>
      </c>
      <c r="H142" s="74"/>
      <c r="I142" s="74"/>
      <c r="J142" s="7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c r="AP142" s="74"/>
      <c r="AQ142" s="74"/>
      <c r="AR142" s="74"/>
      <c r="AS142" s="74"/>
      <c r="AT142" s="74"/>
      <c r="AU142" s="74"/>
      <c r="AV142" s="196"/>
      <c r="AW142" s="196"/>
      <c r="AX142" s="196"/>
      <c r="AY142" s="196"/>
      <c r="AZ142" s="74"/>
      <c r="BA142" s="74"/>
      <c r="BB142" s="74"/>
      <c r="BC142" s="192"/>
      <c r="BD142" s="192"/>
      <c r="BE142" s="74"/>
      <c r="BF142" s="74"/>
      <c r="BG142" s="192"/>
      <c r="BH142" s="74">
        <v>1872</v>
      </c>
      <c r="BI142" s="74">
        <v>1872</v>
      </c>
      <c r="BJ142" s="74">
        <v>0</v>
      </c>
      <c r="BK142" s="75">
        <f t="shared" si="325"/>
        <v>0</v>
      </c>
      <c r="BL142" s="74"/>
      <c r="BM142" s="74"/>
      <c r="BN142" s="74"/>
      <c r="BO142" s="192"/>
      <c r="BP142" s="192"/>
      <c r="BQ142" s="74"/>
      <c r="BR142" s="74"/>
      <c r="BS142" s="192"/>
      <c r="BT142" s="74"/>
      <c r="BU142" s="74"/>
      <c r="BV142" s="74"/>
      <c r="BW142" s="74"/>
      <c r="BX142" s="73"/>
      <c r="BY142" s="73"/>
      <c r="BZ142" s="74"/>
      <c r="CA142" s="192"/>
      <c r="CB142" s="74"/>
      <c r="CC142" s="74"/>
      <c r="CD142" s="74"/>
      <c r="CE142" s="73"/>
      <c r="CF142" s="74"/>
      <c r="CG142" s="74"/>
      <c r="CH142" s="74"/>
      <c r="CI142" s="74"/>
      <c r="CJ142" s="74"/>
      <c r="CK142" s="74"/>
      <c r="CL142" s="74"/>
      <c r="CM142" s="74"/>
      <c r="CN142" s="73"/>
      <c r="CO142" s="73"/>
      <c r="CP142" s="74"/>
      <c r="CQ142" s="192"/>
      <c r="CR142" s="73"/>
      <c r="CS142" s="73"/>
      <c r="CT142" s="74"/>
      <c r="CU142" s="192"/>
      <c r="CV142" s="74"/>
      <c r="CW142" s="74"/>
      <c r="CX142" s="74"/>
      <c r="CY142" s="192"/>
      <c r="CZ142" s="74"/>
      <c r="DA142" s="74"/>
      <c r="DB142" s="74"/>
      <c r="DC142" s="192"/>
      <c r="DD142" s="74"/>
      <c r="DE142" s="74"/>
      <c r="DF142" s="74"/>
      <c r="DG142" s="192"/>
      <c r="DH142" s="74"/>
      <c r="DI142" s="74"/>
      <c r="DJ142" s="74"/>
      <c r="DK142" s="192"/>
      <c r="DL142" s="74"/>
      <c r="DM142" s="74"/>
      <c r="DN142" s="74"/>
      <c r="DO142" s="192"/>
      <c r="DP142" s="74"/>
      <c r="DQ142" s="74"/>
      <c r="DR142" s="74"/>
      <c r="DS142" s="74"/>
      <c r="DT142" s="74"/>
      <c r="DU142" s="74"/>
      <c r="DV142" s="74"/>
      <c r="DW142" s="74"/>
      <c r="DX142" s="74"/>
      <c r="DY142" s="74"/>
      <c r="DZ142" s="74"/>
      <c r="EA142" s="74"/>
      <c r="EB142" s="74"/>
      <c r="EC142" s="74"/>
      <c r="ED142" s="74"/>
      <c r="EE142" s="74"/>
      <c r="EF142" s="74"/>
      <c r="EG142" s="74"/>
      <c r="EH142" s="74"/>
      <c r="EI142" s="74"/>
      <c r="EJ142" s="192"/>
      <c r="EK142" s="73"/>
      <c r="EL142" s="74"/>
      <c r="EM142" s="192"/>
      <c r="EN142" s="74"/>
      <c r="EO142" s="74"/>
      <c r="EP142" s="74"/>
      <c r="EQ142" s="74"/>
      <c r="ER142" s="74"/>
      <c r="ES142" s="74"/>
      <c r="ET142" s="74"/>
      <c r="EU142" s="74"/>
      <c r="EV142" s="77"/>
      <c r="EW142" s="77"/>
      <c r="EX142" s="77"/>
      <c r="EY142" s="77"/>
      <c r="EZ142" s="74"/>
      <c r="FA142" s="74"/>
      <c r="FB142" s="74"/>
      <c r="FC142" s="74"/>
      <c r="FD142" s="74"/>
      <c r="FE142" s="74"/>
      <c r="FF142" s="74"/>
      <c r="FG142" s="74"/>
      <c r="FH142" s="74"/>
      <c r="FI142" s="74"/>
      <c r="FJ142" s="74"/>
      <c r="FK142" s="74"/>
      <c r="FL142" s="74"/>
      <c r="FM142" s="74"/>
      <c r="FN142" s="74"/>
      <c r="FO142" s="74"/>
      <c r="FP142" s="74"/>
      <c r="FQ142" s="74"/>
      <c r="FR142" s="74"/>
      <c r="FS142" s="74"/>
      <c r="FT142" s="74"/>
      <c r="FU142" s="74"/>
      <c r="FV142" s="74"/>
      <c r="FW142" s="74"/>
      <c r="FX142" s="74"/>
      <c r="FY142" s="74"/>
      <c r="FZ142" s="74"/>
      <c r="GA142" s="74"/>
      <c r="GB142" s="74"/>
      <c r="GC142" s="74"/>
      <c r="GD142" s="74"/>
      <c r="GE142" s="74"/>
      <c r="GF142" s="74"/>
      <c r="GG142" s="74"/>
      <c r="GH142" s="74"/>
      <c r="GI142" s="74"/>
      <c r="GJ142" s="74"/>
      <c r="GK142" s="74"/>
      <c r="GL142" s="74"/>
      <c r="GM142" s="74"/>
      <c r="GN142" s="74"/>
      <c r="GO142" s="74"/>
      <c r="GP142" s="74"/>
      <c r="GQ142" s="74"/>
      <c r="GR142" s="74"/>
      <c r="GS142" s="74"/>
      <c r="GT142" s="74"/>
      <c r="GU142" s="74"/>
      <c r="GV142" s="74"/>
      <c r="GW142" s="74"/>
      <c r="GX142" s="74"/>
      <c r="GY142" s="74"/>
      <c r="GZ142" s="74"/>
      <c r="HA142" s="74"/>
      <c r="HB142" s="74"/>
      <c r="HC142" s="74"/>
      <c r="HD142" s="74"/>
      <c r="HE142" s="74"/>
      <c r="HF142" s="74"/>
      <c r="HG142" s="74"/>
      <c r="HH142" s="74"/>
      <c r="HI142" s="74"/>
      <c r="HJ142" s="74"/>
      <c r="HK142" s="74"/>
      <c r="HL142" s="74"/>
      <c r="HM142" s="74"/>
      <c r="HN142" s="74"/>
      <c r="HO142" s="74"/>
      <c r="HP142" s="74"/>
      <c r="HQ142" s="74"/>
      <c r="HR142" s="74"/>
      <c r="HS142" s="74"/>
      <c r="HT142" s="74"/>
      <c r="HU142" s="74"/>
      <c r="HV142" s="74"/>
      <c r="HW142" s="74"/>
      <c r="HX142" s="74"/>
      <c r="HY142" s="74"/>
      <c r="HZ142" s="74"/>
      <c r="IA142" s="74"/>
      <c r="IB142" s="74"/>
      <c r="IC142" s="74"/>
      <c r="ID142" s="74"/>
      <c r="IE142" s="74"/>
      <c r="IF142" s="74"/>
      <c r="IG142" s="74"/>
      <c r="IH142" s="74"/>
      <c r="II142" s="74"/>
      <c r="IJ142" s="74"/>
      <c r="IK142" s="74"/>
      <c r="IL142" s="74"/>
      <c r="IM142" s="74"/>
    </row>
    <row r="143" spans="1:247" ht="15.75" x14ac:dyDescent="0.25">
      <c r="A143" s="10" t="s">
        <v>350</v>
      </c>
      <c r="B143" s="157">
        <f t="shared" si="517"/>
        <v>2880</v>
      </c>
      <c r="C143" s="157">
        <f t="shared" si="518"/>
        <v>2955.05</v>
      </c>
      <c r="D143" s="157">
        <f t="shared" si="519"/>
        <v>2955.05</v>
      </c>
      <c r="E143" s="157"/>
      <c r="F143" s="229">
        <f t="shared" si="516"/>
        <v>0</v>
      </c>
      <c r="G143" s="74">
        <f t="shared" si="485"/>
        <v>0</v>
      </c>
      <c r="H143" s="74"/>
      <c r="I143" s="74"/>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I143" s="74"/>
      <c r="AJ143" s="74"/>
      <c r="AK143" s="74"/>
      <c r="AL143" s="74"/>
      <c r="AM143" s="74"/>
      <c r="AN143" s="74"/>
      <c r="AO143" s="74"/>
      <c r="AP143" s="74"/>
      <c r="AQ143" s="74"/>
      <c r="AR143" s="74"/>
      <c r="AS143" s="74"/>
      <c r="AT143" s="74"/>
      <c r="AU143" s="74"/>
      <c r="AV143" s="196"/>
      <c r="AW143" s="196"/>
      <c r="AX143" s="196"/>
      <c r="AY143" s="196"/>
      <c r="AZ143" s="74"/>
      <c r="BA143" s="74"/>
      <c r="BB143" s="74"/>
      <c r="BC143" s="192"/>
      <c r="BD143" s="192"/>
      <c r="BE143" s="74"/>
      <c r="BF143" s="74"/>
      <c r="BG143" s="192"/>
      <c r="BH143" s="74">
        <v>2880</v>
      </c>
      <c r="BI143" s="74">
        <v>2880</v>
      </c>
      <c r="BJ143" s="74">
        <v>0</v>
      </c>
      <c r="BK143" s="75">
        <f t="shared" si="325"/>
        <v>0</v>
      </c>
      <c r="BL143" s="74"/>
      <c r="BM143" s="74"/>
      <c r="BN143" s="74"/>
      <c r="BO143" s="192"/>
      <c r="BP143" s="192"/>
      <c r="BQ143" s="74"/>
      <c r="BR143" s="74"/>
      <c r="BS143" s="192"/>
      <c r="BT143" s="74"/>
      <c r="BU143" s="74"/>
      <c r="BV143" s="74"/>
      <c r="BW143" s="74"/>
      <c r="BX143" s="73"/>
      <c r="BY143" s="73"/>
      <c r="BZ143" s="74"/>
      <c r="CA143" s="192"/>
      <c r="CB143" s="74"/>
      <c r="CC143" s="74"/>
      <c r="CD143" s="74"/>
      <c r="CE143" s="73"/>
      <c r="CF143" s="74"/>
      <c r="CG143" s="74"/>
      <c r="CH143" s="74"/>
      <c r="CI143" s="74"/>
      <c r="CJ143" s="74"/>
      <c r="CK143" s="74"/>
      <c r="CL143" s="74"/>
      <c r="CM143" s="74"/>
      <c r="CN143" s="73"/>
      <c r="CO143" s="73"/>
      <c r="CP143" s="74"/>
      <c r="CQ143" s="192"/>
      <c r="CR143" s="73"/>
      <c r="CS143" s="73"/>
      <c r="CT143" s="74"/>
      <c r="CU143" s="192"/>
      <c r="CV143" s="74"/>
      <c r="CW143" s="74"/>
      <c r="CX143" s="74"/>
      <c r="CY143" s="192"/>
      <c r="CZ143" s="74"/>
      <c r="DA143" s="74"/>
      <c r="DB143" s="74"/>
      <c r="DC143" s="192"/>
      <c r="DD143" s="74"/>
      <c r="DE143" s="74"/>
      <c r="DF143" s="74"/>
      <c r="DG143" s="192"/>
      <c r="DH143" s="74"/>
      <c r="DI143" s="74"/>
      <c r="DJ143" s="74"/>
      <c r="DK143" s="192"/>
      <c r="DL143" s="74"/>
      <c r="DM143" s="74"/>
      <c r="DN143" s="74"/>
      <c r="DO143" s="192"/>
      <c r="DP143" s="74"/>
      <c r="DQ143" s="74"/>
      <c r="DR143" s="74"/>
      <c r="DS143" s="74"/>
      <c r="DT143" s="74"/>
      <c r="DU143" s="74"/>
      <c r="DV143" s="74"/>
      <c r="DW143" s="74"/>
      <c r="DX143" s="74"/>
      <c r="DY143" s="74"/>
      <c r="DZ143" s="74"/>
      <c r="EA143" s="74"/>
      <c r="EB143" s="74"/>
      <c r="EC143" s="74"/>
      <c r="ED143" s="74"/>
      <c r="EE143" s="74"/>
      <c r="EF143" s="74"/>
      <c r="EG143" s="74"/>
      <c r="EH143" s="74"/>
      <c r="EI143" s="74"/>
      <c r="EJ143" s="192"/>
      <c r="EK143" s="73"/>
      <c r="EL143" s="74"/>
      <c r="EM143" s="192"/>
      <c r="EN143" s="74"/>
      <c r="EO143" s="74"/>
      <c r="EP143" s="74"/>
      <c r="EQ143" s="74"/>
      <c r="ER143" s="74"/>
      <c r="ES143" s="74"/>
      <c r="ET143" s="74"/>
      <c r="EU143" s="74"/>
      <c r="EV143" s="77"/>
      <c r="EW143" s="77"/>
      <c r="EX143" s="77"/>
      <c r="EY143" s="77"/>
      <c r="EZ143" s="74"/>
      <c r="FA143" s="74"/>
      <c r="FB143" s="74"/>
      <c r="FC143" s="74"/>
      <c r="FD143" s="74"/>
      <c r="FE143" s="74"/>
      <c r="FF143" s="74"/>
      <c r="FG143" s="74"/>
      <c r="FH143" s="74"/>
      <c r="FI143" s="74"/>
      <c r="FJ143" s="74"/>
      <c r="FK143" s="74"/>
      <c r="FL143" s="74"/>
      <c r="FM143" s="74"/>
      <c r="FN143" s="74"/>
      <c r="FO143" s="74"/>
      <c r="FP143" s="74"/>
      <c r="FQ143" s="74"/>
      <c r="FR143" s="74"/>
      <c r="FS143" s="74"/>
      <c r="FT143" s="74"/>
      <c r="FU143" s="74"/>
      <c r="FV143" s="74"/>
      <c r="FW143" s="74"/>
      <c r="FX143" s="74"/>
      <c r="FY143" s="74"/>
      <c r="FZ143" s="74"/>
      <c r="GA143" s="74"/>
      <c r="GB143" s="74"/>
      <c r="GC143" s="74"/>
      <c r="GD143" s="74"/>
      <c r="GE143" s="74"/>
      <c r="GF143" s="74"/>
      <c r="GG143" s="74">
        <v>75.05</v>
      </c>
      <c r="GH143" s="74">
        <v>0</v>
      </c>
      <c r="GI143" s="74">
        <f t="shared" si="506"/>
        <v>0</v>
      </c>
      <c r="GJ143" s="74"/>
      <c r="GK143" s="74"/>
      <c r="GL143" s="74"/>
      <c r="GM143" s="74"/>
      <c r="GN143" s="74"/>
      <c r="GO143" s="74"/>
      <c r="GP143" s="74"/>
      <c r="GQ143" s="74"/>
      <c r="GR143" s="74"/>
      <c r="GS143" s="74"/>
      <c r="GT143" s="74"/>
      <c r="GU143" s="74"/>
      <c r="GV143" s="74"/>
      <c r="GW143" s="74"/>
      <c r="GX143" s="74"/>
      <c r="GY143" s="74"/>
      <c r="GZ143" s="74"/>
      <c r="HA143" s="74"/>
      <c r="HB143" s="74"/>
      <c r="HC143" s="74"/>
      <c r="HD143" s="74"/>
      <c r="HE143" s="74"/>
      <c r="HF143" s="74"/>
      <c r="HG143" s="74"/>
      <c r="HH143" s="74"/>
      <c r="HI143" s="74"/>
      <c r="HJ143" s="74"/>
      <c r="HK143" s="74"/>
      <c r="HL143" s="74"/>
      <c r="HM143" s="74"/>
      <c r="HN143" s="74"/>
      <c r="HO143" s="74"/>
      <c r="HP143" s="74"/>
      <c r="HQ143" s="74"/>
      <c r="HR143" s="74"/>
      <c r="HS143" s="74"/>
      <c r="HT143" s="74"/>
      <c r="HU143" s="74"/>
      <c r="HV143" s="74"/>
      <c r="HW143" s="74"/>
      <c r="HX143" s="74"/>
      <c r="HY143" s="74"/>
      <c r="HZ143" s="74"/>
      <c r="IA143" s="74"/>
      <c r="IB143" s="74"/>
      <c r="IC143" s="74"/>
      <c r="ID143" s="74"/>
      <c r="IE143" s="74"/>
      <c r="IF143" s="74"/>
      <c r="IG143" s="74"/>
      <c r="IH143" s="74"/>
      <c r="II143" s="74"/>
      <c r="IJ143" s="74"/>
      <c r="IK143" s="74"/>
      <c r="IL143" s="74"/>
      <c r="IM143" s="74"/>
    </row>
    <row r="144" spans="1:247" ht="15.75" x14ac:dyDescent="0.25">
      <c r="A144" s="10" t="s">
        <v>351</v>
      </c>
      <c r="B144" s="157">
        <f t="shared" si="517"/>
        <v>4530</v>
      </c>
      <c r="C144" s="157">
        <f t="shared" si="518"/>
        <v>4530</v>
      </c>
      <c r="D144" s="157">
        <f t="shared" si="519"/>
        <v>4530</v>
      </c>
      <c r="E144" s="157"/>
      <c r="F144" s="229">
        <f t="shared" si="516"/>
        <v>0</v>
      </c>
      <c r="G144" s="74">
        <f t="shared" si="485"/>
        <v>0</v>
      </c>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196"/>
      <c r="AW144" s="196"/>
      <c r="AX144" s="196"/>
      <c r="AY144" s="196"/>
      <c r="AZ144" s="74"/>
      <c r="BA144" s="74"/>
      <c r="BB144" s="74"/>
      <c r="BC144" s="192"/>
      <c r="BD144" s="192"/>
      <c r="BE144" s="74"/>
      <c r="BF144" s="74"/>
      <c r="BG144" s="192"/>
      <c r="BH144" s="74">
        <v>4530</v>
      </c>
      <c r="BI144" s="74">
        <v>4530</v>
      </c>
      <c r="BJ144" s="74">
        <v>0</v>
      </c>
      <c r="BK144" s="75">
        <f t="shared" ref="BK144:BK207" si="520">BJ144/BI144*100</f>
        <v>0</v>
      </c>
      <c r="BL144" s="74"/>
      <c r="BM144" s="74"/>
      <c r="BN144" s="74"/>
      <c r="BO144" s="192"/>
      <c r="BP144" s="192"/>
      <c r="BQ144" s="74"/>
      <c r="BR144" s="74"/>
      <c r="BS144" s="192"/>
      <c r="BT144" s="74"/>
      <c r="BU144" s="74"/>
      <c r="BV144" s="74"/>
      <c r="BW144" s="74"/>
      <c r="BX144" s="73"/>
      <c r="BY144" s="73"/>
      <c r="BZ144" s="74"/>
      <c r="CA144" s="192"/>
      <c r="CB144" s="74"/>
      <c r="CC144" s="74"/>
      <c r="CD144" s="74"/>
      <c r="CE144" s="73"/>
      <c r="CF144" s="74"/>
      <c r="CG144" s="74"/>
      <c r="CH144" s="74"/>
      <c r="CI144" s="74"/>
      <c r="CJ144" s="74"/>
      <c r="CK144" s="74"/>
      <c r="CL144" s="74"/>
      <c r="CM144" s="74"/>
      <c r="CN144" s="73"/>
      <c r="CO144" s="73"/>
      <c r="CP144" s="74"/>
      <c r="CQ144" s="192"/>
      <c r="CR144" s="73"/>
      <c r="CS144" s="73"/>
      <c r="CT144" s="74"/>
      <c r="CU144" s="192"/>
      <c r="CV144" s="74"/>
      <c r="CW144" s="74"/>
      <c r="CX144" s="74"/>
      <c r="CY144" s="192"/>
      <c r="CZ144" s="74"/>
      <c r="DA144" s="74"/>
      <c r="DB144" s="74"/>
      <c r="DC144" s="192"/>
      <c r="DD144" s="74"/>
      <c r="DE144" s="74"/>
      <c r="DF144" s="74"/>
      <c r="DG144" s="192"/>
      <c r="DH144" s="74"/>
      <c r="DI144" s="74"/>
      <c r="DJ144" s="74"/>
      <c r="DK144" s="192"/>
      <c r="DL144" s="74"/>
      <c r="DM144" s="74"/>
      <c r="DN144" s="74"/>
      <c r="DO144" s="192"/>
      <c r="DP144" s="74"/>
      <c r="DQ144" s="74"/>
      <c r="DR144" s="74"/>
      <c r="DS144" s="74"/>
      <c r="DT144" s="74"/>
      <c r="DU144" s="74"/>
      <c r="DV144" s="74"/>
      <c r="DW144" s="74"/>
      <c r="DX144" s="74"/>
      <c r="DY144" s="74"/>
      <c r="DZ144" s="74"/>
      <c r="EA144" s="74"/>
      <c r="EB144" s="74"/>
      <c r="EC144" s="74"/>
      <c r="ED144" s="74"/>
      <c r="EE144" s="74"/>
      <c r="EF144" s="74"/>
      <c r="EG144" s="74"/>
      <c r="EH144" s="74"/>
      <c r="EI144" s="74"/>
      <c r="EJ144" s="192"/>
      <c r="EK144" s="73"/>
      <c r="EL144" s="74"/>
      <c r="EM144" s="192"/>
      <c r="EN144" s="74"/>
      <c r="EO144" s="74"/>
      <c r="EP144" s="74"/>
      <c r="EQ144" s="74"/>
      <c r="ER144" s="74"/>
      <c r="ES144" s="74"/>
      <c r="ET144" s="74"/>
      <c r="EU144" s="74"/>
      <c r="EV144" s="77"/>
      <c r="EW144" s="77"/>
      <c r="EX144" s="77"/>
      <c r="EY144" s="77"/>
      <c r="EZ144" s="74"/>
      <c r="FA144" s="74"/>
      <c r="FB144" s="74"/>
      <c r="FC144" s="74"/>
      <c r="FD144" s="74"/>
      <c r="FE144" s="74"/>
      <c r="FF144" s="74"/>
      <c r="FG144" s="74"/>
      <c r="FH144" s="74"/>
      <c r="FI144" s="74"/>
      <c r="FJ144" s="74"/>
      <c r="FK144" s="74"/>
      <c r="FL144" s="74"/>
      <c r="FM144" s="74"/>
      <c r="FN144" s="74"/>
      <c r="FO144" s="74"/>
      <c r="FP144" s="74"/>
      <c r="FQ144" s="74"/>
      <c r="FR144" s="74"/>
      <c r="FS144" s="74"/>
      <c r="FT144" s="74"/>
      <c r="FU144" s="74"/>
      <c r="FV144" s="74"/>
      <c r="FW144" s="74"/>
      <c r="FX144" s="74"/>
      <c r="FY144" s="74"/>
      <c r="FZ144" s="74"/>
      <c r="GA144" s="74"/>
      <c r="GB144" s="74"/>
      <c r="GC144" s="74"/>
      <c r="GD144" s="74"/>
      <c r="GE144" s="74"/>
      <c r="GF144" s="74"/>
      <c r="GG144" s="74"/>
      <c r="GH144" s="74"/>
      <c r="GI144" s="74"/>
      <c r="GJ144" s="74"/>
      <c r="GK144" s="74"/>
      <c r="GL144" s="74"/>
      <c r="GM144" s="74"/>
      <c r="GN144" s="74"/>
      <c r="GO144" s="74"/>
      <c r="GP144" s="74"/>
      <c r="GQ144" s="74"/>
      <c r="GR144" s="74"/>
      <c r="GS144" s="74"/>
      <c r="GT144" s="74"/>
      <c r="GU144" s="74"/>
      <c r="GV144" s="74"/>
      <c r="GW144" s="74"/>
      <c r="GX144" s="74"/>
      <c r="GY144" s="74"/>
      <c r="GZ144" s="74"/>
      <c r="HA144" s="74"/>
      <c r="HB144" s="74"/>
      <c r="HC144" s="74"/>
      <c r="HD144" s="74"/>
      <c r="HE144" s="74"/>
      <c r="HF144" s="74"/>
      <c r="HG144" s="74"/>
      <c r="HH144" s="74"/>
      <c r="HI144" s="74"/>
      <c r="HJ144" s="74"/>
      <c r="HK144" s="74"/>
      <c r="HL144" s="74"/>
      <c r="HM144" s="74"/>
      <c r="HN144" s="74"/>
      <c r="HO144" s="74"/>
      <c r="HP144" s="74"/>
      <c r="HQ144" s="74"/>
      <c r="HR144" s="74"/>
      <c r="HS144" s="74"/>
      <c r="HT144" s="74"/>
      <c r="HU144" s="74"/>
      <c r="HV144" s="74"/>
      <c r="HW144" s="74"/>
      <c r="HX144" s="74"/>
      <c r="HY144" s="74"/>
      <c r="HZ144" s="74"/>
      <c r="IA144" s="74"/>
      <c r="IB144" s="74"/>
      <c r="IC144" s="74"/>
      <c r="ID144" s="74"/>
      <c r="IE144" s="74"/>
      <c r="IF144" s="74"/>
      <c r="IG144" s="74"/>
      <c r="IH144" s="74"/>
      <c r="II144" s="74"/>
      <c r="IJ144" s="74"/>
      <c r="IK144" s="74"/>
      <c r="IL144" s="74"/>
      <c r="IM144" s="74"/>
    </row>
    <row r="145" spans="1:247" ht="15.75" x14ac:dyDescent="0.25">
      <c r="A145" s="10" t="s">
        <v>352</v>
      </c>
      <c r="B145" s="157">
        <f t="shared" si="517"/>
        <v>7982</v>
      </c>
      <c r="C145" s="157">
        <f t="shared" si="518"/>
        <v>8751.7200000000012</v>
      </c>
      <c r="D145" s="157">
        <f t="shared" si="519"/>
        <v>8751.7200000000012</v>
      </c>
      <c r="E145" s="157"/>
      <c r="F145" s="229">
        <f t="shared" si="516"/>
        <v>0</v>
      </c>
      <c r="G145" s="74">
        <f t="shared" si="485"/>
        <v>0</v>
      </c>
      <c r="H145" s="74"/>
      <c r="I145" s="74"/>
      <c r="J145" s="74"/>
      <c r="K145" s="74"/>
      <c r="L145" s="74"/>
      <c r="M145" s="74"/>
      <c r="N145" s="74"/>
      <c r="O145" s="74"/>
      <c r="P145" s="74"/>
      <c r="Q145" s="74"/>
      <c r="R145" s="74"/>
      <c r="S145" s="74"/>
      <c r="T145" s="74"/>
      <c r="U145" s="74"/>
      <c r="V145" s="74"/>
      <c r="W145" s="74"/>
      <c r="X145" s="74"/>
      <c r="Y145" s="74"/>
      <c r="Z145" s="74"/>
      <c r="AA145" s="74"/>
      <c r="AB145" s="74"/>
      <c r="AC145" s="74"/>
      <c r="AD145" s="74"/>
      <c r="AE145" s="74"/>
      <c r="AF145" s="74"/>
      <c r="AG145" s="74"/>
      <c r="AH145" s="74"/>
      <c r="AI145" s="74"/>
      <c r="AJ145" s="74"/>
      <c r="AK145" s="74"/>
      <c r="AL145" s="74"/>
      <c r="AM145" s="74"/>
      <c r="AN145" s="74"/>
      <c r="AO145" s="74"/>
      <c r="AP145" s="74"/>
      <c r="AQ145" s="74"/>
      <c r="AR145" s="74"/>
      <c r="AS145" s="74"/>
      <c r="AT145" s="74"/>
      <c r="AU145" s="74"/>
      <c r="AV145" s="196"/>
      <c r="AW145" s="196"/>
      <c r="AX145" s="196"/>
      <c r="AY145" s="196"/>
      <c r="AZ145" s="74"/>
      <c r="BA145" s="74"/>
      <c r="BB145" s="74"/>
      <c r="BC145" s="192"/>
      <c r="BD145" s="74"/>
      <c r="BE145" s="74"/>
      <c r="BF145" s="74"/>
      <c r="BG145" s="192"/>
      <c r="BH145" s="74">
        <v>7272</v>
      </c>
      <c r="BI145" s="74">
        <v>7272</v>
      </c>
      <c r="BJ145" s="74">
        <v>0</v>
      </c>
      <c r="BK145" s="75">
        <f t="shared" si="520"/>
        <v>0</v>
      </c>
      <c r="BL145" s="74"/>
      <c r="BM145" s="74"/>
      <c r="BN145" s="74"/>
      <c r="BO145" s="192"/>
      <c r="BP145" s="192"/>
      <c r="BQ145" s="74"/>
      <c r="BR145" s="74"/>
      <c r="BS145" s="192"/>
      <c r="BT145" s="74"/>
      <c r="BU145" s="74">
        <v>769.72</v>
      </c>
      <c r="BV145" s="74">
        <v>0</v>
      </c>
      <c r="BW145" s="74">
        <f t="shared" ref="BW145" si="521">BV145/BU145*100</f>
        <v>0</v>
      </c>
      <c r="BX145" s="73"/>
      <c r="BY145" s="73"/>
      <c r="BZ145" s="74"/>
      <c r="CA145" s="192"/>
      <c r="CB145" s="74"/>
      <c r="CC145" s="74"/>
      <c r="CD145" s="74"/>
      <c r="CE145" s="73"/>
      <c r="CF145" s="74"/>
      <c r="CG145" s="74"/>
      <c r="CH145" s="74"/>
      <c r="CI145" s="74"/>
      <c r="CJ145" s="74"/>
      <c r="CK145" s="74"/>
      <c r="CL145" s="74"/>
      <c r="CM145" s="74"/>
      <c r="CN145" s="73"/>
      <c r="CO145" s="73"/>
      <c r="CP145" s="74"/>
      <c r="CQ145" s="192"/>
      <c r="CR145" s="73"/>
      <c r="CS145" s="73"/>
      <c r="CT145" s="74"/>
      <c r="CU145" s="192"/>
      <c r="CV145" s="74"/>
      <c r="CW145" s="74"/>
      <c r="CX145" s="74"/>
      <c r="CY145" s="192"/>
      <c r="CZ145" s="74"/>
      <c r="DA145" s="74"/>
      <c r="DB145" s="74"/>
      <c r="DC145" s="192"/>
      <c r="DD145" s="74"/>
      <c r="DE145" s="74"/>
      <c r="DF145" s="74"/>
      <c r="DG145" s="192"/>
      <c r="DH145" s="74"/>
      <c r="DI145" s="74"/>
      <c r="DJ145" s="74"/>
      <c r="DK145" s="192"/>
      <c r="DL145" s="74"/>
      <c r="DM145" s="74"/>
      <c r="DN145" s="74"/>
      <c r="DO145" s="192"/>
      <c r="DP145" s="74"/>
      <c r="DQ145" s="74"/>
      <c r="DR145" s="74"/>
      <c r="DS145" s="74"/>
      <c r="DT145" s="74"/>
      <c r="DU145" s="74"/>
      <c r="DV145" s="74"/>
      <c r="DW145" s="74"/>
      <c r="DX145" s="74"/>
      <c r="DY145" s="74"/>
      <c r="DZ145" s="74"/>
      <c r="EA145" s="74"/>
      <c r="EB145" s="74"/>
      <c r="EC145" s="74"/>
      <c r="ED145" s="74"/>
      <c r="EE145" s="74"/>
      <c r="EF145" s="74"/>
      <c r="EG145" s="74"/>
      <c r="EH145" s="74"/>
      <c r="EI145" s="74"/>
      <c r="EJ145" s="192"/>
      <c r="EK145" s="73"/>
      <c r="EL145" s="74"/>
      <c r="EM145" s="192"/>
      <c r="EN145" s="74"/>
      <c r="EO145" s="74"/>
      <c r="EP145" s="74"/>
      <c r="EQ145" s="74"/>
      <c r="ER145" s="74"/>
      <c r="ES145" s="74"/>
      <c r="ET145" s="74"/>
      <c r="EU145" s="74"/>
      <c r="EV145" s="77"/>
      <c r="EW145" s="77"/>
      <c r="EX145" s="77"/>
      <c r="EY145" s="77"/>
      <c r="EZ145" s="74"/>
      <c r="FA145" s="74"/>
      <c r="FB145" s="74"/>
      <c r="FC145" s="74"/>
      <c r="FD145" s="74"/>
      <c r="FE145" s="74"/>
      <c r="FF145" s="74"/>
      <c r="FG145" s="74"/>
      <c r="FH145" s="74"/>
      <c r="FI145" s="74"/>
      <c r="FJ145" s="74"/>
      <c r="FK145" s="74"/>
      <c r="FL145" s="74"/>
      <c r="FM145" s="74"/>
      <c r="FN145" s="74"/>
      <c r="FO145" s="74"/>
      <c r="FP145" s="74"/>
      <c r="FQ145" s="74"/>
      <c r="FR145" s="74"/>
      <c r="FS145" s="74"/>
      <c r="FT145" s="74"/>
      <c r="FU145" s="74"/>
      <c r="FV145" s="74"/>
      <c r="FW145" s="74"/>
      <c r="FX145" s="74"/>
      <c r="FY145" s="74"/>
      <c r="FZ145" s="74"/>
      <c r="GA145" s="74"/>
      <c r="GB145" s="74"/>
      <c r="GC145" s="74"/>
      <c r="GD145" s="74"/>
      <c r="GE145" s="74"/>
      <c r="GF145" s="74"/>
      <c r="GG145" s="74"/>
      <c r="GH145" s="74"/>
      <c r="GI145" s="74"/>
      <c r="GJ145" s="74"/>
      <c r="GK145" s="74"/>
      <c r="GL145" s="74"/>
      <c r="GM145" s="74"/>
      <c r="GN145" s="74"/>
      <c r="GO145" s="74"/>
      <c r="GP145" s="74"/>
      <c r="GQ145" s="74"/>
      <c r="GR145" s="74"/>
      <c r="GS145" s="74"/>
      <c r="GT145" s="74"/>
      <c r="GU145" s="74"/>
      <c r="GV145" s="74"/>
      <c r="GW145" s="74"/>
      <c r="GX145" s="74"/>
      <c r="GY145" s="74"/>
      <c r="GZ145" s="74"/>
      <c r="HA145" s="74"/>
      <c r="HB145" s="74"/>
      <c r="HC145" s="74"/>
      <c r="HD145" s="74"/>
      <c r="HE145" s="74"/>
      <c r="HF145" s="74"/>
      <c r="HG145" s="74"/>
      <c r="HH145" s="74"/>
      <c r="HI145" s="74"/>
      <c r="HJ145" s="74"/>
      <c r="HK145" s="74"/>
      <c r="HL145" s="74"/>
      <c r="HM145" s="74"/>
      <c r="HN145" s="74"/>
      <c r="HO145" s="74"/>
      <c r="HP145" s="74">
        <v>710</v>
      </c>
      <c r="HQ145" s="74"/>
      <c r="HR145" s="74"/>
      <c r="HS145" s="74"/>
      <c r="HT145" s="74"/>
      <c r="HU145" s="74">
        <v>700</v>
      </c>
      <c r="HV145" s="74"/>
      <c r="HW145" s="74"/>
      <c r="HX145" s="74"/>
      <c r="HY145" s="74">
        <v>10</v>
      </c>
      <c r="HZ145" s="74"/>
      <c r="IA145" s="74"/>
      <c r="IB145" s="74"/>
      <c r="IC145" s="74"/>
      <c r="ID145" s="74"/>
      <c r="IE145" s="74"/>
      <c r="IF145" s="74"/>
      <c r="IG145" s="74"/>
      <c r="IH145" s="74"/>
      <c r="II145" s="74"/>
      <c r="IJ145" s="74"/>
      <c r="IK145" s="74"/>
      <c r="IL145" s="74"/>
      <c r="IM145" s="74"/>
    </row>
    <row r="146" spans="1:247" ht="15.75" x14ac:dyDescent="0.25">
      <c r="A146" s="10" t="s">
        <v>353</v>
      </c>
      <c r="B146" s="157">
        <f t="shared" si="517"/>
        <v>7287</v>
      </c>
      <c r="C146" s="157">
        <f t="shared" si="518"/>
        <v>8310.82</v>
      </c>
      <c r="D146" s="157">
        <f t="shared" si="519"/>
        <v>8310.82</v>
      </c>
      <c r="E146" s="157"/>
      <c r="F146" s="229">
        <f t="shared" si="516"/>
        <v>0</v>
      </c>
      <c r="G146" s="74">
        <f t="shared" si="485"/>
        <v>0</v>
      </c>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74"/>
      <c r="AG146" s="74"/>
      <c r="AH146" s="74"/>
      <c r="AI146" s="74"/>
      <c r="AJ146" s="74"/>
      <c r="AK146" s="74"/>
      <c r="AL146" s="74"/>
      <c r="AM146" s="74"/>
      <c r="AN146" s="74"/>
      <c r="AO146" s="74"/>
      <c r="AP146" s="74"/>
      <c r="AQ146" s="74"/>
      <c r="AR146" s="74"/>
      <c r="AS146" s="74"/>
      <c r="AT146" s="74"/>
      <c r="AU146" s="74"/>
      <c r="AV146" s="196"/>
      <c r="AW146" s="196"/>
      <c r="AX146" s="196"/>
      <c r="AY146" s="196"/>
      <c r="AZ146" s="74"/>
      <c r="BA146" s="74"/>
      <c r="BB146" s="74"/>
      <c r="BC146" s="192"/>
      <c r="BD146" s="192"/>
      <c r="BE146" s="74"/>
      <c r="BF146" s="74"/>
      <c r="BG146" s="192"/>
      <c r="BH146" s="74">
        <v>7287</v>
      </c>
      <c r="BI146" s="74">
        <v>7287</v>
      </c>
      <c r="BJ146" s="74">
        <v>0</v>
      </c>
      <c r="BK146" s="75">
        <f t="shared" si="520"/>
        <v>0</v>
      </c>
      <c r="BL146" s="74"/>
      <c r="BM146" s="74"/>
      <c r="BN146" s="74"/>
      <c r="BO146" s="192"/>
      <c r="BP146" s="192"/>
      <c r="BQ146" s="74"/>
      <c r="BR146" s="74"/>
      <c r="BS146" s="192"/>
      <c r="BT146" s="74"/>
      <c r="BU146" s="74">
        <v>1023.82</v>
      </c>
      <c r="BV146" s="74">
        <v>0</v>
      </c>
      <c r="BW146" s="74"/>
      <c r="BX146" s="73"/>
      <c r="BY146" s="73"/>
      <c r="BZ146" s="74"/>
      <c r="CA146" s="192"/>
      <c r="CB146" s="74"/>
      <c r="CC146" s="74"/>
      <c r="CD146" s="74"/>
      <c r="CE146" s="73"/>
      <c r="CF146" s="74"/>
      <c r="CG146" s="74"/>
      <c r="CH146" s="74"/>
      <c r="CI146" s="74"/>
      <c r="CJ146" s="74"/>
      <c r="CK146" s="74"/>
      <c r="CL146" s="74"/>
      <c r="CM146" s="74"/>
      <c r="CN146" s="73"/>
      <c r="CO146" s="73"/>
      <c r="CP146" s="74"/>
      <c r="CQ146" s="192"/>
      <c r="CR146" s="73"/>
      <c r="CS146" s="73"/>
      <c r="CT146" s="74"/>
      <c r="CU146" s="192"/>
      <c r="CV146" s="74"/>
      <c r="CW146" s="74"/>
      <c r="CX146" s="74"/>
      <c r="CY146" s="192"/>
      <c r="CZ146" s="74"/>
      <c r="DA146" s="74"/>
      <c r="DB146" s="74"/>
      <c r="DC146" s="192"/>
      <c r="DD146" s="74"/>
      <c r="DE146" s="74"/>
      <c r="DF146" s="74"/>
      <c r="DG146" s="192"/>
      <c r="DH146" s="74"/>
      <c r="DI146" s="74"/>
      <c r="DJ146" s="74"/>
      <c r="DK146" s="192"/>
      <c r="DL146" s="74"/>
      <c r="DM146" s="74"/>
      <c r="DN146" s="74"/>
      <c r="DO146" s="192"/>
      <c r="DP146" s="74"/>
      <c r="DQ146" s="74"/>
      <c r="DR146" s="74"/>
      <c r="DS146" s="74"/>
      <c r="DT146" s="74"/>
      <c r="DU146" s="74"/>
      <c r="DV146" s="74"/>
      <c r="DW146" s="74"/>
      <c r="DX146" s="74"/>
      <c r="DY146" s="74"/>
      <c r="DZ146" s="74"/>
      <c r="EA146" s="74"/>
      <c r="EB146" s="74"/>
      <c r="EC146" s="74"/>
      <c r="ED146" s="74"/>
      <c r="EE146" s="74"/>
      <c r="EF146" s="74"/>
      <c r="EG146" s="74"/>
      <c r="EH146" s="74"/>
      <c r="EI146" s="74"/>
      <c r="EJ146" s="192"/>
      <c r="EK146" s="73"/>
      <c r="EL146" s="74"/>
      <c r="EM146" s="192"/>
      <c r="EN146" s="74"/>
      <c r="EO146" s="74"/>
      <c r="EP146" s="74"/>
      <c r="EQ146" s="74"/>
      <c r="ER146" s="74"/>
      <c r="ES146" s="74"/>
      <c r="ET146" s="74"/>
      <c r="EU146" s="74"/>
      <c r="EV146" s="77"/>
      <c r="EW146" s="77"/>
      <c r="EX146" s="77"/>
      <c r="EY146" s="77"/>
      <c r="EZ146" s="74"/>
      <c r="FA146" s="74"/>
      <c r="FB146" s="74"/>
      <c r="FC146" s="74"/>
      <c r="FD146" s="74"/>
      <c r="FE146" s="74"/>
      <c r="FF146" s="74"/>
      <c r="FG146" s="74"/>
      <c r="FH146" s="74"/>
      <c r="FI146" s="74"/>
      <c r="FJ146" s="74"/>
      <c r="FK146" s="74"/>
      <c r="FL146" s="74"/>
      <c r="FM146" s="74"/>
      <c r="FN146" s="74"/>
      <c r="FO146" s="74"/>
      <c r="FP146" s="74"/>
      <c r="FQ146" s="74"/>
      <c r="FR146" s="74"/>
      <c r="FS146" s="74"/>
      <c r="FT146" s="74"/>
      <c r="FU146" s="74"/>
      <c r="FV146" s="74"/>
      <c r="FW146" s="74"/>
      <c r="FX146" s="74"/>
      <c r="FY146" s="74"/>
      <c r="FZ146" s="74"/>
      <c r="GA146" s="74"/>
      <c r="GB146" s="74"/>
      <c r="GC146" s="74"/>
      <c r="GD146" s="74"/>
      <c r="GE146" s="74"/>
      <c r="GF146" s="74"/>
      <c r="GG146" s="74"/>
      <c r="GH146" s="74"/>
      <c r="GI146" s="74"/>
      <c r="GJ146" s="74"/>
      <c r="GK146" s="74"/>
      <c r="GL146" s="74"/>
      <c r="GM146" s="74"/>
      <c r="GN146" s="74"/>
      <c r="GO146" s="74"/>
      <c r="GP146" s="74"/>
      <c r="GQ146" s="74"/>
      <c r="GR146" s="74"/>
      <c r="GS146" s="74"/>
      <c r="GT146" s="74"/>
      <c r="GU146" s="74"/>
      <c r="GV146" s="74"/>
      <c r="GW146" s="74"/>
      <c r="GX146" s="74"/>
      <c r="GY146" s="74"/>
      <c r="GZ146" s="74"/>
      <c r="HA146" s="74"/>
      <c r="HB146" s="74"/>
      <c r="HC146" s="74"/>
      <c r="HD146" s="74"/>
      <c r="HE146" s="74"/>
      <c r="HF146" s="74"/>
      <c r="HG146" s="74"/>
      <c r="HH146" s="74"/>
      <c r="HI146" s="74"/>
      <c r="HJ146" s="74"/>
      <c r="HK146" s="74"/>
      <c r="HL146" s="74"/>
      <c r="HM146" s="74"/>
      <c r="HN146" s="74"/>
      <c r="HO146" s="74"/>
      <c r="HP146" s="74"/>
      <c r="HQ146" s="74"/>
      <c r="HR146" s="74"/>
      <c r="HS146" s="74"/>
      <c r="HT146" s="74"/>
      <c r="HU146" s="74"/>
      <c r="HV146" s="74"/>
      <c r="HW146" s="74"/>
      <c r="HX146" s="74"/>
      <c r="HY146" s="74"/>
      <c r="HZ146" s="74"/>
      <c r="IA146" s="74"/>
      <c r="IB146" s="74"/>
      <c r="IC146" s="74"/>
      <c r="ID146" s="74"/>
      <c r="IE146" s="74"/>
      <c r="IF146" s="74"/>
      <c r="IG146" s="74"/>
      <c r="IH146" s="74"/>
      <c r="II146" s="74"/>
      <c r="IJ146" s="74"/>
      <c r="IK146" s="74"/>
      <c r="IL146" s="74"/>
      <c r="IM146" s="74"/>
    </row>
    <row r="147" spans="1:247" ht="15.75" x14ac:dyDescent="0.25">
      <c r="A147" s="10" t="s">
        <v>354</v>
      </c>
      <c r="B147" s="157">
        <f t="shared" si="517"/>
        <v>5452</v>
      </c>
      <c r="C147" s="157">
        <f t="shared" si="518"/>
        <v>5452</v>
      </c>
      <c r="D147" s="157">
        <f t="shared" si="519"/>
        <v>5452</v>
      </c>
      <c r="E147" s="157"/>
      <c r="F147" s="229">
        <f t="shared" si="516"/>
        <v>0</v>
      </c>
      <c r="G147" s="74">
        <f t="shared" si="485"/>
        <v>0</v>
      </c>
      <c r="H147" s="74"/>
      <c r="I147" s="74"/>
      <c r="J147" s="74"/>
      <c r="K147" s="74"/>
      <c r="L147" s="74"/>
      <c r="M147" s="74"/>
      <c r="N147" s="74"/>
      <c r="O147" s="74"/>
      <c r="P147" s="74"/>
      <c r="Q147" s="74"/>
      <c r="R147" s="74"/>
      <c r="S147" s="74"/>
      <c r="T147" s="74"/>
      <c r="U147" s="74"/>
      <c r="V147" s="74"/>
      <c r="W147" s="74"/>
      <c r="X147" s="74"/>
      <c r="Y147" s="74"/>
      <c r="Z147" s="74"/>
      <c r="AA147" s="74"/>
      <c r="AB147" s="74"/>
      <c r="AC147" s="74"/>
      <c r="AD147" s="74"/>
      <c r="AE147" s="74"/>
      <c r="AF147" s="74"/>
      <c r="AG147" s="74"/>
      <c r="AH147" s="74"/>
      <c r="AI147" s="74"/>
      <c r="AJ147" s="74"/>
      <c r="AK147" s="74"/>
      <c r="AL147" s="74"/>
      <c r="AM147" s="74"/>
      <c r="AN147" s="74"/>
      <c r="AO147" s="74"/>
      <c r="AP147" s="74"/>
      <c r="AQ147" s="74"/>
      <c r="AR147" s="74"/>
      <c r="AS147" s="74"/>
      <c r="AT147" s="74"/>
      <c r="AU147" s="74"/>
      <c r="AV147" s="196"/>
      <c r="AW147" s="196"/>
      <c r="AX147" s="196"/>
      <c r="AY147" s="196"/>
      <c r="AZ147" s="74"/>
      <c r="BA147" s="74"/>
      <c r="BB147" s="74"/>
      <c r="BC147" s="192"/>
      <c r="BD147" s="192"/>
      <c r="BE147" s="74"/>
      <c r="BF147" s="74"/>
      <c r="BG147" s="192"/>
      <c r="BH147" s="74">
        <v>4692</v>
      </c>
      <c r="BI147" s="74">
        <v>4692</v>
      </c>
      <c r="BJ147" s="74">
        <v>0</v>
      </c>
      <c r="BK147" s="75">
        <f t="shared" si="520"/>
        <v>0</v>
      </c>
      <c r="BL147" s="74"/>
      <c r="BM147" s="74"/>
      <c r="BN147" s="74"/>
      <c r="BO147" s="192"/>
      <c r="BP147" s="192"/>
      <c r="BQ147" s="74"/>
      <c r="BR147" s="74"/>
      <c r="BS147" s="192"/>
      <c r="BT147" s="74"/>
      <c r="BU147" s="74"/>
      <c r="BV147" s="74"/>
      <c r="BW147" s="74"/>
      <c r="BX147" s="73"/>
      <c r="BY147" s="73"/>
      <c r="BZ147" s="74"/>
      <c r="CA147" s="192"/>
      <c r="CB147" s="74"/>
      <c r="CC147" s="74"/>
      <c r="CD147" s="74"/>
      <c r="CE147" s="73"/>
      <c r="CF147" s="74"/>
      <c r="CG147" s="74"/>
      <c r="CH147" s="74"/>
      <c r="CI147" s="74"/>
      <c r="CJ147" s="74"/>
      <c r="CK147" s="74"/>
      <c r="CL147" s="74"/>
      <c r="CM147" s="74"/>
      <c r="CN147" s="73"/>
      <c r="CO147" s="73"/>
      <c r="CP147" s="74"/>
      <c r="CQ147" s="192"/>
      <c r="CR147" s="73"/>
      <c r="CS147" s="73"/>
      <c r="CT147" s="74"/>
      <c r="CU147" s="192"/>
      <c r="CV147" s="74"/>
      <c r="CW147" s="74"/>
      <c r="CX147" s="74"/>
      <c r="CY147" s="192"/>
      <c r="CZ147" s="74"/>
      <c r="DA147" s="74"/>
      <c r="DB147" s="74"/>
      <c r="DC147" s="192"/>
      <c r="DD147" s="74"/>
      <c r="DE147" s="74"/>
      <c r="DF147" s="74"/>
      <c r="DG147" s="192"/>
      <c r="DH147" s="74"/>
      <c r="DI147" s="74"/>
      <c r="DJ147" s="74"/>
      <c r="DK147" s="192"/>
      <c r="DL147" s="74"/>
      <c r="DM147" s="74"/>
      <c r="DN147" s="74"/>
      <c r="DO147" s="192"/>
      <c r="DP147" s="74"/>
      <c r="DQ147" s="74"/>
      <c r="DR147" s="74"/>
      <c r="DS147" s="74"/>
      <c r="DT147" s="74"/>
      <c r="DU147" s="74"/>
      <c r="DV147" s="74"/>
      <c r="DW147" s="74"/>
      <c r="DX147" s="74"/>
      <c r="DY147" s="74"/>
      <c r="DZ147" s="74"/>
      <c r="EA147" s="74"/>
      <c r="EB147" s="74"/>
      <c r="EC147" s="74"/>
      <c r="ED147" s="74"/>
      <c r="EE147" s="74"/>
      <c r="EF147" s="74"/>
      <c r="EG147" s="74"/>
      <c r="EH147" s="74"/>
      <c r="EI147" s="74"/>
      <c r="EJ147" s="192"/>
      <c r="EK147" s="73"/>
      <c r="EL147" s="74"/>
      <c r="EM147" s="192"/>
      <c r="EN147" s="74"/>
      <c r="EO147" s="74"/>
      <c r="EP147" s="74"/>
      <c r="EQ147" s="74"/>
      <c r="ER147" s="74"/>
      <c r="ES147" s="74"/>
      <c r="ET147" s="74"/>
      <c r="EU147" s="74"/>
      <c r="EV147" s="77"/>
      <c r="EW147" s="77"/>
      <c r="EX147" s="77"/>
      <c r="EY147" s="77"/>
      <c r="EZ147" s="74"/>
      <c r="FA147" s="74"/>
      <c r="FB147" s="74"/>
      <c r="FC147" s="74"/>
      <c r="FD147" s="74"/>
      <c r="FE147" s="74"/>
      <c r="FF147" s="74"/>
      <c r="FG147" s="74"/>
      <c r="FH147" s="74"/>
      <c r="FI147" s="74"/>
      <c r="FJ147" s="74"/>
      <c r="FK147" s="74"/>
      <c r="FL147" s="74"/>
      <c r="FM147" s="74"/>
      <c r="FN147" s="74"/>
      <c r="FO147" s="74"/>
      <c r="FP147" s="74"/>
      <c r="FQ147" s="74"/>
      <c r="FR147" s="74"/>
      <c r="FS147" s="74"/>
      <c r="FT147" s="74"/>
      <c r="FU147" s="74"/>
      <c r="FV147" s="74"/>
      <c r="FW147" s="74"/>
      <c r="FX147" s="74"/>
      <c r="FY147" s="74"/>
      <c r="FZ147" s="74"/>
      <c r="GA147" s="74"/>
      <c r="GB147" s="74"/>
      <c r="GC147" s="74"/>
      <c r="GD147" s="74"/>
      <c r="GE147" s="74"/>
      <c r="GF147" s="74"/>
      <c r="GG147" s="74"/>
      <c r="GH147" s="74"/>
      <c r="GI147" s="74"/>
      <c r="GJ147" s="74"/>
      <c r="GK147" s="74"/>
      <c r="GL147" s="74"/>
      <c r="GM147" s="74"/>
      <c r="GN147" s="74"/>
      <c r="GO147" s="74"/>
      <c r="GP147" s="74"/>
      <c r="GQ147" s="74"/>
      <c r="GR147" s="74"/>
      <c r="GS147" s="74"/>
      <c r="GT147" s="74"/>
      <c r="GU147" s="74"/>
      <c r="GV147" s="74"/>
      <c r="GW147" s="74"/>
      <c r="GX147" s="74"/>
      <c r="GY147" s="74"/>
      <c r="GZ147" s="74"/>
      <c r="HA147" s="74"/>
      <c r="HB147" s="74"/>
      <c r="HC147" s="74"/>
      <c r="HD147" s="74"/>
      <c r="HE147" s="74"/>
      <c r="HF147" s="74"/>
      <c r="HG147" s="74"/>
      <c r="HH147" s="74"/>
      <c r="HI147" s="74"/>
      <c r="HJ147" s="74"/>
      <c r="HK147" s="74"/>
      <c r="HL147" s="74"/>
      <c r="HM147" s="74"/>
      <c r="HN147" s="74"/>
      <c r="HO147" s="74"/>
      <c r="HP147" s="74">
        <v>760</v>
      </c>
      <c r="HQ147" s="74"/>
      <c r="HR147" s="74"/>
      <c r="HS147" s="74"/>
      <c r="HT147" s="74"/>
      <c r="HU147" s="74">
        <v>750</v>
      </c>
      <c r="HV147" s="74"/>
      <c r="HW147" s="74"/>
      <c r="HX147" s="74"/>
      <c r="HY147" s="74">
        <v>10</v>
      </c>
      <c r="HZ147" s="74"/>
      <c r="IA147" s="74"/>
      <c r="IB147" s="74"/>
      <c r="IC147" s="74"/>
      <c r="ID147" s="74"/>
      <c r="IE147" s="74"/>
      <c r="IF147" s="74"/>
      <c r="IG147" s="74"/>
      <c r="IH147" s="74"/>
      <c r="II147" s="74"/>
      <c r="IJ147" s="74"/>
      <c r="IK147" s="74"/>
      <c r="IL147" s="74"/>
      <c r="IM147" s="74"/>
    </row>
    <row r="148" spans="1:247" s="69" customFormat="1" ht="31.5" x14ac:dyDescent="0.25">
      <c r="A148" s="80" t="s">
        <v>172</v>
      </c>
      <c r="B148" s="156">
        <f t="shared" si="517"/>
        <v>149985.59615</v>
      </c>
      <c r="C148" s="156">
        <f t="shared" si="518"/>
        <v>151117.01915000001</v>
      </c>
      <c r="D148" s="156">
        <f t="shared" si="519"/>
        <v>151117.01915000001</v>
      </c>
      <c r="E148" s="156"/>
      <c r="F148" s="228">
        <f t="shared" si="516"/>
        <v>15152.63457</v>
      </c>
      <c r="G148" s="71">
        <f t="shared" si="485"/>
        <v>10.027086727378714</v>
      </c>
      <c r="H148" s="72">
        <f>H149+H150+H151+H152+H153+H154+H155+H156+H157+H158</f>
        <v>0</v>
      </c>
      <c r="I148" s="72">
        <f>I149+I150+I151+I152+I153+I154+I155+I156+I157+I158</f>
        <v>0</v>
      </c>
      <c r="J148" s="72">
        <f>J149+J150+J151+J152+J153+J154+J155+J156+J157+J158</f>
        <v>0</v>
      </c>
      <c r="K148" s="71"/>
      <c r="L148" s="72">
        <f t="shared" ref="L148" si="522">L149+L150+L151+L152+L153+L154+L155+L156+L157+L158</f>
        <v>0</v>
      </c>
      <c r="M148" s="72">
        <f t="shared" ref="M148:O148" si="523">M149+M150+M151+M152+M153+M154+M155+M156+M157+M158</f>
        <v>0</v>
      </c>
      <c r="N148" s="72">
        <f t="shared" si="523"/>
        <v>0</v>
      </c>
      <c r="O148" s="72">
        <f t="shared" si="523"/>
        <v>0</v>
      </c>
      <c r="P148" s="72">
        <f t="shared" ref="P148:S148" si="524">P149+P150+P151+P152+P153+P154+P155+P156+P157+P158</f>
        <v>0</v>
      </c>
      <c r="Q148" s="72">
        <f t="shared" si="524"/>
        <v>0</v>
      </c>
      <c r="R148" s="72">
        <f t="shared" si="524"/>
        <v>0</v>
      </c>
      <c r="S148" s="72">
        <f t="shared" si="524"/>
        <v>0</v>
      </c>
      <c r="T148" s="72">
        <f>SUM(T149:T158)</f>
        <v>0</v>
      </c>
      <c r="U148" s="72">
        <f>SUM(U149:U158)</f>
        <v>0</v>
      </c>
      <c r="V148" s="72">
        <f>SUM(V149:V158)</f>
        <v>0</v>
      </c>
      <c r="W148" s="72"/>
      <c r="X148" s="72">
        <f>SUM(X149:X158)</f>
        <v>112.35955</v>
      </c>
      <c r="Y148" s="72">
        <f>SUM(Y149:Y158)</f>
        <v>112.35955</v>
      </c>
      <c r="Z148" s="72">
        <f>SUM(Z149:Z158)</f>
        <v>112.35955</v>
      </c>
      <c r="AA148" s="71">
        <f>Z148/Y148*100</f>
        <v>100</v>
      </c>
      <c r="AB148" s="72">
        <f>AB149+AB150+AB151+AB152+AB153+AB154+AB155+AB156+AB157+AB158</f>
        <v>56.179769999999998</v>
      </c>
      <c r="AC148" s="72">
        <f>AC149+AC150+AC151+AC152+AC153+AC154+AC155+AC156+AC157+AC158</f>
        <v>56.179769999999998</v>
      </c>
      <c r="AD148" s="72">
        <f>AD149+AD150+AD151+AD152+AD153+AD154+AD155+AD156+AD157+AD158</f>
        <v>56.179769999999998</v>
      </c>
      <c r="AE148" s="71">
        <f t="shared" ref="AE148:AE149" si="525">AD148/AC148*100</f>
        <v>100</v>
      </c>
      <c r="AF148" s="72">
        <f>AF149+AF150+AF151+AF152+AF153+AF154+AF155+AF156+AF157+AF158</f>
        <v>47.628260000000004</v>
      </c>
      <c r="AG148" s="72">
        <f>AG149+AG150+AG151+AG152+AG153+AG154+AG155+AG156+AG157+AG158</f>
        <v>47.628260000000004</v>
      </c>
      <c r="AH148" s="72">
        <f>AH149+AH150+AH151+AH152+AH153+AH154+AH155+AH156+AH157+AH158</f>
        <v>47.628260000000004</v>
      </c>
      <c r="AI148" s="71">
        <f>AH148/AG148*100</f>
        <v>100</v>
      </c>
      <c r="AJ148" s="71"/>
      <c r="AK148" s="72">
        <f>AK149+AK150+AK151+AK152+AK153+AK154+AK155+AK156+AK157+AK158</f>
        <v>0</v>
      </c>
      <c r="AL148" s="72">
        <f>AL149+AL150+AL151+AL152+AL153+AL154+AL155+AL156+AL157+AL158</f>
        <v>0</v>
      </c>
      <c r="AM148" s="72">
        <f>AM149+AM150+AM151+AM152+AM153+AM154+AM155+AM156+AM157+AM158</f>
        <v>0</v>
      </c>
      <c r="AN148" s="72"/>
      <c r="AO148" s="72">
        <f>AO149+AO150+AO151+AO152+AO153+AO154+AO155+AO156+AO157+AO158</f>
        <v>0</v>
      </c>
      <c r="AP148" s="72">
        <f>AP149+AP150+AP151+AP152+AP153+AP154+AP155+AP156+AP157+AP158</f>
        <v>0</v>
      </c>
      <c r="AQ148" s="71"/>
      <c r="AR148" s="72">
        <f>AR149+AR150+AR151+AR152+AR153+AR154+AR155+AR156+AR157+AR158</f>
        <v>6000</v>
      </c>
      <c r="AS148" s="72">
        <f>AS149+AS150+AS151+AS152+AS153+AS154+AS155+AS156+AS157+AS158</f>
        <v>6000</v>
      </c>
      <c r="AT148" s="72">
        <f>AT149+AT150+AT151+AT152+AT153+AT154+AT155+AT156+AT157+AT158</f>
        <v>0</v>
      </c>
      <c r="AU148" s="71">
        <f>AT148/AS148*100</f>
        <v>0</v>
      </c>
      <c r="AV148" s="72">
        <f t="shared" ref="AV148" si="526">AV149+AV150+AV151+AV152+AV153+AV154+AV155+AV156+AV157+AV158</f>
        <v>33907.300000000003</v>
      </c>
      <c r="AW148" s="72">
        <f t="shared" ref="AW148:BB148" si="527">AW149+AW150+AW151+AW152+AW153+AW154+AW155+AW156+AW157+AW158</f>
        <v>33907.300000000003</v>
      </c>
      <c r="AX148" s="72">
        <f t="shared" si="527"/>
        <v>5622.6518900000001</v>
      </c>
      <c r="AY148" s="72">
        <f t="shared" si="527"/>
        <v>16.582422929575635</v>
      </c>
      <c r="AZ148" s="72">
        <f t="shared" ref="AZ148" si="528">AZ149+AZ150+AZ151+AZ152+AZ153+AZ154+AZ155+AZ156+AZ157+AZ158</f>
        <v>7097.7550999999994</v>
      </c>
      <c r="BA148" s="72">
        <f t="shared" si="527"/>
        <v>7097.7550999999994</v>
      </c>
      <c r="BB148" s="72">
        <f t="shared" si="527"/>
        <v>7097.7550999999994</v>
      </c>
      <c r="BC148" s="72">
        <f>BB148/BA148*100</f>
        <v>100</v>
      </c>
      <c r="BD148" s="72"/>
      <c r="BE148" s="72">
        <f>BE149+BE150+BE151+BE152+BE153+BE154+BE155+BE156+BE157+BE158</f>
        <v>0</v>
      </c>
      <c r="BF148" s="72">
        <f>BF149+BF150+BF151+BF152+BF153+BF154+BF155+BF156+BF157+BF158</f>
        <v>0</v>
      </c>
      <c r="BG148" s="72">
        <f>BG149+BG150+BG151+BG152+BG153+BG154+BG155+BG156+BG157+BG158</f>
        <v>0</v>
      </c>
      <c r="BH148" s="72">
        <f t="shared" ref="BH148" si="529">BH149+BH150+BH151+BH152+BH153+BH154+BH155+BH156+BH157+BH158</f>
        <v>36594</v>
      </c>
      <c r="BI148" s="72">
        <f t="shared" ref="BI148:BO148" si="530">BI149+BI150+BI151+BI152+BI153+BI154+BI155+BI156+BI157+BI158</f>
        <v>36594</v>
      </c>
      <c r="BJ148" s="72">
        <f t="shared" si="530"/>
        <v>0</v>
      </c>
      <c r="BK148" s="193">
        <f t="shared" si="520"/>
        <v>0</v>
      </c>
      <c r="BL148" s="72">
        <f t="shared" ref="BL148" si="531">BL149+BL150+BL151+BL152+BL153+BL154+BL155+BL156+BL157+BL158</f>
        <v>0</v>
      </c>
      <c r="BM148" s="72">
        <f t="shared" si="530"/>
        <v>0</v>
      </c>
      <c r="BN148" s="72">
        <f t="shared" si="530"/>
        <v>0</v>
      </c>
      <c r="BO148" s="72">
        <f t="shared" si="530"/>
        <v>0</v>
      </c>
      <c r="BP148" s="72"/>
      <c r="BQ148" s="72">
        <f>BQ149+BQ150+BQ151+BQ152+BQ153+BQ154+BQ155+BQ156+BQ157+BQ158</f>
        <v>0</v>
      </c>
      <c r="BR148" s="72">
        <f>BR149+BR150+BR151+BR152+BR153+BR154+BR155+BR156+BR157+BR158</f>
        <v>0</v>
      </c>
      <c r="BS148" s="72">
        <f>BS149+BS150+BS151+BS152+BS153+BS154+BS155+BS156+BS157+BS158</f>
        <v>0</v>
      </c>
      <c r="BT148" s="72"/>
      <c r="BU148" s="72">
        <f>BU149+BU150+BU151+BU152+BU153+BU154+BU155+BU156+BU157+BU158</f>
        <v>4699.1629999999996</v>
      </c>
      <c r="BV148" s="72">
        <f>BV149+BV150+BV151+BV152+BV153+BV154+BV155+BV156+BV157+BV158</f>
        <v>0</v>
      </c>
      <c r="BW148" s="71">
        <f>BV148/BU148*100</f>
        <v>0</v>
      </c>
      <c r="BX148" s="72">
        <f t="shared" ref="BX148:BY148" si="532">BX149+BX150+BX151+BX152+BX153+BX154+BX155+BX156+BX157+BX158</f>
        <v>11080.3</v>
      </c>
      <c r="BY148" s="72">
        <f t="shared" si="532"/>
        <v>7477.56</v>
      </c>
      <c r="BZ148" s="72">
        <f t="shared" ref="BZ148" si="533">BZ149+BZ150+BZ151+BZ152+BZ153+BZ154+BZ155+BZ156+BZ157+BZ158</f>
        <v>2216.06</v>
      </c>
      <c r="CA148" s="72">
        <f>BZ148/BY148*100</f>
        <v>29.636137991537343</v>
      </c>
      <c r="CB148" s="72">
        <f>SUM(CB149:CB158)</f>
        <v>1000</v>
      </c>
      <c r="CC148" s="72">
        <f>SUM(CC149:CC158)</f>
        <v>1000</v>
      </c>
      <c r="CD148" s="72">
        <f>SUM(CD149:CD158)</f>
        <v>0</v>
      </c>
      <c r="CE148" s="72"/>
      <c r="CF148" s="72">
        <f t="shared" ref="CF148" si="534">CF149+CF150+CF151+CF152+CF153+CF154+CF155+CF156+CF157+CF158</f>
        <v>1000</v>
      </c>
      <c r="CG148" s="72">
        <f t="shared" ref="CG148:CL148" si="535">CG149+CG150+CG151+CG152+CG153+CG154+CG155+CG156+CG157+CG158</f>
        <v>1000</v>
      </c>
      <c r="CH148" s="72">
        <f t="shared" si="535"/>
        <v>0</v>
      </c>
      <c r="CI148" s="72">
        <f>CH148/CG148*100</f>
        <v>0</v>
      </c>
      <c r="CJ148" s="72">
        <f t="shared" ref="CJ148" si="536">CJ149+CJ150+CJ151+CJ152+CJ153+CJ154+CJ155+CJ156+CJ157+CJ158</f>
        <v>500</v>
      </c>
      <c r="CK148" s="72">
        <f t="shared" si="535"/>
        <v>500</v>
      </c>
      <c r="CL148" s="72">
        <f t="shared" si="535"/>
        <v>0</v>
      </c>
      <c r="CM148" s="72">
        <f>CL148/CK148*100</f>
        <v>0</v>
      </c>
      <c r="CN148" s="72">
        <f t="shared" ref="CN148:CQ148" si="537">CN149+CN150+CN151+CN152+CN153+CN154+CN155+CN156+CN157+CN158</f>
        <v>0</v>
      </c>
      <c r="CO148" s="72">
        <f t="shared" si="537"/>
        <v>0</v>
      </c>
      <c r="CP148" s="72">
        <f t="shared" si="537"/>
        <v>0</v>
      </c>
      <c r="CQ148" s="72">
        <f t="shared" si="537"/>
        <v>0</v>
      </c>
      <c r="CR148" s="72">
        <f t="shared" ref="CR148:CU148" si="538">CR149+CR150+CR151+CR152+CR153+CR154+CR155+CR156+CR157+CR158</f>
        <v>0</v>
      </c>
      <c r="CS148" s="72">
        <f t="shared" si="538"/>
        <v>0</v>
      </c>
      <c r="CT148" s="72">
        <f t="shared" si="538"/>
        <v>0</v>
      </c>
      <c r="CU148" s="72">
        <f t="shared" si="538"/>
        <v>0</v>
      </c>
      <c r="CV148" s="72"/>
      <c r="CW148" s="72"/>
      <c r="CX148" s="72"/>
      <c r="CY148" s="72"/>
      <c r="CZ148" s="72">
        <f>CZ149+CZ150+CZ151+CZ152+CZ153+CZ154+CZ155+CZ156+CZ157+CZ158</f>
        <v>0</v>
      </c>
      <c r="DA148" s="72">
        <f>DA149+DA150+DA151+DA152+DA153+DA154+DA155+DA156+DA157+DA158</f>
        <v>0</v>
      </c>
      <c r="DB148" s="72">
        <f>DB149+DB150+DB151+DB152+DB153+DB154+DB155+DB156+DB157+DB158</f>
        <v>0</v>
      </c>
      <c r="DC148" s="72"/>
      <c r="DD148" s="72">
        <f t="shared" ref="DD148" si="539">DD149+DD150+DD151+DD152+DD153+DD154+DD155+DD156+DD157+DD158</f>
        <v>0</v>
      </c>
      <c r="DE148" s="72">
        <f t="shared" ref="DE148:DF148" si="540">DE149+DE150+DE151+DE152+DE153+DE154+DE155+DE156+DE157+DE158</f>
        <v>0</v>
      </c>
      <c r="DF148" s="72">
        <f t="shared" si="540"/>
        <v>0</v>
      </c>
      <c r="DG148" s="72"/>
      <c r="DH148" s="72">
        <f>DH149+DH150+DH151+DH152+DH153+DH154+DH155+DH156+DH157+DH158</f>
        <v>0</v>
      </c>
      <c r="DI148" s="72">
        <f>DI149+DI150+DI151+DI152+DI153+DI154+DI155+DI156+DI157+DI158</f>
        <v>0</v>
      </c>
      <c r="DJ148" s="72">
        <f>DJ149+DJ150+DJ151+DJ152+DJ153+DJ154+DJ155+DJ156+DJ157+DJ158</f>
        <v>0</v>
      </c>
      <c r="DK148" s="72"/>
      <c r="DL148" s="72">
        <f>DL149+DL150+DL151+DL152+DL153+DL154+DL155+DL156+DL157+DL158</f>
        <v>0</v>
      </c>
      <c r="DM148" s="72">
        <f>DM149+DM150+DM151+DM152+DM153+DM154+DM155+DM156+DM157+DM158</f>
        <v>0</v>
      </c>
      <c r="DN148" s="72">
        <f>DN149+DN150+DN151+DN152+DN153+DN154+DN155+DN156+DN157+DN158</f>
        <v>0</v>
      </c>
      <c r="DO148" s="72"/>
      <c r="DP148" s="71"/>
      <c r="DQ148" s="72">
        <f>DQ149+DQ150+DQ151+DQ152+DQ153+DQ154+DQ155+DQ156+DQ157+DQ158</f>
        <v>0</v>
      </c>
      <c r="DR148" s="72">
        <f>DR149+DR150+DR151+DR152+DR153+DR154+DR155+DR156+DR157+DR158</f>
        <v>0</v>
      </c>
      <c r="DS148" s="71"/>
      <c r="DT148" s="71"/>
      <c r="DU148" s="72">
        <f>DU149+DU150+DU151+DU152+DU153+DU154+DU155+DU156+DU157+DU158</f>
        <v>0</v>
      </c>
      <c r="DV148" s="72">
        <f>DV149+DV150+DV151+DV152+DV153+DV154+DV155+DV156+DV157+DV158</f>
        <v>0</v>
      </c>
      <c r="DW148" s="71"/>
      <c r="DX148" s="72">
        <f>DX149+DX150+DX151+DX152+DX153+DX154+DX155+DX156+DX157+DX158</f>
        <v>500</v>
      </c>
      <c r="DY148" s="72">
        <f>DY149+DY150+DY151+DY152+DY153+DY154+DY155+DY156+DY157+DY158</f>
        <v>500</v>
      </c>
      <c r="DZ148" s="72">
        <f>DZ149+DZ150+DZ151+DZ152+DZ153+DZ154+DZ155+DZ156+DZ157+DZ158</f>
        <v>0</v>
      </c>
      <c r="EA148" s="71">
        <f>DZ148/DY148*100</f>
        <v>0</v>
      </c>
      <c r="EB148" s="72"/>
      <c r="EC148" s="72"/>
      <c r="ED148" s="72"/>
      <c r="EE148" s="71"/>
      <c r="EF148" s="72"/>
      <c r="EG148" s="72"/>
      <c r="EH148" s="72"/>
      <c r="EI148" s="71"/>
      <c r="EJ148" s="72"/>
      <c r="EK148" s="72">
        <f>EK149+EK150+EK151+EK152+EK153+EK154+EK155+EK156+EK157+EK158</f>
        <v>0</v>
      </c>
      <c r="EL148" s="72">
        <f>EL149+EL150+EL151+EL152+EL153+EL154+EL155+EL156+EL157+EL158</f>
        <v>0</v>
      </c>
      <c r="EM148" s="72">
        <f>EM149+EM150+EM151+EM152+EM153+EM154+EM155+EM156+EM157+EM158</f>
        <v>0</v>
      </c>
      <c r="EN148" s="72"/>
      <c r="EO148" s="72"/>
      <c r="EP148" s="72"/>
      <c r="EQ148" s="71"/>
      <c r="ER148" s="71"/>
      <c r="ES148" s="71"/>
      <c r="ET148" s="71"/>
      <c r="EU148" s="71"/>
      <c r="EV148" s="76"/>
      <c r="EW148" s="76"/>
      <c r="EX148" s="76"/>
      <c r="EY148" s="76"/>
      <c r="EZ148" s="72"/>
      <c r="FA148" s="72"/>
      <c r="FB148" s="72"/>
      <c r="FC148" s="71"/>
      <c r="FD148" s="72"/>
      <c r="FE148" s="72"/>
      <c r="FF148" s="72"/>
      <c r="FG148" s="71"/>
      <c r="FH148" s="71"/>
      <c r="FI148" s="72"/>
      <c r="FJ148" s="72"/>
      <c r="FK148" s="71"/>
      <c r="FL148" s="71"/>
      <c r="FM148" s="72"/>
      <c r="FN148" s="72"/>
      <c r="FO148" s="71"/>
      <c r="FP148" s="71">
        <f>SUM(FP149:FP158)</f>
        <v>43491.673470000002</v>
      </c>
      <c r="FQ148" s="71">
        <f>SUM(FQ149:FQ158)</f>
        <v>43491.673470000002</v>
      </c>
      <c r="FR148" s="72"/>
      <c r="FS148" s="71"/>
      <c r="FT148" s="72">
        <f>SUM(FT149:FT158)</f>
        <v>8598.4</v>
      </c>
      <c r="FU148" s="72">
        <f>SUM(FU149:FU158)</f>
        <v>8598.4</v>
      </c>
      <c r="FV148" s="72">
        <f>SUM(FV149:FV158)</f>
        <v>0</v>
      </c>
      <c r="FW148" s="71"/>
      <c r="FX148" s="71"/>
      <c r="FY148" s="72"/>
      <c r="FZ148" s="72"/>
      <c r="GA148" s="71"/>
      <c r="GB148" s="71"/>
      <c r="GC148" s="72"/>
      <c r="GD148" s="72"/>
      <c r="GE148" s="71"/>
      <c r="GF148" s="71"/>
      <c r="GG148" s="72">
        <f>SUM(GG149:GG158)</f>
        <v>35</v>
      </c>
      <c r="GH148" s="72">
        <f>SUM(GH149:GH158)</f>
        <v>0</v>
      </c>
      <c r="GI148" s="71">
        <f t="shared" si="506"/>
        <v>0</v>
      </c>
      <c r="GJ148" s="71"/>
      <c r="GK148" s="72">
        <f>SUM(GK149:GK158)</f>
        <v>0</v>
      </c>
      <c r="GL148" s="72"/>
      <c r="GM148" s="71"/>
      <c r="GN148" s="71"/>
      <c r="GO148" s="72"/>
      <c r="GP148" s="72"/>
      <c r="GQ148" s="71"/>
      <c r="GR148" s="71"/>
      <c r="GS148" s="72"/>
      <c r="GT148" s="72"/>
      <c r="GU148" s="71"/>
      <c r="GV148" s="71"/>
      <c r="GW148" s="72"/>
      <c r="GX148" s="72"/>
      <c r="GY148" s="71"/>
      <c r="GZ148" s="71"/>
      <c r="HA148" s="72"/>
      <c r="HB148" s="72"/>
      <c r="HC148" s="71"/>
      <c r="HD148" s="71"/>
      <c r="HE148" s="72"/>
      <c r="HF148" s="72"/>
      <c r="HG148" s="71"/>
      <c r="HH148" s="71"/>
      <c r="HI148" s="72"/>
      <c r="HJ148" s="72"/>
      <c r="HK148" s="71"/>
      <c r="HL148" s="71"/>
      <c r="HM148" s="72"/>
      <c r="HN148" s="72"/>
      <c r="HO148" s="71"/>
      <c r="HP148" s="71"/>
      <c r="HQ148" s="72"/>
      <c r="HR148" s="72"/>
      <c r="HS148" s="71"/>
      <c r="HT148" s="71"/>
      <c r="HU148" s="72"/>
      <c r="HV148" s="72"/>
      <c r="HW148" s="71"/>
      <c r="HX148" s="71"/>
      <c r="HY148" s="72"/>
      <c r="HZ148" s="72"/>
      <c r="IA148" s="71"/>
      <c r="IB148" s="71"/>
      <c r="IC148" s="72"/>
      <c r="ID148" s="72"/>
      <c r="IE148" s="71"/>
      <c r="IF148" s="71"/>
      <c r="IG148" s="72"/>
      <c r="IH148" s="72"/>
      <c r="II148" s="71"/>
      <c r="IJ148" s="71"/>
      <c r="IK148" s="72"/>
      <c r="IL148" s="72"/>
      <c r="IM148" s="71"/>
    </row>
    <row r="149" spans="1:247" ht="31.5" x14ac:dyDescent="0.25">
      <c r="A149" s="10" t="s">
        <v>171</v>
      </c>
      <c r="B149" s="157">
        <f t="shared" si="517"/>
        <v>107391.59615</v>
      </c>
      <c r="C149" s="157">
        <f t="shared" si="518"/>
        <v>103823.85615000001</v>
      </c>
      <c r="D149" s="157">
        <f t="shared" si="519"/>
        <v>103823.85615000001</v>
      </c>
      <c r="E149" s="157"/>
      <c r="F149" s="229">
        <f t="shared" si="516"/>
        <v>15152.63457</v>
      </c>
      <c r="G149" s="74">
        <f t="shared" si="485"/>
        <v>14.594559604979572</v>
      </c>
      <c r="H149" s="73"/>
      <c r="I149" s="73"/>
      <c r="J149" s="73"/>
      <c r="K149" s="74"/>
      <c r="L149" s="74"/>
      <c r="M149" s="74"/>
      <c r="N149" s="74"/>
      <c r="O149" s="74"/>
      <c r="P149" s="73">
        <v>0</v>
      </c>
      <c r="Q149" s="73">
        <v>0</v>
      </c>
      <c r="R149" s="73">
        <v>0</v>
      </c>
      <c r="S149" s="74"/>
      <c r="T149" s="73"/>
      <c r="U149" s="73"/>
      <c r="V149" s="73"/>
      <c r="W149" s="73"/>
      <c r="X149" s="73">
        <v>112.35955</v>
      </c>
      <c r="Y149" s="73">
        <v>112.35955</v>
      </c>
      <c r="Z149" s="73">
        <v>112.35955</v>
      </c>
      <c r="AA149" s="74">
        <f>Z149/Y149*100</f>
        <v>100</v>
      </c>
      <c r="AB149" s="73">
        <v>56.179769999999998</v>
      </c>
      <c r="AC149" s="73">
        <v>56.179769999999998</v>
      </c>
      <c r="AD149" s="73">
        <v>56.179769999999998</v>
      </c>
      <c r="AE149" s="74">
        <f t="shared" si="525"/>
        <v>100</v>
      </c>
      <c r="AF149" s="73">
        <v>47.628260000000004</v>
      </c>
      <c r="AG149" s="73">
        <v>47.628260000000004</v>
      </c>
      <c r="AH149" s="73">
        <v>47.628260000000004</v>
      </c>
      <c r="AI149" s="74">
        <f>AH149/AG149*100</f>
        <v>100</v>
      </c>
      <c r="AJ149" s="74"/>
      <c r="AK149" s="73"/>
      <c r="AL149" s="73"/>
      <c r="AM149" s="74"/>
      <c r="AN149" s="74"/>
      <c r="AO149" s="74"/>
      <c r="AP149" s="74"/>
      <c r="AQ149" s="74"/>
      <c r="AR149" s="73">
        <v>0</v>
      </c>
      <c r="AS149" s="73">
        <v>0</v>
      </c>
      <c r="AT149" s="73"/>
      <c r="AU149" s="74"/>
      <c r="AV149" s="73">
        <v>33907.300000000003</v>
      </c>
      <c r="AW149" s="73">
        <v>33907.300000000003</v>
      </c>
      <c r="AX149" s="74">
        <v>5622.6518900000001</v>
      </c>
      <c r="AY149" s="73">
        <f>AX149/AW149*100</f>
        <v>16.582422929575635</v>
      </c>
      <c r="AZ149" s="73">
        <v>7097.7550999999994</v>
      </c>
      <c r="BA149" s="73">
        <v>7097.7550999999994</v>
      </c>
      <c r="BB149" s="73">
        <v>7097.7550999999994</v>
      </c>
      <c r="BC149" s="73">
        <f>BB149/BA149*100</f>
        <v>100</v>
      </c>
      <c r="BD149" s="191"/>
      <c r="BE149" s="73"/>
      <c r="BF149" s="191"/>
      <c r="BG149" s="191"/>
      <c r="BH149" s="73"/>
      <c r="BI149" s="73"/>
      <c r="BJ149" s="191"/>
      <c r="BK149" s="75"/>
      <c r="BL149" s="73"/>
      <c r="BM149" s="73"/>
      <c r="BN149" s="191"/>
      <c r="BO149" s="191"/>
      <c r="BP149" s="191"/>
      <c r="BQ149" s="73"/>
      <c r="BR149" s="191"/>
      <c r="BS149" s="191"/>
      <c r="BT149" s="73"/>
      <c r="BU149" s="73"/>
      <c r="BV149" s="73"/>
      <c r="BW149" s="74"/>
      <c r="BX149" s="73">
        <v>11080.3</v>
      </c>
      <c r="BY149" s="73">
        <v>7477.56</v>
      </c>
      <c r="BZ149" s="73">
        <v>2216.06</v>
      </c>
      <c r="CA149" s="73">
        <f>BZ149/BY149*100</f>
        <v>29.636137991537343</v>
      </c>
      <c r="CB149" s="73">
        <v>1000</v>
      </c>
      <c r="CC149" s="73">
        <v>1000</v>
      </c>
      <c r="CD149" s="73"/>
      <c r="CE149" s="73"/>
      <c r="CF149" s="73">
        <v>1000</v>
      </c>
      <c r="CG149" s="73">
        <v>1000</v>
      </c>
      <c r="CH149" s="73"/>
      <c r="CI149" s="73">
        <f>CH149/CG149*100</f>
        <v>0</v>
      </c>
      <c r="CJ149" s="73">
        <v>500</v>
      </c>
      <c r="CK149" s="73">
        <v>500</v>
      </c>
      <c r="CL149" s="163"/>
      <c r="CM149" s="73">
        <f>CL149/CK149*100</f>
        <v>0</v>
      </c>
      <c r="CN149" s="73"/>
      <c r="CO149" s="73"/>
      <c r="CP149" s="191"/>
      <c r="CQ149" s="191"/>
      <c r="CR149" s="73"/>
      <c r="CS149" s="73"/>
      <c r="CT149" s="191"/>
      <c r="CU149" s="191"/>
      <c r="CV149" s="73"/>
      <c r="CW149" s="73"/>
      <c r="CX149" s="73"/>
      <c r="CY149" s="73"/>
      <c r="CZ149" s="73"/>
      <c r="DA149" s="73"/>
      <c r="DB149" s="73"/>
      <c r="DC149" s="73"/>
      <c r="DD149" s="73"/>
      <c r="DE149" s="73"/>
      <c r="DF149" s="73"/>
      <c r="DG149" s="73"/>
      <c r="DH149" s="73"/>
      <c r="DI149" s="73"/>
      <c r="DJ149" s="73"/>
      <c r="DK149" s="73"/>
      <c r="DL149" s="73"/>
      <c r="DM149" s="73"/>
      <c r="DN149" s="73"/>
      <c r="DO149" s="73"/>
      <c r="DP149" s="74"/>
      <c r="DQ149" s="73"/>
      <c r="DR149" s="73"/>
      <c r="DS149" s="74"/>
      <c r="DT149" s="74"/>
      <c r="DU149" s="73"/>
      <c r="DV149" s="73"/>
      <c r="DW149" s="74"/>
      <c r="DX149" s="73">
        <v>500</v>
      </c>
      <c r="DY149" s="73">
        <v>500</v>
      </c>
      <c r="DZ149" s="73"/>
      <c r="EA149" s="74">
        <f>DZ149/DY149*100</f>
        <v>0</v>
      </c>
      <c r="EB149" s="73"/>
      <c r="EC149" s="73"/>
      <c r="ED149" s="73"/>
      <c r="EE149" s="74"/>
      <c r="EF149" s="73"/>
      <c r="EG149" s="73"/>
      <c r="EH149" s="73"/>
      <c r="EI149" s="74"/>
      <c r="EJ149" s="191"/>
      <c r="EK149" s="73"/>
      <c r="EL149" s="191"/>
      <c r="EM149" s="191"/>
      <c r="EN149" s="73"/>
      <c r="EO149" s="73"/>
      <c r="EP149" s="73"/>
      <c r="EQ149" s="74"/>
      <c r="ER149" s="74"/>
      <c r="ES149" s="74"/>
      <c r="ET149" s="74"/>
      <c r="EU149" s="74"/>
      <c r="EV149" s="77"/>
      <c r="EW149" s="77"/>
      <c r="EX149" s="77"/>
      <c r="EY149" s="77"/>
      <c r="EZ149" s="73"/>
      <c r="FA149" s="73"/>
      <c r="FB149" s="73"/>
      <c r="FC149" s="74"/>
      <c r="FD149" s="73"/>
      <c r="FE149" s="73"/>
      <c r="FF149" s="73"/>
      <c r="FG149" s="74"/>
      <c r="FH149" s="74"/>
      <c r="FI149" s="73"/>
      <c r="FJ149" s="73"/>
      <c r="FK149" s="74"/>
      <c r="FL149" s="74"/>
      <c r="FM149" s="73"/>
      <c r="FN149" s="73"/>
      <c r="FO149" s="74"/>
      <c r="FP149" s="74">
        <v>43491.673470000002</v>
      </c>
      <c r="FQ149" s="73">
        <v>43491.673470000002</v>
      </c>
      <c r="FR149" s="73"/>
      <c r="FS149" s="74"/>
      <c r="FT149" s="73">
        <v>8598.4</v>
      </c>
      <c r="FU149" s="73">
        <v>8598.4</v>
      </c>
      <c r="FV149" s="73"/>
      <c r="FW149" s="74"/>
      <c r="FX149" s="74"/>
      <c r="FY149" s="73"/>
      <c r="FZ149" s="73"/>
      <c r="GA149" s="74"/>
      <c r="GB149" s="74"/>
      <c r="GC149" s="73"/>
      <c r="GD149" s="73"/>
      <c r="GE149" s="74"/>
      <c r="GF149" s="74"/>
      <c r="GG149" s="73">
        <v>35</v>
      </c>
      <c r="GH149" s="73">
        <v>0</v>
      </c>
      <c r="GI149" s="74">
        <f t="shared" si="506"/>
        <v>0</v>
      </c>
      <c r="GJ149" s="74"/>
      <c r="GK149" s="73"/>
      <c r="GL149" s="73"/>
      <c r="GM149" s="74"/>
      <c r="GN149" s="74"/>
      <c r="GO149" s="73"/>
      <c r="GP149" s="73"/>
      <c r="GQ149" s="74"/>
      <c r="GR149" s="74"/>
      <c r="GS149" s="73"/>
      <c r="GT149" s="73"/>
      <c r="GU149" s="74"/>
      <c r="GV149" s="74"/>
      <c r="GW149" s="73"/>
      <c r="GX149" s="73"/>
      <c r="GY149" s="74"/>
      <c r="GZ149" s="74"/>
      <c r="HA149" s="73"/>
      <c r="HB149" s="73"/>
      <c r="HC149" s="74"/>
      <c r="HD149" s="74"/>
      <c r="HE149" s="73"/>
      <c r="HF149" s="73"/>
      <c r="HG149" s="74"/>
      <c r="HH149" s="74"/>
      <c r="HI149" s="73"/>
      <c r="HJ149" s="73"/>
      <c r="HK149" s="74"/>
      <c r="HL149" s="74"/>
      <c r="HM149" s="73"/>
      <c r="HN149" s="73"/>
      <c r="HO149" s="74"/>
      <c r="HP149" s="74"/>
      <c r="HQ149" s="73"/>
      <c r="HR149" s="73"/>
      <c r="HS149" s="74"/>
      <c r="HT149" s="74"/>
      <c r="HU149" s="73"/>
      <c r="HV149" s="73"/>
      <c r="HW149" s="74"/>
      <c r="HX149" s="74"/>
      <c r="HY149" s="73"/>
      <c r="HZ149" s="73"/>
      <c r="IA149" s="74"/>
      <c r="IB149" s="74"/>
      <c r="IC149" s="73"/>
      <c r="ID149" s="73"/>
      <c r="IE149" s="74"/>
      <c r="IF149" s="74"/>
      <c r="IG149" s="73"/>
      <c r="IH149" s="73"/>
      <c r="II149" s="74"/>
      <c r="IJ149" s="74"/>
      <c r="IK149" s="73"/>
      <c r="IL149" s="73"/>
      <c r="IM149" s="74"/>
    </row>
    <row r="150" spans="1:247" ht="15.75" x14ac:dyDescent="0.25">
      <c r="A150" s="10" t="s">
        <v>169</v>
      </c>
      <c r="B150" s="157">
        <f t="shared" si="517"/>
        <v>21249</v>
      </c>
      <c r="C150" s="157">
        <f t="shared" si="518"/>
        <v>25948.163</v>
      </c>
      <c r="D150" s="157">
        <f t="shared" si="519"/>
        <v>25948.163</v>
      </c>
      <c r="E150" s="157"/>
      <c r="F150" s="229">
        <f t="shared" si="516"/>
        <v>0</v>
      </c>
      <c r="G150" s="74">
        <f t="shared" si="485"/>
        <v>0</v>
      </c>
      <c r="H150" s="74"/>
      <c r="I150" s="74"/>
      <c r="J150" s="74"/>
      <c r="K150" s="74"/>
      <c r="L150" s="74"/>
      <c r="M150" s="74"/>
      <c r="N150" s="74"/>
      <c r="O150" s="74"/>
      <c r="P150" s="74"/>
      <c r="Q150" s="74"/>
      <c r="R150" s="74"/>
      <c r="S150" s="74"/>
      <c r="T150" s="74"/>
      <c r="U150" s="74"/>
      <c r="V150" s="74"/>
      <c r="W150" s="73"/>
      <c r="X150" s="74"/>
      <c r="Y150" s="74"/>
      <c r="Z150" s="74"/>
      <c r="AA150" s="74"/>
      <c r="AB150" s="74"/>
      <c r="AC150" s="74"/>
      <c r="AD150" s="74"/>
      <c r="AE150" s="74"/>
      <c r="AF150" s="74"/>
      <c r="AG150" s="74"/>
      <c r="AH150" s="74"/>
      <c r="AI150" s="74"/>
      <c r="AJ150" s="74"/>
      <c r="AK150" s="74"/>
      <c r="AL150" s="74"/>
      <c r="AM150" s="74"/>
      <c r="AN150" s="74"/>
      <c r="AO150" s="74"/>
      <c r="AP150" s="74"/>
      <c r="AQ150" s="74"/>
      <c r="AR150" s="74">
        <v>6000</v>
      </c>
      <c r="AS150" s="74">
        <v>6000</v>
      </c>
      <c r="AT150" s="74">
        <v>0</v>
      </c>
      <c r="AU150" s="74">
        <f>AT150/AS150*100</f>
        <v>0</v>
      </c>
      <c r="AV150" s="196"/>
      <c r="AW150" s="196"/>
      <c r="AX150" s="196"/>
      <c r="AY150" s="196"/>
      <c r="AZ150" s="74"/>
      <c r="BA150" s="74"/>
      <c r="BB150" s="74"/>
      <c r="BC150" s="192"/>
      <c r="BD150" s="74"/>
      <c r="BE150" s="74"/>
      <c r="BF150" s="74"/>
      <c r="BG150" s="74"/>
      <c r="BH150" s="74">
        <v>15249</v>
      </c>
      <c r="BI150" s="74">
        <v>15249</v>
      </c>
      <c r="BJ150" s="74">
        <v>0</v>
      </c>
      <c r="BK150" s="75">
        <f t="shared" si="520"/>
        <v>0</v>
      </c>
      <c r="BL150" s="74"/>
      <c r="BM150" s="74"/>
      <c r="BN150" s="74"/>
      <c r="BO150" s="74"/>
      <c r="BP150" s="74"/>
      <c r="BQ150" s="74"/>
      <c r="BR150" s="74"/>
      <c r="BS150" s="74"/>
      <c r="BT150" s="74"/>
      <c r="BU150" s="74">
        <v>4699.1629999999996</v>
      </c>
      <c r="BV150" s="74">
        <v>0</v>
      </c>
      <c r="BW150" s="74">
        <f>BV150/BU150*100</f>
        <v>0</v>
      </c>
      <c r="BX150" s="73"/>
      <c r="BY150" s="73"/>
      <c r="BZ150" s="74"/>
      <c r="CA150" s="74"/>
      <c r="CB150" s="74"/>
      <c r="CC150" s="74"/>
      <c r="CD150" s="74"/>
      <c r="CE150" s="192"/>
      <c r="CF150" s="74"/>
      <c r="CG150" s="74"/>
      <c r="CH150" s="74"/>
      <c r="CI150" s="74"/>
      <c r="CJ150" s="74"/>
      <c r="CK150" s="74"/>
      <c r="CL150" s="74"/>
      <c r="CM150" s="74"/>
      <c r="CN150" s="73"/>
      <c r="CO150" s="73"/>
      <c r="CP150" s="74"/>
      <c r="CQ150" s="74"/>
      <c r="CR150" s="73"/>
      <c r="CS150" s="73"/>
      <c r="CT150" s="74"/>
      <c r="CU150" s="74"/>
      <c r="CV150" s="74"/>
      <c r="CW150" s="74"/>
      <c r="CX150" s="74"/>
      <c r="CY150" s="192"/>
      <c r="CZ150" s="74"/>
      <c r="DA150" s="74"/>
      <c r="DB150" s="74"/>
      <c r="DC150" s="192"/>
      <c r="DD150" s="74"/>
      <c r="DE150" s="74"/>
      <c r="DF150" s="74"/>
      <c r="DG150" s="192"/>
      <c r="DH150" s="74"/>
      <c r="DI150" s="74"/>
      <c r="DJ150" s="74"/>
      <c r="DK150" s="192"/>
      <c r="DL150" s="74"/>
      <c r="DM150" s="74"/>
      <c r="DN150" s="74"/>
      <c r="DO150" s="192"/>
      <c r="DP150" s="74"/>
      <c r="DQ150" s="74"/>
      <c r="DR150" s="74"/>
      <c r="DS150" s="74"/>
      <c r="DT150" s="74"/>
      <c r="DU150" s="74"/>
      <c r="DV150" s="74"/>
      <c r="DW150" s="74"/>
      <c r="DX150" s="74"/>
      <c r="DY150" s="74"/>
      <c r="DZ150" s="74"/>
      <c r="EA150" s="74"/>
      <c r="EB150" s="74"/>
      <c r="EC150" s="74"/>
      <c r="ED150" s="74"/>
      <c r="EE150" s="74"/>
      <c r="EF150" s="74"/>
      <c r="EG150" s="74"/>
      <c r="EH150" s="74"/>
      <c r="EI150" s="74"/>
      <c r="EJ150" s="74"/>
      <c r="EK150" s="73"/>
      <c r="EL150" s="74"/>
      <c r="EM150" s="74"/>
      <c r="EN150" s="74"/>
      <c r="EO150" s="74"/>
      <c r="EP150" s="74"/>
      <c r="EQ150" s="74"/>
      <c r="ER150" s="74"/>
      <c r="ES150" s="74"/>
      <c r="ET150" s="74"/>
      <c r="EU150" s="74"/>
      <c r="EV150" s="77"/>
      <c r="EW150" s="77"/>
      <c r="EX150" s="77"/>
      <c r="EY150" s="77"/>
      <c r="EZ150" s="74"/>
      <c r="FA150" s="74"/>
      <c r="FB150" s="74"/>
      <c r="FC150" s="74"/>
      <c r="FD150" s="74"/>
      <c r="FE150" s="74"/>
      <c r="FF150" s="74"/>
      <c r="FG150" s="74"/>
      <c r="FH150" s="74"/>
      <c r="FI150" s="74"/>
      <c r="FJ150" s="74"/>
      <c r="FK150" s="74"/>
      <c r="FL150" s="74"/>
      <c r="FM150" s="74"/>
      <c r="FN150" s="74"/>
      <c r="FO150" s="74"/>
      <c r="FP150" s="74"/>
      <c r="FQ150" s="74"/>
      <c r="FR150" s="74"/>
      <c r="FS150" s="74"/>
      <c r="FT150" s="74"/>
      <c r="FU150" s="74"/>
      <c r="FV150" s="74"/>
      <c r="FW150" s="74"/>
      <c r="FX150" s="74"/>
      <c r="FY150" s="74"/>
      <c r="FZ150" s="74"/>
      <c r="GA150" s="74"/>
      <c r="GB150" s="74"/>
      <c r="GC150" s="74"/>
      <c r="GD150" s="74"/>
      <c r="GE150" s="74"/>
      <c r="GF150" s="74"/>
      <c r="GG150" s="74"/>
      <c r="GH150" s="74"/>
      <c r="GI150" s="74"/>
      <c r="GJ150" s="74"/>
      <c r="GK150" s="74"/>
      <c r="GL150" s="74"/>
      <c r="GM150" s="74"/>
      <c r="GN150" s="74"/>
      <c r="GO150" s="74"/>
      <c r="GP150" s="74"/>
      <c r="GQ150" s="74"/>
      <c r="GR150" s="74"/>
      <c r="GS150" s="74"/>
      <c r="GT150" s="74"/>
      <c r="GU150" s="74"/>
      <c r="GV150" s="74"/>
      <c r="GW150" s="74"/>
      <c r="GX150" s="74"/>
      <c r="GY150" s="74"/>
      <c r="GZ150" s="74"/>
      <c r="HA150" s="74"/>
      <c r="HB150" s="74"/>
      <c r="HC150" s="74"/>
      <c r="HD150" s="74"/>
      <c r="HE150" s="74"/>
      <c r="HF150" s="74"/>
      <c r="HG150" s="74"/>
      <c r="HH150" s="74"/>
      <c r="HI150" s="74"/>
      <c r="HJ150" s="74"/>
      <c r="HK150" s="74"/>
      <c r="HL150" s="74"/>
      <c r="HM150" s="74"/>
      <c r="HN150" s="74"/>
      <c r="HO150" s="74"/>
      <c r="HP150" s="74"/>
      <c r="HQ150" s="74"/>
      <c r="HR150" s="74"/>
      <c r="HS150" s="74"/>
      <c r="HT150" s="74"/>
      <c r="HU150" s="74"/>
      <c r="HV150" s="74"/>
      <c r="HW150" s="74"/>
      <c r="HX150" s="74"/>
      <c r="HY150" s="74"/>
      <c r="HZ150" s="74"/>
      <c r="IA150" s="74"/>
      <c r="IB150" s="74"/>
      <c r="IC150" s="74"/>
      <c r="ID150" s="74"/>
      <c r="IE150" s="74"/>
      <c r="IF150" s="74"/>
      <c r="IG150" s="74"/>
      <c r="IH150" s="74"/>
      <c r="II150" s="74"/>
      <c r="IJ150" s="74"/>
      <c r="IK150" s="74"/>
      <c r="IL150" s="74"/>
      <c r="IM150" s="74"/>
    </row>
    <row r="151" spans="1:247" ht="15.75" x14ac:dyDescent="0.25">
      <c r="A151" s="10" t="s">
        <v>355</v>
      </c>
      <c r="B151" s="157">
        <f t="shared" si="517"/>
        <v>2928</v>
      </c>
      <c r="C151" s="157">
        <f t="shared" si="518"/>
        <v>2928</v>
      </c>
      <c r="D151" s="157">
        <f t="shared" si="519"/>
        <v>2928</v>
      </c>
      <c r="E151" s="157"/>
      <c r="F151" s="229">
        <f t="shared" si="516"/>
        <v>0</v>
      </c>
      <c r="G151" s="74">
        <f t="shared" si="485"/>
        <v>0</v>
      </c>
      <c r="H151" s="74"/>
      <c r="I151" s="74"/>
      <c r="J151" s="74"/>
      <c r="K151" s="74"/>
      <c r="L151" s="74"/>
      <c r="M151" s="74"/>
      <c r="N151" s="74"/>
      <c r="O151" s="74"/>
      <c r="P151" s="74"/>
      <c r="Q151" s="74"/>
      <c r="R151" s="74"/>
      <c r="S151" s="74"/>
      <c r="T151" s="74"/>
      <c r="U151" s="74"/>
      <c r="V151" s="74"/>
      <c r="W151" s="73"/>
      <c r="X151" s="74"/>
      <c r="Y151" s="74"/>
      <c r="Z151" s="74"/>
      <c r="AA151" s="74"/>
      <c r="AB151" s="74"/>
      <c r="AC151" s="74"/>
      <c r="AD151" s="74"/>
      <c r="AE151" s="74"/>
      <c r="AF151" s="74"/>
      <c r="AG151" s="74"/>
      <c r="AH151" s="74"/>
      <c r="AI151" s="74"/>
      <c r="AJ151" s="74"/>
      <c r="AK151" s="74"/>
      <c r="AL151" s="74"/>
      <c r="AM151" s="74"/>
      <c r="AN151" s="74"/>
      <c r="AO151" s="74"/>
      <c r="AP151" s="74"/>
      <c r="AQ151" s="74"/>
      <c r="AR151" s="74"/>
      <c r="AS151" s="74"/>
      <c r="AT151" s="74"/>
      <c r="AU151" s="74"/>
      <c r="AV151" s="196"/>
      <c r="AW151" s="196"/>
      <c r="AX151" s="196"/>
      <c r="AY151" s="196"/>
      <c r="AZ151" s="74"/>
      <c r="BA151" s="74"/>
      <c r="BB151" s="74"/>
      <c r="BC151" s="192"/>
      <c r="BD151" s="74"/>
      <c r="BE151" s="74"/>
      <c r="BF151" s="74"/>
      <c r="BG151" s="74"/>
      <c r="BH151" s="74">
        <v>2928</v>
      </c>
      <c r="BI151" s="74">
        <v>2928</v>
      </c>
      <c r="BJ151" s="74">
        <v>0</v>
      </c>
      <c r="BK151" s="75">
        <f t="shared" si="520"/>
        <v>0</v>
      </c>
      <c r="BL151" s="74"/>
      <c r="BM151" s="74"/>
      <c r="BN151" s="74"/>
      <c r="BO151" s="74"/>
      <c r="BP151" s="74"/>
      <c r="BQ151" s="74"/>
      <c r="BR151" s="74"/>
      <c r="BS151" s="74"/>
      <c r="BT151" s="74"/>
      <c r="BU151" s="74"/>
      <c r="BV151" s="74"/>
      <c r="BW151" s="74"/>
      <c r="BX151" s="73"/>
      <c r="BY151" s="73"/>
      <c r="BZ151" s="74"/>
      <c r="CA151" s="74"/>
      <c r="CB151" s="74"/>
      <c r="CC151" s="74"/>
      <c r="CD151" s="74"/>
      <c r="CE151" s="192"/>
      <c r="CF151" s="74"/>
      <c r="CG151" s="74"/>
      <c r="CH151" s="74"/>
      <c r="CI151" s="74"/>
      <c r="CJ151" s="74"/>
      <c r="CK151" s="74"/>
      <c r="CL151" s="74"/>
      <c r="CM151" s="74"/>
      <c r="CN151" s="73"/>
      <c r="CO151" s="73"/>
      <c r="CP151" s="74"/>
      <c r="CQ151" s="74"/>
      <c r="CR151" s="73"/>
      <c r="CS151" s="73"/>
      <c r="CT151" s="74"/>
      <c r="CU151" s="74"/>
      <c r="CV151" s="74"/>
      <c r="CW151" s="74"/>
      <c r="CX151" s="74"/>
      <c r="CY151" s="192"/>
      <c r="CZ151" s="74"/>
      <c r="DA151" s="74"/>
      <c r="DB151" s="74"/>
      <c r="DC151" s="192"/>
      <c r="DD151" s="74"/>
      <c r="DE151" s="74"/>
      <c r="DF151" s="74"/>
      <c r="DG151" s="192"/>
      <c r="DH151" s="74"/>
      <c r="DI151" s="74"/>
      <c r="DJ151" s="74"/>
      <c r="DK151" s="192"/>
      <c r="DL151" s="74"/>
      <c r="DM151" s="74"/>
      <c r="DN151" s="74"/>
      <c r="DO151" s="192"/>
      <c r="DP151" s="74"/>
      <c r="DQ151" s="74"/>
      <c r="DR151" s="74"/>
      <c r="DS151" s="74"/>
      <c r="DT151" s="74"/>
      <c r="DU151" s="74"/>
      <c r="DV151" s="74"/>
      <c r="DW151" s="74"/>
      <c r="DX151" s="74"/>
      <c r="DY151" s="74"/>
      <c r="DZ151" s="74"/>
      <c r="EA151" s="74"/>
      <c r="EB151" s="74"/>
      <c r="EC151" s="74"/>
      <c r="ED151" s="74"/>
      <c r="EE151" s="74"/>
      <c r="EF151" s="74"/>
      <c r="EG151" s="74"/>
      <c r="EH151" s="74"/>
      <c r="EI151" s="74"/>
      <c r="EJ151" s="74"/>
      <c r="EK151" s="73"/>
      <c r="EL151" s="74"/>
      <c r="EM151" s="74"/>
      <c r="EN151" s="74"/>
      <c r="EO151" s="74"/>
      <c r="EP151" s="74"/>
      <c r="EQ151" s="74"/>
      <c r="ER151" s="74"/>
      <c r="ES151" s="74"/>
      <c r="ET151" s="74"/>
      <c r="EU151" s="74"/>
      <c r="EV151" s="77"/>
      <c r="EW151" s="77"/>
      <c r="EX151" s="77"/>
      <c r="EY151" s="77"/>
      <c r="EZ151" s="74"/>
      <c r="FA151" s="74"/>
      <c r="FB151" s="74"/>
      <c r="FC151" s="74"/>
      <c r="FD151" s="74"/>
      <c r="FE151" s="74"/>
      <c r="FF151" s="74"/>
      <c r="FG151" s="74"/>
      <c r="FH151" s="74"/>
      <c r="FI151" s="74"/>
      <c r="FJ151" s="74"/>
      <c r="FK151" s="74"/>
      <c r="FL151" s="74"/>
      <c r="FM151" s="74"/>
      <c r="FN151" s="74"/>
      <c r="FO151" s="74"/>
      <c r="FP151" s="74"/>
      <c r="FQ151" s="74"/>
      <c r="FR151" s="74"/>
      <c r="FS151" s="74"/>
      <c r="FT151" s="74"/>
      <c r="FU151" s="74"/>
      <c r="FV151" s="74"/>
      <c r="FW151" s="74"/>
      <c r="FX151" s="74"/>
      <c r="FY151" s="74"/>
      <c r="FZ151" s="74"/>
      <c r="GA151" s="74"/>
      <c r="GB151" s="74"/>
      <c r="GC151" s="74"/>
      <c r="GD151" s="74"/>
      <c r="GE151" s="74"/>
      <c r="GF151" s="74"/>
      <c r="GG151" s="74"/>
      <c r="GH151" s="74"/>
      <c r="GI151" s="74"/>
      <c r="GJ151" s="74"/>
      <c r="GK151" s="74"/>
      <c r="GL151" s="74"/>
      <c r="GM151" s="74"/>
      <c r="GN151" s="74"/>
      <c r="GO151" s="74"/>
      <c r="GP151" s="74"/>
      <c r="GQ151" s="74"/>
      <c r="GR151" s="74"/>
      <c r="GS151" s="74"/>
      <c r="GT151" s="74"/>
      <c r="GU151" s="74"/>
      <c r="GV151" s="74"/>
      <c r="GW151" s="74"/>
      <c r="GX151" s="74"/>
      <c r="GY151" s="74"/>
      <c r="GZ151" s="74"/>
      <c r="HA151" s="74"/>
      <c r="HB151" s="74"/>
      <c r="HC151" s="74"/>
      <c r="HD151" s="74"/>
      <c r="HE151" s="74"/>
      <c r="HF151" s="74"/>
      <c r="HG151" s="74"/>
      <c r="HH151" s="74"/>
      <c r="HI151" s="74"/>
      <c r="HJ151" s="74"/>
      <c r="HK151" s="74"/>
      <c r="HL151" s="74"/>
      <c r="HM151" s="74"/>
      <c r="HN151" s="74"/>
      <c r="HO151" s="74"/>
      <c r="HP151" s="74"/>
      <c r="HQ151" s="74"/>
      <c r="HR151" s="74"/>
      <c r="HS151" s="74"/>
      <c r="HT151" s="74"/>
      <c r="HU151" s="74"/>
      <c r="HV151" s="74"/>
      <c r="HW151" s="74"/>
      <c r="HX151" s="74"/>
      <c r="HY151" s="74"/>
      <c r="HZ151" s="74"/>
      <c r="IA151" s="74"/>
      <c r="IB151" s="74"/>
      <c r="IC151" s="74"/>
      <c r="ID151" s="74"/>
      <c r="IE151" s="74"/>
      <c r="IF151" s="74"/>
      <c r="IG151" s="74"/>
      <c r="IH151" s="74"/>
      <c r="II151" s="74"/>
      <c r="IJ151" s="74"/>
      <c r="IK151" s="74"/>
      <c r="IL151" s="74"/>
      <c r="IM151" s="74"/>
    </row>
    <row r="152" spans="1:247" ht="15.75" x14ac:dyDescent="0.25">
      <c r="A152" s="10" t="s">
        <v>356</v>
      </c>
      <c r="B152" s="157">
        <f t="shared" si="517"/>
        <v>4515</v>
      </c>
      <c r="C152" s="157">
        <f t="shared" si="518"/>
        <v>4515</v>
      </c>
      <c r="D152" s="157">
        <f t="shared" si="519"/>
        <v>4515</v>
      </c>
      <c r="E152" s="157"/>
      <c r="F152" s="229">
        <f t="shared" si="516"/>
        <v>0</v>
      </c>
      <c r="G152" s="74">
        <f t="shared" si="485"/>
        <v>0</v>
      </c>
      <c r="H152" s="74"/>
      <c r="I152" s="74"/>
      <c r="J152" s="74"/>
      <c r="K152" s="74"/>
      <c r="L152" s="74"/>
      <c r="M152" s="74"/>
      <c r="N152" s="74"/>
      <c r="O152" s="74"/>
      <c r="P152" s="74"/>
      <c r="Q152" s="74"/>
      <c r="R152" s="74"/>
      <c r="S152" s="74"/>
      <c r="T152" s="74"/>
      <c r="U152" s="74"/>
      <c r="V152" s="74"/>
      <c r="W152" s="73"/>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196"/>
      <c r="AW152" s="196"/>
      <c r="AX152" s="196"/>
      <c r="AY152" s="196"/>
      <c r="AZ152" s="74"/>
      <c r="BA152" s="74"/>
      <c r="BB152" s="74"/>
      <c r="BC152" s="192"/>
      <c r="BD152" s="192"/>
      <c r="BE152" s="74"/>
      <c r="BF152" s="74"/>
      <c r="BG152" s="192"/>
      <c r="BH152" s="74">
        <v>4515</v>
      </c>
      <c r="BI152" s="74">
        <v>4515</v>
      </c>
      <c r="BJ152" s="74">
        <v>0</v>
      </c>
      <c r="BK152" s="75">
        <f t="shared" si="520"/>
        <v>0</v>
      </c>
      <c r="BL152" s="74"/>
      <c r="BM152" s="74"/>
      <c r="BN152" s="74"/>
      <c r="BO152" s="192"/>
      <c r="BP152" s="192"/>
      <c r="BQ152" s="74"/>
      <c r="BR152" s="74"/>
      <c r="BS152" s="192"/>
      <c r="BT152" s="74"/>
      <c r="BU152" s="74"/>
      <c r="BV152" s="74"/>
      <c r="BW152" s="74"/>
      <c r="BX152" s="73"/>
      <c r="BY152" s="73"/>
      <c r="BZ152" s="74"/>
      <c r="CA152" s="192"/>
      <c r="CB152" s="74"/>
      <c r="CC152" s="74"/>
      <c r="CD152" s="74"/>
      <c r="CE152" s="192"/>
      <c r="CF152" s="74"/>
      <c r="CG152" s="74"/>
      <c r="CH152" s="74"/>
      <c r="CI152" s="74"/>
      <c r="CJ152" s="74"/>
      <c r="CK152" s="74"/>
      <c r="CL152" s="74"/>
      <c r="CM152" s="74"/>
      <c r="CN152" s="73"/>
      <c r="CO152" s="73"/>
      <c r="CP152" s="74"/>
      <c r="CQ152" s="192"/>
      <c r="CR152" s="73"/>
      <c r="CS152" s="73"/>
      <c r="CT152" s="74"/>
      <c r="CU152" s="192"/>
      <c r="CV152" s="74"/>
      <c r="CW152" s="74"/>
      <c r="CX152" s="74"/>
      <c r="CY152" s="192"/>
      <c r="CZ152" s="74"/>
      <c r="DA152" s="74"/>
      <c r="DB152" s="74"/>
      <c r="DC152" s="192"/>
      <c r="DD152" s="74"/>
      <c r="DE152" s="74"/>
      <c r="DF152" s="74"/>
      <c r="DG152" s="192"/>
      <c r="DH152" s="74"/>
      <c r="DI152" s="74"/>
      <c r="DJ152" s="74"/>
      <c r="DK152" s="192"/>
      <c r="DL152" s="74"/>
      <c r="DM152" s="74"/>
      <c r="DN152" s="74"/>
      <c r="DO152" s="192"/>
      <c r="DP152" s="74"/>
      <c r="DQ152" s="74"/>
      <c r="DR152" s="74"/>
      <c r="DS152" s="74"/>
      <c r="DT152" s="74"/>
      <c r="DU152" s="74"/>
      <c r="DV152" s="74"/>
      <c r="DW152" s="74"/>
      <c r="DX152" s="74"/>
      <c r="DY152" s="74"/>
      <c r="DZ152" s="74"/>
      <c r="EA152" s="74"/>
      <c r="EB152" s="74"/>
      <c r="EC152" s="74"/>
      <c r="ED152" s="74"/>
      <c r="EE152" s="74"/>
      <c r="EF152" s="74"/>
      <c r="EG152" s="74"/>
      <c r="EH152" s="74"/>
      <c r="EI152" s="74"/>
      <c r="EJ152" s="192"/>
      <c r="EK152" s="73"/>
      <c r="EL152" s="74"/>
      <c r="EM152" s="192"/>
      <c r="EN152" s="74"/>
      <c r="EO152" s="74"/>
      <c r="EP152" s="74"/>
      <c r="EQ152" s="74"/>
      <c r="ER152" s="74"/>
      <c r="ES152" s="74"/>
      <c r="ET152" s="74"/>
      <c r="EU152" s="74"/>
      <c r="EV152" s="77"/>
      <c r="EW152" s="77"/>
      <c r="EX152" s="77"/>
      <c r="EY152" s="77"/>
      <c r="EZ152" s="74"/>
      <c r="FA152" s="74"/>
      <c r="FB152" s="74"/>
      <c r="FC152" s="74"/>
      <c r="FD152" s="74"/>
      <c r="FE152" s="74"/>
      <c r="FF152" s="74"/>
      <c r="FG152" s="74"/>
      <c r="FH152" s="74"/>
      <c r="FI152" s="74"/>
      <c r="FJ152" s="74"/>
      <c r="FK152" s="74"/>
      <c r="FL152" s="74"/>
      <c r="FM152" s="74"/>
      <c r="FN152" s="74"/>
      <c r="FO152" s="74"/>
      <c r="FP152" s="74"/>
      <c r="FQ152" s="74"/>
      <c r="FR152" s="74"/>
      <c r="FS152" s="74"/>
      <c r="FT152" s="74"/>
      <c r="FU152" s="74"/>
      <c r="FV152" s="74"/>
      <c r="FW152" s="74"/>
      <c r="FX152" s="74"/>
      <c r="FY152" s="74"/>
      <c r="FZ152" s="74"/>
      <c r="GA152" s="74"/>
      <c r="GB152" s="74"/>
      <c r="GC152" s="74"/>
      <c r="GD152" s="74"/>
      <c r="GE152" s="74"/>
      <c r="GF152" s="74"/>
      <c r="GG152" s="74"/>
      <c r="GH152" s="74"/>
      <c r="GI152" s="74"/>
      <c r="GJ152" s="74"/>
      <c r="GK152" s="74"/>
      <c r="GL152" s="74"/>
      <c r="GM152" s="74"/>
      <c r="GN152" s="74"/>
      <c r="GO152" s="74"/>
      <c r="GP152" s="74"/>
      <c r="GQ152" s="74"/>
      <c r="GR152" s="74"/>
      <c r="GS152" s="74"/>
      <c r="GT152" s="74"/>
      <c r="GU152" s="74"/>
      <c r="GV152" s="74"/>
      <c r="GW152" s="74"/>
      <c r="GX152" s="74"/>
      <c r="GY152" s="74"/>
      <c r="GZ152" s="74"/>
      <c r="HA152" s="74"/>
      <c r="HB152" s="74"/>
      <c r="HC152" s="74"/>
      <c r="HD152" s="74"/>
      <c r="HE152" s="74"/>
      <c r="HF152" s="74"/>
      <c r="HG152" s="74"/>
      <c r="HH152" s="74"/>
      <c r="HI152" s="74"/>
      <c r="HJ152" s="74"/>
      <c r="HK152" s="74"/>
      <c r="HL152" s="74"/>
      <c r="HM152" s="74"/>
      <c r="HN152" s="74"/>
      <c r="HO152" s="74"/>
      <c r="HP152" s="74"/>
      <c r="HQ152" s="74"/>
      <c r="HR152" s="74"/>
      <c r="HS152" s="74"/>
      <c r="HT152" s="74"/>
      <c r="HU152" s="74"/>
      <c r="HV152" s="74"/>
      <c r="HW152" s="74"/>
      <c r="HX152" s="74"/>
      <c r="HY152" s="74"/>
      <c r="HZ152" s="74"/>
      <c r="IA152" s="74"/>
      <c r="IB152" s="74"/>
      <c r="IC152" s="74"/>
      <c r="ID152" s="74"/>
      <c r="IE152" s="74"/>
      <c r="IF152" s="74"/>
      <c r="IG152" s="74"/>
      <c r="IH152" s="74"/>
      <c r="II152" s="74"/>
      <c r="IJ152" s="74"/>
      <c r="IK152" s="74"/>
      <c r="IL152" s="74"/>
      <c r="IM152" s="74"/>
    </row>
    <row r="153" spans="1:247" ht="15.75" x14ac:dyDescent="0.25">
      <c r="A153" s="10" t="s">
        <v>357</v>
      </c>
      <c r="B153" s="157">
        <f t="shared" si="517"/>
        <v>2223</v>
      </c>
      <c r="C153" s="157">
        <f t="shared" si="518"/>
        <v>2223</v>
      </c>
      <c r="D153" s="157">
        <f t="shared" si="519"/>
        <v>2223</v>
      </c>
      <c r="E153" s="157"/>
      <c r="F153" s="229">
        <f t="shared" si="516"/>
        <v>0</v>
      </c>
      <c r="G153" s="74">
        <f t="shared" si="485"/>
        <v>0</v>
      </c>
      <c r="H153" s="74"/>
      <c r="I153" s="74"/>
      <c r="J153" s="74"/>
      <c r="K153" s="74"/>
      <c r="L153" s="74"/>
      <c r="M153" s="74"/>
      <c r="N153" s="74"/>
      <c r="O153" s="74"/>
      <c r="P153" s="74"/>
      <c r="Q153" s="74"/>
      <c r="R153" s="74"/>
      <c r="S153" s="74"/>
      <c r="T153" s="74"/>
      <c r="U153" s="74"/>
      <c r="V153" s="74"/>
      <c r="W153" s="73"/>
      <c r="X153" s="74"/>
      <c r="Y153" s="74"/>
      <c r="Z153" s="74"/>
      <c r="AA153" s="74"/>
      <c r="AB153" s="74"/>
      <c r="AC153" s="74"/>
      <c r="AD153" s="74"/>
      <c r="AE153" s="74"/>
      <c r="AF153" s="74"/>
      <c r="AG153" s="74"/>
      <c r="AH153" s="74"/>
      <c r="AI153" s="74"/>
      <c r="AJ153" s="74"/>
      <c r="AK153" s="74"/>
      <c r="AL153" s="74"/>
      <c r="AM153" s="74"/>
      <c r="AN153" s="74"/>
      <c r="AO153" s="74"/>
      <c r="AP153" s="74"/>
      <c r="AQ153" s="74"/>
      <c r="AR153" s="74"/>
      <c r="AS153" s="74"/>
      <c r="AT153" s="74"/>
      <c r="AU153" s="74"/>
      <c r="AV153" s="196"/>
      <c r="AW153" s="196"/>
      <c r="AX153" s="196"/>
      <c r="AY153" s="196"/>
      <c r="AZ153" s="74"/>
      <c r="BA153" s="74"/>
      <c r="BB153" s="74"/>
      <c r="BC153" s="192"/>
      <c r="BD153" s="192"/>
      <c r="BE153" s="74"/>
      <c r="BF153" s="74"/>
      <c r="BG153" s="192"/>
      <c r="BH153" s="74">
        <v>2223</v>
      </c>
      <c r="BI153" s="74">
        <v>2223</v>
      </c>
      <c r="BJ153" s="74">
        <v>0</v>
      </c>
      <c r="BK153" s="75">
        <f t="shared" si="520"/>
        <v>0</v>
      </c>
      <c r="BL153" s="74"/>
      <c r="BM153" s="74"/>
      <c r="BN153" s="74"/>
      <c r="BO153" s="192"/>
      <c r="BP153" s="192"/>
      <c r="BQ153" s="74"/>
      <c r="BR153" s="74"/>
      <c r="BS153" s="192"/>
      <c r="BT153" s="74"/>
      <c r="BU153" s="74"/>
      <c r="BV153" s="74"/>
      <c r="BW153" s="74"/>
      <c r="BX153" s="73"/>
      <c r="BY153" s="73"/>
      <c r="BZ153" s="74"/>
      <c r="CA153" s="192"/>
      <c r="CB153" s="74"/>
      <c r="CC153" s="74"/>
      <c r="CD153" s="74"/>
      <c r="CE153" s="192"/>
      <c r="CF153" s="74"/>
      <c r="CG153" s="74"/>
      <c r="CH153" s="74"/>
      <c r="CI153" s="74"/>
      <c r="CJ153" s="74"/>
      <c r="CK153" s="74"/>
      <c r="CL153" s="74"/>
      <c r="CM153" s="74"/>
      <c r="CN153" s="73"/>
      <c r="CO153" s="73"/>
      <c r="CP153" s="74"/>
      <c r="CQ153" s="192"/>
      <c r="CR153" s="73"/>
      <c r="CS153" s="73"/>
      <c r="CT153" s="74"/>
      <c r="CU153" s="192"/>
      <c r="CV153" s="74"/>
      <c r="CW153" s="74"/>
      <c r="CX153" s="74"/>
      <c r="CY153" s="192"/>
      <c r="CZ153" s="74"/>
      <c r="DA153" s="74"/>
      <c r="DB153" s="74"/>
      <c r="DC153" s="192"/>
      <c r="DD153" s="74"/>
      <c r="DE153" s="74"/>
      <c r="DF153" s="74"/>
      <c r="DG153" s="192"/>
      <c r="DH153" s="74"/>
      <c r="DI153" s="74"/>
      <c r="DJ153" s="74"/>
      <c r="DK153" s="192"/>
      <c r="DL153" s="74"/>
      <c r="DM153" s="74"/>
      <c r="DN153" s="74"/>
      <c r="DO153" s="192"/>
      <c r="DP153" s="74"/>
      <c r="DQ153" s="74"/>
      <c r="DR153" s="74"/>
      <c r="DS153" s="74"/>
      <c r="DT153" s="74"/>
      <c r="DU153" s="74"/>
      <c r="DV153" s="74"/>
      <c r="DW153" s="74"/>
      <c r="DX153" s="74"/>
      <c r="DY153" s="74"/>
      <c r="DZ153" s="74"/>
      <c r="EA153" s="74"/>
      <c r="EB153" s="74"/>
      <c r="EC153" s="74"/>
      <c r="ED153" s="74"/>
      <c r="EE153" s="74"/>
      <c r="EF153" s="74"/>
      <c r="EG153" s="74"/>
      <c r="EH153" s="74"/>
      <c r="EI153" s="74"/>
      <c r="EJ153" s="192"/>
      <c r="EK153" s="73"/>
      <c r="EL153" s="74"/>
      <c r="EM153" s="192"/>
      <c r="EN153" s="74"/>
      <c r="EO153" s="74"/>
      <c r="EP153" s="74"/>
      <c r="EQ153" s="74"/>
      <c r="ER153" s="74"/>
      <c r="ES153" s="74"/>
      <c r="ET153" s="74"/>
      <c r="EU153" s="74"/>
      <c r="EV153" s="77"/>
      <c r="EW153" s="77"/>
      <c r="EX153" s="77"/>
      <c r="EY153" s="77"/>
      <c r="EZ153" s="74"/>
      <c r="FA153" s="74"/>
      <c r="FB153" s="74"/>
      <c r="FC153" s="74"/>
      <c r="FD153" s="74"/>
      <c r="FE153" s="74"/>
      <c r="FF153" s="74"/>
      <c r="FG153" s="74"/>
      <c r="FH153" s="74"/>
      <c r="FI153" s="74"/>
      <c r="FJ153" s="74"/>
      <c r="FK153" s="74"/>
      <c r="FL153" s="74"/>
      <c r="FM153" s="74"/>
      <c r="FN153" s="74"/>
      <c r="FO153" s="74"/>
      <c r="FP153" s="74"/>
      <c r="FQ153" s="74"/>
      <c r="FR153" s="74"/>
      <c r="FS153" s="74"/>
      <c r="FT153" s="74"/>
      <c r="FU153" s="74"/>
      <c r="FV153" s="74"/>
      <c r="FW153" s="74"/>
      <c r="FX153" s="74"/>
      <c r="FY153" s="74"/>
      <c r="FZ153" s="74"/>
      <c r="GA153" s="74"/>
      <c r="GB153" s="74"/>
      <c r="GC153" s="74"/>
      <c r="GD153" s="74"/>
      <c r="GE153" s="74"/>
      <c r="GF153" s="74"/>
      <c r="GG153" s="74"/>
      <c r="GH153" s="74"/>
      <c r="GI153" s="74"/>
      <c r="GJ153" s="74"/>
      <c r="GK153" s="74"/>
      <c r="GL153" s="74"/>
      <c r="GM153" s="74"/>
      <c r="GN153" s="74"/>
      <c r="GO153" s="74"/>
      <c r="GP153" s="74"/>
      <c r="GQ153" s="74"/>
      <c r="GR153" s="74"/>
      <c r="GS153" s="74"/>
      <c r="GT153" s="74"/>
      <c r="GU153" s="74"/>
      <c r="GV153" s="74"/>
      <c r="GW153" s="74"/>
      <c r="GX153" s="74"/>
      <c r="GY153" s="74"/>
      <c r="GZ153" s="74"/>
      <c r="HA153" s="74"/>
      <c r="HB153" s="74"/>
      <c r="HC153" s="74"/>
      <c r="HD153" s="74"/>
      <c r="HE153" s="74"/>
      <c r="HF153" s="74"/>
      <c r="HG153" s="74"/>
      <c r="HH153" s="74"/>
      <c r="HI153" s="74"/>
      <c r="HJ153" s="74"/>
      <c r="HK153" s="74"/>
      <c r="HL153" s="74"/>
      <c r="HM153" s="74"/>
      <c r="HN153" s="74"/>
      <c r="HO153" s="74"/>
      <c r="HP153" s="74"/>
      <c r="HQ153" s="74"/>
      <c r="HR153" s="74"/>
      <c r="HS153" s="74"/>
      <c r="HT153" s="74"/>
      <c r="HU153" s="74"/>
      <c r="HV153" s="74"/>
      <c r="HW153" s="74"/>
      <c r="HX153" s="74"/>
      <c r="HY153" s="74"/>
      <c r="HZ153" s="74"/>
      <c r="IA153" s="74"/>
      <c r="IB153" s="74"/>
      <c r="IC153" s="74"/>
      <c r="ID153" s="74"/>
      <c r="IE153" s="74"/>
      <c r="IF153" s="74"/>
      <c r="IG153" s="74"/>
      <c r="IH153" s="74"/>
      <c r="II153" s="74"/>
      <c r="IJ153" s="74"/>
      <c r="IK153" s="74"/>
      <c r="IL153" s="74"/>
      <c r="IM153" s="74"/>
    </row>
    <row r="154" spans="1:247" ht="15.75" x14ac:dyDescent="0.25">
      <c r="A154" s="10" t="s">
        <v>358</v>
      </c>
      <c r="B154" s="157">
        <f t="shared" si="517"/>
        <v>3564</v>
      </c>
      <c r="C154" s="157">
        <f t="shared" si="518"/>
        <v>3564</v>
      </c>
      <c r="D154" s="157">
        <f t="shared" si="519"/>
        <v>3564</v>
      </c>
      <c r="E154" s="157"/>
      <c r="F154" s="229">
        <f t="shared" si="516"/>
        <v>0</v>
      </c>
      <c r="G154" s="74">
        <f t="shared" si="485"/>
        <v>0</v>
      </c>
      <c r="H154" s="74"/>
      <c r="I154" s="74"/>
      <c r="J154" s="74"/>
      <c r="K154" s="74"/>
      <c r="L154" s="74"/>
      <c r="M154" s="74"/>
      <c r="N154" s="74"/>
      <c r="O154" s="74"/>
      <c r="P154" s="74"/>
      <c r="Q154" s="74"/>
      <c r="R154" s="74"/>
      <c r="S154" s="74"/>
      <c r="T154" s="74"/>
      <c r="U154" s="74"/>
      <c r="V154" s="74"/>
      <c r="W154" s="73"/>
      <c r="X154" s="74"/>
      <c r="Y154" s="74"/>
      <c r="Z154" s="74"/>
      <c r="AA154" s="74"/>
      <c r="AB154" s="74"/>
      <c r="AC154" s="74"/>
      <c r="AD154" s="74"/>
      <c r="AE154" s="74"/>
      <c r="AF154" s="74"/>
      <c r="AG154" s="74"/>
      <c r="AH154" s="74"/>
      <c r="AI154" s="74"/>
      <c r="AJ154" s="74"/>
      <c r="AK154" s="74"/>
      <c r="AL154" s="74"/>
      <c r="AM154" s="74"/>
      <c r="AN154" s="74"/>
      <c r="AO154" s="74"/>
      <c r="AP154" s="74"/>
      <c r="AQ154" s="74"/>
      <c r="AR154" s="74"/>
      <c r="AS154" s="74"/>
      <c r="AT154" s="74"/>
      <c r="AU154" s="74"/>
      <c r="AV154" s="196"/>
      <c r="AW154" s="196"/>
      <c r="AX154" s="196"/>
      <c r="AY154" s="196"/>
      <c r="AZ154" s="74"/>
      <c r="BA154" s="74"/>
      <c r="BB154" s="74"/>
      <c r="BC154" s="192"/>
      <c r="BD154" s="192"/>
      <c r="BE154" s="74"/>
      <c r="BF154" s="74"/>
      <c r="BG154" s="192"/>
      <c r="BH154" s="74">
        <v>3564</v>
      </c>
      <c r="BI154" s="74">
        <v>3564</v>
      </c>
      <c r="BJ154" s="74">
        <v>0</v>
      </c>
      <c r="BK154" s="75">
        <f t="shared" si="520"/>
        <v>0</v>
      </c>
      <c r="BL154" s="74"/>
      <c r="BM154" s="74"/>
      <c r="BN154" s="74"/>
      <c r="BO154" s="192"/>
      <c r="BP154" s="192"/>
      <c r="BQ154" s="74"/>
      <c r="BR154" s="74"/>
      <c r="BS154" s="192"/>
      <c r="BT154" s="74"/>
      <c r="BU154" s="74"/>
      <c r="BV154" s="74"/>
      <c r="BW154" s="74"/>
      <c r="BX154" s="73"/>
      <c r="BY154" s="73"/>
      <c r="BZ154" s="74"/>
      <c r="CA154" s="192"/>
      <c r="CB154" s="74"/>
      <c r="CC154" s="74"/>
      <c r="CD154" s="74"/>
      <c r="CE154" s="192"/>
      <c r="CF154" s="74"/>
      <c r="CG154" s="74"/>
      <c r="CH154" s="74"/>
      <c r="CI154" s="74"/>
      <c r="CJ154" s="74"/>
      <c r="CK154" s="74"/>
      <c r="CL154" s="74"/>
      <c r="CM154" s="74"/>
      <c r="CN154" s="73"/>
      <c r="CO154" s="73"/>
      <c r="CP154" s="74"/>
      <c r="CQ154" s="192"/>
      <c r="CR154" s="73"/>
      <c r="CS154" s="73"/>
      <c r="CT154" s="74"/>
      <c r="CU154" s="192"/>
      <c r="CV154" s="74"/>
      <c r="CW154" s="74"/>
      <c r="CX154" s="74"/>
      <c r="CY154" s="192"/>
      <c r="CZ154" s="74"/>
      <c r="DA154" s="74"/>
      <c r="DB154" s="74"/>
      <c r="DC154" s="192"/>
      <c r="DD154" s="74"/>
      <c r="DE154" s="74"/>
      <c r="DF154" s="74"/>
      <c r="DG154" s="192"/>
      <c r="DH154" s="74"/>
      <c r="DI154" s="74"/>
      <c r="DJ154" s="74"/>
      <c r="DK154" s="192"/>
      <c r="DL154" s="74"/>
      <c r="DM154" s="74"/>
      <c r="DN154" s="74"/>
      <c r="DO154" s="192"/>
      <c r="DP154" s="74"/>
      <c r="DQ154" s="74"/>
      <c r="DR154" s="74"/>
      <c r="DS154" s="74"/>
      <c r="DT154" s="74"/>
      <c r="DU154" s="74"/>
      <c r="DV154" s="74"/>
      <c r="DW154" s="74"/>
      <c r="DX154" s="74"/>
      <c r="DY154" s="74"/>
      <c r="DZ154" s="74"/>
      <c r="EA154" s="74"/>
      <c r="EB154" s="74"/>
      <c r="EC154" s="74"/>
      <c r="ED154" s="74"/>
      <c r="EE154" s="74"/>
      <c r="EF154" s="74"/>
      <c r="EG154" s="74"/>
      <c r="EH154" s="74"/>
      <c r="EI154" s="74"/>
      <c r="EJ154" s="192"/>
      <c r="EK154" s="73"/>
      <c r="EL154" s="74"/>
      <c r="EM154" s="192"/>
      <c r="EN154" s="74"/>
      <c r="EO154" s="74"/>
      <c r="EP154" s="74"/>
      <c r="EQ154" s="74"/>
      <c r="ER154" s="74"/>
      <c r="ES154" s="74"/>
      <c r="ET154" s="74"/>
      <c r="EU154" s="74"/>
      <c r="EV154" s="77"/>
      <c r="EW154" s="77"/>
      <c r="EX154" s="77"/>
      <c r="EY154" s="77"/>
      <c r="EZ154" s="74"/>
      <c r="FA154" s="74"/>
      <c r="FB154" s="74"/>
      <c r="FC154" s="74"/>
      <c r="FD154" s="74"/>
      <c r="FE154" s="74"/>
      <c r="FF154" s="74"/>
      <c r="FG154" s="74"/>
      <c r="FH154" s="74"/>
      <c r="FI154" s="74"/>
      <c r="FJ154" s="74"/>
      <c r="FK154" s="74"/>
      <c r="FL154" s="74"/>
      <c r="FM154" s="74"/>
      <c r="FN154" s="74"/>
      <c r="FO154" s="74"/>
      <c r="FP154" s="74"/>
      <c r="FQ154" s="74"/>
      <c r="FR154" s="74"/>
      <c r="FS154" s="74"/>
      <c r="FT154" s="74"/>
      <c r="FU154" s="74"/>
      <c r="FV154" s="74"/>
      <c r="FW154" s="74"/>
      <c r="FX154" s="74"/>
      <c r="FY154" s="74"/>
      <c r="FZ154" s="74"/>
      <c r="GA154" s="74"/>
      <c r="GB154" s="74"/>
      <c r="GC154" s="74"/>
      <c r="GD154" s="74"/>
      <c r="GE154" s="74"/>
      <c r="GF154" s="74"/>
      <c r="GG154" s="74"/>
      <c r="GH154" s="74"/>
      <c r="GI154" s="74"/>
      <c r="GJ154" s="74"/>
      <c r="GK154" s="74"/>
      <c r="GL154" s="74"/>
      <c r="GM154" s="74"/>
      <c r="GN154" s="74"/>
      <c r="GO154" s="74"/>
      <c r="GP154" s="74"/>
      <c r="GQ154" s="74"/>
      <c r="GR154" s="74"/>
      <c r="GS154" s="74"/>
      <c r="GT154" s="74"/>
      <c r="GU154" s="74"/>
      <c r="GV154" s="74"/>
      <c r="GW154" s="74"/>
      <c r="GX154" s="74"/>
      <c r="GY154" s="74"/>
      <c r="GZ154" s="74"/>
      <c r="HA154" s="74"/>
      <c r="HB154" s="74"/>
      <c r="HC154" s="74"/>
      <c r="HD154" s="74"/>
      <c r="HE154" s="74"/>
      <c r="HF154" s="74"/>
      <c r="HG154" s="74"/>
      <c r="HH154" s="74"/>
      <c r="HI154" s="74"/>
      <c r="HJ154" s="74"/>
      <c r="HK154" s="74"/>
      <c r="HL154" s="74"/>
      <c r="HM154" s="74"/>
      <c r="HN154" s="74"/>
      <c r="HO154" s="74"/>
      <c r="HP154" s="74"/>
      <c r="HQ154" s="74"/>
      <c r="HR154" s="74"/>
      <c r="HS154" s="74"/>
      <c r="HT154" s="74"/>
      <c r="HU154" s="74"/>
      <c r="HV154" s="74"/>
      <c r="HW154" s="74"/>
      <c r="HX154" s="74"/>
      <c r="HY154" s="74"/>
      <c r="HZ154" s="74"/>
      <c r="IA154" s="74"/>
      <c r="IB154" s="74"/>
      <c r="IC154" s="74"/>
      <c r="ID154" s="74"/>
      <c r="IE154" s="74"/>
      <c r="IF154" s="74"/>
      <c r="IG154" s="74"/>
      <c r="IH154" s="74"/>
      <c r="II154" s="74"/>
      <c r="IJ154" s="74"/>
      <c r="IK154" s="74"/>
      <c r="IL154" s="74"/>
      <c r="IM154" s="74"/>
    </row>
    <row r="155" spans="1:247" ht="15.75" x14ac:dyDescent="0.25">
      <c r="A155" s="10" t="s">
        <v>359</v>
      </c>
      <c r="B155" s="157">
        <f t="shared" si="517"/>
        <v>1632</v>
      </c>
      <c r="C155" s="157">
        <f t="shared" si="518"/>
        <v>1632</v>
      </c>
      <c r="D155" s="157">
        <f t="shared" si="519"/>
        <v>1632</v>
      </c>
      <c r="E155" s="157"/>
      <c r="F155" s="229">
        <f t="shared" si="516"/>
        <v>0</v>
      </c>
      <c r="G155" s="74">
        <f t="shared" si="485"/>
        <v>0</v>
      </c>
      <c r="H155" s="74"/>
      <c r="I155" s="74"/>
      <c r="J155" s="74"/>
      <c r="K155" s="74"/>
      <c r="L155" s="74"/>
      <c r="M155" s="74"/>
      <c r="N155" s="74"/>
      <c r="O155" s="74"/>
      <c r="P155" s="74"/>
      <c r="Q155" s="74"/>
      <c r="R155" s="74"/>
      <c r="S155" s="74"/>
      <c r="T155" s="74"/>
      <c r="U155" s="74"/>
      <c r="V155" s="74"/>
      <c r="W155" s="73"/>
      <c r="X155" s="74"/>
      <c r="Y155" s="74"/>
      <c r="Z155" s="74"/>
      <c r="AA155" s="74"/>
      <c r="AB155" s="74"/>
      <c r="AC155" s="74"/>
      <c r="AD155" s="74"/>
      <c r="AE155" s="74"/>
      <c r="AF155" s="74"/>
      <c r="AG155" s="74"/>
      <c r="AH155" s="74"/>
      <c r="AI155" s="74"/>
      <c r="AJ155" s="74"/>
      <c r="AK155" s="74"/>
      <c r="AL155" s="74"/>
      <c r="AM155" s="74"/>
      <c r="AN155" s="74"/>
      <c r="AO155" s="74"/>
      <c r="AP155" s="74"/>
      <c r="AQ155" s="74"/>
      <c r="AR155" s="74"/>
      <c r="AS155" s="74"/>
      <c r="AT155" s="74"/>
      <c r="AU155" s="74"/>
      <c r="AV155" s="196"/>
      <c r="AW155" s="196"/>
      <c r="AX155" s="196"/>
      <c r="AY155" s="196"/>
      <c r="AZ155" s="74"/>
      <c r="BA155" s="74"/>
      <c r="BB155" s="74"/>
      <c r="BC155" s="192"/>
      <c r="BD155" s="192"/>
      <c r="BE155" s="74"/>
      <c r="BF155" s="74"/>
      <c r="BG155" s="192"/>
      <c r="BH155" s="74">
        <v>1632</v>
      </c>
      <c r="BI155" s="74">
        <v>1632</v>
      </c>
      <c r="BJ155" s="74">
        <v>0</v>
      </c>
      <c r="BK155" s="75">
        <f t="shared" si="520"/>
        <v>0</v>
      </c>
      <c r="BL155" s="74"/>
      <c r="BM155" s="74"/>
      <c r="BN155" s="74"/>
      <c r="BO155" s="192"/>
      <c r="BP155" s="192"/>
      <c r="BQ155" s="74"/>
      <c r="BR155" s="74"/>
      <c r="BS155" s="192"/>
      <c r="BT155" s="74"/>
      <c r="BU155" s="74"/>
      <c r="BV155" s="74"/>
      <c r="BW155" s="74"/>
      <c r="BX155" s="73"/>
      <c r="BY155" s="73"/>
      <c r="BZ155" s="74"/>
      <c r="CA155" s="192"/>
      <c r="CB155" s="74"/>
      <c r="CC155" s="74"/>
      <c r="CD155" s="74"/>
      <c r="CE155" s="192"/>
      <c r="CF155" s="74"/>
      <c r="CG155" s="74"/>
      <c r="CH155" s="74"/>
      <c r="CI155" s="74"/>
      <c r="CJ155" s="74"/>
      <c r="CK155" s="74"/>
      <c r="CL155" s="74"/>
      <c r="CM155" s="74"/>
      <c r="CN155" s="73"/>
      <c r="CO155" s="73"/>
      <c r="CP155" s="74"/>
      <c r="CQ155" s="192"/>
      <c r="CR155" s="73"/>
      <c r="CS155" s="73"/>
      <c r="CT155" s="74"/>
      <c r="CU155" s="192"/>
      <c r="CV155" s="74"/>
      <c r="CW155" s="74"/>
      <c r="CX155" s="74"/>
      <c r="CY155" s="192"/>
      <c r="CZ155" s="74"/>
      <c r="DA155" s="74"/>
      <c r="DB155" s="74"/>
      <c r="DC155" s="192"/>
      <c r="DD155" s="74"/>
      <c r="DE155" s="74"/>
      <c r="DF155" s="74"/>
      <c r="DG155" s="192"/>
      <c r="DH155" s="74"/>
      <c r="DI155" s="74"/>
      <c r="DJ155" s="74"/>
      <c r="DK155" s="192"/>
      <c r="DL155" s="74"/>
      <c r="DM155" s="74"/>
      <c r="DN155" s="74"/>
      <c r="DO155" s="192"/>
      <c r="DP155" s="74"/>
      <c r="DQ155" s="74"/>
      <c r="DR155" s="74"/>
      <c r="DS155" s="74"/>
      <c r="DT155" s="74"/>
      <c r="DU155" s="74"/>
      <c r="DV155" s="74"/>
      <c r="DW155" s="74"/>
      <c r="DX155" s="74"/>
      <c r="DY155" s="74"/>
      <c r="DZ155" s="74"/>
      <c r="EA155" s="74"/>
      <c r="EB155" s="74"/>
      <c r="EC155" s="74"/>
      <c r="ED155" s="74"/>
      <c r="EE155" s="74"/>
      <c r="EF155" s="74"/>
      <c r="EG155" s="74"/>
      <c r="EH155" s="74"/>
      <c r="EI155" s="74"/>
      <c r="EJ155" s="192"/>
      <c r="EK155" s="73"/>
      <c r="EL155" s="74"/>
      <c r="EM155" s="192"/>
      <c r="EN155" s="74"/>
      <c r="EO155" s="74"/>
      <c r="EP155" s="74"/>
      <c r="EQ155" s="74"/>
      <c r="ER155" s="74"/>
      <c r="ES155" s="74"/>
      <c r="ET155" s="74"/>
      <c r="EU155" s="74"/>
      <c r="EV155" s="77"/>
      <c r="EW155" s="77"/>
      <c r="EX155" s="77"/>
      <c r="EY155" s="77"/>
      <c r="EZ155" s="74"/>
      <c r="FA155" s="74"/>
      <c r="FB155" s="74"/>
      <c r="FC155" s="74"/>
      <c r="FD155" s="74"/>
      <c r="FE155" s="74"/>
      <c r="FF155" s="74"/>
      <c r="FG155" s="74"/>
      <c r="FH155" s="74"/>
      <c r="FI155" s="74"/>
      <c r="FJ155" s="74"/>
      <c r="FK155" s="74"/>
      <c r="FL155" s="74"/>
      <c r="FM155" s="74"/>
      <c r="FN155" s="74"/>
      <c r="FO155" s="74"/>
      <c r="FP155" s="74"/>
      <c r="FQ155" s="74"/>
      <c r="FR155" s="74"/>
      <c r="FS155" s="74"/>
      <c r="FT155" s="74"/>
      <c r="FU155" s="74"/>
      <c r="FV155" s="74"/>
      <c r="FW155" s="74"/>
      <c r="FX155" s="74"/>
      <c r="FY155" s="74"/>
      <c r="FZ155" s="74"/>
      <c r="GA155" s="74"/>
      <c r="GB155" s="74"/>
      <c r="GC155" s="74"/>
      <c r="GD155" s="74"/>
      <c r="GE155" s="74"/>
      <c r="GF155" s="74"/>
      <c r="GG155" s="74"/>
      <c r="GH155" s="74"/>
      <c r="GI155" s="74"/>
      <c r="GJ155" s="74"/>
      <c r="GK155" s="74"/>
      <c r="GL155" s="74"/>
      <c r="GM155" s="74"/>
      <c r="GN155" s="74"/>
      <c r="GO155" s="74"/>
      <c r="GP155" s="74"/>
      <c r="GQ155" s="74"/>
      <c r="GR155" s="74"/>
      <c r="GS155" s="74"/>
      <c r="GT155" s="74"/>
      <c r="GU155" s="74"/>
      <c r="GV155" s="74"/>
      <c r="GW155" s="74"/>
      <c r="GX155" s="74"/>
      <c r="GY155" s="74"/>
      <c r="GZ155" s="74"/>
      <c r="HA155" s="74"/>
      <c r="HB155" s="74"/>
      <c r="HC155" s="74"/>
      <c r="HD155" s="74"/>
      <c r="HE155" s="74"/>
      <c r="HF155" s="74"/>
      <c r="HG155" s="74"/>
      <c r="HH155" s="74"/>
      <c r="HI155" s="74"/>
      <c r="HJ155" s="74"/>
      <c r="HK155" s="74"/>
      <c r="HL155" s="74"/>
      <c r="HM155" s="74"/>
      <c r="HN155" s="74"/>
      <c r="HO155" s="74"/>
      <c r="HP155" s="74"/>
      <c r="HQ155" s="74"/>
      <c r="HR155" s="74"/>
      <c r="HS155" s="74"/>
      <c r="HT155" s="74"/>
      <c r="HU155" s="74"/>
      <c r="HV155" s="74"/>
      <c r="HW155" s="74"/>
      <c r="HX155" s="74"/>
      <c r="HY155" s="74"/>
      <c r="HZ155" s="74"/>
      <c r="IA155" s="74"/>
      <c r="IB155" s="74"/>
      <c r="IC155" s="74"/>
      <c r="ID155" s="74"/>
      <c r="IE155" s="74"/>
      <c r="IF155" s="74"/>
      <c r="IG155" s="74"/>
      <c r="IH155" s="74"/>
      <c r="II155" s="74"/>
      <c r="IJ155" s="74"/>
      <c r="IK155" s="74"/>
      <c r="IL155" s="74"/>
      <c r="IM155" s="74"/>
    </row>
    <row r="156" spans="1:247" ht="15.75" x14ac:dyDescent="0.25">
      <c r="A156" s="10" t="s">
        <v>361</v>
      </c>
      <c r="B156" s="157">
        <f t="shared" si="517"/>
        <v>2895</v>
      </c>
      <c r="C156" s="157">
        <f t="shared" si="518"/>
        <v>2895</v>
      </c>
      <c r="D156" s="157">
        <f t="shared" si="519"/>
        <v>2895</v>
      </c>
      <c r="E156" s="157"/>
      <c r="F156" s="229">
        <f t="shared" si="516"/>
        <v>0</v>
      </c>
      <c r="G156" s="74">
        <f t="shared" si="485"/>
        <v>0</v>
      </c>
      <c r="H156" s="74"/>
      <c r="I156" s="74"/>
      <c r="J156" s="74"/>
      <c r="K156" s="74"/>
      <c r="L156" s="74"/>
      <c r="M156" s="74"/>
      <c r="N156" s="74"/>
      <c r="O156" s="74"/>
      <c r="P156" s="74"/>
      <c r="Q156" s="74"/>
      <c r="R156" s="74"/>
      <c r="S156" s="74"/>
      <c r="T156" s="74"/>
      <c r="U156" s="74"/>
      <c r="V156" s="74"/>
      <c r="W156" s="73"/>
      <c r="X156" s="74"/>
      <c r="Y156" s="74"/>
      <c r="Z156" s="74"/>
      <c r="AA156" s="74"/>
      <c r="AB156" s="74"/>
      <c r="AC156" s="74"/>
      <c r="AD156" s="74"/>
      <c r="AE156" s="74"/>
      <c r="AF156" s="74"/>
      <c r="AG156" s="74"/>
      <c r="AH156" s="74"/>
      <c r="AI156" s="74"/>
      <c r="AJ156" s="74"/>
      <c r="AK156" s="74"/>
      <c r="AL156" s="74"/>
      <c r="AM156" s="74"/>
      <c r="AN156" s="74"/>
      <c r="AO156" s="74"/>
      <c r="AP156" s="74"/>
      <c r="AQ156" s="74"/>
      <c r="AR156" s="74"/>
      <c r="AS156" s="74"/>
      <c r="AT156" s="74"/>
      <c r="AU156" s="74"/>
      <c r="AV156" s="196"/>
      <c r="AW156" s="196"/>
      <c r="AX156" s="196"/>
      <c r="AY156" s="196"/>
      <c r="AZ156" s="74"/>
      <c r="BA156" s="74"/>
      <c r="BB156" s="74"/>
      <c r="BC156" s="192"/>
      <c r="BD156" s="192"/>
      <c r="BE156" s="74"/>
      <c r="BF156" s="74"/>
      <c r="BG156" s="192"/>
      <c r="BH156" s="74">
        <v>2895</v>
      </c>
      <c r="BI156" s="74">
        <v>2895</v>
      </c>
      <c r="BJ156" s="74">
        <v>0</v>
      </c>
      <c r="BK156" s="75">
        <f t="shared" si="520"/>
        <v>0</v>
      </c>
      <c r="BL156" s="74"/>
      <c r="BM156" s="74"/>
      <c r="BN156" s="74"/>
      <c r="BO156" s="192"/>
      <c r="BP156" s="192"/>
      <c r="BQ156" s="74"/>
      <c r="BR156" s="74"/>
      <c r="BS156" s="192"/>
      <c r="BT156" s="74"/>
      <c r="BU156" s="74"/>
      <c r="BV156" s="74"/>
      <c r="BW156" s="74"/>
      <c r="BX156" s="73"/>
      <c r="BY156" s="73"/>
      <c r="BZ156" s="74"/>
      <c r="CA156" s="192"/>
      <c r="CB156" s="74"/>
      <c r="CC156" s="74"/>
      <c r="CD156" s="74"/>
      <c r="CE156" s="192"/>
      <c r="CF156" s="74"/>
      <c r="CG156" s="74"/>
      <c r="CH156" s="74"/>
      <c r="CI156" s="74"/>
      <c r="CJ156" s="74"/>
      <c r="CK156" s="74"/>
      <c r="CL156" s="74"/>
      <c r="CM156" s="74"/>
      <c r="CN156" s="73"/>
      <c r="CO156" s="73"/>
      <c r="CP156" s="74"/>
      <c r="CQ156" s="192"/>
      <c r="CR156" s="73"/>
      <c r="CS156" s="73"/>
      <c r="CT156" s="74"/>
      <c r="CU156" s="192"/>
      <c r="CV156" s="74"/>
      <c r="CW156" s="74"/>
      <c r="CX156" s="74"/>
      <c r="CY156" s="192"/>
      <c r="CZ156" s="74"/>
      <c r="DA156" s="74"/>
      <c r="DB156" s="74"/>
      <c r="DC156" s="192"/>
      <c r="DD156" s="74"/>
      <c r="DE156" s="74"/>
      <c r="DF156" s="74"/>
      <c r="DG156" s="192"/>
      <c r="DH156" s="74"/>
      <c r="DI156" s="74"/>
      <c r="DJ156" s="74"/>
      <c r="DK156" s="192"/>
      <c r="DL156" s="74"/>
      <c r="DM156" s="74"/>
      <c r="DN156" s="74"/>
      <c r="DO156" s="192"/>
      <c r="DP156" s="74"/>
      <c r="DQ156" s="74"/>
      <c r="DR156" s="74"/>
      <c r="DS156" s="74"/>
      <c r="DT156" s="74"/>
      <c r="DU156" s="74"/>
      <c r="DV156" s="74"/>
      <c r="DW156" s="74"/>
      <c r="DX156" s="74"/>
      <c r="DY156" s="74"/>
      <c r="DZ156" s="74"/>
      <c r="EA156" s="74"/>
      <c r="EB156" s="74"/>
      <c r="EC156" s="74"/>
      <c r="ED156" s="74"/>
      <c r="EE156" s="74"/>
      <c r="EF156" s="74"/>
      <c r="EG156" s="74"/>
      <c r="EH156" s="74"/>
      <c r="EI156" s="74"/>
      <c r="EJ156" s="192"/>
      <c r="EK156" s="73"/>
      <c r="EL156" s="74"/>
      <c r="EM156" s="192"/>
      <c r="EN156" s="74"/>
      <c r="EO156" s="74"/>
      <c r="EP156" s="74"/>
      <c r="EQ156" s="74"/>
      <c r="ER156" s="74"/>
      <c r="ES156" s="74"/>
      <c r="ET156" s="74"/>
      <c r="EU156" s="74"/>
      <c r="EV156" s="77"/>
      <c r="EW156" s="77"/>
      <c r="EX156" s="77"/>
      <c r="EY156" s="77"/>
      <c r="EZ156" s="74"/>
      <c r="FA156" s="74"/>
      <c r="FB156" s="74"/>
      <c r="FC156" s="74"/>
      <c r="FD156" s="74"/>
      <c r="FE156" s="74"/>
      <c r="FF156" s="74"/>
      <c r="FG156" s="74"/>
      <c r="FH156" s="74"/>
      <c r="FI156" s="74"/>
      <c r="FJ156" s="74"/>
      <c r="FK156" s="74"/>
      <c r="FL156" s="74"/>
      <c r="FM156" s="74"/>
      <c r="FN156" s="74"/>
      <c r="FO156" s="74"/>
      <c r="FP156" s="74"/>
      <c r="FQ156" s="74"/>
      <c r="FR156" s="74"/>
      <c r="FS156" s="74"/>
      <c r="FT156" s="74"/>
      <c r="FU156" s="74"/>
      <c r="FV156" s="74"/>
      <c r="FW156" s="74"/>
      <c r="FX156" s="74"/>
      <c r="FY156" s="74"/>
      <c r="FZ156" s="74"/>
      <c r="GA156" s="74"/>
      <c r="GB156" s="74"/>
      <c r="GC156" s="74"/>
      <c r="GD156" s="74"/>
      <c r="GE156" s="74"/>
      <c r="GF156" s="74"/>
      <c r="GG156" s="74"/>
      <c r="GH156" s="74"/>
      <c r="GI156" s="74"/>
      <c r="GJ156" s="74"/>
      <c r="GK156" s="74"/>
      <c r="GL156" s="74"/>
      <c r="GM156" s="74"/>
      <c r="GN156" s="74"/>
      <c r="GO156" s="74"/>
      <c r="GP156" s="74"/>
      <c r="GQ156" s="74"/>
      <c r="GR156" s="74"/>
      <c r="GS156" s="74"/>
      <c r="GT156" s="74"/>
      <c r="GU156" s="74"/>
      <c r="GV156" s="74"/>
      <c r="GW156" s="74"/>
      <c r="GX156" s="74"/>
      <c r="GY156" s="74"/>
      <c r="GZ156" s="74"/>
      <c r="HA156" s="74"/>
      <c r="HB156" s="74"/>
      <c r="HC156" s="74"/>
      <c r="HD156" s="74"/>
      <c r="HE156" s="74"/>
      <c r="HF156" s="74"/>
      <c r="HG156" s="74"/>
      <c r="HH156" s="74"/>
      <c r="HI156" s="74"/>
      <c r="HJ156" s="74"/>
      <c r="HK156" s="74"/>
      <c r="HL156" s="74"/>
      <c r="HM156" s="74"/>
      <c r="HN156" s="74"/>
      <c r="HO156" s="74"/>
      <c r="HP156" s="74"/>
      <c r="HQ156" s="74"/>
      <c r="HR156" s="74"/>
      <c r="HS156" s="74"/>
      <c r="HT156" s="74"/>
      <c r="HU156" s="74"/>
      <c r="HV156" s="74"/>
      <c r="HW156" s="74"/>
      <c r="HX156" s="74"/>
      <c r="HY156" s="74"/>
      <c r="HZ156" s="74"/>
      <c r="IA156" s="74"/>
      <c r="IB156" s="74"/>
      <c r="IC156" s="74"/>
      <c r="ID156" s="74"/>
      <c r="IE156" s="74"/>
      <c r="IF156" s="74"/>
      <c r="IG156" s="74"/>
      <c r="IH156" s="74"/>
      <c r="II156" s="74"/>
      <c r="IJ156" s="74"/>
      <c r="IK156" s="74"/>
      <c r="IL156" s="74"/>
      <c r="IM156" s="74"/>
    </row>
    <row r="157" spans="1:247" ht="15.75" x14ac:dyDescent="0.25">
      <c r="A157" s="10" t="s">
        <v>360</v>
      </c>
      <c r="B157" s="157">
        <f t="shared" si="517"/>
        <v>1986</v>
      </c>
      <c r="C157" s="157">
        <f t="shared" si="518"/>
        <v>1986</v>
      </c>
      <c r="D157" s="157">
        <f t="shared" si="519"/>
        <v>1986</v>
      </c>
      <c r="E157" s="157"/>
      <c r="F157" s="229">
        <f t="shared" si="516"/>
        <v>0</v>
      </c>
      <c r="G157" s="74">
        <f t="shared" si="485"/>
        <v>0</v>
      </c>
      <c r="H157" s="74"/>
      <c r="I157" s="74"/>
      <c r="J157" s="74"/>
      <c r="K157" s="74"/>
      <c r="L157" s="74"/>
      <c r="M157" s="74"/>
      <c r="N157" s="74"/>
      <c r="O157" s="74"/>
      <c r="P157" s="74"/>
      <c r="Q157" s="74"/>
      <c r="R157" s="74"/>
      <c r="S157" s="74"/>
      <c r="T157" s="74"/>
      <c r="U157" s="74"/>
      <c r="V157" s="74"/>
      <c r="W157" s="73"/>
      <c r="X157" s="74"/>
      <c r="Y157" s="74"/>
      <c r="Z157" s="74"/>
      <c r="AA157" s="74"/>
      <c r="AB157" s="74"/>
      <c r="AC157" s="74"/>
      <c r="AD157" s="74"/>
      <c r="AE157" s="74"/>
      <c r="AF157" s="74"/>
      <c r="AG157" s="74"/>
      <c r="AH157" s="74"/>
      <c r="AI157" s="74"/>
      <c r="AJ157" s="74"/>
      <c r="AK157" s="74"/>
      <c r="AL157" s="74"/>
      <c r="AM157" s="74"/>
      <c r="AN157" s="74"/>
      <c r="AO157" s="74"/>
      <c r="AP157" s="74"/>
      <c r="AQ157" s="74"/>
      <c r="AR157" s="74"/>
      <c r="AS157" s="74"/>
      <c r="AT157" s="74"/>
      <c r="AU157" s="74"/>
      <c r="AV157" s="196"/>
      <c r="AW157" s="196"/>
      <c r="AX157" s="196"/>
      <c r="AY157" s="196"/>
      <c r="AZ157" s="74"/>
      <c r="BA157" s="74"/>
      <c r="BB157" s="74"/>
      <c r="BC157" s="192"/>
      <c r="BD157" s="192"/>
      <c r="BE157" s="74"/>
      <c r="BF157" s="74"/>
      <c r="BG157" s="192"/>
      <c r="BH157" s="74">
        <v>1986</v>
      </c>
      <c r="BI157" s="74">
        <v>1986</v>
      </c>
      <c r="BJ157" s="74">
        <v>0</v>
      </c>
      <c r="BK157" s="75">
        <f t="shared" si="520"/>
        <v>0</v>
      </c>
      <c r="BL157" s="74"/>
      <c r="BM157" s="74"/>
      <c r="BN157" s="74"/>
      <c r="BO157" s="192"/>
      <c r="BP157" s="192"/>
      <c r="BQ157" s="74"/>
      <c r="BR157" s="74"/>
      <c r="BS157" s="192"/>
      <c r="BT157" s="74"/>
      <c r="BU157" s="74"/>
      <c r="BV157" s="74"/>
      <c r="BW157" s="74"/>
      <c r="BX157" s="73"/>
      <c r="BY157" s="73"/>
      <c r="BZ157" s="74"/>
      <c r="CA157" s="192"/>
      <c r="CB157" s="74"/>
      <c r="CC157" s="74"/>
      <c r="CD157" s="74"/>
      <c r="CE157" s="192"/>
      <c r="CF157" s="74"/>
      <c r="CG157" s="74"/>
      <c r="CH157" s="74"/>
      <c r="CI157" s="74"/>
      <c r="CJ157" s="74"/>
      <c r="CK157" s="74"/>
      <c r="CL157" s="74"/>
      <c r="CM157" s="74"/>
      <c r="CN157" s="73"/>
      <c r="CO157" s="73"/>
      <c r="CP157" s="74"/>
      <c r="CQ157" s="192"/>
      <c r="CR157" s="73"/>
      <c r="CS157" s="73"/>
      <c r="CT157" s="74"/>
      <c r="CU157" s="192"/>
      <c r="CV157" s="74"/>
      <c r="CW157" s="74"/>
      <c r="CX157" s="74"/>
      <c r="CY157" s="192"/>
      <c r="CZ157" s="74"/>
      <c r="DA157" s="74"/>
      <c r="DB157" s="74"/>
      <c r="DC157" s="192"/>
      <c r="DD157" s="74"/>
      <c r="DE157" s="74"/>
      <c r="DF157" s="74"/>
      <c r="DG157" s="192"/>
      <c r="DH157" s="74"/>
      <c r="DI157" s="74"/>
      <c r="DJ157" s="74"/>
      <c r="DK157" s="192"/>
      <c r="DL157" s="74"/>
      <c r="DM157" s="74"/>
      <c r="DN157" s="74"/>
      <c r="DO157" s="192"/>
      <c r="DP157" s="74"/>
      <c r="DQ157" s="74"/>
      <c r="DR157" s="74"/>
      <c r="DS157" s="74"/>
      <c r="DT157" s="74"/>
      <c r="DU157" s="74"/>
      <c r="DV157" s="74"/>
      <c r="DW157" s="74"/>
      <c r="DX157" s="74"/>
      <c r="DY157" s="74"/>
      <c r="DZ157" s="74"/>
      <c r="EA157" s="74"/>
      <c r="EB157" s="74"/>
      <c r="EC157" s="74"/>
      <c r="ED157" s="74"/>
      <c r="EE157" s="74"/>
      <c r="EF157" s="74"/>
      <c r="EG157" s="74"/>
      <c r="EH157" s="74"/>
      <c r="EI157" s="74"/>
      <c r="EJ157" s="192"/>
      <c r="EK157" s="73"/>
      <c r="EL157" s="74"/>
      <c r="EM157" s="192"/>
      <c r="EN157" s="74"/>
      <c r="EO157" s="74"/>
      <c r="EP157" s="74"/>
      <c r="EQ157" s="74"/>
      <c r="ER157" s="74"/>
      <c r="ES157" s="74"/>
      <c r="ET157" s="74"/>
      <c r="EU157" s="74"/>
      <c r="EV157" s="77"/>
      <c r="EW157" s="77"/>
      <c r="EX157" s="77"/>
      <c r="EY157" s="77"/>
      <c r="EZ157" s="74"/>
      <c r="FA157" s="74"/>
      <c r="FB157" s="74"/>
      <c r="FC157" s="74"/>
      <c r="FD157" s="74"/>
      <c r="FE157" s="74"/>
      <c r="FF157" s="74"/>
      <c r="FG157" s="74"/>
      <c r="FH157" s="74"/>
      <c r="FI157" s="74"/>
      <c r="FJ157" s="74"/>
      <c r="FK157" s="74"/>
      <c r="FL157" s="74"/>
      <c r="FM157" s="74"/>
      <c r="FN157" s="74"/>
      <c r="FO157" s="74"/>
      <c r="FP157" s="74"/>
      <c r="FQ157" s="74"/>
      <c r="FR157" s="74"/>
      <c r="FS157" s="74"/>
      <c r="FT157" s="74"/>
      <c r="FU157" s="74"/>
      <c r="FV157" s="74"/>
      <c r="FW157" s="74"/>
      <c r="FX157" s="74"/>
      <c r="FY157" s="74"/>
      <c r="FZ157" s="74"/>
      <c r="GA157" s="74"/>
      <c r="GB157" s="74"/>
      <c r="GC157" s="74"/>
      <c r="GD157" s="74"/>
      <c r="GE157" s="74"/>
      <c r="GF157" s="74"/>
      <c r="GG157" s="74"/>
      <c r="GH157" s="74"/>
      <c r="GI157" s="74"/>
      <c r="GJ157" s="74"/>
      <c r="GK157" s="74"/>
      <c r="GL157" s="74"/>
      <c r="GM157" s="74"/>
      <c r="GN157" s="74"/>
      <c r="GO157" s="74"/>
      <c r="GP157" s="74"/>
      <c r="GQ157" s="74"/>
      <c r="GR157" s="74"/>
      <c r="GS157" s="74"/>
      <c r="GT157" s="74"/>
      <c r="GU157" s="74"/>
      <c r="GV157" s="74"/>
      <c r="GW157" s="74"/>
      <c r="GX157" s="74"/>
      <c r="GY157" s="74"/>
      <c r="GZ157" s="74"/>
      <c r="HA157" s="74"/>
      <c r="HB157" s="74"/>
      <c r="HC157" s="74"/>
      <c r="HD157" s="74"/>
      <c r="HE157" s="74"/>
      <c r="HF157" s="74"/>
      <c r="HG157" s="74"/>
      <c r="HH157" s="74"/>
      <c r="HI157" s="74"/>
      <c r="HJ157" s="74"/>
      <c r="HK157" s="74"/>
      <c r="HL157" s="74"/>
      <c r="HM157" s="74"/>
      <c r="HN157" s="74"/>
      <c r="HO157" s="74"/>
      <c r="HP157" s="74"/>
      <c r="HQ157" s="74"/>
      <c r="HR157" s="74"/>
      <c r="HS157" s="74"/>
      <c r="HT157" s="74"/>
      <c r="HU157" s="74"/>
      <c r="HV157" s="74"/>
      <c r="HW157" s="74"/>
      <c r="HX157" s="74"/>
      <c r="HY157" s="74"/>
      <c r="HZ157" s="74"/>
      <c r="IA157" s="74"/>
      <c r="IB157" s="74"/>
      <c r="IC157" s="74"/>
      <c r="ID157" s="74"/>
      <c r="IE157" s="74"/>
      <c r="IF157" s="74"/>
      <c r="IG157" s="74"/>
      <c r="IH157" s="74"/>
      <c r="II157" s="74"/>
      <c r="IJ157" s="74"/>
      <c r="IK157" s="74"/>
      <c r="IL157" s="74"/>
      <c r="IM157" s="74"/>
    </row>
    <row r="158" spans="1:247" ht="15.75" x14ac:dyDescent="0.25">
      <c r="A158" s="10" t="s">
        <v>170</v>
      </c>
      <c r="B158" s="157">
        <f t="shared" si="517"/>
        <v>1602</v>
      </c>
      <c r="C158" s="157">
        <f t="shared" si="518"/>
        <v>1602</v>
      </c>
      <c r="D158" s="157">
        <f t="shared" si="519"/>
        <v>1602</v>
      </c>
      <c r="E158" s="157"/>
      <c r="F158" s="229">
        <f t="shared" si="516"/>
        <v>0</v>
      </c>
      <c r="G158" s="74">
        <f t="shared" ref="G158:G177" si="541">F158/C158*100</f>
        <v>0</v>
      </c>
      <c r="H158" s="74"/>
      <c r="I158" s="74"/>
      <c r="J158" s="74"/>
      <c r="K158" s="74"/>
      <c r="L158" s="74"/>
      <c r="M158" s="74"/>
      <c r="N158" s="74"/>
      <c r="O158" s="74"/>
      <c r="P158" s="74"/>
      <c r="Q158" s="74"/>
      <c r="R158" s="74"/>
      <c r="S158" s="74"/>
      <c r="T158" s="74"/>
      <c r="U158" s="74"/>
      <c r="V158" s="74"/>
      <c r="W158" s="73"/>
      <c r="X158" s="74"/>
      <c r="Y158" s="74"/>
      <c r="Z158" s="74"/>
      <c r="AA158" s="74"/>
      <c r="AB158" s="74"/>
      <c r="AC158" s="74"/>
      <c r="AD158" s="74"/>
      <c r="AE158" s="74"/>
      <c r="AF158" s="74"/>
      <c r="AG158" s="74"/>
      <c r="AH158" s="74"/>
      <c r="AI158" s="74"/>
      <c r="AJ158" s="74"/>
      <c r="AK158" s="74"/>
      <c r="AL158" s="74"/>
      <c r="AM158" s="74"/>
      <c r="AN158" s="74"/>
      <c r="AO158" s="74"/>
      <c r="AP158" s="74"/>
      <c r="AQ158" s="74"/>
      <c r="AR158" s="74"/>
      <c r="AS158" s="74"/>
      <c r="AT158" s="74"/>
      <c r="AU158" s="74"/>
      <c r="AV158" s="196"/>
      <c r="AW158" s="196"/>
      <c r="AX158" s="196"/>
      <c r="AY158" s="196"/>
      <c r="AZ158" s="74"/>
      <c r="BA158" s="74"/>
      <c r="BB158" s="74"/>
      <c r="BC158" s="192"/>
      <c r="BD158" s="192"/>
      <c r="BE158" s="74"/>
      <c r="BF158" s="74"/>
      <c r="BG158" s="192"/>
      <c r="BH158" s="74">
        <v>1602</v>
      </c>
      <c r="BI158" s="74">
        <v>1602</v>
      </c>
      <c r="BJ158" s="74">
        <v>0</v>
      </c>
      <c r="BK158" s="75">
        <f t="shared" si="520"/>
        <v>0</v>
      </c>
      <c r="BL158" s="74"/>
      <c r="BM158" s="74"/>
      <c r="BN158" s="74"/>
      <c r="BO158" s="192"/>
      <c r="BP158" s="192"/>
      <c r="BQ158" s="74"/>
      <c r="BR158" s="74"/>
      <c r="BS158" s="192"/>
      <c r="BT158" s="74"/>
      <c r="BU158" s="74"/>
      <c r="BV158" s="74"/>
      <c r="BW158" s="74"/>
      <c r="BX158" s="73"/>
      <c r="BY158" s="73"/>
      <c r="BZ158" s="74"/>
      <c r="CA158" s="192"/>
      <c r="CB158" s="74"/>
      <c r="CC158" s="74"/>
      <c r="CD158" s="74"/>
      <c r="CE158" s="192"/>
      <c r="CF158" s="74"/>
      <c r="CG158" s="74"/>
      <c r="CH158" s="74"/>
      <c r="CI158" s="74"/>
      <c r="CJ158" s="74"/>
      <c r="CK158" s="74"/>
      <c r="CL158" s="74"/>
      <c r="CM158" s="74"/>
      <c r="CN158" s="73"/>
      <c r="CO158" s="73"/>
      <c r="CP158" s="74"/>
      <c r="CQ158" s="192"/>
      <c r="CR158" s="73"/>
      <c r="CS158" s="73"/>
      <c r="CT158" s="74"/>
      <c r="CU158" s="192"/>
      <c r="CV158" s="74"/>
      <c r="CW158" s="74"/>
      <c r="CX158" s="74"/>
      <c r="CY158" s="192"/>
      <c r="CZ158" s="74"/>
      <c r="DA158" s="74"/>
      <c r="DB158" s="74"/>
      <c r="DC158" s="192"/>
      <c r="DD158" s="74"/>
      <c r="DE158" s="74"/>
      <c r="DF158" s="74"/>
      <c r="DG158" s="192"/>
      <c r="DH158" s="74"/>
      <c r="DI158" s="74"/>
      <c r="DJ158" s="74"/>
      <c r="DK158" s="192"/>
      <c r="DL158" s="74"/>
      <c r="DM158" s="74"/>
      <c r="DN158" s="74"/>
      <c r="DO158" s="192"/>
      <c r="DP158" s="74"/>
      <c r="DQ158" s="74"/>
      <c r="DR158" s="74"/>
      <c r="DS158" s="74"/>
      <c r="DT158" s="74"/>
      <c r="DU158" s="74"/>
      <c r="DV158" s="74"/>
      <c r="DW158" s="74"/>
      <c r="DX158" s="74"/>
      <c r="DY158" s="74"/>
      <c r="DZ158" s="74"/>
      <c r="EA158" s="74"/>
      <c r="EB158" s="74"/>
      <c r="EC158" s="74"/>
      <c r="ED158" s="74"/>
      <c r="EE158" s="74"/>
      <c r="EF158" s="74"/>
      <c r="EG158" s="74"/>
      <c r="EH158" s="74"/>
      <c r="EI158" s="74"/>
      <c r="EJ158" s="192"/>
      <c r="EK158" s="73"/>
      <c r="EL158" s="74"/>
      <c r="EM158" s="192"/>
      <c r="EN158" s="74"/>
      <c r="EO158" s="74"/>
      <c r="EP158" s="74"/>
      <c r="EQ158" s="74"/>
      <c r="ER158" s="74"/>
      <c r="ES158" s="74"/>
      <c r="ET158" s="74"/>
      <c r="EU158" s="74"/>
      <c r="EV158" s="77"/>
      <c r="EW158" s="77"/>
      <c r="EX158" s="77"/>
      <c r="EY158" s="77"/>
      <c r="EZ158" s="74"/>
      <c r="FA158" s="74"/>
      <c r="FB158" s="74"/>
      <c r="FC158" s="74"/>
      <c r="FD158" s="74"/>
      <c r="FE158" s="74"/>
      <c r="FF158" s="74"/>
      <c r="FG158" s="74"/>
      <c r="FH158" s="74"/>
      <c r="FI158" s="74"/>
      <c r="FJ158" s="74"/>
      <c r="FK158" s="74"/>
      <c r="FL158" s="74"/>
      <c r="FM158" s="74"/>
      <c r="FN158" s="74"/>
      <c r="FO158" s="74"/>
      <c r="FP158" s="74"/>
      <c r="FQ158" s="74"/>
      <c r="FR158" s="74"/>
      <c r="FS158" s="74"/>
      <c r="FT158" s="74"/>
      <c r="FU158" s="74"/>
      <c r="FV158" s="74"/>
      <c r="FW158" s="74"/>
      <c r="FX158" s="74"/>
      <c r="FY158" s="74"/>
      <c r="FZ158" s="74"/>
      <c r="GA158" s="74"/>
      <c r="GB158" s="74"/>
      <c r="GC158" s="74"/>
      <c r="GD158" s="74"/>
      <c r="GE158" s="74"/>
      <c r="GF158" s="74"/>
      <c r="GG158" s="74"/>
      <c r="GH158" s="74"/>
      <c r="GI158" s="74"/>
      <c r="GJ158" s="74"/>
      <c r="GK158" s="74"/>
      <c r="GL158" s="74"/>
      <c r="GM158" s="74"/>
      <c r="GN158" s="74"/>
      <c r="GO158" s="74"/>
      <c r="GP158" s="74"/>
      <c r="GQ158" s="74"/>
      <c r="GR158" s="74"/>
      <c r="GS158" s="74"/>
      <c r="GT158" s="74"/>
      <c r="GU158" s="74"/>
      <c r="GV158" s="74"/>
      <c r="GW158" s="74"/>
      <c r="GX158" s="74"/>
      <c r="GY158" s="74"/>
      <c r="GZ158" s="74"/>
      <c r="HA158" s="74"/>
      <c r="HB158" s="74"/>
      <c r="HC158" s="74"/>
      <c r="HD158" s="74"/>
      <c r="HE158" s="74"/>
      <c r="HF158" s="74"/>
      <c r="HG158" s="74"/>
      <c r="HH158" s="74"/>
      <c r="HI158" s="74"/>
      <c r="HJ158" s="74"/>
      <c r="HK158" s="74"/>
      <c r="HL158" s="74"/>
      <c r="HM158" s="74"/>
      <c r="HN158" s="74"/>
      <c r="HO158" s="74"/>
      <c r="HP158" s="74"/>
      <c r="HQ158" s="74"/>
      <c r="HR158" s="74"/>
      <c r="HS158" s="74"/>
      <c r="HT158" s="74"/>
      <c r="HU158" s="74"/>
      <c r="HV158" s="74"/>
      <c r="HW158" s="74"/>
      <c r="HX158" s="74"/>
      <c r="HY158" s="74"/>
      <c r="HZ158" s="74"/>
      <c r="IA158" s="74"/>
      <c r="IB158" s="74"/>
      <c r="IC158" s="74"/>
      <c r="ID158" s="74"/>
      <c r="IE158" s="74"/>
      <c r="IF158" s="74"/>
      <c r="IG158" s="74"/>
      <c r="IH158" s="74"/>
      <c r="II158" s="74"/>
      <c r="IJ158" s="74"/>
      <c r="IK158" s="74"/>
      <c r="IL158" s="74"/>
      <c r="IM158" s="74"/>
    </row>
    <row r="159" spans="1:247" s="69" customFormat="1" ht="31.5" x14ac:dyDescent="0.25">
      <c r="A159" s="80" t="s">
        <v>176</v>
      </c>
      <c r="B159" s="156">
        <f t="shared" si="517"/>
        <v>181155.50607</v>
      </c>
      <c r="C159" s="156">
        <f t="shared" si="518"/>
        <v>190884.40117999999</v>
      </c>
      <c r="D159" s="156">
        <f t="shared" si="519"/>
        <v>190884.40117999999</v>
      </c>
      <c r="E159" s="156"/>
      <c r="F159" s="228">
        <f t="shared" si="516"/>
        <v>13035.636040000001</v>
      </c>
      <c r="G159" s="71">
        <f t="shared" si="541"/>
        <v>6.8290734912946975</v>
      </c>
      <c r="H159" s="72">
        <f>H160+H161+H162+H163+H164+H165+H166+H167+H168+H169</f>
        <v>0</v>
      </c>
      <c r="I159" s="72">
        <f>I160+I161+I162+I163+I164+I165+I166+I167+I168+I169</f>
        <v>0</v>
      </c>
      <c r="J159" s="72">
        <f>J160+J161+J162+J163+J164+J165+J166+J167+J168+J169</f>
        <v>0</v>
      </c>
      <c r="K159" s="71"/>
      <c r="L159" s="72">
        <f t="shared" ref="L159" si="542">L160+L161+L162+L163+L164+L165+L166+L167+L168+L169</f>
        <v>1234.8</v>
      </c>
      <c r="M159" s="72">
        <f t="shared" ref="M159:N159" si="543">M160+M161+M162+M163+M164+M165+M166+M167+M168+M169</f>
        <v>1234.8</v>
      </c>
      <c r="N159" s="72">
        <f t="shared" si="543"/>
        <v>1234.8</v>
      </c>
      <c r="O159" s="72">
        <f>N159/M159*100</f>
        <v>100</v>
      </c>
      <c r="P159" s="72">
        <f t="shared" ref="P159" si="544">P160+P161+P162+P163+P164+P165+P166+P167+P168+P169</f>
        <v>0</v>
      </c>
      <c r="Q159" s="72">
        <f t="shared" ref="Q159:V159" si="545">Q160+Q161+Q162+Q163+Q164+Q165+Q166+Q167+Q168+Q169</f>
        <v>0</v>
      </c>
      <c r="R159" s="72">
        <f t="shared" si="545"/>
        <v>0</v>
      </c>
      <c r="S159" s="72">
        <f t="shared" si="545"/>
        <v>0</v>
      </c>
      <c r="T159" s="72">
        <f t="shared" ref="T159" si="546">T160+T161+T162+T163+T164+T165+T166+T167+T168+T169</f>
        <v>0</v>
      </c>
      <c r="U159" s="72">
        <f t="shared" si="545"/>
        <v>0</v>
      </c>
      <c r="V159" s="72">
        <f t="shared" si="545"/>
        <v>0</v>
      </c>
      <c r="W159" s="72"/>
      <c r="X159" s="72">
        <f>X160+X161+X162+X163+X164+X165+X166+X167+X168+X169</f>
        <v>112.35955</v>
      </c>
      <c r="Y159" s="72">
        <f>Y160+Y161+Y162+Y163+Y164+Y165+Y166+Y167+Y168+Y169</f>
        <v>112.35955</v>
      </c>
      <c r="Z159" s="72">
        <f>Z160+Z161+Z162+Z163+Z164+Z165+Z166+Z167+Z168+Z169</f>
        <v>112.35955</v>
      </c>
      <c r="AA159" s="71">
        <f>Z159/Y159*100</f>
        <v>100</v>
      </c>
      <c r="AB159" s="72">
        <f t="shared" ref="AB159" si="547">AB160+AB161+AB162+AB163+AB164+AB165+AB166+AB167+AB168+AB169</f>
        <v>0</v>
      </c>
      <c r="AC159" s="72">
        <f t="shared" ref="AC159:AH159" si="548">AC160+AC161+AC162+AC163+AC164+AC165+AC166+AC167+AC168+AC169</f>
        <v>0</v>
      </c>
      <c r="AD159" s="72">
        <f t="shared" si="548"/>
        <v>0</v>
      </c>
      <c r="AE159" s="72">
        <f t="shared" si="548"/>
        <v>0</v>
      </c>
      <c r="AF159" s="72">
        <f t="shared" ref="AF159" si="549">AF160+AF161+AF162+AF163+AF164+AF165+AF166+AF167+AF168+AF169</f>
        <v>103.04652</v>
      </c>
      <c r="AG159" s="72">
        <f t="shared" si="548"/>
        <v>103.04652</v>
      </c>
      <c r="AH159" s="72">
        <f t="shared" si="548"/>
        <v>103.04652</v>
      </c>
      <c r="AI159" s="71">
        <f>AH159/AG159*100</f>
        <v>100</v>
      </c>
      <c r="AJ159" s="71"/>
      <c r="AK159" s="72">
        <f>AK160+AK161+AK162+AK163+AK164+AK165+AK166+AK167+AK168+AK169</f>
        <v>0</v>
      </c>
      <c r="AL159" s="72">
        <f>AL160+AL161+AL162+AL163+AL164+AL165+AL166+AL167+AL168+AL169</f>
        <v>0</v>
      </c>
      <c r="AM159" s="72">
        <f>AM160+AM161+AM162+AM163+AM164+AM165+AM166+AM167+AM168+AM169</f>
        <v>0</v>
      </c>
      <c r="AN159" s="72"/>
      <c r="AO159" s="72">
        <f>SUM(AO160:AO171)</f>
        <v>0</v>
      </c>
      <c r="AP159" s="72">
        <f>AP160+AP161+AP162+AP163+AP164+AP165+AP166+AP167+AP168+AP169</f>
        <v>0</v>
      </c>
      <c r="AQ159" s="71"/>
      <c r="AR159" s="72">
        <f>AR160+AR161+AR162+AR163+AR164+AR165+AR166+AR167+AR168+AR169</f>
        <v>7500</v>
      </c>
      <c r="AS159" s="72">
        <f>AS160+AS161+AS162+AS163+AS164+AS165+AS166+AS167+AS168+AS169</f>
        <v>7500</v>
      </c>
      <c r="AT159" s="72">
        <f>AT160+AT161+AT162+AT163+AT164+AT165+AT166+AT167+AT168+AT169</f>
        <v>0</v>
      </c>
      <c r="AU159" s="71">
        <f>AT159/AS159*100</f>
        <v>0</v>
      </c>
      <c r="AV159" s="72">
        <f t="shared" ref="AV159" si="550">AV160+AV161+AV162+AV163+AV164+AV165+AV166+AV167+AV168+AV169</f>
        <v>38607.699999999997</v>
      </c>
      <c r="AW159" s="72">
        <f t="shared" ref="AW159:BC159" si="551">AW160+AW161+AW162+AW163+AW164+AW165+AW166+AW167+AW168+AW169</f>
        <v>38607.699999999997</v>
      </c>
      <c r="AX159" s="72">
        <f t="shared" si="551"/>
        <v>6069.9694200000004</v>
      </c>
      <c r="AY159" s="72">
        <f t="shared" si="551"/>
        <v>15.722173089824052</v>
      </c>
      <c r="AZ159" s="72">
        <f t="shared" ref="AZ159" si="552">AZ160+AZ161+AZ162+AZ163+AZ164+AZ165+AZ166+AZ167+AZ168+AZ169</f>
        <v>0</v>
      </c>
      <c r="BA159" s="72">
        <f t="shared" si="551"/>
        <v>0</v>
      </c>
      <c r="BB159" s="72">
        <f t="shared" si="551"/>
        <v>0</v>
      </c>
      <c r="BC159" s="72">
        <f t="shared" si="551"/>
        <v>0</v>
      </c>
      <c r="BD159" s="72"/>
      <c r="BE159" s="72">
        <f>BE160+BE161+BE162+BE163+BE164+BE165+BE166+BE167+BE168+BE169</f>
        <v>0</v>
      </c>
      <c r="BF159" s="72">
        <f>BF160+BF161+BF162+BF163+BF164+BF165+BF166+BF167+BF168+BF169</f>
        <v>0</v>
      </c>
      <c r="BG159" s="72">
        <f>BG160+BG161+BG162+BG163+BG164+BG165+BG166+BG167+BG168+BG169</f>
        <v>0</v>
      </c>
      <c r="BH159" s="72">
        <f>BH160+BH161+BH162+BH163+BH164+BH165+BH166+BH167+BH168+BH169+BH170+BH171</f>
        <v>35529</v>
      </c>
      <c r="BI159" s="72">
        <f>BI160+BI161+BI162+BI163+BI164+BI165+BI166+BI167+BI168+BI169+BI170+BI171</f>
        <v>35529</v>
      </c>
      <c r="BJ159" s="72">
        <f>BJ160+BJ161+BJ162+BJ163+BJ164+BJ165+BJ166+BJ167+BJ168+BJ169+BJ170+BJ171</f>
        <v>0</v>
      </c>
      <c r="BK159" s="193">
        <f t="shared" si="520"/>
        <v>0</v>
      </c>
      <c r="BL159" s="72">
        <f t="shared" ref="BL159" si="553">BL160+BL161+BL162+BL163+BL164+BL165+BL166+BL167+BL168+BL169</f>
        <v>0</v>
      </c>
      <c r="BM159" s="72">
        <f t="shared" ref="BM159:BN159" si="554">BM160+BM161+BM162+BM163+BM164+BM165+BM166+BM167+BM168+BM169</f>
        <v>0</v>
      </c>
      <c r="BN159" s="72">
        <f t="shared" si="554"/>
        <v>0</v>
      </c>
      <c r="BO159" s="193"/>
      <c r="BP159" s="72"/>
      <c r="BQ159" s="72">
        <f>BQ160+BQ161+BQ162+BQ163+BQ164+BQ165+BQ166+BQ167+BQ168+BQ169</f>
        <v>0</v>
      </c>
      <c r="BR159" s="72">
        <f>BR160+BR161+BR162+BR163+BR164+BR165+BR166+BR167+BR168+BR169</f>
        <v>0</v>
      </c>
      <c r="BS159" s="72">
        <f>BS160+BS161+BS162+BS163+BS164+BS165+BS166+BS167+BS168+BS169</f>
        <v>0</v>
      </c>
      <c r="BT159" s="72"/>
      <c r="BU159" s="72">
        <f>SUM(BU160:BU171)</f>
        <v>3977.0780000000004</v>
      </c>
      <c r="BV159" s="72">
        <f>SUM(BV160:BV171)</f>
        <v>0</v>
      </c>
      <c r="BW159" s="71">
        <f>BV159/BU159*100</f>
        <v>0</v>
      </c>
      <c r="BX159" s="72">
        <f t="shared" ref="BX159:BY159" si="555">BX160+BX161+BX162+BX163+BX164+BX165+BX166+BX167+BX168+BX169</f>
        <v>14855.9</v>
      </c>
      <c r="BY159" s="72">
        <f t="shared" si="555"/>
        <v>12263</v>
      </c>
      <c r="BZ159" s="72">
        <f t="shared" ref="BZ159" si="556">BZ160+BZ161+BZ162+BZ163+BZ164+BZ165+BZ166+BZ167+BZ168+BZ169</f>
        <v>3855.4605499999998</v>
      </c>
      <c r="CA159" s="72">
        <f>BZ159/BY159*100</f>
        <v>31.439782679605315</v>
      </c>
      <c r="CB159" s="72">
        <f t="shared" ref="CB159" si="557">CB160+CB161+CB162+CB163+CB164+CB165+CB166+CB167+CB168+CB169</f>
        <v>1000</v>
      </c>
      <c r="CC159" s="72">
        <f t="shared" ref="CC159:CH159" si="558">CC160+CC161+CC162+CC163+CC164+CC165+CC166+CC167+CC168+CC169</f>
        <v>0</v>
      </c>
      <c r="CD159" s="72">
        <f t="shared" si="558"/>
        <v>0</v>
      </c>
      <c r="CE159" s="72"/>
      <c r="CF159" s="72">
        <f t="shared" ref="CF159" si="559">CF160+CF161+CF162+CF163+CF164+CF165+CF166+CF167+CF168+CF169</f>
        <v>1000</v>
      </c>
      <c r="CG159" s="72">
        <f t="shared" si="558"/>
        <v>2000</v>
      </c>
      <c r="CH159" s="72">
        <f t="shared" si="558"/>
        <v>300</v>
      </c>
      <c r="CI159" s="72">
        <f>CH159/CG159*100</f>
        <v>15</v>
      </c>
      <c r="CJ159" s="72">
        <f t="shared" ref="CJ159" si="560">CJ160+CJ161+CJ162+CJ163+CJ164+CJ165+CJ166+CJ167+CJ168+CJ169</f>
        <v>500</v>
      </c>
      <c r="CK159" s="72">
        <f t="shared" ref="CK159:CL159" si="561">CK160+CK161+CK162+CK163+CK164+CK165+CK166+CK167+CK168+CK169</f>
        <v>500</v>
      </c>
      <c r="CL159" s="72">
        <f t="shared" si="561"/>
        <v>500</v>
      </c>
      <c r="CM159" s="72">
        <f>CL159/CK159*100</f>
        <v>100</v>
      </c>
      <c r="CN159" s="72">
        <f t="shared" ref="CN159:CQ159" si="562">CN160+CN161+CN162+CN163+CN164+CN165+CN166+CN167+CN168+CN169</f>
        <v>0</v>
      </c>
      <c r="CO159" s="72">
        <f t="shared" si="562"/>
        <v>0</v>
      </c>
      <c r="CP159" s="72">
        <f t="shared" si="562"/>
        <v>0</v>
      </c>
      <c r="CQ159" s="72">
        <f t="shared" si="562"/>
        <v>0</v>
      </c>
      <c r="CR159" s="72">
        <f t="shared" ref="CR159:CU159" si="563">CR160+CR161+CR162+CR163+CR164+CR165+CR166+CR167+CR168+CR169</f>
        <v>0</v>
      </c>
      <c r="CS159" s="72">
        <f t="shared" si="563"/>
        <v>0</v>
      </c>
      <c r="CT159" s="72">
        <f t="shared" si="563"/>
        <v>0</v>
      </c>
      <c r="CU159" s="72">
        <f t="shared" si="563"/>
        <v>0</v>
      </c>
      <c r="CV159" s="72"/>
      <c r="CW159" s="72"/>
      <c r="CX159" s="72"/>
      <c r="CY159" s="72"/>
      <c r="CZ159" s="72">
        <f t="shared" ref="CZ159:DB159" si="564">CZ160+CZ161+CZ162+CZ163+CZ164+CZ165+CZ166+CZ167+CZ168+CZ169</f>
        <v>59782.7</v>
      </c>
      <c r="DA159" s="72">
        <f t="shared" si="564"/>
        <v>66425.168539999999</v>
      </c>
      <c r="DB159" s="72">
        <f t="shared" si="564"/>
        <v>0</v>
      </c>
      <c r="DC159" s="72"/>
      <c r="DD159" s="72"/>
      <c r="DE159" s="72">
        <f t="shared" ref="DE159:DF159" si="565">DE160+DE161+DE162+DE163+DE164+DE165+DE166+DE167+DE168+DE169</f>
        <v>0</v>
      </c>
      <c r="DF159" s="72">
        <f t="shared" si="565"/>
        <v>0</v>
      </c>
      <c r="DG159" s="72"/>
      <c r="DH159" s="72">
        <f t="shared" ref="DH159" si="566">DH160+DH161+DH162+DH163+DH164+DH165+DH166+DH167+DH168+DH169</f>
        <v>18960</v>
      </c>
      <c r="DI159" s="72">
        <f t="shared" ref="DI159:DJ159" si="567">DI160+DI161+DI162+DI163+DI164+DI165+DI166+DI167+DI168+DI169</f>
        <v>18960</v>
      </c>
      <c r="DJ159" s="72">
        <f t="shared" si="567"/>
        <v>860</v>
      </c>
      <c r="DK159" s="72">
        <f>DJ159/DI159*100</f>
        <v>4.5358649789029535</v>
      </c>
      <c r="DL159" s="72">
        <f t="shared" ref="DL159:DN159" si="568">DL160+DL161+DL162+DL163+DL164+DL165+DL166+DL167+DL168+DL169</f>
        <v>0</v>
      </c>
      <c r="DM159" s="72">
        <f t="shared" si="568"/>
        <v>0</v>
      </c>
      <c r="DN159" s="72">
        <f t="shared" si="568"/>
        <v>0</v>
      </c>
      <c r="DO159" s="72"/>
      <c r="DP159" s="71"/>
      <c r="DQ159" s="72">
        <f>DQ160+DQ161+DQ162+DQ163+DQ164+DQ165+DQ166+DQ167+DQ168+DQ169</f>
        <v>0</v>
      </c>
      <c r="DR159" s="72">
        <f>DR160+DR161+DR162+DR163+DR164+DR165+DR166+DR167+DR168+DR169</f>
        <v>0</v>
      </c>
      <c r="DS159" s="71"/>
      <c r="DT159" s="71"/>
      <c r="DU159" s="72">
        <f>DU160+DU161+DU162+DU163+DU164+DU165+DU166+DU167+DU168+DU169</f>
        <v>0</v>
      </c>
      <c r="DV159" s="72">
        <f>DV160+DV161+DV162+DV163+DV164+DV165+DV166+DV167+DV168+DV169</f>
        <v>0</v>
      </c>
      <c r="DW159" s="71"/>
      <c r="DX159" s="72">
        <f>DX160+DX161+DX162+DX163+DX164+DX165+DX166+DX167+DX168+DX169</f>
        <v>500</v>
      </c>
      <c r="DY159" s="72">
        <f>DY160+DY161+DY162+DY163+DY164+DY165+DY166+DY167+DY168+DY169</f>
        <v>500</v>
      </c>
      <c r="DZ159" s="72">
        <f>DZ160+DZ161+DZ162+DZ163+DZ164+DZ165+DZ166+DZ167+DZ168+DZ169</f>
        <v>0</v>
      </c>
      <c r="EA159" s="71">
        <f>DZ159/DY159*100</f>
        <v>0</v>
      </c>
      <c r="EB159" s="72"/>
      <c r="EC159" s="72"/>
      <c r="ED159" s="72"/>
      <c r="EE159" s="71"/>
      <c r="EF159" s="72"/>
      <c r="EG159" s="72"/>
      <c r="EH159" s="72"/>
      <c r="EI159" s="71"/>
      <c r="EJ159" s="72"/>
      <c r="EK159" s="72">
        <f t="shared" ref="EK159:EP159" si="569">EK160+EK161+EK162+EK163+EK164+EK165+EK166+EK167+EK168+EK169</f>
        <v>0</v>
      </c>
      <c r="EL159" s="72">
        <f t="shared" si="569"/>
        <v>0</v>
      </c>
      <c r="EM159" s="72">
        <f t="shared" si="569"/>
        <v>0</v>
      </c>
      <c r="EN159" s="72">
        <f t="shared" si="569"/>
        <v>0</v>
      </c>
      <c r="EO159" s="72">
        <f t="shared" si="569"/>
        <v>0</v>
      </c>
      <c r="EP159" s="72">
        <f t="shared" si="569"/>
        <v>0</v>
      </c>
      <c r="EQ159" s="71"/>
      <c r="ER159" s="71"/>
      <c r="ES159" s="71"/>
      <c r="ET159" s="71"/>
      <c r="EU159" s="71"/>
      <c r="EV159" s="76"/>
      <c r="EW159" s="76">
        <f>SUM(EW160:EW171)</f>
        <v>0</v>
      </c>
      <c r="EX159" s="76">
        <f>SUM(EX160:EX171)</f>
        <v>0</v>
      </c>
      <c r="EY159" s="76"/>
      <c r="EZ159" s="72">
        <f>SUM(EZ160:EZ171)</f>
        <v>0</v>
      </c>
      <c r="FA159" s="72">
        <f>SUM(FA160:FA171)</f>
        <v>0</v>
      </c>
      <c r="FB159" s="72">
        <f>SUM(FB160:FB171)</f>
        <v>0</v>
      </c>
      <c r="FC159" s="71"/>
      <c r="FD159" s="72">
        <f>SUM(FD160:FD171)</f>
        <v>0</v>
      </c>
      <c r="FE159" s="72">
        <f>SUM(FE160:FE171)</f>
        <v>0</v>
      </c>
      <c r="FF159" s="72">
        <f>SUM(FF160:FF171)</f>
        <v>0</v>
      </c>
      <c r="FG159" s="71"/>
      <c r="FH159" s="72">
        <f>SUM(FH160:FH171)</f>
        <v>0</v>
      </c>
      <c r="FI159" s="72">
        <f>SUM(FI160:FI171)</f>
        <v>0</v>
      </c>
      <c r="FJ159" s="72">
        <f>SUM(FJ160:FJ171)</f>
        <v>0</v>
      </c>
      <c r="FK159" s="71"/>
      <c r="FL159" s="72">
        <f>SUM(FL160:FL171)</f>
        <v>0</v>
      </c>
      <c r="FM159" s="72">
        <f>SUM(FM160:FM171)</f>
        <v>0</v>
      </c>
      <c r="FN159" s="72">
        <f>SUM(FN160:FN171)</f>
        <v>0</v>
      </c>
      <c r="FO159" s="71"/>
      <c r="FP159" s="72">
        <f>SUM(FP160:FP171)</f>
        <v>0</v>
      </c>
      <c r="FQ159" s="72">
        <f>SUM(FQ160:FQ171)</f>
        <v>0</v>
      </c>
      <c r="FR159" s="72">
        <f>SUM(FR160:FR171)</f>
        <v>0</v>
      </c>
      <c r="FS159" s="71"/>
      <c r="FT159" s="72">
        <f>SUM(FT160:FT171)</f>
        <v>0</v>
      </c>
      <c r="FU159" s="72">
        <f>SUM(FU160:FU171)</f>
        <v>0</v>
      </c>
      <c r="FV159" s="72">
        <f>SUM(FV160:FV171)</f>
        <v>0</v>
      </c>
      <c r="FW159" s="71"/>
      <c r="FX159" s="72">
        <f>SUM(FX160:FX171)</f>
        <v>0</v>
      </c>
      <c r="FY159" s="72">
        <f>SUM(FY160:FY171)</f>
        <v>0</v>
      </c>
      <c r="FZ159" s="72">
        <f>SUM(FZ160:FZ171)</f>
        <v>0</v>
      </c>
      <c r="GA159" s="71"/>
      <c r="GB159" s="72">
        <f>SUM(GB160:GB171)</f>
        <v>0</v>
      </c>
      <c r="GC159" s="72">
        <f>SUM(GC160:GC171)</f>
        <v>0</v>
      </c>
      <c r="GD159" s="72">
        <f>SUM(GD160:GD171)</f>
        <v>0</v>
      </c>
      <c r="GE159" s="71"/>
      <c r="GF159" s="72">
        <f>SUM(GF160:GF171)</f>
        <v>0</v>
      </c>
      <c r="GG159" s="72">
        <f>SUM(GG160:GG171)</f>
        <v>1702.24857</v>
      </c>
      <c r="GH159" s="72">
        <f>SUM(GH160:GH171)</f>
        <v>0</v>
      </c>
      <c r="GI159" s="71">
        <f t="shared" si="506"/>
        <v>0</v>
      </c>
      <c r="GJ159" s="72">
        <f>SUM(GJ160:GJ171)</f>
        <v>0</v>
      </c>
      <c r="GK159" s="72">
        <f>SUM(GK160:GK171)</f>
        <v>0</v>
      </c>
      <c r="GL159" s="72">
        <f>SUM(GL160:GL171)</f>
        <v>0</v>
      </c>
      <c r="GM159" s="71"/>
      <c r="GN159" s="72"/>
      <c r="GO159" s="72"/>
      <c r="GP159" s="72"/>
      <c r="GQ159" s="71"/>
      <c r="GR159" s="72"/>
      <c r="GS159" s="72"/>
      <c r="GT159" s="72"/>
      <c r="GU159" s="71"/>
      <c r="GV159" s="72"/>
      <c r="GW159" s="72"/>
      <c r="GX159" s="72"/>
      <c r="GY159" s="71"/>
      <c r="GZ159" s="72"/>
      <c r="HA159" s="72"/>
      <c r="HB159" s="72"/>
      <c r="HC159" s="71"/>
      <c r="HD159" s="72"/>
      <c r="HE159" s="72"/>
      <c r="HF159" s="72"/>
      <c r="HG159" s="71"/>
      <c r="HH159" s="72"/>
      <c r="HI159" s="72"/>
      <c r="HJ159" s="72"/>
      <c r="HK159" s="71"/>
      <c r="HL159" s="72"/>
      <c r="HM159" s="72"/>
      <c r="HN159" s="72"/>
      <c r="HO159" s="71"/>
      <c r="HP159" s="72">
        <f>SUM(HP160:HP171)</f>
        <v>1470</v>
      </c>
      <c r="HQ159" s="72"/>
      <c r="HR159" s="72"/>
      <c r="HS159" s="71"/>
      <c r="HT159" s="72">
        <f>SUM(HT160:HT171)</f>
        <v>0</v>
      </c>
      <c r="HU159" s="72">
        <f>SUM(HU160:HU171)</f>
        <v>1460</v>
      </c>
      <c r="HV159" s="72"/>
      <c r="HW159" s="71"/>
      <c r="HX159" s="72">
        <f>SUM(HX160:HX171)</f>
        <v>0</v>
      </c>
      <c r="HY159" s="72">
        <f>SUM(HY160:HY171)</f>
        <v>10</v>
      </c>
      <c r="HZ159" s="72"/>
      <c r="IA159" s="71"/>
      <c r="IB159" s="72">
        <f>SUM(IB160:IB171)</f>
        <v>0</v>
      </c>
      <c r="IC159" s="72">
        <f>SUM(IC160:IC171)</f>
        <v>0</v>
      </c>
      <c r="ID159" s="72"/>
      <c r="IE159" s="71"/>
      <c r="IF159" s="72">
        <f>SUM(IF160:IF171)</f>
        <v>0</v>
      </c>
      <c r="IG159" s="72">
        <f>SUM(IG160:IG171)</f>
        <v>0</v>
      </c>
      <c r="IH159" s="72"/>
      <c r="II159" s="71"/>
      <c r="IJ159" s="72">
        <f>SUM(IJ160:IJ171)</f>
        <v>0</v>
      </c>
      <c r="IK159" s="72">
        <f>SUM(IK160:IK171)</f>
        <v>0</v>
      </c>
      <c r="IL159" s="72"/>
      <c r="IM159" s="71"/>
    </row>
    <row r="160" spans="1:247" ht="15.75" customHeight="1" x14ac:dyDescent="0.25">
      <c r="A160" s="10" t="s">
        <v>174</v>
      </c>
      <c r="B160" s="157">
        <f t="shared" si="517"/>
        <v>136656.50607</v>
      </c>
      <c r="C160" s="157">
        <f t="shared" si="518"/>
        <v>142408.32318000001</v>
      </c>
      <c r="D160" s="157">
        <f t="shared" si="519"/>
        <v>142408.32318000001</v>
      </c>
      <c r="E160" s="157"/>
      <c r="F160" s="229">
        <f t="shared" si="516"/>
        <v>13035.636040000001</v>
      </c>
      <c r="G160" s="74">
        <f t="shared" si="541"/>
        <v>9.1537037645779549</v>
      </c>
      <c r="H160" s="73"/>
      <c r="I160" s="73"/>
      <c r="J160" s="73"/>
      <c r="K160" s="74"/>
      <c r="L160" s="74">
        <v>1234.8</v>
      </c>
      <c r="M160" s="74">
        <v>1234.8</v>
      </c>
      <c r="N160" s="74">
        <v>1234.8</v>
      </c>
      <c r="O160" s="73">
        <f>N160/M160*100</f>
        <v>100</v>
      </c>
      <c r="P160" s="73">
        <v>0</v>
      </c>
      <c r="Q160" s="73">
        <v>0</v>
      </c>
      <c r="R160" s="73">
        <v>0</v>
      </c>
      <c r="S160" s="74"/>
      <c r="T160" s="73"/>
      <c r="U160" s="73"/>
      <c r="V160" s="73"/>
      <c r="W160" s="73"/>
      <c r="X160" s="73">
        <v>112.35955</v>
      </c>
      <c r="Y160" s="73">
        <v>112.35955</v>
      </c>
      <c r="Z160" s="73">
        <v>112.35955</v>
      </c>
      <c r="AA160" s="74">
        <f>Z160/Y160*100</f>
        <v>100</v>
      </c>
      <c r="AB160" s="73"/>
      <c r="AC160" s="73"/>
      <c r="AD160" s="73"/>
      <c r="AE160" s="74"/>
      <c r="AF160" s="73">
        <v>103.04652</v>
      </c>
      <c r="AG160" s="73">
        <v>103.04652</v>
      </c>
      <c r="AH160" s="73">
        <v>103.04652</v>
      </c>
      <c r="AI160" s="74">
        <f>AH160/AG160*100</f>
        <v>100</v>
      </c>
      <c r="AJ160" s="74"/>
      <c r="AK160" s="73"/>
      <c r="AL160" s="73"/>
      <c r="AM160" s="74"/>
      <c r="AN160" s="74"/>
      <c r="AO160" s="74"/>
      <c r="AP160" s="74"/>
      <c r="AQ160" s="74"/>
      <c r="AR160" s="73">
        <v>0</v>
      </c>
      <c r="AS160" s="73">
        <v>0</v>
      </c>
      <c r="AT160" s="73"/>
      <c r="AU160" s="74"/>
      <c r="AV160" s="73">
        <v>38607.699999999997</v>
      </c>
      <c r="AW160" s="73">
        <v>38607.699999999997</v>
      </c>
      <c r="AX160" s="74">
        <v>6069.9694200000004</v>
      </c>
      <c r="AY160" s="73">
        <f>AX160/AW160*100</f>
        <v>15.722173089824052</v>
      </c>
      <c r="AZ160" s="73"/>
      <c r="BA160" s="73"/>
      <c r="BB160" s="73"/>
      <c r="BC160" s="73"/>
      <c r="BD160" s="191"/>
      <c r="BE160" s="73"/>
      <c r="BF160" s="191"/>
      <c r="BG160" s="191"/>
      <c r="BH160" s="73"/>
      <c r="BI160" s="73"/>
      <c r="BJ160" s="191"/>
      <c r="BK160" s="75"/>
      <c r="BL160" s="73"/>
      <c r="BM160" s="73"/>
      <c r="BN160" s="191"/>
      <c r="BO160" s="75"/>
      <c r="BP160" s="191"/>
      <c r="BQ160" s="73"/>
      <c r="BR160" s="191"/>
      <c r="BS160" s="191"/>
      <c r="BT160" s="73"/>
      <c r="BU160" s="73"/>
      <c r="BV160" s="73"/>
      <c r="BW160" s="74"/>
      <c r="BX160" s="73">
        <v>14855.9</v>
      </c>
      <c r="BY160" s="73">
        <v>12263</v>
      </c>
      <c r="BZ160" s="73">
        <v>3855.4605499999998</v>
      </c>
      <c r="CA160" s="73">
        <f>BZ160/BY160*100</f>
        <v>31.439782679605315</v>
      </c>
      <c r="CB160" s="73">
        <v>1000</v>
      </c>
      <c r="CC160" s="73"/>
      <c r="CD160" s="73"/>
      <c r="CE160" s="73"/>
      <c r="CF160" s="73">
        <v>1000</v>
      </c>
      <c r="CG160" s="73">
        <v>2000</v>
      </c>
      <c r="CH160" s="73">
        <v>300</v>
      </c>
      <c r="CI160" s="73">
        <f>CH160/CG160*100</f>
        <v>15</v>
      </c>
      <c r="CJ160" s="73">
        <v>500</v>
      </c>
      <c r="CK160" s="73">
        <v>500</v>
      </c>
      <c r="CL160" s="73">
        <v>500</v>
      </c>
      <c r="CM160" s="73">
        <f>CL160/CK160*100</f>
        <v>100</v>
      </c>
      <c r="CN160" s="73"/>
      <c r="CO160" s="73"/>
      <c r="CP160" s="191"/>
      <c r="CQ160" s="191"/>
      <c r="CR160" s="73"/>
      <c r="CS160" s="73"/>
      <c r="CT160" s="191"/>
      <c r="CU160" s="191"/>
      <c r="CV160" s="73"/>
      <c r="CW160" s="73"/>
      <c r="CX160" s="73"/>
      <c r="CY160" s="73"/>
      <c r="CZ160" s="73">
        <v>59782.7</v>
      </c>
      <c r="DA160" s="73">
        <v>66425.168539999999</v>
      </c>
      <c r="DB160" s="73"/>
      <c r="DC160" s="73"/>
      <c r="DD160" s="73"/>
      <c r="DE160" s="73"/>
      <c r="DF160" s="73"/>
      <c r="DG160" s="73"/>
      <c r="DH160" s="73">
        <v>18960</v>
      </c>
      <c r="DI160" s="73">
        <v>18960</v>
      </c>
      <c r="DJ160" s="73">
        <v>860</v>
      </c>
      <c r="DK160" s="73">
        <f>DJ160/DI160*100</f>
        <v>4.5358649789029535</v>
      </c>
      <c r="DL160" s="73"/>
      <c r="DM160" s="73"/>
      <c r="DN160" s="73"/>
      <c r="DO160" s="73"/>
      <c r="DP160" s="74"/>
      <c r="DQ160" s="73"/>
      <c r="DR160" s="73"/>
      <c r="DS160" s="74"/>
      <c r="DT160" s="74"/>
      <c r="DU160" s="73"/>
      <c r="DV160" s="73"/>
      <c r="DW160" s="74"/>
      <c r="DX160" s="73">
        <v>500</v>
      </c>
      <c r="DY160" s="73">
        <v>500</v>
      </c>
      <c r="DZ160" s="73"/>
      <c r="EA160" s="74">
        <f>DZ160/DY160*100</f>
        <v>0</v>
      </c>
      <c r="EB160" s="73"/>
      <c r="EC160" s="73"/>
      <c r="ED160" s="73"/>
      <c r="EE160" s="74"/>
      <c r="EF160" s="73"/>
      <c r="EG160" s="73"/>
      <c r="EH160" s="73"/>
      <c r="EI160" s="74"/>
      <c r="EJ160" s="191"/>
      <c r="EK160" s="73"/>
      <c r="EL160" s="191"/>
      <c r="EM160" s="191"/>
      <c r="EN160" s="73"/>
      <c r="EO160" s="73"/>
      <c r="EP160" s="73"/>
      <c r="EQ160" s="74"/>
      <c r="ER160" s="74"/>
      <c r="ES160" s="74"/>
      <c r="ET160" s="74"/>
      <c r="EU160" s="74"/>
      <c r="EV160" s="77"/>
      <c r="EW160" s="77"/>
      <c r="EX160" s="77"/>
      <c r="EY160" s="77"/>
      <c r="EZ160" s="73"/>
      <c r="FA160" s="73"/>
      <c r="FB160" s="73"/>
      <c r="FC160" s="74"/>
      <c r="FD160" s="73"/>
      <c r="FE160" s="73"/>
      <c r="FF160" s="73"/>
      <c r="FG160" s="74"/>
      <c r="FH160" s="73"/>
      <c r="FI160" s="73"/>
      <c r="FJ160" s="73"/>
      <c r="FK160" s="74"/>
      <c r="FL160" s="73"/>
      <c r="FM160" s="73"/>
      <c r="FN160" s="73"/>
      <c r="FO160" s="74"/>
      <c r="FP160" s="73"/>
      <c r="FQ160" s="73"/>
      <c r="FR160" s="73"/>
      <c r="FS160" s="74"/>
      <c r="FT160" s="73"/>
      <c r="FU160" s="73"/>
      <c r="FV160" s="73"/>
      <c r="FW160" s="74"/>
      <c r="FX160" s="73"/>
      <c r="FY160" s="73"/>
      <c r="FZ160" s="73"/>
      <c r="GA160" s="74"/>
      <c r="GB160" s="73"/>
      <c r="GC160" s="73"/>
      <c r="GD160" s="73"/>
      <c r="GE160" s="74"/>
      <c r="GF160" s="73"/>
      <c r="GG160" s="73">
        <v>1702.24857</v>
      </c>
      <c r="GH160" s="73">
        <v>0</v>
      </c>
      <c r="GI160" s="74">
        <f t="shared" si="506"/>
        <v>0</v>
      </c>
      <c r="GJ160" s="73"/>
      <c r="GK160" s="73"/>
      <c r="GL160" s="73"/>
      <c r="GM160" s="74"/>
      <c r="GN160" s="73"/>
      <c r="GO160" s="73"/>
      <c r="GP160" s="73"/>
      <c r="GQ160" s="74"/>
      <c r="GR160" s="73"/>
      <c r="GS160" s="73"/>
      <c r="GT160" s="73"/>
      <c r="GU160" s="74"/>
      <c r="GV160" s="73"/>
      <c r="GW160" s="73"/>
      <c r="GX160" s="73"/>
      <c r="GY160" s="74"/>
      <c r="GZ160" s="73"/>
      <c r="HA160" s="73"/>
      <c r="HB160" s="73"/>
      <c r="HC160" s="74"/>
      <c r="HD160" s="73"/>
      <c r="HE160" s="73"/>
      <c r="HF160" s="73"/>
      <c r="HG160" s="74"/>
      <c r="HH160" s="73"/>
      <c r="HI160" s="73"/>
      <c r="HJ160" s="73"/>
      <c r="HK160" s="74"/>
      <c r="HL160" s="73"/>
      <c r="HM160" s="73"/>
      <c r="HN160" s="73"/>
      <c r="HO160" s="74"/>
      <c r="HP160" s="73"/>
      <c r="HQ160" s="73"/>
      <c r="HR160" s="73"/>
      <c r="HS160" s="74"/>
      <c r="HT160" s="73"/>
      <c r="HU160" s="73"/>
      <c r="HV160" s="73"/>
      <c r="HW160" s="74"/>
      <c r="HX160" s="73"/>
      <c r="HY160" s="73"/>
      <c r="HZ160" s="73"/>
      <c r="IA160" s="74"/>
      <c r="IB160" s="73"/>
      <c r="IC160" s="73"/>
      <c r="ID160" s="73"/>
      <c r="IE160" s="74"/>
      <c r="IF160" s="73"/>
      <c r="IG160" s="73"/>
      <c r="IH160" s="73"/>
      <c r="II160" s="74"/>
      <c r="IJ160" s="73"/>
      <c r="IK160" s="73"/>
      <c r="IL160" s="73"/>
      <c r="IM160" s="74"/>
    </row>
    <row r="161" spans="1:247" ht="15.75" x14ac:dyDescent="0.25">
      <c r="A161" s="10" t="s">
        <v>362</v>
      </c>
      <c r="B161" s="157">
        <f t="shared" si="517"/>
        <v>8970</v>
      </c>
      <c r="C161" s="157">
        <f t="shared" si="518"/>
        <v>8970</v>
      </c>
      <c r="D161" s="157">
        <f t="shared" si="519"/>
        <v>8970</v>
      </c>
      <c r="E161" s="157"/>
      <c r="F161" s="229">
        <f t="shared" si="516"/>
        <v>0</v>
      </c>
      <c r="G161" s="74">
        <f t="shared" si="541"/>
        <v>0</v>
      </c>
      <c r="H161" s="74"/>
      <c r="I161" s="74"/>
      <c r="J161" s="74"/>
      <c r="K161" s="74"/>
      <c r="L161" s="74"/>
      <c r="M161" s="74"/>
      <c r="N161" s="74"/>
      <c r="O161" s="73"/>
      <c r="P161" s="74"/>
      <c r="Q161" s="74"/>
      <c r="R161" s="74"/>
      <c r="S161" s="74"/>
      <c r="T161" s="74"/>
      <c r="U161" s="74"/>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v>7500</v>
      </c>
      <c r="AS161" s="74">
        <v>7500</v>
      </c>
      <c r="AT161" s="74">
        <v>0</v>
      </c>
      <c r="AU161" s="74">
        <f>AT161/AS161*100</f>
        <v>0</v>
      </c>
      <c r="AV161" s="196"/>
      <c r="AW161" s="196"/>
      <c r="AX161" s="196"/>
      <c r="AY161" s="196"/>
      <c r="AZ161" s="74"/>
      <c r="BA161" s="74"/>
      <c r="BB161" s="74"/>
      <c r="BC161" s="192"/>
      <c r="BD161" s="74"/>
      <c r="BE161" s="74"/>
      <c r="BF161" s="74"/>
      <c r="BG161" s="192"/>
      <c r="BH161" s="74"/>
      <c r="BI161" s="74"/>
      <c r="BJ161" s="74"/>
      <c r="BK161" s="75"/>
      <c r="BL161" s="74"/>
      <c r="BM161" s="74"/>
      <c r="BN161" s="74"/>
      <c r="BO161" s="75"/>
      <c r="BP161" s="192"/>
      <c r="BQ161" s="74"/>
      <c r="BR161" s="74"/>
      <c r="BS161" s="192"/>
      <c r="BT161" s="74"/>
      <c r="BU161" s="74"/>
      <c r="BV161" s="74"/>
      <c r="BW161" s="74"/>
      <c r="BX161" s="73"/>
      <c r="BY161" s="73"/>
      <c r="BZ161" s="74"/>
      <c r="CA161" s="192"/>
      <c r="CB161" s="74"/>
      <c r="CC161" s="74"/>
      <c r="CD161" s="74"/>
      <c r="CE161" s="192"/>
      <c r="CF161" s="74"/>
      <c r="CG161" s="74"/>
      <c r="CH161" s="74"/>
      <c r="CI161" s="74"/>
      <c r="CJ161" s="74"/>
      <c r="CK161" s="74"/>
      <c r="CL161" s="74"/>
      <c r="CM161" s="74"/>
      <c r="CN161" s="73"/>
      <c r="CO161" s="73"/>
      <c r="CP161" s="74"/>
      <c r="CQ161" s="192"/>
      <c r="CR161" s="73"/>
      <c r="CS161" s="73"/>
      <c r="CT161" s="74"/>
      <c r="CU161" s="192"/>
      <c r="CV161" s="74"/>
      <c r="CW161" s="74"/>
      <c r="CX161" s="74"/>
      <c r="CY161" s="192"/>
      <c r="CZ161" s="74"/>
      <c r="DA161" s="74"/>
      <c r="DB161" s="74"/>
      <c r="DC161" s="192"/>
      <c r="DD161" s="74"/>
      <c r="DE161" s="74"/>
      <c r="DF161" s="74"/>
      <c r="DG161" s="192"/>
      <c r="DH161" s="74"/>
      <c r="DI161" s="74"/>
      <c r="DJ161" s="74"/>
      <c r="DK161" s="192"/>
      <c r="DL161" s="74"/>
      <c r="DM161" s="74"/>
      <c r="DN161" s="74"/>
      <c r="DO161" s="192"/>
      <c r="DP161" s="74"/>
      <c r="DQ161" s="74"/>
      <c r="DR161" s="74"/>
      <c r="DS161" s="74"/>
      <c r="DT161" s="74"/>
      <c r="DU161" s="74"/>
      <c r="DV161" s="74"/>
      <c r="DW161" s="74"/>
      <c r="DX161" s="74"/>
      <c r="DY161" s="74"/>
      <c r="DZ161" s="74"/>
      <c r="EA161" s="74"/>
      <c r="EB161" s="74"/>
      <c r="EC161" s="74"/>
      <c r="ED161" s="74"/>
      <c r="EE161" s="74"/>
      <c r="EF161" s="74"/>
      <c r="EG161" s="74"/>
      <c r="EH161" s="74"/>
      <c r="EI161" s="74"/>
      <c r="EJ161" s="192"/>
      <c r="EK161" s="73"/>
      <c r="EL161" s="74"/>
      <c r="EM161" s="192"/>
      <c r="EN161" s="74"/>
      <c r="EO161" s="74"/>
      <c r="EP161" s="74"/>
      <c r="EQ161" s="74"/>
      <c r="ER161" s="74"/>
      <c r="ES161" s="74"/>
      <c r="ET161" s="74"/>
      <c r="EU161" s="74"/>
      <c r="EV161" s="77"/>
      <c r="EW161" s="77"/>
      <c r="EX161" s="77"/>
      <c r="EY161" s="77"/>
      <c r="EZ161" s="74"/>
      <c r="FA161" s="74"/>
      <c r="FB161" s="74"/>
      <c r="FC161" s="74"/>
      <c r="FD161" s="74"/>
      <c r="FE161" s="74"/>
      <c r="FF161" s="74"/>
      <c r="FG161" s="74"/>
      <c r="FH161" s="74"/>
      <c r="FI161" s="74"/>
      <c r="FJ161" s="74"/>
      <c r="FK161" s="74"/>
      <c r="FL161" s="74"/>
      <c r="FM161" s="74"/>
      <c r="FN161" s="74"/>
      <c r="FO161" s="74"/>
      <c r="FP161" s="74"/>
      <c r="FQ161" s="74"/>
      <c r="FR161" s="74"/>
      <c r="FS161" s="74"/>
      <c r="FT161" s="74"/>
      <c r="FU161" s="74"/>
      <c r="FV161" s="74"/>
      <c r="FW161" s="74"/>
      <c r="FX161" s="74"/>
      <c r="FY161" s="74"/>
      <c r="FZ161" s="74"/>
      <c r="GA161" s="74"/>
      <c r="GB161" s="74"/>
      <c r="GC161" s="74"/>
      <c r="GD161" s="74"/>
      <c r="GE161" s="74"/>
      <c r="GF161" s="74"/>
      <c r="GG161" s="74"/>
      <c r="GH161" s="74"/>
      <c r="GI161" s="74"/>
      <c r="GJ161" s="74"/>
      <c r="GK161" s="74"/>
      <c r="GL161" s="74"/>
      <c r="GM161" s="74"/>
      <c r="GN161" s="74"/>
      <c r="GO161" s="74"/>
      <c r="GP161" s="74"/>
      <c r="GQ161" s="74"/>
      <c r="GR161" s="74"/>
      <c r="GS161" s="74"/>
      <c r="GT161" s="74"/>
      <c r="GU161" s="74"/>
      <c r="GV161" s="74"/>
      <c r="GW161" s="74"/>
      <c r="GX161" s="74"/>
      <c r="GY161" s="74"/>
      <c r="GZ161" s="74"/>
      <c r="HA161" s="74"/>
      <c r="HB161" s="74"/>
      <c r="HC161" s="74"/>
      <c r="HD161" s="74"/>
      <c r="HE161" s="74"/>
      <c r="HF161" s="74"/>
      <c r="HG161" s="74"/>
      <c r="HH161" s="74"/>
      <c r="HI161" s="74"/>
      <c r="HJ161" s="74"/>
      <c r="HK161" s="74"/>
      <c r="HL161" s="74"/>
      <c r="HM161" s="74"/>
      <c r="HN161" s="74"/>
      <c r="HO161" s="74"/>
      <c r="HP161" s="74">
        <v>1470</v>
      </c>
      <c r="HQ161" s="74"/>
      <c r="HR161" s="74"/>
      <c r="HS161" s="74"/>
      <c r="HT161" s="74"/>
      <c r="HU161" s="74">
        <v>1460</v>
      </c>
      <c r="HV161" s="74"/>
      <c r="HW161" s="74"/>
      <c r="HX161" s="74"/>
      <c r="HY161" s="74">
        <v>10</v>
      </c>
      <c r="HZ161" s="74"/>
      <c r="IA161" s="74"/>
      <c r="IB161" s="74"/>
      <c r="IC161" s="74"/>
      <c r="ID161" s="74"/>
      <c r="IE161" s="74"/>
      <c r="IF161" s="74"/>
      <c r="IG161" s="74"/>
      <c r="IH161" s="74"/>
      <c r="II161" s="74"/>
      <c r="IJ161" s="74"/>
      <c r="IK161" s="74"/>
      <c r="IL161" s="74"/>
      <c r="IM161" s="74"/>
    </row>
    <row r="162" spans="1:247" ht="15.75" x14ac:dyDescent="0.25">
      <c r="A162" s="10" t="s">
        <v>173</v>
      </c>
      <c r="B162" s="157">
        <f t="shared" si="517"/>
        <v>4455</v>
      </c>
      <c r="C162" s="157">
        <f t="shared" si="518"/>
        <v>5272.6279999999997</v>
      </c>
      <c r="D162" s="157">
        <f t="shared" si="519"/>
        <v>5272.6279999999997</v>
      </c>
      <c r="E162" s="157"/>
      <c r="F162" s="229">
        <f t="shared" si="516"/>
        <v>0</v>
      </c>
      <c r="G162" s="74">
        <f t="shared" si="541"/>
        <v>0</v>
      </c>
      <c r="H162" s="74"/>
      <c r="I162" s="74"/>
      <c r="J162" s="74"/>
      <c r="K162" s="74"/>
      <c r="L162" s="74"/>
      <c r="M162" s="74"/>
      <c r="N162" s="74"/>
      <c r="O162" s="73"/>
      <c r="P162" s="74"/>
      <c r="Q162" s="74"/>
      <c r="R162" s="74"/>
      <c r="S162" s="74"/>
      <c r="T162" s="74"/>
      <c r="U162" s="74"/>
      <c r="V162" s="74"/>
      <c r="W162" s="74"/>
      <c r="X162" s="74"/>
      <c r="Y162" s="74"/>
      <c r="Z162" s="74"/>
      <c r="AA162" s="74"/>
      <c r="AB162" s="74"/>
      <c r="AC162" s="74"/>
      <c r="AD162" s="74"/>
      <c r="AE162" s="74"/>
      <c r="AF162" s="74"/>
      <c r="AG162" s="74"/>
      <c r="AH162" s="74"/>
      <c r="AI162" s="74"/>
      <c r="AJ162" s="74"/>
      <c r="AK162" s="74"/>
      <c r="AL162" s="74"/>
      <c r="AM162" s="74"/>
      <c r="AN162" s="74"/>
      <c r="AO162" s="74"/>
      <c r="AP162" s="74"/>
      <c r="AQ162" s="74"/>
      <c r="AR162" s="74"/>
      <c r="AS162" s="74"/>
      <c r="AT162" s="74"/>
      <c r="AU162" s="74"/>
      <c r="AV162" s="196"/>
      <c r="AW162" s="196"/>
      <c r="AX162" s="196"/>
      <c r="AY162" s="196"/>
      <c r="AZ162" s="74"/>
      <c r="BA162" s="74"/>
      <c r="BB162" s="74"/>
      <c r="BC162" s="192"/>
      <c r="BD162" s="192"/>
      <c r="BE162" s="74"/>
      <c r="BF162" s="74"/>
      <c r="BG162" s="192"/>
      <c r="BH162" s="74">
        <v>4455</v>
      </c>
      <c r="BI162" s="74">
        <v>4455</v>
      </c>
      <c r="BJ162" s="74">
        <v>0</v>
      </c>
      <c r="BK162" s="75">
        <f t="shared" si="520"/>
        <v>0</v>
      </c>
      <c r="BL162" s="74"/>
      <c r="BM162" s="74"/>
      <c r="BN162" s="74"/>
      <c r="BO162" s="75"/>
      <c r="BP162" s="192"/>
      <c r="BQ162" s="74"/>
      <c r="BR162" s="74"/>
      <c r="BS162" s="192"/>
      <c r="BT162" s="74"/>
      <c r="BU162" s="74">
        <v>817.62800000000004</v>
      </c>
      <c r="BV162" s="74">
        <v>0</v>
      </c>
      <c r="BW162" s="74"/>
      <c r="BX162" s="73"/>
      <c r="BY162" s="73"/>
      <c r="BZ162" s="74"/>
      <c r="CA162" s="192"/>
      <c r="CB162" s="74"/>
      <c r="CC162" s="74"/>
      <c r="CD162" s="74"/>
      <c r="CE162" s="192"/>
      <c r="CF162" s="74"/>
      <c r="CG162" s="74"/>
      <c r="CH162" s="74"/>
      <c r="CI162" s="74"/>
      <c r="CJ162" s="74"/>
      <c r="CK162" s="74"/>
      <c r="CL162" s="74"/>
      <c r="CM162" s="74"/>
      <c r="CN162" s="73"/>
      <c r="CO162" s="73"/>
      <c r="CP162" s="74"/>
      <c r="CQ162" s="192"/>
      <c r="CR162" s="73"/>
      <c r="CS162" s="73"/>
      <c r="CT162" s="74"/>
      <c r="CU162" s="192"/>
      <c r="CV162" s="74"/>
      <c r="CW162" s="74"/>
      <c r="CX162" s="74"/>
      <c r="CY162" s="192"/>
      <c r="CZ162" s="74"/>
      <c r="DA162" s="74"/>
      <c r="DB162" s="74"/>
      <c r="DC162" s="192"/>
      <c r="DD162" s="74"/>
      <c r="DE162" s="74"/>
      <c r="DF162" s="74"/>
      <c r="DG162" s="192"/>
      <c r="DH162" s="74"/>
      <c r="DI162" s="74"/>
      <c r="DJ162" s="74"/>
      <c r="DK162" s="192"/>
      <c r="DL162" s="74"/>
      <c r="DM162" s="74"/>
      <c r="DN162" s="74"/>
      <c r="DO162" s="192"/>
      <c r="DP162" s="74"/>
      <c r="DQ162" s="74"/>
      <c r="DR162" s="74"/>
      <c r="DS162" s="74"/>
      <c r="DT162" s="74"/>
      <c r="DU162" s="74"/>
      <c r="DV162" s="74"/>
      <c r="DW162" s="74"/>
      <c r="DX162" s="74"/>
      <c r="DY162" s="74"/>
      <c r="DZ162" s="74"/>
      <c r="EA162" s="74"/>
      <c r="EB162" s="74"/>
      <c r="EC162" s="74"/>
      <c r="ED162" s="74"/>
      <c r="EE162" s="74"/>
      <c r="EF162" s="74"/>
      <c r="EG162" s="74"/>
      <c r="EH162" s="74"/>
      <c r="EI162" s="74"/>
      <c r="EJ162" s="192"/>
      <c r="EK162" s="73"/>
      <c r="EL162" s="74"/>
      <c r="EM162" s="192"/>
      <c r="EN162" s="74"/>
      <c r="EO162" s="74"/>
      <c r="EP162" s="74"/>
      <c r="EQ162" s="74"/>
      <c r="ER162" s="74"/>
      <c r="ES162" s="74"/>
      <c r="ET162" s="74"/>
      <c r="EU162" s="74"/>
      <c r="EV162" s="77"/>
      <c r="EW162" s="77"/>
      <c r="EX162" s="77"/>
      <c r="EY162" s="77"/>
      <c r="EZ162" s="74"/>
      <c r="FA162" s="74"/>
      <c r="FB162" s="74"/>
      <c r="FC162" s="74"/>
      <c r="FD162" s="74"/>
      <c r="FE162" s="74"/>
      <c r="FF162" s="74"/>
      <c r="FG162" s="74"/>
      <c r="FH162" s="74"/>
      <c r="FI162" s="74"/>
      <c r="FJ162" s="74"/>
      <c r="FK162" s="74"/>
      <c r="FL162" s="74"/>
      <c r="FM162" s="74"/>
      <c r="FN162" s="74"/>
      <c r="FO162" s="74"/>
      <c r="FP162" s="74"/>
      <c r="FQ162" s="74"/>
      <c r="FR162" s="74"/>
      <c r="FS162" s="74"/>
      <c r="FT162" s="74"/>
      <c r="FU162" s="74"/>
      <c r="FV162" s="74"/>
      <c r="FW162" s="74"/>
      <c r="FX162" s="74"/>
      <c r="FY162" s="74"/>
      <c r="FZ162" s="74"/>
      <c r="GA162" s="74"/>
      <c r="GB162" s="74"/>
      <c r="GC162" s="74"/>
      <c r="GD162" s="74"/>
      <c r="GE162" s="74"/>
      <c r="GF162" s="74"/>
      <c r="GG162" s="74"/>
      <c r="GH162" s="74"/>
      <c r="GI162" s="74"/>
      <c r="GJ162" s="74"/>
      <c r="GK162" s="74"/>
      <c r="GL162" s="74"/>
      <c r="GM162" s="74"/>
      <c r="GN162" s="74"/>
      <c r="GO162" s="74"/>
      <c r="GP162" s="74"/>
      <c r="GQ162" s="74"/>
      <c r="GR162" s="74"/>
      <c r="GS162" s="74"/>
      <c r="GT162" s="74"/>
      <c r="GU162" s="74"/>
      <c r="GV162" s="74"/>
      <c r="GW162" s="74"/>
      <c r="GX162" s="74"/>
      <c r="GY162" s="74"/>
      <c r="GZ162" s="74"/>
      <c r="HA162" s="74"/>
      <c r="HB162" s="74"/>
      <c r="HC162" s="74"/>
      <c r="HD162" s="74"/>
      <c r="HE162" s="74"/>
      <c r="HF162" s="74"/>
      <c r="HG162" s="74"/>
      <c r="HH162" s="74"/>
      <c r="HI162" s="74"/>
      <c r="HJ162" s="74"/>
      <c r="HK162" s="74"/>
      <c r="HL162" s="74"/>
      <c r="HM162" s="74"/>
      <c r="HN162" s="74"/>
      <c r="HO162" s="74"/>
      <c r="HP162" s="74"/>
      <c r="HQ162" s="74"/>
      <c r="HR162" s="74"/>
      <c r="HS162" s="74"/>
      <c r="HT162" s="74"/>
      <c r="HU162" s="74"/>
      <c r="HV162" s="74"/>
      <c r="HW162" s="74"/>
      <c r="HX162" s="74"/>
      <c r="HY162" s="74"/>
      <c r="HZ162" s="74"/>
      <c r="IA162" s="74"/>
      <c r="IB162" s="74"/>
      <c r="IC162" s="74"/>
      <c r="ID162" s="74"/>
      <c r="IE162" s="74"/>
      <c r="IF162" s="74"/>
      <c r="IG162" s="74"/>
      <c r="IH162" s="74"/>
      <c r="II162" s="74"/>
      <c r="IJ162" s="74"/>
      <c r="IK162" s="74"/>
      <c r="IL162" s="74"/>
      <c r="IM162" s="74"/>
    </row>
    <row r="163" spans="1:247" ht="15.75" x14ac:dyDescent="0.25">
      <c r="A163" s="10" t="s">
        <v>363</v>
      </c>
      <c r="B163" s="157">
        <f t="shared" si="517"/>
        <v>4863</v>
      </c>
      <c r="C163" s="157">
        <f t="shared" si="518"/>
        <v>4863</v>
      </c>
      <c r="D163" s="157">
        <f t="shared" si="519"/>
        <v>4863</v>
      </c>
      <c r="E163" s="157"/>
      <c r="F163" s="229">
        <f t="shared" si="516"/>
        <v>0</v>
      </c>
      <c r="G163" s="74">
        <f t="shared" si="541"/>
        <v>0</v>
      </c>
      <c r="H163" s="74"/>
      <c r="I163" s="74"/>
      <c r="J163" s="74"/>
      <c r="K163" s="74"/>
      <c r="L163" s="74"/>
      <c r="M163" s="74"/>
      <c r="N163" s="74"/>
      <c r="O163" s="73"/>
      <c r="P163" s="74"/>
      <c r="Q163" s="74"/>
      <c r="R163" s="74"/>
      <c r="S163" s="74"/>
      <c r="T163" s="74"/>
      <c r="U163" s="74"/>
      <c r="V163" s="74"/>
      <c r="W163" s="74"/>
      <c r="X163" s="74"/>
      <c r="Y163" s="74"/>
      <c r="Z163" s="74"/>
      <c r="AA163" s="74"/>
      <c r="AB163" s="74"/>
      <c r="AC163" s="74"/>
      <c r="AD163" s="74"/>
      <c r="AE163" s="74"/>
      <c r="AF163" s="74"/>
      <c r="AG163" s="74"/>
      <c r="AH163" s="74"/>
      <c r="AI163" s="74"/>
      <c r="AJ163" s="74"/>
      <c r="AK163" s="74"/>
      <c r="AL163" s="74"/>
      <c r="AM163" s="74"/>
      <c r="AN163" s="74"/>
      <c r="AO163" s="74"/>
      <c r="AP163" s="74"/>
      <c r="AQ163" s="74"/>
      <c r="AR163" s="74"/>
      <c r="AS163" s="74"/>
      <c r="AT163" s="74"/>
      <c r="AU163" s="74"/>
      <c r="AV163" s="196"/>
      <c r="AW163" s="196"/>
      <c r="AX163" s="196"/>
      <c r="AY163" s="196"/>
      <c r="AZ163" s="74"/>
      <c r="BA163" s="74"/>
      <c r="BB163" s="74"/>
      <c r="BC163" s="192"/>
      <c r="BD163" s="192"/>
      <c r="BE163" s="74"/>
      <c r="BF163" s="74"/>
      <c r="BG163" s="192"/>
      <c r="BH163" s="74">
        <v>4863</v>
      </c>
      <c r="BI163" s="74">
        <v>4863</v>
      </c>
      <c r="BJ163" s="74">
        <v>0</v>
      </c>
      <c r="BK163" s="75">
        <f t="shared" si="520"/>
        <v>0</v>
      </c>
      <c r="BL163" s="74"/>
      <c r="BM163" s="74"/>
      <c r="BN163" s="74"/>
      <c r="BO163" s="75"/>
      <c r="BP163" s="192"/>
      <c r="BQ163" s="74"/>
      <c r="BR163" s="74"/>
      <c r="BS163" s="192"/>
      <c r="BT163" s="74"/>
      <c r="BU163" s="74"/>
      <c r="BV163" s="74"/>
      <c r="BW163" s="74"/>
      <c r="BX163" s="73"/>
      <c r="BY163" s="73"/>
      <c r="BZ163" s="74"/>
      <c r="CA163" s="192"/>
      <c r="CB163" s="74"/>
      <c r="CC163" s="74"/>
      <c r="CD163" s="74"/>
      <c r="CE163" s="192"/>
      <c r="CF163" s="74"/>
      <c r="CG163" s="74"/>
      <c r="CH163" s="74"/>
      <c r="CI163" s="74"/>
      <c r="CJ163" s="74"/>
      <c r="CK163" s="74"/>
      <c r="CL163" s="74"/>
      <c r="CM163" s="74"/>
      <c r="CN163" s="73"/>
      <c r="CO163" s="73"/>
      <c r="CP163" s="74"/>
      <c r="CQ163" s="192"/>
      <c r="CR163" s="73"/>
      <c r="CS163" s="73"/>
      <c r="CT163" s="74"/>
      <c r="CU163" s="192"/>
      <c r="CV163" s="74"/>
      <c r="CW163" s="74"/>
      <c r="CX163" s="74"/>
      <c r="CY163" s="192"/>
      <c r="CZ163" s="74"/>
      <c r="DA163" s="74"/>
      <c r="DB163" s="74"/>
      <c r="DC163" s="192"/>
      <c r="DD163" s="74"/>
      <c r="DE163" s="74"/>
      <c r="DF163" s="74"/>
      <c r="DG163" s="192"/>
      <c r="DH163" s="74"/>
      <c r="DI163" s="74"/>
      <c r="DJ163" s="74"/>
      <c r="DK163" s="192"/>
      <c r="DL163" s="74"/>
      <c r="DM163" s="74"/>
      <c r="DN163" s="74"/>
      <c r="DO163" s="192"/>
      <c r="DP163" s="74"/>
      <c r="DQ163" s="74"/>
      <c r="DR163" s="74"/>
      <c r="DS163" s="74"/>
      <c r="DT163" s="74"/>
      <c r="DU163" s="74"/>
      <c r="DV163" s="74"/>
      <c r="DW163" s="74"/>
      <c r="DX163" s="74"/>
      <c r="DY163" s="74"/>
      <c r="DZ163" s="74"/>
      <c r="EA163" s="74"/>
      <c r="EB163" s="74"/>
      <c r="EC163" s="74"/>
      <c r="ED163" s="74"/>
      <c r="EE163" s="74"/>
      <c r="EF163" s="74"/>
      <c r="EG163" s="74"/>
      <c r="EH163" s="74"/>
      <c r="EI163" s="74"/>
      <c r="EJ163" s="192"/>
      <c r="EK163" s="73"/>
      <c r="EL163" s="74"/>
      <c r="EM163" s="192"/>
      <c r="EN163" s="74"/>
      <c r="EO163" s="74"/>
      <c r="EP163" s="74"/>
      <c r="EQ163" s="74"/>
      <c r="ER163" s="74"/>
      <c r="ES163" s="74"/>
      <c r="ET163" s="74"/>
      <c r="EU163" s="74"/>
      <c r="EV163" s="77"/>
      <c r="EW163" s="77"/>
      <c r="EX163" s="77"/>
      <c r="EY163" s="77"/>
      <c r="EZ163" s="74"/>
      <c r="FA163" s="74"/>
      <c r="FB163" s="74"/>
      <c r="FC163" s="74"/>
      <c r="FD163" s="74"/>
      <c r="FE163" s="74"/>
      <c r="FF163" s="74"/>
      <c r="FG163" s="74"/>
      <c r="FH163" s="74"/>
      <c r="FI163" s="74"/>
      <c r="FJ163" s="74"/>
      <c r="FK163" s="74"/>
      <c r="FL163" s="74"/>
      <c r="FM163" s="74"/>
      <c r="FN163" s="74"/>
      <c r="FO163" s="74"/>
      <c r="FP163" s="74"/>
      <c r="FQ163" s="74"/>
      <c r="FR163" s="74"/>
      <c r="FS163" s="74"/>
      <c r="FT163" s="74"/>
      <c r="FU163" s="74"/>
      <c r="FV163" s="74"/>
      <c r="FW163" s="74"/>
      <c r="FX163" s="74"/>
      <c r="FY163" s="74"/>
      <c r="FZ163" s="74"/>
      <c r="GA163" s="74"/>
      <c r="GB163" s="74"/>
      <c r="GC163" s="74"/>
      <c r="GD163" s="74"/>
      <c r="GE163" s="74"/>
      <c r="GF163" s="74"/>
      <c r="GG163" s="74"/>
      <c r="GH163" s="74"/>
      <c r="GI163" s="74"/>
      <c r="GJ163" s="74"/>
      <c r="GK163" s="74"/>
      <c r="GL163" s="74"/>
      <c r="GM163" s="74"/>
      <c r="GN163" s="74"/>
      <c r="GO163" s="74"/>
      <c r="GP163" s="74"/>
      <c r="GQ163" s="74"/>
      <c r="GR163" s="74"/>
      <c r="GS163" s="74"/>
      <c r="GT163" s="74"/>
      <c r="GU163" s="74"/>
      <c r="GV163" s="74"/>
      <c r="GW163" s="74"/>
      <c r="GX163" s="74"/>
      <c r="GY163" s="74"/>
      <c r="GZ163" s="74"/>
      <c r="HA163" s="74"/>
      <c r="HB163" s="74"/>
      <c r="HC163" s="74"/>
      <c r="HD163" s="74"/>
      <c r="HE163" s="74"/>
      <c r="HF163" s="74"/>
      <c r="HG163" s="74"/>
      <c r="HH163" s="74"/>
      <c r="HI163" s="74"/>
      <c r="HJ163" s="74"/>
      <c r="HK163" s="74"/>
      <c r="HL163" s="74"/>
      <c r="HM163" s="74"/>
      <c r="HN163" s="74"/>
      <c r="HO163" s="74"/>
      <c r="HP163" s="74"/>
      <c r="HQ163" s="74"/>
      <c r="HR163" s="74"/>
      <c r="HS163" s="74"/>
      <c r="HT163" s="74"/>
      <c r="HU163" s="74"/>
      <c r="HV163" s="74"/>
      <c r="HW163" s="74"/>
      <c r="HX163" s="74"/>
      <c r="HY163" s="74"/>
      <c r="HZ163" s="74"/>
      <c r="IA163" s="74"/>
      <c r="IB163" s="74"/>
      <c r="IC163" s="74"/>
      <c r="ID163" s="74"/>
      <c r="IE163" s="74"/>
      <c r="IF163" s="74"/>
      <c r="IG163" s="74"/>
      <c r="IH163" s="74"/>
      <c r="II163" s="74"/>
      <c r="IJ163" s="74"/>
      <c r="IK163" s="74"/>
      <c r="IL163" s="74"/>
      <c r="IM163" s="74"/>
    </row>
    <row r="164" spans="1:247" ht="15.75" x14ac:dyDescent="0.25">
      <c r="A164" s="10" t="s">
        <v>364</v>
      </c>
      <c r="B164" s="157">
        <f t="shared" si="517"/>
        <v>2397</v>
      </c>
      <c r="C164" s="157">
        <f t="shared" si="518"/>
        <v>2397</v>
      </c>
      <c r="D164" s="157">
        <f t="shared" si="519"/>
        <v>2397</v>
      </c>
      <c r="E164" s="157"/>
      <c r="F164" s="229">
        <f t="shared" si="516"/>
        <v>0</v>
      </c>
      <c r="G164" s="74">
        <f t="shared" si="541"/>
        <v>0</v>
      </c>
      <c r="H164" s="74"/>
      <c r="I164" s="74"/>
      <c r="J164" s="74"/>
      <c r="K164" s="74"/>
      <c r="L164" s="74"/>
      <c r="M164" s="74"/>
      <c r="N164" s="74"/>
      <c r="O164" s="73"/>
      <c r="P164" s="74"/>
      <c r="Q164" s="74"/>
      <c r="R164" s="74"/>
      <c r="S164" s="74"/>
      <c r="T164" s="74"/>
      <c r="U164" s="74"/>
      <c r="V164" s="74"/>
      <c r="W164" s="74"/>
      <c r="X164" s="74"/>
      <c r="Y164" s="74"/>
      <c r="Z164" s="74"/>
      <c r="AA164" s="74"/>
      <c r="AB164" s="74"/>
      <c r="AC164" s="74"/>
      <c r="AD164" s="74"/>
      <c r="AE164" s="74"/>
      <c r="AF164" s="74"/>
      <c r="AG164" s="74"/>
      <c r="AH164" s="74"/>
      <c r="AI164" s="74"/>
      <c r="AJ164" s="74"/>
      <c r="AK164" s="74"/>
      <c r="AL164" s="74"/>
      <c r="AM164" s="74"/>
      <c r="AN164" s="74"/>
      <c r="AO164" s="74"/>
      <c r="AP164" s="74"/>
      <c r="AQ164" s="74"/>
      <c r="AR164" s="74"/>
      <c r="AS164" s="74"/>
      <c r="AT164" s="74"/>
      <c r="AU164" s="74"/>
      <c r="AV164" s="196"/>
      <c r="AW164" s="196"/>
      <c r="AX164" s="196"/>
      <c r="AY164" s="196"/>
      <c r="AZ164" s="74"/>
      <c r="BA164" s="74"/>
      <c r="BB164" s="74"/>
      <c r="BC164" s="192"/>
      <c r="BD164" s="192"/>
      <c r="BE164" s="74"/>
      <c r="BF164" s="74"/>
      <c r="BG164" s="192"/>
      <c r="BH164" s="74">
        <v>2397</v>
      </c>
      <c r="BI164" s="74">
        <v>2397</v>
      </c>
      <c r="BJ164" s="74">
        <v>0</v>
      </c>
      <c r="BK164" s="75">
        <f t="shared" si="520"/>
        <v>0</v>
      </c>
      <c r="BL164" s="74"/>
      <c r="BM164" s="74"/>
      <c r="BN164" s="74"/>
      <c r="BO164" s="75"/>
      <c r="BP164" s="192"/>
      <c r="BQ164" s="74"/>
      <c r="BR164" s="74"/>
      <c r="BS164" s="192"/>
      <c r="BT164" s="74"/>
      <c r="BU164" s="74"/>
      <c r="BV164" s="74"/>
      <c r="BW164" s="74"/>
      <c r="BX164" s="73"/>
      <c r="BY164" s="73"/>
      <c r="BZ164" s="74"/>
      <c r="CA164" s="192"/>
      <c r="CB164" s="74"/>
      <c r="CC164" s="74"/>
      <c r="CD164" s="74"/>
      <c r="CE164" s="192"/>
      <c r="CF164" s="74"/>
      <c r="CG164" s="74"/>
      <c r="CH164" s="74"/>
      <c r="CI164" s="74"/>
      <c r="CJ164" s="74"/>
      <c r="CK164" s="74"/>
      <c r="CL164" s="74"/>
      <c r="CM164" s="74"/>
      <c r="CN164" s="73"/>
      <c r="CO164" s="73"/>
      <c r="CP164" s="74"/>
      <c r="CQ164" s="192"/>
      <c r="CR164" s="73"/>
      <c r="CS164" s="73"/>
      <c r="CT164" s="74"/>
      <c r="CU164" s="192"/>
      <c r="CV164" s="74"/>
      <c r="CW164" s="74"/>
      <c r="CX164" s="74"/>
      <c r="CY164" s="192"/>
      <c r="CZ164" s="74"/>
      <c r="DA164" s="74"/>
      <c r="DB164" s="74"/>
      <c r="DC164" s="192"/>
      <c r="DD164" s="74"/>
      <c r="DE164" s="74"/>
      <c r="DF164" s="74"/>
      <c r="DG164" s="192"/>
      <c r="DH164" s="74"/>
      <c r="DI164" s="74"/>
      <c r="DJ164" s="74"/>
      <c r="DK164" s="192"/>
      <c r="DL164" s="74"/>
      <c r="DM164" s="74"/>
      <c r="DN164" s="74"/>
      <c r="DO164" s="192"/>
      <c r="DP164" s="74"/>
      <c r="DQ164" s="74"/>
      <c r="DR164" s="74"/>
      <c r="DS164" s="74"/>
      <c r="DT164" s="74"/>
      <c r="DU164" s="74"/>
      <c r="DV164" s="74"/>
      <c r="DW164" s="74"/>
      <c r="DX164" s="74"/>
      <c r="DY164" s="74"/>
      <c r="DZ164" s="74"/>
      <c r="EA164" s="74"/>
      <c r="EB164" s="74"/>
      <c r="EC164" s="74"/>
      <c r="ED164" s="74"/>
      <c r="EE164" s="74"/>
      <c r="EF164" s="74"/>
      <c r="EG164" s="74"/>
      <c r="EH164" s="74"/>
      <c r="EI164" s="74"/>
      <c r="EJ164" s="192"/>
      <c r="EK164" s="73"/>
      <c r="EL164" s="74"/>
      <c r="EM164" s="192"/>
      <c r="EN164" s="74"/>
      <c r="EO164" s="74"/>
      <c r="EP164" s="74"/>
      <c r="EQ164" s="74"/>
      <c r="ER164" s="74"/>
      <c r="ES164" s="74"/>
      <c r="ET164" s="74"/>
      <c r="EU164" s="74"/>
      <c r="EV164" s="77"/>
      <c r="EW164" s="77"/>
      <c r="EX164" s="77"/>
      <c r="EY164" s="77"/>
      <c r="EZ164" s="74"/>
      <c r="FA164" s="74"/>
      <c r="FB164" s="74"/>
      <c r="FC164" s="74"/>
      <c r="FD164" s="74"/>
      <c r="FE164" s="74"/>
      <c r="FF164" s="74"/>
      <c r="FG164" s="74"/>
      <c r="FH164" s="74"/>
      <c r="FI164" s="74"/>
      <c r="FJ164" s="74"/>
      <c r="FK164" s="74"/>
      <c r="FL164" s="74"/>
      <c r="FM164" s="74"/>
      <c r="FN164" s="74"/>
      <c r="FO164" s="74"/>
      <c r="FP164" s="74"/>
      <c r="FQ164" s="74"/>
      <c r="FR164" s="74"/>
      <c r="FS164" s="74"/>
      <c r="FT164" s="74"/>
      <c r="FU164" s="74"/>
      <c r="FV164" s="74"/>
      <c r="FW164" s="74"/>
      <c r="FX164" s="74"/>
      <c r="FY164" s="74"/>
      <c r="FZ164" s="74"/>
      <c r="GA164" s="74"/>
      <c r="GB164" s="74"/>
      <c r="GC164" s="74"/>
      <c r="GD164" s="74"/>
      <c r="GE164" s="74"/>
      <c r="GF164" s="74"/>
      <c r="GG164" s="74"/>
      <c r="GH164" s="74"/>
      <c r="GI164" s="74"/>
      <c r="GJ164" s="74"/>
      <c r="GK164" s="74"/>
      <c r="GL164" s="74"/>
      <c r="GM164" s="74"/>
      <c r="GN164" s="74"/>
      <c r="GO164" s="74"/>
      <c r="GP164" s="74"/>
      <c r="GQ164" s="74"/>
      <c r="GR164" s="74"/>
      <c r="GS164" s="74"/>
      <c r="GT164" s="74"/>
      <c r="GU164" s="74"/>
      <c r="GV164" s="74"/>
      <c r="GW164" s="74"/>
      <c r="GX164" s="74"/>
      <c r="GY164" s="74"/>
      <c r="GZ164" s="74"/>
      <c r="HA164" s="74"/>
      <c r="HB164" s="74"/>
      <c r="HC164" s="74"/>
      <c r="HD164" s="74"/>
      <c r="HE164" s="74"/>
      <c r="HF164" s="74"/>
      <c r="HG164" s="74"/>
      <c r="HH164" s="74"/>
      <c r="HI164" s="74"/>
      <c r="HJ164" s="74"/>
      <c r="HK164" s="74"/>
      <c r="HL164" s="74"/>
      <c r="HM164" s="74"/>
      <c r="HN164" s="74"/>
      <c r="HO164" s="74"/>
      <c r="HP164" s="74"/>
      <c r="HQ164" s="74"/>
      <c r="HR164" s="74"/>
      <c r="HS164" s="74"/>
      <c r="HT164" s="74"/>
      <c r="HU164" s="74"/>
      <c r="HV164" s="74"/>
      <c r="HW164" s="74"/>
      <c r="HX164" s="74"/>
      <c r="HY164" s="74"/>
      <c r="HZ164" s="74"/>
      <c r="IA164" s="74"/>
      <c r="IB164" s="74"/>
      <c r="IC164" s="74"/>
      <c r="ID164" s="74"/>
      <c r="IE164" s="74"/>
      <c r="IF164" s="74"/>
      <c r="IG164" s="74"/>
      <c r="IH164" s="74"/>
      <c r="II164" s="74"/>
      <c r="IJ164" s="74"/>
      <c r="IK164" s="74"/>
      <c r="IL164" s="74"/>
      <c r="IM164" s="74"/>
    </row>
    <row r="165" spans="1:247" ht="15.75" x14ac:dyDescent="0.25">
      <c r="A165" s="10" t="s">
        <v>365</v>
      </c>
      <c r="B165" s="157">
        <f t="shared" si="517"/>
        <v>2973</v>
      </c>
      <c r="C165" s="157">
        <f t="shared" si="518"/>
        <v>2973</v>
      </c>
      <c r="D165" s="157">
        <f t="shared" si="519"/>
        <v>2973</v>
      </c>
      <c r="E165" s="157"/>
      <c r="F165" s="229">
        <f t="shared" si="516"/>
        <v>0</v>
      </c>
      <c r="G165" s="74">
        <f t="shared" si="541"/>
        <v>0</v>
      </c>
      <c r="H165" s="74"/>
      <c r="I165" s="74"/>
      <c r="J165" s="74"/>
      <c r="K165" s="74"/>
      <c r="L165" s="74"/>
      <c r="M165" s="74"/>
      <c r="N165" s="74"/>
      <c r="O165" s="73"/>
      <c r="P165" s="74"/>
      <c r="Q165" s="74"/>
      <c r="R165" s="74"/>
      <c r="S165" s="74"/>
      <c r="T165" s="74"/>
      <c r="U165" s="74"/>
      <c r="V165" s="74"/>
      <c r="W165" s="74"/>
      <c r="X165" s="74"/>
      <c r="Y165" s="74"/>
      <c r="Z165" s="74"/>
      <c r="AA165" s="74"/>
      <c r="AB165" s="74"/>
      <c r="AC165" s="74"/>
      <c r="AD165" s="74"/>
      <c r="AE165" s="74"/>
      <c r="AF165" s="74"/>
      <c r="AG165" s="74"/>
      <c r="AH165" s="74"/>
      <c r="AI165" s="74"/>
      <c r="AJ165" s="74"/>
      <c r="AK165" s="74"/>
      <c r="AL165" s="74"/>
      <c r="AM165" s="74"/>
      <c r="AN165" s="74"/>
      <c r="AO165" s="74"/>
      <c r="AP165" s="74"/>
      <c r="AQ165" s="74"/>
      <c r="AR165" s="74"/>
      <c r="AS165" s="74"/>
      <c r="AT165" s="74"/>
      <c r="AU165" s="74"/>
      <c r="AV165" s="196"/>
      <c r="AW165" s="196"/>
      <c r="AX165" s="196"/>
      <c r="AY165" s="196"/>
      <c r="AZ165" s="74"/>
      <c r="BA165" s="74"/>
      <c r="BB165" s="74"/>
      <c r="BC165" s="192"/>
      <c r="BD165" s="192"/>
      <c r="BE165" s="74"/>
      <c r="BF165" s="74"/>
      <c r="BG165" s="192"/>
      <c r="BH165" s="74">
        <v>2973</v>
      </c>
      <c r="BI165" s="74">
        <v>2973</v>
      </c>
      <c r="BJ165" s="74">
        <v>0</v>
      </c>
      <c r="BK165" s="75">
        <f t="shared" si="520"/>
        <v>0</v>
      </c>
      <c r="BL165" s="74"/>
      <c r="BM165" s="74"/>
      <c r="BN165" s="74"/>
      <c r="BO165" s="75"/>
      <c r="BP165" s="192"/>
      <c r="BQ165" s="74"/>
      <c r="BR165" s="74"/>
      <c r="BS165" s="192"/>
      <c r="BT165" s="74"/>
      <c r="BU165" s="74"/>
      <c r="BV165" s="74"/>
      <c r="BW165" s="74"/>
      <c r="BX165" s="73"/>
      <c r="BY165" s="73"/>
      <c r="BZ165" s="74"/>
      <c r="CA165" s="192"/>
      <c r="CB165" s="74"/>
      <c r="CC165" s="74"/>
      <c r="CD165" s="74"/>
      <c r="CE165" s="192"/>
      <c r="CF165" s="74"/>
      <c r="CG165" s="74"/>
      <c r="CH165" s="74"/>
      <c r="CI165" s="74"/>
      <c r="CJ165" s="74"/>
      <c r="CK165" s="74"/>
      <c r="CL165" s="74"/>
      <c r="CM165" s="74"/>
      <c r="CN165" s="73"/>
      <c r="CO165" s="73"/>
      <c r="CP165" s="74"/>
      <c r="CQ165" s="192"/>
      <c r="CR165" s="73"/>
      <c r="CS165" s="73"/>
      <c r="CT165" s="74"/>
      <c r="CU165" s="192"/>
      <c r="CV165" s="74"/>
      <c r="CW165" s="74"/>
      <c r="CX165" s="74"/>
      <c r="CY165" s="192"/>
      <c r="CZ165" s="74"/>
      <c r="DA165" s="74"/>
      <c r="DB165" s="74"/>
      <c r="DC165" s="192"/>
      <c r="DD165" s="74"/>
      <c r="DE165" s="74"/>
      <c r="DF165" s="74"/>
      <c r="DG165" s="192"/>
      <c r="DH165" s="74"/>
      <c r="DI165" s="74"/>
      <c r="DJ165" s="74"/>
      <c r="DK165" s="192"/>
      <c r="DL165" s="74"/>
      <c r="DM165" s="74"/>
      <c r="DN165" s="74"/>
      <c r="DO165" s="192"/>
      <c r="DP165" s="74"/>
      <c r="DQ165" s="74"/>
      <c r="DR165" s="74"/>
      <c r="DS165" s="74"/>
      <c r="DT165" s="74"/>
      <c r="DU165" s="74"/>
      <c r="DV165" s="74"/>
      <c r="DW165" s="74"/>
      <c r="DX165" s="74"/>
      <c r="DY165" s="74"/>
      <c r="DZ165" s="74"/>
      <c r="EA165" s="74"/>
      <c r="EB165" s="74"/>
      <c r="EC165" s="74"/>
      <c r="ED165" s="74"/>
      <c r="EE165" s="74"/>
      <c r="EF165" s="74"/>
      <c r="EG165" s="74"/>
      <c r="EH165" s="74"/>
      <c r="EI165" s="74"/>
      <c r="EJ165" s="192"/>
      <c r="EK165" s="73"/>
      <c r="EL165" s="74"/>
      <c r="EM165" s="192"/>
      <c r="EN165" s="74"/>
      <c r="EO165" s="74"/>
      <c r="EP165" s="74"/>
      <c r="EQ165" s="74"/>
      <c r="ER165" s="74"/>
      <c r="ES165" s="74"/>
      <c r="ET165" s="74"/>
      <c r="EU165" s="74"/>
      <c r="EV165" s="77"/>
      <c r="EW165" s="77"/>
      <c r="EX165" s="77"/>
      <c r="EY165" s="77"/>
      <c r="EZ165" s="74"/>
      <c r="FA165" s="74"/>
      <c r="FB165" s="74"/>
      <c r="FC165" s="74"/>
      <c r="FD165" s="74"/>
      <c r="FE165" s="74"/>
      <c r="FF165" s="74"/>
      <c r="FG165" s="74"/>
      <c r="FH165" s="74"/>
      <c r="FI165" s="74"/>
      <c r="FJ165" s="74"/>
      <c r="FK165" s="74"/>
      <c r="FL165" s="74"/>
      <c r="FM165" s="74"/>
      <c r="FN165" s="74"/>
      <c r="FO165" s="74"/>
      <c r="FP165" s="74"/>
      <c r="FQ165" s="74"/>
      <c r="FR165" s="74"/>
      <c r="FS165" s="74"/>
      <c r="FT165" s="74"/>
      <c r="FU165" s="74"/>
      <c r="FV165" s="74"/>
      <c r="FW165" s="74"/>
      <c r="FX165" s="74"/>
      <c r="FY165" s="74"/>
      <c r="FZ165" s="74"/>
      <c r="GA165" s="74"/>
      <c r="GB165" s="74"/>
      <c r="GC165" s="74"/>
      <c r="GD165" s="74"/>
      <c r="GE165" s="74"/>
      <c r="GF165" s="74"/>
      <c r="GG165" s="74"/>
      <c r="GH165" s="74"/>
      <c r="GI165" s="74"/>
      <c r="GJ165" s="74"/>
      <c r="GK165" s="74"/>
      <c r="GL165" s="74"/>
      <c r="GM165" s="74"/>
      <c r="GN165" s="74"/>
      <c r="GO165" s="74"/>
      <c r="GP165" s="74"/>
      <c r="GQ165" s="74"/>
      <c r="GR165" s="74"/>
      <c r="GS165" s="74"/>
      <c r="GT165" s="74"/>
      <c r="GU165" s="74"/>
      <c r="GV165" s="74"/>
      <c r="GW165" s="74"/>
      <c r="GX165" s="74"/>
      <c r="GY165" s="74"/>
      <c r="GZ165" s="74"/>
      <c r="HA165" s="74"/>
      <c r="HB165" s="74"/>
      <c r="HC165" s="74"/>
      <c r="HD165" s="74"/>
      <c r="HE165" s="74"/>
      <c r="HF165" s="74"/>
      <c r="HG165" s="74"/>
      <c r="HH165" s="74"/>
      <c r="HI165" s="74"/>
      <c r="HJ165" s="74"/>
      <c r="HK165" s="74"/>
      <c r="HL165" s="74"/>
      <c r="HM165" s="74"/>
      <c r="HN165" s="74"/>
      <c r="HO165" s="74"/>
      <c r="HP165" s="74"/>
      <c r="HQ165" s="74"/>
      <c r="HR165" s="74"/>
      <c r="HS165" s="74"/>
      <c r="HT165" s="74"/>
      <c r="HU165" s="74"/>
      <c r="HV165" s="74"/>
      <c r="HW165" s="74"/>
      <c r="HX165" s="74"/>
      <c r="HY165" s="74"/>
      <c r="HZ165" s="74"/>
      <c r="IA165" s="74"/>
      <c r="IB165" s="74"/>
      <c r="IC165" s="74"/>
      <c r="ID165" s="74"/>
      <c r="IE165" s="74"/>
      <c r="IF165" s="74"/>
      <c r="IG165" s="74"/>
      <c r="IH165" s="74"/>
      <c r="II165" s="74"/>
      <c r="IJ165" s="74"/>
      <c r="IK165" s="74"/>
      <c r="IL165" s="74"/>
      <c r="IM165" s="74"/>
    </row>
    <row r="166" spans="1:247" ht="15.75" x14ac:dyDescent="0.25">
      <c r="A166" s="10" t="s">
        <v>366</v>
      </c>
      <c r="B166" s="157">
        <f t="shared" si="517"/>
        <v>3930</v>
      </c>
      <c r="C166" s="157">
        <f t="shared" si="518"/>
        <v>3930</v>
      </c>
      <c r="D166" s="157">
        <f t="shared" si="519"/>
        <v>3930</v>
      </c>
      <c r="E166" s="157"/>
      <c r="F166" s="229">
        <f t="shared" si="516"/>
        <v>0</v>
      </c>
      <c r="G166" s="74">
        <f t="shared" si="541"/>
        <v>0</v>
      </c>
      <c r="H166" s="74"/>
      <c r="I166" s="74"/>
      <c r="J166" s="74"/>
      <c r="K166" s="74"/>
      <c r="L166" s="74"/>
      <c r="M166" s="74"/>
      <c r="N166" s="74"/>
      <c r="O166" s="73"/>
      <c r="P166" s="74"/>
      <c r="Q166" s="74"/>
      <c r="R166" s="74"/>
      <c r="S166" s="74"/>
      <c r="T166" s="74"/>
      <c r="U166" s="74"/>
      <c r="V166" s="74"/>
      <c r="W166" s="74"/>
      <c r="X166" s="74"/>
      <c r="Y166" s="74"/>
      <c r="Z166" s="74"/>
      <c r="AA166" s="74"/>
      <c r="AB166" s="74"/>
      <c r="AC166" s="74"/>
      <c r="AD166" s="74"/>
      <c r="AE166" s="74"/>
      <c r="AF166" s="74"/>
      <c r="AG166" s="74"/>
      <c r="AH166" s="74"/>
      <c r="AI166" s="74"/>
      <c r="AJ166" s="74"/>
      <c r="AK166" s="74"/>
      <c r="AL166" s="74"/>
      <c r="AM166" s="74"/>
      <c r="AN166" s="74"/>
      <c r="AO166" s="74"/>
      <c r="AP166" s="74"/>
      <c r="AQ166" s="74"/>
      <c r="AR166" s="74"/>
      <c r="AS166" s="74"/>
      <c r="AT166" s="74"/>
      <c r="AU166" s="74"/>
      <c r="AV166" s="196"/>
      <c r="AW166" s="196"/>
      <c r="AX166" s="196"/>
      <c r="AY166" s="196"/>
      <c r="AZ166" s="74"/>
      <c r="BA166" s="74"/>
      <c r="BB166" s="74"/>
      <c r="BC166" s="192"/>
      <c r="BD166" s="192"/>
      <c r="BE166" s="74"/>
      <c r="BF166" s="74"/>
      <c r="BG166" s="192"/>
      <c r="BH166" s="74">
        <v>3930</v>
      </c>
      <c r="BI166" s="74">
        <v>3930</v>
      </c>
      <c r="BJ166" s="74">
        <v>0</v>
      </c>
      <c r="BK166" s="75">
        <f t="shared" si="520"/>
        <v>0</v>
      </c>
      <c r="BL166" s="74"/>
      <c r="BM166" s="74"/>
      <c r="BN166" s="74"/>
      <c r="BO166" s="75"/>
      <c r="BP166" s="192"/>
      <c r="BQ166" s="74"/>
      <c r="BR166" s="74"/>
      <c r="BS166" s="192"/>
      <c r="BT166" s="74"/>
      <c r="BU166" s="74"/>
      <c r="BV166" s="74"/>
      <c r="BW166" s="74"/>
      <c r="BX166" s="73"/>
      <c r="BY166" s="73"/>
      <c r="BZ166" s="74"/>
      <c r="CA166" s="192"/>
      <c r="CB166" s="74"/>
      <c r="CC166" s="74"/>
      <c r="CD166" s="74"/>
      <c r="CE166" s="192"/>
      <c r="CF166" s="74"/>
      <c r="CG166" s="74"/>
      <c r="CH166" s="74"/>
      <c r="CI166" s="74"/>
      <c r="CJ166" s="74"/>
      <c r="CK166" s="74"/>
      <c r="CL166" s="74"/>
      <c r="CM166" s="74"/>
      <c r="CN166" s="73"/>
      <c r="CO166" s="73"/>
      <c r="CP166" s="74"/>
      <c r="CQ166" s="192"/>
      <c r="CR166" s="73"/>
      <c r="CS166" s="73"/>
      <c r="CT166" s="74"/>
      <c r="CU166" s="192"/>
      <c r="CV166" s="74"/>
      <c r="CW166" s="74"/>
      <c r="CX166" s="74"/>
      <c r="CY166" s="192"/>
      <c r="CZ166" s="74"/>
      <c r="DA166" s="74"/>
      <c r="DB166" s="74"/>
      <c r="DC166" s="192"/>
      <c r="DD166" s="74"/>
      <c r="DE166" s="74"/>
      <c r="DF166" s="74"/>
      <c r="DG166" s="192"/>
      <c r="DH166" s="74"/>
      <c r="DI166" s="74"/>
      <c r="DJ166" s="74"/>
      <c r="DK166" s="192"/>
      <c r="DL166" s="74"/>
      <c r="DM166" s="74"/>
      <c r="DN166" s="74"/>
      <c r="DO166" s="192"/>
      <c r="DP166" s="74"/>
      <c r="DQ166" s="74"/>
      <c r="DR166" s="74"/>
      <c r="DS166" s="74"/>
      <c r="DT166" s="74"/>
      <c r="DU166" s="74"/>
      <c r="DV166" s="74"/>
      <c r="DW166" s="74"/>
      <c r="DX166" s="74"/>
      <c r="DY166" s="74"/>
      <c r="DZ166" s="74"/>
      <c r="EA166" s="74"/>
      <c r="EB166" s="74"/>
      <c r="EC166" s="74"/>
      <c r="ED166" s="74"/>
      <c r="EE166" s="74"/>
      <c r="EF166" s="74"/>
      <c r="EG166" s="74"/>
      <c r="EH166" s="74"/>
      <c r="EI166" s="74"/>
      <c r="EJ166" s="192"/>
      <c r="EK166" s="73"/>
      <c r="EL166" s="74"/>
      <c r="EM166" s="192"/>
      <c r="EN166" s="74"/>
      <c r="EO166" s="74"/>
      <c r="EP166" s="74"/>
      <c r="EQ166" s="74"/>
      <c r="ER166" s="74"/>
      <c r="ES166" s="74"/>
      <c r="ET166" s="74"/>
      <c r="EU166" s="74"/>
      <c r="EV166" s="77"/>
      <c r="EW166" s="77"/>
      <c r="EX166" s="77"/>
      <c r="EY166" s="77"/>
      <c r="EZ166" s="74"/>
      <c r="FA166" s="74"/>
      <c r="FB166" s="74"/>
      <c r="FC166" s="74"/>
      <c r="FD166" s="74"/>
      <c r="FE166" s="74"/>
      <c r="FF166" s="74"/>
      <c r="FG166" s="74"/>
      <c r="FH166" s="74"/>
      <c r="FI166" s="74"/>
      <c r="FJ166" s="74"/>
      <c r="FK166" s="74"/>
      <c r="FL166" s="74"/>
      <c r="FM166" s="74"/>
      <c r="FN166" s="74"/>
      <c r="FO166" s="74"/>
      <c r="FP166" s="74"/>
      <c r="FQ166" s="74"/>
      <c r="FR166" s="74"/>
      <c r="FS166" s="74"/>
      <c r="FT166" s="74"/>
      <c r="FU166" s="74"/>
      <c r="FV166" s="74"/>
      <c r="FW166" s="74"/>
      <c r="FX166" s="74"/>
      <c r="FY166" s="74"/>
      <c r="FZ166" s="74"/>
      <c r="GA166" s="74"/>
      <c r="GB166" s="74"/>
      <c r="GC166" s="74"/>
      <c r="GD166" s="74"/>
      <c r="GE166" s="74"/>
      <c r="GF166" s="74"/>
      <c r="GG166" s="74"/>
      <c r="GH166" s="74"/>
      <c r="GI166" s="74"/>
      <c r="GJ166" s="74"/>
      <c r="GK166" s="74"/>
      <c r="GL166" s="74"/>
      <c r="GM166" s="74"/>
      <c r="GN166" s="74"/>
      <c r="GO166" s="74"/>
      <c r="GP166" s="74"/>
      <c r="GQ166" s="74"/>
      <c r="GR166" s="74"/>
      <c r="GS166" s="74"/>
      <c r="GT166" s="74"/>
      <c r="GU166" s="74"/>
      <c r="GV166" s="74"/>
      <c r="GW166" s="74"/>
      <c r="GX166" s="74"/>
      <c r="GY166" s="74"/>
      <c r="GZ166" s="74"/>
      <c r="HA166" s="74"/>
      <c r="HB166" s="74"/>
      <c r="HC166" s="74"/>
      <c r="HD166" s="74"/>
      <c r="HE166" s="74"/>
      <c r="HF166" s="74"/>
      <c r="HG166" s="74"/>
      <c r="HH166" s="74"/>
      <c r="HI166" s="74"/>
      <c r="HJ166" s="74"/>
      <c r="HK166" s="74"/>
      <c r="HL166" s="74"/>
      <c r="HM166" s="74"/>
      <c r="HN166" s="74"/>
      <c r="HO166" s="74"/>
      <c r="HP166" s="74"/>
      <c r="HQ166" s="74"/>
      <c r="HR166" s="74"/>
      <c r="HS166" s="74"/>
      <c r="HT166" s="74"/>
      <c r="HU166" s="74"/>
      <c r="HV166" s="74"/>
      <c r="HW166" s="74"/>
      <c r="HX166" s="74"/>
      <c r="HY166" s="74"/>
      <c r="HZ166" s="74"/>
      <c r="IA166" s="74"/>
      <c r="IB166" s="74"/>
      <c r="IC166" s="74"/>
      <c r="ID166" s="74"/>
      <c r="IE166" s="74"/>
      <c r="IF166" s="74"/>
      <c r="IG166" s="74"/>
      <c r="IH166" s="74"/>
      <c r="II166" s="74"/>
      <c r="IJ166" s="74"/>
      <c r="IK166" s="74"/>
      <c r="IL166" s="74"/>
      <c r="IM166" s="74"/>
    </row>
    <row r="167" spans="1:247" ht="15.75" x14ac:dyDescent="0.25">
      <c r="A167" s="10" t="s">
        <v>367</v>
      </c>
      <c r="B167" s="157">
        <f t="shared" si="517"/>
        <v>2628</v>
      </c>
      <c r="C167" s="157">
        <f t="shared" si="518"/>
        <v>2628</v>
      </c>
      <c r="D167" s="157">
        <f t="shared" si="519"/>
        <v>2628</v>
      </c>
      <c r="E167" s="157"/>
      <c r="F167" s="229">
        <f t="shared" si="516"/>
        <v>0</v>
      </c>
      <c r="G167" s="74">
        <f t="shared" si="541"/>
        <v>0</v>
      </c>
      <c r="H167" s="74"/>
      <c r="I167" s="74"/>
      <c r="J167" s="74"/>
      <c r="K167" s="74"/>
      <c r="L167" s="74"/>
      <c r="M167" s="74"/>
      <c r="N167" s="74"/>
      <c r="O167" s="73"/>
      <c r="P167" s="74"/>
      <c r="Q167" s="74"/>
      <c r="R167" s="74"/>
      <c r="S167" s="74"/>
      <c r="T167" s="74"/>
      <c r="U167" s="74"/>
      <c r="V167" s="74"/>
      <c r="W167" s="74"/>
      <c r="X167" s="74"/>
      <c r="Y167" s="74"/>
      <c r="Z167" s="74"/>
      <c r="AA167" s="74"/>
      <c r="AB167" s="74"/>
      <c r="AC167" s="74"/>
      <c r="AD167" s="74"/>
      <c r="AE167" s="74"/>
      <c r="AF167" s="74"/>
      <c r="AG167" s="74"/>
      <c r="AH167" s="74"/>
      <c r="AI167" s="74"/>
      <c r="AJ167" s="74"/>
      <c r="AK167" s="74"/>
      <c r="AL167" s="74"/>
      <c r="AM167" s="74"/>
      <c r="AN167" s="74"/>
      <c r="AO167" s="74"/>
      <c r="AP167" s="74"/>
      <c r="AQ167" s="74"/>
      <c r="AR167" s="74"/>
      <c r="AS167" s="74"/>
      <c r="AT167" s="74"/>
      <c r="AU167" s="74"/>
      <c r="AV167" s="196"/>
      <c r="AW167" s="196"/>
      <c r="AX167" s="196"/>
      <c r="AY167" s="196"/>
      <c r="AZ167" s="74"/>
      <c r="BA167" s="74"/>
      <c r="BB167" s="74"/>
      <c r="BC167" s="192"/>
      <c r="BD167" s="192"/>
      <c r="BE167" s="74"/>
      <c r="BF167" s="74"/>
      <c r="BG167" s="192"/>
      <c r="BH167" s="74">
        <v>2628</v>
      </c>
      <c r="BI167" s="74">
        <v>2628</v>
      </c>
      <c r="BJ167" s="74">
        <v>0</v>
      </c>
      <c r="BK167" s="75">
        <f t="shared" si="520"/>
        <v>0</v>
      </c>
      <c r="BL167" s="74"/>
      <c r="BM167" s="74"/>
      <c r="BN167" s="74"/>
      <c r="BO167" s="75"/>
      <c r="BP167" s="192"/>
      <c r="BQ167" s="74"/>
      <c r="BR167" s="74"/>
      <c r="BS167" s="192"/>
      <c r="BT167" s="74"/>
      <c r="BU167" s="74"/>
      <c r="BV167" s="74"/>
      <c r="BW167" s="74"/>
      <c r="BX167" s="73"/>
      <c r="BY167" s="73"/>
      <c r="BZ167" s="74"/>
      <c r="CA167" s="192"/>
      <c r="CB167" s="74"/>
      <c r="CC167" s="74"/>
      <c r="CD167" s="74"/>
      <c r="CE167" s="192"/>
      <c r="CF167" s="74"/>
      <c r="CG167" s="74"/>
      <c r="CH167" s="74"/>
      <c r="CI167" s="74"/>
      <c r="CJ167" s="74"/>
      <c r="CK167" s="74"/>
      <c r="CL167" s="74"/>
      <c r="CM167" s="74"/>
      <c r="CN167" s="73"/>
      <c r="CO167" s="73"/>
      <c r="CP167" s="74"/>
      <c r="CQ167" s="192"/>
      <c r="CR167" s="73"/>
      <c r="CS167" s="73"/>
      <c r="CT167" s="74"/>
      <c r="CU167" s="192"/>
      <c r="CV167" s="74"/>
      <c r="CW167" s="74"/>
      <c r="CX167" s="74"/>
      <c r="CY167" s="192"/>
      <c r="CZ167" s="74"/>
      <c r="DA167" s="74"/>
      <c r="DB167" s="74"/>
      <c r="DC167" s="192"/>
      <c r="DD167" s="74"/>
      <c r="DE167" s="74"/>
      <c r="DF167" s="74"/>
      <c r="DG167" s="192"/>
      <c r="DH167" s="74"/>
      <c r="DI167" s="74"/>
      <c r="DJ167" s="74"/>
      <c r="DK167" s="192"/>
      <c r="DL167" s="74"/>
      <c r="DM167" s="74"/>
      <c r="DN167" s="74"/>
      <c r="DO167" s="192"/>
      <c r="DP167" s="74"/>
      <c r="DQ167" s="74"/>
      <c r="DR167" s="74"/>
      <c r="DS167" s="74"/>
      <c r="DT167" s="74"/>
      <c r="DU167" s="74"/>
      <c r="DV167" s="74"/>
      <c r="DW167" s="74"/>
      <c r="DX167" s="74"/>
      <c r="DY167" s="74"/>
      <c r="DZ167" s="74"/>
      <c r="EA167" s="74"/>
      <c r="EB167" s="74"/>
      <c r="EC167" s="74"/>
      <c r="ED167" s="74"/>
      <c r="EE167" s="74"/>
      <c r="EF167" s="74"/>
      <c r="EG167" s="74"/>
      <c r="EH167" s="74"/>
      <c r="EI167" s="74"/>
      <c r="EJ167" s="192"/>
      <c r="EK167" s="73"/>
      <c r="EL167" s="74"/>
      <c r="EM167" s="192"/>
      <c r="EN167" s="74"/>
      <c r="EO167" s="74"/>
      <c r="EP167" s="74"/>
      <c r="EQ167" s="74"/>
      <c r="ER167" s="74"/>
      <c r="ES167" s="74"/>
      <c r="ET167" s="74"/>
      <c r="EU167" s="74"/>
      <c r="EV167" s="77"/>
      <c r="EW167" s="77"/>
      <c r="EX167" s="77"/>
      <c r="EY167" s="77"/>
      <c r="EZ167" s="74"/>
      <c r="FA167" s="74"/>
      <c r="FB167" s="74"/>
      <c r="FC167" s="74"/>
      <c r="FD167" s="74"/>
      <c r="FE167" s="74"/>
      <c r="FF167" s="74"/>
      <c r="FG167" s="74"/>
      <c r="FH167" s="74"/>
      <c r="FI167" s="74"/>
      <c r="FJ167" s="74"/>
      <c r="FK167" s="74"/>
      <c r="FL167" s="74"/>
      <c r="FM167" s="74"/>
      <c r="FN167" s="74"/>
      <c r="FO167" s="74"/>
      <c r="FP167" s="74"/>
      <c r="FQ167" s="74"/>
      <c r="FR167" s="74"/>
      <c r="FS167" s="74"/>
      <c r="FT167" s="74"/>
      <c r="FU167" s="74"/>
      <c r="FV167" s="74"/>
      <c r="FW167" s="74"/>
      <c r="FX167" s="74"/>
      <c r="FY167" s="74"/>
      <c r="FZ167" s="74"/>
      <c r="GA167" s="74"/>
      <c r="GB167" s="74"/>
      <c r="GC167" s="74"/>
      <c r="GD167" s="74"/>
      <c r="GE167" s="74"/>
      <c r="GF167" s="74"/>
      <c r="GG167" s="74"/>
      <c r="GH167" s="74"/>
      <c r="GI167" s="74"/>
      <c r="GJ167" s="74"/>
      <c r="GK167" s="74"/>
      <c r="GL167" s="74"/>
      <c r="GM167" s="74"/>
      <c r="GN167" s="74"/>
      <c r="GO167" s="74"/>
      <c r="GP167" s="74"/>
      <c r="GQ167" s="74"/>
      <c r="GR167" s="74"/>
      <c r="GS167" s="74"/>
      <c r="GT167" s="74"/>
      <c r="GU167" s="74"/>
      <c r="GV167" s="74"/>
      <c r="GW167" s="74"/>
      <c r="GX167" s="74"/>
      <c r="GY167" s="74"/>
      <c r="GZ167" s="74"/>
      <c r="HA167" s="74"/>
      <c r="HB167" s="74"/>
      <c r="HC167" s="74"/>
      <c r="HD167" s="74"/>
      <c r="HE167" s="74"/>
      <c r="HF167" s="74"/>
      <c r="HG167" s="74"/>
      <c r="HH167" s="74"/>
      <c r="HI167" s="74"/>
      <c r="HJ167" s="74"/>
      <c r="HK167" s="74"/>
      <c r="HL167" s="74"/>
      <c r="HM167" s="74"/>
      <c r="HN167" s="74"/>
      <c r="HO167" s="74"/>
      <c r="HP167" s="74"/>
      <c r="HQ167" s="74"/>
      <c r="HR167" s="74"/>
      <c r="HS167" s="74"/>
      <c r="HT167" s="74"/>
      <c r="HU167" s="74"/>
      <c r="HV167" s="74"/>
      <c r="HW167" s="74"/>
      <c r="HX167" s="74"/>
      <c r="HY167" s="74"/>
      <c r="HZ167" s="74"/>
      <c r="IA167" s="74"/>
      <c r="IB167" s="74"/>
      <c r="IC167" s="74"/>
      <c r="ID167" s="74"/>
      <c r="IE167" s="74"/>
      <c r="IF167" s="74"/>
      <c r="IG167" s="74"/>
      <c r="IH167" s="74"/>
      <c r="II167" s="74"/>
      <c r="IJ167" s="74"/>
      <c r="IK167" s="74"/>
      <c r="IL167" s="74"/>
      <c r="IM167" s="74"/>
    </row>
    <row r="168" spans="1:247" ht="15.75" x14ac:dyDescent="0.25">
      <c r="A168" s="10" t="s">
        <v>368</v>
      </c>
      <c r="B168" s="157">
        <f t="shared" si="517"/>
        <v>3408</v>
      </c>
      <c r="C168" s="157">
        <f t="shared" si="518"/>
        <v>3408</v>
      </c>
      <c r="D168" s="157">
        <f t="shared" si="519"/>
        <v>3408</v>
      </c>
      <c r="E168" s="157"/>
      <c r="F168" s="229">
        <f t="shared" si="516"/>
        <v>0</v>
      </c>
      <c r="G168" s="74">
        <f t="shared" si="541"/>
        <v>0</v>
      </c>
      <c r="H168" s="74"/>
      <c r="I168" s="74"/>
      <c r="J168" s="74"/>
      <c r="K168" s="74"/>
      <c r="L168" s="74"/>
      <c r="M168" s="74"/>
      <c r="N168" s="74"/>
      <c r="O168" s="73"/>
      <c r="P168" s="74"/>
      <c r="Q168" s="74"/>
      <c r="R168" s="74"/>
      <c r="S168" s="74"/>
      <c r="T168" s="74"/>
      <c r="U168" s="74"/>
      <c r="V168" s="74"/>
      <c r="W168" s="74"/>
      <c r="X168" s="74"/>
      <c r="Y168" s="74"/>
      <c r="Z168" s="74"/>
      <c r="AA168" s="74"/>
      <c r="AB168" s="74"/>
      <c r="AC168" s="74"/>
      <c r="AD168" s="74"/>
      <c r="AE168" s="74"/>
      <c r="AF168" s="74"/>
      <c r="AG168" s="74"/>
      <c r="AH168" s="74"/>
      <c r="AI168" s="74"/>
      <c r="AJ168" s="74"/>
      <c r="AK168" s="74"/>
      <c r="AL168" s="74"/>
      <c r="AM168" s="74"/>
      <c r="AN168" s="74"/>
      <c r="AO168" s="74"/>
      <c r="AP168" s="74"/>
      <c r="AQ168" s="74"/>
      <c r="AR168" s="74"/>
      <c r="AS168" s="74"/>
      <c r="AT168" s="74"/>
      <c r="AU168" s="74"/>
      <c r="AV168" s="196"/>
      <c r="AW168" s="196"/>
      <c r="AX168" s="196"/>
      <c r="AY168" s="196"/>
      <c r="AZ168" s="74"/>
      <c r="BA168" s="74"/>
      <c r="BB168" s="74"/>
      <c r="BC168" s="192"/>
      <c r="BD168" s="192"/>
      <c r="BE168" s="74"/>
      <c r="BF168" s="74"/>
      <c r="BG168" s="192"/>
      <c r="BH168" s="74">
        <v>3408</v>
      </c>
      <c r="BI168" s="74">
        <v>3408</v>
      </c>
      <c r="BJ168" s="74">
        <v>0</v>
      </c>
      <c r="BK168" s="75">
        <f t="shared" si="520"/>
        <v>0</v>
      </c>
      <c r="BL168" s="74"/>
      <c r="BM168" s="74"/>
      <c r="BN168" s="74"/>
      <c r="BO168" s="75"/>
      <c r="BP168" s="192"/>
      <c r="BQ168" s="74"/>
      <c r="BR168" s="74"/>
      <c r="BS168" s="192"/>
      <c r="BT168" s="74"/>
      <c r="BU168" s="74"/>
      <c r="BV168" s="74"/>
      <c r="BW168" s="74"/>
      <c r="BX168" s="73"/>
      <c r="BY168" s="73"/>
      <c r="BZ168" s="74"/>
      <c r="CA168" s="192"/>
      <c r="CB168" s="74"/>
      <c r="CC168" s="74"/>
      <c r="CD168" s="74"/>
      <c r="CE168" s="192"/>
      <c r="CF168" s="74"/>
      <c r="CG168" s="74"/>
      <c r="CH168" s="74"/>
      <c r="CI168" s="74"/>
      <c r="CJ168" s="74"/>
      <c r="CK168" s="74"/>
      <c r="CL168" s="74"/>
      <c r="CM168" s="74"/>
      <c r="CN168" s="73"/>
      <c r="CO168" s="73"/>
      <c r="CP168" s="74"/>
      <c r="CQ168" s="192"/>
      <c r="CR168" s="73"/>
      <c r="CS168" s="73"/>
      <c r="CT168" s="74"/>
      <c r="CU168" s="192"/>
      <c r="CV168" s="74"/>
      <c r="CW168" s="74"/>
      <c r="CX168" s="74"/>
      <c r="CY168" s="192"/>
      <c r="CZ168" s="74"/>
      <c r="DA168" s="74"/>
      <c r="DB168" s="74"/>
      <c r="DC168" s="192"/>
      <c r="DD168" s="74"/>
      <c r="DE168" s="74"/>
      <c r="DF168" s="74"/>
      <c r="DG168" s="192"/>
      <c r="DH168" s="74"/>
      <c r="DI168" s="74"/>
      <c r="DJ168" s="74"/>
      <c r="DK168" s="192"/>
      <c r="DL168" s="74"/>
      <c r="DM168" s="74"/>
      <c r="DN168" s="74"/>
      <c r="DO168" s="192"/>
      <c r="DP168" s="74"/>
      <c r="DQ168" s="74"/>
      <c r="DR168" s="74"/>
      <c r="DS168" s="74"/>
      <c r="DT168" s="74"/>
      <c r="DU168" s="74"/>
      <c r="DV168" s="74"/>
      <c r="DW168" s="74"/>
      <c r="DX168" s="74"/>
      <c r="DY168" s="74"/>
      <c r="DZ168" s="74"/>
      <c r="EA168" s="74"/>
      <c r="EB168" s="74"/>
      <c r="EC168" s="74"/>
      <c r="ED168" s="74"/>
      <c r="EE168" s="74"/>
      <c r="EF168" s="74"/>
      <c r="EG168" s="74"/>
      <c r="EH168" s="74"/>
      <c r="EI168" s="74"/>
      <c r="EJ168" s="192"/>
      <c r="EK168" s="73"/>
      <c r="EL168" s="74"/>
      <c r="EM168" s="192"/>
      <c r="EN168" s="74"/>
      <c r="EO168" s="74"/>
      <c r="EP168" s="74"/>
      <c r="EQ168" s="74"/>
      <c r="ER168" s="74"/>
      <c r="ES168" s="74"/>
      <c r="ET168" s="74"/>
      <c r="EU168" s="74"/>
      <c r="EV168" s="77"/>
      <c r="EW168" s="77"/>
      <c r="EX168" s="77"/>
      <c r="EY168" s="77"/>
      <c r="EZ168" s="74"/>
      <c r="FA168" s="74"/>
      <c r="FB168" s="74"/>
      <c r="FC168" s="74"/>
      <c r="FD168" s="74"/>
      <c r="FE168" s="74"/>
      <c r="FF168" s="74"/>
      <c r="FG168" s="74"/>
      <c r="FH168" s="74"/>
      <c r="FI168" s="74"/>
      <c r="FJ168" s="74"/>
      <c r="FK168" s="74"/>
      <c r="FL168" s="74"/>
      <c r="FM168" s="74"/>
      <c r="FN168" s="74"/>
      <c r="FO168" s="74"/>
      <c r="FP168" s="74"/>
      <c r="FQ168" s="74"/>
      <c r="FR168" s="74"/>
      <c r="FS168" s="74"/>
      <c r="FT168" s="74"/>
      <c r="FU168" s="74"/>
      <c r="FV168" s="74"/>
      <c r="FW168" s="74"/>
      <c r="FX168" s="74"/>
      <c r="FY168" s="74"/>
      <c r="FZ168" s="74"/>
      <c r="GA168" s="74"/>
      <c r="GB168" s="74"/>
      <c r="GC168" s="74"/>
      <c r="GD168" s="74"/>
      <c r="GE168" s="74"/>
      <c r="GF168" s="74"/>
      <c r="GG168" s="74"/>
      <c r="GH168" s="74"/>
      <c r="GI168" s="74"/>
      <c r="GJ168" s="74"/>
      <c r="GK168" s="74"/>
      <c r="GL168" s="74"/>
      <c r="GM168" s="74"/>
      <c r="GN168" s="74"/>
      <c r="GO168" s="74"/>
      <c r="GP168" s="74"/>
      <c r="GQ168" s="74"/>
      <c r="GR168" s="74"/>
      <c r="GS168" s="74"/>
      <c r="GT168" s="74"/>
      <c r="GU168" s="74"/>
      <c r="GV168" s="74"/>
      <c r="GW168" s="74"/>
      <c r="GX168" s="74"/>
      <c r="GY168" s="74"/>
      <c r="GZ168" s="74"/>
      <c r="HA168" s="74"/>
      <c r="HB168" s="74"/>
      <c r="HC168" s="74"/>
      <c r="HD168" s="74"/>
      <c r="HE168" s="74"/>
      <c r="HF168" s="74"/>
      <c r="HG168" s="74"/>
      <c r="HH168" s="74"/>
      <c r="HI168" s="74"/>
      <c r="HJ168" s="74"/>
      <c r="HK168" s="74"/>
      <c r="HL168" s="74"/>
      <c r="HM168" s="74"/>
      <c r="HN168" s="74"/>
      <c r="HO168" s="74"/>
      <c r="HP168" s="74"/>
      <c r="HQ168" s="74"/>
      <c r="HR168" s="74"/>
      <c r="HS168" s="74"/>
      <c r="HT168" s="74"/>
      <c r="HU168" s="74"/>
      <c r="HV168" s="74"/>
      <c r="HW168" s="74"/>
      <c r="HX168" s="74"/>
      <c r="HY168" s="74"/>
      <c r="HZ168" s="74"/>
      <c r="IA168" s="74"/>
      <c r="IB168" s="74"/>
      <c r="IC168" s="74"/>
      <c r="ID168" s="74"/>
      <c r="IE168" s="74"/>
      <c r="IF168" s="74"/>
      <c r="IG168" s="74"/>
      <c r="IH168" s="74"/>
      <c r="II168" s="74"/>
      <c r="IJ168" s="74"/>
      <c r="IK168" s="74"/>
      <c r="IL168" s="74"/>
      <c r="IM168" s="74"/>
    </row>
    <row r="169" spans="1:247" ht="15.75" x14ac:dyDescent="0.25">
      <c r="A169" s="10" t="s">
        <v>369</v>
      </c>
      <c r="B169" s="157">
        <f t="shared" si="517"/>
        <v>6093</v>
      </c>
      <c r="C169" s="157">
        <f t="shared" si="518"/>
        <v>7773</v>
      </c>
      <c r="D169" s="157">
        <f t="shared" si="519"/>
        <v>7773</v>
      </c>
      <c r="E169" s="157"/>
      <c r="F169" s="229">
        <f t="shared" si="516"/>
        <v>0</v>
      </c>
      <c r="G169" s="74">
        <f t="shared" si="541"/>
        <v>0</v>
      </c>
      <c r="H169" s="74"/>
      <c r="I169" s="74"/>
      <c r="J169" s="74"/>
      <c r="K169" s="74"/>
      <c r="L169" s="74"/>
      <c r="M169" s="74"/>
      <c r="N169" s="74"/>
      <c r="O169" s="73"/>
      <c r="P169" s="74"/>
      <c r="Q169" s="74"/>
      <c r="R169" s="74"/>
      <c r="S169" s="74"/>
      <c r="T169" s="74"/>
      <c r="U169" s="74"/>
      <c r="V169" s="74"/>
      <c r="W169" s="74"/>
      <c r="X169" s="74"/>
      <c r="Y169" s="74"/>
      <c r="Z169" s="74"/>
      <c r="AA169" s="74"/>
      <c r="AB169" s="74"/>
      <c r="AC169" s="74"/>
      <c r="AD169" s="74"/>
      <c r="AE169" s="74"/>
      <c r="AF169" s="74"/>
      <c r="AG169" s="74"/>
      <c r="AH169" s="74"/>
      <c r="AI169" s="74"/>
      <c r="AJ169" s="74"/>
      <c r="AK169" s="74"/>
      <c r="AL169" s="74"/>
      <c r="AM169" s="74"/>
      <c r="AN169" s="74"/>
      <c r="AO169" s="74"/>
      <c r="AP169" s="74"/>
      <c r="AQ169" s="74"/>
      <c r="AR169" s="74"/>
      <c r="AS169" s="74"/>
      <c r="AT169" s="74"/>
      <c r="AU169" s="74"/>
      <c r="AV169" s="196"/>
      <c r="AW169" s="196"/>
      <c r="AX169" s="196"/>
      <c r="AY169" s="196"/>
      <c r="AZ169" s="74"/>
      <c r="BA169" s="74"/>
      <c r="BB169" s="74"/>
      <c r="BC169" s="192"/>
      <c r="BD169" s="192"/>
      <c r="BE169" s="74"/>
      <c r="BF169" s="74"/>
      <c r="BG169" s="192"/>
      <c r="BH169" s="74">
        <v>6093</v>
      </c>
      <c r="BI169" s="74">
        <v>6093</v>
      </c>
      <c r="BJ169" s="74">
        <v>0</v>
      </c>
      <c r="BK169" s="75">
        <f t="shared" si="520"/>
        <v>0</v>
      </c>
      <c r="BL169" s="74"/>
      <c r="BM169" s="74"/>
      <c r="BN169" s="74"/>
      <c r="BO169" s="192"/>
      <c r="BP169" s="192"/>
      <c r="BQ169" s="74"/>
      <c r="BR169" s="74"/>
      <c r="BS169" s="192"/>
      <c r="BT169" s="74"/>
      <c r="BU169" s="74">
        <v>1680</v>
      </c>
      <c r="BV169" s="74">
        <v>0</v>
      </c>
      <c r="BW169" s="74">
        <f t="shared" ref="BW169" si="570">BV169/BU169*100</f>
        <v>0</v>
      </c>
      <c r="BX169" s="73"/>
      <c r="BY169" s="73"/>
      <c r="BZ169" s="74"/>
      <c r="CA169" s="192"/>
      <c r="CB169" s="74"/>
      <c r="CC169" s="74"/>
      <c r="CD169" s="74"/>
      <c r="CE169" s="192"/>
      <c r="CF169" s="74"/>
      <c r="CG169" s="74"/>
      <c r="CH169" s="74"/>
      <c r="CI169" s="74"/>
      <c r="CJ169" s="74"/>
      <c r="CK169" s="74"/>
      <c r="CL169" s="74"/>
      <c r="CM169" s="74"/>
      <c r="CN169" s="73"/>
      <c r="CO169" s="73"/>
      <c r="CP169" s="74"/>
      <c r="CQ169" s="192"/>
      <c r="CR169" s="73"/>
      <c r="CS169" s="73"/>
      <c r="CT169" s="74"/>
      <c r="CU169" s="192"/>
      <c r="CV169" s="74"/>
      <c r="CW169" s="74"/>
      <c r="CX169" s="74"/>
      <c r="CY169" s="192"/>
      <c r="CZ169" s="74"/>
      <c r="DA169" s="74"/>
      <c r="DB169" s="74"/>
      <c r="DC169" s="192"/>
      <c r="DD169" s="74"/>
      <c r="DE169" s="74"/>
      <c r="DF169" s="74"/>
      <c r="DG169" s="192"/>
      <c r="DH169" s="74"/>
      <c r="DI169" s="74"/>
      <c r="DJ169" s="74"/>
      <c r="DK169" s="192"/>
      <c r="DL169" s="74"/>
      <c r="DM169" s="74"/>
      <c r="DN169" s="74"/>
      <c r="DO169" s="192"/>
      <c r="DP169" s="74"/>
      <c r="DQ169" s="74"/>
      <c r="DR169" s="74"/>
      <c r="DS169" s="74"/>
      <c r="DT169" s="74"/>
      <c r="DU169" s="74"/>
      <c r="DV169" s="74"/>
      <c r="DW169" s="74"/>
      <c r="DX169" s="74"/>
      <c r="DY169" s="74"/>
      <c r="DZ169" s="74"/>
      <c r="EA169" s="74"/>
      <c r="EB169" s="74"/>
      <c r="EC169" s="74"/>
      <c r="ED169" s="74"/>
      <c r="EE169" s="74"/>
      <c r="EF169" s="74"/>
      <c r="EG169" s="74"/>
      <c r="EH169" s="74"/>
      <c r="EI169" s="74"/>
      <c r="EJ169" s="192"/>
      <c r="EK169" s="73"/>
      <c r="EL169" s="74"/>
      <c r="EM169" s="192"/>
      <c r="EN169" s="74"/>
      <c r="EO169" s="74"/>
      <c r="EP169" s="74"/>
      <c r="EQ169" s="74"/>
      <c r="ER169" s="74"/>
      <c r="ES169" s="74"/>
      <c r="ET169" s="74"/>
      <c r="EU169" s="74"/>
      <c r="EV169" s="77"/>
      <c r="EW169" s="77"/>
      <c r="EX169" s="77"/>
      <c r="EY169" s="77"/>
      <c r="EZ169" s="74"/>
      <c r="FA169" s="74"/>
      <c r="FB169" s="74"/>
      <c r="FC169" s="74"/>
      <c r="FD169" s="74"/>
      <c r="FE169" s="74"/>
      <c r="FF169" s="74"/>
      <c r="FG169" s="74"/>
      <c r="FH169" s="74"/>
      <c r="FI169" s="74"/>
      <c r="FJ169" s="74"/>
      <c r="FK169" s="74"/>
      <c r="FL169" s="74"/>
      <c r="FM169" s="74"/>
      <c r="FN169" s="74"/>
      <c r="FO169" s="74"/>
      <c r="FP169" s="74"/>
      <c r="FQ169" s="74"/>
      <c r="FR169" s="74"/>
      <c r="FS169" s="74"/>
      <c r="FT169" s="74"/>
      <c r="FU169" s="74"/>
      <c r="FV169" s="74"/>
      <c r="FW169" s="74"/>
      <c r="FX169" s="74"/>
      <c r="FY169" s="74"/>
      <c r="FZ169" s="74"/>
      <c r="GA169" s="74"/>
      <c r="GB169" s="74"/>
      <c r="GC169" s="74"/>
      <c r="GD169" s="74"/>
      <c r="GE169" s="74"/>
      <c r="GF169" s="74"/>
      <c r="GG169" s="74"/>
      <c r="GH169" s="74"/>
      <c r="GI169" s="74"/>
      <c r="GJ169" s="74"/>
      <c r="GK169" s="74"/>
      <c r="GL169" s="74"/>
      <c r="GM169" s="74"/>
      <c r="GN169" s="74"/>
      <c r="GO169" s="74"/>
      <c r="GP169" s="74"/>
      <c r="GQ169" s="74"/>
      <c r="GR169" s="74"/>
      <c r="GS169" s="74"/>
      <c r="GT169" s="74"/>
      <c r="GU169" s="74"/>
      <c r="GV169" s="74"/>
      <c r="GW169" s="74"/>
      <c r="GX169" s="74"/>
      <c r="GY169" s="74"/>
      <c r="GZ169" s="74"/>
      <c r="HA169" s="74"/>
      <c r="HB169" s="74"/>
      <c r="HC169" s="74"/>
      <c r="HD169" s="74"/>
      <c r="HE169" s="74"/>
      <c r="HF169" s="74"/>
      <c r="HG169" s="74"/>
      <c r="HH169" s="74"/>
      <c r="HI169" s="74"/>
      <c r="HJ169" s="74"/>
      <c r="HK169" s="74"/>
      <c r="HL169" s="74"/>
      <c r="HM169" s="74"/>
      <c r="HN169" s="74"/>
      <c r="HO169" s="74"/>
      <c r="HP169" s="74"/>
      <c r="HQ169" s="74"/>
      <c r="HR169" s="74"/>
      <c r="HS169" s="74"/>
      <c r="HT169" s="74"/>
      <c r="HU169" s="74"/>
      <c r="HV169" s="74"/>
      <c r="HW169" s="74"/>
      <c r="HX169" s="74"/>
      <c r="HY169" s="74"/>
      <c r="HZ169" s="74"/>
      <c r="IA169" s="74"/>
      <c r="IB169" s="74"/>
      <c r="IC169" s="74"/>
      <c r="ID169" s="74"/>
      <c r="IE169" s="74"/>
      <c r="IF169" s="74"/>
      <c r="IG169" s="74"/>
      <c r="IH169" s="74"/>
      <c r="II169" s="74"/>
      <c r="IJ169" s="74"/>
      <c r="IK169" s="74"/>
      <c r="IL169" s="74"/>
      <c r="IM169" s="74"/>
    </row>
    <row r="170" spans="1:247" ht="15.75" x14ac:dyDescent="0.25">
      <c r="A170" s="10" t="s">
        <v>486</v>
      </c>
      <c r="B170" s="157">
        <f t="shared" si="517"/>
        <v>2730</v>
      </c>
      <c r="C170" s="157">
        <f t="shared" si="518"/>
        <v>4209.45</v>
      </c>
      <c r="D170" s="157">
        <f t="shared" si="519"/>
        <v>4209.45</v>
      </c>
      <c r="E170" s="157"/>
      <c r="F170" s="229">
        <f t="shared" si="516"/>
        <v>0</v>
      </c>
      <c r="G170" s="74">
        <f t="shared" si="541"/>
        <v>0</v>
      </c>
      <c r="H170" s="74"/>
      <c r="I170" s="74"/>
      <c r="J170" s="74"/>
      <c r="K170" s="74"/>
      <c r="L170" s="74"/>
      <c r="M170" s="74"/>
      <c r="N170" s="74"/>
      <c r="O170" s="73"/>
      <c r="P170" s="74"/>
      <c r="Q170" s="74"/>
      <c r="R170" s="74"/>
      <c r="S170" s="74"/>
      <c r="T170" s="74"/>
      <c r="U170" s="74"/>
      <c r="V170" s="74"/>
      <c r="W170" s="74"/>
      <c r="X170" s="74"/>
      <c r="Y170" s="74"/>
      <c r="Z170" s="74"/>
      <c r="AA170" s="74"/>
      <c r="AB170" s="74"/>
      <c r="AC170" s="74"/>
      <c r="AD170" s="74"/>
      <c r="AE170" s="74"/>
      <c r="AF170" s="74"/>
      <c r="AG170" s="74"/>
      <c r="AH170" s="74"/>
      <c r="AI170" s="74"/>
      <c r="AJ170" s="74"/>
      <c r="AK170" s="74"/>
      <c r="AL170" s="74"/>
      <c r="AM170" s="74"/>
      <c r="AN170" s="74"/>
      <c r="AO170" s="74"/>
      <c r="AP170" s="74"/>
      <c r="AQ170" s="74"/>
      <c r="AR170" s="74"/>
      <c r="AS170" s="74"/>
      <c r="AT170" s="74"/>
      <c r="AU170" s="74"/>
      <c r="AV170" s="196"/>
      <c r="AW170" s="196"/>
      <c r="AX170" s="196"/>
      <c r="AY170" s="196"/>
      <c r="AZ170" s="74"/>
      <c r="BA170" s="74"/>
      <c r="BB170" s="74"/>
      <c r="BC170" s="192"/>
      <c r="BD170" s="192"/>
      <c r="BE170" s="74"/>
      <c r="BF170" s="74"/>
      <c r="BG170" s="192"/>
      <c r="BH170" s="74">
        <v>2730</v>
      </c>
      <c r="BI170" s="74">
        <v>2730</v>
      </c>
      <c r="BJ170" s="74">
        <v>0</v>
      </c>
      <c r="BK170" s="75">
        <f t="shared" si="520"/>
        <v>0</v>
      </c>
      <c r="BL170" s="74"/>
      <c r="BM170" s="74"/>
      <c r="BN170" s="74"/>
      <c r="BO170" s="192"/>
      <c r="BP170" s="192"/>
      <c r="BQ170" s="74"/>
      <c r="BR170" s="74"/>
      <c r="BS170" s="192"/>
      <c r="BT170" s="74"/>
      <c r="BU170" s="74">
        <v>1479.45</v>
      </c>
      <c r="BV170" s="74">
        <v>0</v>
      </c>
      <c r="BW170" s="74"/>
      <c r="BX170" s="73"/>
      <c r="BY170" s="73"/>
      <c r="BZ170" s="74"/>
      <c r="CA170" s="192"/>
      <c r="CB170" s="74"/>
      <c r="CC170" s="74"/>
      <c r="CD170" s="74"/>
      <c r="CE170" s="192"/>
      <c r="CF170" s="74"/>
      <c r="CG170" s="74"/>
      <c r="CH170" s="74"/>
      <c r="CI170" s="74"/>
      <c r="CJ170" s="74"/>
      <c r="CK170" s="74"/>
      <c r="CL170" s="74"/>
      <c r="CM170" s="74"/>
      <c r="CN170" s="73"/>
      <c r="CO170" s="73"/>
      <c r="CP170" s="74"/>
      <c r="CQ170" s="192"/>
      <c r="CR170" s="73"/>
      <c r="CS170" s="73"/>
      <c r="CT170" s="74"/>
      <c r="CU170" s="192"/>
      <c r="CV170" s="74"/>
      <c r="CW170" s="74"/>
      <c r="CX170" s="74"/>
      <c r="CY170" s="192"/>
      <c r="CZ170" s="74"/>
      <c r="DA170" s="74"/>
      <c r="DB170" s="74"/>
      <c r="DC170" s="192"/>
      <c r="DD170" s="74"/>
      <c r="DE170" s="74"/>
      <c r="DF170" s="74"/>
      <c r="DG170" s="192"/>
      <c r="DH170" s="74"/>
      <c r="DI170" s="74"/>
      <c r="DJ170" s="74"/>
      <c r="DK170" s="192"/>
      <c r="DL170" s="74"/>
      <c r="DM170" s="74"/>
      <c r="DN170" s="74"/>
      <c r="DO170" s="192"/>
      <c r="DP170" s="74"/>
      <c r="DQ170" s="74"/>
      <c r="DR170" s="74"/>
      <c r="DS170" s="74"/>
      <c r="DT170" s="74"/>
      <c r="DU170" s="74"/>
      <c r="DV170" s="74"/>
      <c r="DW170" s="74"/>
      <c r="DX170" s="74"/>
      <c r="DY170" s="74"/>
      <c r="DZ170" s="74"/>
      <c r="EA170" s="74"/>
      <c r="EB170" s="74"/>
      <c r="EC170" s="74"/>
      <c r="ED170" s="74"/>
      <c r="EE170" s="74"/>
      <c r="EF170" s="74"/>
      <c r="EG170" s="74"/>
      <c r="EH170" s="74"/>
      <c r="EI170" s="74"/>
      <c r="EJ170" s="192"/>
      <c r="EK170" s="73"/>
      <c r="EL170" s="74"/>
      <c r="EM170" s="192"/>
      <c r="EN170" s="74"/>
      <c r="EO170" s="74"/>
      <c r="EP170" s="74"/>
      <c r="EQ170" s="74"/>
      <c r="ER170" s="74"/>
      <c r="ES170" s="74"/>
      <c r="ET170" s="74"/>
      <c r="EU170" s="74"/>
      <c r="EV170" s="77"/>
      <c r="EW170" s="77"/>
      <c r="EX170" s="77"/>
      <c r="EY170" s="77"/>
      <c r="EZ170" s="74"/>
      <c r="FA170" s="74"/>
      <c r="FB170" s="74"/>
      <c r="FC170" s="74"/>
      <c r="FD170" s="74"/>
      <c r="FE170" s="74"/>
      <c r="FF170" s="74"/>
      <c r="FG170" s="74"/>
      <c r="FH170" s="74"/>
      <c r="FI170" s="74"/>
      <c r="FJ170" s="74"/>
      <c r="FK170" s="74"/>
      <c r="FL170" s="74"/>
      <c r="FM170" s="74"/>
      <c r="FN170" s="74"/>
      <c r="FO170" s="74"/>
      <c r="FP170" s="74"/>
      <c r="FQ170" s="74"/>
      <c r="FR170" s="74"/>
      <c r="FS170" s="74"/>
      <c r="FT170" s="74"/>
      <c r="FU170" s="74"/>
      <c r="FV170" s="74"/>
      <c r="FW170" s="74"/>
      <c r="FX170" s="74"/>
      <c r="FY170" s="74"/>
      <c r="FZ170" s="74"/>
      <c r="GA170" s="74"/>
      <c r="GB170" s="74"/>
      <c r="GC170" s="74"/>
      <c r="GD170" s="74"/>
      <c r="GE170" s="74"/>
      <c r="GF170" s="74"/>
      <c r="GG170" s="74"/>
      <c r="GH170" s="74"/>
      <c r="GI170" s="74"/>
      <c r="GJ170" s="74"/>
      <c r="GK170" s="74"/>
      <c r="GL170" s="74"/>
      <c r="GM170" s="74"/>
      <c r="GN170" s="74"/>
      <c r="GO170" s="74"/>
      <c r="GP170" s="74"/>
      <c r="GQ170" s="74"/>
      <c r="GR170" s="74"/>
      <c r="GS170" s="74"/>
      <c r="GT170" s="74"/>
      <c r="GU170" s="74"/>
      <c r="GV170" s="74"/>
      <c r="GW170" s="74"/>
      <c r="GX170" s="74"/>
      <c r="GY170" s="74"/>
      <c r="GZ170" s="74"/>
      <c r="HA170" s="74"/>
      <c r="HB170" s="74"/>
      <c r="HC170" s="74"/>
      <c r="HD170" s="74"/>
      <c r="HE170" s="74"/>
      <c r="HF170" s="74"/>
      <c r="HG170" s="74"/>
      <c r="HH170" s="74"/>
      <c r="HI170" s="74"/>
      <c r="HJ170" s="74"/>
      <c r="HK170" s="74"/>
      <c r="HL170" s="74"/>
      <c r="HM170" s="74"/>
      <c r="HN170" s="74"/>
      <c r="HO170" s="74"/>
      <c r="HP170" s="74"/>
      <c r="HQ170" s="74"/>
      <c r="HR170" s="74"/>
      <c r="HS170" s="74"/>
      <c r="HT170" s="74"/>
      <c r="HU170" s="74"/>
      <c r="HV170" s="74"/>
      <c r="HW170" s="74"/>
      <c r="HX170" s="74"/>
      <c r="HY170" s="74"/>
      <c r="HZ170" s="74"/>
      <c r="IA170" s="74"/>
      <c r="IB170" s="74"/>
      <c r="IC170" s="74"/>
      <c r="ID170" s="74"/>
      <c r="IE170" s="74"/>
      <c r="IF170" s="74"/>
      <c r="IG170" s="74"/>
      <c r="IH170" s="74"/>
      <c r="II170" s="74"/>
      <c r="IJ170" s="74"/>
      <c r="IK170" s="74"/>
      <c r="IL170" s="74"/>
      <c r="IM170" s="74"/>
    </row>
    <row r="171" spans="1:247" ht="15.75" x14ac:dyDescent="0.25">
      <c r="A171" s="10" t="s">
        <v>370</v>
      </c>
      <c r="B171" s="157">
        <f t="shared" si="517"/>
        <v>2052</v>
      </c>
      <c r="C171" s="157">
        <f t="shared" si="518"/>
        <v>2052</v>
      </c>
      <c r="D171" s="157">
        <f t="shared" si="519"/>
        <v>2052</v>
      </c>
      <c r="E171" s="157"/>
      <c r="F171" s="229">
        <f t="shared" si="516"/>
        <v>0</v>
      </c>
      <c r="G171" s="74">
        <f t="shared" si="541"/>
        <v>0</v>
      </c>
      <c r="H171" s="74"/>
      <c r="I171" s="74"/>
      <c r="J171" s="74"/>
      <c r="K171" s="74"/>
      <c r="L171" s="74"/>
      <c r="M171" s="74"/>
      <c r="N171" s="74"/>
      <c r="O171" s="73"/>
      <c r="P171" s="74"/>
      <c r="Q171" s="74"/>
      <c r="R171" s="74"/>
      <c r="S171" s="74"/>
      <c r="T171" s="74"/>
      <c r="U171" s="74"/>
      <c r="V171" s="74"/>
      <c r="W171" s="74"/>
      <c r="X171" s="74"/>
      <c r="Y171" s="74"/>
      <c r="Z171" s="74"/>
      <c r="AA171" s="74"/>
      <c r="AB171" s="74"/>
      <c r="AC171" s="74"/>
      <c r="AD171" s="74"/>
      <c r="AE171" s="74"/>
      <c r="AF171" s="74"/>
      <c r="AG171" s="74"/>
      <c r="AH171" s="74"/>
      <c r="AI171" s="74"/>
      <c r="AJ171" s="74"/>
      <c r="AK171" s="74"/>
      <c r="AL171" s="74"/>
      <c r="AM171" s="74"/>
      <c r="AN171" s="74"/>
      <c r="AO171" s="74"/>
      <c r="AP171" s="74"/>
      <c r="AQ171" s="74"/>
      <c r="AR171" s="74"/>
      <c r="AS171" s="74"/>
      <c r="AT171" s="74"/>
      <c r="AU171" s="74"/>
      <c r="AV171" s="196"/>
      <c r="AW171" s="196"/>
      <c r="AX171" s="196"/>
      <c r="AY171" s="196"/>
      <c r="AZ171" s="74"/>
      <c r="BA171" s="74"/>
      <c r="BB171" s="74"/>
      <c r="BC171" s="192"/>
      <c r="BD171" s="192"/>
      <c r="BE171" s="74"/>
      <c r="BF171" s="74"/>
      <c r="BG171" s="192"/>
      <c r="BH171" s="74">
        <v>2052</v>
      </c>
      <c r="BI171" s="74">
        <v>2052</v>
      </c>
      <c r="BJ171" s="74">
        <v>0</v>
      </c>
      <c r="BK171" s="75">
        <f t="shared" si="520"/>
        <v>0</v>
      </c>
      <c r="BL171" s="74"/>
      <c r="BM171" s="74"/>
      <c r="BN171" s="74"/>
      <c r="BO171" s="192"/>
      <c r="BP171" s="192"/>
      <c r="BQ171" s="74"/>
      <c r="BR171" s="74"/>
      <c r="BS171" s="192"/>
      <c r="BT171" s="74"/>
      <c r="BU171" s="74"/>
      <c r="BV171" s="74"/>
      <c r="BW171" s="74"/>
      <c r="BX171" s="73"/>
      <c r="BY171" s="73"/>
      <c r="BZ171" s="74"/>
      <c r="CA171" s="192"/>
      <c r="CB171" s="74"/>
      <c r="CC171" s="74"/>
      <c r="CD171" s="74"/>
      <c r="CE171" s="192"/>
      <c r="CF171" s="74"/>
      <c r="CG171" s="74"/>
      <c r="CH171" s="74"/>
      <c r="CI171" s="74"/>
      <c r="CJ171" s="74"/>
      <c r="CK171" s="74"/>
      <c r="CL171" s="74"/>
      <c r="CM171" s="74"/>
      <c r="CN171" s="73"/>
      <c r="CO171" s="73"/>
      <c r="CP171" s="74"/>
      <c r="CQ171" s="192"/>
      <c r="CR171" s="73"/>
      <c r="CS171" s="73"/>
      <c r="CT171" s="74"/>
      <c r="CU171" s="192"/>
      <c r="CV171" s="74"/>
      <c r="CW171" s="74"/>
      <c r="CX171" s="74"/>
      <c r="CY171" s="73"/>
      <c r="CZ171" s="74"/>
      <c r="DA171" s="74"/>
      <c r="DB171" s="74"/>
      <c r="DC171" s="192"/>
      <c r="DD171" s="74"/>
      <c r="DE171" s="74"/>
      <c r="DF171" s="74"/>
      <c r="DG171" s="192"/>
      <c r="DH171" s="74"/>
      <c r="DI171" s="74"/>
      <c r="DJ171" s="74"/>
      <c r="DK171" s="192"/>
      <c r="DL171" s="74"/>
      <c r="DM171" s="74"/>
      <c r="DN171" s="74"/>
      <c r="DO171" s="192"/>
      <c r="DP171" s="74"/>
      <c r="DQ171" s="74"/>
      <c r="DR171" s="74"/>
      <c r="DS171" s="74"/>
      <c r="DT171" s="74"/>
      <c r="DU171" s="74"/>
      <c r="DV171" s="74"/>
      <c r="DW171" s="74"/>
      <c r="DX171" s="74"/>
      <c r="DY171" s="74"/>
      <c r="DZ171" s="74"/>
      <c r="EA171" s="74"/>
      <c r="EB171" s="74"/>
      <c r="EC171" s="74"/>
      <c r="ED171" s="74"/>
      <c r="EE171" s="74"/>
      <c r="EF171" s="74"/>
      <c r="EG171" s="74"/>
      <c r="EH171" s="74"/>
      <c r="EI171" s="74"/>
      <c r="EJ171" s="192"/>
      <c r="EK171" s="73"/>
      <c r="EL171" s="74"/>
      <c r="EM171" s="192"/>
      <c r="EN171" s="74"/>
      <c r="EO171" s="74"/>
      <c r="EP171" s="74"/>
      <c r="EQ171" s="74"/>
      <c r="ER171" s="74"/>
      <c r="ES171" s="74"/>
      <c r="ET171" s="74"/>
      <c r="EU171" s="74"/>
      <c r="EV171" s="77"/>
      <c r="EW171" s="77"/>
      <c r="EX171" s="77"/>
      <c r="EY171" s="77"/>
      <c r="EZ171" s="74"/>
      <c r="FA171" s="74"/>
      <c r="FB171" s="74"/>
      <c r="FC171" s="74"/>
      <c r="FD171" s="74"/>
      <c r="FE171" s="74"/>
      <c r="FF171" s="74"/>
      <c r="FG171" s="74"/>
      <c r="FH171" s="74"/>
      <c r="FI171" s="74"/>
      <c r="FJ171" s="74"/>
      <c r="FK171" s="74"/>
      <c r="FL171" s="74"/>
      <c r="FM171" s="74"/>
      <c r="FN171" s="74"/>
      <c r="FO171" s="74"/>
      <c r="FP171" s="74"/>
      <c r="FQ171" s="74"/>
      <c r="FR171" s="74"/>
      <c r="FS171" s="74"/>
      <c r="FT171" s="74"/>
      <c r="FU171" s="74"/>
      <c r="FV171" s="74"/>
      <c r="FW171" s="74"/>
      <c r="FX171" s="74"/>
      <c r="FY171" s="74"/>
      <c r="FZ171" s="74"/>
      <c r="GA171" s="74"/>
      <c r="GB171" s="74"/>
      <c r="GC171" s="74"/>
      <c r="GD171" s="74"/>
      <c r="GE171" s="74"/>
      <c r="GF171" s="74"/>
      <c r="GG171" s="74"/>
      <c r="GH171" s="74"/>
      <c r="GI171" s="74"/>
      <c r="GJ171" s="74"/>
      <c r="GK171" s="74"/>
      <c r="GL171" s="74"/>
      <c r="GM171" s="74"/>
      <c r="GN171" s="74"/>
      <c r="GO171" s="74"/>
      <c r="GP171" s="74"/>
      <c r="GQ171" s="74"/>
      <c r="GR171" s="74"/>
      <c r="GS171" s="74"/>
      <c r="GT171" s="74"/>
      <c r="GU171" s="74"/>
      <c r="GV171" s="74"/>
      <c r="GW171" s="74"/>
      <c r="GX171" s="74"/>
      <c r="GY171" s="74"/>
      <c r="GZ171" s="74"/>
      <c r="HA171" s="74"/>
      <c r="HB171" s="74"/>
      <c r="HC171" s="74"/>
      <c r="HD171" s="74"/>
      <c r="HE171" s="74"/>
      <c r="HF171" s="74"/>
      <c r="HG171" s="74"/>
      <c r="HH171" s="74"/>
      <c r="HI171" s="74"/>
      <c r="HJ171" s="74"/>
      <c r="HK171" s="74"/>
      <c r="HL171" s="74"/>
      <c r="HM171" s="74"/>
      <c r="HN171" s="74"/>
      <c r="HO171" s="74"/>
      <c r="HP171" s="74"/>
      <c r="HQ171" s="74"/>
      <c r="HR171" s="74"/>
      <c r="HS171" s="74"/>
      <c r="HT171" s="74"/>
      <c r="HU171" s="74"/>
      <c r="HV171" s="74"/>
      <c r="HW171" s="74"/>
      <c r="HX171" s="74"/>
      <c r="HY171" s="74"/>
      <c r="HZ171" s="74"/>
      <c r="IA171" s="74"/>
      <c r="IB171" s="74"/>
      <c r="IC171" s="74"/>
      <c r="ID171" s="74"/>
      <c r="IE171" s="74"/>
      <c r="IF171" s="74"/>
      <c r="IG171" s="74"/>
      <c r="IH171" s="74"/>
      <c r="II171" s="74"/>
      <c r="IJ171" s="74"/>
      <c r="IK171" s="74"/>
      <c r="IL171" s="74"/>
      <c r="IM171" s="74"/>
    </row>
    <row r="172" spans="1:247" s="69" customFormat="1" ht="31.5" x14ac:dyDescent="0.25">
      <c r="A172" s="80" t="s">
        <v>180</v>
      </c>
      <c r="B172" s="156">
        <f t="shared" si="517"/>
        <v>232552.14897000001</v>
      </c>
      <c r="C172" s="156">
        <f t="shared" si="518"/>
        <v>232055.48897000003</v>
      </c>
      <c r="D172" s="156">
        <f t="shared" si="519"/>
        <v>232055.48897000003</v>
      </c>
      <c r="E172" s="156"/>
      <c r="F172" s="228">
        <f t="shared" si="516"/>
        <v>108344.35201</v>
      </c>
      <c r="G172" s="71">
        <f t="shared" si="541"/>
        <v>46.688984816044012</v>
      </c>
      <c r="H172" s="72">
        <f t="shared" ref="H172" si="571">H173+H174+H175+H177+H178+H179+H180+H182+H183+H184</f>
        <v>2732.2712700000002</v>
      </c>
      <c r="I172" s="72">
        <f t="shared" ref="I172:J172" si="572">I173+I174+I175+I177+I178+I179+I180+I182+I183+I184</f>
        <v>2732.2712700000002</v>
      </c>
      <c r="J172" s="72">
        <f t="shared" si="572"/>
        <v>802.47190999999998</v>
      </c>
      <c r="K172" s="72">
        <f>J172/I172*100</f>
        <v>29.370140469251428</v>
      </c>
      <c r="L172" s="72">
        <f t="shared" ref="L172" si="573">L173+L174+L175+L177+L178+L179+L180+L182+L183+L184</f>
        <v>0</v>
      </c>
      <c r="M172" s="72">
        <f t="shared" ref="M172:N172" si="574">M173+M174+M175+M177+M178+M179+M180+M182+M183+M184</f>
        <v>0</v>
      </c>
      <c r="N172" s="72">
        <f t="shared" si="574"/>
        <v>0</v>
      </c>
      <c r="O172" s="72"/>
      <c r="P172" s="72">
        <f t="shared" ref="P172" si="575">P173+P174+P175+P177+P178+P179+P180+P182+P183+P184</f>
        <v>0</v>
      </c>
      <c r="Q172" s="72">
        <f t="shared" ref="Q172:V172" si="576">Q173+Q174+Q175+Q177+Q178+Q179+Q180+Q182+Q183+Q184</f>
        <v>0</v>
      </c>
      <c r="R172" s="72">
        <f t="shared" si="576"/>
        <v>0</v>
      </c>
      <c r="S172" s="72">
        <f t="shared" si="576"/>
        <v>0</v>
      </c>
      <c r="T172" s="72">
        <f t="shared" ref="T172" si="577">T173+T174+T175+T177+T178+T179+T180+T182+T183+T184</f>
        <v>714.28570999999999</v>
      </c>
      <c r="U172" s="72">
        <f t="shared" si="576"/>
        <v>714.28570999999999</v>
      </c>
      <c r="V172" s="72">
        <f t="shared" si="576"/>
        <v>0</v>
      </c>
      <c r="W172" s="72"/>
      <c r="X172" s="72">
        <f>X173+X174+X175+X177+X178+X179+X180+X182+X183+X184</f>
        <v>112.35955</v>
      </c>
      <c r="Y172" s="72">
        <f>Y173+Y174+Y175+Y177+Y178+Y179+Y180+Y182+Y183+Y184</f>
        <v>112.35955</v>
      </c>
      <c r="Z172" s="72">
        <f>Z173+Z174+Z175+Z177+Z178+Z179+Z180+Z182+Z183+Z184</f>
        <v>112.35955</v>
      </c>
      <c r="AA172" s="71">
        <f>Z172/Y172*100</f>
        <v>100</v>
      </c>
      <c r="AB172" s="72">
        <f t="shared" ref="AB172" si="578">AB173+AB174+AB175+AB177+AB178+AB179+AB180+AB182+AB183+AB184</f>
        <v>0</v>
      </c>
      <c r="AC172" s="72">
        <f t="shared" ref="AC172:AH172" si="579">AC173+AC174+AC175+AC177+AC178+AC179+AC180+AC182+AC183+AC184</f>
        <v>0</v>
      </c>
      <c r="AD172" s="72">
        <f t="shared" si="579"/>
        <v>0</v>
      </c>
      <c r="AE172" s="72">
        <f t="shared" si="579"/>
        <v>0</v>
      </c>
      <c r="AF172" s="72">
        <f t="shared" ref="AF172" si="580">AF173+AF174+AF175+AF177+AF178+AF179+AF180+AF182+AF183+AF184</f>
        <v>156.54042000000001</v>
      </c>
      <c r="AG172" s="72">
        <f t="shared" si="579"/>
        <v>156.54042000000001</v>
      </c>
      <c r="AH172" s="72">
        <f t="shared" si="579"/>
        <v>156.54042000000001</v>
      </c>
      <c r="AI172" s="71">
        <f>AH172/AG172*100</f>
        <v>100</v>
      </c>
      <c r="AJ172" s="71"/>
      <c r="AK172" s="72">
        <f>AK173+AK174+AK175+AK177+AK178+AK179+AK180+AK182+AK183+AK184</f>
        <v>0</v>
      </c>
      <c r="AL172" s="72">
        <f>AL173+AL174+AL175+AL177+AL178+AL179+AL180+AL182+AL183+AL184</f>
        <v>0</v>
      </c>
      <c r="AM172" s="72">
        <f>AM173+AM174+AM175+AM177+AM178+AM179+AM180+AM182+AM183+AM184</f>
        <v>0</v>
      </c>
      <c r="AN172" s="72"/>
      <c r="AO172" s="72">
        <f>SUM(AO173:AO184)</f>
        <v>0</v>
      </c>
      <c r="AP172" s="72">
        <f>SUM(AP173:AP184)</f>
        <v>0</v>
      </c>
      <c r="AQ172" s="71"/>
      <c r="AR172" s="72">
        <f>AR173+AR174+AR175+AR177+AR178+AR179+AR180+AR182+AR183+AR184</f>
        <v>12000</v>
      </c>
      <c r="AS172" s="72">
        <f>AS173+AS174+AS175+AS177+AS178+AS179+AS180+AS182+AS183+AS184</f>
        <v>12000</v>
      </c>
      <c r="AT172" s="72">
        <f>AT173+AT174+AT175+AT177+AT178+AT179+AT180+AT182+AT183+AT184</f>
        <v>0</v>
      </c>
      <c r="AU172" s="71">
        <f>AT172/AS172*100</f>
        <v>0</v>
      </c>
      <c r="AV172" s="72">
        <f t="shared" ref="AV172" si="581">AV173+AV174+AV175+AV177+AV178+AV179+AV180+AV182+AV183+AV184</f>
        <v>53618.3</v>
      </c>
      <c r="AW172" s="72">
        <f t="shared" ref="AW172:BB172" si="582">AW173+AW174+AW175+AW177+AW178+AW179+AW180+AW182+AW183+AW184</f>
        <v>53618.3</v>
      </c>
      <c r="AX172" s="72">
        <f t="shared" si="582"/>
        <v>8508.4419899999994</v>
      </c>
      <c r="AY172" s="72">
        <f t="shared" si="582"/>
        <v>15.868541132411879</v>
      </c>
      <c r="AZ172" s="72">
        <f t="shared" ref="AZ172" si="583">AZ173+AZ174+AZ175+AZ177+AZ178+AZ179+AZ180+AZ182+AZ183+AZ184</f>
        <v>0</v>
      </c>
      <c r="BA172" s="72">
        <f t="shared" si="582"/>
        <v>0</v>
      </c>
      <c r="BB172" s="72">
        <f t="shared" si="582"/>
        <v>0</v>
      </c>
      <c r="BC172" s="72"/>
      <c r="BD172" s="71"/>
      <c r="BE172" s="72">
        <f>BE173+BE174+BE175+BE177+BE178+BE179+BE180+BE182+BE183+BE184</f>
        <v>0</v>
      </c>
      <c r="BF172" s="72">
        <f>BF173+BF174+BF175+BF177+BF178+BF179+BF180+BF182+BF183+BF184</f>
        <v>0</v>
      </c>
      <c r="BG172" s="72">
        <f>BG173+BG174+BG175+BG177+BG178+BG179+BG180+BG182+BG183+BG184</f>
        <v>0</v>
      </c>
      <c r="BH172" s="72">
        <f>BH173+BH174+BH175+BH177+BH178+BH179+BH180+BH182+BH183+BH184+BH176+BH181</f>
        <v>43077</v>
      </c>
      <c r="BI172" s="72">
        <f>BI173+BI174+BI175+BI177+BI178+BI179+BI180+BI182+BI183+BI184+BI176+BI181</f>
        <v>43077</v>
      </c>
      <c r="BJ172" s="72">
        <f>BJ173+BJ174+BJ175+BJ177+BJ178+BJ179+BJ180+BJ182+BJ183+BJ184+BJ176+BJ181</f>
        <v>0</v>
      </c>
      <c r="BK172" s="193">
        <f t="shared" si="520"/>
        <v>0</v>
      </c>
      <c r="BL172" s="72">
        <f t="shared" ref="BL172" si="584">BL173+BL174+BL175+BL177+BL178+BL179+BL180+BL182+BL183+BL184</f>
        <v>0</v>
      </c>
      <c r="BM172" s="72">
        <f t="shared" ref="BM172:BN172" si="585">BM173+BM174+BM175+BM177+BM178+BM179+BM180+BM182+BM183+BM184</f>
        <v>0</v>
      </c>
      <c r="BN172" s="72">
        <f t="shared" si="585"/>
        <v>0</v>
      </c>
      <c r="BO172" s="72"/>
      <c r="BP172" s="72"/>
      <c r="BQ172" s="72">
        <f>BQ173+BQ174+BQ175+BQ177+BQ178+BQ179+BQ180+BQ182+BQ183+BQ184</f>
        <v>0</v>
      </c>
      <c r="BR172" s="72">
        <f>BR173+BR174+BR175+BR177+BR178+BR179+BR180+BR182+BR183+BR184</f>
        <v>0</v>
      </c>
      <c r="BS172" s="72">
        <f>BS173+BS174+BS175+BS177+BS178+BS179+BS180+BS182+BS183+BS184</f>
        <v>0</v>
      </c>
      <c r="BT172" s="72"/>
      <c r="BU172" s="72">
        <f>SUM(BU173:BU184)</f>
        <v>1545.3200000000002</v>
      </c>
      <c r="BV172" s="72">
        <f>SUM(BV173:BV184)</f>
        <v>0</v>
      </c>
      <c r="BW172" s="71">
        <f>BV172/BU172*100</f>
        <v>0</v>
      </c>
      <c r="BX172" s="72">
        <f t="shared" ref="BX172:BY172" si="586">BX173+BX174+BX175+BX177+BX178+BX179+BX180+BX182+BX183+BX184</f>
        <v>17208.8</v>
      </c>
      <c r="BY172" s="72">
        <f t="shared" si="586"/>
        <v>15166.82</v>
      </c>
      <c r="BZ172" s="72">
        <f t="shared" ref="BZ172" si="587">BZ173+BZ174+BZ175+BZ177+BZ178+BZ179+BZ180+BZ182+BZ183+BZ184</f>
        <v>5041.6400000000003</v>
      </c>
      <c r="CA172" s="72">
        <f>BZ172/BY172*100</f>
        <v>33.241246352234683</v>
      </c>
      <c r="CB172" s="72">
        <f t="shared" ref="CB172" si="588">CB173+CB174+CB175+CB177+CB178+CB179+CB180+CB182+CB183+CB184</f>
        <v>1000</v>
      </c>
      <c r="CC172" s="72">
        <f t="shared" ref="CC172:CH172" si="589">CC173+CC174+CC175+CC177+CC178+CC179+CC180+CC182+CC183+CC184</f>
        <v>1000</v>
      </c>
      <c r="CD172" s="72">
        <f t="shared" si="589"/>
        <v>0</v>
      </c>
      <c r="CE172" s="72">
        <f>CD172/CC172*100</f>
        <v>0</v>
      </c>
      <c r="CF172" s="72">
        <f t="shared" ref="CF172" si="590">CF173+CF174+CF175+CF177+CF178+CF179+CF180+CF182+CF183+CF184</f>
        <v>1000</v>
      </c>
      <c r="CG172" s="72">
        <f t="shared" si="589"/>
        <v>1000</v>
      </c>
      <c r="CH172" s="72">
        <f t="shared" si="589"/>
        <v>0</v>
      </c>
      <c r="CI172" s="72">
        <f>CH172/CG172*100</f>
        <v>0</v>
      </c>
      <c r="CJ172" s="72">
        <f t="shared" ref="CJ172" si="591">CJ173+CJ174+CJ175+CJ177+CJ178+CJ179+CJ180+CJ182+CJ183+CJ184</f>
        <v>500</v>
      </c>
      <c r="CK172" s="72">
        <f t="shared" ref="CK172:CL172" si="592">CK173+CK174+CK175+CK177+CK178+CK179+CK180+CK182+CK183+CK184</f>
        <v>500</v>
      </c>
      <c r="CL172" s="72">
        <f t="shared" si="592"/>
        <v>0</v>
      </c>
      <c r="CM172" s="72">
        <f>CL172/CK172*100</f>
        <v>0</v>
      </c>
      <c r="CN172" s="72">
        <f t="shared" ref="CN172" si="593">CN173+CN174+CN175+CN177+CN178+CN179+CN180+CN182+CN183+CN184</f>
        <v>0</v>
      </c>
      <c r="CO172" s="72">
        <f t="shared" ref="CO172:CX172" si="594">CO173+CO174+CO175+CO177+CO178+CO179+CO180+CO182+CO183+CO184</f>
        <v>0</v>
      </c>
      <c r="CP172" s="72">
        <f t="shared" si="594"/>
        <v>0</v>
      </c>
      <c r="CQ172" s="72">
        <f t="shared" si="594"/>
        <v>0</v>
      </c>
      <c r="CR172" s="72">
        <f t="shared" si="594"/>
        <v>0</v>
      </c>
      <c r="CS172" s="72">
        <f t="shared" ref="CS172:CU172" si="595">CS173+CS174+CS175+CS177+CS178+CS179+CS180+CS182+CS183+CS184</f>
        <v>0</v>
      </c>
      <c r="CT172" s="72">
        <f t="shared" si="595"/>
        <v>0</v>
      </c>
      <c r="CU172" s="72">
        <f t="shared" si="595"/>
        <v>0</v>
      </c>
      <c r="CV172" s="72">
        <f t="shared" ref="CV172" si="596">CV173+CV174+CV175+CV177+CV178+CV179+CV180+CV182+CV183+CV184</f>
        <v>0</v>
      </c>
      <c r="CW172" s="72">
        <f t="shared" si="594"/>
        <v>0</v>
      </c>
      <c r="CX172" s="72">
        <f t="shared" si="594"/>
        <v>0</v>
      </c>
      <c r="CY172" s="72"/>
      <c r="CZ172" s="72">
        <f>CZ173+CZ174+CZ175+CZ177+CZ178+CZ179+CZ180+CZ182+CZ183+CZ184</f>
        <v>0</v>
      </c>
      <c r="DA172" s="72">
        <f>DA173+DA174+DA175+DA177+DA178+DA179+DA180+DA182+DA183+DA184</f>
        <v>0</v>
      </c>
      <c r="DB172" s="72">
        <f>DB173+DB174+DB175+DB177+DB178+DB179+DB180+DB182+DB183+DB184</f>
        <v>0</v>
      </c>
      <c r="DC172" s="72"/>
      <c r="DD172" s="72">
        <f t="shared" ref="DD172" si="597">DD173+DD174+DD175+DD177+DD178+DD179+DD180+DD182+DD183+DD184</f>
        <v>0</v>
      </c>
      <c r="DE172" s="72">
        <f t="shared" ref="DE172:DF172" si="598">DE173+DE174+DE175+DE177+DE178+DE179+DE180+DE182+DE183+DE184</f>
        <v>0</v>
      </c>
      <c r="DF172" s="72">
        <f t="shared" si="598"/>
        <v>0</v>
      </c>
      <c r="DG172" s="72"/>
      <c r="DH172" s="72">
        <f>DH173+DH174+DH175+DH177+DH178+DH179+DH180+DH182+DH183+DH184</f>
        <v>0</v>
      </c>
      <c r="DI172" s="72">
        <f>DI173+DI174+DI175+DI177+DI178+DI179+DI180+DI182+DI183+DI184</f>
        <v>0</v>
      </c>
      <c r="DJ172" s="72">
        <f>DJ173+DJ174+DJ175+DJ177+DJ178+DJ179+DJ180+DJ182+DJ183+DJ184</f>
        <v>0</v>
      </c>
      <c r="DK172" s="72"/>
      <c r="DL172" s="72">
        <f>DL173+DL174+DL175+DL177+DL178+DL179+DL180+DL182+DL183+DL184</f>
        <v>0</v>
      </c>
      <c r="DM172" s="72">
        <f>DM173+DM174+DM175+DM177+DM178+DM179+DM180+DM182+DM183+DM184</f>
        <v>0</v>
      </c>
      <c r="DN172" s="72">
        <f>DN173+DN174+DN175+DN177+DN178+DN179+DN180+DN182+DN183+DN184</f>
        <v>0</v>
      </c>
      <c r="DO172" s="72"/>
      <c r="DP172" s="71"/>
      <c r="DQ172" s="72">
        <f>DQ173+DQ174+DQ175+DQ177+DQ178+DQ179+DQ180+DQ182+DQ183+DQ184</f>
        <v>0</v>
      </c>
      <c r="DR172" s="72">
        <f>DR173+DR174+DR175+DR177+DR178+DR179+DR180+DR182+DR183+DR184</f>
        <v>0</v>
      </c>
      <c r="DS172" s="71"/>
      <c r="DT172" s="71"/>
      <c r="DU172" s="72">
        <f>DU173+DU174+DU175+DU177+DU178+DU179+DU180+DU182+DU183+DU184</f>
        <v>0</v>
      </c>
      <c r="DV172" s="72">
        <f>DV173+DV174+DV175+DV177+DV178+DV179+DV180+DV182+DV183+DV184</f>
        <v>0</v>
      </c>
      <c r="DW172" s="71"/>
      <c r="DX172" s="72">
        <f>DX173+DX174+DX175+DX177+DX178+DX179+DX180+DX182+DX183+DX184</f>
        <v>500</v>
      </c>
      <c r="DY172" s="72">
        <f>DY173+DY174+DY175+DY177+DY178+DY179+DY180+DY182+DY183+DY184</f>
        <v>500</v>
      </c>
      <c r="DZ172" s="72">
        <f>DZ173+DZ174+DZ175+DZ177+DZ178+DZ179+DZ180+DZ182+DZ183+DZ184</f>
        <v>0</v>
      </c>
      <c r="EA172" s="71">
        <f>DZ172/DY172*100</f>
        <v>0</v>
      </c>
      <c r="EB172" s="72"/>
      <c r="EC172" s="72"/>
      <c r="ED172" s="72"/>
      <c r="EE172" s="71"/>
      <c r="EF172" s="72"/>
      <c r="EG172" s="72"/>
      <c r="EH172" s="72"/>
      <c r="EI172" s="71"/>
      <c r="EJ172" s="72"/>
      <c r="EK172" s="72">
        <f>EK173+EK174+EK175+EK177+EK178+EK179+EK180+EK182+EK183+EK184</f>
        <v>0</v>
      </c>
      <c r="EL172" s="72">
        <f>EL173+EL174+EL175+EL177+EL178+EL179+EL180+EL182+EL183+EL184</f>
        <v>0</v>
      </c>
      <c r="EM172" s="72">
        <f>EM173+EM174+EM175+EM177+EM178+EM179+EM180+EM182+EM183+EM184</f>
        <v>0</v>
      </c>
      <c r="EN172" s="72">
        <f>SUM(EN173:EN184)</f>
        <v>93722.898140000005</v>
      </c>
      <c r="EO172" s="72">
        <f>SUM(EO173:EO184)</f>
        <v>93722.898140000005</v>
      </c>
      <c r="EP172" s="72">
        <f>SUM(EP173:EP184)</f>
        <v>93722.898140000005</v>
      </c>
      <c r="EQ172" s="71">
        <f t="shared" ref="EQ172" si="599">EP172/EO172*100</f>
        <v>100</v>
      </c>
      <c r="ER172" s="71"/>
      <c r="ES172" s="71"/>
      <c r="ET172" s="71"/>
      <c r="EU172" s="71"/>
      <c r="EV172" s="76"/>
      <c r="EW172" s="76"/>
      <c r="EX172" s="76"/>
      <c r="EY172" s="76"/>
      <c r="EZ172" s="72"/>
      <c r="FA172" s="72"/>
      <c r="FB172" s="72"/>
      <c r="FC172" s="71"/>
      <c r="FD172" s="72">
        <f>SUM(FD173:FD184)</f>
        <v>6209.6938799999998</v>
      </c>
      <c r="FE172" s="72">
        <f>SUM(FE173:FE184)</f>
        <v>6209.6938799999998</v>
      </c>
      <c r="FF172" s="72">
        <f>SUM(FF173:FF184)</f>
        <v>0</v>
      </c>
      <c r="FG172" s="71"/>
      <c r="FH172" s="72">
        <f>SUM(FH173:FH184)</f>
        <v>0</v>
      </c>
      <c r="FI172" s="72">
        <f>SUM(FI173:FI184)</f>
        <v>0</v>
      </c>
      <c r="FJ172" s="72">
        <f>SUM(FJ173:FJ184)</f>
        <v>0</v>
      </c>
      <c r="FK172" s="71"/>
      <c r="FL172" s="72">
        <f>SUM(FL173:FL184)</f>
        <v>0</v>
      </c>
      <c r="FM172" s="72">
        <f>SUM(FM173:FM184)</f>
        <v>0</v>
      </c>
      <c r="FN172" s="72">
        <f>SUM(FN173:FN184)</f>
        <v>0</v>
      </c>
      <c r="FO172" s="71"/>
      <c r="FP172" s="72">
        <f>SUM(FP173:FP184)</f>
        <v>0</v>
      </c>
      <c r="FQ172" s="72">
        <f>SUM(FQ173:FQ184)</f>
        <v>0</v>
      </c>
      <c r="FR172" s="72">
        <f>SUM(FR173:FR184)</f>
        <v>0</v>
      </c>
      <c r="FS172" s="71"/>
      <c r="FT172" s="72">
        <f>SUM(FT173:FT184)</f>
        <v>0</v>
      </c>
      <c r="FU172" s="72">
        <f>SUM(FU173:FU184)</f>
        <v>0</v>
      </c>
      <c r="FV172" s="72">
        <f>SUM(FV173:FV184)</f>
        <v>0</v>
      </c>
      <c r="FW172" s="71"/>
      <c r="FX172" s="72">
        <f>SUM(FX173:FX184)</f>
        <v>0</v>
      </c>
      <c r="FY172" s="72">
        <f>SUM(FY173:FY184)</f>
        <v>0</v>
      </c>
      <c r="FZ172" s="72">
        <f>SUM(FZ173:FZ184)</f>
        <v>0</v>
      </c>
      <c r="GA172" s="71"/>
      <c r="GB172" s="72">
        <f>SUM(GB173:GB184)</f>
        <v>0</v>
      </c>
      <c r="GC172" s="72">
        <f>SUM(GC173:GC184)</f>
        <v>0</v>
      </c>
      <c r="GD172" s="72">
        <f>SUM(GD173:GD184)</f>
        <v>0</v>
      </c>
      <c r="GE172" s="71"/>
      <c r="GF172" s="72">
        <f>SUM(GF173:GF184)</f>
        <v>0</v>
      </c>
      <c r="GG172" s="72">
        <f>SUM(GG173:GG184)</f>
        <v>0</v>
      </c>
      <c r="GH172" s="72">
        <f>SUM(GH173:GH184)</f>
        <v>0</v>
      </c>
      <c r="GI172" s="71"/>
      <c r="GJ172" s="72">
        <f>SUM(GJ173:GJ184)</f>
        <v>0</v>
      </c>
      <c r="GK172" s="72">
        <f>SUM(GK173:GK184)</f>
        <v>0</v>
      </c>
      <c r="GL172" s="72">
        <f>SUM(GL173:GL184)</f>
        <v>0</v>
      </c>
      <c r="GM172" s="71"/>
      <c r="GN172" s="72"/>
      <c r="GO172" s="72"/>
      <c r="GP172" s="72"/>
      <c r="GQ172" s="71"/>
      <c r="GR172" s="72"/>
      <c r="GS172" s="72"/>
      <c r="GT172" s="72"/>
      <c r="GU172" s="71"/>
      <c r="GV172" s="72"/>
      <c r="GW172" s="72"/>
      <c r="GX172" s="72"/>
      <c r="GY172" s="71"/>
      <c r="GZ172" s="72"/>
      <c r="HA172" s="72"/>
      <c r="HB172" s="72"/>
      <c r="HC172" s="71"/>
      <c r="HD172" s="72"/>
      <c r="HE172" s="72"/>
      <c r="HF172" s="72"/>
      <c r="HG172" s="71"/>
      <c r="HH172" s="72"/>
      <c r="HI172" s="72"/>
      <c r="HJ172" s="72"/>
      <c r="HK172" s="71"/>
      <c r="HL172" s="72"/>
      <c r="HM172" s="72"/>
      <c r="HN172" s="72"/>
      <c r="HO172" s="71"/>
      <c r="HP172" s="72"/>
      <c r="HQ172" s="72"/>
      <c r="HR172" s="72"/>
      <c r="HS172" s="71"/>
      <c r="HT172" s="72"/>
      <c r="HU172" s="72"/>
      <c r="HV172" s="72"/>
      <c r="HW172" s="71"/>
      <c r="HX172" s="72"/>
      <c r="HY172" s="72"/>
      <c r="HZ172" s="72"/>
      <c r="IA172" s="71"/>
      <c r="IB172" s="72"/>
      <c r="IC172" s="72"/>
      <c r="ID172" s="72"/>
      <c r="IE172" s="71"/>
      <c r="IF172" s="72"/>
      <c r="IG172" s="72"/>
      <c r="IH172" s="72"/>
      <c r="II172" s="71"/>
      <c r="IJ172" s="72"/>
      <c r="IK172" s="72"/>
      <c r="IL172" s="72"/>
      <c r="IM172" s="71"/>
    </row>
    <row r="173" spans="1:247" ht="31.5" x14ac:dyDescent="0.25">
      <c r="A173" s="10" t="s">
        <v>179</v>
      </c>
      <c r="B173" s="157">
        <f t="shared" si="517"/>
        <v>83752.250830000004</v>
      </c>
      <c r="C173" s="157">
        <f t="shared" si="518"/>
        <v>81710.270830000009</v>
      </c>
      <c r="D173" s="157">
        <f t="shared" si="519"/>
        <v>81710.270830000009</v>
      </c>
      <c r="E173" s="157"/>
      <c r="F173" s="229">
        <f t="shared" si="516"/>
        <v>14621.453870000001</v>
      </c>
      <c r="G173" s="74">
        <f t="shared" si="541"/>
        <v>17.894266805724158</v>
      </c>
      <c r="H173" s="73">
        <v>2732.2712700000002</v>
      </c>
      <c r="I173" s="73">
        <v>2732.2712700000002</v>
      </c>
      <c r="J173" s="73">
        <v>802.47190999999998</v>
      </c>
      <c r="K173" s="73">
        <f>J173/I173*100</f>
        <v>29.370140469251428</v>
      </c>
      <c r="L173" s="74"/>
      <c r="M173" s="74"/>
      <c r="N173" s="74"/>
      <c r="O173" s="73"/>
      <c r="P173" s="73">
        <v>0</v>
      </c>
      <c r="Q173" s="73">
        <v>0</v>
      </c>
      <c r="R173" s="73">
        <v>0</v>
      </c>
      <c r="S173" s="74"/>
      <c r="T173" s="73">
        <v>714.28570999999999</v>
      </c>
      <c r="U173" s="73">
        <v>714.28570999999999</v>
      </c>
      <c r="V173" s="73">
        <v>0</v>
      </c>
      <c r="W173" s="73"/>
      <c r="X173" s="73">
        <v>112.35955</v>
      </c>
      <c r="Y173" s="73">
        <v>112.35955</v>
      </c>
      <c r="Z173" s="73">
        <v>112.35955</v>
      </c>
      <c r="AA173" s="74">
        <f>Z173/Y173*100</f>
        <v>100</v>
      </c>
      <c r="AB173" s="73"/>
      <c r="AC173" s="73"/>
      <c r="AD173" s="73"/>
      <c r="AE173" s="74"/>
      <c r="AF173" s="73">
        <v>156.54042000000001</v>
      </c>
      <c r="AG173" s="73">
        <v>156.54042000000001</v>
      </c>
      <c r="AH173" s="73">
        <v>156.54042000000001</v>
      </c>
      <c r="AI173" s="74">
        <f>AH173/AG173*100</f>
        <v>100</v>
      </c>
      <c r="AJ173" s="74"/>
      <c r="AK173" s="73"/>
      <c r="AL173" s="73"/>
      <c r="AM173" s="74"/>
      <c r="AN173" s="74"/>
      <c r="AO173" s="74"/>
      <c r="AP173" s="74"/>
      <c r="AQ173" s="74"/>
      <c r="AR173" s="73">
        <v>0</v>
      </c>
      <c r="AS173" s="73">
        <v>0</v>
      </c>
      <c r="AT173" s="73"/>
      <c r="AU173" s="74"/>
      <c r="AV173" s="73">
        <v>53618.3</v>
      </c>
      <c r="AW173" s="73">
        <v>53618.3</v>
      </c>
      <c r="AX173" s="74">
        <v>8508.4419899999994</v>
      </c>
      <c r="AY173" s="73">
        <f>AX173/AW173*100</f>
        <v>15.868541132411879</v>
      </c>
      <c r="AZ173" s="73"/>
      <c r="BA173" s="73"/>
      <c r="BB173" s="73"/>
      <c r="BC173" s="73"/>
      <c r="BD173" s="74"/>
      <c r="BE173" s="73"/>
      <c r="BF173" s="73"/>
      <c r="BG173" s="191"/>
      <c r="BH173" s="73"/>
      <c r="BI173" s="73"/>
      <c r="BJ173" s="73"/>
      <c r="BK173" s="75"/>
      <c r="BL173" s="73"/>
      <c r="BM173" s="73"/>
      <c r="BN173" s="73"/>
      <c r="BO173" s="73"/>
      <c r="BP173" s="191"/>
      <c r="BQ173" s="73"/>
      <c r="BR173" s="73"/>
      <c r="BS173" s="191"/>
      <c r="BT173" s="73"/>
      <c r="BU173" s="73"/>
      <c r="BV173" s="73"/>
      <c r="BW173" s="74"/>
      <c r="BX173" s="73">
        <v>17208.8</v>
      </c>
      <c r="BY173" s="73">
        <v>15166.82</v>
      </c>
      <c r="BZ173" s="73">
        <v>5041.6400000000003</v>
      </c>
      <c r="CA173" s="73">
        <f>BZ173/BY173*100</f>
        <v>33.241246352234683</v>
      </c>
      <c r="CB173" s="73">
        <v>1000</v>
      </c>
      <c r="CC173" s="73">
        <v>1000</v>
      </c>
      <c r="CD173" s="73"/>
      <c r="CE173" s="73">
        <f>CD173/CC173*100</f>
        <v>0</v>
      </c>
      <c r="CF173" s="163">
        <v>1000</v>
      </c>
      <c r="CG173" s="163">
        <v>1000</v>
      </c>
      <c r="CH173" s="163"/>
      <c r="CI173" s="73">
        <f>CH173/CG173*100</f>
        <v>0</v>
      </c>
      <c r="CJ173" s="73">
        <v>500</v>
      </c>
      <c r="CK173" s="73">
        <v>500</v>
      </c>
      <c r="CL173" s="73"/>
      <c r="CM173" s="73">
        <f>CL173/CK173*100</f>
        <v>0</v>
      </c>
      <c r="CN173" s="73"/>
      <c r="CO173" s="73"/>
      <c r="CP173" s="73"/>
      <c r="CQ173" s="191"/>
      <c r="CR173" s="73"/>
      <c r="CS173" s="73"/>
      <c r="CT173" s="73"/>
      <c r="CU173" s="191"/>
      <c r="CV173" s="73"/>
      <c r="CW173" s="73"/>
      <c r="CX173" s="73"/>
      <c r="CY173" s="73"/>
      <c r="CZ173" s="73"/>
      <c r="DA173" s="73"/>
      <c r="DB173" s="73"/>
      <c r="DC173" s="73"/>
      <c r="DD173" s="73"/>
      <c r="DE173" s="73"/>
      <c r="DF173" s="73"/>
      <c r="DG173" s="73"/>
      <c r="DH173" s="73"/>
      <c r="DI173" s="73"/>
      <c r="DJ173" s="73"/>
      <c r="DK173" s="73"/>
      <c r="DL173" s="73"/>
      <c r="DM173" s="73"/>
      <c r="DN173" s="73"/>
      <c r="DO173" s="73"/>
      <c r="DP173" s="74"/>
      <c r="DQ173" s="73"/>
      <c r="DR173" s="73"/>
      <c r="DS173" s="74"/>
      <c r="DT173" s="74"/>
      <c r="DU173" s="73"/>
      <c r="DV173" s="73"/>
      <c r="DW173" s="74"/>
      <c r="DX173" s="73">
        <v>500</v>
      </c>
      <c r="DY173" s="73">
        <v>500</v>
      </c>
      <c r="DZ173" s="73"/>
      <c r="EA173" s="74">
        <f>DZ173/DY173*100</f>
        <v>0</v>
      </c>
      <c r="EB173" s="73"/>
      <c r="EC173" s="73"/>
      <c r="ED173" s="73"/>
      <c r="EE173" s="74"/>
      <c r="EF173" s="73"/>
      <c r="EG173" s="73"/>
      <c r="EH173" s="73"/>
      <c r="EI173" s="74"/>
      <c r="EJ173" s="191"/>
      <c r="EK173" s="73"/>
      <c r="EL173" s="73"/>
      <c r="EM173" s="191"/>
      <c r="EN173" s="73"/>
      <c r="EO173" s="73"/>
      <c r="EP173" s="73"/>
      <c r="EQ173" s="74"/>
      <c r="ER173" s="74"/>
      <c r="ES173" s="74"/>
      <c r="ET173" s="74"/>
      <c r="EU173" s="74"/>
      <c r="EV173" s="77"/>
      <c r="EW173" s="77"/>
      <c r="EX173" s="77"/>
      <c r="EY173" s="77"/>
      <c r="EZ173" s="73"/>
      <c r="FA173" s="73"/>
      <c r="FB173" s="73"/>
      <c r="FC173" s="74"/>
      <c r="FD173" s="73">
        <v>6209.6938799999998</v>
      </c>
      <c r="FE173" s="73">
        <v>6209.6938799999998</v>
      </c>
      <c r="FF173" s="73">
        <v>0</v>
      </c>
      <c r="FG173" s="74"/>
      <c r="FH173" s="74"/>
      <c r="FI173" s="73"/>
      <c r="FJ173" s="73"/>
      <c r="FK173" s="74"/>
      <c r="FL173" s="74"/>
      <c r="FM173" s="73"/>
      <c r="FN173" s="73"/>
      <c r="FO173" s="74"/>
      <c r="FP173" s="74"/>
      <c r="FQ173" s="73"/>
      <c r="FR173" s="73"/>
      <c r="FS173" s="74"/>
      <c r="FT173" s="73"/>
      <c r="FU173" s="73"/>
      <c r="FV173" s="73"/>
      <c r="FW173" s="74"/>
      <c r="FX173" s="74"/>
      <c r="FY173" s="73"/>
      <c r="FZ173" s="73"/>
      <c r="GA173" s="74"/>
      <c r="GB173" s="74"/>
      <c r="GC173" s="73"/>
      <c r="GD173" s="73"/>
      <c r="GE173" s="74"/>
      <c r="GF173" s="74"/>
      <c r="GG173" s="73"/>
      <c r="GH173" s="73"/>
      <c r="GI173" s="74"/>
      <c r="GJ173" s="74"/>
      <c r="GK173" s="73"/>
      <c r="GL173" s="73"/>
      <c r="GM173" s="74"/>
      <c r="GN173" s="74"/>
      <c r="GO173" s="73"/>
      <c r="GP173" s="73"/>
      <c r="GQ173" s="74"/>
      <c r="GR173" s="74"/>
      <c r="GS173" s="73"/>
      <c r="GT173" s="73"/>
      <c r="GU173" s="74"/>
      <c r="GV173" s="74"/>
      <c r="GW173" s="73"/>
      <c r="GX173" s="73"/>
      <c r="GY173" s="74"/>
      <c r="GZ173" s="74"/>
      <c r="HA173" s="73"/>
      <c r="HB173" s="73"/>
      <c r="HC173" s="74"/>
      <c r="HD173" s="74"/>
      <c r="HE173" s="73"/>
      <c r="HF173" s="73"/>
      <c r="HG173" s="74"/>
      <c r="HH173" s="74"/>
      <c r="HI173" s="73"/>
      <c r="HJ173" s="73"/>
      <c r="HK173" s="74"/>
      <c r="HL173" s="74"/>
      <c r="HM173" s="73"/>
      <c r="HN173" s="73"/>
      <c r="HO173" s="74"/>
      <c r="HP173" s="74"/>
      <c r="HQ173" s="73"/>
      <c r="HR173" s="73"/>
      <c r="HS173" s="74"/>
      <c r="HT173" s="74"/>
      <c r="HU173" s="73"/>
      <c r="HV173" s="73"/>
      <c r="HW173" s="74"/>
      <c r="HX173" s="74"/>
      <c r="HY173" s="73"/>
      <c r="HZ173" s="73"/>
      <c r="IA173" s="74"/>
      <c r="IB173" s="74"/>
      <c r="IC173" s="73"/>
      <c r="ID173" s="73"/>
      <c r="IE173" s="74"/>
      <c r="IF173" s="74"/>
      <c r="IG173" s="73"/>
      <c r="IH173" s="73"/>
      <c r="II173" s="74"/>
      <c r="IJ173" s="74"/>
      <c r="IK173" s="73"/>
      <c r="IL173" s="73"/>
      <c r="IM173" s="74"/>
    </row>
    <row r="174" spans="1:247" ht="15.75" x14ac:dyDescent="0.25">
      <c r="A174" s="10" t="s">
        <v>371</v>
      </c>
      <c r="B174" s="157">
        <f t="shared" si="517"/>
        <v>105722.89814</v>
      </c>
      <c r="C174" s="157">
        <f t="shared" si="518"/>
        <v>105722.89814</v>
      </c>
      <c r="D174" s="157">
        <f t="shared" si="519"/>
        <v>105722.89814</v>
      </c>
      <c r="E174" s="157"/>
      <c r="F174" s="229">
        <f t="shared" si="516"/>
        <v>93722.898140000005</v>
      </c>
      <c r="G174" s="74">
        <f t="shared" si="541"/>
        <v>88.649573355329892</v>
      </c>
      <c r="H174" s="74"/>
      <c r="I174" s="74"/>
      <c r="J174" s="74"/>
      <c r="K174" s="73"/>
      <c r="L174" s="74"/>
      <c r="M174" s="74"/>
      <c r="N174" s="74"/>
      <c r="O174" s="73"/>
      <c r="P174" s="74"/>
      <c r="Q174" s="74"/>
      <c r="R174" s="74"/>
      <c r="S174" s="74"/>
      <c r="T174" s="74"/>
      <c r="U174" s="74"/>
      <c r="V174" s="74"/>
      <c r="W174" s="73"/>
      <c r="X174" s="74"/>
      <c r="Y174" s="74"/>
      <c r="Z174" s="74"/>
      <c r="AA174" s="74"/>
      <c r="AB174" s="74"/>
      <c r="AC174" s="74"/>
      <c r="AD174" s="74"/>
      <c r="AE174" s="74"/>
      <c r="AF174" s="74"/>
      <c r="AG174" s="74"/>
      <c r="AH174" s="74"/>
      <c r="AI174" s="74"/>
      <c r="AJ174" s="74"/>
      <c r="AK174" s="74"/>
      <c r="AL174" s="74"/>
      <c r="AM174" s="74"/>
      <c r="AN174" s="74"/>
      <c r="AO174" s="74"/>
      <c r="AP174" s="74"/>
      <c r="AQ174" s="74"/>
      <c r="AR174" s="74">
        <v>12000</v>
      </c>
      <c r="AS174" s="74">
        <v>12000</v>
      </c>
      <c r="AT174" s="74">
        <v>0</v>
      </c>
      <c r="AU174" s="74">
        <f>AT174/AS174*100</f>
        <v>0</v>
      </c>
      <c r="AV174" s="196"/>
      <c r="AW174" s="196"/>
      <c r="AX174" s="196"/>
      <c r="AY174" s="196"/>
      <c r="AZ174" s="74"/>
      <c r="BA174" s="74"/>
      <c r="BB174" s="74"/>
      <c r="BC174" s="73"/>
      <c r="BD174" s="74"/>
      <c r="BE174" s="74"/>
      <c r="BF174" s="74"/>
      <c r="BG174" s="192"/>
      <c r="BH174" s="74"/>
      <c r="BI174" s="74"/>
      <c r="BJ174" s="74"/>
      <c r="BK174" s="75"/>
      <c r="BL174" s="74"/>
      <c r="BM174" s="74"/>
      <c r="BN174" s="74"/>
      <c r="BO174" s="192"/>
      <c r="BP174" s="192"/>
      <c r="BQ174" s="74"/>
      <c r="BR174" s="74"/>
      <c r="BS174" s="192"/>
      <c r="BT174" s="74"/>
      <c r="BU174" s="74"/>
      <c r="BV174" s="74"/>
      <c r="BW174" s="74"/>
      <c r="BX174" s="73"/>
      <c r="BY174" s="73"/>
      <c r="BZ174" s="74"/>
      <c r="CA174" s="192"/>
      <c r="CB174" s="74"/>
      <c r="CC174" s="74"/>
      <c r="CD174" s="74"/>
      <c r="CE174" s="192"/>
      <c r="CF174" s="74"/>
      <c r="CG174" s="74"/>
      <c r="CH174" s="74"/>
      <c r="CI174" s="74"/>
      <c r="CJ174" s="74"/>
      <c r="CK174" s="74"/>
      <c r="CL174" s="74"/>
      <c r="CM174" s="74"/>
      <c r="CN174" s="73"/>
      <c r="CO174" s="73"/>
      <c r="CP174" s="74"/>
      <c r="CQ174" s="192"/>
      <c r="CR174" s="73"/>
      <c r="CS174" s="73"/>
      <c r="CT174" s="74"/>
      <c r="CU174" s="192"/>
      <c r="CV174" s="74"/>
      <c r="CW174" s="74"/>
      <c r="CX174" s="74"/>
      <c r="CY174" s="192"/>
      <c r="CZ174" s="74"/>
      <c r="DA174" s="74"/>
      <c r="DB174" s="74"/>
      <c r="DC174" s="192"/>
      <c r="DD174" s="74"/>
      <c r="DE174" s="74"/>
      <c r="DF174" s="74"/>
      <c r="DG174" s="192"/>
      <c r="DH174" s="74"/>
      <c r="DI174" s="74"/>
      <c r="DJ174" s="74"/>
      <c r="DK174" s="192"/>
      <c r="DL174" s="74"/>
      <c r="DM174" s="74"/>
      <c r="DN174" s="74"/>
      <c r="DO174" s="192"/>
      <c r="DP174" s="74"/>
      <c r="DQ174" s="74"/>
      <c r="DR174" s="74"/>
      <c r="DS174" s="74"/>
      <c r="DT174" s="74"/>
      <c r="DU174" s="74"/>
      <c r="DV174" s="74"/>
      <c r="DW174" s="74"/>
      <c r="DX174" s="74"/>
      <c r="DY174" s="74"/>
      <c r="DZ174" s="74"/>
      <c r="EA174" s="74"/>
      <c r="EB174" s="74"/>
      <c r="EC174" s="74"/>
      <c r="ED174" s="74"/>
      <c r="EE174" s="74"/>
      <c r="EF174" s="74"/>
      <c r="EG174" s="74"/>
      <c r="EH174" s="74"/>
      <c r="EI174" s="74"/>
      <c r="EJ174" s="192"/>
      <c r="EK174" s="73"/>
      <c r="EL174" s="74"/>
      <c r="EM174" s="192"/>
      <c r="EN174" s="74">
        <v>93722.898140000005</v>
      </c>
      <c r="EO174" s="74">
        <v>93722.898140000005</v>
      </c>
      <c r="EP174" s="74">
        <v>93722.898140000005</v>
      </c>
      <c r="EQ174" s="74">
        <f>EP174/EO174*100</f>
        <v>100</v>
      </c>
      <c r="ER174" s="74"/>
      <c r="ES174" s="74"/>
      <c r="ET174" s="74"/>
      <c r="EU174" s="74"/>
      <c r="EV174" s="77"/>
      <c r="EW174" s="77"/>
      <c r="EX174" s="77"/>
      <c r="EY174" s="77"/>
      <c r="EZ174" s="74"/>
      <c r="FA174" s="74"/>
      <c r="FB174" s="74"/>
      <c r="FC174" s="74"/>
      <c r="FD174" s="74"/>
      <c r="FE174" s="74"/>
      <c r="FF174" s="74"/>
      <c r="FG174" s="74"/>
      <c r="FH174" s="74"/>
      <c r="FI174" s="74"/>
      <c r="FJ174" s="74"/>
      <c r="FK174" s="74"/>
      <c r="FL174" s="74"/>
      <c r="FM174" s="74"/>
      <c r="FN174" s="74"/>
      <c r="FO174" s="74"/>
      <c r="FP174" s="74"/>
      <c r="FQ174" s="74"/>
      <c r="FR174" s="74"/>
      <c r="FS174" s="74"/>
      <c r="FT174" s="74"/>
      <c r="FU174" s="74"/>
      <c r="FV174" s="74"/>
      <c r="FW174" s="74"/>
      <c r="FX174" s="74"/>
      <c r="FY174" s="74"/>
      <c r="FZ174" s="74"/>
      <c r="GA174" s="74"/>
      <c r="GB174" s="74"/>
      <c r="GC174" s="74"/>
      <c r="GD174" s="74"/>
      <c r="GE174" s="74"/>
      <c r="GF174" s="74"/>
      <c r="GG174" s="74"/>
      <c r="GH174" s="74"/>
      <c r="GI174" s="74"/>
      <c r="GJ174" s="74"/>
      <c r="GK174" s="74"/>
      <c r="GL174" s="74"/>
      <c r="GM174" s="74"/>
      <c r="GN174" s="74"/>
      <c r="GO174" s="74"/>
      <c r="GP174" s="74"/>
      <c r="GQ174" s="74"/>
      <c r="GR174" s="74"/>
      <c r="GS174" s="74"/>
      <c r="GT174" s="74"/>
      <c r="GU174" s="74"/>
      <c r="GV174" s="74"/>
      <c r="GW174" s="74"/>
      <c r="GX174" s="74"/>
      <c r="GY174" s="74"/>
      <c r="GZ174" s="74"/>
      <c r="HA174" s="74"/>
      <c r="HB174" s="74"/>
      <c r="HC174" s="74"/>
      <c r="HD174" s="74"/>
      <c r="HE174" s="74"/>
      <c r="HF174" s="74"/>
      <c r="HG174" s="74"/>
      <c r="HH174" s="74"/>
      <c r="HI174" s="74"/>
      <c r="HJ174" s="74"/>
      <c r="HK174" s="74"/>
      <c r="HL174" s="74"/>
      <c r="HM174" s="74"/>
      <c r="HN174" s="74"/>
      <c r="HO174" s="74"/>
      <c r="HP174" s="74"/>
      <c r="HQ174" s="74"/>
      <c r="HR174" s="74"/>
      <c r="HS174" s="74"/>
      <c r="HT174" s="74"/>
      <c r="HU174" s="74"/>
      <c r="HV174" s="74"/>
      <c r="HW174" s="74"/>
      <c r="HX174" s="74"/>
      <c r="HY174" s="74"/>
      <c r="HZ174" s="74"/>
      <c r="IA174" s="74"/>
      <c r="IB174" s="74"/>
      <c r="IC174" s="74"/>
      <c r="ID174" s="74"/>
      <c r="IE174" s="74"/>
      <c r="IF174" s="74"/>
      <c r="IG174" s="74"/>
      <c r="IH174" s="74"/>
      <c r="II174" s="74"/>
      <c r="IJ174" s="74"/>
      <c r="IK174" s="74"/>
      <c r="IL174" s="74"/>
      <c r="IM174" s="74"/>
    </row>
    <row r="175" spans="1:247" ht="15.75" x14ac:dyDescent="0.25">
      <c r="A175" s="10" t="s">
        <v>372</v>
      </c>
      <c r="B175" s="157">
        <f t="shared" si="517"/>
        <v>3186</v>
      </c>
      <c r="C175" s="157">
        <f t="shared" si="518"/>
        <v>3495.0639999999999</v>
      </c>
      <c r="D175" s="157">
        <f t="shared" si="519"/>
        <v>3495.0639999999999</v>
      </c>
      <c r="E175" s="157"/>
      <c r="F175" s="229">
        <f t="shared" si="516"/>
        <v>0</v>
      </c>
      <c r="G175" s="74">
        <f t="shared" si="541"/>
        <v>0</v>
      </c>
      <c r="H175" s="74"/>
      <c r="I175" s="74"/>
      <c r="J175" s="74"/>
      <c r="K175" s="73"/>
      <c r="L175" s="74"/>
      <c r="M175" s="74"/>
      <c r="N175" s="74"/>
      <c r="O175" s="73"/>
      <c r="P175" s="74"/>
      <c r="Q175" s="74"/>
      <c r="R175" s="74"/>
      <c r="S175" s="74"/>
      <c r="T175" s="74"/>
      <c r="U175" s="74"/>
      <c r="V175" s="74"/>
      <c r="W175" s="73"/>
      <c r="X175" s="74"/>
      <c r="Y175" s="74"/>
      <c r="Z175" s="74"/>
      <c r="AA175" s="74"/>
      <c r="AB175" s="74"/>
      <c r="AC175" s="74"/>
      <c r="AD175" s="74"/>
      <c r="AE175" s="74"/>
      <c r="AF175" s="74"/>
      <c r="AG175" s="74"/>
      <c r="AH175" s="74"/>
      <c r="AI175" s="74"/>
      <c r="AJ175" s="74"/>
      <c r="AK175" s="74"/>
      <c r="AL175" s="74"/>
      <c r="AM175" s="74"/>
      <c r="AN175" s="74"/>
      <c r="AO175" s="74"/>
      <c r="AP175" s="74"/>
      <c r="AQ175" s="74"/>
      <c r="AR175" s="74"/>
      <c r="AS175" s="74"/>
      <c r="AT175" s="74"/>
      <c r="AU175" s="74"/>
      <c r="AV175" s="196"/>
      <c r="AW175" s="196"/>
      <c r="AX175" s="196"/>
      <c r="AY175" s="196"/>
      <c r="AZ175" s="74"/>
      <c r="BA175" s="74"/>
      <c r="BB175" s="74"/>
      <c r="BC175" s="73"/>
      <c r="BD175" s="74"/>
      <c r="BE175" s="74"/>
      <c r="BF175" s="74"/>
      <c r="BG175" s="192"/>
      <c r="BH175" s="74">
        <v>3186</v>
      </c>
      <c r="BI175" s="74">
        <v>3186</v>
      </c>
      <c r="BJ175" s="74">
        <v>0</v>
      </c>
      <c r="BK175" s="75">
        <f t="shared" si="520"/>
        <v>0</v>
      </c>
      <c r="BL175" s="74"/>
      <c r="BM175" s="74"/>
      <c r="BN175" s="74"/>
      <c r="BO175" s="192"/>
      <c r="BP175" s="192"/>
      <c r="BQ175" s="74"/>
      <c r="BR175" s="74"/>
      <c r="BS175" s="192"/>
      <c r="BT175" s="74"/>
      <c r="BU175" s="74">
        <v>309.06400000000002</v>
      </c>
      <c r="BV175" s="74">
        <v>0</v>
      </c>
      <c r="BW175" s="74"/>
      <c r="BX175" s="73"/>
      <c r="BY175" s="73"/>
      <c r="BZ175" s="74"/>
      <c r="CA175" s="192"/>
      <c r="CB175" s="74"/>
      <c r="CC175" s="74"/>
      <c r="CD175" s="74"/>
      <c r="CE175" s="192"/>
      <c r="CF175" s="74"/>
      <c r="CG175" s="74"/>
      <c r="CH175" s="74"/>
      <c r="CI175" s="74"/>
      <c r="CJ175" s="74"/>
      <c r="CK175" s="74"/>
      <c r="CL175" s="74"/>
      <c r="CM175" s="74"/>
      <c r="CN175" s="73"/>
      <c r="CO175" s="73"/>
      <c r="CP175" s="74"/>
      <c r="CQ175" s="192"/>
      <c r="CR175" s="73"/>
      <c r="CS175" s="73"/>
      <c r="CT175" s="74"/>
      <c r="CU175" s="192"/>
      <c r="CV175" s="74"/>
      <c r="CW175" s="74"/>
      <c r="CX175" s="74"/>
      <c r="CY175" s="192"/>
      <c r="CZ175" s="74"/>
      <c r="DA175" s="74"/>
      <c r="DB175" s="74"/>
      <c r="DC175" s="192"/>
      <c r="DD175" s="74"/>
      <c r="DE175" s="74"/>
      <c r="DF175" s="74"/>
      <c r="DG175" s="192"/>
      <c r="DH175" s="74"/>
      <c r="DI175" s="74"/>
      <c r="DJ175" s="74"/>
      <c r="DK175" s="192"/>
      <c r="DL175" s="74"/>
      <c r="DM175" s="74"/>
      <c r="DN175" s="74"/>
      <c r="DO175" s="192"/>
      <c r="DP175" s="74"/>
      <c r="DQ175" s="74"/>
      <c r="DR175" s="74"/>
      <c r="DS175" s="74"/>
      <c r="DT175" s="74"/>
      <c r="DU175" s="74"/>
      <c r="DV175" s="74"/>
      <c r="DW175" s="74"/>
      <c r="DX175" s="74"/>
      <c r="DY175" s="74"/>
      <c r="DZ175" s="74"/>
      <c r="EA175" s="74"/>
      <c r="EB175" s="74"/>
      <c r="EC175" s="74"/>
      <c r="ED175" s="74"/>
      <c r="EE175" s="74"/>
      <c r="EF175" s="74"/>
      <c r="EG175" s="74"/>
      <c r="EH175" s="74"/>
      <c r="EI175" s="74"/>
      <c r="EJ175" s="192"/>
      <c r="EK175" s="73"/>
      <c r="EL175" s="74"/>
      <c r="EM175" s="192"/>
      <c r="EN175" s="74"/>
      <c r="EO175" s="74"/>
      <c r="EP175" s="74"/>
      <c r="EQ175" s="74"/>
      <c r="ER175" s="74"/>
      <c r="ES175" s="74"/>
      <c r="ET175" s="74"/>
      <c r="EU175" s="74"/>
      <c r="EV175" s="77"/>
      <c r="EW175" s="77"/>
      <c r="EX175" s="77"/>
      <c r="EY175" s="77"/>
      <c r="EZ175" s="74"/>
      <c r="FA175" s="74"/>
      <c r="FB175" s="74"/>
      <c r="FC175" s="74"/>
      <c r="FD175" s="74"/>
      <c r="FE175" s="74"/>
      <c r="FF175" s="74"/>
      <c r="FG175" s="74"/>
      <c r="FH175" s="74"/>
      <c r="FI175" s="74"/>
      <c r="FJ175" s="74"/>
      <c r="FK175" s="74"/>
      <c r="FL175" s="74"/>
      <c r="FM175" s="74"/>
      <c r="FN175" s="74"/>
      <c r="FO175" s="74"/>
      <c r="FP175" s="74"/>
      <c r="FQ175" s="74"/>
      <c r="FR175" s="74"/>
      <c r="FS175" s="74"/>
      <c r="FT175" s="74"/>
      <c r="FU175" s="74"/>
      <c r="FV175" s="74"/>
      <c r="FW175" s="74"/>
      <c r="FX175" s="74"/>
      <c r="FY175" s="74"/>
      <c r="FZ175" s="74"/>
      <c r="GA175" s="74"/>
      <c r="GB175" s="74"/>
      <c r="GC175" s="74"/>
      <c r="GD175" s="74"/>
      <c r="GE175" s="74"/>
      <c r="GF175" s="74"/>
      <c r="GG175" s="74"/>
      <c r="GH175" s="74"/>
      <c r="GI175" s="74"/>
      <c r="GJ175" s="74"/>
      <c r="GK175" s="74"/>
      <c r="GL175" s="74"/>
      <c r="GM175" s="74"/>
      <c r="GN175" s="74"/>
      <c r="GO175" s="74"/>
      <c r="GP175" s="74"/>
      <c r="GQ175" s="74"/>
      <c r="GR175" s="74"/>
      <c r="GS175" s="74"/>
      <c r="GT175" s="74"/>
      <c r="GU175" s="74"/>
      <c r="GV175" s="74"/>
      <c r="GW175" s="74"/>
      <c r="GX175" s="74"/>
      <c r="GY175" s="74"/>
      <c r="GZ175" s="74"/>
      <c r="HA175" s="74"/>
      <c r="HB175" s="74"/>
      <c r="HC175" s="74"/>
      <c r="HD175" s="74"/>
      <c r="HE175" s="74"/>
      <c r="HF175" s="74"/>
      <c r="HG175" s="74"/>
      <c r="HH175" s="74"/>
      <c r="HI175" s="74"/>
      <c r="HJ175" s="74"/>
      <c r="HK175" s="74"/>
      <c r="HL175" s="74"/>
      <c r="HM175" s="74"/>
      <c r="HN175" s="74"/>
      <c r="HO175" s="74"/>
      <c r="HP175" s="74"/>
      <c r="HQ175" s="74"/>
      <c r="HR175" s="74"/>
      <c r="HS175" s="74"/>
      <c r="HT175" s="74"/>
      <c r="HU175" s="74"/>
      <c r="HV175" s="74"/>
      <c r="HW175" s="74"/>
      <c r="HX175" s="74"/>
      <c r="HY175" s="74"/>
      <c r="HZ175" s="74"/>
      <c r="IA175" s="74"/>
      <c r="IB175" s="74"/>
      <c r="IC175" s="74"/>
      <c r="ID175" s="74"/>
      <c r="IE175" s="74"/>
      <c r="IF175" s="74"/>
      <c r="IG175" s="74"/>
      <c r="IH175" s="74"/>
      <c r="II175" s="74"/>
      <c r="IJ175" s="74"/>
      <c r="IK175" s="74"/>
      <c r="IL175" s="74"/>
      <c r="IM175" s="74"/>
    </row>
    <row r="176" spans="1:247" ht="15.75" x14ac:dyDescent="0.25">
      <c r="A176" s="10" t="s">
        <v>487</v>
      </c>
      <c r="B176" s="157">
        <f t="shared" si="517"/>
        <v>3450</v>
      </c>
      <c r="C176" s="157">
        <f t="shared" si="518"/>
        <v>3450</v>
      </c>
      <c r="D176" s="157">
        <f t="shared" si="519"/>
        <v>3450</v>
      </c>
      <c r="E176" s="157"/>
      <c r="F176" s="229">
        <f t="shared" si="516"/>
        <v>0</v>
      </c>
      <c r="G176" s="74">
        <f t="shared" si="541"/>
        <v>0</v>
      </c>
      <c r="H176" s="74"/>
      <c r="I176" s="74"/>
      <c r="J176" s="74"/>
      <c r="K176" s="73"/>
      <c r="L176" s="74"/>
      <c r="M176" s="74"/>
      <c r="N176" s="74"/>
      <c r="O176" s="73"/>
      <c r="P176" s="74"/>
      <c r="Q176" s="74"/>
      <c r="R176" s="74"/>
      <c r="S176" s="74"/>
      <c r="T176" s="74"/>
      <c r="U176" s="74"/>
      <c r="V176" s="74"/>
      <c r="W176" s="73"/>
      <c r="X176" s="74"/>
      <c r="Y176" s="74"/>
      <c r="Z176" s="74"/>
      <c r="AA176" s="74"/>
      <c r="AB176" s="74"/>
      <c r="AC176" s="74"/>
      <c r="AD176" s="74"/>
      <c r="AE176" s="74"/>
      <c r="AF176" s="74"/>
      <c r="AG176" s="74"/>
      <c r="AH176" s="74"/>
      <c r="AI176" s="74"/>
      <c r="AJ176" s="74"/>
      <c r="AK176" s="74"/>
      <c r="AL176" s="74"/>
      <c r="AM176" s="74"/>
      <c r="AN176" s="74"/>
      <c r="AO176" s="74"/>
      <c r="AP176" s="74"/>
      <c r="AQ176" s="74"/>
      <c r="AR176" s="74"/>
      <c r="AS176" s="74"/>
      <c r="AT176" s="74"/>
      <c r="AU176" s="74"/>
      <c r="AV176" s="196"/>
      <c r="AW176" s="196"/>
      <c r="AX176" s="196"/>
      <c r="AY176" s="196"/>
      <c r="AZ176" s="74"/>
      <c r="BA176" s="74"/>
      <c r="BB176" s="74"/>
      <c r="BC176" s="73"/>
      <c r="BD176" s="74"/>
      <c r="BE176" s="74"/>
      <c r="BF176" s="74"/>
      <c r="BG176" s="192"/>
      <c r="BH176" s="74">
        <v>3450</v>
      </c>
      <c r="BI176" s="74">
        <v>3450</v>
      </c>
      <c r="BJ176" s="74">
        <v>0</v>
      </c>
      <c r="BK176" s="75">
        <f t="shared" si="520"/>
        <v>0</v>
      </c>
      <c r="BL176" s="74"/>
      <c r="BM176" s="74"/>
      <c r="BN176" s="74"/>
      <c r="BO176" s="192"/>
      <c r="BP176" s="192"/>
      <c r="BQ176" s="74"/>
      <c r="BR176" s="74"/>
      <c r="BS176" s="192"/>
      <c r="BT176" s="74"/>
      <c r="BU176" s="74"/>
      <c r="BV176" s="74"/>
      <c r="BW176" s="74"/>
      <c r="BX176" s="73"/>
      <c r="BY176" s="73"/>
      <c r="BZ176" s="74"/>
      <c r="CA176" s="192"/>
      <c r="CB176" s="74"/>
      <c r="CC176" s="74"/>
      <c r="CD176" s="74"/>
      <c r="CE176" s="192"/>
      <c r="CF176" s="74"/>
      <c r="CG176" s="74"/>
      <c r="CH176" s="74"/>
      <c r="CI176" s="74"/>
      <c r="CJ176" s="74"/>
      <c r="CK176" s="74"/>
      <c r="CL176" s="74"/>
      <c r="CM176" s="74"/>
      <c r="CN176" s="73"/>
      <c r="CO176" s="73"/>
      <c r="CP176" s="74"/>
      <c r="CQ176" s="192"/>
      <c r="CR176" s="73"/>
      <c r="CS176" s="73"/>
      <c r="CT176" s="74"/>
      <c r="CU176" s="192"/>
      <c r="CV176" s="74"/>
      <c r="CW176" s="74"/>
      <c r="CX176" s="74"/>
      <c r="CY176" s="192"/>
      <c r="CZ176" s="74"/>
      <c r="DA176" s="74"/>
      <c r="DB176" s="74"/>
      <c r="DC176" s="192"/>
      <c r="DD176" s="74"/>
      <c r="DE176" s="74"/>
      <c r="DF176" s="74"/>
      <c r="DG176" s="192"/>
      <c r="DH176" s="74"/>
      <c r="DI176" s="74"/>
      <c r="DJ176" s="74"/>
      <c r="DK176" s="192"/>
      <c r="DL176" s="74"/>
      <c r="DM176" s="74"/>
      <c r="DN176" s="74"/>
      <c r="DO176" s="192"/>
      <c r="DP176" s="74"/>
      <c r="DQ176" s="74"/>
      <c r="DR176" s="74"/>
      <c r="DS176" s="74"/>
      <c r="DT176" s="74"/>
      <c r="DU176" s="74"/>
      <c r="DV176" s="74"/>
      <c r="DW176" s="74"/>
      <c r="DX176" s="74"/>
      <c r="DY176" s="74"/>
      <c r="DZ176" s="74"/>
      <c r="EA176" s="74"/>
      <c r="EB176" s="74"/>
      <c r="EC176" s="74"/>
      <c r="ED176" s="74"/>
      <c r="EE176" s="74"/>
      <c r="EF176" s="74"/>
      <c r="EG176" s="74"/>
      <c r="EH176" s="74"/>
      <c r="EI176" s="74"/>
      <c r="EJ176" s="192"/>
      <c r="EK176" s="73"/>
      <c r="EL176" s="74"/>
      <c r="EM176" s="192"/>
      <c r="EN176" s="74"/>
      <c r="EO176" s="74"/>
      <c r="EP176" s="74"/>
      <c r="EQ176" s="74"/>
      <c r="ER176" s="74"/>
      <c r="ES176" s="74"/>
      <c r="ET176" s="74"/>
      <c r="EU176" s="74"/>
      <c r="EV176" s="77"/>
      <c r="EW176" s="77"/>
      <c r="EX176" s="77"/>
      <c r="EY176" s="77"/>
      <c r="EZ176" s="74"/>
      <c r="FA176" s="74"/>
      <c r="FB176" s="74"/>
      <c r="FC176" s="74"/>
      <c r="FD176" s="74"/>
      <c r="FE176" s="74"/>
      <c r="FF176" s="74"/>
      <c r="FG176" s="74"/>
      <c r="FH176" s="74"/>
      <c r="FI176" s="74"/>
      <c r="FJ176" s="74"/>
      <c r="FK176" s="74"/>
      <c r="FL176" s="74"/>
      <c r="FM176" s="74"/>
      <c r="FN176" s="74"/>
      <c r="FO176" s="74"/>
      <c r="FP176" s="74"/>
      <c r="FQ176" s="74"/>
      <c r="FR176" s="74"/>
      <c r="FS176" s="74"/>
      <c r="FT176" s="74"/>
      <c r="FU176" s="74"/>
      <c r="FV176" s="74"/>
      <c r="FW176" s="74"/>
      <c r="FX176" s="74"/>
      <c r="FY176" s="74"/>
      <c r="FZ176" s="74"/>
      <c r="GA176" s="74"/>
      <c r="GB176" s="74"/>
      <c r="GC176" s="74"/>
      <c r="GD176" s="74"/>
      <c r="GE176" s="74"/>
      <c r="GF176" s="74"/>
      <c r="GG176" s="74"/>
      <c r="GH176" s="74"/>
      <c r="GI176" s="74"/>
      <c r="GJ176" s="74"/>
      <c r="GK176" s="74"/>
      <c r="GL176" s="74"/>
      <c r="GM176" s="74"/>
      <c r="GN176" s="74"/>
      <c r="GO176" s="74"/>
      <c r="GP176" s="74"/>
      <c r="GQ176" s="74"/>
      <c r="GR176" s="74"/>
      <c r="GS176" s="74"/>
      <c r="GT176" s="74"/>
      <c r="GU176" s="74"/>
      <c r="GV176" s="74"/>
      <c r="GW176" s="74"/>
      <c r="GX176" s="74"/>
      <c r="GY176" s="74"/>
      <c r="GZ176" s="74"/>
      <c r="HA176" s="74"/>
      <c r="HB176" s="74"/>
      <c r="HC176" s="74"/>
      <c r="HD176" s="74"/>
      <c r="HE176" s="74"/>
      <c r="HF176" s="74"/>
      <c r="HG176" s="74"/>
      <c r="HH176" s="74"/>
      <c r="HI176" s="74"/>
      <c r="HJ176" s="74"/>
      <c r="HK176" s="74"/>
      <c r="HL176" s="74"/>
      <c r="HM176" s="74"/>
      <c r="HN176" s="74"/>
      <c r="HO176" s="74"/>
      <c r="HP176" s="74"/>
      <c r="HQ176" s="74"/>
      <c r="HR176" s="74"/>
      <c r="HS176" s="74"/>
      <c r="HT176" s="74"/>
      <c r="HU176" s="74"/>
      <c r="HV176" s="74"/>
      <c r="HW176" s="74"/>
      <c r="HX176" s="74"/>
      <c r="HY176" s="74"/>
      <c r="HZ176" s="74"/>
      <c r="IA176" s="74"/>
      <c r="IB176" s="74"/>
      <c r="IC176" s="74"/>
      <c r="ID176" s="74"/>
      <c r="IE176" s="74"/>
      <c r="IF176" s="74"/>
      <c r="IG176" s="74"/>
      <c r="IH176" s="74"/>
      <c r="II176" s="74"/>
      <c r="IJ176" s="74"/>
      <c r="IK176" s="74"/>
      <c r="IL176" s="74"/>
      <c r="IM176" s="74"/>
    </row>
    <row r="177" spans="1:247" ht="15.75" x14ac:dyDescent="0.25">
      <c r="A177" s="10" t="s">
        <v>373</v>
      </c>
      <c r="B177" s="157">
        <f t="shared" si="517"/>
        <v>6315</v>
      </c>
      <c r="C177" s="157">
        <f t="shared" si="518"/>
        <v>6315</v>
      </c>
      <c r="D177" s="157">
        <f t="shared" si="519"/>
        <v>6315</v>
      </c>
      <c r="E177" s="157"/>
      <c r="F177" s="229">
        <f t="shared" si="516"/>
        <v>0</v>
      </c>
      <c r="G177" s="74">
        <f t="shared" si="541"/>
        <v>0</v>
      </c>
      <c r="H177" s="74"/>
      <c r="I177" s="74"/>
      <c r="J177" s="74"/>
      <c r="K177" s="73"/>
      <c r="L177" s="74"/>
      <c r="M177" s="74"/>
      <c r="N177" s="74"/>
      <c r="O177" s="73"/>
      <c r="P177" s="74"/>
      <c r="Q177" s="74"/>
      <c r="R177" s="74"/>
      <c r="S177" s="74"/>
      <c r="T177" s="74"/>
      <c r="U177" s="74"/>
      <c r="V177" s="74"/>
      <c r="W177" s="73"/>
      <c r="X177" s="74"/>
      <c r="Y177" s="74"/>
      <c r="Z177" s="74"/>
      <c r="AA177" s="74"/>
      <c r="AB177" s="74"/>
      <c r="AC177" s="74"/>
      <c r="AD177" s="74"/>
      <c r="AE177" s="74"/>
      <c r="AF177" s="74"/>
      <c r="AG177" s="74"/>
      <c r="AH177" s="74"/>
      <c r="AI177" s="74"/>
      <c r="AJ177" s="74"/>
      <c r="AK177" s="74"/>
      <c r="AL177" s="74"/>
      <c r="AM177" s="74"/>
      <c r="AN177" s="74"/>
      <c r="AO177" s="74"/>
      <c r="AP177" s="74"/>
      <c r="AQ177" s="74"/>
      <c r="AR177" s="74"/>
      <c r="AS177" s="74"/>
      <c r="AT177" s="74"/>
      <c r="AU177" s="74"/>
      <c r="AV177" s="196"/>
      <c r="AW177" s="196"/>
      <c r="AX177" s="196"/>
      <c r="AY177" s="196"/>
      <c r="AZ177" s="74"/>
      <c r="BA177" s="74"/>
      <c r="BB177" s="74"/>
      <c r="BC177" s="73"/>
      <c r="BD177" s="74"/>
      <c r="BE177" s="74"/>
      <c r="BF177" s="74"/>
      <c r="BG177" s="192"/>
      <c r="BH177" s="74">
        <v>6315</v>
      </c>
      <c r="BI177" s="74">
        <v>6315</v>
      </c>
      <c r="BJ177" s="74">
        <v>0</v>
      </c>
      <c r="BK177" s="75">
        <f t="shared" si="520"/>
        <v>0</v>
      </c>
      <c r="BL177" s="74"/>
      <c r="BM177" s="74"/>
      <c r="BN177" s="74"/>
      <c r="BO177" s="192"/>
      <c r="BP177" s="192"/>
      <c r="BQ177" s="74"/>
      <c r="BR177" s="74"/>
      <c r="BS177" s="192"/>
      <c r="BT177" s="74"/>
      <c r="BU177" s="74"/>
      <c r="BV177" s="74"/>
      <c r="BW177" s="74"/>
      <c r="BX177" s="73"/>
      <c r="BY177" s="73"/>
      <c r="BZ177" s="74"/>
      <c r="CA177" s="192"/>
      <c r="CB177" s="74"/>
      <c r="CC177" s="74"/>
      <c r="CD177" s="74"/>
      <c r="CE177" s="192"/>
      <c r="CF177" s="74"/>
      <c r="CG177" s="74"/>
      <c r="CH177" s="74"/>
      <c r="CI177" s="74"/>
      <c r="CJ177" s="74"/>
      <c r="CK177" s="74"/>
      <c r="CL177" s="74"/>
      <c r="CM177" s="74"/>
      <c r="CN177" s="73"/>
      <c r="CO177" s="73"/>
      <c r="CP177" s="74"/>
      <c r="CQ177" s="192"/>
      <c r="CR177" s="73"/>
      <c r="CS177" s="73"/>
      <c r="CT177" s="74"/>
      <c r="CU177" s="192"/>
      <c r="CV177" s="74"/>
      <c r="CW177" s="74"/>
      <c r="CX177" s="74"/>
      <c r="CY177" s="192"/>
      <c r="CZ177" s="74"/>
      <c r="DA177" s="74"/>
      <c r="DB177" s="74"/>
      <c r="DC177" s="192"/>
      <c r="DD177" s="74"/>
      <c r="DE177" s="74"/>
      <c r="DF177" s="74"/>
      <c r="DG177" s="192"/>
      <c r="DH177" s="74"/>
      <c r="DI177" s="74"/>
      <c r="DJ177" s="74"/>
      <c r="DK177" s="192"/>
      <c r="DL177" s="74"/>
      <c r="DM177" s="74"/>
      <c r="DN177" s="74"/>
      <c r="DO177" s="192"/>
      <c r="DP177" s="74"/>
      <c r="DQ177" s="74"/>
      <c r="DR177" s="74"/>
      <c r="DS177" s="74"/>
      <c r="DT177" s="74"/>
      <c r="DU177" s="74"/>
      <c r="DV177" s="74"/>
      <c r="DW177" s="74"/>
      <c r="DX177" s="74"/>
      <c r="DY177" s="74"/>
      <c r="DZ177" s="74"/>
      <c r="EA177" s="74"/>
      <c r="EB177" s="74"/>
      <c r="EC177" s="74"/>
      <c r="ED177" s="74"/>
      <c r="EE177" s="74"/>
      <c r="EF177" s="74"/>
      <c r="EG177" s="74"/>
      <c r="EH177" s="74"/>
      <c r="EI177" s="74"/>
      <c r="EJ177" s="192"/>
      <c r="EK177" s="73"/>
      <c r="EL177" s="74"/>
      <c r="EM177" s="192"/>
      <c r="EN177" s="74"/>
      <c r="EO177" s="74"/>
      <c r="EP177" s="74"/>
      <c r="EQ177" s="74"/>
      <c r="ER177" s="74"/>
      <c r="ES177" s="74"/>
      <c r="ET177" s="74"/>
      <c r="EU177" s="74"/>
      <c r="EV177" s="77"/>
      <c r="EW177" s="77"/>
      <c r="EX177" s="77"/>
      <c r="EY177" s="77"/>
      <c r="EZ177" s="74"/>
      <c r="FA177" s="74"/>
      <c r="FB177" s="74"/>
      <c r="FC177" s="74"/>
      <c r="FD177" s="74"/>
      <c r="FE177" s="74"/>
      <c r="FF177" s="74"/>
      <c r="FG177" s="74"/>
      <c r="FH177" s="74"/>
      <c r="FI177" s="74"/>
      <c r="FJ177" s="74"/>
      <c r="FK177" s="74"/>
      <c r="FL177" s="74"/>
      <c r="FM177" s="74"/>
      <c r="FN177" s="74"/>
      <c r="FO177" s="74"/>
      <c r="FP177" s="74"/>
      <c r="FQ177" s="74"/>
      <c r="FR177" s="74"/>
      <c r="FS177" s="74"/>
      <c r="FT177" s="74"/>
      <c r="FU177" s="74"/>
      <c r="FV177" s="74"/>
      <c r="FW177" s="74"/>
      <c r="FX177" s="74"/>
      <c r="FY177" s="74"/>
      <c r="FZ177" s="74"/>
      <c r="GA177" s="74"/>
      <c r="GB177" s="74"/>
      <c r="GC177" s="74"/>
      <c r="GD177" s="74"/>
      <c r="GE177" s="74"/>
      <c r="GF177" s="74"/>
      <c r="GG177" s="74"/>
      <c r="GH177" s="74"/>
      <c r="GI177" s="74"/>
      <c r="GJ177" s="74"/>
      <c r="GK177" s="74"/>
      <c r="GL177" s="74"/>
      <c r="GM177" s="74"/>
      <c r="GN177" s="74"/>
      <c r="GO177" s="74"/>
      <c r="GP177" s="74"/>
      <c r="GQ177" s="74"/>
      <c r="GR177" s="74"/>
      <c r="GS177" s="74"/>
      <c r="GT177" s="74"/>
      <c r="GU177" s="74"/>
      <c r="GV177" s="74"/>
      <c r="GW177" s="74"/>
      <c r="GX177" s="74"/>
      <c r="GY177" s="74"/>
      <c r="GZ177" s="74"/>
      <c r="HA177" s="74"/>
      <c r="HB177" s="74"/>
      <c r="HC177" s="74"/>
      <c r="HD177" s="74"/>
      <c r="HE177" s="74"/>
      <c r="HF177" s="74"/>
      <c r="HG177" s="74"/>
      <c r="HH177" s="74"/>
      <c r="HI177" s="74"/>
      <c r="HJ177" s="74"/>
      <c r="HK177" s="74"/>
      <c r="HL177" s="74"/>
      <c r="HM177" s="74"/>
      <c r="HN177" s="74"/>
      <c r="HO177" s="74"/>
      <c r="HP177" s="74"/>
      <c r="HQ177" s="74"/>
      <c r="HR177" s="74"/>
      <c r="HS177" s="74"/>
      <c r="HT177" s="74"/>
      <c r="HU177" s="74"/>
      <c r="HV177" s="74"/>
      <c r="HW177" s="74"/>
      <c r="HX177" s="74"/>
      <c r="HY177" s="74"/>
      <c r="HZ177" s="74"/>
      <c r="IA177" s="74"/>
      <c r="IB177" s="74"/>
      <c r="IC177" s="74"/>
      <c r="ID177" s="74"/>
      <c r="IE177" s="74"/>
      <c r="IF177" s="74"/>
      <c r="IG177" s="74"/>
      <c r="IH177" s="74"/>
      <c r="II177" s="74"/>
      <c r="IJ177" s="74"/>
      <c r="IK177" s="74"/>
      <c r="IL177" s="74"/>
      <c r="IM177" s="74"/>
    </row>
    <row r="178" spans="1:247" ht="15.75" x14ac:dyDescent="0.25">
      <c r="A178" s="10" t="s">
        <v>178</v>
      </c>
      <c r="B178" s="157">
        <f t="shared" si="517"/>
        <v>0</v>
      </c>
      <c r="C178" s="157">
        <f t="shared" si="518"/>
        <v>309.06400000000002</v>
      </c>
      <c r="D178" s="157">
        <f t="shared" si="519"/>
        <v>309.06400000000002</v>
      </c>
      <c r="E178" s="157"/>
      <c r="F178" s="229">
        <f t="shared" si="516"/>
        <v>0</v>
      </c>
      <c r="G178" s="74"/>
      <c r="H178" s="74"/>
      <c r="I178" s="74"/>
      <c r="J178" s="74"/>
      <c r="K178" s="73"/>
      <c r="L178" s="74"/>
      <c r="M178" s="74"/>
      <c r="N178" s="74"/>
      <c r="O178" s="73"/>
      <c r="P178" s="74"/>
      <c r="Q178" s="74"/>
      <c r="R178" s="74"/>
      <c r="S178" s="74"/>
      <c r="T178" s="74"/>
      <c r="U178" s="74"/>
      <c r="V178" s="74"/>
      <c r="W178" s="73"/>
      <c r="X178" s="74"/>
      <c r="Y178" s="74"/>
      <c r="Z178" s="74"/>
      <c r="AA178" s="74"/>
      <c r="AB178" s="74"/>
      <c r="AC178" s="74"/>
      <c r="AD178" s="74"/>
      <c r="AE178" s="74"/>
      <c r="AF178" s="74"/>
      <c r="AG178" s="74"/>
      <c r="AH178" s="74"/>
      <c r="AI178" s="74"/>
      <c r="AJ178" s="74"/>
      <c r="AK178" s="74"/>
      <c r="AL178" s="74"/>
      <c r="AM178" s="74"/>
      <c r="AN178" s="74"/>
      <c r="AO178" s="74"/>
      <c r="AP178" s="74"/>
      <c r="AQ178" s="74"/>
      <c r="AR178" s="74"/>
      <c r="AS178" s="74"/>
      <c r="AT178" s="74"/>
      <c r="AU178" s="74"/>
      <c r="AV178" s="196"/>
      <c r="AW178" s="196"/>
      <c r="AX178" s="196"/>
      <c r="AY178" s="196"/>
      <c r="AZ178" s="74"/>
      <c r="BA178" s="74"/>
      <c r="BB178" s="74"/>
      <c r="BC178" s="73"/>
      <c r="BD178" s="192"/>
      <c r="BE178" s="74"/>
      <c r="BF178" s="74"/>
      <c r="BG178" s="192"/>
      <c r="BH178" s="74"/>
      <c r="BI178" s="74"/>
      <c r="BJ178" s="74">
        <v>0</v>
      </c>
      <c r="BK178" s="75"/>
      <c r="BL178" s="74"/>
      <c r="BM178" s="74"/>
      <c r="BN178" s="74"/>
      <c r="BO178" s="192"/>
      <c r="BP178" s="192"/>
      <c r="BQ178" s="74"/>
      <c r="BR178" s="74"/>
      <c r="BS178" s="192"/>
      <c r="BT178" s="74"/>
      <c r="BU178" s="74">
        <v>309.06400000000002</v>
      </c>
      <c r="BV178" s="74">
        <v>0</v>
      </c>
      <c r="BW178" s="74"/>
      <c r="BX178" s="73"/>
      <c r="BY178" s="73"/>
      <c r="BZ178" s="74"/>
      <c r="CA178" s="192"/>
      <c r="CB178" s="74"/>
      <c r="CC178" s="74"/>
      <c r="CD178" s="74"/>
      <c r="CE178" s="192"/>
      <c r="CF178" s="74"/>
      <c r="CG178" s="74"/>
      <c r="CH178" s="74"/>
      <c r="CI178" s="74"/>
      <c r="CJ178" s="74"/>
      <c r="CK178" s="74"/>
      <c r="CL178" s="74"/>
      <c r="CM178" s="74"/>
      <c r="CN178" s="73"/>
      <c r="CO178" s="73"/>
      <c r="CP178" s="74"/>
      <c r="CQ178" s="192"/>
      <c r="CR178" s="73"/>
      <c r="CS178" s="73"/>
      <c r="CT178" s="74"/>
      <c r="CU178" s="192"/>
      <c r="CV178" s="74"/>
      <c r="CW178" s="74"/>
      <c r="CX178" s="74"/>
      <c r="CY178" s="192"/>
      <c r="CZ178" s="74"/>
      <c r="DA178" s="74"/>
      <c r="DB178" s="74"/>
      <c r="DC178" s="192"/>
      <c r="DD178" s="74"/>
      <c r="DE178" s="74"/>
      <c r="DF178" s="74"/>
      <c r="DG178" s="192"/>
      <c r="DH178" s="74"/>
      <c r="DI178" s="74"/>
      <c r="DJ178" s="74"/>
      <c r="DK178" s="192"/>
      <c r="DL178" s="74"/>
      <c r="DM178" s="74"/>
      <c r="DN178" s="74"/>
      <c r="DO178" s="192"/>
      <c r="DP178" s="74"/>
      <c r="DQ178" s="74"/>
      <c r="DR178" s="74"/>
      <c r="DS178" s="74"/>
      <c r="DT178" s="74"/>
      <c r="DU178" s="74"/>
      <c r="DV178" s="74"/>
      <c r="DW178" s="74"/>
      <c r="DX178" s="74"/>
      <c r="DY178" s="74"/>
      <c r="DZ178" s="74"/>
      <c r="EA178" s="74"/>
      <c r="EB178" s="74"/>
      <c r="EC178" s="74"/>
      <c r="ED178" s="74"/>
      <c r="EE178" s="74"/>
      <c r="EF178" s="74"/>
      <c r="EG178" s="74"/>
      <c r="EH178" s="74"/>
      <c r="EI178" s="74"/>
      <c r="EJ178" s="192"/>
      <c r="EK178" s="73"/>
      <c r="EL178" s="74"/>
      <c r="EM178" s="192"/>
      <c r="EN178" s="74"/>
      <c r="EO178" s="74"/>
      <c r="EP178" s="74"/>
      <c r="EQ178" s="74"/>
      <c r="ER178" s="74"/>
      <c r="ES178" s="74"/>
      <c r="ET178" s="74"/>
      <c r="EU178" s="74"/>
      <c r="EV178" s="77"/>
      <c r="EW178" s="77"/>
      <c r="EX178" s="77"/>
      <c r="EY178" s="77"/>
      <c r="EZ178" s="74"/>
      <c r="FA178" s="74"/>
      <c r="FB178" s="74"/>
      <c r="FC178" s="74"/>
      <c r="FD178" s="74"/>
      <c r="FE178" s="74"/>
      <c r="FF178" s="74"/>
      <c r="FG178" s="74"/>
      <c r="FH178" s="74"/>
      <c r="FI178" s="74"/>
      <c r="FJ178" s="74"/>
      <c r="FK178" s="74"/>
      <c r="FL178" s="74"/>
      <c r="FM178" s="74"/>
      <c r="FN178" s="74"/>
      <c r="FO178" s="74"/>
      <c r="FP178" s="74"/>
      <c r="FQ178" s="74"/>
      <c r="FR178" s="74"/>
      <c r="FS178" s="74"/>
      <c r="FT178" s="74"/>
      <c r="FU178" s="74"/>
      <c r="FV178" s="74"/>
      <c r="FW178" s="74"/>
      <c r="FX178" s="74"/>
      <c r="FY178" s="74"/>
      <c r="FZ178" s="74"/>
      <c r="GA178" s="74"/>
      <c r="GB178" s="74"/>
      <c r="GC178" s="74"/>
      <c r="GD178" s="74"/>
      <c r="GE178" s="74"/>
      <c r="GF178" s="74"/>
      <c r="GG178" s="74"/>
      <c r="GH178" s="74"/>
      <c r="GI178" s="74"/>
      <c r="GJ178" s="74"/>
      <c r="GK178" s="74"/>
      <c r="GL178" s="74"/>
      <c r="GM178" s="74"/>
      <c r="GN178" s="74"/>
      <c r="GO178" s="74"/>
      <c r="GP178" s="74"/>
      <c r="GQ178" s="74"/>
      <c r="GR178" s="74"/>
      <c r="GS178" s="74"/>
      <c r="GT178" s="74"/>
      <c r="GU178" s="74"/>
      <c r="GV178" s="74"/>
      <c r="GW178" s="74"/>
      <c r="GX178" s="74"/>
      <c r="GY178" s="74"/>
      <c r="GZ178" s="74"/>
      <c r="HA178" s="74"/>
      <c r="HB178" s="74"/>
      <c r="HC178" s="74"/>
      <c r="HD178" s="74"/>
      <c r="HE178" s="74"/>
      <c r="HF178" s="74"/>
      <c r="HG178" s="74"/>
      <c r="HH178" s="74"/>
      <c r="HI178" s="74"/>
      <c r="HJ178" s="74"/>
      <c r="HK178" s="74"/>
      <c r="HL178" s="74"/>
      <c r="HM178" s="74"/>
      <c r="HN178" s="74"/>
      <c r="HO178" s="74"/>
      <c r="HP178" s="74"/>
      <c r="HQ178" s="74"/>
      <c r="HR178" s="74"/>
      <c r="HS178" s="74"/>
      <c r="HT178" s="74"/>
      <c r="HU178" s="74"/>
      <c r="HV178" s="74"/>
      <c r="HW178" s="74"/>
      <c r="HX178" s="74"/>
      <c r="HY178" s="74"/>
      <c r="HZ178" s="74"/>
      <c r="IA178" s="74"/>
      <c r="IB178" s="74"/>
      <c r="IC178" s="74"/>
      <c r="ID178" s="74"/>
      <c r="IE178" s="74"/>
      <c r="IF178" s="74"/>
      <c r="IG178" s="74"/>
      <c r="IH178" s="74"/>
      <c r="II178" s="74"/>
      <c r="IJ178" s="74"/>
      <c r="IK178" s="74"/>
      <c r="IL178" s="74"/>
      <c r="IM178" s="74"/>
    </row>
    <row r="179" spans="1:247" ht="15.75" x14ac:dyDescent="0.25">
      <c r="A179" s="10" t="s">
        <v>374</v>
      </c>
      <c r="B179" s="157">
        <f t="shared" si="517"/>
        <v>6099</v>
      </c>
      <c r="C179" s="157">
        <f t="shared" si="518"/>
        <v>6099</v>
      </c>
      <c r="D179" s="157">
        <f t="shared" si="519"/>
        <v>6099</v>
      </c>
      <c r="E179" s="157"/>
      <c r="F179" s="229">
        <f t="shared" si="516"/>
        <v>0</v>
      </c>
      <c r="G179" s="74">
        <f t="shared" ref="G179:G226" si="600">F179/C179*100</f>
        <v>0</v>
      </c>
      <c r="H179" s="74"/>
      <c r="I179" s="74"/>
      <c r="J179" s="74"/>
      <c r="K179" s="73"/>
      <c r="L179" s="74"/>
      <c r="M179" s="74"/>
      <c r="N179" s="74"/>
      <c r="O179" s="73"/>
      <c r="P179" s="74"/>
      <c r="Q179" s="74"/>
      <c r="R179" s="74"/>
      <c r="S179" s="74"/>
      <c r="T179" s="74"/>
      <c r="U179" s="74"/>
      <c r="V179" s="74"/>
      <c r="W179" s="73"/>
      <c r="X179" s="74"/>
      <c r="Y179" s="74"/>
      <c r="Z179" s="74"/>
      <c r="AA179" s="74"/>
      <c r="AB179" s="74"/>
      <c r="AC179" s="74"/>
      <c r="AD179" s="74"/>
      <c r="AE179" s="74"/>
      <c r="AF179" s="74"/>
      <c r="AG179" s="74"/>
      <c r="AH179" s="74"/>
      <c r="AI179" s="74"/>
      <c r="AJ179" s="74"/>
      <c r="AK179" s="74"/>
      <c r="AL179" s="74"/>
      <c r="AM179" s="74"/>
      <c r="AN179" s="74"/>
      <c r="AO179" s="74"/>
      <c r="AP179" s="74"/>
      <c r="AQ179" s="74"/>
      <c r="AR179" s="74"/>
      <c r="AS179" s="74"/>
      <c r="AT179" s="74"/>
      <c r="AU179" s="74"/>
      <c r="AV179" s="196"/>
      <c r="AW179" s="196"/>
      <c r="AX179" s="196"/>
      <c r="AY179" s="196"/>
      <c r="AZ179" s="74"/>
      <c r="BA179" s="74"/>
      <c r="BB179" s="74"/>
      <c r="BC179" s="73"/>
      <c r="BD179" s="192"/>
      <c r="BE179" s="74"/>
      <c r="BF179" s="74"/>
      <c r="BG179" s="192"/>
      <c r="BH179" s="74">
        <v>6099</v>
      </c>
      <c r="BI179" s="74">
        <v>6099</v>
      </c>
      <c r="BJ179" s="74">
        <v>0</v>
      </c>
      <c r="BK179" s="75">
        <f t="shared" si="520"/>
        <v>0</v>
      </c>
      <c r="BL179" s="74"/>
      <c r="BM179" s="74"/>
      <c r="BN179" s="74"/>
      <c r="BO179" s="192"/>
      <c r="BP179" s="192"/>
      <c r="BQ179" s="74"/>
      <c r="BR179" s="74"/>
      <c r="BS179" s="192"/>
      <c r="BT179" s="74"/>
      <c r="BU179" s="74"/>
      <c r="BV179" s="74"/>
      <c r="BW179" s="74"/>
      <c r="BX179" s="73"/>
      <c r="BY179" s="73"/>
      <c r="BZ179" s="74"/>
      <c r="CA179" s="192"/>
      <c r="CB179" s="74"/>
      <c r="CC179" s="74"/>
      <c r="CD179" s="74"/>
      <c r="CE179" s="192"/>
      <c r="CF179" s="74"/>
      <c r="CG179" s="74"/>
      <c r="CH179" s="74"/>
      <c r="CI179" s="74"/>
      <c r="CJ179" s="74"/>
      <c r="CK179" s="74"/>
      <c r="CL179" s="74"/>
      <c r="CM179" s="74"/>
      <c r="CN179" s="73"/>
      <c r="CO179" s="73"/>
      <c r="CP179" s="74"/>
      <c r="CQ179" s="192"/>
      <c r="CR179" s="73"/>
      <c r="CS179" s="73"/>
      <c r="CT179" s="74"/>
      <c r="CU179" s="192"/>
      <c r="CV179" s="74"/>
      <c r="CW179" s="74"/>
      <c r="CX179" s="74"/>
      <c r="CY179" s="192"/>
      <c r="CZ179" s="74"/>
      <c r="DA179" s="74"/>
      <c r="DB179" s="74"/>
      <c r="DC179" s="192"/>
      <c r="DD179" s="74"/>
      <c r="DE179" s="74"/>
      <c r="DF179" s="74"/>
      <c r="DG179" s="192"/>
      <c r="DH179" s="74"/>
      <c r="DI179" s="74"/>
      <c r="DJ179" s="74"/>
      <c r="DK179" s="192"/>
      <c r="DL179" s="74"/>
      <c r="DM179" s="74"/>
      <c r="DN179" s="74"/>
      <c r="DO179" s="192"/>
      <c r="DP179" s="74"/>
      <c r="DQ179" s="74"/>
      <c r="DR179" s="74"/>
      <c r="DS179" s="74"/>
      <c r="DT179" s="74"/>
      <c r="DU179" s="74"/>
      <c r="DV179" s="74"/>
      <c r="DW179" s="74"/>
      <c r="DX179" s="74"/>
      <c r="DY179" s="74"/>
      <c r="DZ179" s="74"/>
      <c r="EA179" s="74"/>
      <c r="EB179" s="74"/>
      <c r="EC179" s="74"/>
      <c r="ED179" s="74"/>
      <c r="EE179" s="74"/>
      <c r="EF179" s="74"/>
      <c r="EG179" s="74"/>
      <c r="EH179" s="74"/>
      <c r="EI179" s="74"/>
      <c r="EJ179" s="192"/>
      <c r="EK179" s="73"/>
      <c r="EL179" s="74"/>
      <c r="EM179" s="192"/>
      <c r="EN179" s="74"/>
      <c r="EO179" s="74"/>
      <c r="EP179" s="74"/>
      <c r="EQ179" s="74"/>
      <c r="ER179" s="74"/>
      <c r="ES179" s="74"/>
      <c r="ET179" s="74"/>
      <c r="EU179" s="74"/>
      <c r="EV179" s="77"/>
      <c r="EW179" s="77"/>
      <c r="EX179" s="77"/>
      <c r="EY179" s="77"/>
      <c r="EZ179" s="74"/>
      <c r="FA179" s="74"/>
      <c r="FB179" s="74"/>
      <c r="FC179" s="74"/>
      <c r="FD179" s="74"/>
      <c r="FE179" s="74"/>
      <c r="FF179" s="74"/>
      <c r="FG179" s="74"/>
      <c r="FH179" s="74"/>
      <c r="FI179" s="74"/>
      <c r="FJ179" s="74"/>
      <c r="FK179" s="74"/>
      <c r="FL179" s="74"/>
      <c r="FM179" s="74"/>
      <c r="FN179" s="74"/>
      <c r="FO179" s="74"/>
      <c r="FP179" s="74"/>
      <c r="FQ179" s="74"/>
      <c r="FR179" s="74"/>
      <c r="FS179" s="74"/>
      <c r="FT179" s="74"/>
      <c r="FU179" s="74"/>
      <c r="FV179" s="74"/>
      <c r="FW179" s="74"/>
      <c r="FX179" s="74"/>
      <c r="FY179" s="74"/>
      <c r="FZ179" s="74"/>
      <c r="GA179" s="74"/>
      <c r="GB179" s="74"/>
      <c r="GC179" s="74"/>
      <c r="GD179" s="74"/>
      <c r="GE179" s="74"/>
      <c r="GF179" s="74"/>
      <c r="GG179" s="74"/>
      <c r="GH179" s="74"/>
      <c r="GI179" s="74"/>
      <c r="GJ179" s="74"/>
      <c r="GK179" s="74"/>
      <c r="GL179" s="74"/>
      <c r="GM179" s="74"/>
      <c r="GN179" s="74"/>
      <c r="GO179" s="74"/>
      <c r="GP179" s="74"/>
      <c r="GQ179" s="74"/>
      <c r="GR179" s="74"/>
      <c r="GS179" s="74"/>
      <c r="GT179" s="74"/>
      <c r="GU179" s="74"/>
      <c r="GV179" s="74"/>
      <c r="GW179" s="74"/>
      <c r="GX179" s="74"/>
      <c r="GY179" s="74"/>
      <c r="GZ179" s="74"/>
      <c r="HA179" s="74"/>
      <c r="HB179" s="74"/>
      <c r="HC179" s="74"/>
      <c r="HD179" s="74"/>
      <c r="HE179" s="74"/>
      <c r="HF179" s="74"/>
      <c r="HG179" s="74"/>
      <c r="HH179" s="74"/>
      <c r="HI179" s="74"/>
      <c r="HJ179" s="74"/>
      <c r="HK179" s="74"/>
      <c r="HL179" s="74"/>
      <c r="HM179" s="74"/>
      <c r="HN179" s="74"/>
      <c r="HO179" s="74"/>
      <c r="HP179" s="74"/>
      <c r="HQ179" s="74"/>
      <c r="HR179" s="74"/>
      <c r="HS179" s="74"/>
      <c r="HT179" s="74"/>
      <c r="HU179" s="74"/>
      <c r="HV179" s="74"/>
      <c r="HW179" s="74"/>
      <c r="HX179" s="74"/>
      <c r="HY179" s="74"/>
      <c r="HZ179" s="74"/>
      <c r="IA179" s="74"/>
      <c r="IB179" s="74"/>
      <c r="IC179" s="74"/>
      <c r="ID179" s="74"/>
      <c r="IE179" s="74"/>
      <c r="IF179" s="74"/>
      <c r="IG179" s="74"/>
      <c r="IH179" s="74"/>
      <c r="II179" s="74"/>
      <c r="IJ179" s="74"/>
      <c r="IK179" s="74"/>
      <c r="IL179" s="74"/>
      <c r="IM179" s="74"/>
    </row>
    <row r="180" spans="1:247" ht="15.75" x14ac:dyDescent="0.25">
      <c r="A180" s="10" t="s">
        <v>375</v>
      </c>
      <c r="B180" s="157">
        <f t="shared" si="517"/>
        <v>11523</v>
      </c>
      <c r="C180" s="157">
        <f t="shared" si="518"/>
        <v>11832.064</v>
      </c>
      <c r="D180" s="157">
        <f t="shared" si="519"/>
        <v>11832.064</v>
      </c>
      <c r="E180" s="157"/>
      <c r="F180" s="229">
        <f t="shared" si="516"/>
        <v>0</v>
      </c>
      <c r="G180" s="74">
        <f t="shared" si="600"/>
        <v>0</v>
      </c>
      <c r="H180" s="74"/>
      <c r="I180" s="74"/>
      <c r="J180" s="74"/>
      <c r="K180" s="73"/>
      <c r="L180" s="74"/>
      <c r="M180" s="74"/>
      <c r="N180" s="74"/>
      <c r="O180" s="73"/>
      <c r="P180" s="74"/>
      <c r="Q180" s="74"/>
      <c r="R180" s="74"/>
      <c r="S180" s="74"/>
      <c r="T180" s="74"/>
      <c r="U180" s="74"/>
      <c r="V180" s="74"/>
      <c r="W180" s="73"/>
      <c r="X180" s="74"/>
      <c r="Y180" s="74"/>
      <c r="Z180" s="74"/>
      <c r="AA180" s="74"/>
      <c r="AB180" s="74"/>
      <c r="AC180" s="74"/>
      <c r="AD180" s="74"/>
      <c r="AE180" s="74"/>
      <c r="AF180" s="74"/>
      <c r="AG180" s="74"/>
      <c r="AH180" s="74"/>
      <c r="AI180" s="74"/>
      <c r="AJ180" s="74"/>
      <c r="AK180" s="74"/>
      <c r="AL180" s="74"/>
      <c r="AM180" s="74"/>
      <c r="AN180" s="74"/>
      <c r="AO180" s="74"/>
      <c r="AP180" s="74"/>
      <c r="AQ180" s="74"/>
      <c r="AR180" s="74"/>
      <c r="AS180" s="74"/>
      <c r="AT180" s="74"/>
      <c r="AU180" s="74"/>
      <c r="AV180" s="196"/>
      <c r="AW180" s="196"/>
      <c r="AX180" s="196"/>
      <c r="AY180" s="196"/>
      <c r="AZ180" s="74"/>
      <c r="BA180" s="74"/>
      <c r="BB180" s="74"/>
      <c r="BC180" s="73"/>
      <c r="BD180" s="192"/>
      <c r="BE180" s="74"/>
      <c r="BF180" s="74"/>
      <c r="BG180" s="192"/>
      <c r="BH180" s="74">
        <v>11523</v>
      </c>
      <c r="BI180" s="74">
        <v>11523</v>
      </c>
      <c r="BJ180" s="74">
        <v>0</v>
      </c>
      <c r="BK180" s="75">
        <f t="shared" si="520"/>
        <v>0</v>
      </c>
      <c r="BL180" s="74"/>
      <c r="BM180" s="74"/>
      <c r="BN180" s="74"/>
      <c r="BO180" s="192"/>
      <c r="BP180" s="192"/>
      <c r="BQ180" s="74"/>
      <c r="BR180" s="74"/>
      <c r="BS180" s="192"/>
      <c r="BT180" s="74"/>
      <c r="BU180" s="74">
        <v>309.06400000000002</v>
      </c>
      <c r="BV180" s="74">
        <v>0</v>
      </c>
      <c r="BW180" s="74"/>
      <c r="BX180" s="73"/>
      <c r="BY180" s="73"/>
      <c r="BZ180" s="74"/>
      <c r="CA180" s="192"/>
      <c r="CB180" s="74"/>
      <c r="CC180" s="74"/>
      <c r="CD180" s="74"/>
      <c r="CE180" s="192"/>
      <c r="CF180" s="74"/>
      <c r="CG180" s="74"/>
      <c r="CH180" s="74"/>
      <c r="CI180" s="74"/>
      <c r="CJ180" s="74"/>
      <c r="CK180" s="74"/>
      <c r="CL180" s="74"/>
      <c r="CM180" s="74"/>
      <c r="CN180" s="73"/>
      <c r="CO180" s="73"/>
      <c r="CP180" s="74"/>
      <c r="CQ180" s="192"/>
      <c r="CR180" s="73"/>
      <c r="CS180" s="73"/>
      <c r="CT180" s="74"/>
      <c r="CU180" s="192"/>
      <c r="CV180" s="74"/>
      <c r="CW180" s="74"/>
      <c r="CX180" s="74"/>
      <c r="CY180" s="192"/>
      <c r="CZ180" s="74"/>
      <c r="DA180" s="74"/>
      <c r="DB180" s="74"/>
      <c r="DC180" s="192"/>
      <c r="DD180" s="74"/>
      <c r="DE180" s="74"/>
      <c r="DF180" s="74"/>
      <c r="DG180" s="192"/>
      <c r="DH180" s="74"/>
      <c r="DI180" s="74"/>
      <c r="DJ180" s="74"/>
      <c r="DK180" s="192"/>
      <c r="DL180" s="74"/>
      <c r="DM180" s="74"/>
      <c r="DN180" s="74"/>
      <c r="DO180" s="192"/>
      <c r="DP180" s="74"/>
      <c r="DQ180" s="74"/>
      <c r="DR180" s="74"/>
      <c r="DS180" s="74"/>
      <c r="DT180" s="74"/>
      <c r="DU180" s="74"/>
      <c r="DV180" s="74"/>
      <c r="DW180" s="74"/>
      <c r="DX180" s="74"/>
      <c r="DY180" s="74"/>
      <c r="DZ180" s="74"/>
      <c r="EA180" s="74"/>
      <c r="EB180" s="74"/>
      <c r="EC180" s="74"/>
      <c r="ED180" s="74"/>
      <c r="EE180" s="74"/>
      <c r="EF180" s="74"/>
      <c r="EG180" s="74"/>
      <c r="EH180" s="74"/>
      <c r="EI180" s="74"/>
      <c r="EJ180" s="192"/>
      <c r="EK180" s="73"/>
      <c r="EL180" s="74"/>
      <c r="EM180" s="192"/>
      <c r="EN180" s="74"/>
      <c r="EO180" s="74"/>
      <c r="EP180" s="74"/>
      <c r="EQ180" s="74"/>
      <c r="ER180" s="74"/>
      <c r="ES180" s="74"/>
      <c r="ET180" s="74"/>
      <c r="EU180" s="74"/>
      <c r="EV180" s="77"/>
      <c r="EW180" s="77"/>
      <c r="EX180" s="77"/>
      <c r="EY180" s="77"/>
      <c r="EZ180" s="74"/>
      <c r="FA180" s="74"/>
      <c r="FB180" s="74"/>
      <c r="FC180" s="74"/>
      <c r="FD180" s="74"/>
      <c r="FE180" s="74"/>
      <c r="FF180" s="74"/>
      <c r="FG180" s="74"/>
      <c r="FH180" s="74"/>
      <c r="FI180" s="74"/>
      <c r="FJ180" s="74"/>
      <c r="FK180" s="74"/>
      <c r="FL180" s="74"/>
      <c r="FM180" s="74"/>
      <c r="FN180" s="74"/>
      <c r="FO180" s="74"/>
      <c r="FP180" s="74"/>
      <c r="FQ180" s="74"/>
      <c r="FR180" s="74"/>
      <c r="FS180" s="74"/>
      <c r="FT180" s="74"/>
      <c r="FU180" s="74"/>
      <c r="FV180" s="74"/>
      <c r="FW180" s="74"/>
      <c r="FX180" s="74"/>
      <c r="FY180" s="74"/>
      <c r="FZ180" s="74"/>
      <c r="GA180" s="74"/>
      <c r="GB180" s="74"/>
      <c r="GC180" s="74"/>
      <c r="GD180" s="74"/>
      <c r="GE180" s="74"/>
      <c r="GF180" s="74"/>
      <c r="GG180" s="74"/>
      <c r="GH180" s="74"/>
      <c r="GI180" s="74"/>
      <c r="GJ180" s="74"/>
      <c r="GK180" s="74"/>
      <c r="GL180" s="74"/>
      <c r="GM180" s="74"/>
      <c r="GN180" s="74"/>
      <c r="GO180" s="74"/>
      <c r="GP180" s="74"/>
      <c r="GQ180" s="74"/>
      <c r="GR180" s="74"/>
      <c r="GS180" s="74"/>
      <c r="GT180" s="74"/>
      <c r="GU180" s="74"/>
      <c r="GV180" s="74"/>
      <c r="GW180" s="74"/>
      <c r="GX180" s="74"/>
      <c r="GY180" s="74"/>
      <c r="GZ180" s="74"/>
      <c r="HA180" s="74"/>
      <c r="HB180" s="74"/>
      <c r="HC180" s="74"/>
      <c r="HD180" s="74"/>
      <c r="HE180" s="74"/>
      <c r="HF180" s="74"/>
      <c r="HG180" s="74"/>
      <c r="HH180" s="74"/>
      <c r="HI180" s="74"/>
      <c r="HJ180" s="74"/>
      <c r="HK180" s="74"/>
      <c r="HL180" s="74"/>
      <c r="HM180" s="74"/>
      <c r="HN180" s="74"/>
      <c r="HO180" s="74"/>
      <c r="HP180" s="74"/>
      <c r="HQ180" s="74"/>
      <c r="HR180" s="74"/>
      <c r="HS180" s="74"/>
      <c r="HT180" s="74"/>
      <c r="HU180" s="74"/>
      <c r="HV180" s="74"/>
      <c r="HW180" s="74"/>
      <c r="HX180" s="74"/>
      <c r="HY180" s="74"/>
      <c r="HZ180" s="74"/>
      <c r="IA180" s="74"/>
      <c r="IB180" s="74"/>
      <c r="IC180" s="74"/>
      <c r="ID180" s="74"/>
      <c r="IE180" s="74"/>
      <c r="IF180" s="74"/>
      <c r="IG180" s="74"/>
      <c r="IH180" s="74"/>
      <c r="II180" s="74"/>
      <c r="IJ180" s="74"/>
      <c r="IK180" s="74"/>
      <c r="IL180" s="74"/>
      <c r="IM180" s="74"/>
    </row>
    <row r="181" spans="1:247" ht="15.75" x14ac:dyDescent="0.25">
      <c r="A181" s="10" t="s">
        <v>488</v>
      </c>
      <c r="B181" s="157">
        <f t="shared" si="517"/>
        <v>1479</v>
      </c>
      <c r="C181" s="157">
        <f t="shared" si="518"/>
        <v>1788.0640000000001</v>
      </c>
      <c r="D181" s="157">
        <f t="shared" si="519"/>
        <v>1788.0640000000001</v>
      </c>
      <c r="E181" s="157"/>
      <c r="F181" s="229">
        <f t="shared" si="516"/>
        <v>0</v>
      </c>
      <c r="G181" s="74">
        <f t="shared" si="600"/>
        <v>0</v>
      </c>
      <c r="H181" s="74"/>
      <c r="I181" s="74"/>
      <c r="J181" s="74"/>
      <c r="K181" s="73"/>
      <c r="L181" s="74"/>
      <c r="M181" s="74"/>
      <c r="N181" s="74"/>
      <c r="O181" s="73"/>
      <c r="P181" s="74"/>
      <c r="Q181" s="74"/>
      <c r="R181" s="74"/>
      <c r="S181" s="74"/>
      <c r="T181" s="74"/>
      <c r="U181" s="74"/>
      <c r="V181" s="74"/>
      <c r="W181" s="73"/>
      <c r="X181" s="74"/>
      <c r="Y181" s="74"/>
      <c r="Z181" s="74"/>
      <c r="AA181" s="74"/>
      <c r="AB181" s="74"/>
      <c r="AC181" s="74"/>
      <c r="AD181" s="74"/>
      <c r="AE181" s="74"/>
      <c r="AF181" s="74"/>
      <c r="AG181" s="74"/>
      <c r="AH181" s="74"/>
      <c r="AI181" s="74"/>
      <c r="AJ181" s="74"/>
      <c r="AK181" s="74"/>
      <c r="AL181" s="74"/>
      <c r="AM181" s="74"/>
      <c r="AN181" s="74"/>
      <c r="AO181" s="74"/>
      <c r="AP181" s="74"/>
      <c r="AQ181" s="74"/>
      <c r="AR181" s="74"/>
      <c r="AS181" s="74"/>
      <c r="AT181" s="74"/>
      <c r="AU181" s="74"/>
      <c r="AV181" s="196"/>
      <c r="AW181" s="196"/>
      <c r="AX181" s="196"/>
      <c r="AY181" s="196"/>
      <c r="AZ181" s="74"/>
      <c r="BA181" s="74"/>
      <c r="BB181" s="74"/>
      <c r="BC181" s="73"/>
      <c r="BD181" s="192"/>
      <c r="BE181" s="74"/>
      <c r="BF181" s="74"/>
      <c r="BG181" s="192"/>
      <c r="BH181" s="74">
        <v>1479</v>
      </c>
      <c r="BI181" s="74">
        <v>1479</v>
      </c>
      <c r="BJ181" s="74">
        <v>0</v>
      </c>
      <c r="BK181" s="75">
        <f t="shared" si="520"/>
        <v>0</v>
      </c>
      <c r="BL181" s="74"/>
      <c r="BM181" s="74"/>
      <c r="BN181" s="74"/>
      <c r="BO181" s="192"/>
      <c r="BP181" s="192"/>
      <c r="BQ181" s="74"/>
      <c r="BR181" s="74"/>
      <c r="BS181" s="192"/>
      <c r="BT181" s="74"/>
      <c r="BU181" s="74">
        <v>309.06400000000002</v>
      </c>
      <c r="BV181" s="74">
        <v>0</v>
      </c>
      <c r="BW181" s="74"/>
      <c r="BX181" s="73"/>
      <c r="BY181" s="73"/>
      <c r="BZ181" s="74"/>
      <c r="CA181" s="192"/>
      <c r="CB181" s="74"/>
      <c r="CC181" s="74"/>
      <c r="CD181" s="74"/>
      <c r="CE181" s="192"/>
      <c r="CF181" s="74"/>
      <c r="CG181" s="74"/>
      <c r="CH181" s="74"/>
      <c r="CI181" s="74"/>
      <c r="CJ181" s="74"/>
      <c r="CK181" s="74"/>
      <c r="CL181" s="74"/>
      <c r="CM181" s="74"/>
      <c r="CN181" s="73"/>
      <c r="CO181" s="73"/>
      <c r="CP181" s="74"/>
      <c r="CQ181" s="192"/>
      <c r="CR181" s="73"/>
      <c r="CS181" s="73"/>
      <c r="CT181" s="74"/>
      <c r="CU181" s="192"/>
      <c r="CV181" s="74"/>
      <c r="CW181" s="74"/>
      <c r="CX181" s="74"/>
      <c r="CY181" s="192"/>
      <c r="CZ181" s="74"/>
      <c r="DA181" s="74"/>
      <c r="DB181" s="74"/>
      <c r="DC181" s="192"/>
      <c r="DD181" s="74"/>
      <c r="DE181" s="74"/>
      <c r="DF181" s="74"/>
      <c r="DG181" s="192"/>
      <c r="DH181" s="74"/>
      <c r="DI181" s="74"/>
      <c r="DJ181" s="74"/>
      <c r="DK181" s="192"/>
      <c r="DL181" s="74"/>
      <c r="DM181" s="74"/>
      <c r="DN181" s="74"/>
      <c r="DO181" s="192"/>
      <c r="DP181" s="74"/>
      <c r="DQ181" s="74"/>
      <c r="DR181" s="74"/>
      <c r="DS181" s="74"/>
      <c r="DT181" s="74"/>
      <c r="DU181" s="74"/>
      <c r="DV181" s="74"/>
      <c r="DW181" s="74"/>
      <c r="DX181" s="74"/>
      <c r="DY181" s="74"/>
      <c r="DZ181" s="74"/>
      <c r="EA181" s="74"/>
      <c r="EB181" s="74"/>
      <c r="EC181" s="74"/>
      <c r="ED181" s="74"/>
      <c r="EE181" s="74"/>
      <c r="EF181" s="74"/>
      <c r="EG181" s="74"/>
      <c r="EH181" s="74"/>
      <c r="EI181" s="74"/>
      <c r="EJ181" s="192"/>
      <c r="EK181" s="73"/>
      <c r="EL181" s="74"/>
      <c r="EM181" s="192"/>
      <c r="EN181" s="74"/>
      <c r="EO181" s="74"/>
      <c r="EP181" s="74"/>
      <c r="EQ181" s="74"/>
      <c r="ER181" s="74"/>
      <c r="ES181" s="74"/>
      <c r="ET181" s="74"/>
      <c r="EU181" s="74"/>
      <c r="EV181" s="77"/>
      <c r="EW181" s="77"/>
      <c r="EX181" s="77"/>
      <c r="EY181" s="77"/>
      <c r="EZ181" s="74"/>
      <c r="FA181" s="74"/>
      <c r="FB181" s="74"/>
      <c r="FC181" s="74"/>
      <c r="FD181" s="74"/>
      <c r="FE181" s="74"/>
      <c r="FF181" s="74"/>
      <c r="FG181" s="74"/>
      <c r="FH181" s="74"/>
      <c r="FI181" s="74"/>
      <c r="FJ181" s="74"/>
      <c r="FK181" s="74"/>
      <c r="FL181" s="74"/>
      <c r="FM181" s="74"/>
      <c r="FN181" s="74"/>
      <c r="FO181" s="74"/>
      <c r="FP181" s="74"/>
      <c r="FQ181" s="74"/>
      <c r="FR181" s="74"/>
      <c r="FS181" s="74"/>
      <c r="FT181" s="74"/>
      <c r="FU181" s="74"/>
      <c r="FV181" s="74"/>
      <c r="FW181" s="74"/>
      <c r="FX181" s="74"/>
      <c r="FY181" s="74"/>
      <c r="FZ181" s="74"/>
      <c r="GA181" s="74"/>
      <c r="GB181" s="74"/>
      <c r="GC181" s="74"/>
      <c r="GD181" s="74"/>
      <c r="GE181" s="74"/>
      <c r="GF181" s="74"/>
      <c r="GG181" s="74"/>
      <c r="GH181" s="74"/>
      <c r="GI181" s="74"/>
      <c r="GJ181" s="74"/>
      <c r="GK181" s="74"/>
      <c r="GL181" s="74"/>
      <c r="GM181" s="74"/>
      <c r="GN181" s="74"/>
      <c r="GO181" s="74"/>
      <c r="GP181" s="74"/>
      <c r="GQ181" s="74"/>
      <c r="GR181" s="74"/>
      <c r="GS181" s="74"/>
      <c r="GT181" s="74"/>
      <c r="GU181" s="74"/>
      <c r="GV181" s="74"/>
      <c r="GW181" s="74"/>
      <c r="GX181" s="74"/>
      <c r="GY181" s="74"/>
      <c r="GZ181" s="74"/>
      <c r="HA181" s="74"/>
      <c r="HB181" s="74"/>
      <c r="HC181" s="74"/>
      <c r="HD181" s="74"/>
      <c r="HE181" s="74"/>
      <c r="HF181" s="74"/>
      <c r="HG181" s="74"/>
      <c r="HH181" s="74"/>
      <c r="HI181" s="74"/>
      <c r="HJ181" s="74"/>
      <c r="HK181" s="74"/>
      <c r="HL181" s="74"/>
      <c r="HM181" s="74"/>
      <c r="HN181" s="74"/>
      <c r="HO181" s="74"/>
      <c r="HP181" s="74"/>
      <c r="HQ181" s="74"/>
      <c r="HR181" s="74"/>
      <c r="HS181" s="74"/>
      <c r="HT181" s="74"/>
      <c r="HU181" s="74"/>
      <c r="HV181" s="74"/>
      <c r="HW181" s="74"/>
      <c r="HX181" s="74"/>
      <c r="HY181" s="74"/>
      <c r="HZ181" s="74"/>
      <c r="IA181" s="74"/>
      <c r="IB181" s="74"/>
      <c r="IC181" s="74"/>
      <c r="ID181" s="74"/>
      <c r="IE181" s="74"/>
      <c r="IF181" s="74"/>
      <c r="IG181" s="74"/>
      <c r="IH181" s="74"/>
      <c r="II181" s="74"/>
      <c r="IJ181" s="74"/>
      <c r="IK181" s="74"/>
      <c r="IL181" s="74"/>
      <c r="IM181" s="74"/>
    </row>
    <row r="182" spans="1:247" ht="15.75" x14ac:dyDescent="0.25">
      <c r="A182" s="10" t="s">
        <v>376</v>
      </c>
      <c r="B182" s="157">
        <f t="shared" si="517"/>
        <v>3429</v>
      </c>
      <c r="C182" s="157">
        <f t="shared" si="518"/>
        <v>3429</v>
      </c>
      <c r="D182" s="157">
        <f t="shared" si="519"/>
        <v>3429</v>
      </c>
      <c r="E182" s="157"/>
      <c r="F182" s="229">
        <f t="shared" si="516"/>
        <v>0</v>
      </c>
      <c r="G182" s="74">
        <f t="shared" si="600"/>
        <v>0</v>
      </c>
      <c r="H182" s="74"/>
      <c r="I182" s="74"/>
      <c r="J182" s="74"/>
      <c r="K182" s="73"/>
      <c r="L182" s="74"/>
      <c r="M182" s="74"/>
      <c r="N182" s="74"/>
      <c r="O182" s="73"/>
      <c r="P182" s="74"/>
      <c r="Q182" s="74"/>
      <c r="R182" s="74"/>
      <c r="S182" s="74"/>
      <c r="T182" s="74"/>
      <c r="U182" s="74"/>
      <c r="V182" s="74"/>
      <c r="W182" s="73"/>
      <c r="X182" s="74"/>
      <c r="Y182" s="74"/>
      <c r="Z182" s="74"/>
      <c r="AA182" s="74"/>
      <c r="AB182" s="74"/>
      <c r="AC182" s="74"/>
      <c r="AD182" s="74"/>
      <c r="AE182" s="74"/>
      <c r="AF182" s="74"/>
      <c r="AG182" s="74"/>
      <c r="AH182" s="74"/>
      <c r="AI182" s="74"/>
      <c r="AJ182" s="74"/>
      <c r="AK182" s="74"/>
      <c r="AL182" s="74"/>
      <c r="AM182" s="74"/>
      <c r="AN182" s="74"/>
      <c r="AO182" s="74"/>
      <c r="AP182" s="74"/>
      <c r="AQ182" s="74"/>
      <c r="AR182" s="74"/>
      <c r="AS182" s="74"/>
      <c r="AT182" s="74"/>
      <c r="AU182" s="74"/>
      <c r="AV182" s="196"/>
      <c r="AW182" s="196"/>
      <c r="AX182" s="196"/>
      <c r="AY182" s="196"/>
      <c r="AZ182" s="74"/>
      <c r="BA182" s="74"/>
      <c r="BB182" s="74"/>
      <c r="BC182" s="73"/>
      <c r="BD182" s="192"/>
      <c r="BE182" s="74"/>
      <c r="BF182" s="74"/>
      <c r="BG182" s="192"/>
      <c r="BH182" s="74">
        <v>3429</v>
      </c>
      <c r="BI182" s="74">
        <v>3429</v>
      </c>
      <c r="BJ182" s="74">
        <v>0</v>
      </c>
      <c r="BK182" s="75">
        <f t="shared" si="520"/>
        <v>0</v>
      </c>
      <c r="BL182" s="74"/>
      <c r="BM182" s="74"/>
      <c r="BN182" s="74"/>
      <c r="BO182" s="192"/>
      <c r="BP182" s="192"/>
      <c r="BQ182" s="74"/>
      <c r="BR182" s="74"/>
      <c r="BS182" s="192"/>
      <c r="BT182" s="74"/>
      <c r="BU182" s="74"/>
      <c r="BV182" s="74"/>
      <c r="BW182" s="74"/>
      <c r="BX182" s="73"/>
      <c r="BY182" s="73"/>
      <c r="BZ182" s="74"/>
      <c r="CA182" s="192"/>
      <c r="CB182" s="74"/>
      <c r="CC182" s="74"/>
      <c r="CD182" s="74"/>
      <c r="CE182" s="192"/>
      <c r="CF182" s="74"/>
      <c r="CG182" s="74"/>
      <c r="CH182" s="74"/>
      <c r="CI182" s="74"/>
      <c r="CJ182" s="74"/>
      <c r="CK182" s="74"/>
      <c r="CL182" s="74"/>
      <c r="CM182" s="74"/>
      <c r="CN182" s="73"/>
      <c r="CO182" s="73"/>
      <c r="CP182" s="74"/>
      <c r="CQ182" s="192"/>
      <c r="CR182" s="73"/>
      <c r="CS182" s="73"/>
      <c r="CT182" s="74"/>
      <c r="CU182" s="192"/>
      <c r="CV182" s="74"/>
      <c r="CW182" s="74"/>
      <c r="CX182" s="74"/>
      <c r="CY182" s="192"/>
      <c r="CZ182" s="74"/>
      <c r="DA182" s="74"/>
      <c r="DB182" s="74"/>
      <c r="DC182" s="192"/>
      <c r="DD182" s="74"/>
      <c r="DE182" s="74"/>
      <c r="DF182" s="74"/>
      <c r="DG182" s="192"/>
      <c r="DH182" s="74"/>
      <c r="DI182" s="74"/>
      <c r="DJ182" s="74"/>
      <c r="DK182" s="192"/>
      <c r="DL182" s="74"/>
      <c r="DM182" s="74"/>
      <c r="DN182" s="74"/>
      <c r="DO182" s="192"/>
      <c r="DP182" s="74"/>
      <c r="DQ182" s="74"/>
      <c r="DR182" s="74"/>
      <c r="DS182" s="74"/>
      <c r="DT182" s="74"/>
      <c r="DU182" s="74"/>
      <c r="DV182" s="74"/>
      <c r="DW182" s="74"/>
      <c r="DX182" s="74"/>
      <c r="DY182" s="74"/>
      <c r="DZ182" s="74"/>
      <c r="EA182" s="74"/>
      <c r="EB182" s="74"/>
      <c r="EC182" s="74"/>
      <c r="ED182" s="74"/>
      <c r="EE182" s="74"/>
      <c r="EF182" s="74"/>
      <c r="EG182" s="74"/>
      <c r="EH182" s="74"/>
      <c r="EI182" s="74"/>
      <c r="EJ182" s="192"/>
      <c r="EK182" s="73"/>
      <c r="EL182" s="74"/>
      <c r="EM182" s="192"/>
      <c r="EN182" s="74"/>
      <c r="EO182" s="74"/>
      <c r="EP182" s="74"/>
      <c r="EQ182" s="74"/>
      <c r="ER182" s="74"/>
      <c r="ES182" s="74"/>
      <c r="ET182" s="74"/>
      <c r="EU182" s="74"/>
      <c r="EV182" s="77"/>
      <c r="EW182" s="77"/>
      <c r="EX182" s="77"/>
      <c r="EY182" s="77"/>
      <c r="EZ182" s="74"/>
      <c r="FA182" s="74"/>
      <c r="FB182" s="74"/>
      <c r="FC182" s="74"/>
      <c r="FD182" s="74"/>
      <c r="FE182" s="74"/>
      <c r="FF182" s="74"/>
      <c r="FG182" s="74"/>
      <c r="FH182" s="74"/>
      <c r="FI182" s="74"/>
      <c r="FJ182" s="74"/>
      <c r="FK182" s="74"/>
      <c r="FL182" s="74"/>
      <c r="FM182" s="74"/>
      <c r="FN182" s="74"/>
      <c r="FO182" s="74"/>
      <c r="FP182" s="74"/>
      <c r="FQ182" s="74"/>
      <c r="FR182" s="74"/>
      <c r="FS182" s="74"/>
      <c r="FT182" s="74"/>
      <c r="FU182" s="74"/>
      <c r="FV182" s="74"/>
      <c r="FW182" s="74"/>
      <c r="FX182" s="74"/>
      <c r="FY182" s="74"/>
      <c r="FZ182" s="74"/>
      <c r="GA182" s="74"/>
      <c r="GB182" s="74"/>
      <c r="GC182" s="74"/>
      <c r="GD182" s="74"/>
      <c r="GE182" s="74"/>
      <c r="GF182" s="74"/>
      <c r="GG182" s="74"/>
      <c r="GH182" s="74"/>
      <c r="GI182" s="74"/>
      <c r="GJ182" s="74"/>
      <c r="GK182" s="74"/>
      <c r="GL182" s="74"/>
      <c r="GM182" s="74"/>
      <c r="GN182" s="74"/>
      <c r="GO182" s="74"/>
      <c r="GP182" s="74"/>
      <c r="GQ182" s="74"/>
      <c r="GR182" s="74"/>
      <c r="GS182" s="74"/>
      <c r="GT182" s="74"/>
      <c r="GU182" s="74"/>
      <c r="GV182" s="74"/>
      <c r="GW182" s="74"/>
      <c r="GX182" s="74"/>
      <c r="GY182" s="74"/>
      <c r="GZ182" s="74"/>
      <c r="HA182" s="74"/>
      <c r="HB182" s="74"/>
      <c r="HC182" s="74"/>
      <c r="HD182" s="74"/>
      <c r="HE182" s="74"/>
      <c r="HF182" s="74"/>
      <c r="HG182" s="74"/>
      <c r="HH182" s="74"/>
      <c r="HI182" s="74"/>
      <c r="HJ182" s="74"/>
      <c r="HK182" s="74"/>
      <c r="HL182" s="74"/>
      <c r="HM182" s="74"/>
      <c r="HN182" s="74"/>
      <c r="HO182" s="74"/>
      <c r="HP182" s="74"/>
      <c r="HQ182" s="74"/>
      <c r="HR182" s="74"/>
      <c r="HS182" s="74"/>
      <c r="HT182" s="74"/>
      <c r="HU182" s="74"/>
      <c r="HV182" s="74"/>
      <c r="HW182" s="74"/>
      <c r="HX182" s="74"/>
      <c r="HY182" s="74"/>
      <c r="HZ182" s="74"/>
      <c r="IA182" s="74"/>
      <c r="IB182" s="74"/>
      <c r="IC182" s="74"/>
      <c r="ID182" s="74"/>
      <c r="IE182" s="74"/>
      <c r="IF182" s="74"/>
      <c r="IG182" s="74"/>
      <c r="IH182" s="74"/>
      <c r="II182" s="74"/>
      <c r="IJ182" s="74"/>
      <c r="IK182" s="74"/>
      <c r="IL182" s="74"/>
      <c r="IM182" s="74"/>
    </row>
    <row r="183" spans="1:247" ht="15.75" x14ac:dyDescent="0.25">
      <c r="A183" s="10" t="s">
        <v>377</v>
      </c>
      <c r="B183" s="157">
        <f t="shared" si="517"/>
        <v>2526</v>
      </c>
      <c r="C183" s="157">
        <f t="shared" si="518"/>
        <v>2835.0639999999999</v>
      </c>
      <c r="D183" s="157">
        <f t="shared" si="519"/>
        <v>2835.0639999999999</v>
      </c>
      <c r="E183" s="157"/>
      <c r="F183" s="229">
        <f t="shared" si="516"/>
        <v>0</v>
      </c>
      <c r="G183" s="74">
        <f t="shared" si="600"/>
        <v>0</v>
      </c>
      <c r="H183" s="74"/>
      <c r="I183" s="74"/>
      <c r="J183" s="74"/>
      <c r="K183" s="73"/>
      <c r="L183" s="74"/>
      <c r="M183" s="74"/>
      <c r="N183" s="74"/>
      <c r="O183" s="73"/>
      <c r="P183" s="74"/>
      <c r="Q183" s="74"/>
      <c r="R183" s="74"/>
      <c r="S183" s="74"/>
      <c r="T183" s="74"/>
      <c r="U183" s="74"/>
      <c r="V183" s="74"/>
      <c r="W183" s="73"/>
      <c r="X183" s="74"/>
      <c r="Y183" s="74"/>
      <c r="Z183" s="74"/>
      <c r="AA183" s="74"/>
      <c r="AB183" s="74"/>
      <c r="AC183" s="74"/>
      <c r="AD183" s="74"/>
      <c r="AE183" s="74"/>
      <c r="AF183" s="74"/>
      <c r="AG183" s="74"/>
      <c r="AH183" s="74"/>
      <c r="AI183" s="74"/>
      <c r="AJ183" s="74"/>
      <c r="AK183" s="74"/>
      <c r="AL183" s="74"/>
      <c r="AM183" s="74"/>
      <c r="AN183" s="74"/>
      <c r="AO183" s="74"/>
      <c r="AP183" s="74"/>
      <c r="AQ183" s="74"/>
      <c r="AR183" s="74"/>
      <c r="AS183" s="74"/>
      <c r="AT183" s="74"/>
      <c r="AU183" s="74"/>
      <c r="AV183" s="196"/>
      <c r="AW183" s="196"/>
      <c r="AX183" s="196"/>
      <c r="AY183" s="196"/>
      <c r="AZ183" s="74"/>
      <c r="BA183" s="74"/>
      <c r="BB183" s="74"/>
      <c r="BC183" s="73"/>
      <c r="BD183" s="192"/>
      <c r="BE183" s="74"/>
      <c r="BF183" s="74"/>
      <c r="BG183" s="192"/>
      <c r="BH183" s="74">
        <v>2526</v>
      </c>
      <c r="BI183" s="74">
        <v>2526</v>
      </c>
      <c r="BJ183" s="74">
        <v>0</v>
      </c>
      <c r="BK183" s="75">
        <f t="shared" si="520"/>
        <v>0</v>
      </c>
      <c r="BL183" s="74"/>
      <c r="BM183" s="74"/>
      <c r="BN183" s="74"/>
      <c r="BO183" s="192"/>
      <c r="BP183" s="192"/>
      <c r="BQ183" s="74"/>
      <c r="BR183" s="74"/>
      <c r="BS183" s="192"/>
      <c r="BT183" s="74"/>
      <c r="BU183" s="74">
        <v>309.06400000000002</v>
      </c>
      <c r="BV183" s="74">
        <v>0</v>
      </c>
      <c r="BW183" s="74"/>
      <c r="BX183" s="73"/>
      <c r="BY183" s="73"/>
      <c r="BZ183" s="74"/>
      <c r="CA183" s="192"/>
      <c r="CB183" s="74"/>
      <c r="CC183" s="74"/>
      <c r="CD183" s="74"/>
      <c r="CE183" s="192"/>
      <c r="CF183" s="74"/>
      <c r="CG183" s="74"/>
      <c r="CH183" s="74"/>
      <c r="CI183" s="74"/>
      <c r="CJ183" s="74"/>
      <c r="CK183" s="74"/>
      <c r="CL183" s="74"/>
      <c r="CM183" s="74"/>
      <c r="CN183" s="73"/>
      <c r="CO183" s="73"/>
      <c r="CP183" s="74"/>
      <c r="CQ183" s="192"/>
      <c r="CR183" s="73"/>
      <c r="CS183" s="73"/>
      <c r="CT183" s="74"/>
      <c r="CU183" s="192"/>
      <c r="CV183" s="74"/>
      <c r="CW183" s="74"/>
      <c r="CX183" s="74"/>
      <c r="CY183" s="192"/>
      <c r="CZ183" s="74"/>
      <c r="DA183" s="74"/>
      <c r="DB183" s="74"/>
      <c r="DC183" s="192"/>
      <c r="DD183" s="74"/>
      <c r="DE183" s="74"/>
      <c r="DF183" s="74"/>
      <c r="DG183" s="192"/>
      <c r="DH183" s="74"/>
      <c r="DI183" s="74"/>
      <c r="DJ183" s="74"/>
      <c r="DK183" s="192"/>
      <c r="DL183" s="74"/>
      <c r="DM183" s="74"/>
      <c r="DN183" s="74"/>
      <c r="DO183" s="192"/>
      <c r="DP183" s="74"/>
      <c r="DQ183" s="74"/>
      <c r="DR183" s="74"/>
      <c r="DS183" s="74"/>
      <c r="DT183" s="74"/>
      <c r="DU183" s="74"/>
      <c r="DV183" s="74"/>
      <c r="DW183" s="74"/>
      <c r="DX183" s="74"/>
      <c r="DY183" s="74"/>
      <c r="DZ183" s="74"/>
      <c r="EA183" s="74"/>
      <c r="EB183" s="74"/>
      <c r="EC183" s="74"/>
      <c r="ED183" s="74"/>
      <c r="EE183" s="74"/>
      <c r="EF183" s="74"/>
      <c r="EG183" s="74"/>
      <c r="EH183" s="74"/>
      <c r="EI183" s="74"/>
      <c r="EJ183" s="192"/>
      <c r="EK183" s="73"/>
      <c r="EL183" s="74"/>
      <c r="EM183" s="192"/>
      <c r="EN183" s="74"/>
      <c r="EO183" s="74"/>
      <c r="EP183" s="74"/>
      <c r="EQ183" s="74"/>
      <c r="ER183" s="74"/>
      <c r="ES183" s="74"/>
      <c r="ET183" s="74"/>
      <c r="EU183" s="74"/>
      <c r="EV183" s="77"/>
      <c r="EW183" s="77"/>
      <c r="EX183" s="77"/>
      <c r="EY183" s="77"/>
      <c r="EZ183" s="74"/>
      <c r="FA183" s="74"/>
      <c r="FB183" s="74"/>
      <c r="FC183" s="74"/>
      <c r="FD183" s="74"/>
      <c r="FE183" s="74"/>
      <c r="FF183" s="74"/>
      <c r="FG183" s="74"/>
      <c r="FH183" s="74"/>
      <c r="FI183" s="74"/>
      <c r="FJ183" s="74"/>
      <c r="FK183" s="74"/>
      <c r="FL183" s="74"/>
      <c r="FM183" s="74"/>
      <c r="FN183" s="74"/>
      <c r="FO183" s="74"/>
      <c r="FP183" s="74"/>
      <c r="FQ183" s="74"/>
      <c r="FR183" s="74"/>
      <c r="FS183" s="74"/>
      <c r="FT183" s="74"/>
      <c r="FU183" s="74"/>
      <c r="FV183" s="74"/>
      <c r="FW183" s="74"/>
      <c r="FX183" s="74"/>
      <c r="FY183" s="74"/>
      <c r="FZ183" s="74"/>
      <c r="GA183" s="74"/>
      <c r="GB183" s="74"/>
      <c r="GC183" s="74"/>
      <c r="GD183" s="74"/>
      <c r="GE183" s="74"/>
      <c r="GF183" s="74"/>
      <c r="GG183" s="74"/>
      <c r="GH183" s="74"/>
      <c r="GI183" s="74"/>
      <c r="GJ183" s="74"/>
      <c r="GK183" s="74"/>
      <c r="GL183" s="74"/>
      <c r="GM183" s="74"/>
      <c r="GN183" s="74"/>
      <c r="GO183" s="74"/>
      <c r="GP183" s="74"/>
      <c r="GQ183" s="74"/>
      <c r="GR183" s="74"/>
      <c r="GS183" s="74"/>
      <c r="GT183" s="74"/>
      <c r="GU183" s="74"/>
      <c r="GV183" s="74"/>
      <c r="GW183" s="74"/>
      <c r="GX183" s="74"/>
      <c r="GY183" s="74"/>
      <c r="GZ183" s="74"/>
      <c r="HA183" s="74"/>
      <c r="HB183" s="74"/>
      <c r="HC183" s="74"/>
      <c r="HD183" s="74"/>
      <c r="HE183" s="74"/>
      <c r="HF183" s="74"/>
      <c r="HG183" s="74"/>
      <c r="HH183" s="74"/>
      <c r="HI183" s="74"/>
      <c r="HJ183" s="74"/>
      <c r="HK183" s="74"/>
      <c r="HL183" s="74"/>
      <c r="HM183" s="74"/>
      <c r="HN183" s="74"/>
      <c r="HO183" s="74"/>
      <c r="HP183" s="74"/>
      <c r="HQ183" s="74"/>
      <c r="HR183" s="74"/>
      <c r="HS183" s="74"/>
      <c r="HT183" s="74"/>
      <c r="HU183" s="74"/>
      <c r="HV183" s="74"/>
      <c r="HW183" s="74"/>
      <c r="HX183" s="74"/>
      <c r="HY183" s="74"/>
      <c r="HZ183" s="74"/>
      <c r="IA183" s="74"/>
      <c r="IB183" s="74"/>
      <c r="IC183" s="74"/>
      <c r="ID183" s="74"/>
      <c r="IE183" s="74"/>
      <c r="IF183" s="74"/>
      <c r="IG183" s="74"/>
      <c r="IH183" s="74"/>
      <c r="II183" s="74"/>
      <c r="IJ183" s="74"/>
      <c r="IK183" s="74"/>
      <c r="IL183" s="74"/>
      <c r="IM183" s="74"/>
    </row>
    <row r="184" spans="1:247" ht="15.75" x14ac:dyDescent="0.25">
      <c r="A184" s="10" t="s">
        <v>378</v>
      </c>
      <c r="B184" s="157">
        <f t="shared" si="517"/>
        <v>5070</v>
      </c>
      <c r="C184" s="157">
        <f t="shared" si="518"/>
        <v>5070</v>
      </c>
      <c r="D184" s="157">
        <f t="shared" si="519"/>
        <v>5070</v>
      </c>
      <c r="E184" s="157"/>
      <c r="F184" s="229">
        <f t="shared" si="516"/>
        <v>0</v>
      </c>
      <c r="G184" s="74">
        <f t="shared" si="600"/>
        <v>0</v>
      </c>
      <c r="H184" s="74"/>
      <c r="I184" s="74"/>
      <c r="J184" s="74"/>
      <c r="K184" s="73"/>
      <c r="L184" s="74"/>
      <c r="M184" s="74"/>
      <c r="N184" s="74"/>
      <c r="O184" s="73"/>
      <c r="P184" s="74"/>
      <c r="Q184" s="74"/>
      <c r="R184" s="74"/>
      <c r="S184" s="74"/>
      <c r="T184" s="74"/>
      <c r="U184" s="74"/>
      <c r="V184" s="74"/>
      <c r="W184" s="73"/>
      <c r="X184" s="74"/>
      <c r="Y184" s="74"/>
      <c r="Z184" s="74"/>
      <c r="AA184" s="74"/>
      <c r="AB184" s="74"/>
      <c r="AC184" s="74"/>
      <c r="AD184" s="74"/>
      <c r="AE184" s="74"/>
      <c r="AF184" s="74"/>
      <c r="AG184" s="74"/>
      <c r="AH184" s="74"/>
      <c r="AI184" s="74"/>
      <c r="AJ184" s="74"/>
      <c r="AK184" s="74"/>
      <c r="AL184" s="74"/>
      <c r="AM184" s="74"/>
      <c r="AN184" s="74"/>
      <c r="AO184" s="74"/>
      <c r="AP184" s="74"/>
      <c r="AQ184" s="74"/>
      <c r="AR184" s="74"/>
      <c r="AS184" s="74"/>
      <c r="AT184" s="74"/>
      <c r="AU184" s="74"/>
      <c r="AV184" s="196"/>
      <c r="AW184" s="196"/>
      <c r="AX184" s="196"/>
      <c r="AY184" s="196"/>
      <c r="AZ184" s="74"/>
      <c r="BA184" s="74"/>
      <c r="BB184" s="74"/>
      <c r="BC184" s="73"/>
      <c r="BD184" s="192"/>
      <c r="BE184" s="74"/>
      <c r="BF184" s="74"/>
      <c r="BG184" s="192"/>
      <c r="BH184" s="74">
        <v>5070</v>
      </c>
      <c r="BI184" s="74">
        <v>5070</v>
      </c>
      <c r="BJ184" s="74">
        <v>0</v>
      </c>
      <c r="BK184" s="75">
        <f t="shared" si="520"/>
        <v>0</v>
      </c>
      <c r="BL184" s="74"/>
      <c r="BM184" s="74"/>
      <c r="BN184" s="74"/>
      <c r="BO184" s="192"/>
      <c r="BP184" s="192"/>
      <c r="BQ184" s="74"/>
      <c r="BR184" s="74"/>
      <c r="BS184" s="192"/>
      <c r="BT184" s="74"/>
      <c r="BU184" s="74"/>
      <c r="BV184" s="74"/>
      <c r="BW184" s="74"/>
      <c r="BX184" s="73"/>
      <c r="BY184" s="73"/>
      <c r="BZ184" s="74"/>
      <c r="CA184" s="192"/>
      <c r="CB184" s="74"/>
      <c r="CC184" s="74"/>
      <c r="CD184" s="74"/>
      <c r="CE184" s="192"/>
      <c r="CF184" s="74"/>
      <c r="CG184" s="74"/>
      <c r="CH184" s="74"/>
      <c r="CI184" s="74"/>
      <c r="CJ184" s="74"/>
      <c r="CK184" s="74"/>
      <c r="CL184" s="74"/>
      <c r="CM184" s="74"/>
      <c r="CN184" s="73"/>
      <c r="CO184" s="73"/>
      <c r="CP184" s="74"/>
      <c r="CQ184" s="192"/>
      <c r="CR184" s="73"/>
      <c r="CS184" s="73"/>
      <c r="CT184" s="74"/>
      <c r="CU184" s="192"/>
      <c r="CV184" s="74"/>
      <c r="CW184" s="74"/>
      <c r="CX184" s="74"/>
      <c r="CY184" s="192"/>
      <c r="CZ184" s="74"/>
      <c r="DA184" s="74"/>
      <c r="DB184" s="74"/>
      <c r="DC184" s="192"/>
      <c r="DD184" s="74"/>
      <c r="DE184" s="74"/>
      <c r="DF184" s="74"/>
      <c r="DG184" s="192"/>
      <c r="DH184" s="74"/>
      <c r="DI184" s="74"/>
      <c r="DJ184" s="74"/>
      <c r="DK184" s="192"/>
      <c r="DL184" s="74"/>
      <c r="DM184" s="74"/>
      <c r="DN184" s="74"/>
      <c r="DO184" s="192"/>
      <c r="DP184" s="74"/>
      <c r="DQ184" s="74"/>
      <c r="DR184" s="74"/>
      <c r="DS184" s="74"/>
      <c r="DT184" s="74"/>
      <c r="DU184" s="74"/>
      <c r="DV184" s="74"/>
      <c r="DW184" s="74"/>
      <c r="DX184" s="74"/>
      <c r="DY184" s="74"/>
      <c r="DZ184" s="74"/>
      <c r="EA184" s="74"/>
      <c r="EB184" s="74"/>
      <c r="EC184" s="74"/>
      <c r="ED184" s="74"/>
      <c r="EE184" s="74"/>
      <c r="EF184" s="74"/>
      <c r="EG184" s="74"/>
      <c r="EH184" s="74"/>
      <c r="EI184" s="74"/>
      <c r="EJ184" s="192"/>
      <c r="EK184" s="73"/>
      <c r="EL184" s="74"/>
      <c r="EM184" s="192"/>
      <c r="EN184" s="74"/>
      <c r="EO184" s="74"/>
      <c r="EP184" s="74"/>
      <c r="EQ184" s="74"/>
      <c r="ER184" s="74"/>
      <c r="ES184" s="74"/>
      <c r="ET184" s="74"/>
      <c r="EU184" s="74"/>
      <c r="EV184" s="77"/>
      <c r="EW184" s="77"/>
      <c r="EX184" s="77"/>
      <c r="EY184" s="77"/>
      <c r="EZ184" s="74"/>
      <c r="FA184" s="74"/>
      <c r="FB184" s="74"/>
      <c r="FC184" s="74"/>
      <c r="FD184" s="74"/>
      <c r="FE184" s="74"/>
      <c r="FF184" s="74"/>
      <c r="FG184" s="74"/>
      <c r="FH184" s="74"/>
      <c r="FI184" s="74"/>
      <c r="FJ184" s="74"/>
      <c r="FK184" s="74"/>
      <c r="FL184" s="74"/>
      <c r="FM184" s="74"/>
      <c r="FN184" s="74"/>
      <c r="FO184" s="74"/>
      <c r="FP184" s="74"/>
      <c r="FQ184" s="74"/>
      <c r="FR184" s="74"/>
      <c r="FS184" s="74"/>
      <c r="FT184" s="74"/>
      <c r="FU184" s="74"/>
      <c r="FV184" s="74"/>
      <c r="FW184" s="74"/>
      <c r="FX184" s="74"/>
      <c r="FY184" s="74"/>
      <c r="FZ184" s="74"/>
      <c r="GA184" s="74"/>
      <c r="GB184" s="74"/>
      <c r="GC184" s="74"/>
      <c r="GD184" s="74"/>
      <c r="GE184" s="74"/>
      <c r="GF184" s="74"/>
      <c r="GG184" s="74"/>
      <c r="GH184" s="74"/>
      <c r="GI184" s="74"/>
      <c r="GJ184" s="74"/>
      <c r="GK184" s="74"/>
      <c r="GL184" s="74"/>
      <c r="GM184" s="74"/>
      <c r="GN184" s="74"/>
      <c r="GO184" s="74"/>
      <c r="GP184" s="74"/>
      <c r="GQ184" s="74"/>
      <c r="GR184" s="74"/>
      <c r="GS184" s="74"/>
      <c r="GT184" s="74"/>
      <c r="GU184" s="74"/>
      <c r="GV184" s="74"/>
      <c r="GW184" s="74"/>
      <c r="GX184" s="74"/>
      <c r="GY184" s="74"/>
      <c r="GZ184" s="74"/>
      <c r="HA184" s="74"/>
      <c r="HB184" s="74"/>
      <c r="HC184" s="74"/>
      <c r="HD184" s="74"/>
      <c r="HE184" s="74"/>
      <c r="HF184" s="74"/>
      <c r="HG184" s="74"/>
      <c r="HH184" s="74"/>
      <c r="HI184" s="74"/>
      <c r="HJ184" s="74"/>
      <c r="HK184" s="74"/>
      <c r="HL184" s="74"/>
      <c r="HM184" s="74"/>
      <c r="HN184" s="74"/>
      <c r="HO184" s="74"/>
      <c r="HP184" s="74"/>
      <c r="HQ184" s="74"/>
      <c r="HR184" s="74"/>
      <c r="HS184" s="74"/>
      <c r="HT184" s="74"/>
      <c r="HU184" s="74"/>
      <c r="HV184" s="74"/>
      <c r="HW184" s="74"/>
      <c r="HX184" s="74"/>
      <c r="HY184" s="74"/>
      <c r="HZ184" s="74"/>
      <c r="IA184" s="74"/>
      <c r="IB184" s="74"/>
      <c r="IC184" s="74"/>
      <c r="ID184" s="74"/>
      <c r="IE184" s="74"/>
      <c r="IF184" s="74"/>
      <c r="IG184" s="74"/>
      <c r="IH184" s="74"/>
      <c r="II184" s="74"/>
      <c r="IJ184" s="74"/>
      <c r="IK184" s="74"/>
      <c r="IL184" s="74"/>
      <c r="IM184" s="74"/>
    </row>
    <row r="185" spans="1:247" s="69" customFormat="1" ht="31.5" x14ac:dyDescent="0.25">
      <c r="A185" s="80" t="s">
        <v>211</v>
      </c>
      <c r="B185" s="156">
        <f t="shared" si="517"/>
        <v>168918.87409</v>
      </c>
      <c r="C185" s="156">
        <f t="shared" si="518"/>
        <v>168491.89582999999</v>
      </c>
      <c r="D185" s="156">
        <f t="shared" si="519"/>
        <v>168491.89582999999</v>
      </c>
      <c r="E185" s="156"/>
      <c r="F185" s="228">
        <f t="shared" si="516"/>
        <v>48791.487330000004</v>
      </c>
      <c r="G185" s="71">
        <f t="shared" si="600"/>
        <v>28.957765054307544</v>
      </c>
      <c r="H185" s="72">
        <f>H186+H187+H188+H189+H190+H191+H192+H193+H194+H195+H196+H197+H198</f>
        <v>0</v>
      </c>
      <c r="I185" s="72">
        <f>I186+I187+I188+I189+I190+I191+I192+I193+I194+I195+I196+I197+I198</f>
        <v>0</v>
      </c>
      <c r="J185" s="72">
        <f>J186+J187+J188+J189+J190+J191+J192+J193+J194+J195+J196+J197+J198</f>
        <v>0</v>
      </c>
      <c r="K185" s="72"/>
      <c r="L185" s="72">
        <f t="shared" ref="L185" si="601">L186+L187+L188+L189+L190+L191+L192+L193+L194+L195+L196+L197+L198</f>
        <v>796.35149999999999</v>
      </c>
      <c r="M185" s="72">
        <f t="shared" ref="M185:N185" si="602">M186+M187+M188+M189+M190+M191+M192+M193+M194+M195+M196+M197+M198</f>
        <v>796.35149999999999</v>
      </c>
      <c r="N185" s="72">
        <f t="shared" si="602"/>
        <v>796.35149999999999</v>
      </c>
      <c r="O185" s="72">
        <f>N185/M185*100</f>
        <v>100</v>
      </c>
      <c r="P185" s="72">
        <f t="shared" ref="P185" si="603">P186+P187+P188+P189+P190+P191+P192+P193+P194+P195+P196+P197+P198</f>
        <v>0</v>
      </c>
      <c r="Q185" s="72">
        <f t="shared" ref="Q185:V185" si="604">Q186+Q187+Q188+Q189+Q190+Q191+Q192+Q193+Q194+Q195+Q196+Q197+Q198</f>
        <v>0</v>
      </c>
      <c r="R185" s="72">
        <f t="shared" si="604"/>
        <v>0</v>
      </c>
      <c r="S185" s="72">
        <f t="shared" si="604"/>
        <v>0</v>
      </c>
      <c r="T185" s="72">
        <f t="shared" ref="T185" si="605">T186+T187+T188+T189+T190+T191+T192+T193+T194+T195+T196+T197+T198</f>
        <v>0</v>
      </c>
      <c r="U185" s="72">
        <f t="shared" si="604"/>
        <v>0</v>
      </c>
      <c r="V185" s="72">
        <f t="shared" si="604"/>
        <v>0</v>
      </c>
      <c r="W185" s="72"/>
      <c r="X185" s="72">
        <f>X186+X187+X188+X189+X190+X191+X192+X193+X194+X195+X196+X197+X198</f>
        <v>112.35955</v>
      </c>
      <c r="Y185" s="72">
        <f>Y186+Y187+Y188+Y189+Y190+Y191+Y192+Y193+Y194+Y195+Y196+Y197+Y198</f>
        <v>112.35955</v>
      </c>
      <c r="Z185" s="72">
        <f>Z186+Z187+Z188+Z189+Z190+Z191+Z192+Z193+Z194+Z195+Z196+Z197+Z198</f>
        <v>112.35955</v>
      </c>
      <c r="AA185" s="71">
        <f>Z185/Y185*100</f>
        <v>100</v>
      </c>
      <c r="AB185" s="72">
        <f>AB186+AB187+AB188+AB189+AB190+AB191+AB192+AB193+AB194+AB195+AB196+AB197+AB198</f>
        <v>56.179769999999998</v>
      </c>
      <c r="AC185" s="72">
        <f>AC186+AC187+AC188+AC189+AC190+AC191+AC192+AC193+AC194+AC195+AC196+AC197+AC198</f>
        <v>56.179769999999998</v>
      </c>
      <c r="AD185" s="72">
        <f>AD186+AD187+AD188+AD189+AD190+AD191+AD192+AD193+AD194+AD195+AD196+AD197+AD198</f>
        <v>56.179769999999998</v>
      </c>
      <c r="AE185" s="71">
        <f>AD185/AC185*100</f>
        <v>100</v>
      </c>
      <c r="AF185" s="72">
        <f>AF186+AF187+AF188+AF189+AF190+AF191+AF192+AF193+AF194+AF195+AF196+AF197+AF198</f>
        <v>117.18327000000001</v>
      </c>
      <c r="AG185" s="72">
        <f>AG186+AG187+AG188+AG189+AG190+AG191+AG192+AG193+AG194+AG195+AG196+AG197+AG198</f>
        <v>117.18327000000001</v>
      </c>
      <c r="AH185" s="72">
        <f>AH186+AH187+AH188+AH189+AH190+AH191+AH192+AH193+AH194+AH195+AH196+AH197+AH198</f>
        <v>117.18327000000001</v>
      </c>
      <c r="AI185" s="71">
        <f>AH185/AG185*100</f>
        <v>100</v>
      </c>
      <c r="AJ185" s="71"/>
      <c r="AK185" s="72">
        <f>AK186+AK187+AK188+AK189+AK190+AK191+AK192+AK193+AK194+AK195+AK196+AK197+AK198</f>
        <v>0</v>
      </c>
      <c r="AL185" s="72">
        <f>AL186+AL187+AL188+AL189+AL190+AL191+AL192+AL193+AL194+AL195+AL196+AL197+AL198</f>
        <v>0</v>
      </c>
      <c r="AM185" s="72">
        <f>AM186+AM187+AM188+AM189+AM190+AM191+AM192+AM193+AM194+AM195+AM196+AM197+AM198</f>
        <v>0</v>
      </c>
      <c r="AN185" s="72"/>
      <c r="AO185" s="72">
        <f>AO186+AO187+AO188+AO189+AO190+AO191+AO192+AO193+AO194+AO195+AO196+AO197+AO198</f>
        <v>0</v>
      </c>
      <c r="AP185" s="72">
        <f>AP186+AP187+AP188+AP189+AP190+AP191+AP192+AP193+AP194+AP195+AP196+AP197+AP198</f>
        <v>0</v>
      </c>
      <c r="AQ185" s="71"/>
      <c r="AR185" s="72">
        <f>AR186+AR187+AR188+AR189+AR190+AR191+AR192+AR193+AR194+AR195+AR196+AR197+AR198</f>
        <v>7500</v>
      </c>
      <c r="AS185" s="72">
        <f>AS186+AS187+AS188+AS189+AS190+AS191+AS192+AS193+AS194+AS195+AS196+AS197+AS198</f>
        <v>7500</v>
      </c>
      <c r="AT185" s="72">
        <f>AT186+AT187+AT188+AT189+AT190+AT191+AT192+AT193+AT194+AT195+AT196+AT197+AT198</f>
        <v>0</v>
      </c>
      <c r="AU185" s="71">
        <f>AT185/AS185*100</f>
        <v>0</v>
      </c>
      <c r="AV185" s="72">
        <f t="shared" ref="AV185" si="606">AV186+AV187+AV188+AV189+AV190+AV191+AV192+AV193+AV194+AV195+AV196+AV197+AV198</f>
        <v>41023</v>
      </c>
      <c r="AW185" s="72">
        <f t="shared" ref="AW185:BB185" si="607">AW186+AW187+AW188+AW189+AW190+AW191+AW192+AW193+AW194+AW195+AW196+AW197+AW198</f>
        <v>41023</v>
      </c>
      <c r="AX185" s="72">
        <f t="shared" si="607"/>
        <v>5342.54295</v>
      </c>
      <c r="AY185" s="72">
        <f t="shared" si="607"/>
        <v>13.023286814713696</v>
      </c>
      <c r="AZ185" s="72">
        <f t="shared" ref="AZ185" si="608">AZ186+AZ187+AZ188+AZ189+AZ190+AZ191+AZ192+AZ193+AZ194+AZ195+AZ196+AZ197+AZ198</f>
        <v>0</v>
      </c>
      <c r="BA185" s="72">
        <f t="shared" si="607"/>
        <v>0</v>
      </c>
      <c r="BB185" s="72">
        <f t="shared" si="607"/>
        <v>0</v>
      </c>
      <c r="BC185" s="72"/>
      <c r="BD185" s="193"/>
      <c r="BE185" s="72">
        <f>BE186+BE187+BE188+BE189+BE190+BE191+BE192+BE193+BE194+BE195+BE196+BE197+BE198</f>
        <v>0</v>
      </c>
      <c r="BF185" s="72">
        <f>BF186+BF187+BF188+BF189+BF190+BF191+BF192+BF193+BF194+BF195+BF196+BF197+BF198</f>
        <v>0</v>
      </c>
      <c r="BG185" s="72">
        <f>BG186+BG187+BG188+BG189+BG190+BG191+BG192+BG193+BG194+BG195+BG196+BG197+BG198</f>
        <v>0</v>
      </c>
      <c r="BH185" s="72">
        <f t="shared" ref="BH185" si="609">BH186+BH187+BH188+BH189+BH190+BH191+BH192+BH193+BH194+BH195+BH196+BH197+BH198</f>
        <v>40827</v>
      </c>
      <c r="BI185" s="72">
        <f t="shared" ref="BI185:BO185" si="610">BI186+BI187+BI188+BI189+BI190+BI191+BI192+BI193+BI194+BI195+BI196+BI197+BI198</f>
        <v>40827</v>
      </c>
      <c r="BJ185" s="72">
        <f t="shared" si="610"/>
        <v>0</v>
      </c>
      <c r="BK185" s="193">
        <f t="shared" si="520"/>
        <v>0</v>
      </c>
      <c r="BL185" s="72">
        <f t="shared" ref="BL185" si="611">BL186+BL187+BL188+BL189+BL190+BL191+BL192+BL193+BL194+BL195+BL196+BL197+BL198</f>
        <v>0</v>
      </c>
      <c r="BM185" s="72">
        <f t="shared" si="610"/>
        <v>0</v>
      </c>
      <c r="BN185" s="72">
        <f t="shared" si="610"/>
        <v>0</v>
      </c>
      <c r="BO185" s="72">
        <f t="shared" si="610"/>
        <v>0</v>
      </c>
      <c r="BP185" s="72"/>
      <c r="BQ185" s="72">
        <f>BQ186+BQ187+BQ188+BQ189+BQ190+BQ191+BQ192+BQ193+BQ194+BQ195+BQ196+BQ197+BQ198</f>
        <v>0</v>
      </c>
      <c r="BR185" s="72">
        <f>BR186+BR187+BR188+BR189+BR190+BR191+BR192+BR193+BR194+BR195+BR196+BR197+BR198</f>
        <v>0</v>
      </c>
      <c r="BS185" s="72">
        <f>BS186+BS187+BS188+BS189+BS190+BS191+BS192+BS193+BS194+BS195+BS196+BS197+BS198</f>
        <v>0</v>
      </c>
      <c r="BT185" s="72"/>
      <c r="BU185" s="72">
        <f>SUM(BU186:BU198)</f>
        <v>2757.0421500000002</v>
      </c>
      <c r="BV185" s="72">
        <f>SUM(BV186:BV198)</f>
        <v>0</v>
      </c>
      <c r="BW185" s="71"/>
      <c r="BX185" s="72">
        <f t="shared" ref="BX185:BY185" si="612">BX186+BX187+BX188+BX189+BX190+BX191+BX192+BX193+BX194+BX195+BX196+BX197+BX198</f>
        <v>16179.1</v>
      </c>
      <c r="BY185" s="72">
        <f t="shared" si="612"/>
        <v>12942.5</v>
      </c>
      <c r="BZ185" s="72">
        <f t="shared" ref="BZ185" si="613">BZ186+BZ187+BZ188+BZ189+BZ190+BZ191+BZ192+BZ193+BZ194+BZ195+BZ196+BZ197+BZ198</f>
        <v>3235.8193300000003</v>
      </c>
      <c r="CA185" s="72">
        <f>BZ185/BY185*100</f>
        <v>25.001501487347888</v>
      </c>
      <c r="CB185" s="72">
        <f t="shared" ref="CB185" si="614">CB186+CB187+CB188+CB189+CB190+CB191+CB192+CB193+CB194+CB195+CB196+CB197+CB198</f>
        <v>1000</v>
      </c>
      <c r="CC185" s="72">
        <f t="shared" ref="CC185:CH185" si="615">CC186+CC187+CC188+CC189+CC190+CC191+CC192+CC193+CC194+CC195+CC196+CC197+CC198</f>
        <v>0</v>
      </c>
      <c r="CD185" s="72">
        <f t="shared" si="615"/>
        <v>0</v>
      </c>
      <c r="CE185" s="72"/>
      <c r="CF185" s="72">
        <f t="shared" ref="CF185" si="616">CF186+CF187+CF188+CF189+CF190+CF191+CF192+CF193+CF194+CF195+CF196+CF197+CF198</f>
        <v>1000</v>
      </c>
      <c r="CG185" s="72">
        <f t="shared" si="615"/>
        <v>2000</v>
      </c>
      <c r="CH185" s="72">
        <f t="shared" si="615"/>
        <v>0</v>
      </c>
      <c r="CI185" s="72">
        <f>CH185/CG185*100</f>
        <v>0</v>
      </c>
      <c r="CJ185" s="72">
        <f t="shared" ref="CJ185" si="617">CJ186+CJ187+CJ188+CJ189+CJ190+CJ191+CJ192+CJ193+CJ194+CJ195+CJ196+CJ197+CJ198</f>
        <v>500</v>
      </c>
      <c r="CK185" s="72">
        <f t="shared" ref="CK185:CL185" si="618">CK186+CK187+CK188+CK189+CK190+CK191+CK192+CK193+CK194+CK195+CK196+CK197+CK198</f>
        <v>500</v>
      </c>
      <c r="CL185" s="72">
        <f t="shared" si="618"/>
        <v>0</v>
      </c>
      <c r="CM185" s="72">
        <f>CL185/CK185*100</f>
        <v>0</v>
      </c>
      <c r="CN185" s="72">
        <f t="shared" ref="CN185:CQ185" si="619">CN186+CN187+CN188+CN189+CN190+CN191+CN192+CN193+CN194+CN195+CN196+CN197+CN198</f>
        <v>0</v>
      </c>
      <c r="CO185" s="72">
        <f t="shared" si="619"/>
        <v>0</v>
      </c>
      <c r="CP185" s="72">
        <f t="shared" si="619"/>
        <v>0</v>
      </c>
      <c r="CQ185" s="72">
        <f t="shared" si="619"/>
        <v>0</v>
      </c>
      <c r="CR185" s="72">
        <f t="shared" ref="CR185:CU185" si="620">CR186+CR187+CR188+CR189+CR190+CR191+CR192+CR193+CR194+CR195+CR196+CR197+CR198</f>
        <v>0</v>
      </c>
      <c r="CS185" s="72">
        <f t="shared" si="620"/>
        <v>0</v>
      </c>
      <c r="CT185" s="72">
        <f t="shared" si="620"/>
        <v>0</v>
      </c>
      <c r="CU185" s="72">
        <f t="shared" si="620"/>
        <v>0</v>
      </c>
      <c r="CV185" s="72">
        <f>SUM(CV186:CV198)</f>
        <v>0</v>
      </c>
      <c r="CW185" s="72">
        <f>SUM(CW186:CW198)</f>
        <v>0</v>
      </c>
      <c r="CX185" s="72">
        <f>CX186+CX187+CX188+CX189+CX190+CX191+CX192+CX193+CX194+CX195+CX196+CX197+CX198</f>
        <v>0</v>
      </c>
      <c r="CY185" s="72"/>
      <c r="CZ185" s="72">
        <f t="shared" ref="CZ185:DC185" si="621">CZ186+CZ187+CZ188+CZ189+CZ190+CZ191+CZ192+CZ193+CZ194+CZ195+CZ196+CZ197+CZ198</f>
        <v>0</v>
      </c>
      <c r="DA185" s="72">
        <f t="shared" si="621"/>
        <v>0</v>
      </c>
      <c r="DB185" s="72">
        <f t="shared" si="621"/>
        <v>0</v>
      </c>
      <c r="DC185" s="72">
        <f t="shared" si="621"/>
        <v>0</v>
      </c>
      <c r="DD185" s="72">
        <f t="shared" ref="DD185:DK185" si="622">DD186+DD187+DD188+DD189+DD190+DD191+DD192+DD193+DD194+DD195+DD196+DD197+DD198</f>
        <v>0</v>
      </c>
      <c r="DE185" s="72">
        <f t="shared" ref="DE185:DH185" si="623">DE186+DE187+DE188+DE189+DE190+DE191+DE192+DE193+DE194+DE195+DE196+DE197+DE198</f>
        <v>0</v>
      </c>
      <c r="DF185" s="72">
        <f t="shared" si="623"/>
        <v>0</v>
      </c>
      <c r="DG185" s="72">
        <f t="shared" si="623"/>
        <v>0</v>
      </c>
      <c r="DH185" s="72">
        <f t="shared" si="623"/>
        <v>0</v>
      </c>
      <c r="DI185" s="72">
        <f t="shared" si="622"/>
        <v>0</v>
      </c>
      <c r="DJ185" s="72">
        <f t="shared" si="622"/>
        <v>0</v>
      </c>
      <c r="DK185" s="72">
        <f t="shared" si="622"/>
        <v>0</v>
      </c>
      <c r="DL185" s="72">
        <f t="shared" ref="DL185:DO185" si="624">DL186+DL187+DL188+DL189+DL190+DL191+DL192+DL193+DL194+DL195+DL196+DL197+DL198</f>
        <v>0</v>
      </c>
      <c r="DM185" s="72">
        <f t="shared" si="624"/>
        <v>0</v>
      </c>
      <c r="DN185" s="72">
        <f t="shared" si="624"/>
        <v>0</v>
      </c>
      <c r="DO185" s="72">
        <f t="shared" si="624"/>
        <v>0</v>
      </c>
      <c r="DP185" s="72">
        <f t="shared" ref="DP185:DR185" si="625">DP186+DP187+DP188+DP189+DP190+DP191+DP192+DP193+DP194+DP195+DP196+DP197+DP198</f>
        <v>51307.7</v>
      </c>
      <c r="DQ185" s="72">
        <f t="shared" si="625"/>
        <v>51307.779590000006</v>
      </c>
      <c r="DR185" s="72">
        <f t="shared" si="625"/>
        <v>31131.05096</v>
      </c>
      <c r="DS185" s="71">
        <f t="shared" ref="DS185" si="626">DR185/DQ185*100</f>
        <v>60.675108548387676</v>
      </c>
      <c r="DT185" s="71"/>
      <c r="DU185" s="72">
        <f>DU186+DU187+DU188+DU189+DU190+DU191+DU192+DU193+DU194+DU195+DU196+DU197+DU198</f>
        <v>0</v>
      </c>
      <c r="DV185" s="72">
        <f>DV186+DV187+DV188+DV189+DV190+DV191+DV192+DV193+DV194+DV195+DV196+DV197+DV198</f>
        <v>0</v>
      </c>
      <c r="DW185" s="71"/>
      <c r="DX185" s="72">
        <f>DX186+DX187+DX188+DX189+DX190+DX191+DX192+DX193+DX194+DX195+DX196+DX197+DX198</f>
        <v>500</v>
      </c>
      <c r="DY185" s="72">
        <f>DY186+DY187+DY188+DY189+DY190+DY191+DY192+DY193+DY194+DY195+DY196+DY197+DY198</f>
        <v>500</v>
      </c>
      <c r="DZ185" s="72">
        <f>DZ186+DZ187+DZ188+DZ189+DZ190+DZ191+DZ192+DZ193+DZ194+DZ195+DZ196+DZ197+DZ198</f>
        <v>0</v>
      </c>
      <c r="EA185" s="71">
        <f>DZ185/DY185*100</f>
        <v>0</v>
      </c>
      <c r="EB185" s="72"/>
      <c r="EC185" s="72"/>
      <c r="ED185" s="72"/>
      <c r="EE185" s="71"/>
      <c r="EF185" s="72"/>
      <c r="EG185" s="72"/>
      <c r="EH185" s="72"/>
      <c r="EI185" s="71"/>
      <c r="EJ185" s="72"/>
      <c r="EK185" s="72">
        <f>EK186+EK187+EK188+EK189+EK190+EK191+EK192+EK193+EK194+EK195+EK196+EK197+EK198</f>
        <v>0</v>
      </c>
      <c r="EL185" s="72">
        <f>EL186+EL187+EL188+EL189+EL190+EL191+EL192+EL193+EL194+EL195+EL196+EL197+EL198</f>
        <v>0</v>
      </c>
      <c r="EM185" s="72">
        <f>EM186+EM187+EM188+EM189+EM190+EM191+EM192+EM193+EM194+EM195+EM196+EM197+EM198</f>
        <v>0</v>
      </c>
      <c r="EN185" s="72"/>
      <c r="EO185" s="72"/>
      <c r="EP185" s="72"/>
      <c r="EQ185" s="71"/>
      <c r="ER185" s="71"/>
      <c r="ES185" s="71"/>
      <c r="ET185" s="71"/>
      <c r="EU185" s="71"/>
      <c r="EV185" s="76"/>
      <c r="EW185" s="76"/>
      <c r="EX185" s="76"/>
      <c r="EY185" s="76"/>
      <c r="EZ185" s="72">
        <f>SUM(EZ186:EZ198)</f>
        <v>8000</v>
      </c>
      <c r="FA185" s="72">
        <f>SUM(FA186:FA198)</f>
        <v>8000</v>
      </c>
      <c r="FB185" s="72">
        <f>SUM(FB186:FB198)</f>
        <v>8000</v>
      </c>
      <c r="FC185" s="71">
        <f>FB185/FA185*100</f>
        <v>100</v>
      </c>
      <c r="FD185" s="72"/>
      <c r="FE185" s="72"/>
      <c r="FF185" s="72"/>
      <c r="FG185" s="71"/>
      <c r="FH185" s="71">
        <f>SUM(FH186:FH198)</f>
        <v>0</v>
      </c>
      <c r="FI185" s="71">
        <f t="shared" ref="FI185:FJ185" si="627">SUM(FI186:FI198)</f>
        <v>0</v>
      </c>
      <c r="FJ185" s="71">
        <f t="shared" si="627"/>
        <v>0</v>
      </c>
      <c r="FK185" s="71"/>
      <c r="FL185" s="71">
        <f>SUM(FL186:FL198)</f>
        <v>0</v>
      </c>
      <c r="FM185" s="71">
        <f t="shared" ref="FM185:FN185" si="628">SUM(FM186:FM198)</f>
        <v>0</v>
      </c>
      <c r="FN185" s="71">
        <f t="shared" si="628"/>
        <v>0</v>
      </c>
      <c r="FO185" s="71"/>
      <c r="FP185" s="71">
        <f>SUM(FP186:FP198)</f>
        <v>0</v>
      </c>
      <c r="FQ185" s="71">
        <f t="shared" ref="FQ185:FR185" si="629">SUM(FQ186:FQ198)</f>
        <v>0</v>
      </c>
      <c r="FR185" s="71">
        <f t="shared" si="629"/>
        <v>0</v>
      </c>
      <c r="FS185" s="71"/>
      <c r="FT185" s="71">
        <f t="shared" ref="FT185" si="630">SUM(FT186:FT198)</f>
        <v>0</v>
      </c>
      <c r="FU185" s="71">
        <f t="shared" ref="FU185:FV185" si="631">SUM(FU186:FU198)</f>
        <v>0</v>
      </c>
      <c r="FV185" s="71">
        <f t="shared" si="631"/>
        <v>0</v>
      </c>
      <c r="FW185" s="71"/>
      <c r="FX185" s="71">
        <f>SUM(FX186:FX198)</f>
        <v>0</v>
      </c>
      <c r="FY185" s="71">
        <f t="shared" ref="FY185:FZ185" si="632">SUM(FY186:FY198)</f>
        <v>0</v>
      </c>
      <c r="FZ185" s="71">
        <f t="shared" si="632"/>
        <v>0</v>
      </c>
      <c r="GA185" s="71"/>
      <c r="GB185" s="71">
        <f>SUM(GB186:GB198)</f>
        <v>0</v>
      </c>
      <c r="GC185" s="71">
        <f t="shared" ref="GC185:GD185" si="633">SUM(GC186:GC198)</f>
        <v>0</v>
      </c>
      <c r="GD185" s="71">
        <f t="shared" si="633"/>
        <v>0</v>
      </c>
      <c r="GE185" s="71"/>
      <c r="GF185" s="71">
        <f>SUM(GF186:GF198)</f>
        <v>0</v>
      </c>
      <c r="GG185" s="71">
        <f t="shared" ref="GG185:GH185" si="634">SUM(GG186:GG198)</f>
        <v>52.5</v>
      </c>
      <c r="GH185" s="71">
        <f t="shared" si="634"/>
        <v>0</v>
      </c>
      <c r="GI185" s="71">
        <f t="shared" si="506"/>
        <v>0</v>
      </c>
      <c r="GJ185" s="71">
        <f>SUM(GJ186:GJ198)</f>
        <v>0</v>
      </c>
      <c r="GK185" s="71">
        <f t="shared" ref="GK185:GL185" si="635">SUM(GK186:GK198)</f>
        <v>0</v>
      </c>
      <c r="GL185" s="71">
        <f t="shared" si="635"/>
        <v>0</v>
      </c>
      <c r="GM185" s="71"/>
      <c r="GN185" s="71"/>
      <c r="GO185" s="71"/>
      <c r="GP185" s="71"/>
      <c r="GQ185" s="71"/>
      <c r="GR185" s="71"/>
      <c r="GS185" s="71"/>
      <c r="GT185" s="71"/>
      <c r="GU185" s="71"/>
      <c r="GV185" s="71"/>
      <c r="GW185" s="71"/>
      <c r="GX185" s="71"/>
      <c r="GY185" s="71"/>
      <c r="GZ185" s="71"/>
      <c r="HA185" s="71"/>
      <c r="HB185" s="71"/>
      <c r="HC185" s="71"/>
      <c r="HD185" s="71"/>
      <c r="HE185" s="71"/>
      <c r="HF185" s="71"/>
      <c r="HG185" s="71"/>
      <c r="HH185" s="71"/>
      <c r="HI185" s="71"/>
      <c r="HJ185" s="71"/>
      <c r="HK185" s="71"/>
      <c r="HL185" s="71"/>
      <c r="HM185" s="71"/>
      <c r="HN185" s="71"/>
      <c r="HO185" s="71"/>
      <c r="HP185" s="71"/>
      <c r="HQ185" s="71"/>
      <c r="HR185" s="71"/>
      <c r="HS185" s="71"/>
      <c r="HT185" s="71"/>
      <c r="HU185" s="71"/>
      <c r="HV185" s="71"/>
      <c r="HW185" s="71"/>
      <c r="HX185" s="71"/>
      <c r="HY185" s="71"/>
      <c r="HZ185" s="71"/>
      <c r="IA185" s="71"/>
      <c r="IB185" s="71"/>
      <c r="IC185" s="71"/>
      <c r="ID185" s="71"/>
      <c r="IE185" s="71"/>
      <c r="IF185" s="71"/>
      <c r="IG185" s="71"/>
      <c r="IH185" s="71"/>
      <c r="II185" s="71"/>
      <c r="IJ185" s="71"/>
      <c r="IK185" s="71"/>
      <c r="IL185" s="71"/>
      <c r="IM185" s="71"/>
    </row>
    <row r="186" spans="1:247" ht="32.25" customHeight="1" x14ac:dyDescent="0.25">
      <c r="A186" s="10" t="s">
        <v>186</v>
      </c>
      <c r="B186" s="157">
        <f t="shared" si="517"/>
        <v>120591.87409</v>
      </c>
      <c r="C186" s="157">
        <f t="shared" si="518"/>
        <v>117355.35368</v>
      </c>
      <c r="D186" s="157">
        <f t="shared" si="519"/>
        <v>117355.35368</v>
      </c>
      <c r="E186" s="157"/>
      <c r="F186" s="229">
        <f t="shared" si="516"/>
        <v>48791.487330000004</v>
      </c>
      <c r="G186" s="74">
        <f t="shared" si="600"/>
        <v>41.575851292683872</v>
      </c>
      <c r="H186" s="73"/>
      <c r="I186" s="73"/>
      <c r="J186" s="73"/>
      <c r="K186" s="73"/>
      <c r="L186" s="74">
        <v>796.35149999999999</v>
      </c>
      <c r="M186" s="74">
        <v>796.35149999999999</v>
      </c>
      <c r="N186" s="74">
        <v>796.35149999999999</v>
      </c>
      <c r="O186" s="73">
        <f>N186/M186*100</f>
        <v>100</v>
      </c>
      <c r="P186" s="73">
        <v>0</v>
      </c>
      <c r="Q186" s="73">
        <v>0</v>
      </c>
      <c r="R186" s="73">
        <v>0</v>
      </c>
      <c r="S186" s="74"/>
      <c r="T186" s="73"/>
      <c r="U186" s="73"/>
      <c r="V186" s="73"/>
      <c r="W186" s="73"/>
      <c r="X186" s="73">
        <v>112.35955</v>
      </c>
      <c r="Y186" s="73">
        <v>112.35955</v>
      </c>
      <c r="Z186" s="73">
        <v>112.35955</v>
      </c>
      <c r="AA186" s="74">
        <f>Z186/Y186*100</f>
        <v>100</v>
      </c>
      <c r="AB186" s="73">
        <v>56.179769999999998</v>
      </c>
      <c r="AC186" s="73">
        <v>56.179769999999998</v>
      </c>
      <c r="AD186" s="73">
        <v>56.179769999999998</v>
      </c>
      <c r="AE186" s="74">
        <f>AD186/AC186*100</f>
        <v>100</v>
      </c>
      <c r="AF186" s="73">
        <v>117.18327000000001</v>
      </c>
      <c r="AG186" s="73">
        <v>117.18327000000001</v>
      </c>
      <c r="AH186" s="73">
        <v>117.18327000000001</v>
      </c>
      <c r="AI186" s="74">
        <f>AH186/AG186*100</f>
        <v>100</v>
      </c>
      <c r="AJ186" s="74"/>
      <c r="AK186" s="73"/>
      <c r="AL186" s="73"/>
      <c r="AM186" s="74"/>
      <c r="AN186" s="74"/>
      <c r="AO186" s="74"/>
      <c r="AP186" s="74"/>
      <c r="AQ186" s="74"/>
      <c r="AR186" s="73">
        <v>0</v>
      </c>
      <c r="AS186" s="73">
        <v>0</v>
      </c>
      <c r="AT186" s="73"/>
      <c r="AU186" s="74"/>
      <c r="AV186" s="73">
        <v>41023</v>
      </c>
      <c r="AW186" s="73">
        <v>41023</v>
      </c>
      <c r="AX186" s="74">
        <v>5342.54295</v>
      </c>
      <c r="AY186" s="73">
        <f>AX186/AW186*100</f>
        <v>13.023286814713696</v>
      </c>
      <c r="AZ186" s="73"/>
      <c r="BA186" s="73"/>
      <c r="BB186" s="73"/>
      <c r="BC186" s="73"/>
      <c r="BD186" s="75"/>
      <c r="BE186" s="73"/>
      <c r="BF186" s="191"/>
      <c r="BG186" s="191"/>
      <c r="BH186" s="73"/>
      <c r="BI186" s="73"/>
      <c r="BJ186" s="191"/>
      <c r="BK186" s="75"/>
      <c r="BL186" s="73"/>
      <c r="BM186" s="73"/>
      <c r="BN186" s="191"/>
      <c r="BO186" s="191"/>
      <c r="BP186" s="191"/>
      <c r="BQ186" s="73"/>
      <c r="BR186" s="191"/>
      <c r="BS186" s="191"/>
      <c r="BT186" s="73"/>
      <c r="BU186" s="73"/>
      <c r="BV186" s="73"/>
      <c r="BW186" s="74"/>
      <c r="BX186" s="73">
        <v>16179.1</v>
      </c>
      <c r="BY186" s="73">
        <v>12942.5</v>
      </c>
      <c r="BZ186" s="73">
        <v>3235.8193300000003</v>
      </c>
      <c r="CA186" s="73">
        <f>BZ186/BY186*100</f>
        <v>25.001501487347888</v>
      </c>
      <c r="CB186" s="73">
        <v>1000</v>
      </c>
      <c r="CC186" s="73"/>
      <c r="CD186" s="73"/>
      <c r="CE186" s="73"/>
      <c r="CF186" s="73">
        <v>1000</v>
      </c>
      <c r="CG186" s="73">
        <v>2000</v>
      </c>
      <c r="CH186" s="73"/>
      <c r="CI186" s="73">
        <f>CH186/CG186*100</f>
        <v>0</v>
      </c>
      <c r="CJ186" s="73">
        <v>500</v>
      </c>
      <c r="CK186" s="73">
        <v>500</v>
      </c>
      <c r="CL186" s="163"/>
      <c r="CM186" s="73">
        <f>CL186/CK186*100</f>
        <v>0</v>
      </c>
      <c r="CN186" s="73"/>
      <c r="CO186" s="73"/>
      <c r="CP186" s="191"/>
      <c r="CQ186" s="191"/>
      <c r="CR186" s="73"/>
      <c r="CS186" s="73"/>
      <c r="CT186" s="191"/>
      <c r="CU186" s="191"/>
      <c r="CV186" s="73"/>
      <c r="CW186" s="73"/>
      <c r="CX186" s="73"/>
      <c r="CY186" s="73"/>
      <c r="CZ186" s="73"/>
      <c r="DA186" s="73"/>
      <c r="DB186" s="73"/>
      <c r="DC186" s="73"/>
      <c r="DD186" s="73"/>
      <c r="DE186" s="73"/>
      <c r="DF186" s="73"/>
      <c r="DG186" s="73"/>
      <c r="DH186" s="73"/>
      <c r="DI186" s="73"/>
      <c r="DJ186" s="73"/>
      <c r="DK186" s="73"/>
      <c r="DL186" s="73"/>
      <c r="DM186" s="73"/>
      <c r="DN186" s="73"/>
      <c r="DO186" s="73"/>
      <c r="DP186" s="73">
        <v>51307.7</v>
      </c>
      <c r="DQ186" s="73">
        <v>51307.779590000006</v>
      </c>
      <c r="DR186" s="73">
        <v>31131.05096</v>
      </c>
      <c r="DS186" s="74">
        <f>DR186/DQ186*100</f>
        <v>60.675108548387676</v>
      </c>
      <c r="DT186" s="74"/>
      <c r="DU186" s="73"/>
      <c r="DV186" s="73"/>
      <c r="DW186" s="74"/>
      <c r="DX186" s="73">
        <v>500</v>
      </c>
      <c r="DY186" s="73">
        <v>500</v>
      </c>
      <c r="DZ186" s="73"/>
      <c r="EA186" s="74">
        <f>DZ186/DY186*100</f>
        <v>0</v>
      </c>
      <c r="EB186" s="73"/>
      <c r="EC186" s="73"/>
      <c r="ED186" s="73"/>
      <c r="EE186" s="74"/>
      <c r="EF186" s="73"/>
      <c r="EG186" s="73"/>
      <c r="EH186" s="73"/>
      <c r="EI186" s="74"/>
      <c r="EJ186" s="191"/>
      <c r="EK186" s="73"/>
      <c r="EL186" s="191"/>
      <c r="EM186" s="191"/>
      <c r="EN186" s="73"/>
      <c r="EO186" s="73"/>
      <c r="EP186" s="73"/>
      <c r="EQ186" s="74"/>
      <c r="ER186" s="74"/>
      <c r="ES186" s="74"/>
      <c r="ET186" s="74"/>
      <c r="EU186" s="74"/>
      <c r="EV186" s="77"/>
      <c r="EW186" s="77"/>
      <c r="EX186" s="77"/>
      <c r="EY186" s="77"/>
      <c r="EZ186" s="73">
        <v>8000</v>
      </c>
      <c r="FA186" s="73">
        <v>8000</v>
      </c>
      <c r="FB186" s="73">
        <v>8000</v>
      </c>
      <c r="FC186" s="74">
        <f>FB186/FA186*100</f>
        <v>100</v>
      </c>
      <c r="FD186" s="73"/>
      <c r="FE186" s="73"/>
      <c r="FF186" s="73"/>
      <c r="FG186" s="74"/>
      <c r="FH186" s="73"/>
      <c r="FI186" s="73"/>
      <c r="FJ186" s="73"/>
      <c r="FK186" s="74"/>
      <c r="FL186" s="73"/>
      <c r="FM186" s="73"/>
      <c r="FN186" s="73"/>
      <c r="FO186" s="74"/>
      <c r="FP186" s="73"/>
      <c r="FQ186" s="73"/>
      <c r="FR186" s="73"/>
      <c r="FS186" s="74"/>
      <c r="FT186" s="73"/>
      <c r="FU186" s="73"/>
      <c r="FV186" s="73"/>
      <c r="FW186" s="74"/>
      <c r="FX186" s="73"/>
      <c r="FY186" s="73"/>
      <c r="FZ186" s="73"/>
      <c r="GA186" s="74"/>
      <c r="GB186" s="73"/>
      <c r="GC186" s="73"/>
      <c r="GD186" s="73"/>
      <c r="GE186" s="74"/>
      <c r="GF186" s="73"/>
      <c r="GG186" s="73"/>
      <c r="GH186" s="73"/>
      <c r="GI186" s="74"/>
      <c r="GJ186" s="73"/>
      <c r="GK186" s="73"/>
      <c r="GL186" s="73"/>
      <c r="GM186" s="74"/>
      <c r="GN186" s="73"/>
      <c r="GO186" s="73"/>
      <c r="GP186" s="73"/>
      <c r="GQ186" s="74"/>
      <c r="GR186" s="73"/>
      <c r="GS186" s="73"/>
      <c r="GT186" s="73"/>
      <c r="GU186" s="74"/>
      <c r="GV186" s="73"/>
      <c r="GW186" s="73"/>
      <c r="GX186" s="73"/>
      <c r="GY186" s="74"/>
      <c r="GZ186" s="73"/>
      <c r="HA186" s="73"/>
      <c r="HB186" s="73"/>
      <c r="HC186" s="74"/>
      <c r="HD186" s="73"/>
      <c r="HE186" s="73"/>
      <c r="HF186" s="73"/>
      <c r="HG186" s="74"/>
      <c r="HH186" s="73"/>
      <c r="HI186" s="73"/>
      <c r="HJ186" s="73"/>
      <c r="HK186" s="74"/>
      <c r="HL186" s="73"/>
      <c r="HM186" s="73"/>
      <c r="HN186" s="73"/>
      <c r="HO186" s="74"/>
      <c r="HP186" s="73"/>
      <c r="HQ186" s="73"/>
      <c r="HR186" s="73"/>
      <c r="HS186" s="74"/>
      <c r="HT186" s="73"/>
      <c r="HU186" s="73"/>
      <c r="HV186" s="73"/>
      <c r="HW186" s="74"/>
      <c r="HX186" s="73"/>
      <c r="HY186" s="73"/>
      <c r="HZ186" s="73"/>
      <c r="IA186" s="74"/>
      <c r="IB186" s="73"/>
      <c r="IC186" s="73"/>
      <c r="ID186" s="73"/>
      <c r="IE186" s="74"/>
      <c r="IF186" s="73"/>
      <c r="IG186" s="73"/>
      <c r="IH186" s="73"/>
      <c r="II186" s="74"/>
      <c r="IJ186" s="73"/>
      <c r="IK186" s="73"/>
      <c r="IL186" s="73"/>
      <c r="IM186" s="74"/>
    </row>
    <row r="187" spans="1:247" ht="15.75" x14ac:dyDescent="0.25">
      <c r="A187" s="10" t="s">
        <v>379</v>
      </c>
      <c r="B187" s="157">
        <f t="shared" si="517"/>
        <v>7500</v>
      </c>
      <c r="C187" s="157">
        <f t="shared" si="518"/>
        <v>7500</v>
      </c>
      <c r="D187" s="157">
        <f t="shared" si="519"/>
        <v>7500</v>
      </c>
      <c r="E187" s="157"/>
      <c r="F187" s="229">
        <f t="shared" si="516"/>
        <v>0</v>
      </c>
      <c r="G187" s="74">
        <f t="shared" si="600"/>
        <v>0</v>
      </c>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v>7500</v>
      </c>
      <c r="AS187" s="74">
        <v>7500</v>
      </c>
      <c r="AT187" s="74">
        <v>0</v>
      </c>
      <c r="AU187" s="74">
        <f>AT187/AS187*100</f>
        <v>0</v>
      </c>
      <c r="AV187" s="196"/>
      <c r="AW187" s="196"/>
      <c r="AX187" s="196"/>
      <c r="AY187" s="196"/>
      <c r="AZ187" s="74"/>
      <c r="BA187" s="74"/>
      <c r="BB187" s="74"/>
      <c r="BC187" s="192"/>
      <c r="BD187" s="75"/>
      <c r="BE187" s="74"/>
      <c r="BF187" s="74"/>
      <c r="BG187" s="192"/>
      <c r="BH187" s="74"/>
      <c r="BI187" s="74"/>
      <c r="BJ187" s="74"/>
      <c r="BK187" s="75"/>
      <c r="BL187" s="74"/>
      <c r="BM187" s="74"/>
      <c r="BN187" s="74"/>
      <c r="BO187" s="192"/>
      <c r="BP187" s="192"/>
      <c r="BQ187" s="74"/>
      <c r="BR187" s="74"/>
      <c r="BS187" s="192"/>
      <c r="BT187" s="74"/>
      <c r="BU187" s="74"/>
      <c r="BV187" s="74"/>
      <c r="BW187" s="74"/>
      <c r="BX187" s="73"/>
      <c r="BY187" s="73"/>
      <c r="BZ187" s="74"/>
      <c r="CA187" s="192"/>
      <c r="CB187" s="74"/>
      <c r="CC187" s="74"/>
      <c r="CD187" s="74"/>
      <c r="CE187" s="192"/>
      <c r="CF187" s="74"/>
      <c r="CG187" s="74"/>
      <c r="CH187" s="74"/>
      <c r="CI187" s="74"/>
      <c r="CJ187" s="74"/>
      <c r="CK187" s="74"/>
      <c r="CL187" s="74"/>
      <c r="CM187" s="74"/>
      <c r="CN187" s="73"/>
      <c r="CO187" s="73"/>
      <c r="CP187" s="74"/>
      <c r="CQ187" s="192"/>
      <c r="CR187" s="73"/>
      <c r="CS187" s="73"/>
      <c r="CT187" s="74"/>
      <c r="CU187" s="192"/>
      <c r="CV187" s="74"/>
      <c r="CW187" s="74"/>
      <c r="CX187" s="74"/>
      <c r="CY187" s="192"/>
      <c r="CZ187" s="74"/>
      <c r="DA187" s="74"/>
      <c r="DB187" s="74"/>
      <c r="DC187" s="192"/>
      <c r="DD187" s="74"/>
      <c r="DE187" s="74"/>
      <c r="DF187" s="74"/>
      <c r="DG187" s="192"/>
      <c r="DH187" s="74"/>
      <c r="DI187" s="74"/>
      <c r="DJ187" s="74"/>
      <c r="DK187" s="192"/>
      <c r="DL187" s="74"/>
      <c r="DM187" s="74"/>
      <c r="DN187" s="74"/>
      <c r="DO187" s="192"/>
      <c r="DP187" s="74"/>
      <c r="DQ187" s="74"/>
      <c r="DR187" s="74"/>
      <c r="DS187" s="74"/>
      <c r="DT187" s="74"/>
      <c r="DU187" s="74"/>
      <c r="DV187" s="74"/>
      <c r="DW187" s="74"/>
      <c r="DX187" s="74"/>
      <c r="DY187" s="74"/>
      <c r="DZ187" s="74"/>
      <c r="EA187" s="74"/>
      <c r="EB187" s="74"/>
      <c r="EC187" s="74"/>
      <c r="ED187" s="74"/>
      <c r="EE187" s="74"/>
      <c r="EF187" s="74"/>
      <c r="EG187" s="74"/>
      <c r="EH187" s="74"/>
      <c r="EI187" s="74"/>
      <c r="EJ187" s="192"/>
      <c r="EK187" s="73"/>
      <c r="EL187" s="74"/>
      <c r="EM187" s="192"/>
      <c r="EN187" s="74"/>
      <c r="EO187" s="74"/>
      <c r="EP187" s="74"/>
      <c r="EQ187" s="74"/>
      <c r="ER187" s="74"/>
      <c r="ES187" s="74"/>
      <c r="ET187" s="74"/>
      <c r="EU187" s="74"/>
      <c r="EV187" s="77"/>
      <c r="EW187" s="77"/>
      <c r="EX187" s="77"/>
      <c r="EY187" s="77"/>
      <c r="EZ187" s="74"/>
      <c r="FA187" s="74"/>
      <c r="FB187" s="74"/>
      <c r="FC187" s="74"/>
      <c r="FD187" s="74"/>
      <c r="FE187" s="74"/>
      <c r="FF187" s="74"/>
      <c r="FG187" s="74"/>
      <c r="FH187" s="74"/>
      <c r="FI187" s="74"/>
      <c r="FJ187" s="74"/>
      <c r="FK187" s="74"/>
      <c r="FL187" s="74"/>
      <c r="FM187" s="74"/>
      <c r="FN187" s="74"/>
      <c r="FO187" s="74"/>
      <c r="FP187" s="74"/>
      <c r="FQ187" s="74"/>
      <c r="FR187" s="74"/>
      <c r="FS187" s="74"/>
      <c r="FT187" s="74"/>
      <c r="FU187" s="74"/>
      <c r="FV187" s="74"/>
      <c r="FW187" s="74"/>
      <c r="FX187" s="74"/>
      <c r="FY187" s="74"/>
      <c r="FZ187" s="74"/>
      <c r="GA187" s="74"/>
      <c r="GB187" s="74"/>
      <c r="GC187" s="74"/>
      <c r="GD187" s="74"/>
      <c r="GE187" s="74"/>
      <c r="GF187" s="74"/>
      <c r="GG187" s="74"/>
      <c r="GH187" s="74"/>
      <c r="GI187" s="74"/>
      <c r="GJ187" s="74"/>
      <c r="GK187" s="74"/>
      <c r="GL187" s="74"/>
      <c r="GM187" s="74"/>
      <c r="GN187" s="74"/>
      <c r="GO187" s="74"/>
      <c r="GP187" s="74"/>
      <c r="GQ187" s="74"/>
      <c r="GR187" s="74"/>
      <c r="GS187" s="74"/>
      <c r="GT187" s="74"/>
      <c r="GU187" s="74"/>
      <c r="GV187" s="74"/>
      <c r="GW187" s="74"/>
      <c r="GX187" s="74"/>
      <c r="GY187" s="74"/>
      <c r="GZ187" s="74"/>
      <c r="HA187" s="74"/>
      <c r="HB187" s="74"/>
      <c r="HC187" s="74"/>
      <c r="HD187" s="74"/>
      <c r="HE187" s="74"/>
      <c r="HF187" s="74"/>
      <c r="HG187" s="74"/>
      <c r="HH187" s="74"/>
      <c r="HI187" s="74"/>
      <c r="HJ187" s="74"/>
      <c r="HK187" s="74"/>
      <c r="HL187" s="74"/>
      <c r="HM187" s="74"/>
      <c r="HN187" s="74"/>
      <c r="HO187" s="74"/>
      <c r="HP187" s="74"/>
      <c r="HQ187" s="74"/>
      <c r="HR187" s="74"/>
      <c r="HS187" s="74"/>
      <c r="HT187" s="74"/>
      <c r="HU187" s="74"/>
      <c r="HV187" s="74"/>
      <c r="HW187" s="74"/>
      <c r="HX187" s="74"/>
      <c r="HY187" s="74"/>
      <c r="HZ187" s="74"/>
      <c r="IA187" s="74"/>
      <c r="IB187" s="74"/>
      <c r="IC187" s="74"/>
      <c r="ID187" s="74"/>
      <c r="IE187" s="74"/>
      <c r="IF187" s="74"/>
      <c r="IG187" s="74"/>
      <c r="IH187" s="74"/>
      <c r="II187" s="74"/>
      <c r="IJ187" s="74"/>
      <c r="IK187" s="74"/>
      <c r="IL187" s="74"/>
      <c r="IM187" s="74"/>
    </row>
    <row r="188" spans="1:247" ht="15.75" x14ac:dyDescent="0.25">
      <c r="A188" s="10" t="s">
        <v>380</v>
      </c>
      <c r="B188" s="157">
        <f t="shared" si="517"/>
        <v>2679</v>
      </c>
      <c r="C188" s="157">
        <f t="shared" si="518"/>
        <v>2679</v>
      </c>
      <c r="D188" s="157">
        <f t="shared" si="519"/>
        <v>2679</v>
      </c>
      <c r="E188" s="157"/>
      <c r="F188" s="229">
        <f t="shared" si="516"/>
        <v>0</v>
      </c>
      <c r="G188" s="74">
        <f t="shared" si="600"/>
        <v>0</v>
      </c>
      <c r="H188" s="74"/>
      <c r="I188" s="74"/>
      <c r="J188" s="74"/>
      <c r="K188" s="74"/>
      <c r="L188" s="74"/>
      <c r="M188" s="74"/>
      <c r="N188" s="74"/>
      <c r="O188" s="74"/>
      <c r="P188" s="74"/>
      <c r="Q188" s="74"/>
      <c r="R188" s="74"/>
      <c r="S188" s="74"/>
      <c r="T188" s="74"/>
      <c r="U188" s="74"/>
      <c r="V188" s="74"/>
      <c r="W188" s="74"/>
      <c r="X188" s="74"/>
      <c r="Y188" s="74"/>
      <c r="Z188" s="74"/>
      <c r="AA188" s="74"/>
      <c r="AB188" s="74"/>
      <c r="AC188" s="74"/>
      <c r="AD188" s="74"/>
      <c r="AE188" s="74"/>
      <c r="AF188" s="74"/>
      <c r="AG188" s="74"/>
      <c r="AH188" s="74"/>
      <c r="AI188" s="74"/>
      <c r="AJ188" s="74"/>
      <c r="AK188" s="74"/>
      <c r="AL188" s="74"/>
      <c r="AM188" s="74"/>
      <c r="AN188" s="74"/>
      <c r="AO188" s="74"/>
      <c r="AP188" s="74"/>
      <c r="AQ188" s="74"/>
      <c r="AR188" s="74"/>
      <c r="AS188" s="74"/>
      <c r="AT188" s="74"/>
      <c r="AU188" s="74"/>
      <c r="AV188" s="196"/>
      <c r="AW188" s="196"/>
      <c r="AX188" s="196"/>
      <c r="AY188" s="196"/>
      <c r="AZ188" s="74"/>
      <c r="BA188" s="74"/>
      <c r="BB188" s="74"/>
      <c r="BC188" s="192"/>
      <c r="BD188" s="192"/>
      <c r="BE188" s="74"/>
      <c r="BF188" s="74"/>
      <c r="BG188" s="192"/>
      <c r="BH188" s="74">
        <v>2679</v>
      </c>
      <c r="BI188" s="74">
        <v>2679</v>
      </c>
      <c r="BJ188" s="74">
        <v>0</v>
      </c>
      <c r="BK188" s="75">
        <f t="shared" si="520"/>
        <v>0</v>
      </c>
      <c r="BL188" s="74"/>
      <c r="BM188" s="74"/>
      <c r="BN188" s="74"/>
      <c r="BO188" s="192"/>
      <c r="BP188" s="192"/>
      <c r="BQ188" s="74"/>
      <c r="BR188" s="74"/>
      <c r="BS188" s="192"/>
      <c r="BT188" s="74"/>
      <c r="BU188" s="74"/>
      <c r="BV188" s="74"/>
      <c r="BW188" s="74"/>
      <c r="BX188" s="73"/>
      <c r="BY188" s="73"/>
      <c r="BZ188" s="74"/>
      <c r="CA188" s="192"/>
      <c r="CB188" s="74"/>
      <c r="CC188" s="74"/>
      <c r="CD188" s="74"/>
      <c r="CE188" s="192"/>
      <c r="CF188" s="74"/>
      <c r="CG188" s="74"/>
      <c r="CH188" s="74"/>
      <c r="CI188" s="74"/>
      <c r="CJ188" s="74"/>
      <c r="CK188" s="74"/>
      <c r="CL188" s="74"/>
      <c r="CM188" s="74"/>
      <c r="CN188" s="73"/>
      <c r="CO188" s="73"/>
      <c r="CP188" s="74"/>
      <c r="CQ188" s="192"/>
      <c r="CR188" s="73"/>
      <c r="CS188" s="73"/>
      <c r="CT188" s="74"/>
      <c r="CU188" s="192"/>
      <c r="CV188" s="74"/>
      <c r="CW188" s="74"/>
      <c r="CX188" s="74"/>
      <c r="CY188" s="192"/>
      <c r="CZ188" s="74"/>
      <c r="DA188" s="74"/>
      <c r="DB188" s="74"/>
      <c r="DC188" s="192"/>
      <c r="DD188" s="74"/>
      <c r="DE188" s="74"/>
      <c r="DF188" s="74"/>
      <c r="DG188" s="192"/>
      <c r="DH188" s="74"/>
      <c r="DI188" s="74"/>
      <c r="DJ188" s="74"/>
      <c r="DK188" s="192"/>
      <c r="DL188" s="74"/>
      <c r="DM188" s="74"/>
      <c r="DN188" s="74"/>
      <c r="DO188" s="192"/>
      <c r="DP188" s="74"/>
      <c r="DQ188" s="74"/>
      <c r="DR188" s="74"/>
      <c r="DS188" s="74"/>
      <c r="DT188" s="74"/>
      <c r="DU188" s="74"/>
      <c r="DV188" s="74"/>
      <c r="DW188" s="74"/>
      <c r="DX188" s="74"/>
      <c r="DY188" s="74"/>
      <c r="DZ188" s="74"/>
      <c r="EA188" s="74"/>
      <c r="EB188" s="74"/>
      <c r="EC188" s="74"/>
      <c r="ED188" s="74"/>
      <c r="EE188" s="74"/>
      <c r="EF188" s="74"/>
      <c r="EG188" s="74"/>
      <c r="EH188" s="74"/>
      <c r="EI188" s="74"/>
      <c r="EJ188" s="192"/>
      <c r="EK188" s="73"/>
      <c r="EL188" s="74"/>
      <c r="EM188" s="192"/>
      <c r="EN188" s="74"/>
      <c r="EO188" s="74"/>
      <c r="EP188" s="74"/>
      <c r="EQ188" s="74"/>
      <c r="ER188" s="74"/>
      <c r="ES188" s="74"/>
      <c r="ET188" s="74"/>
      <c r="EU188" s="74"/>
      <c r="EV188" s="77"/>
      <c r="EW188" s="77"/>
      <c r="EX188" s="77"/>
      <c r="EY188" s="77"/>
      <c r="EZ188" s="74"/>
      <c r="FA188" s="74"/>
      <c r="FB188" s="74"/>
      <c r="FC188" s="74"/>
      <c r="FD188" s="74"/>
      <c r="FE188" s="74"/>
      <c r="FF188" s="74"/>
      <c r="FG188" s="74"/>
      <c r="FH188" s="74"/>
      <c r="FI188" s="74"/>
      <c r="FJ188" s="74"/>
      <c r="FK188" s="74"/>
      <c r="FL188" s="74"/>
      <c r="FM188" s="74"/>
      <c r="FN188" s="74"/>
      <c r="FO188" s="74"/>
      <c r="FP188" s="74"/>
      <c r="FQ188" s="74"/>
      <c r="FR188" s="74"/>
      <c r="FS188" s="74"/>
      <c r="FT188" s="74"/>
      <c r="FU188" s="74"/>
      <c r="FV188" s="74"/>
      <c r="FW188" s="74"/>
      <c r="FX188" s="74"/>
      <c r="FY188" s="74"/>
      <c r="FZ188" s="74"/>
      <c r="GA188" s="74"/>
      <c r="GB188" s="74"/>
      <c r="GC188" s="74"/>
      <c r="GD188" s="74"/>
      <c r="GE188" s="74"/>
      <c r="GF188" s="74"/>
      <c r="GG188" s="74"/>
      <c r="GH188" s="74"/>
      <c r="GI188" s="74"/>
      <c r="GJ188" s="74"/>
      <c r="GK188" s="74"/>
      <c r="GL188" s="74"/>
      <c r="GM188" s="74"/>
      <c r="GN188" s="74"/>
      <c r="GO188" s="74"/>
      <c r="GP188" s="74"/>
      <c r="GQ188" s="74"/>
      <c r="GR188" s="74"/>
      <c r="GS188" s="74"/>
      <c r="GT188" s="74"/>
      <c r="GU188" s="74"/>
      <c r="GV188" s="74"/>
      <c r="GW188" s="74"/>
      <c r="GX188" s="74"/>
      <c r="GY188" s="74"/>
      <c r="GZ188" s="74"/>
      <c r="HA188" s="74"/>
      <c r="HB188" s="74"/>
      <c r="HC188" s="74"/>
      <c r="HD188" s="74"/>
      <c r="HE188" s="74"/>
      <c r="HF188" s="74"/>
      <c r="HG188" s="74"/>
      <c r="HH188" s="74"/>
      <c r="HI188" s="74"/>
      <c r="HJ188" s="74"/>
      <c r="HK188" s="74"/>
      <c r="HL188" s="74"/>
      <c r="HM188" s="74"/>
      <c r="HN188" s="74"/>
      <c r="HO188" s="74"/>
      <c r="HP188" s="74"/>
      <c r="HQ188" s="74"/>
      <c r="HR188" s="74"/>
      <c r="HS188" s="74"/>
      <c r="HT188" s="74"/>
      <c r="HU188" s="74"/>
      <c r="HV188" s="74"/>
      <c r="HW188" s="74"/>
      <c r="HX188" s="74"/>
      <c r="HY188" s="74"/>
      <c r="HZ188" s="74"/>
      <c r="IA188" s="74"/>
      <c r="IB188" s="74"/>
      <c r="IC188" s="74"/>
      <c r="ID188" s="74"/>
      <c r="IE188" s="74"/>
      <c r="IF188" s="74"/>
      <c r="IG188" s="74"/>
      <c r="IH188" s="74"/>
      <c r="II188" s="74"/>
      <c r="IJ188" s="74"/>
      <c r="IK188" s="74"/>
      <c r="IL188" s="74"/>
      <c r="IM188" s="74"/>
    </row>
    <row r="189" spans="1:247" ht="15.75" x14ac:dyDescent="0.25">
      <c r="A189" s="10" t="s">
        <v>381</v>
      </c>
      <c r="B189" s="157">
        <f t="shared" si="517"/>
        <v>3246</v>
      </c>
      <c r="C189" s="157">
        <f t="shared" si="518"/>
        <v>3246</v>
      </c>
      <c r="D189" s="157">
        <f t="shared" si="519"/>
        <v>3246</v>
      </c>
      <c r="E189" s="157"/>
      <c r="F189" s="229">
        <f t="shared" si="516"/>
        <v>0</v>
      </c>
      <c r="G189" s="74">
        <f t="shared" si="600"/>
        <v>0</v>
      </c>
      <c r="H189" s="74"/>
      <c r="I189" s="74"/>
      <c r="J189" s="74"/>
      <c r="K189" s="74"/>
      <c r="L189" s="74"/>
      <c r="M189" s="74"/>
      <c r="N189" s="74"/>
      <c r="O189" s="74"/>
      <c r="P189" s="74"/>
      <c r="Q189" s="74"/>
      <c r="R189" s="74"/>
      <c r="S189" s="74"/>
      <c r="T189" s="74"/>
      <c r="U189" s="74"/>
      <c r="V189" s="74"/>
      <c r="W189" s="74"/>
      <c r="X189" s="74"/>
      <c r="Y189" s="74"/>
      <c r="Z189" s="74"/>
      <c r="AA189" s="74"/>
      <c r="AB189" s="74"/>
      <c r="AC189" s="74"/>
      <c r="AD189" s="74"/>
      <c r="AE189" s="74"/>
      <c r="AF189" s="74"/>
      <c r="AG189" s="74"/>
      <c r="AH189" s="74"/>
      <c r="AI189" s="74"/>
      <c r="AJ189" s="74"/>
      <c r="AK189" s="74"/>
      <c r="AL189" s="74"/>
      <c r="AM189" s="74"/>
      <c r="AN189" s="74"/>
      <c r="AO189" s="74"/>
      <c r="AP189" s="74"/>
      <c r="AQ189" s="74"/>
      <c r="AR189" s="74"/>
      <c r="AS189" s="74"/>
      <c r="AT189" s="74"/>
      <c r="AU189" s="74"/>
      <c r="AV189" s="196"/>
      <c r="AW189" s="196"/>
      <c r="AX189" s="196"/>
      <c r="AY189" s="196"/>
      <c r="AZ189" s="74"/>
      <c r="BA189" s="74"/>
      <c r="BB189" s="74"/>
      <c r="BC189" s="192"/>
      <c r="BD189" s="192"/>
      <c r="BE189" s="74"/>
      <c r="BF189" s="74"/>
      <c r="BG189" s="192"/>
      <c r="BH189" s="74">
        <v>3246</v>
      </c>
      <c r="BI189" s="74">
        <v>3246</v>
      </c>
      <c r="BJ189" s="74">
        <v>0</v>
      </c>
      <c r="BK189" s="75">
        <f t="shared" si="520"/>
        <v>0</v>
      </c>
      <c r="BL189" s="74"/>
      <c r="BM189" s="74"/>
      <c r="BN189" s="74"/>
      <c r="BO189" s="192"/>
      <c r="BP189" s="192"/>
      <c r="BQ189" s="74"/>
      <c r="BR189" s="74"/>
      <c r="BS189" s="192"/>
      <c r="BT189" s="74"/>
      <c r="BU189" s="74"/>
      <c r="BV189" s="74"/>
      <c r="BW189" s="74"/>
      <c r="BX189" s="73"/>
      <c r="BY189" s="73"/>
      <c r="BZ189" s="74"/>
      <c r="CA189" s="192"/>
      <c r="CB189" s="74"/>
      <c r="CC189" s="74"/>
      <c r="CD189" s="74"/>
      <c r="CE189" s="192"/>
      <c r="CF189" s="74"/>
      <c r="CG189" s="74"/>
      <c r="CH189" s="74"/>
      <c r="CI189" s="74"/>
      <c r="CJ189" s="74"/>
      <c r="CK189" s="74"/>
      <c r="CL189" s="74"/>
      <c r="CM189" s="74"/>
      <c r="CN189" s="73"/>
      <c r="CO189" s="73"/>
      <c r="CP189" s="74"/>
      <c r="CQ189" s="192"/>
      <c r="CR189" s="73"/>
      <c r="CS189" s="73"/>
      <c r="CT189" s="74"/>
      <c r="CU189" s="192"/>
      <c r="CV189" s="74"/>
      <c r="CW189" s="74"/>
      <c r="CX189" s="74"/>
      <c r="CY189" s="192"/>
      <c r="CZ189" s="74"/>
      <c r="DA189" s="74"/>
      <c r="DB189" s="74"/>
      <c r="DC189" s="192"/>
      <c r="DD189" s="74"/>
      <c r="DE189" s="74"/>
      <c r="DF189" s="74"/>
      <c r="DG189" s="192"/>
      <c r="DH189" s="74"/>
      <c r="DI189" s="74"/>
      <c r="DJ189" s="74"/>
      <c r="DK189" s="192"/>
      <c r="DL189" s="74"/>
      <c r="DM189" s="74"/>
      <c r="DN189" s="74"/>
      <c r="DO189" s="192"/>
      <c r="DP189" s="74"/>
      <c r="DQ189" s="74"/>
      <c r="DR189" s="74"/>
      <c r="DS189" s="74"/>
      <c r="DT189" s="74"/>
      <c r="DU189" s="74"/>
      <c r="DV189" s="74"/>
      <c r="DW189" s="74"/>
      <c r="DX189" s="74"/>
      <c r="DY189" s="74"/>
      <c r="DZ189" s="74"/>
      <c r="EA189" s="74"/>
      <c r="EB189" s="74"/>
      <c r="EC189" s="74"/>
      <c r="ED189" s="74"/>
      <c r="EE189" s="74"/>
      <c r="EF189" s="74"/>
      <c r="EG189" s="74"/>
      <c r="EH189" s="74"/>
      <c r="EI189" s="74"/>
      <c r="EJ189" s="192"/>
      <c r="EK189" s="73"/>
      <c r="EL189" s="74"/>
      <c r="EM189" s="192"/>
      <c r="EN189" s="74"/>
      <c r="EO189" s="74"/>
      <c r="EP189" s="74"/>
      <c r="EQ189" s="74"/>
      <c r="ER189" s="74"/>
      <c r="ES189" s="74"/>
      <c r="ET189" s="74"/>
      <c r="EU189" s="74"/>
      <c r="EV189" s="77"/>
      <c r="EW189" s="77"/>
      <c r="EX189" s="77"/>
      <c r="EY189" s="77"/>
      <c r="EZ189" s="74"/>
      <c r="FA189" s="74"/>
      <c r="FB189" s="74"/>
      <c r="FC189" s="74"/>
      <c r="FD189" s="74"/>
      <c r="FE189" s="74"/>
      <c r="FF189" s="74"/>
      <c r="FG189" s="74"/>
      <c r="FH189" s="74"/>
      <c r="FI189" s="74"/>
      <c r="FJ189" s="74"/>
      <c r="FK189" s="74"/>
      <c r="FL189" s="74"/>
      <c r="FM189" s="74"/>
      <c r="FN189" s="74"/>
      <c r="FO189" s="74"/>
      <c r="FP189" s="74"/>
      <c r="FQ189" s="74"/>
      <c r="FR189" s="74"/>
      <c r="FS189" s="74"/>
      <c r="FT189" s="74"/>
      <c r="FU189" s="74"/>
      <c r="FV189" s="74"/>
      <c r="FW189" s="74"/>
      <c r="FX189" s="74"/>
      <c r="FY189" s="74"/>
      <c r="FZ189" s="74"/>
      <c r="GA189" s="74"/>
      <c r="GB189" s="74"/>
      <c r="GC189" s="74"/>
      <c r="GD189" s="74"/>
      <c r="GE189" s="74"/>
      <c r="GF189" s="74"/>
      <c r="GG189" s="74"/>
      <c r="GH189" s="74"/>
      <c r="GI189" s="74"/>
      <c r="GJ189" s="74"/>
      <c r="GK189" s="74"/>
      <c r="GL189" s="74"/>
      <c r="GM189" s="74"/>
      <c r="GN189" s="74"/>
      <c r="GO189" s="74"/>
      <c r="GP189" s="74"/>
      <c r="GQ189" s="74"/>
      <c r="GR189" s="74"/>
      <c r="GS189" s="74"/>
      <c r="GT189" s="74"/>
      <c r="GU189" s="74"/>
      <c r="GV189" s="74"/>
      <c r="GW189" s="74"/>
      <c r="GX189" s="74"/>
      <c r="GY189" s="74"/>
      <c r="GZ189" s="74"/>
      <c r="HA189" s="74"/>
      <c r="HB189" s="74"/>
      <c r="HC189" s="74"/>
      <c r="HD189" s="74"/>
      <c r="HE189" s="74"/>
      <c r="HF189" s="74"/>
      <c r="HG189" s="74"/>
      <c r="HH189" s="74"/>
      <c r="HI189" s="74"/>
      <c r="HJ189" s="74"/>
      <c r="HK189" s="74"/>
      <c r="HL189" s="74"/>
      <c r="HM189" s="74"/>
      <c r="HN189" s="74"/>
      <c r="HO189" s="74"/>
      <c r="HP189" s="74"/>
      <c r="HQ189" s="74"/>
      <c r="HR189" s="74"/>
      <c r="HS189" s="74"/>
      <c r="HT189" s="74"/>
      <c r="HU189" s="74"/>
      <c r="HV189" s="74"/>
      <c r="HW189" s="74"/>
      <c r="HX189" s="74"/>
      <c r="HY189" s="74"/>
      <c r="HZ189" s="74"/>
      <c r="IA189" s="74"/>
      <c r="IB189" s="74"/>
      <c r="IC189" s="74"/>
      <c r="ID189" s="74"/>
      <c r="IE189" s="74"/>
      <c r="IF189" s="74"/>
      <c r="IG189" s="74"/>
      <c r="IH189" s="74"/>
      <c r="II189" s="74"/>
      <c r="IJ189" s="74"/>
      <c r="IK189" s="74"/>
      <c r="IL189" s="74"/>
      <c r="IM189" s="74"/>
    </row>
    <row r="190" spans="1:247" ht="15.75" x14ac:dyDescent="0.25">
      <c r="A190" s="10" t="s">
        <v>382</v>
      </c>
      <c r="B190" s="157">
        <f t="shared" si="517"/>
        <v>3651</v>
      </c>
      <c r="C190" s="157">
        <f t="shared" si="518"/>
        <v>5634.6471499999998</v>
      </c>
      <c r="D190" s="157">
        <f t="shared" si="519"/>
        <v>5634.6471499999998</v>
      </c>
      <c r="E190" s="157"/>
      <c r="F190" s="229">
        <f t="shared" si="516"/>
        <v>0</v>
      </c>
      <c r="G190" s="74">
        <f t="shared" si="600"/>
        <v>0</v>
      </c>
      <c r="H190" s="74"/>
      <c r="I190" s="74"/>
      <c r="J190" s="74"/>
      <c r="K190" s="74"/>
      <c r="L190" s="74"/>
      <c r="M190" s="74"/>
      <c r="N190" s="74"/>
      <c r="O190" s="74"/>
      <c r="P190" s="74"/>
      <c r="Q190" s="74"/>
      <c r="R190" s="74"/>
      <c r="S190" s="74"/>
      <c r="T190" s="74"/>
      <c r="U190" s="74"/>
      <c r="V190" s="74"/>
      <c r="W190" s="74"/>
      <c r="X190" s="74"/>
      <c r="Y190" s="74"/>
      <c r="Z190" s="74"/>
      <c r="AA190" s="74"/>
      <c r="AB190" s="74"/>
      <c r="AC190" s="74"/>
      <c r="AD190" s="74"/>
      <c r="AE190" s="74"/>
      <c r="AF190" s="74"/>
      <c r="AG190" s="74"/>
      <c r="AH190" s="74"/>
      <c r="AI190" s="74"/>
      <c r="AJ190" s="74"/>
      <c r="AK190" s="74"/>
      <c r="AL190" s="74"/>
      <c r="AM190" s="74"/>
      <c r="AN190" s="74"/>
      <c r="AO190" s="74"/>
      <c r="AP190" s="74"/>
      <c r="AQ190" s="74"/>
      <c r="AR190" s="74"/>
      <c r="AS190" s="74"/>
      <c r="AT190" s="74"/>
      <c r="AU190" s="74"/>
      <c r="AV190" s="196"/>
      <c r="AW190" s="196"/>
      <c r="AX190" s="196"/>
      <c r="AY190" s="196"/>
      <c r="AZ190" s="74"/>
      <c r="BA190" s="74"/>
      <c r="BB190" s="74"/>
      <c r="BC190" s="192"/>
      <c r="BD190" s="192"/>
      <c r="BE190" s="74"/>
      <c r="BF190" s="74"/>
      <c r="BG190" s="192"/>
      <c r="BH190" s="74">
        <v>3651</v>
      </c>
      <c r="BI190" s="74">
        <v>3651</v>
      </c>
      <c r="BJ190" s="74">
        <v>0</v>
      </c>
      <c r="BK190" s="75">
        <f t="shared" si="520"/>
        <v>0</v>
      </c>
      <c r="BL190" s="74"/>
      <c r="BM190" s="74"/>
      <c r="BN190" s="74"/>
      <c r="BO190" s="192"/>
      <c r="BP190" s="192"/>
      <c r="BQ190" s="74"/>
      <c r="BR190" s="74"/>
      <c r="BS190" s="192"/>
      <c r="BT190" s="74"/>
      <c r="BU190" s="74">
        <v>1983.64715</v>
      </c>
      <c r="BV190" s="74">
        <v>0</v>
      </c>
      <c r="BW190" s="74"/>
      <c r="BX190" s="73"/>
      <c r="BY190" s="73"/>
      <c r="BZ190" s="74"/>
      <c r="CA190" s="192"/>
      <c r="CB190" s="74"/>
      <c r="CC190" s="74"/>
      <c r="CD190" s="74"/>
      <c r="CE190" s="192"/>
      <c r="CF190" s="74"/>
      <c r="CG190" s="74"/>
      <c r="CH190" s="74"/>
      <c r="CI190" s="74"/>
      <c r="CJ190" s="74"/>
      <c r="CK190" s="74"/>
      <c r="CL190" s="74"/>
      <c r="CM190" s="74"/>
      <c r="CN190" s="73"/>
      <c r="CO190" s="73"/>
      <c r="CP190" s="74"/>
      <c r="CQ190" s="192"/>
      <c r="CR190" s="73"/>
      <c r="CS190" s="73"/>
      <c r="CT190" s="74"/>
      <c r="CU190" s="192"/>
      <c r="CV190" s="74"/>
      <c r="CW190" s="74"/>
      <c r="CX190" s="74"/>
      <c r="CY190" s="192"/>
      <c r="CZ190" s="74"/>
      <c r="DA190" s="74"/>
      <c r="DB190" s="74"/>
      <c r="DC190" s="192"/>
      <c r="DD190" s="74"/>
      <c r="DE190" s="74"/>
      <c r="DF190" s="74"/>
      <c r="DG190" s="192"/>
      <c r="DH190" s="74"/>
      <c r="DI190" s="74"/>
      <c r="DJ190" s="74"/>
      <c r="DK190" s="192"/>
      <c r="DL190" s="74"/>
      <c r="DM190" s="74"/>
      <c r="DN190" s="74"/>
      <c r="DO190" s="192"/>
      <c r="DP190" s="74"/>
      <c r="DQ190" s="74"/>
      <c r="DR190" s="74"/>
      <c r="DS190" s="74"/>
      <c r="DT190" s="74"/>
      <c r="DU190" s="74"/>
      <c r="DV190" s="74"/>
      <c r="DW190" s="74"/>
      <c r="DX190" s="74"/>
      <c r="DY190" s="74"/>
      <c r="DZ190" s="74"/>
      <c r="EA190" s="74"/>
      <c r="EB190" s="74"/>
      <c r="EC190" s="74"/>
      <c r="ED190" s="74"/>
      <c r="EE190" s="74"/>
      <c r="EF190" s="74"/>
      <c r="EG190" s="74"/>
      <c r="EH190" s="74"/>
      <c r="EI190" s="74"/>
      <c r="EJ190" s="192"/>
      <c r="EK190" s="73"/>
      <c r="EL190" s="74"/>
      <c r="EM190" s="192"/>
      <c r="EN190" s="74"/>
      <c r="EO190" s="74"/>
      <c r="EP190" s="74"/>
      <c r="EQ190" s="74"/>
      <c r="ER190" s="74"/>
      <c r="ES190" s="74"/>
      <c r="ET190" s="74"/>
      <c r="EU190" s="74"/>
      <c r="EV190" s="77"/>
      <c r="EW190" s="77"/>
      <c r="EX190" s="77"/>
      <c r="EY190" s="77"/>
      <c r="EZ190" s="74"/>
      <c r="FA190" s="74"/>
      <c r="FB190" s="74"/>
      <c r="FC190" s="74"/>
      <c r="FD190" s="74"/>
      <c r="FE190" s="74"/>
      <c r="FF190" s="74"/>
      <c r="FG190" s="74"/>
      <c r="FH190" s="74"/>
      <c r="FI190" s="74"/>
      <c r="FJ190" s="74"/>
      <c r="FK190" s="74"/>
      <c r="FL190" s="74"/>
      <c r="FM190" s="74"/>
      <c r="FN190" s="74"/>
      <c r="FO190" s="74"/>
      <c r="FP190" s="74"/>
      <c r="FQ190" s="74"/>
      <c r="FR190" s="74"/>
      <c r="FS190" s="74"/>
      <c r="FT190" s="74"/>
      <c r="FU190" s="74"/>
      <c r="FV190" s="74"/>
      <c r="FW190" s="74"/>
      <c r="FX190" s="74"/>
      <c r="FY190" s="74"/>
      <c r="FZ190" s="74"/>
      <c r="GA190" s="74"/>
      <c r="GB190" s="74"/>
      <c r="GC190" s="74"/>
      <c r="GD190" s="74"/>
      <c r="GE190" s="74"/>
      <c r="GF190" s="74"/>
      <c r="GG190" s="74"/>
      <c r="GH190" s="74"/>
      <c r="GI190" s="74"/>
      <c r="GJ190" s="74"/>
      <c r="GK190" s="74"/>
      <c r="GL190" s="74"/>
      <c r="GM190" s="74"/>
      <c r="GN190" s="74"/>
      <c r="GO190" s="74"/>
      <c r="GP190" s="74"/>
      <c r="GQ190" s="74"/>
      <c r="GR190" s="74"/>
      <c r="GS190" s="74"/>
      <c r="GT190" s="74"/>
      <c r="GU190" s="74"/>
      <c r="GV190" s="74"/>
      <c r="GW190" s="74"/>
      <c r="GX190" s="74"/>
      <c r="GY190" s="74"/>
      <c r="GZ190" s="74"/>
      <c r="HA190" s="74"/>
      <c r="HB190" s="74"/>
      <c r="HC190" s="74"/>
      <c r="HD190" s="74"/>
      <c r="HE190" s="74"/>
      <c r="HF190" s="74"/>
      <c r="HG190" s="74"/>
      <c r="HH190" s="74"/>
      <c r="HI190" s="74"/>
      <c r="HJ190" s="74"/>
      <c r="HK190" s="74"/>
      <c r="HL190" s="74"/>
      <c r="HM190" s="74"/>
      <c r="HN190" s="74"/>
      <c r="HO190" s="74"/>
      <c r="HP190" s="74"/>
      <c r="HQ190" s="74"/>
      <c r="HR190" s="74"/>
      <c r="HS190" s="74"/>
      <c r="HT190" s="74"/>
      <c r="HU190" s="74"/>
      <c r="HV190" s="74"/>
      <c r="HW190" s="74"/>
      <c r="HX190" s="74"/>
      <c r="HY190" s="74"/>
      <c r="HZ190" s="74"/>
      <c r="IA190" s="74"/>
      <c r="IB190" s="74"/>
      <c r="IC190" s="74"/>
      <c r="ID190" s="74"/>
      <c r="IE190" s="74"/>
      <c r="IF190" s="74"/>
      <c r="IG190" s="74"/>
      <c r="IH190" s="74"/>
      <c r="II190" s="74"/>
      <c r="IJ190" s="74"/>
      <c r="IK190" s="74"/>
      <c r="IL190" s="74"/>
      <c r="IM190" s="74"/>
    </row>
    <row r="191" spans="1:247" ht="15.75" x14ac:dyDescent="0.25">
      <c r="A191" s="10" t="s">
        <v>383</v>
      </c>
      <c r="B191" s="157">
        <f t="shared" si="517"/>
        <v>4125</v>
      </c>
      <c r="C191" s="157">
        <f t="shared" si="518"/>
        <v>4125</v>
      </c>
      <c r="D191" s="157">
        <f t="shared" si="519"/>
        <v>4125</v>
      </c>
      <c r="E191" s="157"/>
      <c r="F191" s="229">
        <f t="shared" si="516"/>
        <v>0</v>
      </c>
      <c r="G191" s="74">
        <f t="shared" si="600"/>
        <v>0</v>
      </c>
      <c r="H191" s="74"/>
      <c r="I191" s="74"/>
      <c r="J191" s="74"/>
      <c r="K191" s="74"/>
      <c r="L191" s="74"/>
      <c r="M191" s="74"/>
      <c r="N191" s="74"/>
      <c r="O191" s="74"/>
      <c r="P191" s="74"/>
      <c r="Q191" s="74"/>
      <c r="R191" s="74"/>
      <c r="S191" s="74"/>
      <c r="T191" s="74"/>
      <c r="U191" s="74"/>
      <c r="V191" s="74"/>
      <c r="W191" s="74"/>
      <c r="X191" s="74"/>
      <c r="Y191" s="74"/>
      <c r="Z191" s="74"/>
      <c r="AA191" s="74"/>
      <c r="AB191" s="74"/>
      <c r="AC191" s="74"/>
      <c r="AD191" s="74"/>
      <c r="AE191" s="74"/>
      <c r="AF191" s="74"/>
      <c r="AG191" s="74"/>
      <c r="AH191" s="74"/>
      <c r="AI191" s="74"/>
      <c r="AJ191" s="74"/>
      <c r="AK191" s="74"/>
      <c r="AL191" s="74"/>
      <c r="AM191" s="74"/>
      <c r="AN191" s="74"/>
      <c r="AO191" s="74"/>
      <c r="AP191" s="74"/>
      <c r="AQ191" s="74"/>
      <c r="AR191" s="74"/>
      <c r="AS191" s="74"/>
      <c r="AT191" s="74"/>
      <c r="AU191" s="74"/>
      <c r="AV191" s="196"/>
      <c r="AW191" s="196"/>
      <c r="AX191" s="196"/>
      <c r="AY191" s="196"/>
      <c r="AZ191" s="74"/>
      <c r="BA191" s="74"/>
      <c r="BB191" s="74"/>
      <c r="BC191" s="192"/>
      <c r="BD191" s="192"/>
      <c r="BE191" s="74"/>
      <c r="BF191" s="74"/>
      <c r="BG191" s="192"/>
      <c r="BH191" s="74">
        <v>4125</v>
      </c>
      <c r="BI191" s="74">
        <v>4125</v>
      </c>
      <c r="BJ191" s="74">
        <v>0</v>
      </c>
      <c r="BK191" s="75">
        <f t="shared" si="520"/>
        <v>0</v>
      </c>
      <c r="BL191" s="74"/>
      <c r="BM191" s="74"/>
      <c r="BN191" s="74"/>
      <c r="BO191" s="192"/>
      <c r="BP191" s="192"/>
      <c r="BQ191" s="74"/>
      <c r="BR191" s="74"/>
      <c r="BS191" s="192"/>
      <c r="BT191" s="74"/>
      <c r="BU191" s="74"/>
      <c r="BV191" s="74"/>
      <c r="BW191" s="74"/>
      <c r="BX191" s="73"/>
      <c r="BY191" s="73"/>
      <c r="BZ191" s="74"/>
      <c r="CA191" s="192"/>
      <c r="CB191" s="74"/>
      <c r="CC191" s="74"/>
      <c r="CD191" s="74"/>
      <c r="CE191" s="192"/>
      <c r="CF191" s="74"/>
      <c r="CG191" s="74"/>
      <c r="CH191" s="74"/>
      <c r="CI191" s="74"/>
      <c r="CJ191" s="74"/>
      <c r="CK191" s="74"/>
      <c r="CL191" s="74"/>
      <c r="CM191" s="74"/>
      <c r="CN191" s="73"/>
      <c r="CO191" s="73"/>
      <c r="CP191" s="74"/>
      <c r="CQ191" s="192"/>
      <c r="CR191" s="73"/>
      <c r="CS191" s="73"/>
      <c r="CT191" s="74"/>
      <c r="CU191" s="192"/>
      <c r="CV191" s="74"/>
      <c r="CW191" s="74"/>
      <c r="CX191" s="74"/>
      <c r="CY191" s="192"/>
      <c r="CZ191" s="74"/>
      <c r="DA191" s="74"/>
      <c r="DB191" s="74"/>
      <c r="DC191" s="192"/>
      <c r="DD191" s="74"/>
      <c r="DE191" s="74"/>
      <c r="DF191" s="74"/>
      <c r="DG191" s="192"/>
      <c r="DH191" s="74"/>
      <c r="DI191" s="74"/>
      <c r="DJ191" s="74"/>
      <c r="DK191" s="192"/>
      <c r="DL191" s="74"/>
      <c r="DM191" s="74"/>
      <c r="DN191" s="74"/>
      <c r="DO191" s="192"/>
      <c r="DP191" s="74"/>
      <c r="DQ191" s="74"/>
      <c r="DR191" s="74"/>
      <c r="DS191" s="74"/>
      <c r="DT191" s="74"/>
      <c r="DU191" s="74"/>
      <c r="DV191" s="74"/>
      <c r="DW191" s="74"/>
      <c r="DX191" s="74"/>
      <c r="DY191" s="74"/>
      <c r="DZ191" s="74"/>
      <c r="EA191" s="74"/>
      <c r="EB191" s="74"/>
      <c r="EC191" s="74"/>
      <c r="ED191" s="74"/>
      <c r="EE191" s="74"/>
      <c r="EF191" s="74"/>
      <c r="EG191" s="74"/>
      <c r="EH191" s="74"/>
      <c r="EI191" s="74"/>
      <c r="EJ191" s="192"/>
      <c r="EK191" s="73"/>
      <c r="EL191" s="74"/>
      <c r="EM191" s="192"/>
      <c r="EN191" s="74"/>
      <c r="EO191" s="74"/>
      <c r="EP191" s="74"/>
      <c r="EQ191" s="74"/>
      <c r="ER191" s="74"/>
      <c r="ES191" s="74"/>
      <c r="ET191" s="74"/>
      <c r="EU191" s="74"/>
      <c r="EV191" s="77"/>
      <c r="EW191" s="77"/>
      <c r="EX191" s="77"/>
      <c r="EY191" s="77"/>
      <c r="EZ191" s="74"/>
      <c r="FA191" s="74"/>
      <c r="FB191" s="74"/>
      <c r="FC191" s="74"/>
      <c r="FD191" s="74"/>
      <c r="FE191" s="74"/>
      <c r="FF191" s="74"/>
      <c r="FG191" s="74"/>
      <c r="FH191" s="74"/>
      <c r="FI191" s="74"/>
      <c r="FJ191" s="74"/>
      <c r="FK191" s="74"/>
      <c r="FL191" s="74"/>
      <c r="FM191" s="74"/>
      <c r="FN191" s="74"/>
      <c r="FO191" s="74"/>
      <c r="FP191" s="74"/>
      <c r="FQ191" s="74"/>
      <c r="FR191" s="74"/>
      <c r="FS191" s="74"/>
      <c r="FT191" s="74"/>
      <c r="FU191" s="74"/>
      <c r="FV191" s="74"/>
      <c r="FW191" s="74"/>
      <c r="FX191" s="74"/>
      <c r="FY191" s="74"/>
      <c r="FZ191" s="74"/>
      <c r="GA191" s="74"/>
      <c r="GB191" s="74"/>
      <c r="GC191" s="74"/>
      <c r="GD191" s="74"/>
      <c r="GE191" s="74"/>
      <c r="GF191" s="74"/>
      <c r="GG191" s="74"/>
      <c r="GH191" s="74"/>
      <c r="GI191" s="74"/>
      <c r="GJ191" s="74"/>
      <c r="GK191" s="74"/>
      <c r="GL191" s="74"/>
      <c r="GM191" s="74"/>
      <c r="GN191" s="74"/>
      <c r="GO191" s="74"/>
      <c r="GP191" s="74"/>
      <c r="GQ191" s="74"/>
      <c r="GR191" s="74"/>
      <c r="GS191" s="74"/>
      <c r="GT191" s="74"/>
      <c r="GU191" s="74"/>
      <c r="GV191" s="74"/>
      <c r="GW191" s="74"/>
      <c r="GX191" s="74"/>
      <c r="GY191" s="74"/>
      <c r="GZ191" s="74"/>
      <c r="HA191" s="74"/>
      <c r="HB191" s="74"/>
      <c r="HC191" s="74"/>
      <c r="HD191" s="74"/>
      <c r="HE191" s="74"/>
      <c r="HF191" s="74"/>
      <c r="HG191" s="74"/>
      <c r="HH191" s="74"/>
      <c r="HI191" s="74"/>
      <c r="HJ191" s="74"/>
      <c r="HK191" s="74"/>
      <c r="HL191" s="74"/>
      <c r="HM191" s="74"/>
      <c r="HN191" s="74"/>
      <c r="HO191" s="74"/>
      <c r="HP191" s="74"/>
      <c r="HQ191" s="74"/>
      <c r="HR191" s="74"/>
      <c r="HS191" s="74"/>
      <c r="HT191" s="74"/>
      <c r="HU191" s="74"/>
      <c r="HV191" s="74"/>
      <c r="HW191" s="74"/>
      <c r="HX191" s="74"/>
      <c r="HY191" s="74"/>
      <c r="HZ191" s="74"/>
      <c r="IA191" s="74"/>
      <c r="IB191" s="74"/>
      <c r="IC191" s="74"/>
      <c r="ID191" s="74"/>
      <c r="IE191" s="74"/>
      <c r="IF191" s="74"/>
      <c r="IG191" s="74"/>
      <c r="IH191" s="74"/>
      <c r="II191" s="74"/>
      <c r="IJ191" s="74"/>
      <c r="IK191" s="74"/>
      <c r="IL191" s="74"/>
      <c r="IM191" s="74"/>
    </row>
    <row r="192" spans="1:247" ht="15.75" x14ac:dyDescent="0.25">
      <c r="A192" s="10" t="s">
        <v>384</v>
      </c>
      <c r="B192" s="157">
        <f t="shared" si="517"/>
        <v>2532</v>
      </c>
      <c r="C192" s="157">
        <f t="shared" si="518"/>
        <v>2532</v>
      </c>
      <c r="D192" s="157">
        <f t="shared" si="519"/>
        <v>2532</v>
      </c>
      <c r="E192" s="157"/>
      <c r="F192" s="229">
        <f t="shared" si="516"/>
        <v>0</v>
      </c>
      <c r="G192" s="74">
        <f t="shared" si="600"/>
        <v>0</v>
      </c>
      <c r="H192" s="74"/>
      <c r="I192" s="74"/>
      <c r="J192" s="74"/>
      <c r="K192" s="74"/>
      <c r="L192" s="74"/>
      <c r="M192" s="74"/>
      <c r="N192" s="74"/>
      <c r="O192" s="74"/>
      <c r="P192" s="74"/>
      <c r="Q192" s="74"/>
      <c r="R192" s="74"/>
      <c r="S192" s="74"/>
      <c r="T192" s="74"/>
      <c r="U192" s="74"/>
      <c r="V192" s="74"/>
      <c r="W192" s="74"/>
      <c r="X192" s="74"/>
      <c r="Y192" s="74"/>
      <c r="Z192" s="74"/>
      <c r="AA192" s="74"/>
      <c r="AB192" s="74"/>
      <c r="AC192" s="74"/>
      <c r="AD192" s="74"/>
      <c r="AE192" s="74"/>
      <c r="AF192" s="74"/>
      <c r="AG192" s="74"/>
      <c r="AH192" s="74"/>
      <c r="AI192" s="74"/>
      <c r="AJ192" s="74"/>
      <c r="AK192" s="74"/>
      <c r="AL192" s="74"/>
      <c r="AM192" s="74"/>
      <c r="AN192" s="74"/>
      <c r="AO192" s="74"/>
      <c r="AP192" s="74"/>
      <c r="AQ192" s="74"/>
      <c r="AR192" s="74"/>
      <c r="AS192" s="74"/>
      <c r="AT192" s="74"/>
      <c r="AU192" s="74"/>
      <c r="AV192" s="196"/>
      <c r="AW192" s="196"/>
      <c r="AX192" s="196"/>
      <c r="AY192" s="196"/>
      <c r="AZ192" s="74"/>
      <c r="BA192" s="74"/>
      <c r="BB192" s="74"/>
      <c r="BC192" s="192"/>
      <c r="BD192" s="192"/>
      <c r="BE192" s="74"/>
      <c r="BF192" s="74"/>
      <c r="BG192" s="192"/>
      <c r="BH192" s="74">
        <v>2532</v>
      </c>
      <c r="BI192" s="74">
        <v>2532</v>
      </c>
      <c r="BJ192" s="74">
        <v>0</v>
      </c>
      <c r="BK192" s="75">
        <f t="shared" si="520"/>
        <v>0</v>
      </c>
      <c r="BL192" s="74"/>
      <c r="BM192" s="74"/>
      <c r="BN192" s="74"/>
      <c r="BO192" s="192"/>
      <c r="BP192" s="192"/>
      <c r="BQ192" s="74"/>
      <c r="BR192" s="74"/>
      <c r="BS192" s="192"/>
      <c r="BT192" s="74"/>
      <c r="BU192" s="74"/>
      <c r="BV192" s="74"/>
      <c r="BW192" s="74"/>
      <c r="BX192" s="73"/>
      <c r="BY192" s="73"/>
      <c r="BZ192" s="74"/>
      <c r="CA192" s="192"/>
      <c r="CB192" s="74"/>
      <c r="CC192" s="74"/>
      <c r="CD192" s="74"/>
      <c r="CE192" s="192"/>
      <c r="CF192" s="74"/>
      <c r="CG192" s="74"/>
      <c r="CH192" s="74"/>
      <c r="CI192" s="74"/>
      <c r="CJ192" s="74"/>
      <c r="CK192" s="74"/>
      <c r="CL192" s="74"/>
      <c r="CM192" s="74"/>
      <c r="CN192" s="73"/>
      <c r="CO192" s="73"/>
      <c r="CP192" s="74"/>
      <c r="CQ192" s="192"/>
      <c r="CR192" s="73"/>
      <c r="CS192" s="73"/>
      <c r="CT192" s="74"/>
      <c r="CU192" s="192"/>
      <c r="CV192" s="74"/>
      <c r="CW192" s="74"/>
      <c r="CX192" s="74"/>
      <c r="CY192" s="192"/>
      <c r="CZ192" s="74"/>
      <c r="DA192" s="74"/>
      <c r="DB192" s="74"/>
      <c r="DC192" s="192"/>
      <c r="DD192" s="74"/>
      <c r="DE192" s="74"/>
      <c r="DF192" s="74"/>
      <c r="DG192" s="192"/>
      <c r="DH192" s="74"/>
      <c r="DI192" s="74"/>
      <c r="DJ192" s="74"/>
      <c r="DK192" s="192"/>
      <c r="DL192" s="74"/>
      <c r="DM192" s="74"/>
      <c r="DN192" s="74"/>
      <c r="DO192" s="192"/>
      <c r="DP192" s="74"/>
      <c r="DQ192" s="74"/>
      <c r="DR192" s="74"/>
      <c r="DS192" s="74"/>
      <c r="DT192" s="74"/>
      <c r="DU192" s="74"/>
      <c r="DV192" s="74"/>
      <c r="DW192" s="74"/>
      <c r="DX192" s="74"/>
      <c r="DY192" s="74"/>
      <c r="DZ192" s="74"/>
      <c r="EA192" s="74"/>
      <c r="EB192" s="74"/>
      <c r="EC192" s="74"/>
      <c r="ED192" s="74"/>
      <c r="EE192" s="74"/>
      <c r="EF192" s="74"/>
      <c r="EG192" s="74"/>
      <c r="EH192" s="74"/>
      <c r="EI192" s="74"/>
      <c r="EJ192" s="192"/>
      <c r="EK192" s="73"/>
      <c r="EL192" s="74"/>
      <c r="EM192" s="192"/>
      <c r="EN192" s="74"/>
      <c r="EO192" s="74"/>
      <c r="EP192" s="74"/>
      <c r="EQ192" s="74"/>
      <c r="ER192" s="74"/>
      <c r="ES192" s="74"/>
      <c r="ET192" s="74"/>
      <c r="EU192" s="74"/>
      <c r="EV192" s="77"/>
      <c r="EW192" s="77"/>
      <c r="EX192" s="77"/>
      <c r="EY192" s="77"/>
      <c r="EZ192" s="74"/>
      <c r="FA192" s="74"/>
      <c r="FB192" s="74"/>
      <c r="FC192" s="74"/>
      <c r="FD192" s="74"/>
      <c r="FE192" s="74"/>
      <c r="FF192" s="74"/>
      <c r="FG192" s="74"/>
      <c r="FH192" s="74"/>
      <c r="FI192" s="74"/>
      <c r="FJ192" s="74"/>
      <c r="FK192" s="74"/>
      <c r="FL192" s="74"/>
      <c r="FM192" s="74"/>
      <c r="FN192" s="74"/>
      <c r="FO192" s="74"/>
      <c r="FP192" s="74"/>
      <c r="FQ192" s="74"/>
      <c r="FR192" s="74"/>
      <c r="FS192" s="74"/>
      <c r="FT192" s="74"/>
      <c r="FU192" s="74"/>
      <c r="FV192" s="74"/>
      <c r="FW192" s="74"/>
      <c r="FX192" s="74"/>
      <c r="FY192" s="74"/>
      <c r="FZ192" s="74"/>
      <c r="GA192" s="74"/>
      <c r="GB192" s="74"/>
      <c r="GC192" s="74"/>
      <c r="GD192" s="74"/>
      <c r="GE192" s="74"/>
      <c r="GF192" s="74"/>
      <c r="GG192" s="74"/>
      <c r="GH192" s="74"/>
      <c r="GI192" s="74"/>
      <c r="GJ192" s="74"/>
      <c r="GK192" s="74"/>
      <c r="GL192" s="74"/>
      <c r="GM192" s="74"/>
      <c r="GN192" s="74"/>
      <c r="GO192" s="74"/>
      <c r="GP192" s="74"/>
      <c r="GQ192" s="74"/>
      <c r="GR192" s="74"/>
      <c r="GS192" s="74"/>
      <c r="GT192" s="74"/>
      <c r="GU192" s="74"/>
      <c r="GV192" s="74"/>
      <c r="GW192" s="74"/>
      <c r="GX192" s="74"/>
      <c r="GY192" s="74"/>
      <c r="GZ192" s="74"/>
      <c r="HA192" s="74"/>
      <c r="HB192" s="74"/>
      <c r="HC192" s="74"/>
      <c r="HD192" s="74"/>
      <c r="HE192" s="74"/>
      <c r="HF192" s="74"/>
      <c r="HG192" s="74"/>
      <c r="HH192" s="74"/>
      <c r="HI192" s="74"/>
      <c r="HJ192" s="74"/>
      <c r="HK192" s="74"/>
      <c r="HL192" s="74"/>
      <c r="HM192" s="74"/>
      <c r="HN192" s="74"/>
      <c r="HO192" s="74"/>
      <c r="HP192" s="74"/>
      <c r="HQ192" s="74"/>
      <c r="HR192" s="74"/>
      <c r="HS192" s="74"/>
      <c r="HT192" s="74"/>
      <c r="HU192" s="74"/>
      <c r="HV192" s="74"/>
      <c r="HW192" s="74"/>
      <c r="HX192" s="74"/>
      <c r="HY192" s="74"/>
      <c r="HZ192" s="74"/>
      <c r="IA192" s="74"/>
      <c r="IB192" s="74"/>
      <c r="IC192" s="74"/>
      <c r="ID192" s="74"/>
      <c r="IE192" s="74"/>
      <c r="IF192" s="74"/>
      <c r="IG192" s="74"/>
      <c r="IH192" s="74"/>
      <c r="II192" s="74"/>
      <c r="IJ192" s="74"/>
      <c r="IK192" s="74"/>
      <c r="IL192" s="74"/>
      <c r="IM192" s="74"/>
    </row>
    <row r="193" spans="1:247" ht="15.75" x14ac:dyDescent="0.25">
      <c r="A193" s="10" t="s">
        <v>385</v>
      </c>
      <c r="B193" s="157">
        <f t="shared" si="517"/>
        <v>2895</v>
      </c>
      <c r="C193" s="157">
        <f t="shared" si="518"/>
        <v>2895</v>
      </c>
      <c r="D193" s="157">
        <f t="shared" si="519"/>
        <v>2895</v>
      </c>
      <c r="E193" s="157"/>
      <c r="F193" s="229">
        <f t="shared" si="516"/>
        <v>0</v>
      </c>
      <c r="G193" s="74">
        <f t="shared" si="600"/>
        <v>0</v>
      </c>
      <c r="H193" s="74"/>
      <c r="I193" s="74"/>
      <c r="J193" s="74"/>
      <c r="K193" s="74"/>
      <c r="L193" s="74"/>
      <c r="M193" s="74"/>
      <c r="N193" s="74"/>
      <c r="O193" s="74"/>
      <c r="P193" s="74"/>
      <c r="Q193" s="74"/>
      <c r="R193" s="74"/>
      <c r="S193" s="74"/>
      <c r="T193" s="74"/>
      <c r="U193" s="74"/>
      <c r="V193" s="74"/>
      <c r="W193" s="74"/>
      <c r="X193" s="74"/>
      <c r="Y193" s="74"/>
      <c r="Z193" s="74"/>
      <c r="AA193" s="74"/>
      <c r="AB193" s="74"/>
      <c r="AC193" s="74"/>
      <c r="AD193" s="74"/>
      <c r="AE193" s="74"/>
      <c r="AF193" s="74"/>
      <c r="AG193" s="74"/>
      <c r="AH193" s="74"/>
      <c r="AI193" s="74"/>
      <c r="AJ193" s="74"/>
      <c r="AK193" s="74"/>
      <c r="AL193" s="74"/>
      <c r="AM193" s="74"/>
      <c r="AN193" s="74"/>
      <c r="AO193" s="74"/>
      <c r="AP193" s="74"/>
      <c r="AQ193" s="74"/>
      <c r="AR193" s="74"/>
      <c r="AS193" s="74"/>
      <c r="AT193" s="74"/>
      <c r="AU193" s="74"/>
      <c r="AV193" s="196"/>
      <c r="AW193" s="196"/>
      <c r="AX193" s="196"/>
      <c r="AY193" s="196"/>
      <c r="AZ193" s="74"/>
      <c r="BA193" s="74"/>
      <c r="BB193" s="74"/>
      <c r="BC193" s="192"/>
      <c r="BD193" s="192"/>
      <c r="BE193" s="74"/>
      <c r="BF193" s="74"/>
      <c r="BG193" s="192"/>
      <c r="BH193" s="74">
        <v>2895</v>
      </c>
      <c r="BI193" s="74">
        <v>2895</v>
      </c>
      <c r="BJ193" s="74">
        <v>0</v>
      </c>
      <c r="BK193" s="75">
        <f t="shared" si="520"/>
        <v>0</v>
      </c>
      <c r="BL193" s="74"/>
      <c r="BM193" s="74"/>
      <c r="BN193" s="74"/>
      <c r="BO193" s="192"/>
      <c r="BP193" s="192"/>
      <c r="BQ193" s="74"/>
      <c r="BR193" s="74"/>
      <c r="BS193" s="192"/>
      <c r="BT193" s="74"/>
      <c r="BU193" s="74"/>
      <c r="BV193" s="74"/>
      <c r="BW193" s="74"/>
      <c r="BX193" s="73"/>
      <c r="BY193" s="73"/>
      <c r="BZ193" s="74"/>
      <c r="CA193" s="192"/>
      <c r="CB193" s="74"/>
      <c r="CC193" s="74"/>
      <c r="CD193" s="74"/>
      <c r="CE193" s="192"/>
      <c r="CF193" s="74"/>
      <c r="CG193" s="74"/>
      <c r="CH193" s="74"/>
      <c r="CI193" s="74"/>
      <c r="CJ193" s="74"/>
      <c r="CK193" s="74"/>
      <c r="CL193" s="74"/>
      <c r="CM193" s="74"/>
      <c r="CN193" s="73"/>
      <c r="CO193" s="73"/>
      <c r="CP193" s="74"/>
      <c r="CQ193" s="192"/>
      <c r="CR193" s="73"/>
      <c r="CS193" s="73"/>
      <c r="CT193" s="74"/>
      <c r="CU193" s="192"/>
      <c r="CV193" s="74"/>
      <c r="CW193" s="74"/>
      <c r="CX193" s="74"/>
      <c r="CY193" s="192"/>
      <c r="CZ193" s="74"/>
      <c r="DA193" s="74"/>
      <c r="DB193" s="74"/>
      <c r="DC193" s="192"/>
      <c r="DD193" s="74"/>
      <c r="DE193" s="74"/>
      <c r="DF193" s="74"/>
      <c r="DG193" s="192"/>
      <c r="DH193" s="74"/>
      <c r="DI193" s="74"/>
      <c r="DJ193" s="74"/>
      <c r="DK193" s="192"/>
      <c r="DL193" s="74"/>
      <c r="DM193" s="74"/>
      <c r="DN193" s="74"/>
      <c r="DO193" s="192"/>
      <c r="DP193" s="74"/>
      <c r="DQ193" s="74"/>
      <c r="DR193" s="74"/>
      <c r="DS193" s="74"/>
      <c r="DT193" s="74"/>
      <c r="DU193" s="74"/>
      <c r="DV193" s="74"/>
      <c r="DW193" s="74"/>
      <c r="DX193" s="74"/>
      <c r="DY193" s="74"/>
      <c r="DZ193" s="74"/>
      <c r="EA193" s="74"/>
      <c r="EB193" s="74"/>
      <c r="EC193" s="74"/>
      <c r="ED193" s="74"/>
      <c r="EE193" s="74"/>
      <c r="EF193" s="74"/>
      <c r="EG193" s="74"/>
      <c r="EH193" s="74"/>
      <c r="EI193" s="74"/>
      <c r="EJ193" s="192"/>
      <c r="EK193" s="73"/>
      <c r="EL193" s="74"/>
      <c r="EM193" s="192"/>
      <c r="EN193" s="74"/>
      <c r="EO193" s="74"/>
      <c r="EP193" s="74"/>
      <c r="EQ193" s="74"/>
      <c r="ER193" s="74"/>
      <c r="ES193" s="74"/>
      <c r="ET193" s="74"/>
      <c r="EU193" s="74"/>
      <c r="EV193" s="77"/>
      <c r="EW193" s="77"/>
      <c r="EX193" s="77"/>
      <c r="EY193" s="77"/>
      <c r="EZ193" s="74"/>
      <c r="FA193" s="74"/>
      <c r="FB193" s="74"/>
      <c r="FC193" s="74"/>
      <c r="FD193" s="74"/>
      <c r="FE193" s="74"/>
      <c r="FF193" s="74"/>
      <c r="FG193" s="74"/>
      <c r="FH193" s="74"/>
      <c r="FI193" s="74"/>
      <c r="FJ193" s="74"/>
      <c r="FK193" s="74"/>
      <c r="FL193" s="74"/>
      <c r="FM193" s="74"/>
      <c r="FN193" s="74"/>
      <c r="FO193" s="74"/>
      <c r="FP193" s="74"/>
      <c r="FQ193" s="74"/>
      <c r="FR193" s="74"/>
      <c r="FS193" s="74"/>
      <c r="FT193" s="74"/>
      <c r="FU193" s="74"/>
      <c r="FV193" s="74"/>
      <c r="FW193" s="74"/>
      <c r="FX193" s="74"/>
      <c r="FY193" s="74"/>
      <c r="FZ193" s="74"/>
      <c r="GA193" s="74"/>
      <c r="GB193" s="74"/>
      <c r="GC193" s="74"/>
      <c r="GD193" s="74"/>
      <c r="GE193" s="74"/>
      <c r="GF193" s="74"/>
      <c r="GG193" s="74"/>
      <c r="GH193" s="74"/>
      <c r="GI193" s="74"/>
      <c r="GJ193" s="74"/>
      <c r="GK193" s="74"/>
      <c r="GL193" s="74"/>
      <c r="GM193" s="74"/>
      <c r="GN193" s="74"/>
      <c r="GO193" s="74"/>
      <c r="GP193" s="74"/>
      <c r="GQ193" s="74"/>
      <c r="GR193" s="74"/>
      <c r="GS193" s="74"/>
      <c r="GT193" s="74"/>
      <c r="GU193" s="74"/>
      <c r="GV193" s="74"/>
      <c r="GW193" s="74"/>
      <c r="GX193" s="74"/>
      <c r="GY193" s="74"/>
      <c r="GZ193" s="74"/>
      <c r="HA193" s="74"/>
      <c r="HB193" s="74"/>
      <c r="HC193" s="74"/>
      <c r="HD193" s="74"/>
      <c r="HE193" s="74"/>
      <c r="HF193" s="74"/>
      <c r="HG193" s="74"/>
      <c r="HH193" s="74"/>
      <c r="HI193" s="74"/>
      <c r="HJ193" s="74"/>
      <c r="HK193" s="74"/>
      <c r="HL193" s="74"/>
      <c r="HM193" s="74"/>
      <c r="HN193" s="74"/>
      <c r="HO193" s="74"/>
      <c r="HP193" s="74"/>
      <c r="HQ193" s="74"/>
      <c r="HR193" s="74"/>
      <c r="HS193" s="74"/>
      <c r="HT193" s="74"/>
      <c r="HU193" s="74"/>
      <c r="HV193" s="74"/>
      <c r="HW193" s="74"/>
      <c r="HX193" s="74"/>
      <c r="HY193" s="74"/>
      <c r="HZ193" s="74"/>
      <c r="IA193" s="74"/>
      <c r="IB193" s="74"/>
      <c r="IC193" s="74"/>
      <c r="ID193" s="74"/>
      <c r="IE193" s="74"/>
      <c r="IF193" s="74"/>
      <c r="IG193" s="74"/>
      <c r="IH193" s="74"/>
      <c r="II193" s="74"/>
      <c r="IJ193" s="74"/>
      <c r="IK193" s="74"/>
      <c r="IL193" s="74"/>
      <c r="IM193" s="74"/>
    </row>
    <row r="194" spans="1:247" ht="15.75" x14ac:dyDescent="0.25">
      <c r="A194" s="10" t="s">
        <v>386</v>
      </c>
      <c r="B194" s="157">
        <f t="shared" si="517"/>
        <v>4077</v>
      </c>
      <c r="C194" s="157">
        <f t="shared" si="518"/>
        <v>4077</v>
      </c>
      <c r="D194" s="157">
        <f t="shared" si="519"/>
        <v>4077</v>
      </c>
      <c r="E194" s="157"/>
      <c r="F194" s="229">
        <f t="shared" si="516"/>
        <v>0</v>
      </c>
      <c r="G194" s="74">
        <f t="shared" si="600"/>
        <v>0</v>
      </c>
      <c r="H194" s="74"/>
      <c r="I194" s="74"/>
      <c r="J194" s="74"/>
      <c r="K194" s="74"/>
      <c r="L194" s="74"/>
      <c r="M194" s="74"/>
      <c r="N194" s="74"/>
      <c r="O194" s="74"/>
      <c r="P194" s="74"/>
      <c r="Q194" s="74"/>
      <c r="R194" s="74"/>
      <c r="S194" s="74"/>
      <c r="T194" s="74"/>
      <c r="U194" s="74"/>
      <c r="V194" s="74"/>
      <c r="W194" s="74"/>
      <c r="X194" s="74"/>
      <c r="Y194" s="74"/>
      <c r="Z194" s="74"/>
      <c r="AA194" s="74"/>
      <c r="AB194" s="74"/>
      <c r="AC194" s="74"/>
      <c r="AD194" s="74"/>
      <c r="AE194" s="74"/>
      <c r="AF194" s="74"/>
      <c r="AG194" s="74"/>
      <c r="AH194" s="74"/>
      <c r="AI194" s="74"/>
      <c r="AJ194" s="74"/>
      <c r="AK194" s="74"/>
      <c r="AL194" s="74"/>
      <c r="AM194" s="74"/>
      <c r="AN194" s="74"/>
      <c r="AO194" s="74"/>
      <c r="AP194" s="74"/>
      <c r="AQ194" s="74"/>
      <c r="AR194" s="74"/>
      <c r="AS194" s="74"/>
      <c r="AT194" s="74"/>
      <c r="AU194" s="74"/>
      <c r="AV194" s="196"/>
      <c r="AW194" s="196"/>
      <c r="AX194" s="196"/>
      <c r="AY194" s="196"/>
      <c r="AZ194" s="74"/>
      <c r="BA194" s="74"/>
      <c r="BB194" s="74"/>
      <c r="BC194" s="192"/>
      <c r="BD194" s="192"/>
      <c r="BE194" s="74"/>
      <c r="BF194" s="74"/>
      <c r="BG194" s="192"/>
      <c r="BH194" s="74">
        <v>4077</v>
      </c>
      <c r="BI194" s="74">
        <v>4077</v>
      </c>
      <c r="BJ194" s="74">
        <v>0</v>
      </c>
      <c r="BK194" s="75">
        <f t="shared" si="520"/>
        <v>0</v>
      </c>
      <c r="BL194" s="74"/>
      <c r="BM194" s="74"/>
      <c r="BN194" s="74"/>
      <c r="BO194" s="192"/>
      <c r="BP194" s="192"/>
      <c r="BQ194" s="74"/>
      <c r="BR194" s="74"/>
      <c r="BS194" s="192"/>
      <c r="BT194" s="74"/>
      <c r="BU194" s="74"/>
      <c r="BV194" s="74"/>
      <c r="BW194" s="74"/>
      <c r="BX194" s="73"/>
      <c r="BY194" s="73"/>
      <c r="BZ194" s="74"/>
      <c r="CA194" s="192"/>
      <c r="CB194" s="74"/>
      <c r="CC194" s="74"/>
      <c r="CD194" s="74"/>
      <c r="CE194" s="192"/>
      <c r="CF194" s="74"/>
      <c r="CG194" s="74"/>
      <c r="CH194" s="74"/>
      <c r="CI194" s="74"/>
      <c r="CJ194" s="74"/>
      <c r="CK194" s="74"/>
      <c r="CL194" s="74"/>
      <c r="CM194" s="74"/>
      <c r="CN194" s="73"/>
      <c r="CO194" s="73"/>
      <c r="CP194" s="74"/>
      <c r="CQ194" s="192"/>
      <c r="CR194" s="73"/>
      <c r="CS194" s="73"/>
      <c r="CT194" s="74"/>
      <c r="CU194" s="192"/>
      <c r="CV194" s="74"/>
      <c r="CW194" s="74"/>
      <c r="CX194" s="74"/>
      <c r="CY194" s="192"/>
      <c r="CZ194" s="74"/>
      <c r="DA194" s="74"/>
      <c r="DB194" s="74"/>
      <c r="DC194" s="192"/>
      <c r="DD194" s="74"/>
      <c r="DE194" s="74"/>
      <c r="DF194" s="74"/>
      <c r="DG194" s="192"/>
      <c r="DH194" s="74"/>
      <c r="DI194" s="74"/>
      <c r="DJ194" s="74"/>
      <c r="DK194" s="192"/>
      <c r="DL194" s="74"/>
      <c r="DM194" s="74"/>
      <c r="DN194" s="74"/>
      <c r="DO194" s="192"/>
      <c r="DP194" s="74"/>
      <c r="DQ194" s="74"/>
      <c r="DR194" s="74"/>
      <c r="DS194" s="74"/>
      <c r="DT194" s="74"/>
      <c r="DU194" s="74"/>
      <c r="DV194" s="74"/>
      <c r="DW194" s="74"/>
      <c r="DX194" s="74"/>
      <c r="DY194" s="74"/>
      <c r="DZ194" s="74"/>
      <c r="EA194" s="74"/>
      <c r="EB194" s="74"/>
      <c r="EC194" s="74"/>
      <c r="ED194" s="74"/>
      <c r="EE194" s="74"/>
      <c r="EF194" s="74"/>
      <c r="EG194" s="74"/>
      <c r="EH194" s="74"/>
      <c r="EI194" s="74"/>
      <c r="EJ194" s="192"/>
      <c r="EK194" s="73"/>
      <c r="EL194" s="74"/>
      <c r="EM194" s="192"/>
      <c r="EN194" s="74"/>
      <c r="EO194" s="74"/>
      <c r="EP194" s="74"/>
      <c r="EQ194" s="74"/>
      <c r="ER194" s="74"/>
      <c r="ES194" s="74"/>
      <c r="ET194" s="74"/>
      <c r="EU194" s="74"/>
      <c r="EV194" s="77"/>
      <c r="EW194" s="77"/>
      <c r="EX194" s="77"/>
      <c r="EY194" s="77"/>
      <c r="EZ194" s="74"/>
      <c r="FA194" s="74"/>
      <c r="FB194" s="74"/>
      <c r="FC194" s="74"/>
      <c r="FD194" s="74"/>
      <c r="FE194" s="74"/>
      <c r="FF194" s="74"/>
      <c r="FG194" s="74"/>
      <c r="FH194" s="74"/>
      <c r="FI194" s="74"/>
      <c r="FJ194" s="74"/>
      <c r="FK194" s="74"/>
      <c r="FL194" s="74"/>
      <c r="FM194" s="74"/>
      <c r="FN194" s="74"/>
      <c r="FO194" s="74"/>
      <c r="FP194" s="74"/>
      <c r="FQ194" s="74"/>
      <c r="FR194" s="74"/>
      <c r="FS194" s="74"/>
      <c r="FT194" s="74"/>
      <c r="FU194" s="74"/>
      <c r="FV194" s="74"/>
      <c r="FW194" s="74"/>
      <c r="FX194" s="74"/>
      <c r="FY194" s="74"/>
      <c r="FZ194" s="74"/>
      <c r="GA194" s="74"/>
      <c r="GB194" s="74"/>
      <c r="GC194" s="74"/>
      <c r="GD194" s="74"/>
      <c r="GE194" s="74"/>
      <c r="GF194" s="74"/>
      <c r="GG194" s="74"/>
      <c r="GH194" s="74"/>
      <c r="GI194" s="74"/>
      <c r="GJ194" s="74"/>
      <c r="GK194" s="74"/>
      <c r="GL194" s="74"/>
      <c r="GM194" s="74"/>
      <c r="GN194" s="74"/>
      <c r="GO194" s="74"/>
      <c r="GP194" s="74"/>
      <c r="GQ194" s="74"/>
      <c r="GR194" s="74"/>
      <c r="GS194" s="74"/>
      <c r="GT194" s="74"/>
      <c r="GU194" s="74"/>
      <c r="GV194" s="74"/>
      <c r="GW194" s="74"/>
      <c r="GX194" s="74"/>
      <c r="GY194" s="74"/>
      <c r="GZ194" s="74"/>
      <c r="HA194" s="74"/>
      <c r="HB194" s="74"/>
      <c r="HC194" s="74"/>
      <c r="HD194" s="74"/>
      <c r="HE194" s="74"/>
      <c r="HF194" s="74"/>
      <c r="HG194" s="74"/>
      <c r="HH194" s="74"/>
      <c r="HI194" s="74"/>
      <c r="HJ194" s="74"/>
      <c r="HK194" s="74"/>
      <c r="HL194" s="74"/>
      <c r="HM194" s="74"/>
      <c r="HN194" s="74"/>
      <c r="HO194" s="74"/>
      <c r="HP194" s="74"/>
      <c r="HQ194" s="74"/>
      <c r="HR194" s="74"/>
      <c r="HS194" s="74"/>
      <c r="HT194" s="74"/>
      <c r="HU194" s="74"/>
      <c r="HV194" s="74"/>
      <c r="HW194" s="74"/>
      <c r="HX194" s="74"/>
      <c r="HY194" s="74"/>
      <c r="HZ194" s="74"/>
      <c r="IA194" s="74"/>
      <c r="IB194" s="74"/>
      <c r="IC194" s="74"/>
      <c r="ID194" s="74"/>
      <c r="IE194" s="74"/>
      <c r="IF194" s="74"/>
      <c r="IG194" s="74"/>
      <c r="IH194" s="74"/>
      <c r="II194" s="74"/>
      <c r="IJ194" s="74"/>
      <c r="IK194" s="74"/>
      <c r="IL194" s="74"/>
      <c r="IM194" s="74"/>
    </row>
    <row r="195" spans="1:247" ht="15.75" x14ac:dyDescent="0.25">
      <c r="A195" s="10" t="s">
        <v>387</v>
      </c>
      <c r="B195" s="157">
        <f t="shared" si="517"/>
        <v>5187</v>
      </c>
      <c r="C195" s="157">
        <f t="shared" si="518"/>
        <v>5187</v>
      </c>
      <c r="D195" s="157">
        <f t="shared" si="519"/>
        <v>5187</v>
      </c>
      <c r="E195" s="157"/>
      <c r="F195" s="229">
        <f t="shared" si="516"/>
        <v>0</v>
      </c>
      <c r="G195" s="74">
        <f t="shared" si="600"/>
        <v>0</v>
      </c>
      <c r="H195" s="74"/>
      <c r="I195" s="74"/>
      <c r="J195" s="74"/>
      <c r="K195" s="74"/>
      <c r="L195" s="74"/>
      <c r="M195" s="74"/>
      <c r="N195" s="74"/>
      <c r="O195" s="74"/>
      <c r="P195" s="74"/>
      <c r="Q195" s="74"/>
      <c r="R195" s="74"/>
      <c r="S195" s="74"/>
      <c r="T195" s="74"/>
      <c r="U195" s="74"/>
      <c r="V195" s="74"/>
      <c r="W195" s="74"/>
      <c r="X195" s="74"/>
      <c r="Y195" s="74"/>
      <c r="Z195" s="74"/>
      <c r="AA195" s="74"/>
      <c r="AB195" s="74"/>
      <c r="AC195" s="74"/>
      <c r="AD195" s="74"/>
      <c r="AE195" s="74"/>
      <c r="AF195" s="74"/>
      <c r="AG195" s="74"/>
      <c r="AH195" s="74"/>
      <c r="AI195" s="74"/>
      <c r="AJ195" s="74"/>
      <c r="AK195" s="74"/>
      <c r="AL195" s="74"/>
      <c r="AM195" s="74"/>
      <c r="AN195" s="74"/>
      <c r="AO195" s="74"/>
      <c r="AP195" s="74"/>
      <c r="AQ195" s="74"/>
      <c r="AR195" s="74"/>
      <c r="AS195" s="74"/>
      <c r="AT195" s="74"/>
      <c r="AU195" s="74"/>
      <c r="AV195" s="196"/>
      <c r="AW195" s="196"/>
      <c r="AX195" s="196"/>
      <c r="AY195" s="196"/>
      <c r="AZ195" s="74"/>
      <c r="BA195" s="74"/>
      <c r="BB195" s="74"/>
      <c r="BC195" s="192"/>
      <c r="BD195" s="192"/>
      <c r="BE195" s="74"/>
      <c r="BF195" s="74"/>
      <c r="BG195" s="192"/>
      <c r="BH195" s="74">
        <v>5187</v>
      </c>
      <c r="BI195" s="74">
        <v>5187</v>
      </c>
      <c r="BJ195" s="74">
        <v>0</v>
      </c>
      <c r="BK195" s="75">
        <f t="shared" si="520"/>
        <v>0</v>
      </c>
      <c r="BL195" s="74"/>
      <c r="BM195" s="74"/>
      <c r="BN195" s="74"/>
      <c r="BO195" s="192"/>
      <c r="BP195" s="192"/>
      <c r="BQ195" s="74"/>
      <c r="BR195" s="74"/>
      <c r="BS195" s="192"/>
      <c r="BT195" s="74"/>
      <c r="BU195" s="74"/>
      <c r="BV195" s="74"/>
      <c r="BW195" s="74"/>
      <c r="BX195" s="73"/>
      <c r="BY195" s="73"/>
      <c r="BZ195" s="74"/>
      <c r="CA195" s="192"/>
      <c r="CB195" s="74"/>
      <c r="CC195" s="74"/>
      <c r="CD195" s="74"/>
      <c r="CE195" s="192"/>
      <c r="CF195" s="74"/>
      <c r="CG195" s="74"/>
      <c r="CH195" s="74"/>
      <c r="CI195" s="74"/>
      <c r="CJ195" s="74"/>
      <c r="CK195" s="74"/>
      <c r="CL195" s="74"/>
      <c r="CM195" s="74"/>
      <c r="CN195" s="73"/>
      <c r="CO195" s="73"/>
      <c r="CP195" s="74"/>
      <c r="CQ195" s="192"/>
      <c r="CR195" s="73"/>
      <c r="CS195" s="73"/>
      <c r="CT195" s="74"/>
      <c r="CU195" s="192"/>
      <c r="CV195" s="74"/>
      <c r="CW195" s="74"/>
      <c r="CX195" s="74"/>
      <c r="CY195" s="192"/>
      <c r="CZ195" s="74"/>
      <c r="DA195" s="74"/>
      <c r="DB195" s="74"/>
      <c r="DC195" s="192"/>
      <c r="DD195" s="74"/>
      <c r="DE195" s="74"/>
      <c r="DF195" s="74"/>
      <c r="DG195" s="192"/>
      <c r="DH195" s="74"/>
      <c r="DI195" s="74"/>
      <c r="DJ195" s="74"/>
      <c r="DK195" s="192"/>
      <c r="DL195" s="74"/>
      <c r="DM195" s="74"/>
      <c r="DN195" s="74"/>
      <c r="DO195" s="192"/>
      <c r="DP195" s="74"/>
      <c r="DQ195" s="74"/>
      <c r="DR195" s="74"/>
      <c r="DS195" s="74"/>
      <c r="DT195" s="74"/>
      <c r="DU195" s="74"/>
      <c r="DV195" s="74"/>
      <c r="DW195" s="74"/>
      <c r="DX195" s="74"/>
      <c r="DY195" s="74"/>
      <c r="DZ195" s="74"/>
      <c r="EA195" s="74"/>
      <c r="EB195" s="74"/>
      <c r="EC195" s="74"/>
      <c r="ED195" s="74"/>
      <c r="EE195" s="74"/>
      <c r="EF195" s="74"/>
      <c r="EG195" s="74"/>
      <c r="EH195" s="74"/>
      <c r="EI195" s="74"/>
      <c r="EJ195" s="192"/>
      <c r="EK195" s="73"/>
      <c r="EL195" s="74"/>
      <c r="EM195" s="192"/>
      <c r="EN195" s="74"/>
      <c r="EO195" s="74"/>
      <c r="EP195" s="74"/>
      <c r="EQ195" s="74"/>
      <c r="ER195" s="74"/>
      <c r="ES195" s="74"/>
      <c r="ET195" s="74"/>
      <c r="EU195" s="74"/>
      <c r="EV195" s="77"/>
      <c r="EW195" s="77"/>
      <c r="EX195" s="77"/>
      <c r="EY195" s="77"/>
      <c r="EZ195" s="74"/>
      <c r="FA195" s="74"/>
      <c r="FB195" s="74"/>
      <c r="FC195" s="74"/>
      <c r="FD195" s="74"/>
      <c r="FE195" s="74"/>
      <c r="FF195" s="74"/>
      <c r="FG195" s="74"/>
      <c r="FH195" s="74"/>
      <c r="FI195" s="74"/>
      <c r="FJ195" s="74"/>
      <c r="FK195" s="74"/>
      <c r="FL195" s="74"/>
      <c r="FM195" s="74"/>
      <c r="FN195" s="74"/>
      <c r="FO195" s="74"/>
      <c r="FP195" s="74"/>
      <c r="FQ195" s="74"/>
      <c r="FR195" s="74"/>
      <c r="FS195" s="74"/>
      <c r="FT195" s="74"/>
      <c r="FU195" s="74"/>
      <c r="FV195" s="74"/>
      <c r="FW195" s="74"/>
      <c r="FX195" s="74"/>
      <c r="FY195" s="74"/>
      <c r="FZ195" s="74"/>
      <c r="GA195" s="74"/>
      <c r="GB195" s="74"/>
      <c r="GC195" s="74"/>
      <c r="GD195" s="74"/>
      <c r="GE195" s="74"/>
      <c r="GF195" s="74"/>
      <c r="GG195" s="74"/>
      <c r="GH195" s="74"/>
      <c r="GI195" s="74"/>
      <c r="GJ195" s="74"/>
      <c r="GK195" s="74"/>
      <c r="GL195" s="74"/>
      <c r="GM195" s="74"/>
      <c r="GN195" s="74"/>
      <c r="GO195" s="74"/>
      <c r="GP195" s="74"/>
      <c r="GQ195" s="74"/>
      <c r="GR195" s="74"/>
      <c r="GS195" s="74"/>
      <c r="GT195" s="74"/>
      <c r="GU195" s="74"/>
      <c r="GV195" s="74"/>
      <c r="GW195" s="74"/>
      <c r="GX195" s="74"/>
      <c r="GY195" s="74"/>
      <c r="GZ195" s="74"/>
      <c r="HA195" s="74"/>
      <c r="HB195" s="74"/>
      <c r="HC195" s="74"/>
      <c r="HD195" s="74"/>
      <c r="HE195" s="74"/>
      <c r="HF195" s="74"/>
      <c r="HG195" s="74"/>
      <c r="HH195" s="74"/>
      <c r="HI195" s="74"/>
      <c r="HJ195" s="74"/>
      <c r="HK195" s="74"/>
      <c r="HL195" s="74"/>
      <c r="HM195" s="74"/>
      <c r="HN195" s="74"/>
      <c r="HO195" s="74"/>
      <c r="HP195" s="74"/>
      <c r="HQ195" s="74"/>
      <c r="HR195" s="74"/>
      <c r="HS195" s="74"/>
      <c r="HT195" s="74"/>
      <c r="HU195" s="74"/>
      <c r="HV195" s="74"/>
      <c r="HW195" s="74"/>
      <c r="HX195" s="74"/>
      <c r="HY195" s="74"/>
      <c r="HZ195" s="74"/>
      <c r="IA195" s="74"/>
      <c r="IB195" s="74"/>
      <c r="IC195" s="74"/>
      <c r="ID195" s="74"/>
      <c r="IE195" s="74"/>
      <c r="IF195" s="74"/>
      <c r="IG195" s="74"/>
      <c r="IH195" s="74"/>
      <c r="II195" s="74"/>
      <c r="IJ195" s="74"/>
      <c r="IK195" s="74"/>
      <c r="IL195" s="74"/>
      <c r="IM195" s="74"/>
    </row>
    <row r="196" spans="1:247" ht="15.75" x14ac:dyDescent="0.25">
      <c r="A196" s="10" t="s">
        <v>237</v>
      </c>
      <c r="B196" s="157">
        <f t="shared" si="517"/>
        <v>5661</v>
      </c>
      <c r="C196" s="157">
        <f t="shared" si="518"/>
        <v>5661</v>
      </c>
      <c r="D196" s="157">
        <f t="shared" si="519"/>
        <v>5661</v>
      </c>
      <c r="E196" s="157"/>
      <c r="F196" s="229">
        <f t="shared" si="516"/>
        <v>0</v>
      </c>
      <c r="G196" s="74">
        <f t="shared" si="600"/>
        <v>0</v>
      </c>
      <c r="H196" s="74"/>
      <c r="I196" s="74"/>
      <c r="J196" s="74"/>
      <c r="K196" s="74"/>
      <c r="L196" s="74"/>
      <c r="M196" s="74"/>
      <c r="N196" s="74"/>
      <c r="O196" s="74"/>
      <c r="P196" s="74"/>
      <c r="Q196" s="74"/>
      <c r="R196" s="74"/>
      <c r="S196" s="74"/>
      <c r="T196" s="74"/>
      <c r="U196" s="74"/>
      <c r="V196" s="74"/>
      <c r="W196" s="74"/>
      <c r="X196" s="74"/>
      <c r="Y196" s="74"/>
      <c r="Z196" s="74"/>
      <c r="AA196" s="74"/>
      <c r="AB196" s="74"/>
      <c r="AC196" s="74"/>
      <c r="AD196" s="74"/>
      <c r="AE196" s="74"/>
      <c r="AF196" s="74"/>
      <c r="AG196" s="74"/>
      <c r="AH196" s="74"/>
      <c r="AI196" s="74"/>
      <c r="AJ196" s="74"/>
      <c r="AK196" s="74"/>
      <c r="AL196" s="74"/>
      <c r="AM196" s="74"/>
      <c r="AN196" s="74"/>
      <c r="AO196" s="74"/>
      <c r="AP196" s="74"/>
      <c r="AQ196" s="74"/>
      <c r="AR196" s="74"/>
      <c r="AS196" s="74"/>
      <c r="AT196" s="74"/>
      <c r="AU196" s="74"/>
      <c r="AV196" s="196"/>
      <c r="AW196" s="196"/>
      <c r="AX196" s="196"/>
      <c r="AY196" s="196"/>
      <c r="AZ196" s="74"/>
      <c r="BA196" s="74"/>
      <c r="BB196" s="74"/>
      <c r="BC196" s="192"/>
      <c r="BD196" s="192"/>
      <c r="BE196" s="74"/>
      <c r="BF196" s="74"/>
      <c r="BG196" s="192"/>
      <c r="BH196" s="74">
        <v>5661</v>
      </c>
      <c r="BI196" s="74">
        <v>5661</v>
      </c>
      <c r="BJ196" s="74">
        <v>0</v>
      </c>
      <c r="BK196" s="75">
        <f t="shared" si="520"/>
        <v>0</v>
      </c>
      <c r="BL196" s="74"/>
      <c r="BM196" s="74"/>
      <c r="BN196" s="74"/>
      <c r="BO196" s="192"/>
      <c r="BP196" s="192"/>
      <c r="BQ196" s="74"/>
      <c r="BR196" s="74"/>
      <c r="BS196" s="192"/>
      <c r="BT196" s="74"/>
      <c r="BU196" s="74"/>
      <c r="BV196" s="74"/>
      <c r="BW196" s="74"/>
      <c r="BX196" s="73"/>
      <c r="BY196" s="73"/>
      <c r="BZ196" s="74"/>
      <c r="CA196" s="192"/>
      <c r="CB196" s="74"/>
      <c r="CC196" s="74"/>
      <c r="CD196" s="74"/>
      <c r="CE196" s="192"/>
      <c r="CF196" s="74"/>
      <c r="CG196" s="74"/>
      <c r="CH196" s="74"/>
      <c r="CI196" s="74"/>
      <c r="CJ196" s="74"/>
      <c r="CK196" s="74"/>
      <c r="CL196" s="74"/>
      <c r="CM196" s="74"/>
      <c r="CN196" s="73"/>
      <c r="CO196" s="73"/>
      <c r="CP196" s="74"/>
      <c r="CQ196" s="192"/>
      <c r="CR196" s="73"/>
      <c r="CS196" s="73"/>
      <c r="CT196" s="74"/>
      <c r="CU196" s="192"/>
      <c r="CV196" s="74"/>
      <c r="CW196" s="74"/>
      <c r="CX196" s="74"/>
      <c r="CY196" s="192"/>
      <c r="CZ196" s="74"/>
      <c r="DA196" s="74"/>
      <c r="DB196" s="74"/>
      <c r="DC196" s="192"/>
      <c r="DD196" s="74"/>
      <c r="DE196" s="74"/>
      <c r="DF196" s="74"/>
      <c r="DG196" s="192"/>
      <c r="DH196" s="74"/>
      <c r="DI196" s="74"/>
      <c r="DJ196" s="74"/>
      <c r="DK196" s="192"/>
      <c r="DL196" s="74"/>
      <c r="DM196" s="74"/>
      <c r="DN196" s="74"/>
      <c r="DO196" s="192"/>
      <c r="DP196" s="74"/>
      <c r="DQ196" s="74"/>
      <c r="DR196" s="74"/>
      <c r="DS196" s="74"/>
      <c r="DT196" s="74"/>
      <c r="DU196" s="74"/>
      <c r="DV196" s="74"/>
      <c r="DW196" s="74"/>
      <c r="DX196" s="74"/>
      <c r="DY196" s="74"/>
      <c r="DZ196" s="74"/>
      <c r="EA196" s="74"/>
      <c r="EB196" s="74"/>
      <c r="EC196" s="74"/>
      <c r="ED196" s="74"/>
      <c r="EE196" s="74"/>
      <c r="EF196" s="74"/>
      <c r="EG196" s="74"/>
      <c r="EH196" s="74"/>
      <c r="EI196" s="74"/>
      <c r="EJ196" s="192"/>
      <c r="EK196" s="73"/>
      <c r="EL196" s="74"/>
      <c r="EM196" s="192"/>
      <c r="EN196" s="74"/>
      <c r="EO196" s="74"/>
      <c r="EP196" s="74"/>
      <c r="EQ196" s="74"/>
      <c r="ER196" s="74"/>
      <c r="ES196" s="74"/>
      <c r="ET196" s="74"/>
      <c r="EU196" s="74"/>
      <c r="EV196" s="77"/>
      <c r="EW196" s="77"/>
      <c r="EX196" s="77"/>
      <c r="EY196" s="77"/>
      <c r="EZ196" s="74"/>
      <c r="FA196" s="74"/>
      <c r="FB196" s="74"/>
      <c r="FC196" s="74"/>
      <c r="FD196" s="74"/>
      <c r="FE196" s="74"/>
      <c r="FF196" s="74"/>
      <c r="FG196" s="74"/>
      <c r="FH196" s="74"/>
      <c r="FI196" s="74"/>
      <c r="FJ196" s="74"/>
      <c r="FK196" s="74"/>
      <c r="FL196" s="74"/>
      <c r="FM196" s="74"/>
      <c r="FN196" s="74"/>
      <c r="FO196" s="74"/>
      <c r="FP196" s="74"/>
      <c r="FQ196" s="74"/>
      <c r="FR196" s="74"/>
      <c r="FS196" s="74"/>
      <c r="FT196" s="74"/>
      <c r="FU196" s="74"/>
      <c r="FV196" s="74"/>
      <c r="FW196" s="74"/>
      <c r="FX196" s="74"/>
      <c r="FY196" s="74"/>
      <c r="FZ196" s="74"/>
      <c r="GA196" s="74"/>
      <c r="GB196" s="74"/>
      <c r="GC196" s="74"/>
      <c r="GD196" s="74"/>
      <c r="GE196" s="74"/>
      <c r="GF196" s="74"/>
      <c r="GG196" s="74"/>
      <c r="GH196" s="74"/>
      <c r="GI196" s="74"/>
      <c r="GJ196" s="74"/>
      <c r="GK196" s="74"/>
      <c r="GL196" s="74"/>
      <c r="GM196" s="74"/>
      <c r="GN196" s="74"/>
      <c r="GO196" s="74"/>
      <c r="GP196" s="74"/>
      <c r="GQ196" s="74"/>
      <c r="GR196" s="74"/>
      <c r="GS196" s="74"/>
      <c r="GT196" s="74"/>
      <c r="GU196" s="74"/>
      <c r="GV196" s="74"/>
      <c r="GW196" s="74"/>
      <c r="GX196" s="74"/>
      <c r="GY196" s="74"/>
      <c r="GZ196" s="74"/>
      <c r="HA196" s="74"/>
      <c r="HB196" s="74"/>
      <c r="HC196" s="74"/>
      <c r="HD196" s="74"/>
      <c r="HE196" s="74"/>
      <c r="HF196" s="74"/>
      <c r="HG196" s="74"/>
      <c r="HH196" s="74"/>
      <c r="HI196" s="74"/>
      <c r="HJ196" s="74"/>
      <c r="HK196" s="74"/>
      <c r="HL196" s="74"/>
      <c r="HM196" s="74"/>
      <c r="HN196" s="74"/>
      <c r="HO196" s="74"/>
      <c r="HP196" s="74"/>
      <c r="HQ196" s="74"/>
      <c r="HR196" s="74"/>
      <c r="HS196" s="74"/>
      <c r="HT196" s="74"/>
      <c r="HU196" s="74"/>
      <c r="HV196" s="74"/>
      <c r="HW196" s="74"/>
      <c r="HX196" s="74"/>
      <c r="HY196" s="74"/>
      <c r="HZ196" s="74"/>
      <c r="IA196" s="74"/>
      <c r="IB196" s="74"/>
      <c r="IC196" s="74"/>
      <c r="ID196" s="74"/>
      <c r="IE196" s="74"/>
      <c r="IF196" s="74"/>
      <c r="IG196" s="74"/>
      <c r="IH196" s="74"/>
      <c r="II196" s="74"/>
      <c r="IJ196" s="74"/>
      <c r="IK196" s="74"/>
      <c r="IL196" s="74"/>
      <c r="IM196" s="74"/>
    </row>
    <row r="197" spans="1:247" ht="15.75" x14ac:dyDescent="0.25">
      <c r="A197" s="10" t="s">
        <v>388</v>
      </c>
      <c r="B197" s="157">
        <f t="shared" si="517"/>
        <v>3897</v>
      </c>
      <c r="C197" s="157">
        <f t="shared" si="518"/>
        <v>3897</v>
      </c>
      <c r="D197" s="157">
        <f t="shared" si="519"/>
        <v>3897</v>
      </c>
      <c r="E197" s="157"/>
      <c r="F197" s="229">
        <f t="shared" si="516"/>
        <v>0</v>
      </c>
      <c r="G197" s="74">
        <f t="shared" si="600"/>
        <v>0</v>
      </c>
      <c r="H197" s="74"/>
      <c r="I197" s="74"/>
      <c r="J197" s="74"/>
      <c r="K197" s="74"/>
      <c r="L197" s="74"/>
      <c r="M197" s="74"/>
      <c r="N197" s="74"/>
      <c r="O197" s="74"/>
      <c r="P197" s="74"/>
      <c r="Q197" s="74"/>
      <c r="R197" s="74"/>
      <c r="S197" s="74"/>
      <c r="T197" s="74"/>
      <c r="U197" s="74"/>
      <c r="V197" s="74"/>
      <c r="W197" s="74"/>
      <c r="X197" s="74"/>
      <c r="Y197" s="74"/>
      <c r="Z197" s="74"/>
      <c r="AA197" s="74"/>
      <c r="AB197" s="74"/>
      <c r="AC197" s="74"/>
      <c r="AD197" s="74"/>
      <c r="AE197" s="74"/>
      <c r="AF197" s="74"/>
      <c r="AG197" s="74"/>
      <c r="AH197" s="74"/>
      <c r="AI197" s="74"/>
      <c r="AJ197" s="74"/>
      <c r="AK197" s="74"/>
      <c r="AL197" s="74"/>
      <c r="AM197" s="74"/>
      <c r="AN197" s="74"/>
      <c r="AO197" s="74"/>
      <c r="AP197" s="74"/>
      <c r="AQ197" s="74"/>
      <c r="AR197" s="74"/>
      <c r="AS197" s="74"/>
      <c r="AT197" s="74"/>
      <c r="AU197" s="74"/>
      <c r="AV197" s="196"/>
      <c r="AW197" s="196"/>
      <c r="AX197" s="196"/>
      <c r="AY197" s="196"/>
      <c r="AZ197" s="74"/>
      <c r="BA197" s="74"/>
      <c r="BB197" s="74"/>
      <c r="BC197" s="192"/>
      <c r="BD197" s="192"/>
      <c r="BE197" s="74"/>
      <c r="BF197" s="74"/>
      <c r="BG197" s="192"/>
      <c r="BH197" s="74">
        <v>3897</v>
      </c>
      <c r="BI197" s="74">
        <v>3897</v>
      </c>
      <c r="BJ197" s="74">
        <v>0</v>
      </c>
      <c r="BK197" s="75">
        <f t="shared" si="520"/>
        <v>0</v>
      </c>
      <c r="BL197" s="74"/>
      <c r="BM197" s="74"/>
      <c r="BN197" s="74"/>
      <c r="BO197" s="192"/>
      <c r="BP197" s="192"/>
      <c r="BQ197" s="74"/>
      <c r="BR197" s="74"/>
      <c r="BS197" s="192"/>
      <c r="BT197" s="74"/>
      <c r="BU197" s="74"/>
      <c r="BV197" s="74"/>
      <c r="BW197" s="74"/>
      <c r="BX197" s="73"/>
      <c r="BY197" s="73"/>
      <c r="BZ197" s="74"/>
      <c r="CA197" s="192"/>
      <c r="CB197" s="74"/>
      <c r="CC197" s="74"/>
      <c r="CD197" s="74"/>
      <c r="CE197" s="192"/>
      <c r="CF197" s="74"/>
      <c r="CG197" s="74"/>
      <c r="CH197" s="74"/>
      <c r="CI197" s="74"/>
      <c r="CJ197" s="74"/>
      <c r="CK197" s="74"/>
      <c r="CL197" s="74"/>
      <c r="CM197" s="74"/>
      <c r="CN197" s="73"/>
      <c r="CO197" s="73"/>
      <c r="CP197" s="74"/>
      <c r="CQ197" s="192"/>
      <c r="CR197" s="73"/>
      <c r="CS197" s="73"/>
      <c r="CT197" s="74"/>
      <c r="CU197" s="192"/>
      <c r="CV197" s="74"/>
      <c r="CW197" s="74"/>
      <c r="CX197" s="74"/>
      <c r="CY197" s="192"/>
      <c r="CZ197" s="74"/>
      <c r="DA197" s="74"/>
      <c r="DB197" s="74"/>
      <c r="DC197" s="192"/>
      <c r="DD197" s="74"/>
      <c r="DE197" s="74"/>
      <c r="DF197" s="74"/>
      <c r="DG197" s="192"/>
      <c r="DH197" s="74"/>
      <c r="DI197" s="74"/>
      <c r="DJ197" s="74"/>
      <c r="DK197" s="192"/>
      <c r="DL197" s="74"/>
      <c r="DM197" s="74"/>
      <c r="DN197" s="74"/>
      <c r="DO197" s="192"/>
      <c r="DP197" s="74"/>
      <c r="DQ197" s="74"/>
      <c r="DR197" s="74"/>
      <c r="DS197" s="74"/>
      <c r="DT197" s="74"/>
      <c r="DU197" s="74"/>
      <c r="DV197" s="74"/>
      <c r="DW197" s="74"/>
      <c r="DX197" s="74"/>
      <c r="DY197" s="74"/>
      <c r="DZ197" s="74"/>
      <c r="EA197" s="74"/>
      <c r="EB197" s="74"/>
      <c r="EC197" s="74"/>
      <c r="ED197" s="74"/>
      <c r="EE197" s="74"/>
      <c r="EF197" s="74"/>
      <c r="EG197" s="74"/>
      <c r="EH197" s="74"/>
      <c r="EI197" s="74"/>
      <c r="EJ197" s="192"/>
      <c r="EK197" s="73"/>
      <c r="EL197" s="74"/>
      <c r="EM197" s="192"/>
      <c r="EN197" s="74"/>
      <c r="EO197" s="74"/>
      <c r="EP197" s="74"/>
      <c r="EQ197" s="74"/>
      <c r="ER197" s="74"/>
      <c r="ES197" s="74"/>
      <c r="ET197" s="74"/>
      <c r="EU197" s="74"/>
      <c r="EV197" s="77"/>
      <c r="EW197" s="77"/>
      <c r="EX197" s="77"/>
      <c r="EY197" s="77"/>
      <c r="EZ197" s="74"/>
      <c r="FA197" s="74"/>
      <c r="FB197" s="74"/>
      <c r="FC197" s="74"/>
      <c r="FD197" s="74"/>
      <c r="FE197" s="74"/>
      <c r="FF197" s="74"/>
      <c r="FG197" s="74"/>
      <c r="FH197" s="74"/>
      <c r="FI197" s="74"/>
      <c r="FJ197" s="74"/>
      <c r="FK197" s="74"/>
      <c r="FL197" s="74"/>
      <c r="FM197" s="74"/>
      <c r="FN197" s="74"/>
      <c r="FO197" s="74"/>
      <c r="FP197" s="74"/>
      <c r="FQ197" s="74"/>
      <c r="FR197" s="74"/>
      <c r="FS197" s="74"/>
      <c r="FT197" s="74"/>
      <c r="FU197" s="74"/>
      <c r="FV197" s="74"/>
      <c r="FW197" s="74"/>
      <c r="FX197" s="74"/>
      <c r="FY197" s="74"/>
      <c r="FZ197" s="74"/>
      <c r="GA197" s="74"/>
      <c r="GB197" s="74"/>
      <c r="GC197" s="74"/>
      <c r="GD197" s="74"/>
      <c r="GE197" s="74"/>
      <c r="GF197" s="74"/>
      <c r="GG197" s="74"/>
      <c r="GH197" s="74"/>
      <c r="GI197" s="74"/>
      <c r="GJ197" s="74"/>
      <c r="GK197" s="74"/>
      <c r="GL197" s="74"/>
      <c r="GM197" s="74"/>
      <c r="GN197" s="74"/>
      <c r="GO197" s="74"/>
      <c r="GP197" s="74"/>
      <c r="GQ197" s="74"/>
      <c r="GR197" s="74"/>
      <c r="GS197" s="74"/>
      <c r="GT197" s="74"/>
      <c r="GU197" s="74"/>
      <c r="GV197" s="74"/>
      <c r="GW197" s="74"/>
      <c r="GX197" s="74"/>
      <c r="GY197" s="74"/>
      <c r="GZ197" s="74"/>
      <c r="HA197" s="74"/>
      <c r="HB197" s="74"/>
      <c r="HC197" s="74"/>
      <c r="HD197" s="74"/>
      <c r="HE197" s="74"/>
      <c r="HF197" s="74"/>
      <c r="HG197" s="74"/>
      <c r="HH197" s="74"/>
      <c r="HI197" s="74"/>
      <c r="HJ197" s="74"/>
      <c r="HK197" s="74"/>
      <c r="HL197" s="74"/>
      <c r="HM197" s="74"/>
      <c r="HN197" s="74"/>
      <c r="HO197" s="74"/>
      <c r="HP197" s="74"/>
      <c r="HQ197" s="74"/>
      <c r="HR197" s="74"/>
      <c r="HS197" s="74"/>
      <c r="HT197" s="74"/>
      <c r="HU197" s="74"/>
      <c r="HV197" s="74"/>
      <c r="HW197" s="74"/>
      <c r="HX197" s="74"/>
      <c r="HY197" s="74"/>
      <c r="HZ197" s="74"/>
      <c r="IA197" s="74"/>
      <c r="IB197" s="74"/>
      <c r="IC197" s="74"/>
      <c r="ID197" s="74"/>
      <c r="IE197" s="74"/>
      <c r="IF197" s="74"/>
      <c r="IG197" s="74"/>
      <c r="IH197" s="74"/>
      <c r="II197" s="74"/>
      <c r="IJ197" s="74"/>
      <c r="IK197" s="74"/>
      <c r="IL197" s="74"/>
      <c r="IM197" s="74"/>
    </row>
    <row r="198" spans="1:247" ht="15.75" x14ac:dyDescent="0.25">
      <c r="A198" s="10" t="s">
        <v>389</v>
      </c>
      <c r="B198" s="157">
        <f t="shared" si="517"/>
        <v>2877</v>
      </c>
      <c r="C198" s="157">
        <f t="shared" si="518"/>
        <v>3702.895</v>
      </c>
      <c r="D198" s="157">
        <f t="shared" si="519"/>
        <v>3702.895</v>
      </c>
      <c r="E198" s="157"/>
      <c r="F198" s="229">
        <f t="shared" si="516"/>
        <v>0</v>
      </c>
      <c r="G198" s="74">
        <f t="shared" si="600"/>
        <v>0</v>
      </c>
      <c r="H198" s="74"/>
      <c r="I198" s="74"/>
      <c r="J198" s="74"/>
      <c r="K198" s="74"/>
      <c r="L198" s="74"/>
      <c r="M198" s="74"/>
      <c r="N198" s="74"/>
      <c r="O198" s="74"/>
      <c r="P198" s="74"/>
      <c r="Q198" s="74"/>
      <c r="R198" s="74"/>
      <c r="S198" s="74"/>
      <c r="T198" s="74"/>
      <c r="U198" s="74"/>
      <c r="V198" s="74"/>
      <c r="W198" s="74"/>
      <c r="X198" s="74"/>
      <c r="Y198" s="74"/>
      <c r="Z198" s="74"/>
      <c r="AA198" s="74"/>
      <c r="AB198" s="74"/>
      <c r="AC198" s="74"/>
      <c r="AD198" s="74"/>
      <c r="AE198" s="74"/>
      <c r="AF198" s="74"/>
      <c r="AG198" s="74"/>
      <c r="AH198" s="74"/>
      <c r="AI198" s="74"/>
      <c r="AJ198" s="74"/>
      <c r="AK198" s="74"/>
      <c r="AL198" s="74"/>
      <c r="AM198" s="74"/>
      <c r="AN198" s="74"/>
      <c r="AO198" s="74"/>
      <c r="AP198" s="74"/>
      <c r="AQ198" s="74"/>
      <c r="AR198" s="74"/>
      <c r="AS198" s="74"/>
      <c r="AT198" s="74"/>
      <c r="AU198" s="74"/>
      <c r="AV198" s="196"/>
      <c r="AW198" s="196"/>
      <c r="AX198" s="196"/>
      <c r="AY198" s="196"/>
      <c r="AZ198" s="74"/>
      <c r="BA198" s="74"/>
      <c r="BB198" s="74"/>
      <c r="BC198" s="192"/>
      <c r="BD198" s="192"/>
      <c r="BE198" s="74"/>
      <c r="BF198" s="74"/>
      <c r="BG198" s="192"/>
      <c r="BH198" s="74">
        <v>2877</v>
      </c>
      <c r="BI198" s="74">
        <v>2877</v>
      </c>
      <c r="BJ198" s="74">
        <v>0</v>
      </c>
      <c r="BK198" s="75">
        <f t="shared" si="520"/>
        <v>0</v>
      </c>
      <c r="BL198" s="74"/>
      <c r="BM198" s="74"/>
      <c r="BN198" s="74"/>
      <c r="BO198" s="192"/>
      <c r="BP198" s="192"/>
      <c r="BQ198" s="74"/>
      <c r="BR198" s="74"/>
      <c r="BS198" s="192"/>
      <c r="BT198" s="74"/>
      <c r="BU198" s="74">
        <v>773.39499999999998</v>
      </c>
      <c r="BV198" s="74">
        <v>0</v>
      </c>
      <c r="BW198" s="74"/>
      <c r="BX198" s="73"/>
      <c r="BY198" s="73"/>
      <c r="BZ198" s="74"/>
      <c r="CA198" s="192"/>
      <c r="CB198" s="74"/>
      <c r="CC198" s="74"/>
      <c r="CD198" s="74"/>
      <c r="CE198" s="192"/>
      <c r="CF198" s="74"/>
      <c r="CG198" s="74"/>
      <c r="CH198" s="74"/>
      <c r="CI198" s="74"/>
      <c r="CJ198" s="74"/>
      <c r="CK198" s="74"/>
      <c r="CL198" s="74"/>
      <c r="CM198" s="74"/>
      <c r="CN198" s="73"/>
      <c r="CO198" s="73"/>
      <c r="CP198" s="74"/>
      <c r="CQ198" s="192"/>
      <c r="CR198" s="73"/>
      <c r="CS198" s="73"/>
      <c r="CT198" s="74"/>
      <c r="CU198" s="192"/>
      <c r="CV198" s="74"/>
      <c r="CW198" s="74"/>
      <c r="CX198" s="74"/>
      <c r="CY198" s="192"/>
      <c r="CZ198" s="74"/>
      <c r="DA198" s="74"/>
      <c r="DB198" s="74"/>
      <c r="DC198" s="73"/>
      <c r="DD198" s="74"/>
      <c r="DE198" s="74"/>
      <c r="DF198" s="74"/>
      <c r="DG198" s="192"/>
      <c r="DH198" s="74"/>
      <c r="DI198" s="74"/>
      <c r="DJ198" s="74"/>
      <c r="DK198" s="73"/>
      <c r="DL198" s="74"/>
      <c r="DM198" s="74"/>
      <c r="DN198" s="74"/>
      <c r="DO198" s="73"/>
      <c r="DP198" s="74"/>
      <c r="DQ198" s="74"/>
      <c r="DR198" s="74"/>
      <c r="DS198" s="74"/>
      <c r="DT198" s="74"/>
      <c r="DU198" s="74"/>
      <c r="DV198" s="74"/>
      <c r="DW198" s="74"/>
      <c r="DX198" s="74"/>
      <c r="DY198" s="74"/>
      <c r="DZ198" s="74"/>
      <c r="EA198" s="74"/>
      <c r="EB198" s="74"/>
      <c r="EC198" s="74"/>
      <c r="ED198" s="74"/>
      <c r="EE198" s="74"/>
      <c r="EF198" s="74"/>
      <c r="EG198" s="74"/>
      <c r="EH198" s="74"/>
      <c r="EI198" s="74"/>
      <c r="EJ198" s="192"/>
      <c r="EK198" s="73"/>
      <c r="EL198" s="74"/>
      <c r="EM198" s="192"/>
      <c r="EN198" s="74"/>
      <c r="EO198" s="74"/>
      <c r="EP198" s="74"/>
      <c r="EQ198" s="74"/>
      <c r="ER198" s="74"/>
      <c r="ES198" s="74"/>
      <c r="ET198" s="74"/>
      <c r="EU198" s="74"/>
      <c r="EV198" s="77"/>
      <c r="EW198" s="77"/>
      <c r="EX198" s="77"/>
      <c r="EY198" s="77"/>
      <c r="EZ198" s="74"/>
      <c r="FA198" s="74"/>
      <c r="FB198" s="74"/>
      <c r="FC198" s="74"/>
      <c r="FD198" s="74"/>
      <c r="FE198" s="74"/>
      <c r="FF198" s="74"/>
      <c r="FG198" s="74"/>
      <c r="FH198" s="74"/>
      <c r="FI198" s="74"/>
      <c r="FJ198" s="74"/>
      <c r="FK198" s="74"/>
      <c r="FL198" s="74"/>
      <c r="FM198" s="74"/>
      <c r="FN198" s="74"/>
      <c r="FO198" s="74"/>
      <c r="FP198" s="74"/>
      <c r="FQ198" s="74"/>
      <c r="FR198" s="74"/>
      <c r="FS198" s="74"/>
      <c r="FT198" s="74"/>
      <c r="FU198" s="74"/>
      <c r="FV198" s="74"/>
      <c r="FW198" s="74"/>
      <c r="FX198" s="74"/>
      <c r="FY198" s="74"/>
      <c r="FZ198" s="74"/>
      <c r="GA198" s="74"/>
      <c r="GB198" s="74"/>
      <c r="GC198" s="74"/>
      <c r="GD198" s="74"/>
      <c r="GE198" s="74"/>
      <c r="GF198" s="74"/>
      <c r="GG198" s="74">
        <v>52.5</v>
      </c>
      <c r="GH198" s="74">
        <v>0</v>
      </c>
      <c r="GI198" s="74">
        <f t="shared" ref="GI198:GI253" si="636">GH198/GG198*100</f>
        <v>0</v>
      </c>
      <c r="GJ198" s="74"/>
      <c r="GK198" s="74"/>
      <c r="GL198" s="74"/>
      <c r="GM198" s="74"/>
      <c r="GN198" s="74"/>
      <c r="GO198" s="74"/>
      <c r="GP198" s="74"/>
      <c r="GQ198" s="74"/>
      <c r="GR198" s="74"/>
      <c r="GS198" s="74"/>
      <c r="GT198" s="74"/>
      <c r="GU198" s="74"/>
      <c r="GV198" s="74"/>
      <c r="GW198" s="74"/>
      <c r="GX198" s="74"/>
      <c r="GY198" s="74"/>
      <c r="GZ198" s="74"/>
      <c r="HA198" s="74"/>
      <c r="HB198" s="74"/>
      <c r="HC198" s="74"/>
      <c r="HD198" s="74"/>
      <c r="HE198" s="74"/>
      <c r="HF198" s="74"/>
      <c r="HG198" s="74"/>
      <c r="HH198" s="74"/>
      <c r="HI198" s="74"/>
      <c r="HJ198" s="74"/>
      <c r="HK198" s="74"/>
      <c r="HL198" s="74"/>
      <c r="HM198" s="74"/>
      <c r="HN198" s="74"/>
      <c r="HO198" s="74"/>
      <c r="HP198" s="74"/>
      <c r="HQ198" s="74"/>
      <c r="HR198" s="74"/>
      <c r="HS198" s="74"/>
      <c r="HT198" s="74"/>
      <c r="HU198" s="74"/>
      <c r="HV198" s="74"/>
      <c r="HW198" s="74"/>
      <c r="HX198" s="74"/>
      <c r="HY198" s="74"/>
      <c r="HZ198" s="74"/>
      <c r="IA198" s="74"/>
      <c r="IB198" s="74"/>
      <c r="IC198" s="74"/>
      <c r="ID198" s="74"/>
      <c r="IE198" s="74"/>
      <c r="IF198" s="74"/>
      <c r="IG198" s="74"/>
      <c r="IH198" s="74"/>
      <c r="II198" s="74"/>
      <c r="IJ198" s="74"/>
      <c r="IK198" s="74"/>
      <c r="IL198" s="74"/>
      <c r="IM198" s="74"/>
    </row>
    <row r="199" spans="1:247" s="69" customFormat="1" ht="31.5" x14ac:dyDescent="0.25">
      <c r="A199" s="80" t="s">
        <v>213</v>
      </c>
      <c r="B199" s="156">
        <f t="shared" si="517"/>
        <v>48198.310790000003</v>
      </c>
      <c r="C199" s="156">
        <f t="shared" si="518"/>
        <v>44823.898789999999</v>
      </c>
      <c r="D199" s="156">
        <f t="shared" si="519"/>
        <v>44823.898789999999</v>
      </c>
      <c r="E199" s="156"/>
      <c r="F199" s="228">
        <f t="shared" si="516"/>
        <v>5629.9046099999996</v>
      </c>
      <c r="G199" s="71">
        <f t="shared" si="600"/>
        <v>12.560051137845255</v>
      </c>
      <c r="H199" s="72">
        <f t="shared" ref="H199" si="637">H200+H201+H202</f>
        <v>0</v>
      </c>
      <c r="I199" s="72">
        <f t="shared" ref="I199:L199" si="638">I200+I201+I202</f>
        <v>0</v>
      </c>
      <c r="J199" s="72">
        <f t="shared" si="638"/>
        <v>0</v>
      </c>
      <c r="K199" s="72">
        <f t="shared" si="638"/>
        <v>0</v>
      </c>
      <c r="L199" s="72">
        <f t="shared" si="638"/>
        <v>0</v>
      </c>
      <c r="M199" s="72">
        <f t="shared" ref="M199:N199" si="639">M200+M201+M202</f>
        <v>0</v>
      </c>
      <c r="N199" s="72">
        <f t="shared" si="639"/>
        <v>0</v>
      </c>
      <c r="O199" s="71"/>
      <c r="P199" s="72">
        <f t="shared" ref="P199:S199" si="640">P200+P201+P202</f>
        <v>0</v>
      </c>
      <c r="Q199" s="72">
        <f t="shared" si="640"/>
        <v>0</v>
      </c>
      <c r="R199" s="72">
        <f t="shared" si="640"/>
        <v>0</v>
      </c>
      <c r="S199" s="72">
        <f t="shared" si="640"/>
        <v>0</v>
      </c>
      <c r="T199" s="72"/>
      <c r="U199" s="72"/>
      <c r="V199" s="72"/>
      <c r="W199" s="72"/>
      <c r="X199" s="72">
        <f>X200+X201+X202</f>
        <v>112.35955</v>
      </c>
      <c r="Y199" s="72">
        <f>Y200+Y201+Y202</f>
        <v>112.35955</v>
      </c>
      <c r="Z199" s="72">
        <f>Z200+Z201+Z202</f>
        <v>111</v>
      </c>
      <c r="AA199" s="71">
        <f>Z199/Y199*100</f>
        <v>98.790000493950004</v>
      </c>
      <c r="AB199" s="72">
        <f>AB200+AB201+AB202</f>
        <v>56.179780000000001</v>
      </c>
      <c r="AC199" s="72">
        <f>AC200+AC201+AC202</f>
        <v>56.179780000000001</v>
      </c>
      <c r="AD199" s="72">
        <f>AD200+AD201+AD202</f>
        <v>56.179780000000001</v>
      </c>
      <c r="AE199" s="71">
        <f t="shared" ref="AE199:AE200" si="641">AD199/AC199*100</f>
        <v>100</v>
      </c>
      <c r="AF199" s="72">
        <f>AF200+AF201+AF202</f>
        <v>42.271459999999998</v>
      </c>
      <c r="AG199" s="72">
        <f>AG200+AG201+AG202</f>
        <v>42.271459999999998</v>
      </c>
      <c r="AH199" s="72">
        <f>AH200+AH201+AH202</f>
        <v>42.271459999999998</v>
      </c>
      <c r="AI199" s="71">
        <f>AH199/AG199*100</f>
        <v>100</v>
      </c>
      <c r="AJ199" s="71"/>
      <c r="AK199" s="72">
        <f>AK200+AK201+AK202</f>
        <v>0</v>
      </c>
      <c r="AL199" s="72">
        <f>AL200+AL201+AL202</f>
        <v>0</v>
      </c>
      <c r="AM199" s="72">
        <f>AM200+AM201+AM202</f>
        <v>0</v>
      </c>
      <c r="AN199" s="72"/>
      <c r="AO199" s="72">
        <f>AO200+AO201+AO202</f>
        <v>0</v>
      </c>
      <c r="AP199" s="72">
        <f>AP200+AP201+AP202</f>
        <v>0</v>
      </c>
      <c r="AQ199" s="71"/>
      <c r="AR199" s="72">
        <f>AR200+AR201+AR202</f>
        <v>6000</v>
      </c>
      <c r="AS199" s="72">
        <f>AS200+AS201+AS202</f>
        <v>6000</v>
      </c>
      <c r="AT199" s="72">
        <f>AT200+AT201+AT202</f>
        <v>0</v>
      </c>
      <c r="AU199" s="71">
        <f>AT199/AS199*100</f>
        <v>0</v>
      </c>
      <c r="AV199" s="72">
        <f t="shared" ref="AV199" si="642">AV200+AV201+AV202</f>
        <v>20869.8</v>
      </c>
      <c r="AW199" s="72">
        <f t="shared" ref="AW199:BB199" si="643">AW200+AW201+AW202</f>
        <v>20869.8</v>
      </c>
      <c r="AX199" s="72">
        <f t="shared" si="643"/>
        <v>3403.11337</v>
      </c>
      <c r="AY199" s="72">
        <f t="shared" si="643"/>
        <v>16.306401450900346</v>
      </c>
      <c r="AZ199" s="72">
        <f t="shared" ref="AZ199" si="644">AZ200+AZ201+AZ202</f>
        <v>0</v>
      </c>
      <c r="BA199" s="72">
        <f t="shared" si="643"/>
        <v>0</v>
      </c>
      <c r="BB199" s="72">
        <f t="shared" si="643"/>
        <v>0</v>
      </c>
      <c r="BC199" s="72"/>
      <c r="BD199" s="72"/>
      <c r="BE199" s="72">
        <f>BE200+BE201+BE202</f>
        <v>0</v>
      </c>
      <c r="BF199" s="72">
        <f>BF200+BF201+BF202</f>
        <v>0</v>
      </c>
      <c r="BG199" s="72">
        <f>BG200+BG201+BG202</f>
        <v>0</v>
      </c>
      <c r="BH199" s="72">
        <f t="shared" ref="BH199" si="645">BH200+BH201+BH202</f>
        <v>8031</v>
      </c>
      <c r="BI199" s="72">
        <f t="shared" ref="BI199:BO199" si="646">BI200+BI201+BI202</f>
        <v>8031</v>
      </c>
      <c r="BJ199" s="72">
        <f t="shared" si="646"/>
        <v>0</v>
      </c>
      <c r="BK199" s="193">
        <f t="shared" si="520"/>
        <v>0</v>
      </c>
      <c r="BL199" s="72">
        <f t="shared" ref="BL199" si="647">BL200+BL201+BL202</f>
        <v>0</v>
      </c>
      <c r="BM199" s="72">
        <f t="shared" si="646"/>
        <v>0</v>
      </c>
      <c r="BN199" s="72">
        <f t="shared" si="646"/>
        <v>0</v>
      </c>
      <c r="BO199" s="72">
        <f t="shared" si="646"/>
        <v>0</v>
      </c>
      <c r="BP199" s="72"/>
      <c r="BQ199" s="72">
        <f>BQ200+BQ201+BQ202</f>
        <v>0</v>
      </c>
      <c r="BR199" s="72">
        <f>BR200+BR201+BR202</f>
        <v>0</v>
      </c>
      <c r="BS199" s="72">
        <f>BS200+BS201+BS202</f>
        <v>0</v>
      </c>
      <c r="BT199" s="72"/>
      <c r="BU199" s="72">
        <f>BU200+BU201+BU202</f>
        <v>3640.7979999999998</v>
      </c>
      <c r="BV199" s="72">
        <f>BV200+BV201+BV202</f>
        <v>0</v>
      </c>
      <c r="BW199" s="71">
        <f>BV199/BU199*100</f>
        <v>0</v>
      </c>
      <c r="BX199" s="72">
        <f t="shared" ref="BX199:BY199" si="648">BX200+BX201+BX202</f>
        <v>10086.700000000001</v>
      </c>
      <c r="BY199" s="72">
        <f t="shared" si="648"/>
        <v>3071.49</v>
      </c>
      <c r="BZ199" s="72">
        <f t="shared" ref="BZ199" si="649">BZ200+BZ201+BZ202</f>
        <v>2017.34</v>
      </c>
      <c r="CA199" s="72">
        <f>BZ199/BY199*100</f>
        <v>65.679523618829947</v>
      </c>
      <c r="CB199" s="72">
        <f t="shared" ref="CB199" si="650">CB200+CB201+CB202</f>
        <v>1000</v>
      </c>
      <c r="CC199" s="72">
        <f t="shared" ref="CC199:CH199" si="651">CC200+CC201+CC202</f>
        <v>1000</v>
      </c>
      <c r="CD199" s="72">
        <f t="shared" si="651"/>
        <v>0</v>
      </c>
      <c r="CE199" s="72">
        <f>CD199/CC199*100</f>
        <v>0</v>
      </c>
      <c r="CF199" s="72">
        <f t="shared" ref="CF199" si="652">CF200+CF201+CF202</f>
        <v>1000</v>
      </c>
      <c r="CG199" s="72">
        <f t="shared" si="651"/>
        <v>1000</v>
      </c>
      <c r="CH199" s="72">
        <f t="shared" si="651"/>
        <v>0</v>
      </c>
      <c r="CI199" s="72">
        <f>CH199/CG199*100</f>
        <v>0</v>
      </c>
      <c r="CJ199" s="72">
        <f t="shared" ref="CJ199" si="653">CJ200+CJ201+CJ202</f>
        <v>500</v>
      </c>
      <c r="CK199" s="72">
        <f t="shared" ref="CK199:CL199" si="654">CK200+CK201+CK202</f>
        <v>500</v>
      </c>
      <c r="CL199" s="72">
        <f t="shared" si="654"/>
        <v>0</v>
      </c>
      <c r="CM199" s="72">
        <f>CL199/CK199*100</f>
        <v>0</v>
      </c>
      <c r="CN199" s="72">
        <f t="shared" ref="CN199" si="655">CN200+CN201+CN202</f>
        <v>0</v>
      </c>
      <c r="CO199" s="72">
        <f t="shared" ref="CO199:CX199" si="656">CO200+CO201+CO202</f>
        <v>0</v>
      </c>
      <c r="CP199" s="72">
        <f t="shared" si="656"/>
        <v>0</v>
      </c>
      <c r="CQ199" s="72">
        <f t="shared" si="656"/>
        <v>0</v>
      </c>
      <c r="CR199" s="72">
        <f t="shared" si="656"/>
        <v>0</v>
      </c>
      <c r="CS199" s="72">
        <f t="shared" ref="CS199:CU199" si="657">CS200+CS201+CS202</f>
        <v>0</v>
      </c>
      <c r="CT199" s="72">
        <f t="shared" si="657"/>
        <v>0</v>
      </c>
      <c r="CU199" s="72">
        <f t="shared" si="657"/>
        <v>0</v>
      </c>
      <c r="CV199" s="72">
        <f t="shared" ref="CV199" si="658">CV200+CV201+CV202</f>
        <v>0</v>
      </c>
      <c r="CW199" s="72">
        <f t="shared" si="656"/>
        <v>0</v>
      </c>
      <c r="CX199" s="72">
        <f t="shared" si="656"/>
        <v>0</v>
      </c>
      <c r="CY199" s="72"/>
      <c r="CZ199" s="72">
        <f>CZ200+CZ201+CZ202</f>
        <v>0</v>
      </c>
      <c r="DA199" s="72">
        <f>DA200+DA201+DA202</f>
        <v>0</v>
      </c>
      <c r="DB199" s="72">
        <f>DB200+DB201+DB202</f>
        <v>0</v>
      </c>
      <c r="DC199" s="72"/>
      <c r="DD199" s="72">
        <f t="shared" ref="DD199" si="659">DD200+DD201+DD202</f>
        <v>0</v>
      </c>
      <c r="DE199" s="72">
        <f t="shared" ref="DE199:DF199" si="660">DE200+DE201+DE202</f>
        <v>0</v>
      </c>
      <c r="DF199" s="72">
        <f t="shared" si="660"/>
        <v>0</v>
      </c>
      <c r="DG199" s="72"/>
      <c r="DH199" s="72">
        <f>DH200+DH201+DH202</f>
        <v>0</v>
      </c>
      <c r="DI199" s="72">
        <f>DI200+DI201+DI202</f>
        <v>0</v>
      </c>
      <c r="DJ199" s="72">
        <f>DJ200+DJ201+DJ202</f>
        <v>0</v>
      </c>
      <c r="DK199" s="72"/>
      <c r="DL199" s="72">
        <f>DL200+DL201+DL202</f>
        <v>0</v>
      </c>
      <c r="DM199" s="72">
        <f>DM200+DM201+DM202</f>
        <v>0</v>
      </c>
      <c r="DN199" s="72">
        <f>DN200+DN201+DN202</f>
        <v>0</v>
      </c>
      <c r="DO199" s="72"/>
      <c r="DP199" s="71"/>
      <c r="DQ199" s="72">
        <f>DQ200+DQ201+DQ202</f>
        <v>0</v>
      </c>
      <c r="DR199" s="72">
        <f>DR200+DR201+DR202</f>
        <v>0</v>
      </c>
      <c r="DS199" s="71"/>
      <c r="DT199" s="71"/>
      <c r="DU199" s="72">
        <f>DU200+DU201+DU202</f>
        <v>0</v>
      </c>
      <c r="DV199" s="72">
        <f>DV200+DV201+DV202</f>
        <v>0</v>
      </c>
      <c r="DW199" s="71"/>
      <c r="DX199" s="72">
        <f>DX200+DX201+DX202</f>
        <v>500</v>
      </c>
      <c r="DY199" s="72">
        <f>DY200+DY201+DY202</f>
        <v>500</v>
      </c>
      <c r="DZ199" s="72">
        <f>DZ200+DZ201+DZ202</f>
        <v>0</v>
      </c>
      <c r="EA199" s="71">
        <f>DZ199/DY199*100</f>
        <v>0</v>
      </c>
      <c r="EB199" s="72"/>
      <c r="EC199" s="72"/>
      <c r="ED199" s="72"/>
      <c r="EE199" s="71"/>
      <c r="EF199" s="72"/>
      <c r="EG199" s="72"/>
      <c r="EH199" s="72"/>
      <c r="EI199" s="71"/>
      <c r="EJ199" s="72"/>
      <c r="EK199" s="72">
        <f>EK200+EK201+EK202</f>
        <v>0</v>
      </c>
      <c r="EL199" s="72">
        <f>EL200+EL201+EL202</f>
        <v>0</v>
      </c>
      <c r="EM199" s="193"/>
      <c r="EN199" s="72"/>
      <c r="EO199" s="72"/>
      <c r="EP199" s="72"/>
      <c r="EQ199" s="71"/>
      <c r="ER199" s="71"/>
      <c r="ES199" s="71"/>
      <c r="ET199" s="71"/>
      <c r="EU199" s="71"/>
      <c r="EV199" s="76"/>
      <c r="EW199" s="76">
        <f>EW200+EW201+EW202</f>
        <v>0</v>
      </c>
      <c r="EX199" s="76">
        <f>EX200+EX201+EX202</f>
        <v>0</v>
      </c>
      <c r="EY199" s="76"/>
      <c r="EZ199" s="72">
        <f>EZ200+EZ201+EZ202</f>
        <v>0</v>
      </c>
      <c r="FA199" s="72">
        <f>FA200+FA201+FA202</f>
        <v>0</v>
      </c>
      <c r="FB199" s="72">
        <f>FB200+FB201+FB202</f>
        <v>0</v>
      </c>
      <c r="FC199" s="71"/>
      <c r="FD199" s="72">
        <f>FD200+FD201+FD202</f>
        <v>0</v>
      </c>
      <c r="FE199" s="72">
        <f>FE200+FE201+FE202</f>
        <v>0</v>
      </c>
      <c r="FF199" s="72">
        <f>FF200+FF201+FF202</f>
        <v>0</v>
      </c>
      <c r="FG199" s="71"/>
      <c r="FH199" s="71"/>
      <c r="FI199" s="72">
        <f>FI200+FI201+FI202</f>
        <v>0</v>
      </c>
      <c r="FJ199" s="72">
        <f>FJ200+FJ201+FJ202</f>
        <v>0</v>
      </c>
      <c r="FK199" s="71"/>
      <c r="FL199" s="71"/>
      <c r="FM199" s="72">
        <f>FM200+FM201+FM202</f>
        <v>0</v>
      </c>
      <c r="FN199" s="72">
        <f>FN200+FN201+FN202</f>
        <v>0</v>
      </c>
      <c r="FO199" s="71"/>
      <c r="FP199" s="71"/>
      <c r="FQ199" s="72">
        <f>FQ200+FQ201+FQ202</f>
        <v>0</v>
      </c>
      <c r="FR199" s="72">
        <f>FR200+FR201+FR202</f>
        <v>0</v>
      </c>
      <c r="FS199" s="71"/>
      <c r="FT199" s="72">
        <f>FT200+FT201+FT202</f>
        <v>0</v>
      </c>
      <c r="FU199" s="72">
        <f>FU200+FU201+FU202</f>
        <v>0</v>
      </c>
      <c r="FV199" s="72">
        <f>FV200+FV201+FV202</f>
        <v>0</v>
      </c>
      <c r="FW199" s="71"/>
      <c r="FX199" s="71"/>
      <c r="FY199" s="72">
        <f>FY200+FY201+FY202</f>
        <v>0</v>
      </c>
      <c r="FZ199" s="72">
        <f>FZ200+FZ201+FZ202</f>
        <v>0</v>
      </c>
      <c r="GA199" s="71"/>
      <c r="GB199" s="71"/>
      <c r="GC199" s="72">
        <f>GC200+GC201+GC202</f>
        <v>0</v>
      </c>
      <c r="GD199" s="72">
        <f>GD200+GD201+GD202</f>
        <v>0</v>
      </c>
      <c r="GE199" s="71"/>
      <c r="GF199" s="71"/>
      <c r="GG199" s="72">
        <f>GG200+GG201+GG202</f>
        <v>0</v>
      </c>
      <c r="GH199" s="72">
        <f>GH200+GH201+GH202</f>
        <v>0</v>
      </c>
      <c r="GI199" s="71"/>
      <c r="GJ199" s="71"/>
      <c r="GK199" s="72">
        <f>GK200+GK201+GK202</f>
        <v>0</v>
      </c>
      <c r="GL199" s="72">
        <f>GL200+GL201+GL202</f>
        <v>0</v>
      </c>
      <c r="GM199" s="71"/>
      <c r="GN199" s="71"/>
      <c r="GO199" s="72"/>
      <c r="GP199" s="72"/>
      <c r="GQ199" s="71"/>
      <c r="GR199" s="71"/>
      <c r="GS199" s="72"/>
      <c r="GT199" s="72"/>
      <c r="GU199" s="71"/>
      <c r="GV199" s="71"/>
      <c r="GW199" s="72"/>
      <c r="GX199" s="72"/>
      <c r="GY199" s="71"/>
      <c r="GZ199" s="71"/>
      <c r="HA199" s="72"/>
      <c r="HB199" s="72"/>
      <c r="HC199" s="71"/>
      <c r="HD199" s="71"/>
      <c r="HE199" s="72"/>
      <c r="HF199" s="72"/>
      <c r="HG199" s="71"/>
      <c r="HH199" s="71"/>
      <c r="HI199" s="72"/>
      <c r="HJ199" s="72"/>
      <c r="HK199" s="71"/>
      <c r="HL199" s="71"/>
      <c r="HM199" s="72"/>
      <c r="HN199" s="72"/>
      <c r="HO199" s="71"/>
      <c r="HP199" s="71"/>
      <c r="HQ199" s="72"/>
      <c r="HR199" s="72"/>
      <c r="HS199" s="71"/>
      <c r="HT199" s="71"/>
      <c r="HU199" s="72"/>
      <c r="HV199" s="72"/>
      <c r="HW199" s="71"/>
      <c r="HX199" s="71"/>
      <c r="HY199" s="72"/>
      <c r="HZ199" s="72"/>
      <c r="IA199" s="71"/>
      <c r="IB199" s="71"/>
      <c r="IC199" s="72"/>
      <c r="ID199" s="72"/>
      <c r="IE199" s="71"/>
      <c r="IF199" s="71"/>
      <c r="IG199" s="72"/>
      <c r="IH199" s="72"/>
      <c r="II199" s="71"/>
      <c r="IJ199" s="71"/>
      <c r="IK199" s="72"/>
      <c r="IL199" s="72"/>
      <c r="IM199" s="71"/>
    </row>
    <row r="200" spans="1:247" ht="31.5" x14ac:dyDescent="0.25">
      <c r="A200" s="10" t="s">
        <v>187</v>
      </c>
      <c r="B200" s="157">
        <f t="shared" si="517"/>
        <v>34167.310790000003</v>
      </c>
      <c r="C200" s="157">
        <f t="shared" si="518"/>
        <v>27152.100789999997</v>
      </c>
      <c r="D200" s="157">
        <f t="shared" si="519"/>
        <v>27152.100789999997</v>
      </c>
      <c r="E200" s="157"/>
      <c r="F200" s="229">
        <f t="shared" si="516"/>
        <v>5629.9046099999996</v>
      </c>
      <c r="G200" s="74">
        <f t="shared" si="600"/>
        <v>20.73469251437616</v>
      </c>
      <c r="H200" s="73"/>
      <c r="I200" s="73"/>
      <c r="J200" s="73"/>
      <c r="K200" s="74"/>
      <c r="L200" s="74"/>
      <c r="M200" s="74"/>
      <c r="N200" s="74"/>
      <c r="O200" s="74"/>
      <c r="P200" s="73">
        <v>0</v>
      </c>
      <c r="Q200" s="73">
        <v>0</v>
      </c>
      <c r="R200" s="73">
        <v>0</v>
      </c>
      <c r="S200" s="74"/>
      <c r="T200" s="73"/>
      <c r="U200" s="73"/>
      <c r="V200" s="73"/>
      <c r="W200" s="73"/>
      <c r="X200" s="73">
        <v>112.35955</v>
      </c>
      <c r="Y200" s="73">
        <v>112.35955</v>
      </c>
      <c r="Z200" s="73">
        <v>111</v>
      </c>
      <c r="AA200" s="74">
        <f>Z200/Y200*100</f>
        <v>98.790000493950004</v>
      </c>
      <c r="AB200" s="73">
        <v>56.179780000000001</v>
      </c>
      <c r="AC200" s="73">
        <v>56.179780000000001</v>
      </c>
      <c r="AD200" s="73">
        <v>56.179780000000001</v>
      </c>
      <c r="AE200" s="74">
        <f t="shared" si="641"/>
        <v>100</v>
      </c>
      <c r="AF200" s="73">
        <v>42.271459999999998</v>
      </c>
      <c r="AG200" s="73">
        <v>42.271459999999998</v>
      </c>
      <c r="AH200" s="73">
        <v>42.271459999999998</v>
      </c>
      <c r="AI200" s="74">
        <f>AH200/AG200*100</f>
        <v>100</v>
      </c>
      <c r="AJ200" s="74"/>
      <c r="AK200" s="73"/>
      <c r="AL200" s="73"/>
      <c r="AM200" s="74"/>
      <c r="AN200" s="74"/>
      <c r="AO200" s="74"/>
      <c r="AP200" s="74"/>
      <c r="AQ200" s="74"/>
      <c r="AR200" s="73">
        <v>0</v>
      </c>
      <c r="AS200" s="73">
        <v>0</v>
      </c>
      <c r="AT200" s="73"/>
      <c r="AU200" s="74"/>
      <c r="AV200" s="73">
        <v>20869.8</v>
      </c>
      <c r="AW200" s="73">
        <v>20869.8</v>
      </c>
      <c r="AX200" s="74">
        <v>3403.11337</v>
      </c>
      <c r="AY200" s="73">
        <f>AX200/AW200*100</f>
        <v>16.306401450900346</v>
      </c>
      <c r="AZ200" s="73"/>
      <c r="BA200" s="73"/>
      <c r="BB200" s="73"/>
      <c r="BC200" s="73"/>
      <c r="BD200" s="191"/>
      <c r="BE200" s="73"/>
      <c r="BF200" s="191"/>
      <c r="BG200" s="191"/>
      <c r="BH200" s="73"/>
      <c r="BI200" s="73"/>
      <c r="BJ200" s="191"/>
      <c r="BK200" s="75"/>
      <c r="BL200" s="73"/>
      <c r="BM200" s="73"/>
      <c r="BN200" s="191"/>
      <c r="BO200" s="191"/>
      <c r="BP200" s="191"/>
      <c r="BQ200" s="73"/>
      <c r="BR200" s="191"/>
      <c r="BS200" s="191"/>
      <c r="BT200" s="73"/>
      <c r="BU200" s="73"/>
      <c r="BV200" s="73"/>
      <c r="BW200" s="74"/>
      <c r="BX200" s="73">
        <v>10086.700000000001</v>
      </c>
      <c r="BY200" s="73">
        <v>3071.49</v>
      </c>
      <c r="BZ200" s="73">
        <v>2017.34</v>
      </c>
      <c r="CA200" s="73">
        <f>BZ200/BY200*100</f>
        <v>65.679523618829947</v>
      </c>
      <c r="CB200" s="73">
        <v>1000</v>
      </c>
      <c r="CC200" s="73">
        <v>1000</v>
      </c>
      <c r="CD200" s="73"/>
      <c r="CE200" s="73">
        <f>CD200/CC200*100</f>
        <v>0</v>
      </c>
      <c r="CF200" s="73">
        <v>1000</v>
      </c>
      <c r="CG200" s="73">
        <v>1000</v>
      </c>
      <c r="CH200" s="73"/>
      <c r="CI200" s="73">
        <f>CH200/CG200*100</f>
        <v>0</v>
      </c>
      <c r="CJ200" s="73">
        <v>500</v>
      </c>
      <c r="CK200" s="73">
        <v>500</v>
      </c>
      <c r="CL200" s="163"/>
      <c r="CM200" s="73">
        <f>CL200/CK200*100</f>
        <v>0</v>
      </c>
      <c r="CN200" s="73"/>
      <c r="CO200" s="73"/>
      <c r="CP200" s="191"/>
      <c r="CQ200" s="191"/>
      <c r="CR200" s="73"/>
      <c r="CS200" s="73"/>
      <c r="CT200" s="191"/>
      <c r="CU200" s="191"/>
      <c r="CV200" s="73"/>
      <c r="CW200" s="73"/>
      <c r="CX200" s="73"/>
      <c r="CY200" s="73"/>
      <c r="CZ200" s="73"/>
      <c r="DA200" s="73"/>
      <c r="DB200" s="73"/>
      <c r="DC200" s="73"/>
      <c r="DD200" s="73"/>
      <c r="DE200" s="73"/>
      <c r="DF200" s="73"/>
      <c r="DG200" s="73"/>
      <c r="DH200" s="73"/>
      <c r="DI200" s="73"/>
      <c r="DJ200" s="73"/>
      <c r="DK200" s="73"/>
      <c r="DL200" s="73"/>
      <c r="DM200" s="73"/>
      <c r="DN200" s="73"/>
      <c r="DO200" s="73"/>
      <c r="DP200" s="74"/>
      <c r="DQ200" s="73"/>
      <c r="DR200" s="73"/>
      <c r="DS200" s="74"/>
      <c r="DT200" s="74"/>
      <c r="DU200" s="73"/>
      <c r="DV200" s="73"/>
      <c r="DW200" s="74"/>
      <c r="DX200" s="73">
        <v>500</v>
      </c>
      <c r="DY200" s="73">
        <v>500</v>
      </c>
      <c r="DZ200" s="73"/>
      <c r="EA200" s="74">
        <f>DZ200/DY200*100</f>
        <v>0</v>
      </c>
      <c r="EB200" s="73"/>
      <c r="EC200" s="73"/>
      <c r="ED200" s="73"/>
      <c r="EE200" s="74"/>
      <c r="EF200" s="73"/>
      <c r="EG200" s="73"/>
      <c r="EH200" s="73"/>
      <c r="EI200" s="74"/>
      <c r="EJ200" s="191"/>
      <c r="EK200" s="73"/>
      <c r="EL200" s="191"/>
      <c r="EM200" s="75"/>
      <c r="EN200" s="73"/>
      <c r="EO200" s="73"/>
      <c r="EP200" s="73"/>
      <c r="EQ200" s="74"/>
      <c r="ER200" s="74"/>
      <c r="ES200" s="74"/>
      <c r="ET200" s="74"/>
      <c r="EU200" s="74"/>
      <c r="EV200" s="77"/>
      <c r="EW200" s="77"/>
      <c r="EX200" s="77"/>
      <c r="EY200" s="77"/>
      <c r="EZ200" s="73"/>
      <c r="FA200" s="73"/>
      <c r="FB200" s="73"/>
      <c r="FC200" s="74"/>
      <c r="FD200" s="73"/>
      <c r="FE200" s="73"/>
      <c r="FF200" s="73"/>
      <c r="FG200" s="74"/>
      <c r="FH200" s="74"/>
      <c r="FI200" s="73"/>
      <c r="FJ200" s="73"/>
      <c r="FK200" s="74"/>
      <c r="FL200" s="74"/>
      <c r="FM200" s="73"/>
      <c r="FN200" s="73"/>
      <c r="FO200" s="74"/>
      <c r="FP200" s="74"/>
      <c r="FQ200" s="73"/>
      <c r="FR200" s="73"/>
      <c r="FS200" s="74"/>
      <c r="FT200" s="73"/>
      <c r="FU200" s="73"/>
      <c r="FV200" s="73"/>
      <c r="FW200" s="74"/>
      <c r="FX200" s="74"/>
      <c r="FY200" s="73"/>
      <c r="FZ200" s="73"/>
      <c r="GA200" s="74"/>
      <c r="GB200" s="74"/>
      <c r="GC200" s="73"/>
      <c r="GD200" s="73"/>
      <c r="GE200" s="74"/>
      <c r="GF200" s="74"/>
      <c r="GG200" s="73"/>
      <c r="GH200" s="73"/>
      <c r="GI200" s="74"/>
      <c r="GJ200" s="74"/>
      <c r="GK200" s="73"/>
      <c r="GL200" s="73"/>
      <c r="GM200" s="74"/>
      <c r="GN200" s="74"/>
      <c r="GO200" s="73"/>
      <c r="GP200" s="73"/>
      <c r="GQ200" s="74"/>
      <c r="GR200" s="74"/>
      <c r="GS200" s="73"/>
      <c r="GT200" s="73"/>
      <c r="GU200" s="74"/>
      <c r="GV200" s="74"/>
      <c r="GW200" s="73"/>
      <c r="GX200" s="73"/>
      <c r="GY200" s="74"/>
      <c r="GZ200" s="74"/>
      <c r="HA200" s="73"/>
      <c r="HB200" s="73"/>
      <c r="HC200" s="74"/>
      <c r="HD200" s="74"/>
      <c r="HE200" s="73"/>
      <c r="HF200" s="73"/>
      <c r="HG200" s="74"/>
      <c r="HH200" s="74"/>
      <c r="HI200" s="73"/>
      <c r="HJ200" s="73"/>
      <c r="HK200" s="74"/>
      <c r="HL200" s="74"/>
      <c r="HM200" s="73"/>
      <c r="HN200" s="73"/>
      <c r="HO200" s="74"/>
      <c r="HP200" s="74"/>
      <c r="HQ200" s="73"/>
      <c r="HR200" s="73"/>
      <c r="HS200" s="74"/>
      <c r="HT200" s="74"/>
      <c r="HU200" s="73"/>
      <c r="HV200" s="73"/>
      <c r="HW200" s="74"/>
      <c r="HX200" s="74"/>
      <c r="HY200" s="73"/>
      <c r="HZ200" s="73"/>
      <c r="IA200" s="74"/>
      <c r="IB200" s="74"/>
      <c r="IC200" s="73"/>
      <c r="ID200" s="73"/>
      <c r="IE200" s="74"/>
      <c r="IF200" s="74"/>
      <c r="IG200" s="73"/>
      <c r="IH200" s="73"/>
      <c r="II200" s="74"/>
      <c r="IJ200" s="74"/>
      <c r="IK200" s="73"/>
      <c r="IL200" s="73"/>
      <c r="IM200" s="74"/>
    </row>
    <row r="201" spans="1:247" ht="15.75" x14ac:dyDescent="0.25">
      <c r="A201" s="10" t="s">
        <v>212</v>
      </c>
      <c r="B201" s="157">
        <f t="shared" si="517"/>
        <v>6000</v>
      </c>
      <c r="C201" s="157">
        <f t="shared" si="518"/>
        <v>7628.4380000000001</v>
      </c>
      <c r="D201" s="157">
        <f t="shared" si="519"/>
        <v>7628.4380000000001</v>
      </c>
      <c r="E201" s="157"/>
      <c r="F201" s="229">
        <f t="shared" si="516"/>
        <v>0</v>
      </c>
      <c r="G201" s="74">
        <f t="shared" si="600"/>
        <v>0</v>
      </c>
      <c r="H201" s="74"/>
      <c r="I201" s="74"/>
      <c r="J201" s="74"/>
      <c r="K201" s="74"/>
      <c r="L201" s="74"/>
      <c r="M201" s="74"/>
      <c r="N201" s="74"/>
      <c r="O201" s="74"/>
      <c r="P201" s="74"/>
      <c r="Q201" s="74"/>
      <c r="R201" s="74"/>
      <c r="S201" s="74"/>
      <c r="T201" s="74"/>
      <c r="U201" s="74"/>
      <c r="V201" s="74"/>
      <c r="W201" s="74"/>
      <c r="X201" s="74"/>
      <c r="Y201" s="74"/>
      <c r="Z201" s="74"/>
      <c r="AA201" s="74"/>
      <c r="AB201" s="74"/>
      <c r="AC201" s="74"/>
      <c r="AD201" s="74"/>
      <c r="AE201" s="74"/>
      <c r="AF201" s="74"/>
      <c r="AG201" s="74"/>
      <c r="AH201" s="74"/>
      <c r="AI201" s="74"/>
      <c r="AJ201" s="74"/>
      <c r="AK201" s="74"/>
      <c r="AL201" s="74"/>
      <c r="AM201" s="74"/>
      <c r="AN201" s="74"/>
      <c r="AO201" s="74"/>
      <c r="AP201" s="74"/>
      <c r="AQ201" s="74"/>
      <c r="AR201" s="74">
        <v>6000</v>
      </c>
      <c r="AS201" s="74">
        <v>6000</v>
      </c>
      <c r="AT201" s="74">
        <v>0</v>
      </c>
      <c r="AU201" s="74">
        <f>AT201/AS201*100</f>
        <v>0</v>
      </c>
      <c r="AV201" s="74"/>
      <c r="AW201" s="74"/>
      <c r="AX201" s="74"/>
      <c r="AY201" s="74"/>
      <c r="AZ201" s="74"/>
      <c r="BA201" s="74"/>
      <c r="BB201" s="74"/>
      <c r="BC201" s="73"/>
      <c r="BD201" s="74"/>
      <c r="BE201" s="74"/>
      <c r="BF201" s="74"/>
      <c r="BG201" s="74"/>
      <c r="BH201" s="74"/>
      <c r="BI201" s="74"/>
      <c r="BJ201" s="74"/>
      <c r="BK201" s="75"/>
      <c r="BL201" s="74"/>
      <c r="BM201" s="74"/>
      <c r="BN201" s="74"/>
      <c r="BO201" s="74"/>
      <c r="BP201" s="74"/>
      <c r="BQ201" s="74"/>
      <c r="BR201" s="74"/>
      <c r="BS201" s="74"/>
      <c r="BT201" s="74"/>
      <c r="BU201" s="74">
        <v>1628.4380000000001</v>
      </c>
      <c r="BV201" s="74">
        <v>0</v>
      </c>
      <c r="BW201" s="74">
        <f>BV201/BU201*100</f>
        <v>0</v>
      </c>
      <c r="BX201" s="73"/>
      <c r="BY201" s="73"/>
      <c r="BZ201" s="74"/>
      <c r="CA201" s="74"/>
      <c r="CB201" s="74"/>
      <c r="CC201" s="74"/>
      <c r="CD201" s="74"/>
      <c r="CE201" s="74"/>
      <c r="CF201" s="74"/>
      <c r="CG201" s="74"/>
      <c r="CH201" s="74"/>
      <c r="CI201" s="74"/>
      <c r="CJ201" s="74"/>
      <c r="CK201" s="74"/>
      <c r="CL201" s="74"/>
      <c r="CM201" s="74"/>
      <c r="CN201" s="73"/>
      <c r="CO201" s="73"/>
      <c r="CP201" s="74"/>
      <c r="CQ201" s="74"/>
      <c r="CR201" s="73"/>
      <c r="CS201" s="73"/>
      <c r="CT201" s="74"/>
      <c r="CU201" s="74"/>
      <c r="CV201" s="74"/>
      <c r="CW201" s="74"/>
      <c r="CX201" s="74"/>
      <c r="CY201" s="74"/>
      <c r="CZ201" s="74"/>
      <c r="DA201" s="74"/>
      <c r="DB201" s="74"/>
      <c r="DC201" s="74"/>
      <c r="DD201" s="74"/>
      <c r="DE201" s="74"/>
      <c r="DF201" s="74"/>
      <c r="DG201" s="74"/>
      <c r="DH201" s="74"/>
      <c r="DI201" s="74"/>
      <c r="DJ201" s="74"/>
      <c r="DK201" s="74"/>
      <c r="DL201" s="74"/>
      <c r="DM201" s="74"/>
      <c r="DN201" s="74"/>
      <c r="DO201" s="74"/>
      <c r="DP201" s="74"/>
      <c r="DQ201" s="74"/>
      <c r="DR201" s="74"/>
      <c r="DS201" s="74"/>
      <c r="DT201" s="74"/>
      <c r="DU201" s="74"/>
      <c r="DV201" s="74"/>
      <c r="DW201" s="74"/>
      <c r="DX201" s="74"/>
      <c r="DY201" s="74"/>
      <c r="DZ201" s="74"/>
      <c r="EA201" s="74"/>
      <c r="EB201" s="74"/>
      <c r="EC201" s="74"/>
      <c r="ED201" s="74"/>
      <c r="EE201" s="74"/>
      <c r="EF201" s="74"/>
      <c r="EG201" s="74"/>
      <c r="EH201" s="74"/>
      <c r="EI201" s="74"/>
      <c r="EJ201" s="74"/>
      <c r="EK201" s="73"/>
      <c r="EL201" s="73"/>
      <c r="EM201" s="75"/>
      <c r="EN201" s="74"/>
      <c r="EO201" s="74"/>
      <c r="EP201" s="74"/>
      <c r="EQ201" s="74"/>
      <c r="ER201" s="74"/>
      <c r="ES201" s="74"/>
      <c r="ET201" s="74"/>
      <c r="EU201" s="74"/>
      <c r="EV201" s="77"/>
      <c r="EW201" s="77"/>
      <c r="EX201" s="77"/>
      <c r="EY201" s="77"/>
      <c r="EZ201" s="74"/>
      <c r="FA201" s="74"/>
      <c r="FB201" s="74"/>
      <c r="FC201" s="74"/>
      <c r="FD201" s="74"/>
      <c r="FE201" s="74"/>
      <c r="FF201" s="74"/>
      <c r="FG201" s="74"/>
      <c r="FH201" s="74"/>
      <c r="FI201" s="74"/>
      <c r="FJ201" s="74"/>
      <c r="FK201" s="74"/>
      <c r="FL201" s="74"/>
      <c r="FM201" s="74"/>
      <c r="FN201" s="74"/>
      <c r="FO201" s="74"/>
      <c r="FP201" s="74"/>
      <c r="FQ201" s="74"/>
      <c r="FR201" s="74"/>
      <c r="FS201" s="74"/>
      <c r="FT201" s="74"/>
      <c r="FU201" s="74"/>
      <c r="FV201" s="74"/>
      <c r="FW201" s="74"/>
      <c r="FX201" s="74"/>
      <c r="FY201" s="74"/>
      <c r="FZ201" s="74"/>
      <c r="GA201" s="74"/>
      <c r="GB201" s="74"/>
      <c r="GC201" s="74"/>
      <c r="GD201" s="74"/>
      <c r="GE201" s="74"/>
      <c r="GF201" s="74"/>
      <c r="GG201" s="74"/>
      <c r="GH201" s="74"/>
      <c r="GI201" s="74"/>
      <c r="GJ201" s="74"/>
      <c r="GK201" s="74"/>
      <c r="GL201" s="74"/>
      <c r="GM201" s="74"/>
      <c r="GN201" s="74"/>
      <c r="GO201" s="74"/>
      <c r="GP201" s="74"/>
      <c r="GQ201" s="74"/>
      <c r="GR201" s="74"/>
      <c r="GS201" s="74"/>
      <c r="GT201" s="74"/>
      <c r="GU201" s="74"/>
      <c r="GV201" s="74"/>
      <c r="GW201" s="74"/>
      <c r="GX201" s="74"/>
      <c r="GY201" s="74"/>
      <c r="GZ201" s="74"/>
      <c r="HA201" s="74"/>
      <c r="HB201" s="74"/>
      <c r="HC201" s="74"/>
      <c r="HD201" s="74"/>
      <c r="HE201" s="74"/>
      <c r="HF201" s="74"/>
      <c r="HG201" s="74"/>
      <c r="HH201" s="74"/>
      <c r="HI201" s="74"/>
      <c r="HJ201" s="74"/>
      <c r="HK201" s="74"/>
      <c r="HL201" s="74"/>
      <c r="HM201" s="74"/>
      <c r="HN201" s="74"/>
      <c r="HO201" s="74"/>
      <c r="HP201" s="74"/>
      <c r="HQ201" s="74"/>
      <c r="HR201" s="74"/>
      <c r="HS201" s="74"/>
      <c r="HT201" s="74"/>
      <c r="HU201" s="74"/>
      <c r="HV201" s="74"/>
      <c r="HW201" s="74"/>
      <c r="HX201" s="74"/>
      <c r="HY201" s="74"/>
      <c r="HZ201" s="74"/>
      <c r="IA201" s="74"/>
      <c r="IB201" s="74"/>
      <c r="IC201" s="74"/>
      <c r="ID201" s="74"/>
      <c r="IE201" s="74"/>
      <c r="IF201" s="74"/>
      <c r="IG201" s="74"/>
      <c r="IH201" s="74"/>
      <c r="II201" s="74"/>
      <c r="IJ201" s="74"/>
      <c r="IK201" s="74"/>
      <c r="IL201" s="74"/>
      <c r="IM201" s="74"/>
    </row>
    <row r="202" spans="1:247" ht="15.75" x14ac:dyDescent="0.25">
      <c r="A202" s="10" t="s">
        <v>390</v>
      </c>
      <c r="B202" s="157">
        <f t="shared" si="517"/>
        <v>8031</v>
      </c>
      <c r="C202" s="157">
        <f t="shared" si="518"/>
        <v>10043.36</v>
      </c>
      <c r="D202" s="157">
        <f t="shared" si="519"/>
        <v>10043.36</v>
      </c>
      <c r="E202" s="157"/>
      <c r="F202" s="229">
        <f t="shared" si="516"/>
        <v>0</v>
      </c>
      <c r="G202" s="74">
        <f t="shared" si="600"/>
        <v>0</v>
      </c>
      <c r="H202" s="74"/>
      <c r="I202" s="74"/>
      <c r="J202" s="74"/>
      <c r="K202" s="74"/>
      <c r="L202" s="74"/>
      <c r="M202" s="74"/>
      <c r="N202" s="74"/>
      <c r="O202" s="74"/>
      <c r="P202" s="74"/>
      <c r="Q202" s="74"/>
      <c r="R202" s="74"/>
      <c r="S202" s="74"/>
      <c r="T202" s="74"/>
      <c r="U202" s="74"/>
      <c r="V202" s="74"/>
      <c r="W202" s="74"/>
      <c r="X202" s="74"/>
      <c r="Y202" s="74"/>
      <c r="Z202" s="74"/>
      <c r="AA202" s="74"/>
      <c r="AB202" s="74"/>
      <c r="AC202" s="74"/>
      <c r="AD202" s="74"/>
      <c r="AE202" s="74"/>
      <c r="AF202" s="74"/>
      <c r="AG202" s="74"/>
      <c r="AH202" s="74"/>
      <c r="AI202" s="74"/>
      <c r="AJ202" s="74"/>
      <c r="AK202" s="74"/>
      <c r="AL202" s="74"/>
      <c r="AM202" s="74"/>
      <c r="AN202" s="74"/>
      <c r="AO202" s="74"/>
      <c r="AP202" s="74"/>
      <c r="AQ202" s="74"/>
      <c r="AR202" s="74"/>
      <c r="AS202" s="74"/>
      <c r="AT202" s="74"/>
      <c r="AU202" s="74"/>
      <c r="AV202" s="74"/>
      <c r="AW202" s="74"/>
      <c r="AX202" s="196"/>
      <c r="AY202" s="196"/>
      <c r="AZ202" s="74"/>
      <c r="BA202" s="74"/>
      <c r="BB202" s="74"/>
      <c r="BC202" s="73"/>
      <c r="BD202" s="192"/>
      <c r="BE202" s="74"/>
      <c r="BF202" s="74"/>
      <c r="BG202" s="192"/>
      <c r="BH202" s="74">
        <v>8031</v>
      </c>
      <c r="BI202" s="74">
        <v>8031</v>
      </c>
      <c r="BJ202" s="74">
        <v>0</v>
      </c>
      <c r="BK202" s="75">
        <f t="shared" si="520"/>
        <v>0</v>
      </c>
      <c r="BL202" s="74"/>
      <c r="BM202" s="74"/>
      <c r="BN202" s="74"/>
      <c r="BO202" s="192"/>
      <c r="BP202" s="192"/>
      <c r="BQ202" s="74"/>
      <c r="BR202" s="74"/>
      <c r="BS202" s="192"/>
      <c r="BT202" s="74"/>
      <c r="BU202" s="74">
        <v>2012.36</v>
      </c>
      <c r="BV202" s="74">
        <v>0</v>
      </c>
      <c r="BW202" s="74"/>
      <c r="BX202" s="73"/>
      <c r="BY202" s="73"/>
      <c r="BZ202" s="74"/>
      <c r="CA202" s="192"/>
      <c r="CB202" s="74"/>
      <c r="CC202" s="74"/>
      <c r="CD202" s="74"/>
      <c r="CE202" s="192"/>
      <c r="CF202" s="74"/>
      <c r="CG202" s="74"/>
      <c r="CH202" s="74"/>
      <c r="CI202" s="74"/>
      <c r="CJ202" s="74"/>
      <c r="CK202" s="74"/>
      <c r="CL202" s="74"/>
      <c r="CM202" s="74"/>
      <c r="CN202" s="73"/>
      <c r="CO202" s="73"/>
      <c r="CP202" s="74"/>
      <c r="CQ202" s="192"/>
      <c r="CR202" s="73"/>
      <c r="CS202" s="73"/>
      <c r="CT202" s="74"/>
      <c r="CU202" s="192"/>
      <c r="CV202" s="74"/>
      <c r="CW202" s="74"/>
      <c r="CX202" s="74"/>
      <c r="CY202" s="192"/>
      <c r="CZ202" s="74"/>
      <c r="DA202" s="74"/>
      <c r="DB202" s="74"/>
      <c r="DC202" s="192"/>
      <c r="DD202" s="74"/>
      <c r="DE202" s="74"/>
      <c r="DF202" s="74"/>
      <c r="DG202" s="192"/>
      <c r="DH202" s="74"/>
      <c r="DI202" s="74"/>
      <c r="DJ202" s="74"/>
      <c r="DK202" s="192"/>
      <c r="DL202" s="74"/>
      <c r="DM202" s="74"/>
      <c r="DN202" s="74"/>
      <c r="DO202" s="192"/>
      <c r="DP202" s="74"/>
      <c r="DQ202" s="74"/>
      <c r="DR202" s="74"/>
      <c r="DS202" s="74"/>
      <c r="DT202" s="74"/>
      <c r="DU202" s="74"/>
      <c r="DV202" s="74"/>
      <c r="DW202" s="74"/>
      <c r="DX202" s="74"/>
      <c r="DY202" s="74"/>
      <c r="DZ202" s="74"/>
      <c r="EA202" s="74"/>
      <c r="EB202" s="74"/>
      <c r="EC202" s="74"/>
      <c r="ED202" s="74"/>
      <c r="EE202" s="74"/>
      <c r="EF202" s="74"/>
      <c r="EG202" s="74"/>
      <c r="EH202" s="74"/>
      <c r="EI202" s="74"/>
      <c r="EJ202" s="192"/>
      <c r="EK202" s="73"/>
      <c r="EL202" s="73"/>
      <c r="EM202" s="75"/>
      <c r="EN202" s="74"/>
      <c r="EO202" s="74"/>
      <c r="EP202" s="74"/>
      <c r="EQ202" s="74"/>
      <c r="ER202" s="74"/>
      <c r="ES202" s="74"/>
      <c r="ET202" s="74"/>
      <c r="EU202" s="74"/>
      <c r="EV202" s="77"/>
      <c r="EW202" s="77"/>
      <c r="EX202" s="77"/>
      <c r="EY202" s="77"/>
      <c r="EZ202" s="74"/>
      <c r="FA202" s="74"/>
      <c r="FB202" s="74"/>
      <c r="FC202" s="74"/>
      <c r="FD202" s="74"/>
      <c r="FE202" s="74"/>
      <c r="FF202" s="74"/>
      <c r="FG202" s="74"/>
      <c r="FH202" s="74"/>
      <c r="FI202" s="74"/>
      <c r="FJ202" s="74"/>
      <c r="FK202" s="74"/>
      <c r="FL202" s="74"/>
      <c r="FM202" s="74"/>
      <c r="FN202" s="74"/>
      <c r="FO202" s="74"/>
      <c r="FP202" s="74"/>
      <c r="FQ202" s="74"/>
      <c r="FR202" s="74"/>
      <c r="FS202" s="74"/>
      <c r="FT202" s="74"/>
      <c r="FU202" s="74"/>
      <c r="FV202" s="74"/>
      <c r="FW202" s="74"/>
      <c r="FX202" s="74"/>
      <c r="FY202" s="74"/>
      <c r="FZ202" s="74"/>
      <c r="GA202" s="74"/>
      <c r="GB202" s="74"/>
      <c r="GC202" s="74"/>
      <c r="GD202" s="74"/>
      <c r="GE202" s="74"/>
      <c r="GF202" s="74"/>
      <c r="GG202" s="74"/>
      <c r="GH202" s="74"/>
      <c r="GI202" s="74"/>
      <c r="GJ202" s="74"/>
      <c r="GK202" s="74"/>
      <c r="GL202" s="74"/>
      <c r="GM202" s="74"/>
      <c r="GN202" s="74"/>
      <c r="GO202" s="74"/>
      <c r="GP202" s="74"/>
      <c r="GQ202" s="74"/>
      <c r="GR202" s="74"/>
      <c r="GS202" s="74"/>
      <c r="GT202" s="74"/>
      <c r="GU202" s="74"/>
      <c r="GV202" s="74"/>
      <c r="GW202" s="74"/>
      <c r="GX202" s="74"/>
      <c r="GY202" s="74"/>
      <c r="GZ202" s="74"/>
      <c r="HA202" s="74"/>
      <c r="HB202" s="74"/>
      <c r="HC202" s="74"/>
      <c r="HD202" s="74"/>
      <c r="HE202" s="74"/>
      <c r="HF202" s="74"/>
      <c r="HG202" s="74"/>
      <c r="HH202" s="74"/>
      <c r="HI202" s="74"/>
      <c r="HJ202" s="74"/>
      <c r="HK202" s="74"/>
      <c r="HL202" s="74"/>
      <c r="HM202" s="74"/>
      <c r="HN202" s="74"/>
      <c r="HO202" s="74"/>
      <c r="HP202" s="74"/>
      <c r="HQ202" s="74"/>
      <c r="HR202" s="74"/>
      <c r="HS202" s="74"/>
      <c r="HT202" s="74"/>
      <c r="HU202" s="74"/>
      <c r="HV202" s="74"/>
      <c r="HW202" s="74"/>
      <c r="HX202" s="74"/>
      <c r="HY202" s="74"/>
      <c r="HZ202" s="74"/>
      <c r="IA202" s="74"/>
      <c r="IB202" s="74"/>
      <c r="IC202" s="74"/>
      <c r="ID202" s="74"/>
      <c r="IE202" s="74"/>
      <c r="IF202" s="74"/>
      <c r="IG202" s="74"/>
      <c r="IH202" s="74"/>
      <c r="II202" s="74"/>
      <c r="IJ202" s="74"/>
      <c r="IK202" s="74"/>
      <c r="IL202" s="74"/>
      <c r="IM202" s="74"/>
    </row>
    <row r="203" spans="1:247" s="69" customFormat="1" ht="31.5" x14ac:dyDescent="0.25">
      <c r="A203" s="80" t="s">
        <v>215</v>
      </c>
      <c r="B203" s="156">
        <f t="shared" si="517"/>
        <v>180769.54064000002</v>
      </c>
      <c r="C203" s="156">
        <f t="shared" si="518"/>
        <v>179879.93064000004</v>
      </c>
      <c r="D203" s="156">
        <f t="shared" si="519"/>
        <v>179879.93064000004</v>
      </c>
      <c r="E203" s="156"/>
      <c r="F203" s="228">
        <f t="shared" ref="F203:F266" si="661">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f>
        <v>9277.2248</v>
      </c>
      <c r="G203" s="71">
        <f t="shared" si="600"/>
        <v>5.1574540678286294</v>
      </c>
      <c r="H203" s="72">
        <f>H204+H205+H206+H207+H208+H209+H210+H211+H212+H213+H214</f>
        <v>2732.2712700000002</v>
      </c>
      <c r="I203" s="72">
        <f>I204+I205+I206+I207+I208+I209+I210+I211+I212+I213+I214</f>
        <v>2732.2712700000002</v>
      </c>
      <c r="J203" s="72">
        <f>J204+J205+J206+J207+J208+J209+J210+J211+J212+J213+J214</f>
        <v>802.47190999999998</v>
      </c>
      <c r="K203" s="71">
        <f>J203/I203*100</f>
        <v>29.370140469251428</v>
      </c>
      <c r="L203" s="72">
        <f t="shared" ref="L203" si="662">L204+L205+L206+L207+L208+L209+L210+L211+L212+L213+L214</f>
        <v>820.26</v>
      </c>
      <c r="M203" s="72">
        <f t="shared" ref="M203:N203" si="663">M204+M205+M206+M207+M208+M209+M210+M211+M212+M213+M214</f>
        <v>820.26</v>
      </c>
      <c r="N203" s="72">
        <f t="shared" si="663"/>
        <v>820.26</v>
      </c>
      <c r="O203" s="71">
        <f>N203/M203*100</f>
        <v>100</v>
      </c>
      <c r="P203" s="72">
        <f t="shared" ref="P203" si="664">P204+P205+P206+P207+P208+P209+P210+P211+P212+P213+P214</f>
        <v>0</v>
      </c>
      <c r="Q203" s="72">
        <f t="shared" ref="Q203:V203" si="665">Q204+Q205+Q206+Q207+Q208+Q209+Q210+Q211+Q212+Q213+Q214</f>
        <v>0</v>
      </c>
      <c r="R203" s="72">
        <f t="shared" si="665"/>
        <v>0</v>
      </c>
      <c r="S203" s="72">
        <f t="shared" si="665"/>
        <v>0</v>
      </c>
      <c r="T203" s="72">
        <f t="shared" ref="T203" si="666">T204+T205+T206+T207+T208+T209+T210+T211+T212+T213+T214</f>
        <v>714.28571999999997</v>
      </c>
      <c r="U203" s="72">
        <f t="shared" si="665"/>
        <v>714.28571999999997</v>
      </c>
      <c r="V203" s="72">
        <f t="shared" si="665"/>
        <v>0</v>
      </c>
      <c r="W203" s="72">
        <f>V203/U203*100</f>
        <v>0</v>
      </c>
      <c r="X203" s="72">
        <f>SUM(X204:X214)</f>
        <v>112.35955</v>
      </c>
      <c r="Y203" s="72">
        <f>SUM(Y204:Y214)</f>
        <v>112.35955</v>
      </c>
      <c r="Z203" s="72">
        <f>SUM(Z204:Z214)</f>
        <v>112.35955</v>
      </c>
      <c r="AA203" s="71">
        <f>Z203/Y203*100</f>
        <v>100</v>
      </c>
      <c r="AB203" s="72">
        <f>AB204+AB205+AB206+AB207+AB208+AB209+AB210+AB211+AB212+AB213+AB214</f>
        <v>0</v>
      </c>
      <c r="AC203" s="72">
        <f>AC204+AC205+AC206+AC207+AC208+AC209+AC210+AC211+AC212+AC213+AC214</f>
        <v>0</v>
      </c>
      <c r="AD203" s="72">
        <f>AD204+AD205+AD206+AD207+AD208+AD209+AD210+AD211+AD212+AD213+AD214</f>
        <v>0</v>
      </c>
      <c r="AE203" s="71"/>
      <c r="AF203" s="72">
        <f>AF204+AF205+AF206+AF207+AF208+AF209+AF210+AF211+AF212+AF213+AF214</f>
        <v>66.076340000000002</v>
      </c>
      <c r="AG203" s="72">
        <f>AG204+AG205+AG206+AG207+AG208+AG209+AG210+AG211+AG212+AG213+AG214</f>
        <v>66.076340000000002</v>
      </c>
      <c r="AH203" s="72">
        <f>AH204+AH205+AH206+AH207+AH208+AH209+AH210+AH211+AH212+AH213+AH214</f>
        <v>66.076340000000002</v>
      </c>
      <c r="AI203" s="71">
        <f>AH203/AG203*100</f>
        <v>100</v>
      </c>
      <c r="AJ203" s="71"/>
      <c r="AK203" s="72">
        <f>AK204+AK205+AK206+AK207+AK208+AK209+AK210+AK211+AK212+AK213+AK214</f>
        <v>0</v>
      </c>
      <c r="AL203" s="72">
        <f>AL204+AL205+AL206+AL207+AL208+AL209+AL210+AL211+AL212+AL213+AL214</f>
        <v>0</v>
      </c>
      <c r="AM203" s="72">
        <f>AM204+AM205+AM206+AM207+AM208+AM209+AM210+AM211+AM212+AM213+AM214</f>
        <v>0</v>
      </c>
      <c r="AN203" s="72"/>
      <c r="AO203" s="72">
        <f>AO204+AO205+AO206+AO207+AO208+AO209+AO210+AO211+AO212+AO213+AO214</f>
        <v>0</v>
      </c>
      <c r="AP203" s="72">
        <f>AP204+AP205+AP206+AP207+AP208+AP209+AP210+AP211+AP212+AP213+AP214</f>
        <v>0</v>
      </c>
      <c r="AQ203" s="71"/>
      <c r="AR203" s="72">
        <f>AR204+AR205+AR206+AR207+AR208+AR209+AR210+AR211+AR212+AR213+AR214</f>
        <v>6000</v>
      </c>
      <c r="AS203" s="72">
        <f>AS204+AS205+AS206+AS207+AS208+AS209+AS210+AS211+AS212+AS213+AS214</f>
        <v>6000</v>
      </c>
      <c r="AT203" s="72">
        <f>AT204+AT205+AT206+AT207+AT208+AT209+AT210+AT211+AT212+AT213+AT214</f>
        <v>0</v>
      </c>
      <c r="AU203" s="71">
        <f>AT203/AS203*100</f>
        <v>0</v>
      </c>
      <c r="AV203" s="72">
        <f t="shared" ref="AV203" si="667">AV204+AV205+AV206+AV207+AV208+AV209+AV210+AV211+AV212+AV213+AV214</f>
        <v>28715.3</v>
      </c>
      <c r="AW203" s="72">
        <f t="shared" ref="AW203:BB203" si="668">AW204+AW205+AW206+AW207+AW208+AW209+AW210+AW211+AW212+AW213+AW214</f>
        <v>28715.3</v>
      </c>
      <c r="AX203" s="72">
        <f t="shared" si="668"/>
        <v>4785.8833299999997</v>
      </c>
      <c r="AY203" s="72">
        <f t="shared" si="668"/>
        <v>16.666666655058453</v>
      </c>
      <c r="AZ203" s="72">
        <f t="shared" ref="AZ203" si="669">AZ204+AZ205+AZ206+AZ207+AZ208+AZ209+AZ210+AZ211+AZ212+AZ213+AZ214</f>
        <v>0</v>
      </c>
      <c r="BA203" s="72">
        <f t="shared" si="668"/>
        <v>0</v>
      </c>
      <c r="BB203" s="72">
        <f t="shared" si="668"/>
        <v>0</v>
      </c>
      <c r="BC203" s="72"/>
      <c r="BD203" s="72"/>
      <c r="BE203" s="72">
        <f>BE204+BE205+BE206+BE207+BE208+BE209+BE210+BE211+BE212+BE213+BE214</f>
        <v>0</v>
      </c>
      <c r="BF203" s="72">
        <f>BF204+BF205+BF206+BF207+BF208+BF209+BF210+BF211+BF212+BF213+BF214</f>
        <v>0</v>
      </c>
      <c r="BG203" s="72">
        <f>BG204+BG205+BG206+BG207+BG208+BG209+BG210+BG211+BG212+BG213+BG214</f>
        <v>0</v>
      </c>
      <c r="BH203" s="72">
        <f t="shared" ref="BH203" si="670">BH204+BH205+BH206+BH207+BH208+BH209+BH210+BH211+BH212+BH213+BH214</f>
        <v>31128</v>
      </c>
      <c r="BI203" s="72">
        <f t="shared" ref="BI203:BO203" si="671">BI204+BI205+BI206+BI207+BI208+BI209+BI210+BI211+BI212+BI213+BI214</f>
        <v>31128</v>
      </c>
      <c r="BJ203" s="72">
        <f t="shared" si="671"/>
        <v>0</v>
      </c>
      <c r="BK203" s="193">
        <f t="shared" si="520"/>
        <v>0</v>
      </c>
      <c r="BL203" s="72">
        <f t="shared" ref="BL203" si="672">BL204+BL205+BL206+BL207+BL208+BL209+BL210+BL211+BL212+BL213+BL214</f>
        <v>0</v>
      </c>
      <c r="BM203" s="72">
        <f t="shared" si="671"/>
        <v>0</v>
      </c>
      <c r="BN203" s="72">
        <f t="shared" si="671"/>
        <v>0</v>
      </c>
      <c r="BO203" s="72">
        <f t="shared" si="671"/>
        <v>0</v>
      </c>
      <c r="BP203" s="72"/>
      <c r="BQ203" s="72">
        <f>BQ204+BQ205+BQ206+BQ207+BQ208+BQ209+BQ210+BQ211+BQ212+BQ213+BQ214</f>
        <v>0</v>
      </c>
      <c r="BR203" s="72">
        <f>BR204+BR205+BR206+BR207+BR208+BR209+BR210+BR211+BR212+BR213+BR214</f>
        <v>0</v>
      </c>
      <c r="BS203" s="72">
        <f>BS204+BS205+BS206+BS207+BS208+BS209+BS210+BS211+BS212+BS213+BS214</f>
        <v>0</v>
      </c>
      <c r="BT203" s="72"/>
      <c r="BU203" s="72">
        <f>BU204+BU205+BU206+BU207+BU208+BU209+BU210+BU211+BU212+BU213+BU214</f>
        <v>3000</v>
      </c>
      <c r="BV203" s="72">
        <f>BV204+BV205+BV206+BV207+BV208+BV209+BV210+BV211+BV212+BV213+BV214</f>
        <v>0</v>
      </c>
      <c r="BW203" s="71">
        <f>BV203/BU203*100</f>
        <v>0</v>
      </c>
      <c r="BX203" s="72">
        <f t="shared" ref="BX203:BY203" si="673">BX204+BX205+BX206+BX207+BX208+BX209+BX210+BX211+BX212+BX213+BX214</f>
        <v>10881.6</v>
      </c>
      <c r="BY203" s="72">
        <f t="shared" si="673"/>
        <v>6991.99</v>
      </c>
      <c r="BZ203" s="72">
        <f t="shared" ref="BZ203" si="674">BZ204+BZ205+BZ206+BZ207+BZ208+BZ209+BZ210+BZ211+BZ212+BZ213+BZ214</f>
        <v>2690.1736700000001</v>
      </c>
      <c r="CA203" s="72">
        <f>BZ203/BY203*100</f>
        <v>38.475078911726136</v>
      </c>
      <c r="CB203" s="72">
        <f t="shared" ref="CB203" si="675">CB204+CB205+CB206+CB207+CB208+CB209+CB210+CB211+CB212+CB213+CB214</f>
        <v>1000</v>
      </c>
      <c r="CC203" s="72">
        <f t="shared" ref="CC203:CH203" si="676">CC204+CC205+CC206+CC207+CC208+CC209+CC210+CC211+CC212+CC213+CC214</f>
        <v>0</v>
      </c>
      <c r="CD203" s="72">
        <f t="shared" si="676"/>
        <v>0</v>
      </c>
      <c r="CE203" s="72"/>
      <c r="CF203" s="72">
        <f t="shared" ref="CF203" si="677">CF204+CF205+CF206+CF207+CF208+CF209+CF210+CF211+CF212+CF213+CF214</f>
        <v>1000</v>
      </c>
      <c r="CG203" s="72">
        <f t="shared" si="676"/>
        <v>2000</v>
      </c>
      <c r="CH203" s="72">
        <f t="shared" si="676"/>
        <v>0</v>
      </c>
      <c r="CI203" s="72">
        <f>CH203/CG203*100</f>
        <v>0</v>
      </c>
      <c r="CJ203" s="72">
        <f t="shared" ref="CJ203" si="678">CJ204+CJ205+CJ206+CJ207+CJ208+CJ209+CJ210+CJ211+CJ212+CJ213+CJ214</f>
        <v>500</v>
      </c>
      <c r="CK203" s="72">
        <f t="shared" ref="CK203:CL203" si="679">CK204+CK205+CK206+CK207+CK208+CK209+CK210+CK211+CK212+CK213+CK214</f>
        <v>500</v>
      </c>
      <c r="CL203" s="72">
        <f t="shared" si="679"/>
        <v>0</v>
      </c>
      <c r="CM203" s="72">
        <f>CL203/CK203*100</f>
        <v>0</v>
      </c>
      <c r="CN203" s="72">
        <f t="shared" ref="CN203" si="680">CN204+CN205+CN206+CN207+CN208+CN209+CN210+CN211+CN212+CN213+CN214</f>
        <v>0</v>
      </c>
      <c r="CO203" s="72">
        <f t="shared" ref="CO203:CX203" si="681">CO204+CO205+CO206+CO207+CO208+CO209+CO210+CO211+CO212+CO213+CO214</f>
        <v>0</v>
      </c>
      <c r="CP203" s="72">
        <f t="shared" si="681"/>
        <v>0</v>
      </c>
      <c r="CQ203" s="72">
        <f t="shared" si="681"/>
        <v>0</v>
      </c>
      <c r="CR203" s="72">
        <f t="shared" si="681"/>
        <v>0</v>
      </c>
      <c r="CS203" s="72">
        <f t="shared" ref="CS203:CU203" si="682">CS204+CS205+CS206+CS207+CS208+CS209+CS210+CS211+CS212+CS213+CS214</f>
        <v>0</v>
      </c>
      <c r="CT203" s="72">
        <f t="shared" si="682"/>
        <v>0</v>
      </c>
      <c r="CU203" s="72">
        <f t="shared" si="682"/>
        <v>0</v>
      </c>
      <c r="CV203" s="72">
        <f t="shared" ref="CV203" si="683">CV204+CV205+CV206+CV207+CV208+CV209+CV210+CV211+CV212+CV213+CV214</f>
        <v>0</v>
      </c>
      <c r="CW203" s="72">
        <f t="shared" si="681"/>
        <v>0</v>
      </c>
      <c r="CX203" s="72">
        <f t="shared" si="681"/>
        <v>0</v>
      </c>
      <c r="CY203" s="72"/>
      <c r="CZ203" s="72">
        <f>CZ204+CZ205+CZ206+CZ207+CZ208+CZ209+CZ210+CZ211+CZ212+CZ213+CZ214</f>
        <v>0</v>
      </c>
      <c r="DA203" s="72">
        <f>DA204+DA205+DA206+DA207+DA208+DA209+DA210+DA211+DA212+DA213+DA214</f>
        <v>0</v>
      </c>
      <c r="DB203" s="72">
        <f>DB204+DB205+DB206+DB207+DB208+DB209+DB210+DB211+DB212+DB213+DB214</f>
        <v>0</v>
      </c>
      <c r="DC203" s="72"/>
      <c r="DD203" s="72">
        <f t="shared" ref="DD203" si="684">DD204+DD205+DD206+DD207+DD208+DD209+DD210+DD211+DD212+DD213+DD214</f>
        <v>0</v>
      </c>
      <c r="DE203" s="72">
        <f t="shared" ref="DE203:DF203" si="685">DE204+DE205+DE206+DE207+DE208+DE209+DE210+DE211+DE212+DE213+DE214</f>
        <v>0</v>
      </c>
      <c r="DF203" s="72">
        <f t="shared" si="685"/>
        <v>0</v>
      </c>
      <c r="DG203" s="72"/>
      <c r="DH203" s="72">
        <f>DH204+DH205+DH206+DH207+DH208+DH209+DH210+DH211+DH212+DH213+DH214</f>
        <v>0</v>
      </c>
      <c r="DI203" s="72">
        <f>DI204+DI205+DI206+DI207+DI208+DI209+DI210+DI211+DI212+DI213+DI214</f>
        <v>0</v>
      </c>
      <c r="DJ203" s="72">
        <f>DJ204+DJ205+DJ206+DJ207+DJ208+DJ209+DJ210+DJ211+DJ212+DJ213+DJ214</f>
        <v>0</v>
      </c>
      <c r="DK203" s="72"/>
      <c r="DL203" s="72">
        <f>DL204+DL205+DL206+DL207+DL208+DL209+DL210+DL211+DL212+DL213+DL214</f>
        <v>0</v>
      </c>
      <c r="DM203" s="72">
        <f>DM204+DM205+DM206+DM207+DM208+DM209+DM210+DM211+DM212+DM213+DM214</f>
        <v>0</v>
      </c>
      <c r="DN203" s="72">
        <f>DN204+DN205+DN206+DN207+DN208+DN209+DN210+DN211+DN212+DN213+DN214</f>
        <v>0</v>
      </c>
      <c r="DO203" s="72"/>
      <c r="DP203" s="71"/>
      <c r="DQ203" s="72">
        <f>DQ204+DQ205+DQ206+DQ207+DQ208+DQ209+DQ210+DQ211+DQ212+DQ213+DQ214</f>
        <v>0</v>
      </c>
      <c r="DR203" s="72">
        <f>DR204+DR205+DR206+DR207+DR208+DR209+DR210+DR211+DR212+DR213+DR214</f>
        <v>0</v>
      </c>
      <c r="DS203" s="71"/>
      <c r="DT203" s="71"/>
      <c r="DU203" s="72">
        <f>DU204+DU205+DU206+DU207+DU208+DU209+DU210+DU211+DU212+DU213+DU214</f>
        <v>0</v>
      </c>
      <c r="DV203" s="72">
        <f>DV204+DV205+DV206+DV207+DV208+DV209+DV210+DV211+DV212+DV213+DV214</f>
        <v>0</v>
      </c>
      <c r="DW203" s="71"/>
      <c r="DX203" s="72">
        <f>DX204+DX205+DX206+DX207+DX208+DX209+DX210+DX211+DX212+DX213+DX214</f>
        <v>500</v>
      </c>
      <c r="DY203" s="72">
        <f>DY204+DY205+DY206+DY207+DY208+DY209+DY210+DY211+DY212+DY213+DY214</f>
        <v>500</v>
      </c>
      <c r="DZ203" s="72">
        <f>DZ204+DZ205+DZ206+DZ207+DZ208+DZ209+DZ210+DZ211+DZ212+DZ213+DZ214</f>
        <v>0</v>
      </c>
      <c r="EA203" s="71">
        <f>DZ203/DY203*100</f>
        <v>0</v>
      </c>
      <c r="EB203" s="72"/>
      <c r="EC203" s="72"/>
      <c r="ED203" s="72"/>
      <c r="EE203" s="71"/>
      <c r="EF203" s="72"/>
      <c r="EG203" s="72"/>
      <c r="EH203" s="72"/>
      <c r="EI203" s="71"/>
      <c r="EJ203" s="72">
        <f>EJ204+EJ205+EJ206+EJ207+EJ208+EJ209+EJ210+EJ211+EJ212+EJ213+EJ214</f>
        <v>96599.387760000012</v>
      </c>
      <c r="EK203" s="72">
        <f>EK204+EK205+EK206+EK207+EK208+EK209+EK210+EK211+EK212+EK213+EK214</f>
        <v>96599.387760000012</v>
      </c>
      <c r="EL203" s="72">
        <f>EL204+EL205+EL206+EL207+EL208+EL209+EL210+EL211+EL212+EL213+EL214</f>
        <v>0</v>
      </c>
      <c r="EM203" s="72">
        <f>EM204+EM205+EM206+EM207+EM208+EM209+EM210+EM211+EM212+EM213+EM214</f>
        <v>0</v>
      </c>
      <c r="EN203" s="72"/>
      <c r="EO203" s="72"/>
      <c r="EP203" s="72"/>
      <c r="EQ203" s="71"/>
      <c r="ER203" s="71"/>
      <c r="ES203" s="71"/>
      <c r="ET203" s="71"/>
      <c r="EU203" s="71"/>
      <c r="EV203" s="76"/>
      <c r="EW203" s="76"/>
      <c r="EX203" s="76"/>
      <c r="EY203" s="76"/>
      <c r="EZ203" s="72"/>
      <c r="FA203" s="72"/>
      <c r="FB203" s="72"/>
      <c r="FC203" s="71"/>
      <c r="FD203" s="72"/>
      <c r="FE203" s="72"/>
      <c r="FF203" s="72"/>
      <c r="FG203" s="71"/>
      <c r="FH203" s="71"/>
      <c r="FI203" s="72"/>
      <c r="FJ203" s="72"/>
      <c r="FK203" s="71"/>
      <c r="FL203" s="71"/>
      <c r="FM203" s="72"/>
      <c r="FN203" s="72"/>
      <c r="FO203" s="71"/>
      <c r="FP203" s="71"/>
      <c r="FQ203" s="72"/>
      <c r="FR203" s="72"/>
      <c r="FS203" s="71"/>
      <c r="FT203" s="72"/>
      <c r="FU203" s="72"/>
      <c r="FV203" s="72"/>
      <c r="FW203" s="71"/>
      <c r="FX203" s="71"/>
      <c r="FY203" s="72"/>
      <c r="FZ203" s="72"/>
      <c r="GA203" s="71"/>
      <c r="GB203" s="71"/>
      <c r="GC203" s="72"/>
      <c r="GD203" s="72"/>
      <c r="GE203" s="71"/>
      <c r="GF203" s="71"/>
      <c r="GG203" s="72">
        <f>SUM(GG204:GG214)</f>
        <v>0</v>
      </c>
      <c r="GH203" s="72">
        <f>SUM(GH204:GH214)</f>
        <v>0</v>
      </c>
      <c r="GI203" s="71"/>
      <c r="GJ203" s="71"/>
      <c r="GK203" s="72">
        <f>SUM(GK204:GK214)</f>
        <v>0</v>
      </c>
      <c r="GL203" s="72"/>
      <c r="GM203" s="71"/>
      <c r="GN203" s="71"/>
      <c r="GO203" s="72"/>
      <c r="GP203" s="72"/>
      <c r="GQ203" s="71"/>
      <c r="GR203" s="71"/>
      <c r="GS203" s="72"/>
      <c r="GT203" s="72"/>
      <c r="GU203" s="71"/>
      <c r="GV203" s="71"/>
      <c r="GW203" s="72"/>
      <c r="GX203" s="72"/>
      <c r="GY203" s="71"/>
      <c r="GZ203" s="71"/>
      <c r="HA203" s="72"/>
      <c r="HB203" s="72"/>
      <c r="HC203" s="71"/>
      <c r="HD203" s="71"/>
      <c r="HE203" s="72"/>
      <c r="HF203" s="72"/>
      <c r="HG203" s="71"/>
      <c r="HH203" s="71"/>
      <c r="HI203" s="72"/>
      <c r="HJ203" s="72"/>
      <c r="HK203" s="71"/>
      <c r="HL203" s="71"/>
      <c r="HM203" s="72"/>
      <c r="HN203" s="72"/>
      <c r="HO203" s="71"/>
      <c r="HP203" s="71"/>
      <c r="HQ203" s="72"/>
      <c r="HR203" s="72"/>
      <c r="HS203" s="71"/>
      <c r="HT203" s="71"/>
      <c r="HU203" s="72"/>
      <c r="HV203" s="72"/>
      <c r="HW203" s="71"/>
      <c r="HX203" s="71"/>
      <c r="HY203" s="72"/>
      <c r="HZ203" s="72"/>
      <c r="IA203" s="71"/>
      <c r="IB203" s="71"/>
      <c r="IC203" s="72"/>
      <c r="ID203" s="72"/>
      <c r="IE203" s="71"/>
      <c r="IF203" s="71"/>
      <c r="IG203" s="72"/>
      <c r="IH203" s="72"/>
      <c r="II203" s="71"/>
      <c r="IJ203" s="71"/>
      <c r="IK203" s="72"/>
      <c r="IL203" s="72"/>
      <c r="IM203" s="71"/>
    </row>
    <row r="204" spans="1:247" ht="34.5" customHeight="1" x14ac:dyDescent="0.25">
      <c r="A204" s="10" t="s">
        <v>188</v>
      </c>
      <c r="B204" s="157">
        <f t="shared" si="517"/>
        <v>143641.54064000002</v>
      </c>
      <c r="C204" s="157">
        <f t="shared" si="518"/>
        <v>139751.93064000001</v>
      </c>
      <c r="D204" s="157">
        <f t="shared" si="519"/>
        <v>139751.93064000001</v>
      </c>
      <c r="E204" s="157"/>
      <c r="F204" s="229">
        <f t="shared" si="661"/>
        <v>9277.2248</v>
      </c>
      <c r="G204" s="74">
        <f t="shared" si="600"/>
        <v>6.6383517977279798</v>
      </c>
      <c r="H204" s="73">
        <v>2732.2712700000002</v>
      </c>
      <c r="I204" s="73">
        <v>2732.2712700000002</v>
      </c>
      <c r="J204" s="73">
        <v>802.47190999999998</v>
      </c>
      <c r="K204" s="74">
        <f>J204/I204*100</f>
        <v>29.370140469251428</v>
      </c>
      <c r="L204" s="74">
        <v>820.26</v>
      </c>
      <c r="M204" s="74">
        <v>820.26</v>
      </c>
      <c r="N204" s="74">
        <v>820.26</v>
      </c>
      <c r="O204" s="74">
        <f>N204/M204*100</f>
        <v>100</v>
      </c>
      <c r="P204" s="73">
        <v>0</v>
      </c>
      <c r="Q204" s="73">
        <v>0</v>
      </c>
      <c r="R204" s="73">
        <v>0</v>
      </c>
      <c r="S204" s="74"/>
      <c r="T204" s="73">
        <v>714.28571999999997</v>
      </c>
      <c r="U204" s="73">
        <v>714.28571999999997</v>
      </c>
      <c r="V204" s="73">
        <v>0</v>
      </c>
      <c r="W204" s="73">
        <f>V204/U204*100</f>
        <v>0</v>
      </c>
      <c r="X204" s="73">
        <v>112.35955</v>
      </c>
      <c r="Y204" s="73">
        <v>112.35955</v>
      </c>
      <c r="Z204" s="73">
        <v>112.35955</v>
      </c>
      <c r="AA204" s="74">
        <f>Z204/Y204*100</f>
        <v>100</v>
      </c>
      <c r="AB204" s="73"/>
      <c r="AC204" s="73"/>
      <c r="AD204" s="73"/>
      <c r="AE204" s="74"/>
      <c r="AF204" s="73">
        <v>66.076340000000002</v>
      </c>
      <c r="AG204" s="73">
        <v>66.076340000000002</v>
      </c>
      <c r="AH204" s="73">
        <v>66.076340000000002</v>
      </c>
      <c r="AI204" s="74">
        <f>AH204/AG204*100</f>
        <v>100</v>
      </c>
      <c r="AJ204" s="74"/>
      <c r="AK204" s="73"/>
      <c r="AL204" s="73"/>
      <c r="AM204" s="74"/>
      <c r="AN204" s="74"/>
      <c r="AO204" s="74"/>
      <c r="AP204" s="74"/>
      <c r="AQ204" s="74"/>
      <c r="AR204" s="73">
        <v>0</v>
      </c>
      <c r="AS204" s="73">
        <v>0</v>
      </c>
      <c r="AT204" s="73"/>
      <c r="AU204" s="74"/>
      <c r="AV204" s="73">
        <v>28715.3</v>
      </c>
      <c r="AW204" s="73">
        <v>28715.3</v>
      </c>
      <c r="AX204" s="74">
        <v>4785.8833299999997</v>
      </c>
      <c r="AY204" s="73">
        <f>AX204/AW204*100</f>
        <v>16.666666655058453</v>
      </c>
      <c r="AZ204" s="73"/>
      <c r="BA204" s="73"/>
      <c r="BB204" s="73"/>
      <c r="BC204" s="73"/>
      <c r="BD204" s="191"/>
      <c r="BE204" s="73"/>
      <c r="BF204" s="191"/>
      <c r="BG204" s="191"/>
      <c r="BH204" s="73"/>
      <c r="BI204" s="73"/>
      <c r="BJ204" s="191"/>
      <c r="BK204" s="75"/>
      <c r="BL204" s="73"/>
      <c r="BM204" s="73"/>
      <c r="BN204" s="191"/>
      <c r="BO204" s="191"/>
      <c r="BP204" s="191"/>
      <c r="BQ204" s="73"/>
      <c r="BR204" s="191"/>
      <c r="BS204" s="191"/>
      <c r="BT204" s="73"/>
      <c r="BU204" s="73"/>
      <c r="BV204" s="73"/>
      <c r="BW204" s="74"/>
      <c r="BX204" s="73">
        <v>10881.6</v>
      </c>
      <c r="BY204" s="73">
        <v>6991.99</v>
      </c>
      <c r="BZ204" s="73">
        <v>2690.1736700000001</v>
      </c>
      <c r="CA204" s="73">
        <f>BZ204/BY204*100</f>
        <v>38.475078911726136</v>
      </c>
      <c r="CB204" s="73">
        <v>1000</v>
      </c>
      <c r="CC204" s="73"/>
      <c r="CD204" s="73"/>
      <c r="CE204" s="73"/>
      <c r="CF204" s="73">
        <v>1000</v>
      </c>
      <c r="CG204" s="73">
        <v>2000</v>
      </c>
      <c r="CH204" s="73"/>
      <c r="CI204" s="73">
        <f>CH204/CG204*100</f>
        <v>0</v>
      </c>
      <c r="CJ204" s="73">
        <v>500</v>
      </c>
      <c r="CK204" s="73">
        <v>500</v>
      </c>
      <c r="CL204" s="73"/>
      <c r="CM204" s="73">
        <f>CL204/CK204*100</f>
        <v>0</v>
      </c>
      <c r="CN204" s="73"/>
      <c r="CO204" s="73"/>
      <c r="CP204" s="191"/>
      <c r="CQ204" s="191"/>
      <c r="CR204" s="73"/>
      <c r="CS204" s="73"/>
      <c r="CT204" s="191"/>
      <c r="CU204" s="191"/>
      <c r="CV204" s="73"/>
      <c r="CW204" s="73"/>
      <c r="CX204" s="73"/>
      <c r="CY204" s="73"/>
      <c r="CZ204" s="73"/>
      <c r="DA204" s="73"/>
      <c r="DB204" s="73"/>
      <c r="DC204" s="73"/>
      <c r="DD204" s="73"/>
      <c r="DE204" s="73"/>
      <c r="DF204" s="73"/>
      <c r="DG204" s="73"/>
      <c r="DH204" s="73"/>
      <c r="DI204" s="73"/>
      <c r="DJ204" s="73"/>
      <c r="DK204" s="73"/>
      <c r="DL204" s="73"/>
      <c r="DM204" s="73"/>
      <c r="DN204" s="73"/>
      <c r="DO204" s="73"/>
      <c r="DP204" s="74"/>
      <c r="DQ204" s="73"/>
      <c r="DR204" s="73"/>
      <c r="DS204" s="74"/>
      <c r="DT204" s="74"/>
      <c r="DU204" s="73"/>
      <c r="DV204" s="73"/>
      <c r="DW204" s="74"/>
      <c r="DX204" s="73">
        <v>500</v>
      </c>
      <c r="DY204" s="73">
        <v>500</v>
      </c>
      <c r="DZ204" s="73"/>
      <c r="EA204" s="74">
        <f>DZ204/DY204*100</f>
        <v>0</v>
      </c>
      <c r="EB204" s="73"/>
      <c r="EC204" s="73"/>
      <c r="ED204" s="73"/>
      <c r="EE204" s="74"/>
      <c r="EF204" s="73"/>
      <c r="EG204" s="73"/>
      <c r="EH204" s="73"/>
      <c r="EI204" s="74"/>
      <c r="EJ204" s="73">
        <v>96599.387760000012</v>
      </c>
      <c r="EK204" s="73">
        <v>96599.387760000012</v>
      </c>
      <c r="EL204" s="191">
        <v>0</v>
      </c>
      <c r="EM204" s="191"/>
      <c r="EN204" s="73"/>
      <c r="EO204" s="73"/>
      <c r="EP204" s="73"/>
      <c r="EQ204" s="74"/>
      <c r="ER204" s="74"/>
      <c r="ES204" s="74"/>
      <c r="ET204" s="74"/>
      <c r="EU204" s="74"/>
      <c r="EV204" s="77"/>
      <c r="EW204" s="77"/>
      <c r="EX204" s="77"/>
      <c r="EY204" s="77"/>
      <c r="EZ204" s="73"/>
      <c r="FA204" s="73"/>
      <c r="FB204" s="73"/>
      <c r="FC204" s="74"/>
      <c r="FD204" s="73"/>
      <c r="FE204" s="73"/>
      <c r="FF204" s="73"/>
      <c r="FG204" s="74"/>
      <c r="FH204" s="74"/>
      <c r="FI204" s="73"/>
      <c r="FJ204" s="73"/>
      <c r="FK204" s="74"/>
      <c r="FL204" s="74"/>
      <c r="FM204" s="73"/>
      <c r="FN204" s="73"/>
      <c r="FO204" s="74"/>
      <c r="FP204" s="74"/>
      <c r="FQ204" s="73"/>
      <c r="FR204" s="73"/>
      <c r="FS204" s="74"/>
      <c r="FT204" s="73"/>
      <c r="FU204" s="73"/>
      <c r="FV204" s="73"/>
      <c r="FW204" s="74"/>
      <c r="FX204" s="74"/>
      <c r="FY204" s="73"/>
      <c r="FZ204" s="73"/>
      <c r="GA204" s="74"/>
      <c r="GB204" s="74"/>
      <c r="GC204" s="73"/>
      <c r="GD204" s="73"/>
      <c r="GE204" s="74"/>
      <c r="GF204" s="74"/>
      <c r="GG204" s="73"/>
      <c r="GH204" s="73"/>
      <c r="GI204" s="74"/>
      <c r="GJ204" s="74"/>
      <c r="GK204" s="73"/>
      <c r="GL204" s="73"/>
      <c r="GM204" s="74"/>
      <c r="GN204" s="74"/>
      <c r="GO204" s="73"/>
      <c r="GP204" s="73"/>
      <c r="GQ204" s="74"/>
      <c r="GR204" s="74"/>
      <c r="GS204" s="73"/>
      <c r="GT204" s="73"/>
      <c r="GU204" s="74"/>
      <c r="GV204" s="74"/>
      <c r="GW204" s="73"/>
      <c r="GX204" s="73"/>
      <c r="GY204" s="74"/>
      <c r="GZ204" s="74"/>
      <c r="HA204" s="73"/>
      <c r="HB204" s="73"/>
      <c r="HC204" s="74"/>
      <c r="HD204" s="74"/>
      <c r="HE204" s="73"/>
      <c r="HF204" s="73"/>
      <c r="HG204" s="74"/>
      <c r="HH204" s="74"/>
      <c r="HI204" s="73"/>
      <c r="HJ204" s="73"/>
      <c r="HK204" s="74"/>
      <c r="HL204" s="74"/>
      <c r="HM204" s="73"/>
      <c r="HN204" s="73"/>
      <c r="HO204" s="74"/>
      <c r="HP204" s="74"/>
      <c r="HQ204" s="73"/>
      <c r="HR204" s="73"/>
      <c r="HS204" s="74"/>
      <c r="HT204" s="74"/>
      <c r="HU204" s="73"/>
      <c r="HV204" s="73"/>
      <c r="HW204" s="74"/>
      <c r="HX204" s="74"/>
      <c r="HY204" s="73"/>
      <c r="HZ204" s="73"/>
      <c r="IA204" s="74"/>
      <c r="IB204" s="74"/>
      <c r="IC204" s="73"/>
      <c r="ID204" s="73"/>
      <c r="IE204" s="74"/>
      <c r="IF204" s="74"/>
      <c r="IG204" s="73"/>
      <c r="IH204" s="73"/>
      <c r="II204" s="74"/>
      <c r="IJ204" s="74"/>
      <c r="IK204" s="73"/>
      <c r="IL204" s="73"/>
      <c r="IM204" s="74"/>
    </row>
    <row r="205" spans="1:247" ht="15.75" x14ac:dyDescent="0.25">
      <c r="A205" s="10" t="s">
        <v>214</v>
      </c>
      <c r="B205" s="157">
        <f t="shared" si="517"/>
        <v>6000</v>
      </c>
      <c r="C205" s="157">
        <f t="shared" si="518"/>
        <v>6000</v>
      </c>
      <c r="D205" s="157">
        <f t="shared" si="519"/>
        <v>6000</v>
      </c>
      <c r="E205" s="157"/>
      <c r="F205" s="229">
        <f t="shared" si="661"/>
        <v>0</v>
      </c>
      <c r="G205" s="74">
        <f t="shared" si="600"/>
        <v>0</v>
      </c>
      <c r="H205" s="74"/>
      <c r="I205" s="74"/>
      <c r="J205" s="74"/>
      <c r="K205" s="74"/>
      <c r="L205" s="74"/>
      <c r="M205" s="74"/>
      <c r="N205" s="74"/>
      <c r="O205" s="74"/>
      <c r="P205" s="74"/>
      <c r="Q205" s="74"/>
      <c r="R205" s="74"/>
      <c r="S205" s="74"/>
      <c r="T205" s="74"/>
      <c r="U205" s="74"/>
      <c r="V205" s="74"/>
      <c r="W205" s="74"/>
      <c r="X205" s="74"/>
      <c r="Y205" s="74"/>
      <c r="Z205" s="74"/>
      <c r="AA205" s="74"/>
      <c r="AB205" s="74"/>
      <c r="AC205" s="74"/>
      <c r="AD205" s="74"/>
      <c r="AE205" s="74"/>
      <c r="AF205" s="74"/>
      <c r="AG205" s="74"/>
      <c r="AH205" s="74"/>
      <c r="AI205" s="74"/>
      <c r="AJ205" s="74"/>
      <c r="AK205" s="74"/>
      <c r="AL205" s="74"/>
      <c r="AM205" s="74"/>
      <c r="AN205" s="74"/>
      <c r="AO205" s="74"/>
      <c r="AP205" s="74"/>
      <c r="AQ205" s="74"/>
      <c r="AR205" s="74">
        <v>6000</v>
      </c>
      <c r="AS205" s="74">
        <v>6000</v>
      </c>
      <c r="AT205" s="74">
        <v>0</v>
      </c>
      <c r="AU205" s="74">
        <f>AT205/AS205*100</f>
        <v>0</v>
      </c>
      <c r="AV205" s="74"/>
      <c r="AW205" s="74"/>
      <c r="AX205" s="196"/>
      <c r="AY205" s="196"/>
      <c r="AZ205" s="74"/>
      <c r="BA205" s="74"/>
      <c r="BB205" s="74"/>
      <c r="BC205" s="192"/>
      <c r="BD205" s="75"/>
      <c r="BE205" s="74"/>
      <c r="BF205" s="74"/>
      <c r="BG205" s="192"/>
      <c r="BH205" s="74"/>
      <c r="BI205" s="74"/>
      <c r="BJ205" s="74"/>
      <c r="BK205" s="75"/>
      <c r="BL205" s="74"/>
      <c r="BM205" s="74"/>
      <c r="BN205" s="74"/>
      <c r="BO205" s="192"/>
      <c r="BP205" s="192"/>
      <c r="BQ205" s="74"/>
      <c r="BR205" s="74"/>
      <c r="BS205" s="192"/>
      <c r="BT205" s="74"/>
      <c r="BU205" s="74"/>
      <c r="BV205" s="74"/>
      <c r="BW205" s="74"/>
      <c r="BX205" s="73"/>
      <c r="BY205" s="73"/>
      <c r="BZ205" s="74"/>
      <c r="CA205" s="192"/>
      <c r="CB205" s="74"/>
      <c r="CC205" s="74"/>
      <c r="CD205" s="74"/>
      <c r="CE205" s="192"/>
      <c r="CF205" s="74"/>
      <c r="CG205" s="74"/>
      <c r="CH205" s="74"/>
      <c r="CI205" s="74"/>
      <c r="CJ205" s="74"/>
      <c r="CK205" s="74"/>
      <c r="CL205" s="74"/>
      <c r="CM205" s="74"/>
      <c r="CN205" s="73"/>
      <c r="CO205" s="73"/>
      <c r="CP205" s="74"/>
      <c r="CQ205" s="192"/>
      <c r="CR205" s="73"/>
      <c r="CS205" s="73"/>
      <c r="CT205" s="74"/>
      <c r="CU205" s="192"/>
      <c r="CV205" s="74"/>
      <c r="CW205" s="74"/>
      <c r="CX205" s="74"/>
      <c r="CY205" s="192"/>
      <c r="CZ205" s="74"/>
      <c r="DA205" s="74"/>
      <c r="DB205" s="74"/>
      <c r="DC205" s="192"/>
      <c r="DD205" s="74"/>
      <c r="DE205" s="74"/>
      <c r="DF205" s="74"/>
      <c r="DG205" s="192"/>
      <c r="DH205" s="74"/>
      <c r="DI205" s="74"/>
      <c r="DJ205" s="74"/>
      <c r="DK205" s="192"/>
      <c r="DL205" s="74"/>
      <c r="DM205" s="74"/>
      <c r="DN205" s="74"/>
      <c r="DO205" s="192"/>
      <c r="DP205" s="74"/>
      <c r="DQ205" s="74"/>
      <c r="DR205" s="74"/>
      <c r="DS205" s="74"/>
      <c r="DT205" s="74"/>
      <c r="DU205" s="74"/>
      <c r="DV205" s="74"/>
      <c r="DW205" s="74"/>
      <c r="DX205" s="74"/>
      <c r="DY205" s="74"/>
      <c r="DZ205" s="74"/>
      <c r="EA205" s="74"/>
      <c r="EB205" s="74"/>
      <c r="EC205" s="74"/>
      <c r="ED205" s="74"/>
      <c r="EE205" s="74"/>
      <c r="EF205" s="74"/>
      <c r="EG205" s="74"/>
      <c r="EH205" s="74"/>
      <c r="EI205" s="74"/>
      <c r="EJ205" s="192"/>
      <c r="EK205" s="73"/>
      <c r="EL205" s="74"/>
      <c r="EM205" s="192"/>
      <c r="EN205" s="74"/>
      <c r="EO205" s="74"/>
      <c r="EP205" s="74"/>
      <c r="EQ205" s="74"/>
      <c r="ER205" s="74"/>
      <c r="ES205" s="74"/>
      <c r="ET205" s="74"/>
      <c r="EU205" s="74"/>
      <c r="EV205" s="77"/>
      <c r="EW205" s="77"/>
      <c r="EX205" s="77"/>
      <c r="EY205" s="77"/>
      <c r="EZ205" s="74"/>
      <c r="FA205" s="74"/>
      <c r="FB205" s="74"/>
      <c r="FC205" s="74"/>
      <c r="FD205" s="74"/>
      <c r="FE205" s="74"/>
      <c r="FF205" s="74"/>
      <c r="FG205" s="74"/>
      <c r="FH205" s="74"/>
      <c r="FI205" s="74"/>
      <c r="FJ205" s="74"/>
      <c r="FK205" s="74"/>
      <c r="FL205" s="74"/>
      <c r="FM205" s="74"/>
      <c r="FN205" s="74"/>
      <c r="FO205" s="74"/>
      <c r="FP205" s="74"/>
      <c r="FQ205" s="74"/>
      <c r="FR205" s="74"/>
      <c r="FS205" s="74"/>
      <c r="FT205" s="74"/>
      <c r="FU205" s="74"/>
      <c r="FV205" s="74"/>
      <c r="FW205" s="74"/>
      <c r="FX205" s="74"/>
      <c r="FY205" s="74"/>
      <c r="FZ205" s="74"/>
      <c r="GA205" s="74"/>
      <c r="GB205" s="74"/>
      <c r="GC205" s="74"/>
      <c r="GD205" s="74"/>
      <c r="GE205" s="74"/>
      <c r="GF205" s="74"/>
      <c r="GG205" s="74"/>
      <c r="GH205" s="74"/>
      <c r="GI205" s="74"/>
      <c r="GJ205" s="74"/>
      <c r="GK205" s="74"/>
      <c r="GL205" s="74"/>
      <c r="GM205" s="74"/>
      <c r="GN205" s="74"/>
      <c r="GO205" s="74"/>
      <c r="GP205" s="74"/>
      <c r="GQ205" s="74"/>
      <c r="GR205" s="74"/>
      <c r="GS205" s="74"/>
      <c r="GT205" s="74"/>
      <c r="GU205" s="74"/>
      <c r="GV205" s="74"/>
      <c r="GW205" s="74"/>
      <c r="GX205" s="74"/>
      <c r="GY205" s="74"/>
      <c r="GZ205" s="74"/>
      <c r="HA205" s="74"/>
      <c r="HB205" s="74"/>
      <c r="HC205" s="74"/>
      <c r="HD205" s="74"/>
      <c r="HE205" s="74"/>
      <c r="HF205" s="74"/>
      <c r="HG205" s="74"/>
      <c r="HH205" s="74"/>
      <c r="HI205" s="74"/>
      <c r="HJ205" s="74"/>
      <c r="HK205" s="74"/>
      <c r="HL205" s="74"/>
      <c r="HM205" s="74"/>
      <c r="HN205" s="74"/>
      <c r="HO205" s="74"/>
      <c r="HP205" s="74"/>
      <c r="HQ205" s="74"/>
      <c r="HR205" s="74"/>
      <c r="HS205" s="74"/>
      <c r="HT205" s="74"/>
      <c r="HU205" s="74"/>
      <c r="HV205" s="74"/>
      <c r="HW205" s="74"/>
      <c r="HX205" s="74"/>
      <c r="HY205" s="74"/>
      <c r="HZ205" s="74"/>
      <c r="IA205" s="74"/>
      <c r="IB205" s="74"/>
      <c r="IC205" s="74"/>
      <c r="ID205" s="74"/>
      <c r="IE205" s="74"/>
      <c r="IF205" s="74"/>
      <c r="IG205" s="74"/>
      <c r="IH205" s="74"/>
      <c r="II205" s="74"/>
      <c r="IJ205" s="74"/>
      <c r="IK205" s="74"/>
      <c r="IL205" s="74"/>
      <c r="IM205" s="74"/>
    </row>
    <row r="206" spans="1:247" ht="15.75" x14ac:dyDescent="0.25">
      <c r="A206" s="10" t="s">
        <v>391</v>
      </c>
      <c r="B206" s="157">
        <f t="shared" ref="B206:B269" si="686">H206+L206+P206+T206+X206+AB206+AF206+AJ206+AN206+AR206+AV206+AZ206+BD206+BH206+BL206+BP206+BT206+BX206+CB206+CF206+CJ206+CN206+CR206+CV206+CZ206+DD206+DH206+DL206+DP206+DT206+DX206+EB206+EF206+EJ206+EN206+ER206+EV206+EZ206+FD206+FH206+FL206+FP206+FT206+FX206+GB206+GF206+GJ206+GN206+GR206+GV206+GZ206+HD206+HH206+HL206+HP206+HT206+HX206+IB206+IF206+IJ206</f>
        <v>2886</v>
      </c>
      <c r="C206" s="157">
        <f t="shared" ref="C206:C269" si="687">I206+M206+Q206+U206+Y206+AC206+AG206+AK206+AO206+AS206+AW206+BA206+BE206+BI206+BM206+BQ206+BU206+BY206+CC206+CG206+CK206+CO206+CS206+CW206+DA206+DE206+DI206+DM206+DQ206+DU206+DY206+EC206+EG206+EK206+EO206+ES206+EW206+FA206+FE206+FI206+FM206+FQ206+FU206+FY206+GC206+GG206+GK206+GO206+GS206+GW206+HA206+HE206+HI206+HM206+HQ206+HU206+HY206+IC206+IG206+IK206</f>
        <v>2886</v>
      </c>
      <c r="D206" s="157">
        <f t="shared" ref="D206:D269" si="688">I206+M206+Q206+U206+Y206+AC206+AG206+AK206+AO206+AS206+AW206+BA206+BE206+BI206+BM206+BQ206+BU206+BY206+CC206+CG206+CK206+CO206+CS206+CW206+DA206+DE206+DI206+DM206+DQ206+DU206+DY206+EC206+EG206+EK206+EO206+ES206+EW206+FA206+FE206+FI206+FM206+FQ206+FU206+FY206+GC206+GG206+GK206+GO206+GS206+GW206+HA206+HE206+HI206+HM206+HQ206+HU206+HY206+IC206+IG206+IK206</f>
        <v>2886</v>
      </c>
      <c r="E206" s="157"/>
      <c r="F206" s="229">
        <f t="shared" si="661"/>
        <v>0</v>
      </c>
      <c r="G206" s="74">
        <f t="shared" si="600"/>
        <v>0</v>
      </c>
      <c r="H206" s="74"/>
      <c r="I206" s="74"/>
      <c r="J206" s="74"/>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c r="AU206" s="74"/>
      <c r="AV206" s="74"/>
      <c r="AW206" s="74"/>
      <c r="AX206" s="196"/>
      <c r="AY206" s="196"/>
      <c r="AZ206" s="74"/>
      <c r="BA206" s="74"/>
      <c r="BB206" s="74"/>
      <c r="BC206" s="192"/>
      <c r="BD206" s="192"/>
      <c r="BE206" s="74"/>
      <c r="BF206" s="74"/>
      <c r="BG206" s="192"/>
      <c r="BH206" s="74">
        <v>2886</v>
      </c>
      <c r="BI206" s="74">
        <v>2886</v>
      </c>
      <c r="BJ206" s="74">
        <v>0</v>
      </c>
      <c r="BK206" s="75">
        <f t="shared" si="520"/>
        <v>0</v>
      </c>
      <c r="BL206" s="74"/>
      <c r="BM206" s="74"/>
      <c r="BN206" s="74"/>
      <c r="BO206" s="192"/>
      <c r="BP206" s="192"/>
      <c r="BQ206" s="74"/>
      <c r="BR206" s="74"/>
      <c r="BS206" s="192"/>
      <c r="BT206" s="74"/>
      <c r="BU206" s="74"/>
      <c r="BV206" s="74"/>
      <c r="BW206" s="74"/>
      <c r="BX206" s="73"/>
      <c r="BY206" s="73"/>
      <c r="BZ206" s="74"/>
      <c r="CA206" s="192"/>
      <c r="CB206" s="74"/>
      <c r="CC206" s="74"/>
      <c r="CD206" s="74"/>
      <c r="CE206" s="192"/>
      <c r="CF206" s="74"/>
      <c r="CG206" s="74"/>
      <c r="CH206" s="74"/>
      <c r="CI206" s="74"/>
      <c r="CJ206" s="74"/>
      <c r="CK206" s="74"/>
      <c r="CL206" s="74"/>
      <c r="CM206" s="74"/>
      <c r="CN206" s="73"/>
      <c r="CO206" s="73"/>
      <c r="CP206" s="74"/>
      <c r="CQ206" s="192"/>
      <c r="CR206" s="73"/>
      <c r="CS206" s="73"/>
      <c r="CT206" s="74"/>
      <c r="CU206" s="192"/>
      <c r="CV206" s="74"/>
      <c r="CW206" s="74"/>
      <c r="CX206" s="74"/>
      <c r="CY206" s="192"/>
      <c r="CZ206" s="74"/>
      <c r="DA206" s="74"/>
      <c r="DB206" s="74"/>
      <c r="DC206" s="192"/>
      <c r="DD206" s="74"/>
      <c r="DE206" s="74"/>
      <c r="DF206" s="74"/>
      <c r="DG206" s="192"/>
      <c r="DH206" s="74"/>
      <c r="DI206" s="74"/>
      <c r="DJ206" s="74"/>
      <c r="DK206" s="192"/>
      <c r="DL206" s="74"/>
      <c r="DM206" s="74"/>
      <c r="DN206" s="74"/>
      <c r="DO206" s="192"/>
      <c r="DP206" s="74"/>
      <c r="DQ206" s="74"/>
      <c r="DR206" s="74"/>
      <c r="DS206" s="74"/>
      <c r="DT206" s="74"/>
      <c r="DU206" s="74"/>
      <c r="DV206" s="74"/>
      <c r="DW206" s="74"/>
      <c r="DX206" s="74"/>
      <c r="DY206" s="74"/>
      <c r="DZ206" s="74"/>
      <c r="EA206" s="74"/>
      <c r="EB206" s="74"/>
      <c r="EC206" s="74"/>
      <c r="ED206" s="74"/>
      <c r="EE206" s="74"/>
      <c r="EF206" s="74"/>
      <c r="EG206" s="74"/>
      <c r="EH206" s="74"/>
      <c r="EI206" s="74"/>
      <c r="EJ206" s="192"/>
      <c r="EK206" s="73"/>
      <c r="EL206" s="74"/>
      <c r="EM206" s="192"/>
      <c r="EN206" s="74"/>
      <c r="EO206" s="74"/>
      <c r="EP206" s="74"/>
      <c r="EQ206" s="74"/>
      <c r="ER206" s="74"/>
      <c r="ES206" s="74"/>
      <c r="ET206" s="74"/>
      <c r="EU206" s="74"/>
      <c r="EV206" s="77"/>
      <c r="EW206" s="77"/>
      <c r="EX206" s="77"/>
      <c r="EY206" s="77"/>
      <c r="EZ206" s="74"/>
      <c r="FA206" s="74"/>
      <c r="FB206" s="74"/>
      <c r="FC206" s="74"/>
      <c r="FD206" s="74"/>
      <c r="FE206" s="74"/>
      <c r="FF206" s="74"/>
      <c r="FG206" s="74"/>
      <c r="FH206" s="74"/>
      <c r="FI206" s="74"/>
      <c r="FJ206" s="74"/>
      <c r="FK206" s="74"/>
      <c r="FL206" s="74"/>
      <c r="FM206" s="74"/>
      <c r="FN206" s="74"/>
      <c r="FO206" s="74"/>
      <c r="FP206" s="74"/>
      <c r="FQ206" s="74"/>
      <c r="FR206" s="74"/>
      <c r="FS206" s="74"/>
      <c r="FT206" s="74"/>
      <c r="FU206" s="74"/>
      <c r="FV206" s="74"/>
      <c r="FW206" s="74"/>
      <c r="FX206" s="74"/>
      <c r="FY206" s="74"/>
      <c r="FZ206" s="74"/>
      <c r="GA206" s="74"/>
      <c r="GB206" s="74"/>
      <c r="GC206" s="74"/>
      <c r="GD206" s="74"/>
      <c r="GE206" s="74"/>
      <c r="GF206" s="74"/>
      <c r="GG206" s="74"/>
      <c r="GH206" s="74"/>
      <c r="GI206" s="74"/>
      <c r="GJ206" s="74"/>
      <c r="GK206" s="74"/>
      <c r="GL206" s="74"/>
      <c r="GM206" s="74"/>
      <c r="GN206" s="74"/>
      <c r="GO206" s="74"/>
      <c r="GP206" s="74"/>
      <c r="GQ206" s="74"/>
      <c r="GR206" s="74"/>
      <c r="GS206" s="74"/>
      <c r="GT206" s="74"/>
      <c r="GU206" s="74"/>
      <c r="GV206" s="74"/>
      <c r="GW206" s="74"/>
      <c r="GX206" s="74"/>
      <c r="GY206" s="74"/>
      <c r="GZ206" s="74"/>
      <c r="HA206" s="74"/>
      <c r="HB206" s="74"/>
      <c r="HC206" s="74"/>
      <c r="HD206" s="74"/>
      <c r="HE206" s="74"/>
      <c r="HF206" s="74"/>
      <c r="HG206" s="74"/>
      <c r="HH206" s="74"/>
      <c r="HI206" s="74"/>
      <c r="HJ206" s="74"/>
      <c r="HK206" s="74"/>
      <c r="HL206" s="74"/>
      <c r="HM206" s="74"/>
      <c r="HN206" s="74"/>
      <c r="HO206" s="74"/>
      <c r="HP206" s="74"/>
      <c r="HQ206" s="74"/>
      <c r="HR206" s="74"/>
      <c r="HS206" s="74"/>
      <c r="HT206" s="74"/>
      <c r="HU206" s="74"/>
      <c r="HV206" s="74"/>
      <c r="HW206" s="74"/>
      <c r="HX206" s="74"/>
      <c r="HY206" s="74"/>
      <c r="HZ206" s="74"/>
      <c r="IA206" s="74"/>
      <c r="IB206" s="74"/>
      <c r="IC206" s="74"/>
      <c r="ID206" s="74"/>
      <c r="IE206" s="74"/>
      <c r="IF206" s="74"/>
      <c r="IG206" s="74"/>
      <c r="IH206" s="74"/>
      <c r="II206" s="74"/>
      <c r="IJ206" s="74"/>
      <c r="IK206" s="74"/>
      <c r="IL206" s="74"/>
      <c r="IM206" s="74"/>
    </row>
    <row r="207" spans="1:247" ht="15.75" x14ac:dyDescent="0.25">
      <c r="A207" s="10" t="s">
        <v>392</v>
      </c>
      <c r="B207" s="157">
        <f t="shared" si="686"/>
        <v>3453</v>
      </c>
      <c r="C207" s="157">
        <f t="shared" si="687"/>
        <v>3453</v>
      </c>
      <c r="D207" s="157">
        <f t="shared" si="688"/>
        <v>3453</v>
      </c>
      <c r="E207" s="157"/>
      <c r="F207" s="229">
        <f t="shared" si="661"/>
        <v>0</v>
      </c>
      <c r="G207" s="74">
        <f t="shared" si="600"/>
        <v>0</v>
      </c>
      <c r="H207" s="74"/>
      <c r="I207" s="74"/>
      <c r="J207" s="74"/>
      <c r="K207" s="74"/>
      <c r="L207" s="74"/>
      <c r="M207" s="74"/>
      <c r="N207" s="74"/>
      <c r="O207" s="74"/>
      <c r="P207" s="74"/>
      <c r="Q207" s="74"/>
      <c r="R207" s="74"/>
      <c r="S207" s="74"/>
      <c r="T207" s="74"/>
      <c r="U207" s="74"/>
      <c r="V207" s="74"/>
      <c r="W207" s="74"/>
      <c r="X207" s="74"/>
      <c r="Y207" s="74"/>
      <c r="Z207" s="74"/>
      <c r="AA207" s="74"/>
      <c r="AB207" s="74"/>
      <c r="AC207" s="74"/>
      <c r="AD207" s="74"/>
      <c r="AE207" s="74"/>
      <c r="AF207" s="74"/>
      <c r="AG207" s="74"/>
      <c r="AH207" s="74"/>
      <c r="AI207" s="74"/>
      <c r="AJ207" s="74"/>
      <c r="AK207" s="74"/>
      <c r="AL207" s="74"/>
      <c r="AM207" s="74"/>
      <c r="AN207" s="74"/>
      <c r="AO207" s="74"/>
      <c r="AP207" s="74"/>
      <c r="AQ207" s="74"/>
      <c r="AR207" s="74"/>
      <c r="AS207" s="74"/>
      <c r="AT207" s="74"/>
      <c r="AU207" s="74"/>
      <c r="AV207" s="74"/>
      <c r="AW207" s="74"/>
      <c r="AX207" s="196"/>
      <c r="AY207" s="196"/>
      <c r="AZ207" s="74"/>
      <c r="BA207" s="74"/>
      <c r="BB207" s="74"/>
      <c r="BC207" s="192"/>
      <c r="BD207" s="192"/>
      <c r="BE207" s="74"/>
      <c r="BF207" s="74"/>
      <c r="BG207" s="192"/>
      <c r="BH207" s="74">
        <v>3453</v>
      </c>
      <c r="BI207" s="74">
        <v>3453</v>
      </c>
      <c r="BJ207" s="74">
        <v>0</v>
      </c>
      <c r="BK207" s="75">
        <f t="shared" si="520"/>
        <v>0</v>
      </c>
      <c r="BL207" s="74"/>
      <c r="BM207" s="74"/>
      <c r="BN207" s="74"/>
      <c r="BO207" s="192"/>
      <c r="BP207" s="192"/>
      <c r="BQ207" s="74"/>
      <c r="BR207" s="74"/>
      <c r="BS207" s="192"/>
      <c r="BT207" s="74"/>
      <c r="BU207" s="74"/>
      <c r="BV207" s="74"/>
      <c r="BW207" s="74"/>
      <c r="BX207" s="73"/>
      <c r="BY207" s="73"/>
      <c r="BZ207" s="74"/>
      <c r="CA207" s="192"/>
      <c r="CB207" s="74"/>
      <c r="CC207" s="74"/>
      <c r="CD207" s="74"/>
      <c r="CE207" s="192"/>
      <c r="CF207" s="74"/>
      <c r="CG207" s="74"/>
      <c r="CH207" s="74"/>
      <c r="CI207" s="74"/>
      <c r="CJ207" s="74"/>
      <c r="CK207" s="74"/>
      <c r="CL207" s="74"/>
      <c r="CM207" s="74"/>
      <c r="CN207" s="73"/>
      <c r="CO207" s="73"/>
      <c r="CP207" s="74"/>
      <c r="CQ207" s="192"/>
      <c r="CR207" s="73"/>
      <c r="CS207" s="73"/>
      <c r="CT207" s="74"/>
      <c r="CU207" s="192"/>
      <c r="CV207" s="74"/>
      <c r="CW207" s="74"/>
      <c r="CX207" s="74"/>
      <c r="CY207" s="192"/>
      <c r="CZ207" s="74"/>
      <c r="DA207" s="74"/>
      <c r="DB207" s="74"/>
      <c r="DC207" s="192"/>
      <c r="DD207" s="74"/>
      <c r="DE207" s="74"/>
      <c r="DF207" s="74"/>
      <c r="DG207" s="192"/>
      <c r="DH207" s="74"/>
      <c r="DI207" s="74"/>
      <c r="DJ207" s="74"/>
      <c r="DK207" s="192"/>
      <c r="DL207" s="74"/>
      <c r="DM207" s="74"/>
      <c r="DN207" s="74"/>
      <c r="DO207" s="192"/>
      <c r="DP207" s="74"/>
      <c r="DQ207" s="74"/>
      <c r="DR207" s="74"/>
      <c r="DS207" s="74"/>
      <c r="DT207" s="74"/>
      <c r="DU207" s="74"/>
      <c r="DV207" s="74"/>
      <c r="DW207" s="74"/>
      <c r="DX207" s="74"/>
      <c r="DY207" s="74"/>
      <c r="DZ207" s="74"/>
      <c r="EA207" s="74"/>
      <c r="EB207" s="74"/>
      <c r="EC207" s="74"/>
      <c r="ED207" s="74"/>
      <c r="EE207" s="74"/>
      <c r="EF207" s="74"/>
      <c r="EG207" s="74"/>
      <c r="EH207" s="74"/>
      <c r="EI207" s="74"/>
      <c r="EJ207" s="192"/>
      <c r="EK207" s="73"/>
      <c r="EL207" s="74"/>
      <c r="EM207" s="192"/>
      <c r="EN207" s="74"/>
      <c r="EO207" s="74"/>
      <c r="EP207" s="74"/>
      <c r="EQ207" s="74"/>
      <c r="ER207" s="74"/>
      <c r="ES207" s="74"/>
      <c r="ET207" s="74"/>
      <c r="EU207" s="74"/>
      <c r="EV207" s="77"/>
      <c r="EW207" s="77"/>
      <c r="EX207" s="77"/>
      <c r="EY207" s="77"/>
      <c r="EZ207" s="74"/>
      <c r="FA207" s="74"/>
      <c r="FB207" s="74"/>
      <c r="FC207" s="74"/>
      <c r="FD207" s="74"/>
      <c r="FE207" s="74"/>
      <c r="FF207" s="74"/>
      <c r="FG207" s="74"/>
      <c r="FH207" s="74"/>
      <c r="FI207" s="74"/>
      <c r="FJ207" s="74"/>
      <c r="FK207" s="74"/>
      <c r="FL207" s="74"/>
      <c r="FM207" s="74"/>
      <c r="FN207" s="74"/>
      <c r="FO207" s="74"/>
      <c r="FP207" s="74"/>
      <c r="FQ207" s="74"/>
      <c r="FR207" s="74"/>
      <c r="FS207" s="74"/>
      <c r="FT207" s="74"/>
      <c r="FU207" s="74"/>
      <c r="FV207" s="74"/>
      <c r="FW207" s="74"/>
      <c r="FX207" s="74"/>
      <c r="FY207" s="74"/>
      <c r="FZ207" s="74"/>
      <c r="GA207" s="74"/>
      <c r="GB207" s="74"/>
      <c r="GC207" s="74"/>
      <c r="GD207" s="74"/>
      <c r="GE207" s="74"/>
      <c r="GF207" s="74"/>
      <c r="GG207" s="74"/>
      <c r="GH207" s="74"/>
      <c r="GI207" s="74"/>
      <c r="GJ207" s="74"/>
      <c r="GK207" s="74"/>
      <c r="GL207" s="74"/>
      <c r="GM207" s="74"/>
      <c r="GN207" s="74"/>
      <c r="GO207" s="74"/>
      <c r="GP207" s="74"/>
      <c r="GQ207" s="74"/>
      <c r="GR207" s="74"/>
      <c r="GS207" s="74"/>
      <c r="GT207" s="74"/>
      <c r="GU207" s="74"/>
      <c r="GV207" s="74"/>
      <c r="GW207" s="74"/>
      <c r="GX207" s="74"/>
      <c r="GY207" s="74"/>
      <c r="GZ207" s="74"/>
      <c r="HA207" s="74"/>
      <c r="HB207" s="74"/>
      <c r="HC207" s="74"/>
      <c r="HD207" s="74"/>
      <c r="HE207" s="74"/>
      <c r="HF207" s="74"/>
      <c r="HG207" s="74"/>
      <c r="HH207" s="74"/>
      <c r="HI207" s="74"/>
      <c r="HJ207" s="74"/>
      <c r="HK207" s="74"/>
      <c r="HL207" s="74"/>
      <c r="HM207" s="74"/>
      <c r="HN207" s="74"/>
      <c r="HO207" s="74"/>
      <c r="HP207" s="74"/>
      <c r="HQ207" s="74"/>
      <c r="HR207" s="74"/>
      <c r="HS207" s="74"/>
      <c r="HT207" s="74"/>
      <c r="HU207" s="74"/>
      <c r="HV207" s="74"/>
      <c r="HW207" s="74"/>
      <c r="HX207" s="74"/>
      <c r="HY207" s="74"/>
      <c r="HZ207" s="74"/>
      <c r="IA207" s="74"/>
      <c r="IB207" s="74"/>
      <c r="IC207" s="74"/>
      <c r="ID207" s="74"/>
      <c r="IE207" s="74"/>
      <c r="IF207" s="74"/>
      <c r="IG207" s="74"/>
      <c r="IH207" s="74"/>
      <c r="II207" s="74"/>
      <c r="IJ207" s="74"/>
      <c r="IK207" s="74"/>
      <c r="IL207" s="74"/>
      <c r="IM207" s="74"/>
    </row>
    <row r="208" spans="1:247" ht="15.75" x14ac:dyDescent="0.25">
      <c r="A208" s="10" t="s">
        <v>393</v>
      </c>
      <c r="B208" s="157">
        <f t="shared" si="686"/>
        <v>3267</v>
      </c>
      <c r="C208" s="157">
        <f t="shared" si="687"/>
        <v>3267</v>
      </c>
      <c r="D208" s="157">
        <f t="shared" si="688"/>
        <v>3267</v>
      </c>
      <c r="E208" s="157"/>
      <c r="F208" s="229">
        <f t="shared" si="661"/>
        <v>0</v>
      </c>
      <c r="G208" s="74">
        <f t="shared" si="600"/>
        <v>0</v>
      </c>
      <c r="H208" s="74"/>
      <c r="I208" s="74"/>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196"/>
      <c r="AY208" s="196"/>
      <c r="AZ208" s="74"/>
      <c r="BA208" s="74"/>
      <c r="BB208" s="74"/>
      <c r="BC208" s="192"/>
      <c r="BD208" s="192"/>
      <c r="BE208" s="74"/>
      <c r="BF208" s="74"/>
      <c r="BG208" s="192"/>
      <c r="BH208" s="74">
        <v>3267</v>
      </c>
      <c r="BI208" s="74">
        <v>3267</v>
      </c>
      <c r="BJ208" s="74">
        <v>0</v>
      </c>
      <c r="BK208" s="75">
        <f t="shared" ref="BK208:BK271" si="689">BJ208/BI208*100</f>
        <v>0</v>
      </c>
      <c r="BL208" s="74"/>
      <c r="BM208" s="74"/>
      <c r="BN208" s="74"/>
      <c r="BO208" s="192"/>
      <c r="BP208" s="192"/>
      <c r="BQ208" s="74"/>
      <c r="BR208" s="74"/>
      <c r="BS208" s="192"/>
      <c r="BT208" s="74"/>
      <c r="BU208" s="74"/>
      <c r="BV208" s="74"/>
      <c r="BW208" s="74"/>
      <c r="BX208" s="73"/>
      <c r="BY208" s="73"/>
      <c r="BZ208" s="74"/>
      <c r="CA208" s="192"/>
      <c r="CB208" s="74"/>
      <c r="CC208" s="74"/>
      <c r="CD208" s="74"/>
      <c r="CE208" s="192"/>
      <c r="CF208" s="74"/>
      <c r="CG208" s="74"/>
      <c r="CH208" s="74"/>
      <c r="CI208" s="74"/>
      <c r="CJ208" s="74"/>
      <c r="CK208" s="74"/>
      <c r="CL208" s="74"/>
      <c r="CM208" s="74"/>
      <c r="CN208" s="73"/>
      <c r="CO208" s="73"/>
      <c r="CP208" s="74"/>
      <c r="CQ208" s="192"/>
      <c r="CR208" s="73"/>
      <c r="CS208" s="73"/>
      <c r="CT208" s="74"/>
      <c r="CU208" s="192"/>
      <c r="CV208" s="74"/>
      <c r="CW208" s="74"/>
      <c r="CX208" s="74"/>
      <c r="CY208" s="192"/>
      <c r="CZ208" s="74"/>
      <c r="DA208" s="74"/>
      <c r="DB208" s="74"/>
      <c r="DC208" s="192"/>
      <c r="DD208" s="74"/>
      <c r="DE208" s="74"/>
      <c r="DF208" s="74"/>
      <c r="DG208" s="192"/>
      <c r="DH208" s="74"/>
      <c r="DI208" s="74"/>
      <c r="DJ208" s="74"/>
      <c r="DK208" s="192"/>
      <c r="DL208" s="74"/>
      <c r="DM208" s="74"/>
      <c r="DN208" s="74"/>
      <c r="DO208" s="192"/>
      <c r="DP208" s="74"/>
      <c r="DQ208" s="74"/>
      <c r="DR208" s="74"/>
      <c r="DS208" s="74"/>
      <c r="DT208" s="74"/>
      <c r="DU208" s="74"/>
      <c r="DV208" s="74"/>
      <c r="DW208" s="74"/>
      <c r="DX208" s="74"/>
      <c r="DY208" s="74"/>
      <c r="DZ208" s="74"/>
      <c r="EA208" s="74"/>
      <c r="EB208" s="74"/>
      <c r="EC208" s="74"/>
      <c r="ED208" s="74"/>
      <c r="EE208" s="74"/>
      <c r="EF208" s="74"/>
      <c r="EG208" s="74"/>
      <c r="EH208" s="74"/>
      <c r="EI208" s="74"/>
      <c r="EJ208" s="192"/>
      <c r="EK208" s="73"/>
      <c r="EL208" s="74"/>
      <c r="EM208" s="192"/>
      <c r="EN208" s="74"/>
      <c r="EO208" s="74"/>
      <c r="EP208" s="74"/>
      <c r="EQ208" s="74"/>
      <c r="ER208" s="74"/>
      <c r="ES208" s="74"/>
      <c r="ET208" s="74"/>
      <c r="EU208" s="74"/>
      <c r="EV208" s="77"/>
      <c r="EW208" s="77"/>
      <c r="EX208" s="77"/>
      <c r="EY208" s="77"/>
      <c r="EZ208" s="74"/>
      <c r="FA208" s="74"/>
      <c r="FB208" s="74"/>
      <c r="FC208" s="74"/>
      <c r="FD208" s="74"/>
      <c r="FE208" s="74"/>
      <c r="FF208" s="74"/>
      <c r="FG208" s="74"/>
      <c r="FH208" s="74"/>
      <c r="FI208" s="74"/>
      <c r="FJ208" s="74"/>
      <c r="FK208" s="74"/>
      <c r="FL208" s="74"/>
      <c r="FM208" s="74"/>
      <c r="FN208" s="74"/>
      <c r="FO208" s="74"/>
      <c r="FP208" s="74"/>
      <c r="FQ208" s="74"/>
      <c r="FR208" s="74"/>
      <c r="FS208" s="74"/>
      <c r="FT208" s="74"/>
      <c r="FU208" s="74"/>
      <c r="FV208" s="74"/>
      <c r="FW208" s="74"/>
      <c r="FX208" s="74"/>
      <c r="FY208" s="74"/>
      <c r="FZ208" s="74"/>
      <c r="GA208" s="74"/>
      <c r="GB208" s="74"/>
      <c r="GC208" s="74"/>
      <c r="GD208" s="74"/>
      <c r="GE208" s="74"/>
      <c r="GF208" s="74"/>
      <c r="GG208" s="74"/>
      <c r="GH208" s="74"/>
      <c r="GI208" s="74"/>
      <c r="GJ208" s="74"/>
      <c r="GK208" s="74"/>
      <c r="GL208" s="74"/>
      <c r="GM208" s="74"/>
      <c r="GN208" s="74"/>
      <c r="GO208" s="74"/>
      <c r="GP208" s="74"/>
      <c r="GQ208" s="74"/>
      <c r="GR208" s="74"/>
      <c r="GS208" s="74"/>
      <c r="GT208" s="74"/>
      <c r="GU208" s="74"/>
      <c r="GV208" s="74"/>
      <c r="GW208" s="74"/>
      <c r="GX208" s="74"/>
      <c r="GY208" s="74"/>
      <c r="GZ208" s="74"/>
      <c r="HA208" s="74"/>
      <c r="HB208" s="74"/>
      <c r="HC208" s="74"/>
      <c r="HD208" s="74"/>
      <c r="HE208" s="74"/>
      <c r="HF208" s="74"/>
      <c r="HG208" s="74"/>
      <c r="HH208" s="74"/>
      <c r="HI208" s="74"/>
      <c r="HJ208" s="74"/>
      <c r="HK208" s="74"/>
      <c r="HL208" s="74"/>
      <c r="HM208" s="74"/>
      <c r="HN208" s="74"/>
      <c r="HO208" s="74"/>
      <c r="HP208" s="74"/>
      <c r="HQ208" s="74"/>
      <c r="HR208" s="74"/>
      <c r="HS208" s="74"/>
      <c r="HT208" s="74"/>
      <c r="HU208" s="74"/>
      <c r="HV208" s="74"/>
      <c r="HW208" s="74"/>
      <c r="HX208" s="74"/>
      <c r="HY208" s="74"/>
      <c r="HZ208" s="74"/>
      <c r="IA208" s="74"/>
      <c r="IB208" s="74"/>
      <c r="IC208" s="74"/>
      <c r="ID208" s="74"/>
      <c r="IE208" s="74"/>
      <c r="IF208" s="74"/>
      <c r="IG208" s="74"/>
      <c r="IH208" s="74"/>
      <c r="II208" s="74"/>
      <c r="IJ208" s="74"/>
      <c r="IK208" s="74"/>
      <c r="IL208" s="74"/>
      <c r="IM208" s="74"/>
    </row>
    <row r="209" spans="1:247" ht="15.75" x14ac:dyDescent="0.25">
      <c r="A209" s="10" t="s">
        <v>394</v>
      </c>
      <c r="B209" s="157">
        <f t="shared" si="686"/>
        <v>3543</v>
      </c>
      <c r="C209" s="157">
        <f t="shared" si="687"/>
        <v>3543</v>
      </c>
      <c r="D209" s="157">
        <f t="shared" si="688"/>
        <v>3543</v>
      </c>
      <c r="E209" s="157"/>
      <c r="F209" s="229">
        <f t="shared" si="661"/>
        <v>0</v>
      </c>
      <c r="G209" s="74">
        <f t="shared" si="600"/>
        <v>0</v>
      </c>
      <c r="H209" s="74"/>
      <c r="I209" s="74"/>
      <c r="J209" s="74"/>
      <c r="K209" s="74"/>
      <c r="L209" s="74"/>
      <c r="M209" s="74"/>
      <c r="N209" s="74"/>
      <c r="O209" s="74"/>
      <c r="P209" s="74"/>
      <c r="Q209" s="74"/>
      <c r="R209" s="74"/>
      <c r="S209" s="74"/>
      <c r="T209" s="74"/>
      <c r="U209" s="74"/>
      <c r="V209" s="74"/>
      <c r="W209" s="74"/>
      <c r="X209" s="74"/>
      <c r="Y209" s="74"/>
      <c r="Z209" s="74"/>
      <c r="AA209" s="74"/>
      <c r="AB209" s="74"/>
      <c r="AC209" s="74"/>
      <c r="AD209" s="74"/>
      <c r="AE209" s="74"/>
      <c r="AF209" s="74"/>
      <c r="AG209" s="74"/>
      <c r="AH209" s="74"/>
      <c r="AI209" s="74"/>
      <c r="AJ209" s="74"/>
      <c r="AK209" s="74"/>
      <c r="AL209" s="74"/>
      <c r="AM209" s="74"/>
      <c r="AN209" s="74"/>
      <c r="AO209" s="74"/>
      <c r="AP209" s="74"/>
      <c r="AQ209" s="74"/>
      <c r="AR209" s="74"/>
      <c r="AS209" s="74"/>
      <c r="AT209" s="74"/>
      <c r="AU209" s="74"/>
      <c r="AV209" s="74"/>
      <c r="AW209" s="74"/>
      <c r="AX209" s="196"/>
      <c r="AY209" s="196"/>
      <c r="AZ209" s="74"/>
      <c r="BA209" s="74"/>
      <c r="BB209" s="74"/>
      <c r="BC209" s="192"/>
      <c r="BD209" s="192"/>
      <c r="BE209" s="74"/>
      <c r="BF209" s="74"/>
      <c r="BG209" s="192"/>
      <c r="BH209" s="74">
        <v>3543</v>
      </c>
      <c r="BI209" s="74">
        <v>3543</v>
      </c>
      <c r="BJ209" s="74">
        <v>0</v>
      </c>
      <c r="BK209" s="75">
        <f t="shared" si="689"/>
        <v>0</v>
      </c>
      <c r="BL209" s="74"/>
      <c r="BM209" s="74"/>
      <c r="BN209" s="74"/>
      <c r="BO209" s="192"/>
      <c r="BP209" s="192"/>
      <c r="BQ209" s="74"/>
      <c r="BR209" s="74"/>
      <c r="BS209" s="192"/>
      <c r="BT209" s="74"/>
      <c r="BU209" s="74"/>
      <c r="BV209" s="74"/>
      <c r="BW209" s="74"/>
      <c r="BX209" s="73"/>
      <c r="BY209" s="73"/>
      <c r="BZ209" s="74"/>
      <c r="CA209" s="192"/>
      <c r="CB209" s="74"/>
      <c r="CC209" s="74"/>
      <c r="CD209" s="74"/>
      <c r="CE209" s="192"/>
      <c r="CF209" s="74"/>
      <c r="CG209" s="74"/>
      <c r="CH209" s="74"/>
      <c r="CI209" s="74"/>
      <c r="CJ209" s="74"/>
      <c r="CK209" s="74"/>
      <c r="CL209" s="74"/>
      <c r="CM209" s="74"/>
      <c r="CN209" s="73"/>
      <c r="CO209" s="73"/>
      <c r="CP209" s="74"/>
      <c r="CQ209" s="192"/>
      <c r="CR209" s="73"/>
      <c r="CS209" s="73"/>
      <c r="CT209" s="74"/>
      <c r="CU209" s="192"/>
      <c r="CV209" s="74"/>
      <c r="CW209" s="74"/>
      <c r="CX209" s="74"/>
      <c r="CY209" s="192"/>
      <c r="CZ209" s="74"/>
      <c r="DA209" s="74"/>
      <c r="DB209" s="74"/>
      <c r="DC209" s="192"/>
      <c r="DD209" s="74"/>
      <c r="DE209" s="74"/>
      <c r="DF209" s="74"/>
      <c r="DG209" s="192"/>
      <c r="DH209" s="74"/>
      <c r="DI209" s="74"/>
      <c r="DJ209" s="74"/>
      <c r="DK209" s="192"/>
      <c r="DL209" s="74"/>
      <c r="DM209" s="74"/>
      <c r="DN209" s="74"/>
      <c r="DO209" s="192"/>
      <c r="DP209" s="74"/>
      <c r="DQ209" s="74"/>
      <c r="DR209" s="74"/>
      <c r="DS209" s="74"/>
      <c r="DT209" s="74"/>
      <c r="DU209" s="74"/>
      <c r="DV209" s="74"/>
      <c r="DW209" s="74"/>
      <c r="DX209" s="74"/>
      <c r="DY209" s="74"/>
      <c r="DZ209" s="74"/>
      <c r="EA209" s="74"/>
      <c r="EB209" s="74"/>
      <c r="EC209" s="74"/>
      <c r="ED209" s="74"/>
      <c r="EE209" s="74"/>
      <c r="EF209" s="74"/>
      <c r="EG209" s="74"/>
      <c r="EH209" s="74"/>
      <c r="EI209" s="74"/>
      <c r="EJ209" s="192"/>
      <c r="EK209" s="73"/>
      <c r="EL209" s="74"/>
      <c r="EM209" s="192"/>
      <c r="EN209" s="74"/>
      <c r="EO209" s="74"/>
      <c r="EP209" s="74"/>
      <c r="EQ209" s="74"/>
      <c r="ER209" s="74"/>
      <c r="ES209" s="74"/>
      <c r="ET209" s="74"/>
      <c r="EU209" s="74"/>
      <c r="EV209" s="77"/>
      <c r="EW209" s="77"/>
      <c r="EX209" s="77"/>
      <c r="EY209" s="77"/>
      <c r="EZ209" s="74"/>
      <c r="FA209" s="74"/>
      <c r="FB209" s="74"/>
      <c r="FC209" s="74"/>
      <c r="FD209" s="74"/>
      <c r="FE209" s="74"/>
      <c r="FF209" s="74"/>
      <c r="FG209" s="74"/>
      <c r="FH209" s="74"/>
      <c r="FI209" s="74"/>
      <c r="FJ209" s="74"/>
      <c r="FK209" s="74"/>
      <c r="FL209" s="74"/>
      <c r="FM209" s="74"/>
      <c r="FN209" s="74"/>
      <c r="FO209" s="74"/>
      <c r="FP209" s="74"/>
      <c r="FQ209" s="74"/>
      <c r="FR209" s="74"/>
      <c r="FS209" s="74"/>
      <c r="FT209" s="74"/>
      <c r="FU209" s="74"/>
      <c r="FV209" s="74"/>
      <c r="FW209" s="74"/>
      <c r="FX209" s="74"/>
      <c r="FY209" s="74"/>
      <c r="FZ209" s="74"/>
      <c r="GA209" s="74"/>
      <c r="GB209" s="74"/>
      <c r="GC209" s="74"/>
      <c r="GD209" s="74"/>
      <c r="GE209" s="74"/>
      <c r="GF209" s="74"/>
      <c r="GG209" s="74"/>
      <c r="GH209" s="74"/>
      <c r="GI209" s="74"/>
      <c r="GJ209" s="74"/>
      <c r="GK209" s="74"/>
      <c r="GL209" s="74"/>
      <c r="GM209" s="74"/>
      <c r="GN209" s="74"/>
      <c r="GO209" s="74"/>
      <c r="GP209" s="74"/>
      <c r="GQ209" s="74"/>
      <c r="GR209" s="74"/>
      <c r="GS209" s="74"/>
      <c r="GT209" s="74"/>
      <c r="GU209" s="74"/>
      <c r="GV209" s="74"/>
      <c r="GW209" s="74"/>
      <c r="GX209" s="74"/>
      <c r="GY209" s="74"/>
      <c r="GZ209" s="74"/>
      <c r="HA209" s="74"/>
      <c r="HB209" s="74"/>
      <c r="HC209" s="74"/>
      <c r="HD209" s="74"/>
      <c r="HE209" s="74"/>
      <c r="HF209" s="74"/>
      <c r="HG209" s="74"/>
      <c r="HH209" s="74"/>
      <c r="HI209" s="74"/>
      <c r="HJ209" s="74"/>
      <c r="HK209" s="74"/>
      <c r="HL209" s="74"/>
      <c r="HM209" s="74"/>
      <c r="HN209" s="74"/>
      <c r="HO209" s="74"/>
      <c r="HP209" s="74"/>
      <c r="HQ209" s="74"/>
      <c r="HR209" s="74"/>
      <c r="HS209" s="74"/>
      <c r="HT209" s="74"/>
      <c r="HU209" s="74"/>
      <c r="HV209" s="74"/>
      <c r="HW209" s="74"/>
      <c r="HX209" s="74"/>
      <c r="HY209" s="74"/>
      <c r="HZ209" s="74"/>
      <c r="IA209" s="74"/>
      <c r="IB209" s="74"/>
      <c r="IC209" s="74"/>
      <c r="ID209" s="74"/>
      <c r="IE209" s="74"/>
      <c r="IF209" s="74"/>
      <c r="IG209" s="74"/>
      <c r="IH209" s="74"/>
      <c r="II209" s="74"/>
      <c r="IJ209" s="74"/>
      <c r="IK209" s="74"/>
      <c r="IL209" s="74"/>
      <c r="IM209" s="74"/>
    </row>
    <row r="210" spans="1:247" ht="15.75" x14ac:dyDescent="0.25">
      <c r="A210" s="10" t="s">
        <v>395</v>
      </c>
      <c r="B210" s="157">
        <f t="shared" si="686"/>
        <v>3267</v>
      </c>
      <c r="C210" s="157">
        <f t="shared" si="687"/>
        <v>3267</v>
      </c>
      <c r="D210" s="157">
        <f t="shared" si="688"/>
        <v>3267</v>
      </c>
      <c r="E210" s="157"/>
      <c r="F210" s="229">
        <f t="shared" si="661"/>
        <v>0</v>
      </c>
      <c r="G210" s="74">
        <f t="shared" si="600"/>
        <v>0</v>
      </c>
      <c r="H210" s="74"/>
      <c r="I210" s="74"/>
      <c r="J210" s="74"/>
      <c r="K210" s="74"/>
      <c r="L210" s="74"/>
      <c r="M210" s="74"/>
      <c r="N210" s="74"/>
      <c r="O210" s="74"/>
      <c r="P210" s="74"/>
      <c r="Q210" s="74"/>
      <c r="R210" s="74"/>
      <c r="S210" s="74"/>
      <c r="T210" s="74"/>
      <c r="U210" s="74"/>
      <c r="V210" s="74"/>
      <c r="W210" s="74"/>
      <c r="X210" s="74"/>
      <c r="Y210" s="74"/>
      <c r="Z210" s="74"/>
      <c r="AA210" s="74"/>
      <c r="AB210" s="74"/>
      <c r="AC210" s="74"/>
      <c r="AD210" s="74"/>
      <c r="AE210" s="74"/>
      <c r="AF210" s="74"/>
      <c r="AG210" s="74"/>
      <c r="AH210" s="74"/>
      <c r="AI210" s="74"/>
      <c r="AJ210" s="74"/>
      <c r="AK210" s="74"/>
      <c r="AL210" s="74"/>
      <c r="AM210" s="74"/>
      <c r="AN210" s="74"/>
      <c r="AO210" s="74"/>
      <c r="AP210" s="74"/>
      <c r="AQ210" s="74"/>
      <c r="AR210" s="74"/>
      <c r="AS210" s="74"/>
      <c r="AT210" s="74"/>
      <c r="AU210" s="74"/>
      <c r="AV210" s="74"/>
      <c r="AW210" s="74"/>
      <c r="AX210" s="196"/>
      <c r="AY210" s="196"/>
      <c r="AZ210" s="74"/>
      <c r="BA210" s="74"/>
      <c r="BB210" s="74"/>
      <c r="BC210" s="192"/>
      <c r="BD210" s="192"/>
      <c r="BE210" s="74"/>
      <c r="BF210" s="74"/>
      <c r="BG210" s="192"/>
      <c r="BH210" s="74">
        <v>3267</v>
      </c>
      <c r="BI210" s="74">
        <v>3267</v>
      </c>
      <c r="BJ210" s="74">
        <v>0</v>
      </c>
      <c r="BK210" s="75">
        <f t="shared" si="689"/>
        <v>0</v>
      </c>
      <c r="BL210" s="74"/>
      <c r="BM210" s="74"/>
      <c r="BN210" s="74"/>
      <c r="BO210" s="192"/>
      <c r="BP210" s="192"/>
      <c r="BQ210" s="74"/>
      <c r="BR210" s="74"/>
      <c r="BS210" s="192"/>
      <c r="BT210" s="74"/>
      <c r="BU210" s="74"/>
      <c r="BV210" s="74"/>
      <c r="BW210" s="74"/>
      <c r="BX210" s="73"/>
      <c r="BY210" s="73"/>
      <c r="BZ210" s="74"/>
      <c r="CA210" s="192"/>
      <c r="CB210" s="74"/>
      <c r="CC210" s="74"/>
      <c r="CD210" s="74"/>
      <c r="CE210" s="192"/>
      <c r="CF210" s="74"/>
      <c r="CG210" s="74"/>
      <c r="CH210" s="74"/>
      <c r="CI210" s="74"/>
      <c r="CJ210" s="74"/>
      <c r="CK210" s="74"/>
      <c r="CL210" s="74"/>
      <c r="CM210" s="74"/>
      <c r="CN210" s="73"/>
      <c r="CO210" s="73"/>
      <c r="CP210" s="74"/>
      <c r="CQ210" s="192"/>
      <c r="CR210" s="73"/>
      <c r="CS210" s="73"/>
      <c r="CT210" s="74"/>
      <c r="CU210" s="192"/>
      <c r="CV210" s="74"/>
      <c r="CW210" s="74"/>
      <c r="CX210" s="74"/>
      <c r="CY210" s="192"/>
      <c r="CZ210" s="74"/>
      <c r="DA210" s="74"/>
      <c r="DB210" s="74"/>
      <c r="DC210" s="192"/>
      <c r="DD210" s="74"/>
      <c r="DE210" s="74"/>
      <c r="DF210" s="74"/>
      <c r="DG210" s="192"/>
      <c r="DH210" s="74"/>
      <c r="DI210" s="74"/>
      <c r="DJ210" s="74"/>
      <c r="DK210" s="192"/>
      <c r="DL210" s="74"/>
      <c r="DM210" s="74"/>
      <c r="DN210" s="74"/>
      <c r="DO210" s="192"/>
      <c r="DP210" s="74"/>
      <c r="DQ210" s="74"/>
      <c r="DR210" s="74"/>
      <c r="DS210" s="74"/>
      <c r="DT210" s="74"/>
      <c r="DU210" s="74"/>
      <c r="DV210" s="74"/>
      <c r="DW210" s="74"/>
      <c r="DX210" s="74"/>
      <c r="DY210" s="74"/>
      <c r="DZ210" s="74"/>
      <c r="EA210" s="74"/>
      <c r="EB210" s="74"/>
      <c r="EC210" s="74"/>
      <c r="ED210" s="74"/>
      <c r="EE210" s="74"/>
      <c r="EF210" s="74"/>
      <c r="EG210" s="74"/>
      <c r="EH210" s="74"/>
      <c r="EI210" s="74"/>
      <c r="EJ210" s="192"/>
      <c r="EK210" s="73"/>
      <c r="EL210" s="74"/>
      <c r="EM210" s="192"/>
      <c r="EN210" s="74"/>
      <c r="EO210" s="74"/>
      <c r="EP210" s="74"/>
      <c r="EQ210" s="74"/>
      <c r="ER210" s="74"/>
      <c r="ES210" s="74"/>
      <c r="ET210" s="74"/>
      <c r="EU210" s="74"/>
      <c r="EV210" s="77"/>
      <c r="EW210" s="77"/>
      <c r="EX210" s="77"/>
      <c r="EY210" s="77"/>
      <c r="EZ210" s="74"/>
      <c r="FA210" s="74"/>
      <c r="FB210" s="74"/>
      <c r="FC210" s="74"/>
      <c r="FD210" s="74"/>
      <c r="FE210" s="74"/>
      <c r="FF210" s="74"/>
      <c r="FG210" s="74"/>
      <c r="FH210" s="74"/>
      <c r="FI210" s="74"/>
      <c r="FJ210" s="74"/>
      <c r="FK210" s="74"/>
      <c r="FL210" s="74"/>
      <c r="FM210" s="74"/>
      <c r="FN210" s="74"/>
      <c r="FO210" s="74"/>
      <c r="FP210" s="74"/>
      <c r="FQ210" s="74"/>
      <c r="FR210" s="74"/>
      <c r="FS210" s="74"/>
      <c r="FT210" s="74"/>
      <c r="FU210" s="74"/>
      <c r="FV210" s="74"/>
      <c r="FW210" s="74"/>
      <c r="FX210" s="74"/>
      <c r="FY210" s="74"/>
      <c r="FZ210" s="74"/>
      <c r="GA210" s="74"/>
      <c r="GB210" s="74"/>
      <c r="GC210" s="74"/>
      <c r="GD210" s="74"/>
      <c r="GE210" s="74"/>
      <c r="GF210" s="74"/>
      <c r="GG210" s="74"/>
      <c r="GH210" s="74"/>
      <c r="GI210" s="74"/>
      <c r="GJ210" s="74"/>
      <c r="GK210" s="74"/>
      <c r="GL210" s="74"/>
      <c r="GM210" s="74"/>
      <c r="GN210" s="74"/>
      <c r="GO210" s="74"/>
      <c r="GP210" s="74"/>
      <c r="GQ210" s="74"/>
      <c r="GR210" s="74"/>
      <c r="GS210" s="74"/>
      <c r="GT210" s="74"/>
      <c r="GU210" s="74"/>
      <c r="GV210" s="74"/>
      <c r="GW210" s="74"/>
      <c r="GX210" s="74"/>
      <c r="GY210" s="74"/>
      <c r="GZ210" s="74"/>
      <c r="HA210" s="74"/>
      <c r="HB210" s="74"/>
      <c r="HC210" s="74"/>
      <c r="HD210" s="74"/>
      <c r="HE210" s="74"/>
      <c r="HF210" s="74"/>
      <c r="HG210" s="74"/>
      <c r="HH210" s="74"/>
      <c r="HI210" s="74"/>
      <c r="HJ210" s="74"/>
      <c r="HK210" s="74"/>
      <c r="HL210" s="74"/>
      <c r="HM210" s="74"/>
      <c r="HN210" s="74"/>
      <c r="HO210" s="74"/>
      <c r="HP210" s="74"/>
      <c r="HQ210" s="74"/>
      <c r="HR210" s="74"/>
      <c r="HS210" s="74"/>
      <c r="HT210" s="74"/>
      <c r="HU210" s="74"/>
      <c r="HV210" s="74"/>
      <c r="HW210" s="74"/>
      <c r="HX210" s="74"/>
      <c r="HY210" s="74"/>
      <c r="HZ210" s="74"/>
      <c r="IA210" s="74"/>
      <c r="IB210" s="74"/>
      <c r="IC210" s="74"/>
      <c r="ID210" s="74"/>
      <c r="IE210" s="74"/>
      <c r="IF210" s="74"/>
      <c r="IG210" s="74"/>
      <c r="IH210" s="74"/>
      <c r="II210" s="74"/>
      <c r="IJ210" s="74"/>
      <c r="IK210" s="74"/>
      <c r="IL210" s="74"/>
      <c r="IM210" s="74"/>
    </row>
    <row r="211" spans="1:247" ht="15.75" x14ac:dyDescent="0.25">
      <c r="A211" s="10" t="s">
        <v>396</v>
      </c>
      <c r="B211" s="157">
        <f t="shared" si="686"/>
        <v>3102</v>
      </c>
      <c r="C211" s="157">
        <f t="shared" si="687"/>
        <v>6102</v>
      </c>
      <c r="D211" s="157">
        <f t="shared" si="688"/>
        <v>6102</v>
      </c>
      <c r="E211" s="157"/>
      <c r="F211" s="229">
        <f t="shared" si="661"/>
        <v>0</v>
      </c>
      <c r="G211" s="74">
        <f t="shared" si="600"/>
        <v>0</v>
      </c>
      <c r="H211" s="74"/>
      <c r="I211" s="74"/>
      <c r="J211" s="74"/>
      <c r="K211" s="74"/>
      <c r="L211" s="74"/>
      <c r="M211" s="74"/>
      <c r="N211" s="74"/>
      <c r="O211" s="74"/>
      <c r="P211" s="74"/>
      <c r="Q211" s="74"/>
      <c r="R211" s="74"/>
      <c r="S211" s="74"/>
      <c r="T211" s="74"/>
      <c r="U211" s="74"/>
      <c r="V211" s="74"/>
      <c r="W211" s="74"/>
      <c r="X211" s="74"/>
      <c r="Y211" s="74"/>
      <c r="Z211" s="74"/>
      <c r="AA211" s="74"/>
      <c r="AB211" s="74"/>
      <c r="AC211" s="74"/>
      <c r="AD211" s="74"/>
      <c r="AE211" s="74"/>
      <c r="AF211" s="74"/>
      <c r="AG211" s="74"/>
      <c r="AH211" s="74"/>
      <c r="AI211" s="74"/>
      <c r="AJ211" s="74"/>
      <c r="AK211" s="74"/>
      <c r="AL211" s="74"/>
      <c r="AM211" s="74"/>
      <c r="AN211" s="74"/>
      <c r="AO211" s="74"/>
      <c r="AP211" s="74"/>
      <c r="AQ211" s="74"/>
      <c r="AR211" s="74"/>
      <c r="AS211" s="74"/>
      <c r="AT211" s="74"/>
      <c r="AU211" s="74"/>
      <c r="AV211" s="74"/>
      <c r="AW211" s="74"/>
      <c r="AX211" s="196"/>
      <c r="AY211" s="196"/>
      <c r="AZ211" s="74"/>
      <c r="BA211" s="74"/>
      <c r="BB211" s="74"/>
      <c r="BC211" s="192"/>
      <c r="BD211" s="192"/>
      <c r="BE211" s="74"/>
      <c r="BF211" s="74"/>
      <c r="BG211" s="192"/>
      <c r="BH211" s="74">
        <v>3102</v>
      </c>
      <c r="BI211" s="74">
        <v>3102</v>
      </c>
      <c r="BJ211" s="74">
        <v>0</v>
      </c>
      <c r="BK211" s="75">
        <f t="shared" si="689"/>
        <v>0</v>
      </c>
      <c r="BL211" s="74"/>
      <c r="BM211" s="74"/>
      <c r="BN211" s="74"/>
      <c r="BO211" s="192"/>
      <c r="BP211" s="192"/>
      <c r="BQ211" s="74"/>
      <c r="BR211" s="74"/>
      <c r="BS211" s="192"/>
      <c r="BT211" s="74"/>
      <c r="BU211" s="74">
        <v>3000</v>
      </c>
      <c r="BV211" s="74">
        <v>0</v>
      </c>
      <c r="BW211" s="74"/>
      <c r="BX211" s="73"/>
      <c r="BY211" s="73"/>
      <c r="BZ211" s="74"/>
      <c r="CA211" s="192"/>
      <c r="CB211" s="74"/>
      <c r="CC211" s="74"/>
      <c r="CD211" s="74"/>
      <c r="CE211" s="192"/>
      <c r="CF211" s="74"/>
      <c r="CG211" s="74"/>
      <c r="CH211" s="74"/>
      <c r="CI211" s="74"/>
      <c r="CJ211" s="74"/>
      <c r="CK211" s="74"/>
      <c r="CL211" s="74"/>
      <c r="CM211" s="74"/>
      <c r="CN211" s="73"/>
      <c r="CO211" s="73"/>
      <c r="CP211" s="74"/>
      <c r="CQ211" s="192"/>
      <c r="CR211" s="73"/>
      <c r="CS211" s="73"/>
      <c r="CT211" s="74"/>
      <c r="CU211" s="192"/>
      <c r="CV211" s="74"/>
      <c r="CW211" s="74"/>
      <c r="CX211" s="74"/>
      <c r="CY211" s="192"/>
      <c r="CZ211" s="74"/>
      <c r="DA211" s="74"/>
      <c r="DB211" s="74"/>
      <c r="DC211" s="192"/>
      <c r="DD211" s="74"/>
      <c r="DE211" s="74"/>
      <c r="DF211" s="74"/>
      <c r="DG211" s="192"/>
      <c r="DH211" s="74"/>
      <c r="DI211" s="74"/>
      <c r="DJ211" s="74"/>
      <c r="DK211" s="192"/>
      <c r="DL211" s="74"/>
      <c r="DM211" s="74"/>
      <c r="DN211" s="74"/>
      <c r="DO211" s="192"/>
      <c r="DP211" s="74"/>
      <c r="DQ211" s="74"/>
      <c r="DR211" s="74"/>
      <c r="DS211" s="74"/>
      <c r="DT211" s="74"/>
      <c r="DU211" s="74"/>
      <c r="DV211" s="74"/>
      <c r="DW211" s="74"/>
      <c r="DX211" s="74"/>
      <c r="DY211" s="74"/>
      <c r="DZ211" s="74"/>
      <c r="EA211" s="74"/>
      <c r="EB211" s="74"/>
      <c r="EC211" s="74"/>
      <c r="ED211" s="74"/>
      <c r="EE211" s="74"/>
      <c r="EF211" s="74"/>
      <c r="EG211" s="74"/>
      <c r="EH211" s="74"/>
      <c r="EI211" s="74"/>
      <c r="EJ211" s="192"/>
      <c r="EK211" s="73"/>
      <c r="EL211" s="74"/>
      <c r="EM211" s="192"/>
      <c r="EN211" s="74"/>
      <c r="EO211" s="74"/>
      <c r="EP211" s="74"/>
      <c r="EQ211" s="74"/>
      <c r="ER211" s="74"/>
      <c r="ES211" s="74"/>
      <c r="ET211" s="74"/>
      <c r="EU211" s="74"/>
      <c r="EV211" s="77"/>
      <c r="EW211" s="77"/>
      <c r="EX211" s="77"/>
      <c r="EY211" s="77"/>
      <c r="EZ211" s="74"/>
      <c r="FA211" s="74"/>
      <c r="FB211" s="74"/>
      <c r="FC211" s="74"/>
      <c r="FD211" s="74"/>
      <c r="FE211" s="74"/>
      <c r="FF211" s="74"/>
      <c r="FG211" s="74"/>
      <c r="FH211" s="74"/>
      <c r="FI211" s="74"/>
      <c r="FJ211" s="74"/>
      <c r="FK211" s="74"/>
      <c r="FL211" s="74"/>
      <c r="FM211" s="74"/>
      <c r="FN211" s="74"/>
      <c r="FO211" s="74"/>
      <c r="FP211" s="74"/>
      <c r="FQ211" s="74"/>
      <c r="FR211" s="74"/>
      <c r="FS211" s="74"/>
      <c r="FT211" s="74"/>
      <c r="FU211" s="74"/>
      <c r="FV211" s="74"/>
      <c r="FW211" s="74"/>
      <c r="FX211" s="74"/>
      <c r="FY211" s="74"/>
      <c r="FZ211" s="74"/>
      <c r="GA211" s="74"/>
      <c r="GB211" s="74"/>
      <c r="GC211" s="74"/>
      <c r="GD211" s="74"/>
      <c r="GE211" s="74"/>
      <c r="GF211" s="74"/>
      <c r="GG211" s="74"/>
      <c r="GH211" s="74"/>
      <c r="GI211" s="74"/>
      <c r="GJ211" s="74"/>
      <c r="GK211" s="74"/>
      <c r="GL211" s="74"/>
      <c r="GM211" s="74"/>
      <c r="GN211" s="74"/>
      <c r="GO211" s="74"/>
      <c r="GP211" s="74"/>
      <c r="GQ211" s="74"/>
      <c r="GR211" s="74"/>
      <c r="GS211" s="74"/>
      <c r="GT211" s="74"/>
      <c r="GU211" s="74"/>
      <c r="GV211" s="74"/>
      <c r="GW211" s="74"/>
      <c r="GX211" s="74"/>
      <c r="GY211" s="74"/>
      <c r="GZ211" s="74"/>
      <c r="HA211" s="74"/>
      <c r="HB211" s="74"/>
      <c r="HC211" s="74"/>
      <c r="HD211" s="74"/>
      <c r="HE211" s="74"/>
      <c r="HF211" s="74"/>
      <c r="HG211" s="74"/>
      <c r="HH211" s="74"/>
      <c r="HI211" s="74"/>
      <c r="HJ211" s="74"/>
      <c r="HK211" s="74"/>
      <c r="HL211" s="74"/>
      <c r="HM211" s="74"/>
      <c r="HN211" s="74"/>
      <c r="HO211" s="74"/>
      <c r="HP211" s="74"/>
      <c r="HQ211" s="74"/>
      <c r="HR211" s="74"/>
      <c r="HS211" s="74"/>
      <c r="HT211" s="74"/>
      <c r="HU211" s="74"/>
      <c r="HV211" s="74"/>
      <c r="HW211" s="74"/>
      <c r="HX211" s="74"/>
      <c r="HY211" s="74"/>
      <c r="HZ211" s="74"/>
      <c r="IA211" s="74"/>
      <c r="IB211" s="74"/>
      <c r="IC211" s="74"/>
      <c r="ID211" s="74"/>
      <c r="IE211" s="74"/>
      <c r="IF211" s="74"/>
      <c r="IG211" s="74"/>
      <c r="IH211" s="74"/>
      <c r="II211" s="74"/>
      <c r="IJ211" s="74"/>
      <c r="IK211" s="74"/>
      <c r="IL211" s="74"/>
      <c r="IM211" s="74"/>
    </row>
    <row r="212" spans="1:247" ht="15.75" x14ac:dyDescent="0.25">
      <c r="A212" s="10" t="s">
        <v>141</v>
      </c>
      <c r="B212" s="157">
        <f t="shared" si="686"/>
        <v>2829</v>
      </c>
      <c r="C212" s="157">
        <f t="shared" si="687"/>
        <v>2829</v>
      </c>
      <c r="D212" s="157">
        <f t="shared" si="688"/>
        <v>2829</v>
      </c>
      <c r="E212" s="157"/>
      <c r="F212" s="229">
        <f t="shared" si="661"/>
        <v>0</v>
      </c>
      <c r="G212" s="74">
        <f t="shared" si="600"/>
        <v>0</v>
      </c>
      <c r="H212" s="74"/>
      <c r="I212" s="74"/>
      <c r="J212" s="74"/>
      <c r="K212" s="74"/>
      <c r="L212" s="74"/>
      <c r="M212" s="74"/>
      <c r="N212" s="74"/>
      <c r="O212" s="74"/>
      <c r="P212" s="74"/>
      <c r="Q212" s="74"/>
      <c r="R212" s="74"/>
      <c r="S212" s="74"/>
      <c r="T212" s="74"/>
      <c r="U212" s="74"/>
      <c r="V212" s="74"/>
      <c r="W212" s="74"/>
      <c r="X212" s="74"/>
      <c r="Y212" s="74"/>
      <c r="Z212" s="74"/>
      <c r="AA212" s="74"/>
      <c r="AB212" s="74"/>
      <c r="AC212" s="74"/>
      <c r="AD212" s="74"/>
      <c r="AE212" s="74"/>
      <c r="AF212" s="74"/>
      <c r="AG212" s="74"/>
      <c r="AH212" s="74"/>
      <c r="AI212" s="74"/>
      <c r="AJ212" s="74"/>
      <c r="AK212" s="74"/>
      <c r="AL212" s="74"/>
      <c r="AM212" s="74"/>
      <c r="AN212" s="74"/>
      <c r="AO212" s="74"/>
      <c r="AP212" s="74"/>
      <c r="AQ212" s="74"/>
      <c r="AR212" s="74"/>
      <c r="AS212" s="74"/>
      <c r="AT212" s="74"/>
      <c r="AU212" s="74"/>
      <c r="AV212" s="74"/>
      <c r="AW212" s="74"/>
      <c r="AX212" s="196"/>
      <c r="AY212" s="196"/>
      <c r="AZ212" s="74"/>
      <c r="BA212" s="74"/>
      <c r="BB212" s="74"/>
      <c r="BC212" s="192"/>
      <c r="BD212" s="192"/>
      <c r="BE212" s="74"/>
      <c r="BF212" s="74"/>
      <c r="BG212" s="192"/>
      <c r="BH212" s="74">
        <v>2829</v>
      </c>
      <c r="BI212" s="74">
        <v>2829</v>
      </c>
      <c r="BJ212" s="74">
        <v>0</v>
      </c>
      <c r="BK212" s="75">
        <f t="shared" si="689"/>
        <v>0</v>
      </c>
      <c r="BL212" s="74"/>
      <c r="BM212" s="74"/>
      <c r="BN212" s="74"/>
      <c r="BO212" s="192"/>
      <c r="BP212" s="192"/>
      <c r="BQ212" s="74"/>
      <c r="BR212" s="74"/>
      <c r="BS212" s="192"/>
      <c r="BT212" s="74"/>
      <c r="BU212" s="74"/>
      <c r="BV212" s="74"/>
      <c r="BW212" s="74"/>
      <c r="BX212" s="73"/>
      <c r="BY212" s="73"/>
      <c r="BZ212" s="74"/>
      <c r="CA212" s="192"/>
      <c r="CB212" s="74"/>
      <c r="CC212" s="74"/>
      <c r="CD212" s="74"/>
      <c r="CE212" s="192"/>
      <c r="CF212" s="74"/>
      <c r="CG212" s="74"/>
      <c r="CH212" s="74"/>
      <c r="CI212" s="74"/>
      <c r="CJ212" s="74"/>
      <c r="CK212" s="74"/>
      <c r="CL212" s="74"/>
      <c r="CM212" s="74"/>
      <c r="CN212" s="73"/>
      <c r="CO212" s="73"/>
      <c r="CP212" s="74"/>
      <c r="CQ212" s="192"/>
      <c r="CR212" s="73"/>
      <c r="CS212" s="73"/>
      <c r="CT212" s="74"/>
      <c r="CU212" s="192"/>
      <c r="CV212" s="74"/>
      <c r="CW212" s="74"/>
      <c r="CX212" s="74"/>
      <c r="CY212" s="192"/>
      <c r="CZ212" s="74"/>
      <c r="DA212" s="74"/>
      <c r="DB212" s="74"/>
      <c r="DC212" s="192"/>
      <c r="DD212" s="74"/>
      <c r="DE212" s="74"/>
      <c r="DF212" s="74"/>
      <c r="DG212" s="192"/>
      <c r="DH212" s="74"/>
      <c r="DI212" s="74"/>
      <c r="DJ212" s="74"/>
      <c r="DK212" s="192"/>
      <c r="DL212" s="74"/>
      <c r="DM212" s="74"/>
      <c r="DN212" s="74"/>
      <c r="DO212" s="192"/>
      <c r="DP212" s="74"/>
      <c r="DQ212" s="74"/>
      <c r="DR212" s="74"/>
      <c r="DS212" s="74"/>
      <c r="DT212" s="74"/>
      <c r="DU212" s="74"/>
      <c r="DV212" s="74"/>
      <c r="DW212" s="74"/>
      <c r="DX212" s="74"/>
      <c r="DY212" s="74"/>
      <c r="DZ212" s="74"/>
      <c r="EA212" s="74"/>
      <c r="EB212" s="74"/>
      <c r="EC212" s="74"/>
      <c r="ED212" s="74"/>
      <c r="EE212" s="74"/>
      <c r="EF212" s="74"/>
      <c r="EG212" s="74"/>
      <c r="EH212" s="74"/>
      <c r="EI212" s="74"/>
      <c r="EJ212" s="192"/>
      <c r="EK212" s="73"/>
      <c r="EL212" s="74"/>
      <c r="EM212" s="192"/>
      <c r="EN212" s="74"/>
      <c r="EO212" s="74"/>
      <c r="EP212" s="74"/>
      <c r="EQ212" s="74"/>
      <c r="ER212" s="74"/>
      <c r="ES212" s="74"/>
      <c r="ET212" s="74"/>
      <c r="EU212" s="74"/>
      <c r="EV212" s="77"/>
      <c r="EW212" s="77"/>
      <c r="EX212" s="77"/>
      <c r="EY212" s="77"/>
      <c r="EZ212" s="74"/>
      <c r="FA212" s="74"/>
      <c r="FB212" s="74"/>
      <c r="FC212" s="74"/>
      <c r="FD212" s="74"/>
      <c r="FE212" s="74"/>
      <c r="FF212" s="74"/>
      <c r="FG212" s="74"/>
      <c r="FH212" s="74"/>
      <c r="FI212" s="74"/>
      <c r="FJ212" s="74"/>
      <c r="FK212" s="74"/>
      <c r="FL212" s="74"/>
      <c r="FM212" s="74"/>
      <c r="FN212" s="74"/>
      <c r="FO212" s="74"/>
      <c r="FP212" s="74"/>
      <c r="FQ212" s="74"/>
      <c r="FR212" s="74"/>
      <c r="FS212" s="74"/>
      <c r="FT212" s="74"/>
      <c r="FU212" s="74"/>
      <c r="FV212" s="74"/>
      <c r="FW212" s="74"/>
      <c r="FX212" s="74"/>
      <c r="FY212" s="74"/>
      <c r="FZ212" s="74"/>
      <c r="GA212" s="74"/>
      <c r="GB212" s="74"/>
      <c r="GC212" s="74"/>
      <c r="GD212" s="74"/>
      <c r="GE212" s="74"/>
      <c r="GF212" s="74"/>
      <c r="GG212" s="74"/>
      <c r="GH212" s="74"/>
      <c r="GI212" s="74"/>
      <c r="GJ212" s="74"/>
      <c r="GK212" s="74"/>
      <c r="GL212" s="74"/>
      <c r="GM212" s="74"/>
      <c r="GN212" s="74"/>
      <c r="GO212" s="74"/>
      <c r="GP212" s="74"/>
      <c r="GQ212" s="74"/>
      <c r="GR212" s="74"/>
      <c r="GS212" s="74"/>
      <c r="GT212" s="74"/>
      <c r="GU212" s="74"/>
      <c r="GV212" s="74"/>
      <c r="GW212" s="74"/>
      <c r="GX212" s="74"/>
      <c r="GY212" s="74"/>
      <c r="GZ212" s="74"/>
      <c r="HA212" s="74"/>
      <c r="HB212" s="74"/>
      <c r="HC212" s="74"/>
      <c r="HD212" s="74"/>
      <c r="HE212" s="74"/>
      <c r="HF212" s="74"/>
      <c r="HG212" s="74"/>
      <c r="HH212" s="74"/>
      <c r="HI212" s="74"/>
      <c r="HJ212" s="74"/>
      <c r="HK212" s="74"/>
      <c r="HL212" s="74"/>
      <c r="HM212" s="74"/>
      <c r="HN212" s="74"/>
      <c r="HO212" s="74"/>
      <c r="HP212" s="74"/>
      <c r="HQ212" s="74"/>
      <c r="HR212" s="74"/>
      <c r="HS212" s="74"/>
      <c r="HT212" s="74"/>
      <c r="HU212" s="74"/>
      <c r="HV212" s="74"/>
      <c r="HW212" s="74"/>
      <c r="HX212" s="74"/>
      <c r="HY212" s="74"/>
      <c r="HZ212" s="74"/>
      <c r="IA212" s="74"/>
      <c r="IB212" s="74"/>
      <c r="IC212" s="74"/>
      <c r="ID212" s="74"/>
      <c r="IE212" s="74"/>
      <c r="IF212" s="74"/>
      <c r="IG212" s="74"/>
      <c r="IH212" s="74"/>
      <c r="II212" s="74"/>
      <c r="IJ212" s="74"/>
      <c r="IK212" s="74"/>
      <c r="IL212" s="74"/>
      <c r="IM212" s="74"/>
    </row>
    <row r="213" spans="1:247" ht="15.75" x14ac:dyDescent="0.25">
      <c r="A213" s="10" t="s">
        <v>397</v>
      </c>
      <c r="B213" s="157">
        <f t="shared" si="686"/>
        <v>2328</v>
      </c>
      <c r="C213" s="157">
        <f t="shared" si="687"/>
        <v>2328</v>
      </c>
      <c r="D213" s="157">
        <f t="shared" si="688"/>
        <v>2328</v>
      </c>
      <c r="E213" s="157"/>
      <c r="F213" s="229">
        <f t="shared" si="661"/>
        <v>0</v>
      </c>
      <c r="G213" s="74">
        <f t="shared" si="600"/>
        <v>0</v>
      </c>
      <c r="H213" s="74"/>
      <c r="I213" s="74"/>
      <c r="J213" s="74"/>
      <c r="K213" s="74"/>
      <c r="L213" s="74"/>
      <c r="M213" s="74"/>
      <c r="N213" s="74"/>
      <c r="O213" s="74"/>
      <c r="P213" s="74"/>
      <c r="Q213" s="74"/>
      <c r="R213" s="74"/>
      <c r="S213" s="74"/>
      <c r="T213" s="74"/>
      <c r="U213" s="74"/>
      <c r="V213" s="74"/>
      <c r="W213" s="74"/>
      <c r="X213" s="74"/>
      <c r="Y213" s="74"/>
      <c r="Z213" s="74"/>
      <c r="AA213" s="74"/>
      <c r="AB213" s="74"/>
      <c r="AC213" s="74"/>
      <c r="AD213" s="74"/>
      <c r="AE213" s="74"/>
      <c r="AF213" s="74"/>
      <c r="AG213" s="74"/>
      <c r="AH213" s="74"/>
      <c r="AI213" s="74"/>
      <c r="AJ213" s="74"/>
      <c r="AK213" s="74"/>
      <c r="AL213" s="74"/>
      <c r="AM213" s="74"/>
      <c r="AN213" s="74"/>
      <c r="AO213" s="74"/>
      <c r="AP213" s="74"/>
      <c r="AQ213" s="74"/>
      <c r="AR213" s="74"/>
      <c r="AS213" s="74"/>
      <c r="AT213" s="74"/>
      <c r="AU213" s="74"/>
      <c r="AV213" s="74"/>
      <c r="AW213" s="74"/>
      <c r="AX213" s="196"/>
      <c r="AY213" s="196"/>
      <c r="AZ213" s="74"/>
      <c r="BA213" s="74"/>
      <c r="BB213" s="74"/>
      <c r="BC213" s="192"/>
      <c r="BD213" s="192"/>
      <c r="BE213" s="74"/>
      <c r="BF213" s="74"/>
      <c r="BG213" s="192"/>
      <c r="BH213" s="74">
        <v>2328</v>
      </c>
      <c r="BI213" s="74">
        <v>2328</v>
      </c>
      <c r="BJ213" s="74">
        <v>0</v>
      </c>
      <c r="BK213" s="75">
        <f t="shared" si="689"/>
        <v>0</v>
      </c>
      <c r="BL213" s="74"/>
      <c r="BM213" s="74"/>
      <c r="BN213" s="74"/>
      <c r="BO213" s="192"/>
      <c r="BP213" s="192"/>
      <c r="BQ213" s="74"/>
      <c r="BR213" s="74"/>
      <c r="BS213" s="192"/>
      <c r="BT213" s="74"/>
      <c r="BU213" s="74"/>
      <c r="BV213" s="74"/>
      <c r="BW213" s="74"/>
      <c r="BX213" s="73"/>
      <c r="BY213" s="73"/>
      <c r="BZ213" s="74"/>
      <c r="CA213" s="192"/>
      <c r="CB213" s="74"/>
      <c r="CC213" s="74"/>
      <c r="CD213" s="74"/>
      <c r="CE213" s="192"/>
      <c r="CF213" s="74"/>
      <c r="CG213" s="74"/>
      <c r="CH213" s="74"/>
      <c r="CI213" s="74"/>
      <c r="CJ213" s="74"/>
      <c r="CK213" s="74"/>
      <c r="CL213" s="74"/>
      <c r="CM213" s="74"/>
      <c r="CN213" s="73"/>
      <c r="CO213" s="73"/>
      <c r="CP213" s="74"/>
      <c r="CQ213" s="192"/>
      <c r="CR213" s="73"/>
      <c r="CS213" s="73"/>
      <c r="CT213" s="74"/>
      <c r="CU213" s="192"/>
      <c r="CV213" s="74"/>
      <c r="CW213" s="74"/>
      <c r="CX213" s="74"/>
      <c r="CY213" s="192"/>
      <c r="CZ213" s="74"/>
      <c r="DA213" s="74"/>
      <c r="DB213" s="74"/>
      <c r="DC213" s="192"/>
      <c r="DD213" s="74"/>
      <c r="DE213" s="74"/>
      <c r="DF213" s="74"/>
      <c r="DG213" s="192"/>
      <c r="DH213" s="74"/>
      <c r="DI213" s="74"/>
      <c r="DJ213" s="74"/>
      <c r="DK213" s="192"/>
      <c r="DL213" s="74"/>
      <c r="DM213" s="74"/>
      <c r="DN213" s="74"/>
      <c r="DO213" s="192"/>
      <c r="DP213" s="74"/>
      <c r="DQ213" s="74"/>
      <c r="DR213" s="74"/>
      <c r="DS213" s="74"/>
      <c r="DT213" s="74"/>
      <c r="DU213" s="74"/>
      <c r="DV213" s="74"/>
      <c r="DW213" s="74"/>
      <c r="DX213" s="74"/>
      <c r="DY213" s="74"/>
      <c r="DZ213" s="74"/>
      <c r="EA213" s="74"/>
      <c r="EB213" s="74"/>
      <c r="EC213" s="74"/>
      <c r="ED213" s="74"/>
      <c r="EE213" s="74"/>
      <c r="EF213" s="74"/>
      <c r="EG213" s="74"/>
      <c r="EH213" s="74"/>
      <c r="EI213" s="74"/>
      <c r="EJ213" s="192"/>
      <c r="EK213" s="73"/>
      <c r="EL213" s="74"/>
      <c r="EM213" s="192"/>
      <c r="EN213" s="74"/>
      <c r="EO213" s="74"/>
      <c r="EP213" s="74"/>
      <c r="EQ213" s="74"/>
      <c r="ER213" s="74"/>
      <c r="ES213" s="74"/>
      <c r="ET213" s="74"/>
      <c r="EU213" s="74"/>
      <c r="EV213" s="77"/>
      <c r="EW213" s="77"/>
      <c r="EX213" s="77"/>
      <c r="EY213" s="77"/>
      <c r="EZ213" s="74"/>
      <c r="FA213" s="74"/>
      <c r="FB213" s="74"/>
      <c r="FC213" s="74"/>
      <c r="FD213" s="74"/>
      <c r="FE213" s="74"/>
      <c r="FF213" s="74"/>
      <c r="FG213" s="74"/>
      <c r="FH213" s="74"/>
      <c r="FI213" s="74"/>
      <c r="FJ213" s="74"/>
      <c r="FK213" s="74"/>
      <c r="FL213" s="74"/>
      <c r="FM213" s="74"/>
      <c r="FN213" s="74"/>
      <c r="FO213" s="74"/>
      <c r="FP213" s="74"/>
      <c r="FQ213" s="74"/>
      <c r="FR213" s="74"/>
      <c r="FS213" s="74"/>
      <c r="FT213" s="74"/>
      <c r="FU213" s="74"/>
      <c r="FV213" s="74"/>
      <c r="FW213" s="74"/>
      <c r="FX213" s="74"/>
      <c r="FY213" s="74"/>
      <c r="FZ213" s="74"/>
      <c r="GA213" s="74"/>
      <c r="GB213" s="74"/>
      <c r="GC213" s="74"/>
      <c r="GD213" s="74"/>
      <c r="GE213" s="74"/>
      <c r="GF213" s="74"/>
      <c r="GG213" s="74"/>
      <c r="GH213" s="74"/>
      <c r="GI213" s="74"/>
      <c r="GJ213" s="74"/>
      <c r="GK213" s="74"/>
      <c r="GL213" s="74"/>
      <c r="GM213" s="74"/>
      <c r="GN213" s="74"/>
      <c r="GO213" s="74"/>
      <c r="GP213" s="74"/>
      <c r="GQ213" s="74"/>
      <c r="GR213" s="74"/>
      <c r="GS213" s="74"/>
      <c r="GT213" s="74"/>
      <c r="GU213" s="74"/>
      <c r="GV213" s="74"/>
      <c r="GW213" s="74"/>
      <c r="GX213" s="74"/>
      <c r="GY213" s="74"/>
      <c r="GZ213" s="74"/>
      <c r="HA213" s="74"/>
      <c r="HB213" s="74"/>
      <c r="HC213" s="74"/>
      <c r="HD213" s="74"/>
      <c r="HE213" s="74"/>
      <c r="HF213" s="74"/>
      <c r="HG213" s="74"/>
      <c r="HH213" s="74"/>
      <c r="HI213" s="74"/>
      <c r="HJ213" s="74"/>
      <c r="HK213" s="74"/>
      <c r="HL213" s="74"/>
      <c r="HM213" s="74"/>
      <c r="HN213" s="74"/>
      <c r="HO213" s="74"/>
      <c r="HP213" s="74"/>
      <c r="HQ213" s="74"/>
      <c r="HR213" s="74"/>
      <c r="HS213" s="74"/>
      <c r="HT213" s="74"/>
      <c r="HU213" s="74"/>
      <c r="HV213" s="74"/>
      <c r="HW213" s="74"/>
      <c r="HX213" s="74"/>
      <c r="HY213" s="74"/>
      <c r="HZ213" s="74"/>
      <c r="IA213" s="74"/>
      <c r="IB213" s="74"/>
      <c r="IC213" s="74"/>
      <c r="ID213" s="74"/>
      <c r="IE213" s="74"/>
      <c r="IF213" s="74"/>
      <c r="IG213" s="74"/>
      <c r="IH213" s="74"/>
      <c r="II213" s="74"/>
      <c r="IJ213" s="74"/>
      <c r="IK213" s="74"/>
      <c r="IL213" s="74"/>
      <c r="IM213" s="74"/>
    </row>
    <row r="214" spans="1:247" ht="15.75" x14ac:dyDescent="0.25">
      <c r="A214" s="10" t="s">
        <v>398</v>
      </c>
      <c r="B214" s="157">
        <f t="shared" si="686"/>
        <v>6453</v>
      </c>
      <c r="C214" s="157">
        <f t="shared" si="687"/>
        <v>6453</v>
      </c>
      <c r="D214" s="157">
        <f t="shared" si="688"/>
        <v>6453</v>
      </c>
      <c r="E214" s="157"/>
      <c r="F214" s="229">
        <f t="shared" si="661"/>
        <v>0</v>
      </c>
      <c r="G214" s="74">
        <f t="shared" si="600"/>
        <v>0</v>
      </c>
      <c r="H214" s="74"/>
      <c r="I214" s="74"/>
      <c r="J214" s="74"/>
      <c r="K214" s="74"/>
      <c r="L214" s="74"/>
      <c r="M214" s="74"/>
      <c r="N214" s="74"/>
      <c r="O214" s="74"/>
      <c r="P214" s="74"/>
      <c r="Q214" s="74"/>
      <c r="R214" s="74"/>
      <c r="S214" s="74"/>
      <c r="T214" s="74"/>
      <c r="U214" s="74"/>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c r="AU214" s="74"/>
      <c r="AV214" s="74"/>
      <c r="AW214" s="74"/>
      <c r="AX214" s="196"/>
      <c r="AY214" s="196"/>
      <c r="AZ214" s="74"/>
      <c r="BA214" s="74"/>
      <c r="BB214" s="74"/>
      <c r="BC214" s="192"/>
      <c r="BD214" s="192"/>
      <c r="BE214" s="74"/>
      <c r="BF214" s="74"/>
      <c r="BG214" s="192"/>
      <c r="BH214" s="74">
        <v>6453</v>
      </c>
      <c r="BI214" s="74">
        <v>6453</v>
      </c>
      <c r="BJ214" s="74">
        <v>0</v>
      </c>
      <c r="BK214" s="75">
        <f t="shared" si="689"/>
        <v>0</v>
      </c>
      <c r="BL214" s="74"/>
      <c r="BM214" s="74"/>
      <c r="BN214" s="74"/>
      <c r="BO214" s="192"/>
      <c r="BP214" s="192"/>
      <c r="BQ214" s="74"/>
      <c r="BR214" s="74"/>
      <c r="BS214" s="192"/>
      <c r="BT214" s="74"/>
      <c r="BU214" s="74"/>
      <c r="BV214" s="74"/>
      <c r="BW214" s="74"/>
      <c r="BX214" s="73"/>
      <c r="BY214" s="73"/>
      <c r="BZ214" s="74"/>
      <c r="CA214" s="192"/>
      <c r="CB214" s="74"/>
      <c r="CC214" s="74"/>
      <c r="CD214" s="74"/>
      <c r="CE214" s="192"/>
      <c r="CF214" s="74"/>
      <c r="CG214" s="74"/>
      <c r="CH214" s="74"/>
      <c r="CI214" s="74"/>
      <c r="CJ214" s="74"/>
      <c r="CK214" s="74"/>
      <c r="CL214" s="74"/>
      <c r="CM214" s="74"/>
      <c r="CN214" s="73"/>
      <c r="CO214" s="73"/>
      <c r="CP214" s="74"/>
      <c r="CQ214" s="192"/>
      <c r="CR214" s="73"/>
      <c r="CS214" s="73"/>
      <c r="CT214" s="74"/>
      <c r="CU214" s="192"/>
      <c r="CV214" s="74"/>
      <c r="CW214" s="74"/>
      <c r="CX214" s="74"/>
      <c r="CY214" s="192"/>
      <c r="CZ214" s="74"/>
      <c r="DA214" s="74"/>
      <c r="DB214" s="74"/>
      <c r="DC214" s="192"/>
      <c r="DD214" s="74"/>
      <c r="DE214" s="74"/>
      <c r="DF214" s="74"/>
      <c r="DG214" s="192"/>
      <c r="DH214" s="74"/>
      <c r="DI214" s="74"/>
      <c r="DJ214" s="74"/>
      <c r="DK214" s="192"/>
      <c r="DL214" s="74"/>
      <c r="DM214" s="74"/>
      <c r="DN214" s="74"/>
      <c r="DO214" s="192"/>
      <c r="DP214" s="74"/>
      <c r="DQ214" s="74"/>
      <c r="DR214" s="74"/>
      <c r="DS214" s="74"/>
      <c r="DT214" s="74"/>
      <c r="DU214" s="74"/>
      <c r="DV214" s="74"/>
      <c r="DW214" s="74"/>
      <c r="DX214" s="74"/>
      <c r="DY214" s="74"/>
      <c r="DZ214" s="74"/>
      <c r="EA214" s="74"/>
      <c r="EB214" s="74"/>
      <c r="EC214" s="74"/>
      <c r="ED214" s="74"/>
      <c r="EE214" s="74"/>
      <c r="EF214" s="74"/>
      <c r="EG214" s="74"/>
      <c r="EH214" s="74"/>
      <c r="EI214" s="74"/>
      <c r="EJ214" s="192"/>
      <c r="EK214" s="73"/>
      <c r="EL214" s="74"/>
      <c r="EM214" s="192"/>
      <c r="EN214" s="74"/>
      <c r="EO214" s="74"/>
      <c r="EP214" s="74"/>
      <c r="EQ214" s="74"/>
      <c r="ER214" s="74"/>
      <c r="ES214" s="74"/>
      <c r="ET214" s="74"/>
      <c r="EU214" s="74"/>
      <c r="EV214" s="77"/>
      <c r="EW214" s="77"/>
      <c r="EX214" s="77"/>
      <c r="EY214" s="77"/>
      <c r="EZ214" s="74"/>
      <c r="FA214" s="74"/>
      <c r="FB214" s="74"/>
      <c r="FC214" s="74"/>
      <c r="FD214" s="74"/>
      <c r="FE214" s="74"/>
      <c r="FF214" s="74"/>
      <c r="FG214" s="74"/>
      <c r="FH214" s="74"/>
      <c r="FI214" s="74"/>
      <c r="FJ214" s="74"/>
      <c r="FK214" s="74"/>
      <c r="FL214" s="74"/>
      <c r="FM214" s="74"/>
      <c r="FN214" s="74"/>
      <c r="FO214" s="74"/>
      <c r="FP214" s="74"/>
      <c r="FQ214" s="74"/>
      <c r="FR214" s="74"/>
      <c r="FS214" s="74"/>
      <c r="FT214" s="74"/>
      <c r="FU214" s="74"/>
      <c r="FV214" s="74"/>
      <c r="FW214" s="74"/>
      <c r="FX214" s="74"/>
      <c r="FY214" s="74"/>
      <c r="FZ214" s="74"/>
      <c r="GA214" s="74"/>
      <c r="GB214" s="74"/>
      <c r="GC214" s="74"/>
      <c r="GD214" s="74"/>
      <c r="GE214" s="74"/>
      <c r="GF214" s="74"/>
      <c r="GG214" s="74"/>
      <c r="GH214" s="74"/>
      <c r="GI214" s="74"/>
      <c r="GJ214" s="74"/>
      <c r="GK214" s="74"/>
      <c r="GL214" s="74"/>
      <c r="GM214" s="74"/>
      <c r="GN214" s="74"/>
      <c r="GO214" s="74"/>
      <c r="GP214" s="74"/>
      <c r="GQ214" s="74"/>
      <c r="GR214" s="74"/>
      <c r="GS214" s="74"/>
      <c r="GT214" s="74"/>
      <c r="GU214" s="74"/>
      <c r="GV214" s="74"/>
      <c r="GW214" s="74"/>
      <c r="GX214" s="74"/>
      <c r="GY214" s="74"/>
      <c r="GZ214" s="74"/>
      <c r="HA214" s="74"/>
      <c r="HB214" s="74"/>
      <c r="HC214" s="74"/>
      <c r="HD214" s="74"/>
      <c r="HE214" s="74"/>
      <c r="HF214" s="74"/>
      <c r="HG214" s="74"/>
      <c r="HH214" s="74"/>
      <c r="HI214" s="74"/>
      <c r="HJ214" s="74"/>
      <c r="HK214" s="74"/>
      <c r="HL214" s="74"/>
      <c r="HM214" s="74"/>
      <c r="HN214" s="74"/>
      <c r="HO214" s="74"/>
      <c r="HP214" s="74"/>
      <c r="HQ214" s="74"/>
      <c r="HR214" s="74"/>
      <c r="HS214" s="74"/>
      <c r="HT214" s="74"/>
      <c r="HU214" s="74"/>
      <c r="HV214" s="74"/>
      <c r="HW214" s="74"/>
      <c r="HX214" s="74"/>
      <c r="HY214" s="74"/>
      <c r="HZ214" s="74"/>
      <c r="IA214" s="74"/>
      <c r="IB214" s="74"/>
      <c r="IC214" s="74"/>
      <c r="ID214" s="74"/>
      <c r="IE214" s="74"/>
      <c r="IF214" s="74"/>
      <c r="IG214" s="74"/>
      <c r="IH214" s="74"/>
      <c r="II214" s="74"/>
      <c r="IJ214" s="74"/>
      <c r="IK214" s="74"/>
      <c r="IL214" s="74"/>
      <c r="IM214" s="74"/>
    </row>
    <row r="215" spans="1:247" s="69" customFormat="1" ht="31.5" x14ac:dyDescent="0.25">
      <c r="A215" s="80" t="s">
        <v>222</v>
      </c>
      <c r="B215" s="156">
        <f t="shared" si="686"/>
        <v>448034.08974000002</v>
      </c>
      <c r="C215" s="156">
        <f t="shared" si="687"/>
        <v>466220.59875</v>
      </c>
      <c r="D215" s="156">
        <f t="shared" si="688"/>
        <v>466220.59875</v>
      </c>
      <c r="E215" s="156"/>
      <c r="F215" s="228">
        <f t="shared" si="661"/>
        <v>116200.89379</v>
      </c>
      <c r="G215" s="71">
        <f t="shared" si="600"/>
        <v>24.924015391329814</v>
      </c>
      <c r="H215" s="72">
        <f t="shared" ref="H215" si="690">H216+H217+H218+H219+H220+H221+H222+H223</f>
        <v>2732.2712700000002</v>
      </c>
      <c r="I215" s="72">
        <f t="shared" ref="I215:J215" si="691">I216+I217+I218+I219+I220+I221+I222+I223</f>
        <v>2732.2712700000002</v>
      </c>
      <c r="J215" s="72">
        <f t="shared" si="691"/>
        <v>802.47190999999998</v>
      </c>
      <c r="K215" s="71">
        <f>J215/I215*100</f>
        <v>29.370140469251428</v>
      </c>
      <c r="L215" s="72">
        <f t="shared" ref="L215" si="692">L216+L217+L218+L219+L220+L221+L222+L223</f>
        <v>1744.6590000000001</v>
      </c>
      <c r="M215" s="72">
        <f t="shared" ref="M215:N215" si="693">M216+M217+M218+M219+M220+M221+M222+M223</f>
        <v>1744.6590000000001</v>
      </c>
      <c r="N215" s="72">
        <f t="shared" si="693"/>
        <v>1366.06152</v>
      </c>
      <c r="O215" s="71">
        <f>N215/M215*100</f>
        <v>78.299628752667417</v>
      </c>
      <c r="P215" s="72">
        <f t="shared" ref="P215" si="694">P216+P217+P218+P219+P220+P221+P222+P223</f>
        <v>0</v>
      </c>
      <c r="Q215" s="72">
        <f t="shared" ref="Q215:Y215" si="695">Q216+Q217+Q218+Q219+Q220+Q221+Q222+Q223</f>
        <v>0</v>
      </c>
      <c r="R215" s="72">
        <f t="shared" si="695"/>
        <v>0</v>
      </c>
      <c r="S215" s="72">
        <f t="shared" si="695"/>
        <v>0</v>
      </c>
      <c r="T215" s="72">
        <f t="shared" ref="T215" si="696">T216+T217+T218+T219+T220+T221+T222+T223</f>
        <v>714.28570999999999</v>
      </c>
      <c r="U215" s="72">
        <f t="shared" si="695"/>
        <v>714.28570999999999</v>
      </c>
      <c r="V215" s="72">
        <f t="shared" si="695"/>
        <v>0</v>
      </c>
      <c r="W215" s="72">
        <f t="shared" si="695"/>
        <v>0</v>
      </c>
      <c r="X215" s="72">
        <f t="shared" ref="X215" si="697">X216+X217+X218+X219+X220+X221+X222+X223</f>
        <v>112.35955</v>
      </c>
      <c r="Y215" s="72">
        <f t="shared" si="695"/>
        <v>112.35955</v>
      </c>
      <c r="Z215" s="72">
        <f t="shared" ref="Z215" si="698">Z216+Z217+Z218+Z219+Z220+Z221+Z222+Z223</f>
        <v>112.35955</v>
      </c>
      <c r="AA215" s="71">
        <f>Z215/Y215*100</f>
        <v>100</v>
      </c>
      <c r="AB215" s="72">
        <f>AB216+AB217+AB218+AB219+AB220+AB221+AB222+AB223</f>
        <v>0</v>
      </c>
      <c r="AC215" s="72">
        <f>AC216+AC217+AC218+AC219+AC220+AC221+AC222+AC223</f>
        <v>0</v>
      </c>
      <c r="AD215" s="72">
        <f>AD216+AD217+AD218+AD219+AD220+AD221+AD222+AD223</f>
        <v>0</v>
      </c>
      <c r="AE215" s="71"/>
      <c r="AF215" s="72">
        <f>AF216+AF217+AF218+AF219+AF220+AF221+AF222+AF223</f>
        <v>221.69157999999999</v>
      </c>
      <c r="AG215" s="72">
        <f>AG216+AG217+AG218+AG219+AG220+AG221+AG222+AG223</f>
        <v>221.69157999999999</v>
      </c>
      <c r="AH215" s="72">
        <f>AH216+AH217+AH218+AH219+AH220+AH221+AH222+AH223</f>
        <v>221.69157999999999</v>
      </c>
      <c r="AI215" s="71">
        <f>AH215/AG215*100</f>
        <v>100</v>
      </c>
      <c r="AJ215" s="71"/>
      <c r="AK215" s="72">
        <f>AK216+AK217+AK218+AK219+AK220+AK221+AK222+AK223</f>
        <v>0</v>
      </c>
      <c r="AL215" s="72">
        <f>AL216+AL217+AL218+AL219+AL220+AL221+AL222+AL223</f>
        <v>0</v>
      </c>
      <c r="AM215" s="72">
        <f>AM216+AM217+AM218+AM219+AM220+AM221+AM222+AM223</f>
        <v>0</v>
      </c>
      <c r="AN215" s="72"/>
      <c r="AO215" s="72">
        <f>AO216+AO217+AO218+AO219+AO220+AO221+AO222+AO223</f>
        <v>0</v>
      </c>
      <c r="AP215" s="72">
        <f>AP216+AP217+AP218+AP219+AP220+AP221+AP222+AP223</f>
        <v>0</v>
      </c>
      <c r="AQ215" s="71"/>
      <c r="AR215" s="72">
        <f>AR216+AR217+AR218+AR219+AR220+AR221+AR222+AR223</f>
        <v>12000</v>
      </c>
      <c r="AS215" s="72">
        <f>AS216+AS217+AS218+AS219+AS220+AS221+AS222+AS223</f>
        <v>12000</v>
      </c>
      <c r="AT215" s="72">
        <f>AT216+AT217+AT218+AT219+AT220+AT221+AT222+AT223</f>
        <v>0</v>
      </c>
      <c r="AU215" s="71">
        <f>AT215/AS215*100</f>
        <v>0</v>
      </c>
      <c r="AV215" s="72">
        <f t="shared" ref="AV215" si="699">AV216+AV217+AV218+AV219+AV220+AV221+AV222+AV223</f>
        <v>52138.9</v>
      </c>
      <c r="AW215" s="72">
        <f t="shared" ref="AW215:BB215" si="700">AW216+AW217+AW218+AW219+AW220+AW221+AW222+AW223</f>
        <v>52138.9</v>
      </c>
      <c r="AX215" s="72">
        <f t="shared" si="700"/>
        <v>8689.8166000000001</v>
      </c>
      <c r="AY215" s="72">
        <f t="shared" si="700"/>
        <v>16.666666538803081</v>
      </c>
      <c r="AZ215" s="72">
        <f t="shared" ref="AZ215" si="701">AZ216+AZ217+AZ218+AZ219+AZ220+AZ221+AZ222+AZ223</f>
        <v>0</v>
      </c>
      <c r="BA215" s="72">
        <f t="shared" si="700"/>
        <v>0</v>
      </c>
      <c r="BB215" s="72">
        <f t="shared" si="700"/>
        <v>0</v>
      </c>
      <c r="BC215" s="72"/>
      <c r="BD215" s="72"/>
      <c r="BE215" s="72">
        <f>BE216+BE217+BE218+BE219+BE220+BE221+BE222+BE223</f>
        <v>0</v>
      </c>
      <c r="BF215" s="72">
        <f>BF216+BF217+BF218+BF219+BF220+BF221+BF222+BF223</f>
        <v>0</v>
      </c>
      <c r="BG215" s="72">
        <f>BG216+BG217+BG218+BG219+BG220+BG221+BG222+BG223</f>
        <v>0</v>
      </c>
      <c r="BH215" s="72">
        <f t="shared" ref="BH215" si="702">BH216+BH217+BH218+BH219+BH220+BH221+BH222+BH223</f>
        <v>85386</v>
      </c>
      <c r="BI215" s="72">
        <f t="shared" ref="BI215:BO215" si="703">BI216+BI217+BI218+BI219+BI220+BI221+BI222+BI223</f>
        <v>85386</v>
      </c>
      <c r="BJ215" s="72">
        <f t="shared" si="703"/>
        <v>0</v>
      </c>
      <c r="BK215" s="193">
        <f t="shared" si="689"/>
        <v>0</v>
      </c>
      <c r="BL215" s="72">
        <f t="shared" ref="BL215" si="704">BL216+BL217+BL218+BL219+BL220+BL221+BL222+BL223</f>
        <v>0</v>
      </c>
      <c r="BM215" s="72">
        <f t="shared" si="703"/>
        <v>0</v>
      </c>
      <c r="BN215" s="72">
        <f t="shared" si="703"/>
        <v>0</v>
      </c>
      <c r="BO215" s="72">
        <f t="shared" si="703"/>
        <v>0</v>
      </c>
      <c r="BP215" s="72"/>
      <c r="BQ215" s="72">
        <f>BQ216+BQ217+BQ218+BQ219+BQ220+BQ221+BQ222+BQ223</f>
        <v>0</v>
      </c>
      <c r="BR215" s="72">
        <f>BR216+BR217+BR218+BR219+BR220+BR221+BR222+BR223</f>
        <v>0</v>
      </c>
      <c r="BS215" s="72">
        <f>BS216+BS217+BS218+BS219+BS220+BS221+BS222+BS223</f>
        <v>0</v>
      </c>
      <c r="BT215" s="72"/>
      <c r="BU215" s="72">
        <f>SUM(BU216:BU223)</f>
        <v>4318.9502400000001</v>
      </c>
      <c r="BV215" s="72">
        <f>SUM(BV216:BV223)</f>
        <v>0</v>
      </c>
      <c r="BW215" s="71"/>
      <c r="BX215" s="72">
        <f t="shared" ref="BX215:BY215" si="705">BX216+BX217+BX218+BX219+BX220+BX221+BX222+BX223</f>
        <v>30043.7</v>
      </c>
      <c r="BY215" s="72">
        <f t="shared" si="705"/>
        <v>31072.37</v>
      </c>
      <c r="BZ215" s="72">
        <f t="shared" ref="BZ215" si="706">BZ216+BZ217+BZ218+BZ219+BZ220+BZ221+BZ222+BZ223</f>
        <v>8224.3700000000008</v>
      </c>
      <c r="CA215" s="72">
        <f>BZ215/BY215*100</f>
        <v>26.468434818457688</v>
      </c>
      <c r="CB215" s="72">
        <f t="shared" ref="CB215" si="707">CB216+CB217+CB218+CB219+CB220+CB221+CB222+CB223</f>
        <v>1000</v>
      </c>
      <c r="CC215" s="72">
        <f t="shared" ref="CC215:CH215" si="708">CC216+CC217+CC218+CC219+CC220+CC221+CC222+CC223</f>
        <v>1000</v>
      </c>
      <c r="CD215" s="72">
        <f t="shared" si="708"/>
        <v>0</v>
      </c>
      <c r="CE215" s="72">
        <f>CD215/CC215*100</f>
        <v>0</v>
      </c>
      <c r="CF215" s="72">
        <f t="shared" ref="CF215" si="709">CF216+CF217+CF218+CF219+CF220+CF221+CF222+CF223</f>
        <v>1000</v>
      </c>
      <c r="CG215" s="72">
        <f t="shared" si="708"/>
        <v>1000</v>
      </c>
      <c r="CH215" s="72">
        <f t="shared" si="708"/>
        <v>0</v>
      </c>
      <c r="CI215" s="72">
        <f>CH215/CG215*100</f>
        <v>0</v>
      </c>
      <c r="CJ215" s="72">
        <f t="shared" ref="CJ215" si="710">CJ216+CJ217+CJ218+CJ219+CJ220+CJ221+CJ222+CJ223</f>
        <v>500</v>
      </c>
      <c r="CK215" s="72">
        <f t="shared" ref="CK215:CL215" si="711">CK216+CK217+CK218+CK219+CK220+CK221+CK222+CK223</f>
        <v>500</v>
      </c>
      <c r="CL215" s="72">
        <f t="shared" si="711"/>
        <v>0</v>
      </c>
      <c r="CM215" s="72">
        <f>CL215/CK215*100</f>
        <v>0</v>
      </c>
      <c r="CN215" s="72">
        <f t="shared" ref="CN215:CQ215" si="712">CN216+CN217+CN218+CN219+CN220+CN221+CN222+CN223</f>
        <v>0</v>
      </c>
      <c r="CO215" s="72">
        <f t="shared" si="712"/>
        <v>0</v>
      </c>
      <c r="CP215" s="72">
        <f t="shared" si="712"/>
        <v>0</v>
      </c>
      <c r="CQ215" s="72">
        <f t="shared" si="712"/>
        <v>0</v>
      </c>
      <c r="CR215" s="72">
        <f t="shared" ref="CR215:CU215" si="713">CR216+CR217+CR218+CR219+CR220+CR221+CR222+CR223</f>
        <v>0</v>
      </c>
      <c r="CS215" s="72">
        <f t="shared" si="713"/>
        <v>0</v>
      </c>
      <c r="CT215" s="72">
        <f t="shared" si="713"/>
        <v>0</v>
      </c>
      <c r="CU215" s="72">
        <f t="shared" si="713"/>
        <v>0</v>
      </c>
      <c r="CV215" s="72"/>
      <c r="CW215" s="72"/>
      <c r="CX215" s="72">
        <f>CX216+CX217+CX218+CX219+CX220+CX221+CX222+CX223</f>
        <v>0</v>
      </c>
      <c r="CY215" s="72"/>
      <c r="CZ215" s="72">
        <f>CZ216+CZ217+CZ218+CZ219+CZ220+CZ221+CZ222+CZ223</f>
        <v>115550.1</v>
      </c>
      <c r="DA215" s="72">
        <f>DA216+DA217+DA218+DA219+DA220+DA221+DA222+DA223</f>
        <v>128388.98877</v>
      </c>
      <c r="DB215" s="72">
        <f>DB216+DB217+DB218+DB219+DB220+DB221+DB222+DB223</f>
        <v>0</v>
      </c>
      <c r="DC215" s="72"/>
      <c r="DD215" s="72">
        <f t="shared" ref="DD215" si="714">DD216+DD217+DD218+DD219+DD220+DD221+DD222+DD223</f>
        <v>0</v>
      </c>
      <c r="DE215" s="72">
        <f t="shared" ref="DE215:DF215" si="715">DE216+DE217+DE218+DE219+DE220+DE221+DE222+DE223</f>
        <v>0</v>
      </c>
      <c r="DF215" s="72">
        <f t="shared" si="715"/>
        <v>0</v>
      </c>
      <c r="DG215" s="72"/>
      <c r="DH215" s="72">
        <f>DH216+DH217+DH218+DH219+DH220+DH221+DH222+DH223</f>
        <v>47606</v>
      </c>
      <c r="DI215" s="72">
        <f>DI216+DI217+DI218+DI219+DI220+DI221+DI222+DI223</f>
        <v>47606</v>
      </c>
      <c r="DJ215" s="72">
        <f>DJ216+DJ217+DJ218+DJ219+DJ220+DJ221+DJ222+DJ223</f>
        <v>0</v>
      </c>
      <c r="DK215" s="72"/>
      <c r="DL215" s="72">
        <f>DL216+DL217+DL218+DL219+DL220+DL221+DL222+DL223</f>
        <v>0</v>
      </c>
      <c r="DM215" s="72">
        <f>DM216+DM217+DM218+DM219+DM220+DM221+DM222+DM223</f>
        <v>0</v>
      </c>
      <c r="DN215" s="72">
        <f>DN216+DN217+DN218+DN219+DN220+DN221+DN222+DN223</f>
        <v>0</v>
      </c>
      <c r="DO215" s="72"/>
      <c r="DP215" s="71"/>
      <c r="DQ215" s="72">
        <f>DQ216+DQ217+DQ218+DQ219+DQ220+DQ221+DQ222+DQ223</f>
        <v>0</v>
      </c>
      <c r="DR215" s="72">
        <f>DR216+DR217+DR218+DR219+DR220+DR221+DR222+DR223</f>
        <v>0</v>
      </c>
      <c r="DS215" s="71"/>
      <c r="DT215" s="71"/>
      <c r="DU215" s="72">
        <f>DU216+DU217+DU218+DU219+DU220+DU221+DU222+DU223</f>
        <v>0</v>
      </c>
      <c r="DV215" s="72">
        <f>DV216+DV217+DV218+DV219+DV220+DV221+DV222+DV223</f>
        <v>0</v>
      </c>
      <c r="DW215" s="71"/>
      <c r="DX215" s="72">
        <f>DX216+DX217+DX218+DX219+DX220+DX221+DX222+DX223</f>
        <v>500</v>
      </c>
      <c r="DY215" s="72">
        <f>DY216+DY217+DY218+DY219+DY220+DY221+DY222+DY223</f>
        <v>500</v>
      </c>
      <c r="DZ215" s="72">
        <f>DZ216+DZ217+DZ218+DZ219+DZ220+DZ221+DZ222+DZ223</f>
        <v>0</v>
      </c>
      <c r="EA215" s="71">
        <f>DZ215/DY215*100</f>
        <v>0</v>
      </c>
      <c r="EB215" s="72"/>
      <c r="EC215" s="72"/>
      <c r="ED215" s="72"/>
      <c r="EE215" s="71"/>
      <c r="EF215" s="72"/>
      <c r="EG215" s="72"/>
      <c r="EH215" s="72"/>
      <c r="EI215" s="71"/>
      <c r="EJ215" s="72"/>
      <c r="EK215" s="72">
        <f>EK216+EK217+EK218+EK219+EK220+EK221+EK222+EK223</f>
        <v>0</v>
      </c>
      <c r="EL215" s="72">
        <f>EL216+EL217+EL218+EL219+EL220+EL221+EL222+EL223</f>
        <v>0</v>
      </c>
      <c r="EM215" s="72">
        <f>EM216+EM217+EM218+EM219+EM220+EM221+EM222+EM223</f>
        <v>0</v>
      </c>
      <c r="EN215" s="72">
        <f>SUM(EN216:EN223)</f>
        <v>93722.898140000005</v>
      </c>
      <c r="EO215" s="72">
        <f>SUM(EO216:EO223)</f>
        <v>93722.898140000005</v>
      </c>
      <c r="EP215" s="72">
        <f>SUM(EP216:EP223)</f>
        <v>93722.898140000005</v>
      </c>
      <c r="EQ215" s="71">
        <f t="shared" ref="EQ215" si="716">EP215/EO215*100</f>
        <v>100</v>
      </c>
      <c r="ER215" s="71"/>
      <c r="ES215" s="71"/>
      <c r="ET215" s="71"/>
      <c r="EU215" s="71"/>
      <c r="EV215" s="76"/>
      <c r="EW215" s="76"/>
      <c r="EX215" s="76"/>
      <c r="EY215" s="76"/>
      <c r="EZ215" s="72"/>
      <c r="FA215" s="72"/>
      <c r="FB215" s="72"/>
      <c r="FC215" s="71"/>
      <c r="FD215" s="72">
        <f>SUM(FD216:FD223)</f>
        <v>0</v>
      </c>
      <c r="FE215" s="72">
        <f>SUM(FE216:FE223)</f>
        <v>0</v>
      </c>
      <c r="FF215" s="72">
        <f>SUM(FF216:FF223)</f>
        <v>0</v>
      </c>
      <c r="FG215" s="71"/>
      <c r="FH215" s="72">
        <f>SUM(FH216:FH223)</f>
        <v>0</v>
      </c>
      <c r="FI215" s="72">
        <f>SUM(FI216:FI223)</f>
        <v>0</v>
      </c>
      <c r="FJ215" s="72">
        <f>SUM(FJ216:FJ223)</f>
        <v>0</v>
      </c>
      <c r="FK215" s="71"/>
      <c r="FL215" s="72">
        <f>SUM(FL216:FL223)</f>
        <v>0</v>
      </c>
      <c r="FM215" s="72">
        <f>SUM(FM216:FM223)</f>
        <v>0</v>
      </c>
      <c r="FN215" s="72">
        <f>SUM(FN216:FN223)</f>
        <v>0</v>
      </c>
      <c r="FO215" s="71"/>
      <c r="FP215" s="72">
        <f>SUM(FP216:FP223)</f>
        <v>0</v>
      </c>
      <c r="FQ215" s="72">
        <f>SUM(FQ216:FQ223)</f>
        <v>0</v>
      </c>
      <c r="FR215" s="72">
        <f>SUM(FR216:FR223)</f>
        <v>0</v>
      </c>
      <c r="FS215" s="71"/>
      <c r="FT215" s="72">
        <f>SUM(FT216:FT223)</f>
        <v>0</v>
      </c>
      <c r="FU215" s="72">
        <f>SUM(FU216:FU223)</f>
        <v>0</v>
      </c>
      <c r="FV215" s="72">
        <f>SUM(FV216:FV223)</f>
        <v>0</v>
      </c>
      <c r="FW215" s="71"/>
      <c r="FX215" s="72">
        <f>SUM(FX216:FX223)</f>
        <v>0</v>
      </c>
      <c r="FY215" s="72">
        <f>SUM(FY216:FY223)</f>
        <v>0</v>
      </c>
      <c r="FZ215" s="72">
        <f>SUM(FZ216:FZ223)</f>
        <v>0</v>
      </c>
      <c r="GA215" s="71"/>
      <c r="GB215" s="72">
        <f>SUM(GB216:GB223)</f>
        <v>0</v>
      </c>
      <c r="GC215" s="72">
        <f>SUM(GC216:GC223)</f>
        <v>0</v>
      </c>
      <c r="GD215" s="72">
        <f>SUM(GD216:GD223)</f>
        <v>0</v>
      </c>
      <c r="GE215" s="71"/>
      <c r="GF215" s="72">
        <f>SUM(GF216:GF223)</f>
        <v>0</v>
      </c>
      <c r="GG215" s="72">
        <f>SUM(GG216:GG223)</f>
        <v>0</v>
      </c>
      <c r="GH215" s="72">
        <f>SUM(GH216:GH223)</f>
        <v>0</v>
      </c>
      <c r="GI215" s="71"/>
      <c r="GJ215" s="72">
        <f>SUM(GJ216:GJ223)</f>
        <v>0</v>
      </c>
      <c r="GK215" s="72">
        <f>SUM(GK216:GK223)</f>
        <v>0</v>
      </c>
      <c r="GL215" s="72">
        <f>SUM(GL216:GL223)</f>
        <v>0</v>
      </c>
      <c r="GM215" s="71"/>
      <c r="GN215" s="72"/>
      <c r="GO215" s="72"/>
      <c r="GP215" s="72"/>
      <c r="GQ215" s="71"/>
      <c r="GR215" s="72"/>
      <c r="GS215" s="72"/>
      <c r="GT215" s="72"/>
      <c r="GU215" s="71"/>
      <c r="GV215" s="72"/>
      <c r="GW215" s="72"/>
      <c r="GX215" s="72"/>
      <c r="GY215" s="71"/>
      <c r="GZ215" s="72"/>
      <c r="HA215" s="72"/>
      <c r="HB215" s="72"/>
      <c r="HC215" s="71"/>
      <c r="HD215" s="72"/>
      <c r="HE215" s="72"/>
      <c r="HF215" s="72"/>
      <c r="HG215" s="71"/>
      <c r="HH215" s="72"/>
      <c r="HI215" s="72"/>
      <c r="HJ215" s="72"/>
      <c r="HK215" s="71"/>
      <c r="HL215" s="72">
        <f>SUM(HL216:HL223)</f>
        <v>3061.2244900000001</v>
      </c>
      <c r="HM215" s="72">
        <f t="shared" ref="HM215:HN215" si="717">SUM(HM216:HM223)</f>
        <v>3061.2244900000001</v>
      </c>
      <c r="HN215" s="72">
        <f t="shared" si="717"/>
        <v>3061.2244900000001</v>
      </c>
      <c r="HO215" s="71">
        <f>HN215/HM215*100</f>
        <v>100</v>
      </c>
      <c r="HP215" s="72">
        <f>SUM(HP216:HP223)</f>
        <v>0</v>
      </c>
      <c r="HQ215" s="72">
        <f t="shared" ref="HQ215" si="718">SUM(HQ216:HQ223)</f>
        <v>0</v>
      </c>
      <c r="HR215" s="72">
        <f t="shared" ref="HR215" si="719">SUM(HR216:HR223)</f>
        <v>0</v>
      </c>
      <c r="HS215" s="71"/>
      <c r="HT215" s="72">
        <f>SUM(HT216:HT223)</f>
        <v>0</v>
      </c>
      <c r="HU215" s="72">
        <f t="shared" ref="HU215:HV215" si="720">SUM(HU216:HU223)</f>
        <v>0</v>
      </c>
      <c r="HV215" s="72">
        <f t="shared" si="720"/>
        <v>0</v>
      </c>
      <c r="HW215" s="71"/>
      <c r="HX215" s="72">
        <f>SUM(HX216:HX223)</f>
        <v>0</v>
      </c>
      <c r="HY215" s="72">
        <f t="shared" ref="HY215:HZ215" si="721">SUM(HY216:HY223)</f>
        <v>0</v>
      </c>
      <c r="HZ215" s="72">
        <f t="shared" si="721"/>
        <v>0</v>
      </c>
      <c r="IA215" s="71"/>
      <c r="IB215" s="72">
        <f>SUM(IB216:IB223)</f>
        <v>0</v>
      </c>
      <c r="IC215" s="72">
        <f t="shared" ref="IC215:ID215" si="722">SUM(IC216:IC223)</f>
        <v>0</v>
      </c>
      <c r="ID215" s="72">
        <f t="shared" si="722"/>
        <v>0</v>
      </c>
      <c r="IE215" s="71"/>
      <c r="IF215" s="72">
        <f>SUM(IF216:IF223)</f>
        <v>0</v>
      </c>
      <c r="IG215" s="72">
        <f t="shared" ref="IG215:IH215" si="723">SUM(IG216:IG223)</f>
        <v>0</v>
      </c>
      <c r="IH215" s="72">
        <f t="shared" si="723"/>
        <v>0</v>
      </c>
      <c r="II215" s="71"/>
      <c r="IJ215" s="72">
        <f>SUM(IJ216:IJ223)</f>
        <v>0</v>
      </c>
      <c r="IK215" s="72">
        <f t="shared" ref="IK215:IL215" si="724">SUM(IK216:IK223)</f>
        <v>0</v>
      </c>
      <c r="IL215" s="72">
        <f t="shared" si="724"/>
        <v>0</v>
      </c>
      <c r="IM215" s="71"/>
    </row>
    <row r="216" spans="1:247" ht="31.5" customHeight="1" x14ac:dyDescent="0.25">
      <c r="A216" s="10" t="s">
        <v>189</v>
      </c>
      <c r="B216" s="157">
        <f t="shared" si="686"/>
        <v>256925.19160000002</v>
      </c>
      <c r="C216" s="157">
        <f t="shared" si="687"/>
        <v>270792.75036999997</v>
      </c>
      <c r="D216" s="157">
        <f t="shared" si="688"/>
        <v>270792.75036999997</v>
      </c>
      <c r="E216" s="157"/>
      <c r="F216" s="229">
        <f t="shared" si="661"/>
        <v>22477.995650000004</v>
      </c>
      <c r="G216" s="74">
        <f t="shared" si="600"/>
        <v>8.3008114579459757</v>
      </c>
      <c r="H216" s="73">
        <v>2732.2712700000002</v>
      </c>
      <c r="I216" s="73">
        <v>2732.2712700000002</v>
      </c>
      <c r="J216" s="73">
        <v>802.47190999999998</v>
      </c>
      <c r="K216" s="74">
        <f>J216/I216*100</f>
        <v>29.370140469251428</v>
      </c>
      <c r="L216" s="74">
        <v>1744.6590000000001</v>
      </c>
      <c r="M216" s="74">
        <v>1744.6590000000001</v>
      </c>
      <c r="N216" s="74">
        <v>1366.06152</v>
      </c>
      <c r="O216" s="74">
        <f>N216/M216*100</f>
        <v>78.299628752667417</v>
      </c>
      <c r="P216" s="73">
        <v>0</v>
      </c>
      <c r="Q216" s="73">
        <v>0</v>
      </c>
      <c r="R216" s="73">
        <v>0</v>
      </c>
      <c r="S216" s="74"/>
      <c r="T216" s="73">
        <v>714.28570999999999</v>
      </c>
      <c r="U216" s="73">
        <v>714.28570999999999</v>
      </c>
      <c r="V216" s="73">
        <v>0</v>
      </c>
      <c r="W216" s="73"/>
      <c r="X216" s="73">
        <v>112.35955</v>
      </c>
      <c r="Y216" s="73">
        <v>112.35955</v>
      </c>
      <c r="Z216" s="73">
        <v>112.35955</v>
      </c>
      <c r="AA216" s="74">
        <f>Z216/Y216*100</f>
        <v>100</v>
      </c>
      <c r="AB216" s="73"/>
      <c r="AC216" s="73"/>
      <c r="AD216" s="73"/>
      <c r="AE216" s="74"/>
      <c r="AF216" s="73">
        <v>221.69157999999999</v>
      </c>
      <c r="AG216" s="73">
        <v>221.69157999999999</v>
      </c>
      <c r="AH216" s="73">
        <v>221.69157999999999</v>
      </c>
      <c r="AI216" s="74">
        <f>AH216/AG216*100</f>
        <v>100</v>
      </c>
      <c r="AJ216" s="74"/>
      <c r="AK216" s="73"/>
      <c r="AL216" s="73"/>
      <c r="AM216" s="74"/>
      <c r="AN216" s="74"/>
      <c r="AO216" s="74"/>
      <c r="AP216" s="74"/>
      <c r="AQ216" s="74"/>
      <c r="AR216" s="73">
        <v>0</v>
      </c>
      <c r="AS216" s="73">
        <v>0</v>
      </c>
      <c r="AT216" s="73"/>
      <c r="AU216" s="74"/>
      <c r="AV216" s="73">
        <v>52138.9</v>
      </c>
      <c r="AW216" s="73">
        <v>52138.9</v>
      </c>
      <c r="AX216" s="74">
        <v>8689.8166000000001</v>
      </c>
      <c r="AY216" s="73">
        <f>AX216/AW216*100</f>
        <v>16.666666538803081</v>
      </c>
      <c r="AZ216" s="73"/>
      <c r="BA216" s="73"/>
      <c r="BB216" s="73"/>
      <c r="BC216" s="73"/>
      <c r="BD216" s="191"/>
      <c r="BE216" s="73"/>
      <c r="BF216" s="191"/>
      <c r="BG216" s="191"/>
      <c r="BH216" s="73"/>
      <c r="BI216" s="73"/>
      <c r="BJ216" s="191"/>
      <c r="BK216" s="75"/>
      <c r="BL216" s="73"/>
      <c r="BM216" s="73"/>
      <c r="BN216" s="191"/>
      <c r="BO216" s="191"/>
      <c r="BP216" s="191"/>
      <c r="BQ216" s="73"/>
      <c r="BR216" s="191"/>
      <c r="BS216" s="191"/>
      <c r="BT216" s="73"/>
      <c r="BU216" s="73"/>
      <c r="BV216" s="73"/>
      <c r="BW216" s="74"/>
      <c r="BX216" s="73">
        <v>30043.7</v>
      </c>
      <c r="BY216" s="73">
        <v>31072.37</v>
      </c>
      <c r="BZ216" s="73">
        <v>8224.3700000000008</v>
      </c>
      <c r="CA216" s="73">
        <f>BZ216/BY216*100</f>
        <v>26.468434818457688</v>
      </c>
      <c r="CB216" s="73">
        <v>1000</v>
      </c>
      <c r="CC216" s="73">
        <v>1000</v>
      </c>
      <c r="CD216" s="73"/>
      <c r="CE216" s="73">
        <f>CD216/CC216*100</f>
        <v>0</v>
      </c>
      <c r="CF216" s="163">
        <v>1000</v>
      </c>
      <c r="CG216" s="163">
        <v>1000</v>
      </c>
      <c r="CH216" s="163"/>
      <c r="CI216" s="73">
        <f>CH216/CG216*100</f>
        <v>0</v>
      </c>
      <c r="CJ216" s="73">
        <v>500</v>
      </c>
      <c r="CK216" s="73">
        <v>500</v>
      </c>
      <c r="CL216" s="73"/>
      <c r="CM216" s="73">
        <f>CL216/CK216*100</f>
        <v>0</v>
      </c>
      <c r="CN216" s="73"/>
      <c r="CO216" s="73"/>
      <c r="CP216" s="191"/>
      <c r="CQ216" s="191"/>
      <c r="CR216" s="73"/>
      <c r="CS216" s="73"/>
      <c r="CT216" s="191"/>
      <c r="CU216" s="191"/>
      <c r="CV216" s="73"/>
      <c r="CW216" s="73"/>
      <c r="CX216" s="73"/>
      <c r="CY216" s="73"/>
      <c r="CZ216" s="73">
        <v>115550.1</v>
      </c>
      <c r="DA216" s="73">
        <v>128388.98877</v>
      </c>
      <c r="DB216" s="73"/>
      <c r="DC216" s="73"/>
      <c r="DD216" s="73"/>
      <c r="DE216" s="73"/>
      <c r="DF216" s="73"/>
      <c r="DG216" s="73"/>
      <c r="DH216" s="73">
        <v>47606</v>
      </c>
      <c r="DI216" s="73">
        <v>47606</v>
      </c>
      <c r="DJ216" s="73">
        <v>0</v>
      </c>
      <c r="DK216" s="73"/>
      <c r="DL216" s="73"/>
      <c r="DM216" s="73"/>
      <c r="DN216" s="73"/>
      <c r="DO216" s="73"/>
      <c r="DP216" s="74"/>
      <c r="DQ216" s="73"/>
      <c r="DR216" s="73"/>
      <c r="DS216" s="74"/>
      <c r="DT216" s="74"/>
      <c r="DU216" s="73"/>
      <c r="DV216" s="73"/>
      <c r="DW216" s="74"/>
      <c r="DX216" s="73">
        <v>500</v>
      </c>
      <c r="DY216" s="73">
        <v>500</v>
      </c>
      <c r="DZ216" s="73"/>
      <c r="EA216" s="74">
        <f>DZ216/DY216*100</f>
        <v>0</v>
      </c>
      <c r="EB216" s="73"/>
      <c r="EC216" s="73"/>
      <c r="ED216" s="73"/>
      <c r="EE216" s="74"/>
      <c r="EF216" s="73"/>
      <c r="EG216" s="73"/>
      <c r="EH216" s="73"/>
      <c r="EI216" s="74"/>
      <c r="EJ216" s="191"/>
      <c r="EK216" s="73"/>
      <c r="EL216" s="191"/>
      <c r="EM216" s="191"/>
      <c r="EN216" s="73"/>
      <c r="EO216" s="73"/>
      <c r="EP216" s="73"/>
      <c r="EQ216" s="74"/>
      <c r="ER216" s="74"/>
      <c r="ES216" s="74"/>
      <c r="ET216" s="74"/>
      <c r="EU216" s="74"/>
      <c r="EV216" s="77"/>
      <c r="EW216" s="77"/>
      <c r="EX216" s="77"/>
      <c r="EY216" s="77"/>
      <c r="EZ216" s="73"/>
      <c r="FA216" s="73"/>
      <c r="FB216" s="73"/>
      <c r="FC216" s="74"/>
      <c r="FD216" s="73"/>
      <c r="FE216" s="73"/>
      <c r="FF216" s="73"/>
      <c r="FG216" s="74"/>
      <c r="FH216" s="74"/>
      <c r="FI216" s="73"/>
      <c r="FJ216" s="73"/>
      <c r="FK216" s="74"/>
      <c r="FL216" s="74"/>
      <c r="FM216" s="73"/>
      <c r="FN216" s="73"/>
      <c r="FO216" s="74"/>
      <c r="FP216" s="74"/>
      <c r="FQ216" s="73"/>
      <c r="FR216" s="73"/>
      <c r="FS216" s="74"/>
      <c r="FT216" s="73"/>
      <c r="FU216" s="73"/>
      <c r="FV216" s="73"/>
      <c r="FW216" s="74"/>
      <c r="FX216" s="74"/>
      <c r="FY216" s="73"/>
      <c r="FZ216" s="73"/>
      <c r="GA216" s="74"/>
      <c r="GB216" s="74"/>
      <c r="GC216" s="73"/>
      <c r="GD216" s="73"/>
      <c r="GE216" s="74"/>
      <c r="GF216" s="74"/>
      <c r="GG216" s="73"/>
      <c r="GH216" s="73"/>
      <c r="GI216" s="74"/>
      <c r="GJ216" s="74"/>
      <c r="GK216" s="73"/>
      <c r="GL216" s="73"/>
      <c r="GM216" s="74"/>
      <c r="GN216" s="74"/>
      <c r="GO216" s="73"/>
      <c r="GP216" s="73"/>
      <c r="GQ216" s="74"/>
      <c r="GR216" s="74"/>
      <c r="GS216" s="73"/>
      <c r="GT216" s="73"/>
      <c r="GU216" s="74"/>
      <c r="GV216" s="74"/>
      <c r="GW216" s="73"/>
      <c r="GX216" s="73"/>
      <c r="GY216" s="74"/>
      <c r="GZ216" s="74"/>
      <c r="HA216" s="73"/>
      <c r="HB216" s="73"/>
      <c r="HC216" s="74"/>
      <c r="HD216" s="74"/>
      <c r="HE216" s="73"/>
      <c r="HF216" s="73"/>
      <c r="HG216" s="74"/>
      <c r="HH216" s="74"/>
      <c r="HI216" s="73"/>
      <c r="HJ216" s="73"/>
      <c r="HK216" s="74"/>
      <c r="HL216" s="73">
        <v>3061.2244900000001</v>
      </c>
      <c r="HM216" s="73">
        <v>3061.2244900000001</v>
      </c>
      <c r="HN216" s="73">
        <v>3061.2244900000001</v>
      </c>
      <c r="HO216" s="74">
        <f>HN216/HM216*100</f>
        <v>100</v>
      </c>
      <c r="HP216" s="73"/>
      <c r="HQ216" s="73"/>
      <c r="HR216" s="73"/>
      <c r="HS216" s="74"/>
      <c r="HT216" s="73"/>
      <c r="HU216" s="73"/>
      <c r="HV216" s="73"/>
      <c r="HW216" s="74"/>
      <c r="HX216" s="73"/>
      <c r="HY216" s="73"/>
      <c r="HZ216" s="73"/>
      <c r="IA216" s="74"/>
      <c r="IB216" s="73"/>
      <c r="IC216" s="73"/>
      <c r="ID216" s="73"/>
      <c r="IE216" s="74"/>
      <c r="IF216" s="73"/>
      <c r="IG216" s="73"/>
      <c r="IH216" s="73"/>
      <c r="II216" s="74"/>
      <c r="IJ216" s="73"/>
      <c r="IK216" s="73"/>
      <c r="IL216" s="73"/>
      <c r="IM216" s="74"/>
    </row>
    <row r="217" spans="1:247" ht="15.75" x14ac:dyDescent="0.25">
      <c r="A217" s="10" t="s">
        <v>399</v>
      </c>
      <c r="B217" s="157">
        <f t="shared" si="686"/>
        <v>105722.89814</v>
      </c>
      <c r="C217" s="157">
        <f t="shared" si="687"/>
        <v>105722.89814</v>
      </c>
      <c r="D217" s="157">
        <f t="shared" si="688"/>
        <v>105722.89814</v>
      </c>
      <c r="E217" s="157"/>
      <c r="F217" s="229">
        <f t="shared" si="661"/>
        <v>93722.898140000005</v>
      </c>
      <c r="G217" s="74">
        <f t="shared" si="600"/>
        <v>88.649573355329892</v>
      </c>
      <c r="H217" s="74"/>
      <c r="I217" s="74"/>
      <c r="J217" s="74"/>
      <c r="K217" s="74"/>
      <c r="L217" s="74"/>
      <c r="M217" s="74"/>
      <c r="N217" s="74"/>
      <c r="O217" s="74"/>
      <c r="P217" s="74"/>
      <c r="Q217" s="74"/>
      <c r="R217" s="74"/>
      <c r="S217" s="74"/>
      <c r="T217" s="74"/>
      <c r="U217" s="74"/>
      <c r="V217" s="74"/>
      <c r="W217" s="74"/>
      <c r="X217" s="74"/>
      <c r="Y217" s="74"/>
      <c r="Z217" s="74"/>
      <c r="AA217" s="74"/>
      <c r="AB217" s="74"/>
      <c r="AC217" s="74"/>
      <c r="AD217" s="74"/>
      <c r="AE217" s="74"/>
      <c r="AF217" s="74"/>
      <c r="AG217" s="74"/>
      <c r="AH217" s="74"/>
      <c r="AI217" s="74"/>
      <c r="AJ217" s="74"/>
      <c r="AK217" s="74"/>
      <c r="AL217" s="74"/>
      <c r="AM217" s="74"/>
      <c r="AN217" s="74"/>
      <c r="AO217" s="74"/>
      <c r="AP217" s="74"/>
      <c r="AQ217" s="74"/>
      <c r="AR217" s="74">
        <v>12000</v>
      </c>
      <c r="AS217" s="74">
        <v>12000</v>
      </c>
      <c r="AT217" s="74">
        <v>0</v>
      </c>
      <c r="AU217" s="74">
        <f>AT217/AS217*100</f>
        <v>0</v>
      </c>
      <c r="AV217" s="196"/>
      <c r="AW217" s="196"/>
      <c r="AX217" s="196"/>
      <c r="AY217" s="196"/>
      <c r="AZ217" s="74"/>
      <c r="BA217" s="74"/>
      <c r="BB217" s="74"/>
      <c r="BC217" s="192"/>
      <c r="BD217" s="192"/>
      <c r="BE217" s="74"/>
      <c r="BF217" s="74"/>
      <c r="BG217" s="192"/>
      <c r="BH217" s="74"/>
      <c r="BI217" s="74"/>
      <c r="BJ217" s="74"/>
      <c r="BK217" s="75"/>
      <c r="BL217" s="74"/>
      <c r="BM217" s="74"/>
      <c r="BN217" s="74"/>
      <c r="BO217" s="192"/>
      <c r="BP217" s="192"/>
      <c r="BQ217" s="74"/>
      <c r="BR217" s="74"/>
      <c r="BS217" s="192"/>
      <c r="BT217" s="74"/>
      <c r="BU217" s="74"/>
      <c r="BV217" s="74"/>
      <c r="BW217" s="74"/>
      <c r="BX217" s="73"/>
      <c r="BY217" s="73"/>
      <c r="BZ217" s="74"/>
      <c r="CA217" s="192"/>
      <c r="CB217" s="74"/>
      <c r="CC217" s="74"/>
      <c r="CD217" s="74"/>
      <c r="CE217" s="192"/>
      <c r="CF217" s="74"/>
      <c r="CG217" s="74"/>
      <c r="CH217" s="74"/>
      <c r="CI217" s="74"/>
      <c r="CJ217" s="74"/>
      <c r="CK217" s="74"/>
      <c r="CL217" s="74"/>
      <c r="CM217" s="74"/>
      <c r="CN217" s="73"/>
      <c r="CO217" s="73"/>
      <c r="CP217" s="74"/>
      <c r="CQ217" s="192"/>
      <c r="CR217" s="73"/>
      <c r="CS217" s="73"/>
      <c r="CT217" s="74"/>
      <c r="CU217" s="192"/>
      <c r="CV217" s="74"/>
      <c r="CW217" s="74"/>
      <c r="CX217" s="74"/>
      <c r="CY217" s="192"/>
      <c r="CZ217" s="74"/>
      <c r="DA217" s="74"/>
      <c r="DB217" s="74"/>
      <c r="DC217" s="192"/>
      <c r="DD217" s="74"/>
      <c r="DE217" s="74"/>
      <c r="DF217" s="74"/>
      <c r="DG217" s="192"/>
      <c r="DH217" s="74"/>
      <c r="DI217" s="74"/>
      <c r="DJ217" s="74"/>
      <c r="DK217" s="192"/>
      <c r="DL217" s="74"/>
      <c r="DM217" s="74"/>
      <c r="DN217" s="74"/>
      <c r="DO217" s="192"/>
      <c r="DP217" s="74"/>
      <c r="DQ217" s="74"/>
      <c r="DR217" s="74"/>
      <c r="DS217" s="74"/>
      <c r="DT217" s="74"/>
      <c r="DU217" s="74"/>
      <c r="DV217" s="74"/>
      <c r="DW217" s="74"/>
      <c r="DX217" s="74"/>
      <c r="DY217" s="74"/>
      <c r="DZ217" s="74"/>
      <c r="EA217" s="74"/>
      <c r="EB217" s="74"/>
      <c r="EC217" s="74"/>
      <c r="ED217" s="74"/>
      <c r="EE217" s="74"/>
      <c r="EF217" s="74"/>
      <c r="EG217" s="74"/>
      <c r="EH217" s="74"/>
      <c r="EI217" s="74"/>
      <c r="EJ217" s="192"/>
      <c r="EK217" s="73"/>
      <c r="EL217" s="74"/>
      <c r="EM217" s="192"/>
      <c r="EN217" s="74">
        <v>93722.898140000005</v>
      </c>
      <c r="EO217" s="74">
        <v>93722.898140000005</v>
      </c>
      <c r="EP217" s="74">
        <v>93722.898140000005</v>
      </c>
      <c r="EQ217" s="74">
        <f>EP217/EO217*100</f>
        <v>100</v>
      </c>
      <c r="ER217" s="74"/>
      <c r="ES217" s="74"/>
      <c r="ET217" s="74"/>
      <c r="EU217" s="74"/>
      <c r="EV217" s="77"/>
      <c r="EW217" s="77"/>
      <c r="EX217" s="77"/>
      <c r="EY217" s="77"/>
      <c r="EZ217" s="74"/>
      <c r="FA217" s="74"/>
      <c r="FB217" s="74"/>
      <c r="FC217" s="74"/>
      <c r="FD217" s="74"/>
      <c r="FE217" s="74"/>
      <c r="FF217" s="74"/>
      <c r="FG217" s="74"/>
      <c r="FH217" s="74"/>
      <c r="FI217" s="74"/>
      <c r="FJ217" s="74"/>
      <c r="FK217" s="74"/>
      <c r="FL217" s="74"/>
      <c r="FM217" s="74"/>
      <c r="FN217" s="74"/>
      <c r="FO217" s="74"/>
      <c r="FP217" s="74"/>
      <c r="FQ217" s="74"/>
      <c r="FR217" s="74"/>
      <c r="FS217" s="74"/>
      <c r="FT217" s="74"/>
      <c r="FU217" s="74"/>
      <c r="FV217" s="74"/>
      <c r="FW217" s="74"/>
      <c r="FX217" s="74"/>
      <c r="FY217" s="74"/>
      <c r="FZ217" s="74"/>
      <c r="GA217" s="74"/>
      <c r="GB217" s="74"/>
      <c r="GC217" s="74"/>
      <c r="GD217" s="74"/>
      <c r="GE217" s="74"/>
      <c r="GF217" s="74"/>
      <c r="GG217" s="74"/>
      <c r="GH217" s="74"/>
      <c r="GI217" s="74"/>
      <c r="GJ217" s="74"/>
      <c r="GK217" s="74"/>
      <c r="GL217" s="74"/>
      <c r="GM217" s="74"/>
      <c r="GN217" s="74"/>
      <c r="GO217" s="74"/>
      <c r="GP217" s="74"/>
      <c r="GQ217" s="74"/>
      <c r="GR217" s="74"/>
      <c r="GS217" s="74"/>
      <c r="GT217" s="74"/>
      <c r="GU217" s="74"/>
      <c r="GV217" s="74"/>
      <c r="GW217" s="74"/>
      <c r="GX217" s="74"/>
      <c r="GY217" s="74"/>
      <c r="GZ217" s="74"/>
      <c r="HA217" s="74"/>
      <c r="HB217" s="74"/>
      <c r="HC217" s="74"/>
      <c r="HD217" s="74"/>
      <c r="HE217" s="74"/>
      <c r="HF217" s="74"/>
      <c r="HG217" s="74"/>
      <c r="HH217" s="74"/>
      <c r="HI217" s="74"/>
      <c r="HJ217" s="74"/>
      <c r="HK217" s="74"/>
      <c r="HL217" s="74"/>
      <c r="HM217" s="74"/>
      <c r="HN217" s="74"/>
      <c r="HO217" s="74"/>
      <c r="HP217" s="74"/>
      <c r="HQ217" s="74"/>
      <c r="HR217" s="74"/>
      <c r="HS217" s="74"/>
      <c r="HT217" s="74"/>
      <c r="HU217" s="74"/>
      <c r="HV217" s="74"/>
      <c r="HW217" s="74"/>
      <c r="HX217" s="74"/>
      <c r="HY217" s="74"/>
      <c r="HZ217" s="74"/>
      <c r="IA217" s="74"/>
      <c r="IB217" s="74"/>
      <c r="IC217" s="74"/>
      <c r="ID217" s="74"/>
      <c r="IE217" s="74"/>
      <c r="IF217" s="74"/>
      <c r="IG217" s="74"/>
      <c r="IH217" s="74"/>
      <c r="II217" s="74"/>
      <c r="IJ217" s="74"/>
      <c r="IK217" s="74"/>
      <c r="IL217" s="74"/>
      <c r="IM217" s="74"/>
    </row>
    <row r="218" spans="1:247" ht="15.75" x14ac:dyDescent="0.25">
      <c r="A218" s="10" t="s">
        <v>217</v>
      </c>
      <c r="B218" s="157">
        <f t="shared" si="686"/>
        <v>14424</v>
      </c>
      <c r="C218" s="157">
        <f t="shared" si="687"/>
        <v>14424</v>
      </c>
      <c r="D218" s="157">
        <f t="shared" si="688"/>
        <v>14424</v>
      </c>
      <c r="E218" s="157"/>
      <c r="F218" s="229">
        <f t="shared" si="661"/>
        <v>0</v>
      </c>
      <c r="G218" s="74">
        <f t="shared" si="600"/>
        <v>0</v>
      </c>
      <c r="H218" s="74"/>
      <c r="I218" s="74"/>
      <c r="J218" s="74"/>
      <c r="K218" s="74"/>
      <c r="L218" s="74"/>
      <c r="M218" s="74"/>
      <c r="N218" s="74"/>
      <c r="O218" s="74"/>
      <c r="P218" s="74"/>
      <c r="Q218" s="74"/>
      <c r="R218" s="74"/>
      <c r="S218" s="74"/>
      <c r="T218" s="74"/>
      <c r="U218" s="74"/>
      <c r="V218" s="74"/>
      <c r="W218" s="74"/>
      <c r="X218" s="74"/>
      <c r="Y218" s="74"/>
      <c r="Z218" s="74"/>
      <c r="AA218" s="74"/>
      <c r="AB218" s="74"/>
      <c r="AC218" s="74"/>
      <c r="AD218" s="74"/>
      <c r="AE218" s="74"/>
      <c r="AF218" s="74"/>
      <c r="AG218" s="74"/>
      <c r="AH218" s="74"/>
      <c r="AI218" s="74"/>
      <c r="AJ218" s="74"/>
      <c r="AK218" s="74"/>
      <c r="AL218" s="74"/>
      <c r="AM218" s="74"/>
      <c r="AN218" s="74"/>
      <c r="AO218" s="74"/>
      <c r="AP218" s="74"/>
      <c r="AQ218" s="74"/>
      <c r="AR218" s="74"/>
      <c r="AS218" s="74"/>
      <c r="AT218" s="74"/>
      <c r="AU218" s="74"/>
      <c r="AV218" s="196"/>
      <c r="AW218" s="196"/>
      <c r="AX218" s="196"/>
      <c r="AY218" s="196"/>
      <c r="AZ218" s="74"/>
      <c r="BA218" s="74"/>
      <c r="BB218" s="74"/>
      <c r="BC218" s="192"/>
      <c r="BD218" s="192"/>
      <c r="BE218" s="74"/>
      <c r="BF218" s="74"/>
      <c r="BG218" s="192"/>
      <c r="BH218" s="74">
        <v>14424</v>
      </c>
      <c r="BI218" s="74">
        <v>14424</v>
      </c>
      <c r="BJ218" s="74">
        <v>0</v>
      </c>
      <c r="BK218" s="75">
        <f t="shared" si="689"/>
        <v>0</v>
      </c>
      <c r="BL218" s="74"/>
      <c r="BM218" s="74"/>
      <c r="BN218" s="74"/>
      <c r="BO218" s="192"/>
      <c r="BP218" s="192"/>
      <c r="BQ218" s="74"/>
      <c r="BR218" s="74"/>
      <c r="BS218" s="192"/>
      <c r="BT218" s="74"/>
      <c r="BU218" s="74"/>
      <c r="BV218" s="74"/>
      <c r="BW218" s="74"/>
      <c r="BX218" s="73"/>
      <c r="BY218" s="73"/>
      <c r="BZ218" s="74"/>
      <c r="CA218" s="192"/>
      <c r="CB218" s="74"/>
      <c r="CC218" s="74"/>
      <c r="CD218" s="74"/>
      <c r="CE218" s="192"/>
      <c r="CF218" s="74"/>
      <c r="CG218" s="74"/>
      <c r="CH218" s="74"/>
      <c r="CI218" s="74"/>
      <c r="CJ218" s="74"/>
      <c r="CK218" s="74"/>
      <c r="CL218" s="74"/>
      <c r="CM218" s="74"/>
      <c r="CN218" s="73"/>
      <c r="CO218" s="73"/>
      <c r="CP218" s="74"/>
      <c r="CQ218" s="192"/>
      <c r="CR218" s="73"/>
      <c r="CS218" s="73"/>
      <c r="CT218" s="74"/>
      <c r="CU218" s="192"/>
      <c r="CV218" s="74"/>
      <c r="CW218" s="74"/>
      <c r="CX218" s="74"/>
      <c r="CY218" s="192"/>
      <c r="CZ218" s="74"/>
      <c r="DA218" s="74"/>
      <c r="DB218" s="74"/>
      <c r="DC218" s="192"/>
      <c r="DD218" s="74"/>
      <c r="DE218" s="74"/>
      <c r="DF218" s="74"/>
      <c r="DG218" s="192"/>
      <c r="DH218" s="74"/>
      <c r="DI218" s="74"/>
      <c r="DJ218" s="74"/>
      <c r="DK218" s="192"/>
      <c r="DL218" s="74"/>
      <c r="DM218" s="74"/>
      <c r="DN218" s="74"/>
      <c r="DO218" s="192"/>
      <c r="DP218" s="74"/>
      <c r="DQ218" s="74"/>
      <c r="DR218" s="74"/>
      <c r="DS218" s="74"/>
      <c r="DT218" s="74"/>
      <c r="DU218" s="74"/>
      <c r="DV218" s="74"/>
      <c r="DW218" s="74"/>
      <c r="DX218" s="74"/>
      <c r="DY218" s="74"/>
      <c r="DZ218" s="74"/>
      <c r="EA218" s="74"/>
      <c r="EB218" s="74"/>
      <c r="EC218" s="74"/>
      <c r="ED218" s="74"/>
      <c r="EE218" s="74"/>
      <c r="EF218" s="74"/>
      <c r="EG218" s="74"/>
      <c r="EH218" s="74"/>
      <c r="EI218" s="74"/>
      <c r="EJ218" s="192"/>
      <c r="EK218" s="73"/>
      <c r="EL218" s="74"/>
      <c r="EM218" s="192"/>
      <c r="EN218" s="74"/>
      <c r="EO218" s="74"/>
      <c r="EP218" s="74"/>
      <c r="EQ218" s="74"/>
      <c r="ER218" s="74"/>
      <c r="ES218" s="74"/>
      <c r="ET218" s="74"/>
      <c r="EU218" s="74"/>
      <c r="EV218" s="77"/>
      <c r="EW218" s="77"/>
      <c r="EX218" s="77"/>
      <c r="EY218" s="77"/>
      <c r="EZ218" s="74"/>
      <c r="FA218" s="74"/>
      <c r="FB218" s="74"/>
      <c r="FC218" s="74"/>
      <c r="FD218" s="74"/>
      <c r="FE218" s="74"/>
      <c r="FF218" s="74"/>
      <c r="FG218" s="74"/>
      <c r="FH218" s="74"/>
      <c r="FI218" s="74"/>
      <c r="FJ218" s="74"/>
      <c r="FK218" s="74"/>
      <c r="FL218" s="74"/>
      <c r="FM218" s="74"/>
      <c r="FN218" s="74"/>
      <c r="FO218" s="74"/>
      <c r="FP218" s="74"/>
      <c r="FQ218" s="74"/>
      <c r="FR218" s="74"/>
      <c r="FS218" s="74"/>
      <c r="FT218" s="74"/>
      <c r="FU218" s="74"/>
      <c r="FV218" s="74"/>
      <c r="FW218" s="74"/>
      <c r="FX218" s="74"/>
      <c r="FY218" s="74"/>
      <c r="FZ218" s="74"/>
      <c r="GA218" s="74"/>
      <c r="GB218" s="74"/>
      <c r="GC218" s="74"/>
      <c r="GD218" s="74"/>
      <c r="GE218" s="74"/>
      <c r="GF218" s="74"/>
      <c r="GG218" s="74"/>
      <c r="GH218" s="74"/>
      <c r="GI218" s="74"/>
      <c r="GJ218" s="74"/>
      <c r="GK218" s="74"/>
      <c r="GL218" s="74"/>
      <c r="GM218" s="74"/>
      <c r="GN218" s="74"/>
      <c r="GO218" s="74"/>
      <c r="GP218" s="74"/>
      <c r="GQ218" s="74"/>
      <c r="GR218" s="74"/>
      <c r="GS218" s="74"/>
      <c r="GT218" s="74"/>
      <c r="GU218" s="74"/>
      <c r="GV218" s="74"/>
      <c r="GW218" s="74"/>
      <c r="GX218" s="74"/>
      <c r="GY218" s="74"/>
      <c r="GZ218" s="74"/>
      <c r="HA218" s="74"/>
      <c r="HB218" s="74"/>
      <c r="HC218" s="74"/>
      <c r="HD218" s="74"/>
      <c r="HE218" s="74"/>
      <c r="HF218" s="74"/>
      <c r="HG218" s="74"/>
      <c r="HH218" s="74"/>
      <c r="HI218" s="74"/>
      <c r="HJ218" s="74"/>
      <c r="HK218" s="74"/>
      <c r="HL218" s="74"/>
      <c r="HM218" s="74"/>
      <c r="HN218" s="74"/>
      <c r="HO218" s="74"/>
      <c r="HP218" s="74"/>
      <c r="HQ218" s="74"/>
      <c r="HR218" s="74"/>
      <c r="HS218" s="74"/>
      <c r="HT218" s="74"/>
      <c r="HU218" s="74"/>
      <c r="HV218" s="74"/>
      <c r="HW218" s="74"/>
      <c r="HX218" s="74"/>
      <c r="HY218" s="74"/>
      <c r="HZ218" s="74"/>
      <c r="IA218" s="74"/>
      <c r="IB218" s="74"/>
      <c r="IC218" s="74"/>
      <c r="ID218" s="74"/>
      <c r="IE218" s="74"/>
      <c r="IF218" s="74"/>
      <c r="IG218" s="74"/>
      <c r="IH218" s="74"/>
      <c r="II218" s="74"/>
      <c r="IJ218" s="74"/>
      <c r="IK218" s="74"/>
      <c r="IL218" s="74"/>
      <c r="IM218" s="74"/>
    </row>
    <row r="219" spans="1:247" ht="15.75" x14ac:dyDescent="0.25">
      <c r="A219" s="10" t="s">
        <v>218</v>
      </c>
      <c r="B219" s="157">
        <f t="shared" si="686"/>
        <v>10197</v>
      </c>
      <c r="C219" s="157">
        <f t="shared" si="687"/>
        <v>10197</v>
      </c>
      <c r="D219" s="157">
        <f t="shared" si="688"/>
        <v>10197</v>
      </c>
      <c r="E219" s="157"/>
      <c r="F219" s="229">
        <f t="shared" si="661"/>
        <v>0</v>
      </c>
      <c r="G219" s="74">
        <f t="shared" si="600"/>
        <v>0</v>
      </c>
      <c r="H219" s="74"/>
      <c r="I219" s="74"/>
      <c r="J219" s="74"/>
      <c r="K219" s="74"/>
      <c r="L219" s="74"/>
      <c r="M219" s="74"/>
      <c r="N219" s="74"/>
      <c r="O219" s="74"/>
      <c r="P219" s="74"/>
      <c r="Q219" s="74"/>
      <c r="R219" s="74"/>
      <c r="S219" s="74"/>
      <c r="T219" s="74"/>
      <c r="U219" s="74"/>
      <c r="V219" s="74"/>
      <c r="W219" s="74"/>
      <c r="X219" s="74"/>
      <c r="Y219" s="74"/>
      <c r="Z219" s="74"/>
      <c r="AA219" s="74"/>
      <c r="AB219" s="74"/>
      <c r="AC219" s="74"/>
      <c r="AD219" s="74"/>
      <c r="AE219" s="74"/>
      <c r="AF219" s="74"/>
      <c r="AG219" s="74"/>
      <c r="AH219" s="74"/>
      <c r="AI219" s="74"/>
      <c r="AJ219" s="74"/>
      <c r="AK219" s="74"/>
      <c r="AL219" s="74"/>
      <c r="AM219" s="74"/>
      <c r="AN219" s="74"/>
      <c r="AO219" s="74"/>
      <c r="AP219" s="74"/>
      <c r="AQ219" s="74"/>
      <c r="AR219" s="74"/>
      <c r="AS219" s="74"/>
      <c r="AT219" s="74"/>
      <c r="AU219" s="74"/>
      <c r="AV219" s="196"/>
      <c r="AW219" s="196"/>
      <c r="AX219" s="196"/>
      <c r="AY219" s="196"/>
      <c r="AZ219" s="74"/>
      <c r="BA219" s="74"/>
      <c r="BB219" s="74"/>
      <c r="BC219" s="192"/>
      <c r="BD219" s="192"/>
      <c r="BE219" s="74"/>
      <c r="BF219" s="74"/>
      <c r="BG219" s="192"/>
      <c r="BH219" s="74">
        <v>10197</v>
      </c>
      <c r="BI219" s="74">
        <v>10197</v>
      </c>
      <c r="BJ219" s="74">
        <v>0</v>
      </c>
      <c r="BK219" s="75">
        <f t="shared" si="689"/>
        <v>0</v>
      </c>
      <c r="BL219" s="74"/>
      <c r="BM219" s="74"/>
      <c r="BN219" s="74"/>
      <c r="BO219" s="192"/>
      <c r="BP219" s="192"/>
      <c r="BQ219" s="74"/>
      <c r="BR219" s="74"/>
      <c r="BS219" s="192"/>
      <c r="BT219" s="74"/>
      <c r="BU219" s="74"/>
      <c r="BV219" s="74"/>
      <c r="BW219" s="74"/>
      <c r="BX219" s="73"/>
      <c r="BY219" s="73"/>
      <c r="BZ219" s="74"/>
      <c r="CA219" s="192"/>
      <c r="CB219" s="74"/>
      <c r="CC219" s="74"/>
      <c r="CD219" s="74"/>
      <c r="CE219" s="192"/>
      <c r="CF219" s="74"/>
      <c r="CG219" s="74"/>
      <c r="CH219" s="74"/>
      <c r="CI219" s="74"/>
      <c r="CJ219" s="74"/>
      <c r="CK219" s="74"/>
      <c r="CL219" s="74"/>
      <c r="CM219" s="74"/>
      <c r="CN219" s="73"/>
      <c r="CO219" s="73"/>
      <c r="CP219" s="74"/>
      <c r="CQ219" s="192"/>
      <c r="CR219" s="73"/>
      <c r="CS219" s="73"/>
      <c r="CT219" s="74"/>
      <c r="CU219" s="192"/>
      <c r="CV219" s="74"/>
      <c r="CW219" s="74"/>
      <c r="CX219" s="74"/>
      <c r="CY219" s="192"/>
      <c r="CZ219" s="74"/>
      <c r="DA219" s="74"/>
      <c r="DB219" s="74"/>
      <c r="DC219" s="192"/>
      <c r="DD219" s="74"/>
      <c r="DE219" s="74"/>
      <c r="DF219" s="74"/>
      <c r="DG219" s="192"/>
      <c r="DH219" s="74"/>
      <c r="DI219" s="74"/>
      <c r="DJ219" s="74"/>
      <c r="DK219" s="192"/>
      <c r="DL219" s="74"/>
      <c r="DM219" s="74"/>
      <c r="DN219" s="74"/>
      <c r="DO219" s="192"/>
      <c r="DP219" s="74"/>
      <c r="DQ219" s="74"/>
      <c r="DR219" s="74"/>
      <c r="DS219" s="74"/>
      <c r="DT219" s="74"/>
      <c r="DU219" s="74"/>
      <c r="DV219" s="74"/>
      <c r="DW219" s="74"/>
      <c r="DX219" s="74"/>
      <c r="DY219" s="74"/>
      <c r="DZ219" s="74"/>
      <c r="EA219" s="74"/>
      <c r="EB219" s="74"/>
      <c r="EC219" s="74"/>
      <c r="ED219" s="74"/>
      <c r="EE219" s="74"/>
      <c r="EF219" s="74"/>
      <c r="EG219" s="74"/>
      <c r="EH219" s="74"/>
      <c r="EI219" s="74"/>
      <c r="EJ219" s="192"/>
      <c r="EK219" s="73"/>
      <c r="EL219" s="74"/>
      <c r="EM219" s="192"/>
      <c r="EN219" s="74"/>
      <c r="EO219" s="74"/>
      <c r="EP219" s="74"/>
      <c r="EQ219" s="74"/>
      <c r="ER219" s="74"/>
      <c r="ES219" s="74"/>
      <c r="ET219" s="74"/>
      <c r="EU219" s="74"/>
      <c r="EV219" s="77"/>
      <c r="EW219" s="77"/>
      <c r="EX219" s="77"/>
      <c r="EY219" s="77"/>
      <c r="EZ219" s="74"/>
      <c r="FA219" s="74"/>
      <c r="FB219" s="74"/>
      <c r="FC219" s="74"/>
      <c r="FD219" s="74"/>
      <c r="FE219" s="74"/>
      <c r="FF219" s="74"/>
      <c r="FG219" s="74"/>
      <c r="FH219" s="74"/>
      <c r="FI219" s="74"/>
      <c r="FJ219" s="74"/>
      <c r="FK219" s="74"/>
      <c r="FL219" s="74"/>
      <c r="FM219" s="74"/>
      <c r="FN219" s="74"/>
      <c r="FO219" s="74"/>
      <c r="FP219" s="74"/>
      <c r="FQ219" s="74"/>
      <c r="FR219" s="74"/>
      <c r="FS219" s="74"/>
      <c r="FT219" s="74"/>
      <c r="FU219" s="74"/>
      <c r="FV219" s="74"/>
      <c r="FW219" s="74"/>
      <c r="FX219" s="74"/>
      <c r="FY219" s="74"/>
      <c r="FZ219" s="74"/>
      <c r="GA219" s="74"/>
      <c r="GB219" s="74"/>
      <c r="GC219" s="74"/>
      <c r="GD219" s="74"/>
      <c r="GE219" s="74"/>
      <c r="GF219" s="74"/>
      <c r="GG219" s="74"/>
      <c r="GH219" s="74"/>
      <c r="GI219" s="74"/>
      <c r="GJ219" s="74"/>
      <c r="GK219" s="74"/>
      <c r="GL219" s="74"/>
      <c r="GM219" s="74"/>
      <c r="GN219" s="74"/>
      <c r="GO219" s="74"/>
      <c r="GP219" s="74"/>
      <c r="GQ219" s="74"/>
      <c r="GR219" s="74"/>
      <c r="GS219" s="74"/>
      <c r="GT219" s="74"/>
      <c r="GU219" s="74"/>
      <c r="GV219" s="74"/>
      <c r="GW219" s="74"/>
      <c r="GX219" s="74"/>
      <c r="GY219" s="74"/>
      <c r="GZ219" s="74"/>
      <c r="HA219" s="74"/>
      <c r="HB219" s="74"/>
      <c r="HC219" s="74"/>
      <c r="HD219" s="74"/>
      <c r="HE219" s="74"/>
      <c r="HF219" s="74"/>
      <c r="HG219" s="74"/>
      <c r="HH219" s="74"/>
      <c r="HI219" s="74"/>
      <c r="HJ219" s="74"/>
      <c r="HK219" s="74"/>
      <c r="HL219" s="74"/>
      <c r="HM219" s="74"/>
      <c r="HN219" s="74"/>
      <c r="HO219" s="74"/>
      <c r="HP219" s="74"/>
      <c r="HQ219" s="74"/>
      <c r="HR219" s="74"/>
      <c r="HS219" s="74"/>
      <c r="HT219" s="74"/>
      <c r="HU219" s="74"/>
      <c r="HV219" s="74"/>
      <c r="HW219" s="74"/>
      <c r="HX219" s="74"/>
      <c r="HY219" s="74"/>
      <c r="HZ219" s="74"/>
      <c r="IA219" s="74"/>
      <c r="IB219" s="74"/>
      <c r="IC219" s="74"/>
      <c r="ID219" s="74"/>
      <c r="IE219" s="74"/>
      <c r="IF219" s="74"/>
      <c r="IG219" s="74"/>
      <c r="IH219" s="74"/>
      <c r="II219" s="74"/>
      <c r="IJ219" s="74"/>
      <c r="IK219" s="74"/>
      <c r="IL219" s="74"/>
      <c r="IM219" s="74"/>
    </row>
    <row r="220" spans="1:247" ht="15.75" x14ac:dyDescent="0.25">
      <c r="A220" s="10" t="s">
        <v>219</v>
      </c>
      <c r="B220" s="157">
        <f t="shared" si="686"/>
        <v>7545</v>
      </c>
      <c r="C220" s="157">
        <f t="shared" si="687"/>
        <v>7545</v>
      </c>
      <c r="D220" s="157">
        <f t="shared" si="688"/>
        <v>7545</v>
      </c>
      <c r="E220" s="157"/>
      <c r="F220" s="229">
        <f t="shared" si="661"/>
        <v>0</v>
      </c>
      <c r="G220" s="74">
        <f t="shared" si="600"/>
        <v>0</v>
      </c>
      <c r="H220" s="74"/>
      <c r="I220" s="74"/>
      <c r="J220" s="74"/>
      <c r="K220" s="74"/>
      <c r="L220" s="74"/>
      <c r="M220" s="74"/>
      <c r="N220" s="74"/>
      <c r="O220" s="74"/>
      <c r="P220" s="74"/>
      <c r="Q220" s="74"/>
      <c r="R220" s="74"/>
      <c r="S220" s="74"/>
      <c r="T220" s="74"/>
      <c r="U220" s="74"/>
      <c r="V220" s="74"/>
      <c r="W220" s="74"/>
      <c r="X220" s="74"/>
      <c r="Y220" s="74"/>
      <c r="Z220" s="74"/>
      <c r="AA220" s="74"/>
      <c r="AB220" s="74"/>
      <c r="AC220" s="74"/>
      <c r="AD220" s="74"/>
      <c r="AE220" s="74"/>
      <c r="AF220" s="74"/>
      <c r="AG220" s="74"/>
      <c r="AH220" s="74"/>
      <c r="AI220" s="74"/>
      <c r="AJ220" s="74"/>
      <c r="AK220" s="74"/>
      <c r="AL220" s="74"/>
      <c r="AM220" s="74"/>
      <c r="AN220" s="74"/>
      <c r="AO220" s="74"/>
      <c r="AP220" s="74"/>
      <c r="AQ220" s="74"/>
      <c r="AR220" s="74"/>
      <c r="AS220" s="74"/>
      <c r="AT220" s="74"/>
      <c r="AU220" s="74"/>
      <c r="AV220" s="196"/>
      <c r="AW220" s="196"/>
      <c r="AX220" s="196"/>
      <c r="AY220" s="196"/>
      <c r="AZ220" s="74"/>
      <c r="BA220" s="74"/>
      <c r="BB220" s="74"/>
      <c r="BC220" s="192"/>
      <c r="BD220" s="192"/>
      <c r="BE220" s="74"/>
      <c r="BF220" s="74"/>
      <c r="BG220" s="192"/>
      <c r="BH220" s="74">
        <v>7545</v>
      </c>
      <c r="BI220" s="74">
        <v>7545</v>
      </c>
      <c r="BJ220" s="74">
        <v>0</v>
      </c>
      <c r="BK220" s="75">
        <f t="shared" si="689"/>
        <v>0</v>
      </c>
      <c r="BL220" s="74"/>
      <c r="BM220" s="74"/>
      <c r="BN220" s="74"/>
      <c r="BO220" s="192"/>
      <c r="BP220" s="192"/>
      <c r="BQ220" s="74"/>
      <c r="BR220" s="74"/>
      <c r="BS220" s="192"/>
      <c r="BT220" s="74"/>
      <c r="BU220" s="74"/>
      <c r="BV220" s="74"/>
      <c r="BW220" s="74"/>
      <c r="BX220" s="73"/>
      <c r="BY220" s="73"/>
      <c r="BZ220" s="74"/>
      <c r="CA220" s="192"/>
      <c r="CB220" s="74"/>
      <c r="CC220" s="74"/>
      <c r="CD220" s="74"/>
      <c r="CE220" s="192"/>
      <c r="CF220" s="74"/>
      <c r="CG220" s="74"/>
      <c r="CH220" s="74"/>
      <c r="CI220" s="74"/>
      <c r="CJ220" s="74"/>
      <c r="CK220" s="74"/>
      <c r="CL220" s="74"/>
      <c r="CM220" s="74"/>
      <c r="CN220" s="73"/>
      <c r="CO220" s="73"/>
      <c r="CP220" s="74"/>
      <c r="CQ220" s="192"/>
      <c r="CR220" s="73"/>
      <c r="CS220" s="73"/>
      <c r="CT220" s="74"/>
      <c r="CU220" s="192"/>
      <c r="CV220" s="74"/>
      <c r="CW220" s="74"/>
      <c r="CX220" s="74"/>
      <c r="CY220" s="192"/>
      <c r="CZ220" s="74"/>
      <c r="DA220" s="74"/>
      <c r="DB220" s="74"/>
      <c r="DC220" s="192"/>
      <c r="DD220" s="74"/>
      <c r="DE220" s="74"/>
      <c r="DF220" s="74"/>
      <c r="DG220" s="192"/>
      <c r="DH220" s="74"/>
      <c r="DI220" s="74"/>
      <c r="DJ220" s="74"/>
      <c r="DK220" s="192"/>
      <c r="DL220" s="74"/>
      <c r="DM220" s="74"/>
      <c r="DN220" s="74"/>
      <c r="DO220" s="192"/>
      <c r="DP220" s="74"/>
      <c r="DQ220" s="74"/>
      <c r="DR220" s="74"/>
      <c r="DS220" s="74"/>
      <c r="DT220" s="74"/>
      <c r="DU220" s="74"/>
      <c r="DV220" s="74"/>
      <c r="DW220" s="74"/>
      <c r="DX220" s="74"/>
      <c r="DY220" s="74"/>
      <c r="DZ220" s="74"/>
      <c r="EA220" s="74"/>
      <c r="EB220" s="74"/>
      <c r="EC220" s="74"/>
      <c r="ED220" s="74"/>
      <c r="EE220" s="74"/>
      <c r="EF220" s="74"/>
      <c r="EG220" s="74"/>
      <c r="EH220" s="74"/>
      <c r="EI220" s="74"/>
      <c r="EJ220" s="192"/>
      <c r="EK220" s="73"/>
      <c r="EL220" s="74"/>
      <c r="EM220" s="192"/>
      <c r="EN220" s="74"/>
      <c r="EO220" s="74"/>
      <c r="EP220" s="74"/>
      <c r="EQ220" s="74"/>
      <c r="ER220" s="74"/>
      <c r="ES220" s="74"/>
      <c r="ET220" s="74"/>
      <c r="EU220" s="74"/>
      <c r="EV220" s="77"/>
      <c r="EW220" s="77"/>
      <c r="EX220" s="77"/>
      <c r="EY220" s="77"/>
      <c r="EZ220" s="74"/>
      <c r="FA220" s="74"/>
      <c r="FB220" s="74"/>
      <c r="FC220" s="74"/>
      <c r="FD220" s="74"/>
      <c r="FE220" s="74"/>
      <c r="FF220" s="74"/>
      <c r="FG220" s="74"/>
      <c r="FH220" s="74"/>
      <c r="FI220" s="74"/>
      <c r="FJ220" s="74"/>
      <c r="FK220" s="74"/>
      <c r="FL220" s="74"/>
      <c r="FM220" s="74"/>
      <c r="FN220" s="74"/>
      <c r="FO220" s="74"/>
      <c r="FP220" s="74"/>
      <c r="FQ220" s="74"/>
      <c r="FR220" s="74"/>
      <c r="FS220" s="74"/>
      <c r="FT220" s="74"/>
      <c r="FU220" s="74"/>
      <c r="FV220" s="74"/>
      <c r="FW220" s="74"/>
      <c r="FX220" s="74"/>
      <c r="FY220" s="74"/>
      <c r="FZ220" s="74"/>
      <c r="GA220" s="74"/>
      <c r="GB220" s="74"/>
      <c r="GC220" s="74"/>
      <c r="GD220" s="74"/>
      <c r="GE220" s="74"/>
      <c r="GF220" s="74"/>
      <c r="GG220" s="74"/>
      <c r="GH220" s="74"/>
      <c r="GI220" s="74"/>
      <c r="GJ220" s="74"/>
      <c r="GK220" s="74"/>
      <c r="GL220" s="74"/>
      <c r="GM220" s="74"/>
      <c r="GN220" s="74"/>
      <c r="GO220" s="74"/>
      <c r="GP220" s="74"/>
      <c r="GQ220" s="74"/>
      <c r="GR220" s="74"/>
      <c r="GS220" s="74"/>
      <c r="GT220" s="74"/>
      <c r="GU220" s="74"/>
      <c r="GV220" s="74"/>
      <c r="GW220" s="74"/>
      <c r="GX220" s="74"/>
      <c r="GY220" s="74"/>
      <c r="GZ220" s="74"/>
      <c r="HA220" s="74"/>
      <c r="HB220" s="74"/>
      <c r="HC220" s="74"/>
      <c r="HD220" s="74"/>
      <c r="HE220" s="74"/>
      <c r="HF220" s="74"/>
      <c r="HG220" s="74"/>
      <c r="HH220" s="74"/>
      <c r="HI220" s="74"/>
      <c r="HJ220" s="74"/>
      <c r="HK220" s="74"/>
      <c r="HL220" s="74"/>
      <c r="HM220" s="74"/>
      <c r="HN220" s="74"/>
      <c r="HO220" s="74"/>
      <c r="HP220" s="74"/>
      <c r="HQ220" s="74"/>
      <c r="HR220" s="74"/>
      <c r="HS220" s="74"/>
      <c r="HT220" s="74"/>
      <c r="HU220" s="74"/>
      <c r="HV220" s="74"/>
      <c r="HW220" s="74"/>
      <c r="HX220" s="74"/>
      <c r="HY220" s="74"/>
      <c r="HZ220" s="74"/>
      <c r="IA220" s="74"/>
      <c r="IB220" s="74"/>
      <c r="IC220" s="74"/>
      <c r="ID220" s="74"/>
      <c r="IE220" s="74"/>
      <c r="IF220" s="74"/>
      <c r="IG220" s="74"/>
      <c r="IH220" s="74"/>
      <c r="II220" s="74"/>
      <c r="IJ220" s="74"/>
      <c r="IK220" s="74"/>
      <c r="IL220" s="74"/>
      <c r="IM220" s="74"/>
    </row>
    <row r="221" spans="1:247" ht="15.75" x14ac:dyDescent="0.25">
      <c r="A221" s="10" t="s">
        <v>400</v>
      </c>
      <c r="B221" s="157">
        <f t="shared" si="686"/>
        <v>11181</v>
      </c>
      <c r="C221" s="157">
        <f t="shared" si="687"/>
        <v>11181</v>
      </c>
      <c r="D221" s="157">
        <f t="shared" si="688"/>
        <v>11181</v>
      </c>
      <c r="E221" s="157"/>
      <c r="F221" s="229">
        <f t="shared" si="661"/>
        <v>0</v>
      </c>
      <c r="G221" s="74">
        <f t="shared" si="600"/>
        <v>0</v>
      </c>
      <c r="H221" s="74"/>
      <c r="I221" s="74"/>
      <c r="J221" s="74"/>
      <c r="K221" s="74"/>
      <c r="L221" s="74"/>
      <c r="M221" s="74"/>
      <c r="N221" s="74"/>
      <c r="O221" s="74"/>
      <c r="P221" s="74"/>
      <c r="Q221" s="74"/>
      <c r="R221" s="74"/>
      <c r="S221" s="74"/>
      <c r="T221" s="74"/>
      <c r="U221" s="74"/>
      <c r="V221" s="74"/>
      <c r="W221" s="74"/>
      <c r="X221" s="74"/>
      <c r="Y221" s="74"/>
      <c r="Z221" s="74"/>
      <c r="AA221" s="74"/>
      <c r="AB221" s="74"/>
      <c r="AC221" s="74"/>
      <c r="AD221" s="74"/>
      <c r="AE221" s="74"/>
      <c r="AF221" s="74"/>
      <c r="AG221" s="74"/>
      <c r="AH221" s="74"/>
      <c r="AI221" s="74"/>
      <c r="AJ221" s="74"/>
      <c r="AK221" s="74"/>
      <c r="AL221" s="74"/>
      <c r="AM221" s="74"/>
      <c r="AN221" s="74"/>
      <c r="AO221" s="74"/>
      <c r="AP221" s="74"/>
      <c r="AQ221" s="74"/>
      <c r="AR221" s="74"/>
      <c r="AS221" s="74"/>
      <c r="AT221" s="74"/>
      <c r="AU221" s="74"/>
      <c r="AV221" s="196"/>
      <c r="AW221" s="196"/>
      <c r="AX221" s="196"/>
      <c r="AY221" s="196"/>
      <c r="AZ221" s="74"/>
      <c r="BA221" s="74"/>
      <c r="BB221" s="74"/>
      <c r="BC221" s="192"/>
      <c r="BD221" s="192"/>
      <c r="BE221" s="74"/>
      <c r="BF221" s="74"/>
      <c r="BG221" s="192"/>
      <c r="BH221" s="74">
        <v>11181</v>
      </c>
      <c r="BI221" s="74">
        <v>11181</v>
      </c>
      <c r="BJ221" s="74">
        <v>0</v>
      </c>
      <c r="BK221" s="75">
        <f t="shared" si="689"/>
        <v>0</v>
      </c>
      <c r="BL221" s="74"/>
      <c r="BM221" s="74"/>
      <c r="BN221" s="74"/>
      <c r="BO221" s="192"/>
      <c r="BP221" s="192"/>
      <c r="BQ221" s="74"/>
      <c r="BR221" s="74"/>
      <c r="BS221" s="192"/>
      <c r="BT221" s="74"/>
      <c r="BU221" s="74"/>
      <c r="BV221" s="74"/>
      <c r="BW221" s="74"/>
      <c r="BX221" s="73"/>
      <c r="BY221" s="73"/>
      <c r="BZ221" s="74"/>
      <c r="CA221" s="192"/>
      <c r="CB221" s="74"/>
      <c r="CC221" s="74"/>
      <c r="CD221" s="74"/>
      <c r="CE221" s="192"/>
      <c r="CF221" s="74"/>
      <c r="CG221" s="74"/>
      <c r="CH221" s="74"/>
      <c r="CI221" s="74"/>
      <c r="CJ221" s="74"/>
      <c r="CK221" s="74"/>
      <c r="CL221" s="74"/>
      <c r="CM221" s="74"/>
      <c r="CN221" s="73"/>
      <c r="CO221" s="73"/>
      <c r="CP221" s="74"/>
      <c r="CQ221" s="192"/>
      <c r="CR221" s="73"/>
      <c r="CS221" s="73"/>
      <c r="CT221" s="74"/>
      <c r="CU221" s="192"/>
      <c r="CV221" s="74"/>
      <c r="CW221" s="74"/>
      <c r="CX221" s="74"/>
      <c r="CY221" s="192"/>
      <c r="CZ221" s="74"/>
      <c r="DA221" s="74"/>
      <c r="DB221" s="74"/>
      <c r="DC221" s="192"/>
      <c r="DD221" s="74"/>
      <c r="DE221" s="74"/>
      <c r="DF221" s="74"/>
      <c r="DG221" s="192"/>
      <c r="DH221" s="74"/>
      <c r="DI221" s="74"/>
      <c r="DJ221" s="74"/>
      <c r="DK221" s="192"/>
      <c r="DL221" s="74"/>
      <c r="DM221" s="74"/>
      <c r="DN221" s="74"/>
      <c r="DO221" s="192"/>
      <c r="DP221" s="74"/>
      <c r="DQ221" s="74"/>
      <c r="DR221" s="74"/>
      <c r="DS221" s="74"/>
      <c r="DT221" s="74"/>
      <c r="DU221" s="74"/>
      <c r="DV221" s="74"/>
      <c r="DW221" s="74"/>
      <c r="DX221" s="74"/>
      <c r="DY221" s="74"/>
      <c r="DZ221" s="74"/>
      <c r="EA221" s="74"/>
      <c r="EB221" s="74"/>
      <c r="EC221" s="74"/>
      <c r="ED221" s="74"/>
      <c r="EE221" s="74"/>
      <c r="EF221" s="74"/>
      <c r="EG221" s="74"/>
      <c r="EH221" s="74"/>
      <c r="EI221" s="74"/>
      <c r="EJ221" s="192"/>
      <c r="EK221" s="73"/>
      <c r="EL221" s="74"/>
      <c r="EM221" s="192"/>
      <c r="EN221" s="74"/>
      <c r="EO221" s="74"/>
      <c r="EP221" s="74"/>
      <c r="EQ221" s="74"/>
      <c r="ER221" s="74"/>
      <c r="ES221" s="74"/>
      <c r="ET221" s="74"/>
      <c r="EU221" s="74"/>
      <c r="EV221" s="77"/>
      <c r="EW221" s="77"/>
      <c r="EX221" s="77"/>
      <c r="EY221" s="77"/>
      <c r="EZ221" s="74"/>
      <c r="FA221" s="74"/>
      <c r="FB221" s="74"/>
      <c r="FC221" s="74"/>
      <c r="FD221" s="74"/>
      <c r="FE221" s="74"/>
      <c r="FF221" s="74"/>
      <c r="FG221" s="74"/>
      <c r="FH221" s="74"/>
      <c r="FI221" s="74"/>
      <c r="FJ221" s="74"/>
      <c r="FK221" s="74"/>
      <c r="FL221" s="74"/>
      <c r="FM221" s="74"/>
      <c r="FN221" s="74"/>
      <c r="FO221" s="74"/>
      <c r="FP221" s="74"/>
      <c r="FQ221" s="74"/>
      <c r="FR221" s="74"/>
      <c r="FS221" s="74"/>
      <c r="FT221" s="74"/>
      <c r="FU221" s="74"/>
      <c r="FV221" s="74"/>
      <c r="FW221" s="74"/>
      <c r="FX221" s="74"/>
      <c r="FY221" s="74"/>
      <c r="FZ221" s="74"/>
      <c r="GA221" s="74"/>
      <c r="GB221" s="74"/>
      <c r="GC221" s="74"/>
      <c r="GD221" s="74"/>
      <c r="GE221" s="74"/>
      <c r="GF221" s="74"/>
      <c r="GG221" s="74"/>
      <c r="GH221" s="74"/>
      <c r="GI221" s="74"/>
      <c r="GJ221" s="74"/>
      <c r="GK221" s="74"/>
      <c r="GL221" s="74"/>
      <c r="GM221" s="74"/>
      <c r="GN221" s="74"/>
      <c r="GO221" s="74"/>
      <c r="GP221" s="74"/>
      <c r="GQ221" s="74"/>
      <c r="GR221" s="74"/>
      <c r="GS221" s="74"/>
      <c r="GT221" s="74"/>
      <c r="GU221" s="74"/>
      <c r="GV221" s="74"/>
      <c r="GW221" s="74"/>
      <c r="GX221" s="74"/>
      <c r="GY221" s="74"/>
      <c r="GZ221" s="74"/>
      <c r="HA221" s="74"/>
      <c r="HB221" s="74"/>
      <c r="HC221" s="74"/>
      <c r="HD221" s="74"/>
      <c r="HE221" s="74"/>
      <c r="HF221" s="74"/>
      <c r="HG221" s="74"/>
      <c r="HH221" s="74"/>
      <c r="HI221" s="74"/>
      <c r="HJ221" s="74"/>
      <c r="HK221" s="74"/>
      <c r="HL221" s="74"/>
      <c r="HM221" s="74"/>
      <c r="HN221" s="74"/>
      <c r="HO221" s="74"/>
      <c r="HP221" s="74"/>
      <c r="HQ221" s="74"/>
      <c r="HR221" s="74"/>
      <c r="HS221" s="74"/>
      <c r="HT221" s="74"/>
      <c r="HU221" s="74"/>
      <c r="HV221" s="74"/>
      <c r="HW221" s="74"/>
      <c r="HX221" s="74"/>
      <c r="HY221" s="74"/>
      <c r="HZ221" s="74"/>
      <c r="IA221" s="74"/>
      <c r="IB221" s="74"/>
      <c r="IC221" s="74"/>
      <c r="ID221" s="74"/>
      <c r="IE221" s="74"/>
      <c r="IF221" s="74"/>
      <c r="IG221" s="74"/>
      <c r="IH221" s="74"/>
      <c r="II221" s="74"/>
      <c r="IJ221" s="74"/>
      <c r="IK221" s="74"/>
      <c r="IL221" s="74"/>
      <c r="IM221" s="74"/>
    </row>
    <row r="222" spans="1:247" ht="15.75" x14ac:dyDescent="0.25">
      <c r="A222" s="10" t="s">
        <v>220</v>
      </c>
      <c r="B222" s="157">
        <f t="shared" si="686"/>
        <v>22683</v>
      </c>
      <c r="C222" s="157">
        <f t="shared" si="687"/>
        <v>25539.388719999999</v>
      </c>
      <c r="D222" s="157">
        <f t="shared" si="688"/>
        <v>25539.388719999999</v>
      </c>
      <c r="E222" s="157"/>
      <c r="F222" s="229">
        <f t="shared" si="661"/>
        <v>0</v>
      </c>
      <c r="G222" s="74">
        <f t="shared" si="600"/>
        <v>0</v>
      </c>
      <c r="H222" s="74"/>
      <c r="I222" s="74"/>
      <c r="J222" s="74"/>
      <c r="K222" s="74"/>
      <c r="L222" s="74"/>
      <c r="M222" s="74"/>
      <c r="N222" s="74"/>
      <c r="O222" s="74"/>
      <c r="P222" s="74"/>
      <c r="Q222" s="74"/>
      <c r="R222" s="74"/>
      <c r="S222" s="74"/>
      <c r="T222" s="73"/>
      <c r="U222" s="73"/>
      <c r="V222" s="73"/>
      <c r="W222" s="74"/>
      <c r="X222" s="74"/>
      <c r="Y222" s="74"/>
      <c r="Z222" s="74"/>
      <c r="AA222" s="74"/>
      <c r="AB222" s="74"/>
      <c r="AC222" s="74"/>
      <c r="AD222" s="74"/>
      <c r="AE222" s="74"/>
      <c r="AF222" s="74"/>
      <c r="AG222" s="74"/>
      <c r="AH222" s="74"/>
      <c r="AI222" s="74"/>
      <c r="AJ222" s="74"/>
      <c r="AK222" s="74"/>
      <c r="AL222" s="74"/>
      <c r="AM222" s="74"/>
      <c r="AN222" s="74"/>
      <c r="AO222" s="74"/>
      <c r="AP222" s="74"/>
      <c r="AQ222" s="74"/>
      <c r="AR222" s="74"/>
      <c r="AS222" s="74"/>
      <c r="AT222" s="74"/>
      <c r="AU222" s="74"/>
      <c r="AV222" s="196"/>
      <c r="AW222" s="196"/>
      <c r="AX222" s="196"/>
      <c r="AY222" s="196"/>
      <c r="AZ222" s="74"/>
      <c r="BA222" s="74"/>
      <c r="BB222" s="74"/>
      <c r="BC222" s="192"/>
      <c r="BD222" s="192"/>
      <c r="BE222" s="74"/>
      <c r="BF222" s="74"/>
      <c r="BG222" s="192"/>
      <c r="BH222" s="74">
        <v>22683</v>
      </c>
      <c r="BI222" s="74">
        <v>22683</v>
      </c>
      <c r="BJ222" s="74">
        <v>0</v>
      </c>
      <c r="BK222" s="75">
        <f t="shared" si="689"/>
        <v>0</v>
      </c>
      <c r="BL222" s="74"/>
      <c r="BM222" s="74"/>
      <c r="BN222" s="74"/>
      <c r="BO222" s="192"/>
      <c r="BP222" s="192"/>
      <c r="BQ222" s="74"/>
      <c r="BR222" s="74"/>
      <c r="BS222" s="192"/>
      <c r="BT222" s="74"/>
      <c r="BU222" s="74">
        <v>2856.3887200000004</v>
      </c>
      <c r="BV222" s="74">
        <v>0</v>
      </c>
      <c r="BW222" s="74"/>
      <c r="BX222" s="73"/>
      <c r="BY222" s="73"/>
      <c r="BZ222" s="74"/>
      <c r="CA222" s="192"/>
      <c r="CB222" s="74"/>
      <c r="CC222" s="74"/>
      <c r="CD222" s="74"/>
      <c r="CE222" s="192"/>
      <c r="CF222" s="74"/>
      <c r="CG222" s="74"/>
      <c r="CH222" s="74"/>
      <c r="CI222" s="74"/>
      <c r="CJ222" s="74"/>
      <c r="CK222" s="74"/>
      <c r="CL222" s="74"/>
      <c r="CM222" s="74"/>
      <c r="CN222" s="73"/>
      <c r="CO222" s="73"/>
      <c r="CP222" s="74"/>
      <c r="CQ222" s="192"/>
      <c r="CR222" s="73"/>
      <c r="CS222" s="73"/>
      <c r="CT222" s="74"/>
      <c r="CU222" s="192"/>
      <c r="CV222" s="74"/>
      <c r="CW222" s="74"/>
      <c r="CX222" s="74"/>
      <c r="CY222" s="192"/>
      <c r="CZ222" s="74"/>
      <c r="DA222" s="74"/>
      <c r="DB222" s="74"/>
      <c r="DC222" s="192"/>
      <c r="DD222" s="74"/>
      <c r="DE222" s="74"/>
      <c r="DF222" s="74"/>
      <c r="DG222" s="192"/>
      <c r="DH222" s="74"/>
      <c r="DI222" s="74"/>
      <c r="DJ222" s="74"/>
      <c r="DK222" s="192"/>
      <c r="DL222" s="74"/>
      <c r="DM222" s="74"/>
      <c r="DN222" s="74"/>
      <c r="DO222" s="192"/>
      <c r="DP222" s="74"/>
      <c r="DQ222" s="74"/>
      <c r="DR222" s="74"/>
      <c r="DS222" s="74"/>
      <c r="DT222" s="74"/>
      <c r="DU222" s="74"/>
      <c r="DV222" s="74"/>
      <c r="DW222" s="74"/>
      <c r="DX222" s="74"/>
      <c r="DY222" s="74"/>
      <c r="DZ222" s="74"/>
      <c r="EA222" s="74"/>
      <c r="EB222" s="74"/>
      <c r="EC222" s="74"/>
      <c r="ED222" s="74"/>
      <c r="EE222" s="74"/>
      <c r="EF222" s="74"/>
      <c r="EG222" s="74"/>
      <c r="EH222" s="74"/>
      <c r="EI222" s="74"/>
      <c r="EJ222" s="192"/>
      <c r="EK222" s="73"/>
      <c r="EL222" s="74"/>
      <c r="EM222" s="192"/>
      <c r="EN222" s="74"/>
      <c r="EO222" s="74"/>
      <c r="EP222" s="74"/>
      <c r="EQ222" s="74"/>
      <c r="ER222" s="74"/>
      <c r="ES222" s="74"/>
      <c r="ET222" s="74"/>
      <c r="EU222" s="74"/>
      <c r="EV222" s="77"/>
      <c r="EW222" s="77"/>
      <c r="EX222" s="77"/>
      <c r="EY222" s="77"/>
      <c r="EZ222" s="74"/>
      <c r="FA222" s="74"/>
      <c r="FB222" s="74"/>
      <c r="FC222" s="74"/>
      <c r="FD222" s="74"/>
      <c r="FE222" s="74"/>
      <c r="FF222" s="74"/>
      <c r="FG222" s="74"/>
      <c r="FH222" s="74"/>
      <c r="FI222" s="74"/>
      <c r="FJ222" s="74"/>
      <c r="FK222" s="74"/>
      <c r="FL222" s="74"/>
      <c r="FM222" s="74"/>
      <c r="FN222" s="74"/>
      <c r="FO222" s="74"/>
      <c r="FP222" s="74"/>
      <c r="FQ222" s="74"/>
      <c r="FR222" s="74"/>
      <c r="FS222" s="74"/>
      <c r="FT222" s="74"/>
      <c r="FU222" s="74"/>
      <c r="FV222" s="74"/>
      <c r="FW222" s="74"/>
      <c r="FX222" s="74"/>
      <c r="FY222" s="74"/>
      <c r="FZ222" s="74"/>
      <c r="GA222" s="74"/>
      <c r="GB222" s="74"/>
      <c r="GC222" s="74"/>
      <c r="GD222" s="74"/>
      <c r="GE222" s="74"/>
      <c r="GF222" s="74"/>
      <c r="GG222" s="74"/>
      <c r="GH222" s="74"/>
      <c r="GI222" s="74"/>
      <c r="GJ222" s="74"/>
      <c r="GK222" s="74"/>
      <c r="GL222" s="74"/>
      <c r="GM222" s="74"/>
      <c r="GN222" s="74"/>
      <c r="GO222" s="74"/>
      <c r="GP222" s="74"/>
      <c r="GQ222" s="74"/>
      <c r="GR222" s="74"/>
      <c r="GS222" s="74"/>
      <c r="GT222" s="74"/>
      <c r="GU222" s="74"/>
      <c r="GV222" s="74"/>
      <c r="GW222" s="74"/>
      <c r="GX222" s="74"/>
      <c r="GY222" s="74"/>
      <c r="GZ222" s="74"/>
      <c r="HA222" s="74"/>
      <c r="HB222" s="74"/>
      <c r="HC222" s="74"/>
      <c r="HD222" s="74"/>
      <c r="HE222" s="74"/>
      <c r="HF222" s="74"/>
      <c r="HG222" s="74"/>
      <c r="HH222" s="74"/>
      <c r="HI222" s="74"/>
      <c r="HJ222" s="74"/>
      <c r="HK222" s="74"/>
      <c r="HL222" s="74"/>
      <c r="HM222" s="74"/>
      <c r="HN222" s="74"/>
      <c r="HO222" s="74"/>
      <c r="HP222" s="74"/>
      <c r="HQ222" s="74"/>
      <c r="HR222" s="74"/>
      <c r="HS222" s="74"/>
      <c r="HT222" s="74"/>
      <c r="HU222" s="74"/>
      <c r="HV222" s="74"/>
      <c r="HW222" s="74"/>
      <c r="HX222" s="74"/>
      <c r="HY222" s="74"/>
      <c r="HZ222" s="74"/>
      <c r="IA222" s="74"/>
      <c r="IB222" s="74"/>
      <c r="IC222" s="74"/>
      <c r="ID222" s="74"/>
      <c r="IE222" s="74"/>
      <c r="IF222" s="74"/>
      <c r="IG222" s="74"/>
      <c r="IH222" s="74"/>
      <c r="II222" s="74"/>
      <c r="IJ222" s="74"/>
      <c r="IK222" s="74"/>
      <c r="IL222" s="74"/>
      <c r="IM222" s="74"/>
    </row>
    <row r="223" spans="1:247" ht="15.75" x14ac:dyDescent="0.25">
      <c r="A223" s="10" t="s">
        <v>221</v>
      </c>
      <c r="B223" s="157">
        <f t="shared" si="686"/>
        <v>19356</v>
      </c>
      <c r="C223" s="157">
        <f t="shared" si="687"/>
        <v>20818.561519999999</v>
      </c>
      <c r="D223" s="157">
        <f t="shared" si="688"/>
        <v>20818.561519999999</v>
      </c>
      <c r="E223" s="157"/>
      <c r="F223" s="229">
        <f t="shared" si="661"/>
        <v>0</v>
      </c>
      <c r="G223" s="74">
        <f t="shared" si="600"/>
        <v>0</v>
      </c>
      <c r="H223" s="74"/>
      <c r="I223" s="74"/>
      <c r="J223" s="74"/>
      <c r="K223" s="74"/>
      <c r="L223" s="74"/>
      <c r="M223" s="74"/>
      <c r="N223" s="74"/>
      <c r="O223" s="74"/>
      <c r="P223" s="74"/>
      <c r="Q223" s="74"/>
      <c r="R223" s="74"/>
      <c r="S223" s="74"/>
      <c r="T223" s="74"/>
      <c r="U223" s="74"/>
      <c r="V223" s="74">
        <v>0</v>
      </c>
      <c r="W223" s="74"/>
      <c r="X223" s="74"/>
      <c r="Y223" s="74"/>
      <c r="Z223" s="74"/>
      <c r="AA223" s="74"/>
      <c r="AB223" s="74"/>
      <c r="AC223" s="74"/>
      <c r="AD223" s="74"/>
      <c r="AE223" s="74"/>
      <c r="AF223" s="74"/>
      <c r="AG223" s="74"/>
      <c r="AH223" s="74"/>
      <c r="AI223" s="74"/>
      <c r="AJ223" s="74"/>
      <c r="AK223" s="74"/>
      <c r="AL223" s="74"/>
      <c r="AM223" s="74"/>
      <c r="AN223" s="74"/>
      <c r="AO223" s="74"/>
      <c r="AP223" s="74"/>
      <c r="AQ223" s="74"/>
      <c r="AR223" s="74"/>
      <c r="AS223" s="74"/>
      <c r="AT223" s="74"/>
      <c r="AU223" s="74"/>
      <c r="AV223" s="196"/>
      <c r="AW223" s="196"/>
      <c r="AX223" s="196"/>
      <c r="AY223" s="196"/>
      <c r="AZ223" s="74"/>
      <c r="BA223" s="74"/>
      <c r="BB223" s="74"/>
      <c r="BC223" s="192"/>
      <c r="BD223" s="192"/>
      <c r="BE223" s="74"/>
      <c r="BF223" s="74"/>
      <c r="BG223" s="192"/>
      <c r="BH223" s="74">
        <v>19356</v>
      </c>
      <c r="BI223" s="74">
        <v>19356</v>
      </c>
      <c r="BJ223" s="74">
        <v>0</v>
      </c>
      <c r="BK223" s="75">
        <f t="shared" si="689"/>
        <v>0</v>
      </c>
      <c r="BL223" s="74"/>
      <c r="BM223" s="74"/>
      <c r="BN223" s="74"/>
      <c r="BO223" s="192"/>
      <c r="BP223" s="192"/>
      <c r="BQ223" s="74"/>
      <c r="BR223" s="74"/>
      <c r="BS223" s="192"/>
      <c r="BT223" s="74"/>
      <c r="BU223" s="74">
        <v>1462.56152</v>
      </c>
      <c r="BV223" s="74">
        <v>0</v>
      </c>
      <c r="BW223" s="74"/>
      <c r="BX223" s="73"/>
      <c r="BY223" s="73"/>
      <c r="BZ223" s="74"/>
      <c r="CA223" s="192"/>
      <c r="CB223" s="74"/>
      <c r="CC223" s="74"/>
      <c r="CD223" s="74"/>
      <c r="CE223" s="192"/>
      <c r="CF223" s="74"/>
      <c r="CG223" s="74"/>
      <c r="CH223" s="74"/>
      <c r="CI223" s="74"/>
      <c r="CJ223" s="74"/>
      <c r="CK223" s="74"/>
      <c r="CL223" s="74"/>
      <c r="CM223" s="73"/>
      <c r="CN223" s="73"/>
      <c r="CO223" s="73"/>
      <c r="CP223" s="74"/>
      <c r="CQ223" s="192"/>
      <c r="CR223" s="73"/>
      <c r="CS223" s="73"/>
      <c r="CT223" s="74"/>
      <c r="CU223" s="192"/>
      <c r="CV223" s="74"/>
      <c r="CW223" s="74"/>
      <c r="CX223" s="74"/>
      <c r="CY223" s="192"/>
      <c r="CZ223" s="74"/>
      <c r="DA223" s="74"/>
      <c r="DB223" s="74"/>
      <c r="DC223" s="192"/>
      <c r="DD223" s="74"/>
      <c r="DE223" s="74"/>
      <c r="DF223" s="74"/>
      <c r="DG223" s="192"/>
      <c r="DH223" s="74"/>
      <c r="DI223" s="74"/>
      <c r="DJ223" s="74"/>
      <c r="DK223" s="192"/>
      <c r="DL223" s="74"/>
      <c r="DM223" s="74"/>
      <c r="DN223" s="74"/>
      <c r="DO223" s="192"/>
      <c r="DP223" s="74"/>
      <c r="DQ223" s="74"/>
      <c r="DR223" s="74"/>
      <c r="DS223" s="74"/>
      <c r="DT223" s="74"/>
      <c r="DU223" s="74"/>
      <c r="DV223" s="74"/>
      <c r="DW223" s="74"/>
      <c r="DX223" s="74"/>
      <c r="DY223" s="74"/>
      <c r="DZ223" s="74"/>
      <c r="EA223" s="74"/>
      <c r="EB223" s="74"/>
      <c r="EC223" s="74"/>
      <c r="ED223" s="74"/>
      <c r="EE223" s="74"/>
      <c r="EF223" s="74"/>
      <c r="EG223" s="74"/>
      <c r="EH223" s="74"/>
      <c r="EI223" s="74"/>
      <c r="EJ223" s="192"/>
      <c r="EK223" s="73"/>
      <c r="EL223" s="74"/>
      <c r="EM223" s="192"/>
      <c r="EN223" s="74"/>
      <c r="EO223" s="74"/>
      <c r="EP223" s="74"/>
      <c r="EQ223" s="74"/>
      <c r="ER223" s="74"/>
      <c r="ES223" s="74"/>
      <c r="ET223" s="74"/>
      <c r="EU223" s="74"/>
      <c r="EV223" s="77"/>
      <c r="EW223" s="77"/>
      <c r="EX223" s="77"/>
      <c r="EY223" s="77"/>
      <c r="EZ223" s="74"/>
      <c r="FA223" s="74"/>
      <c r="FB223" s="74"/>
      <c r="FC223" s="74"/>
      <c r="FD223" s="74"/>
      <c r="FE223" s="74"/>
      <c r="FF223" s="74"/>
      <c r="FG223" s="74"/>
      <c r="FH223" s="74"/>
      <c r="FI223" s="74"/>
      <c r="FJ223" s="74"/>
      <c r="FK223" s="74"/>
      <c r="FL223" s="74"/>
      <c r="FM223" s="74"/>
      <c r="FN223" s="74"/>
      <c r="FO223" s="74"/>
      <c r="FP223" s="74"/>
      <c r="FQ223" s="74"/>
      <c r="FR223" s="74"/>
      <c r="FS223" s="74"/>
      <c r="FT223" s="74"/>
      <c r="FU223" s="74"/>
      <c r="FV223" s="74"/>
      <c r="FW223" s="74"/>
      <c r="FX223" s="74"/>
      <c r="FY223" s="74"/>
      <c r="FZ223" s="74"/>
      <c r="GA223" s="74"/>
      <c r="GB223" s="74"/>
      <c r="GC223" s="74"/>
      <c r="GD223" s="74"/>
      <c r="GE223" s="74"/>
      <c r="GF223" s="74"/>
      <c r="GG223" s="74"/>
      <c r="GH223" s="74"/>
      <c r="GI223" s="74"/>
      <c r="GJ223" s="74"/>
      <c r="GK223" s="74"/>
      <c r="GL223" s="74"/>
      <c r="GM223" s="74"/>
      <c r="GN223" s="74"/>
      <c r="GO223" s="74"/>
      <c r="GP223" s="74"/>
      <c r="GQ223" s="74"/>
      <c r="GR223" s="74"/>
      <c r="GS223" s="74"/>
      <c r="GT223" s="74"/>
      <c r="GU223" s="74"/>
      <c r="GV223" s="74"/>
      <c r="GW223" s="74"/>
      <c r="GX223" s="74"/>
      <c r="GY223" s="74"/>
      <c r="GZ223" s="74"/>
      <c r="HA223" s="74"/>
      <c r="HB223" s="74"/>
      <c r="HC223" s="74"/>
      <c r="HD223" s="74"/>
      <c r="HE223" s="74"/>
      <c r="HF223" s="74"/>
      <c r="HG223" s="74"/>
      <c r="HH223" s="74"/>
      <c r="HI223" s="74"/>
      <c r="HJ223" s="74"/>
      <c r="HK223" s="74"/>
      <c r="HL223" s="74"/>
      <c r="HM223" s="74"/>
      <c r="HN223" s="74"/>
      <c r="HO223" s="74"/>
      <c r="HP223" s="74"/>
      <c r="HQ223" s="74"/>
      <c r="HR223" s="74"/>
      <c r="HS223" s="74"/>
      <c r="HT223" s="74"/>
      <c r="HU223" s="74"/>
      <c r="HV223" s="74"/>
      <c r="HW223" s="74"/>
      <c r="HX223" s="74"/>
      <c r="HY223" s="74"/>
      <c r="HZ223" s="74"/>
      <c r="IA223" s="74"/>
      <c r="IB223" s="74"/>
      <c r="IC223" s="74"/>
      <c r="ID223" s="74"/>
      <c r="IE223" s="74"/>
      <c r="IF223" s="74"/>
      <c r="IG223" s="74"/>
      <c r="IH223" s="74"/>
      <c r="II223" s="74"/>
      <c r="IJ223" s="74"/>
      <c r="IK223" s="74"/>
      <c r="IL223" s="74"/>
      <c r="IM223" s="74"/>
    </row>
    <row r="224" spans="1:247" s="69" customFormat="1" ht="31.5" x14ac:dyDescent="0.25">
      <c r="A224" s="80" t="s">
        <v>224</v>
      </c>
      <c r="B224" s="156">
        <f t="shared" si="686"/>
        <v>71581.821429999996</v>
      </c>
      <c r="C224" s="156">
        <f t="shared" si="687"/>
        <v>95607.076480000003</v>
      </c>
      <c r="D224" s="156">
        <f t="shared" si="688"/>
        <v>95607.076480000003</v>
      </c>
      <c r="E224" s="156"/>
      <c r="F224" s="228">
        <f t="shared" si="661"/>
        <v>6197.1872100000001</v>
      </c>
      <c r="G224" s="71">
        <f t="shared" si="600"/>
        <v>6.4819335954660078</v>
      </c>
      <c r="H224" s="72">
        <f>H225+H226+H227+H228+H229+H230</f>
        <v>2732.2712700000002</v>
      </c>
      <c r="I224" s="72">
        <f>I225+I226+I227+I228+I229+I230</f>
        <v>2732.2712700000002</v>
      </c>
      <c r="J224" s="72">
        <f>J225+J226+J227+J228+J229+J230</f>
        <v>802.47190999999998</v>
      </c>
      <c r="K224" s="71">
        <f t="shared" ref="K224:K225" si="725">J224/I224*100</f>
        <v>29.370140469251428</v>
      </c>
      <c r="L224" s="72">
        <f t="shared" ref="L224" si="726">L225+L226+L227+L228+L229+L230</f>
        <v>551.53980000000001</v>
      </c>
      <c r="M224" s="72">
        <f t="shared" ref="M224:N224" si="727">M225+M226+M227+M228+M229+M230</f>
        <v>551.53980000000001</v>
      </c>
      <c r="N224" s="72">
        <f t="shared" si="727"/>
        <v>551.53980000000001</v>
      </c>
      <c r="O224" s="71">
        <f>N224/M224*100</f>
        <v>100</v>
      </c>
      <c r="P224" s="72">
        <f t="shared" ref="P224:S224" si="728">P225+P226+P227+P228+P229+P230</f>
        <v>0</v>
      </c>
      <c r="Q224" s="72">
        <f t="shared" si="728"/>
        <v>0</v>
      </c>
      <c r="R224" s="72">
        <f t="shared" si="728"/>
        <v>0</v>
      </c>
      <c r="S224" s="72">
        <f t="shared" si="728"/>
        <v>0</v>
      </c>
      <c r="T224" s="72">
        <f>SUM(T225:T230)</f>
        <v>714.28571999999997</v>
      </c>
      <c r="U224" s="72">
        <f t="shared" ref="U224:V224" si="729">SUM(U225:U230)</f>
        <v>714.28571999999997</v>
      </c>
      <c r="V224" s="72">
        <f t="shared" si="729"/>
        <v>0</v>
      </c>
      <c r="W224" s="72"/>
      <c r="X224" s="72">
        <f>X225+X226+X227+X228+X229+X230</f>
        <v>112.35955</v>
      </c>
      <c r="Y224" s="72">
        <f>Y225+Y226+Y227+Y228+Y229+Y230</f>
        <v>112.35955</v>
      </c>
      <c r="Z224" s="72">
        <f>Z225+Z226+Z227+Z228+Z229+Z230</f>
        <v>112.35955</v>
      </c>
      <c r="AA224" s="71">
        <f>Z224/Y224*100</f>
        <v>100</v>
      </c>
      <c r="AB224" s="72">
        <f t="shared" ref="AB224" si="730">AB225+AB226+AB227+AB228+AB229+AB230</f>
        <v>0</v>
      </c>
      <c r="AC224" s="72">
        <f t="shared" ref="AC224:AH224" si="731">AC225+AC226+AC227+AC228+AC229+AC230</f>
        <v>0</v>
      </c>
      <c r="AD224" s="72">
        <f t="shared" si="731"/>
        <v>0</v>
      </c>
      <c r="AE224" s="72">
        <f t="shared" si="731"/>
        <v>0</v>
      </c>
      <c r="AF224" s="72">
        <f t="shared" ref="AF224" si="732">AF225+AF226+AF227+AF228+AF229+AF230</f>
        <v>57.065089999999998</v>
      </c>
      <c r="AG224" s="72">
        <f t="shared" si="731"/>
        <v>57.065089999999998</v>
      </c>
      <c r="AH224" s="72">
        <f t="shared" si="731"/>
        <v>57.065089999999998</v>
      </c>
      <c r="AI224" s="71">
        <f>AH224/AG224*100</f>
        <v>100</v>
      </c>
      <c r="AJ224" s="71"/>
      <c r="AK224" s="72">
        <f>AK225+AK226+AK227+AK228+AK229+AK230</f>
        <v>0</v>
      </c>
      <c r="AL224" s="72">
        <f>AL225+AL226+AL227+AL228+AL229+AL230</f>
        <v>0</v>
      </c>
      <c r="AM224" s="72">
        <f>AM225+AM226+AM227+AM228+AM229+AM230</f>
        <v>0</v>
      </c>
      <c r="AN224" s="72"/>
      <c r="AO224" s="72">
        <f>SUM(AO225:AO230)</f>
        <v>0</v>
      </c>
      <c r="AP224" s="72">
        <f>AP225+AP226+AP227+AP228+AP229+AP230</f>
        <v>0</v>
      </c>
      <c r="AQ224" s="71"/>
      <c r="AR224" s="72">
        <f>AR225+AR226+AR227+AR228+AR229+AR230</f>
        <v>6000</v>
      </c>
      <c r="AS224" s="72">
        <f>AS225+AS226+AS227+AS228+AS229+AS230</f>
        <v>6000</v>
      </c>
      <c r="AT224" s="72">
        <f>AT225+AT226+AT227+AT228+AT229+AT230</f>
        <v>0</v>
      </c>
      <c r="AU224" s="71">
        <f>AT224/AS224*100</f>
        <v>0</v>
      </c>
      <c r="AV224" s="72">
        <f t="shared" ref="AV224" si="733">AV225+AV226+AV227+AV228+AV229+AV230</f>
        <v>30758.1</v>
      </c>
      <c r="AW224" s="72">
        <f t="shared" ref="AW224:BB224" si="734">AW225+AW226+AW227+AW228+AW229+AW230</f>
        <v>30758.1</v>
      </c>
      <c r="AX224" s="72">
        <f t="shared" si="734"/>
        <v>2497.0558599999999</v>
      </c>
      <c r="AY224" s="72">
        <f t="shared" si="734"/>
        <v>8.1183683647559519</v>
      </c>
      <c r="AZ224" s="72">
        <f t="shared" ref="AZ224" si="735">AZ225+AZ226+AZ227+AZ228+AZ229+AZ230</f>
        <v>0</v>
      </c>
      <c r="BA224" s="72">
        <f t="shared" si="734"/>
        <v>0</v>
      </c>
      <c r="BB224" s="72">
        <f t="shared" si="734"/>
        <v>0</v>
      </c>
      <c r="BC224" s="193"/>
      <c r="BD224" s="72"/>
      <c r="BE224" s="72">
        <f>BE225+BE226+BE227+BE228+BE229+BE230</f>
        <v>0</v>
      </c>
      <c r="BF224" s="72">
        <f>BF225+BF226+BF227+BF228+BF229+BF230</f>
        <v>0</v>
      </c>
      <c r="BG224" s="72">
        <f>BG225+BG226+BG227+BG228+BG229+BG230</f>
        <v>0</v>
      </c>
      <c r="BH224" s="72">
        <f t="shared" ref="BH224" si="736">BH225+BH226+BH227+BH228+BH229+BH230</f>
        <v>17982</v>
      </c>
      <c r="BI224" s="72">
        <f t="shared" ref="BI224:BO224" si="737">BI225+BI226+BI227+BI228+BI229+BI230</f>
        <v>17982</v>
      </c>
      <c r="BJ224" s="72">
        <f t="shared" si="737"/>
        <v>0</v>
      </c>
      <c r="BK224" s="193">
        <f t="shared" si="689"/>
        <v>0</v>
      </c>
      <c r="BL224" s="72">
        <f t="shared" ref="BL224" si="738">BL225+BL226+BL227+BL228+BL229+BL230</f>
        <v>0</v>
      </c>
      <c r="BM224" s="72">
        <f t="shared" si="737"/>
        <v>0</v>
      </c>
      <c r="BN224" s="72">
        <f t="shared" si="737"/>
        <v>0</v>
      </c>
      <c r="BO224" s="72">
        <f t="shared" si="737"/>
        <v>0</v>
      </c>
      <c r="BP224" s="72"/>
      <c r="BQ224" s="72">
        <f>BQ225+BQ226+BQ227+BQ228+BQ229+BQ230</f>
        <v>0</v>
      </c>
      <c r="BR224" s="72">
        <f>BR225+BR226+BR227+BR228+BR229+BR230</f>
        <v>0</v>
      </c>
      <c r="BS224" s="72">
        <f>BS225+BS226+BS227+BS228+BS229+BS230</f>
        <v>0</v>
      </c>
      <c r="BT224" s="72"/>
      <c r="BU224" s="72">
        <f>SUM(BU225:BU230)</f>
        <v>3000</v>
      </c>
      <c r="BV224" s="72">
        <f>SUM(BV225:BV230)</f>
        <v>0</v>
      </c>
      <c r="BW224" s="71"/>
      <c r="BX224" s="72">
        <f t="shared" ref="BX224:BY224" si="739">BX225+BX226+BX227+BX228+BX229+BX230</f>
        <v>9674.2000000000007</v>
      </c>
      <c r="BY224" s="72">
        <f t="shared" si="739"/>
        <v>5923.5</v>
      </c>
      <c r="BZ224" s="72">
        <f t="shared" ref="BZ224" si="740">BZ225+BZ226+BZ227+BZ228+BZ229+BZ230</f>
        <v>2176.6950000000002</v>
      </c>
      <c r="CA224" s="72">
        <f>BZ224/BY224*100</f>
        <v>36.746771334515074</v>
      </c>
      <c r="CB224" s="72">
        <f t="shared" ref="CB224" si="741">CB225+CB226+CB227+CB228+CB229+CB230</f>
        <v>1000</v>
      </c>
      <c r="CC224" s="72">
        <f t="shared" ref="CC224:CH224" si="742">CC225+CC226+CC227+CC228+CC229+CC230</f>
        <v>0</v>
      </c>
      <c r="CD224" s="72">
        <f t="shared" si="742"/>
        <v>0</v>
      </c>
      <c r="CE224" s="72"/>
      <c r="CF224" s="72">
        <f t="shared" ref="CF224" si="743">CF225+CF226+CF227+CF228+CF229+CF230</f>
        <v>1000</v>
      </c>
      <c r="CG224" s="72">
        <f t="shared" si="742"/>
        <v>2000</v>
      </c>
      <c r="CH224" s="72">
        <f t="shared" si="742"/>
        <v>0</v>
      </c>
      <c r="CI224" s="72">
        <f>CH224/CG224*100</f>
        <v>0</v>
      </c>
      <c r="CJ224" s="72">
        <f t="shared" ref="CJ224" si="744">CJ225+CJ226+CJ227+CJ228+CJ229+CJ230</f>
        <v>500</v>
      </c>
      <c r="CK224" s="72">
        <f t="shared" ref="CK224:CL224" si="745">CK225+CK226+CK227+CK228+CK229+CK230</f>
        <v>500</v>
      </c>
      <c r="CL224" s="72">
        <f t="shared" si="745"/>
        <v>0</v>
      </c>
      <c r="CM224" s="72">
        <f t="shared" ref="CM224" si="746">CL224/CK224*100</f>
        <v>0</v>
      </c>
      <c r="CN224" s="72">
        <f t="shared" ref="CN224" si="747">CN225+CN226+CN227+CN228+CN229+CN230</f>
        <v>0</v>
      </c>
      <c r="CO224" s="72">
        <f t="shared" ref="CO224:CX224" si="748">CO225+CO226+CO227+CO228+CO229+CO230</f>
        <v>0</v>
      </c>
      <c r="CP224" s="72">
        <f t="shared" si="748"/>
        <v>0</v>
      </c>
      <c r="CQ224" s="72">
        <f t="shared" si="748"/>
        <v>0</v>
      </c>
      <c r="CR224" s="72">
        <f t="shared" si="748"/>
        <v>0</v>
      </c>
      <c r="CS224" s="72">
        <f t="shared" ref="CS224:CU224" si="749">CS225+CS226+CS227+CS228+CS229+CS230</f>
        <v>0</v>
      </c>
      <c r="CT224" s="72">
        <f t="shared" si="749"/>
        <v>0</v>
      </c>
      <c r="CU224" s="72">
        <f t="shared" si="749"/>
        <v>0</v>
      </c>
      <c r="CV224" s="72">
        <f t="shared" ref="CV224" si="750">CV225+CV226+CV227+CV228+CV229+CV230</f>
        <v>0</v>
      </c>
      <c r="CW224" s="72">
        <f t="shared" si="748"/>
        <v>0</v>
      </c>
      <c r="CX224" s="72">
        <f t="shared" si="748"/>
        <v>0</v>
      </c>
      <c r="CY224" s="72"/>
      <c r="CZ224" s="72">
        <f t="shared" ref="CZ224:DC224" si="751">CZ225+CZ226+CZ227+CZ228+CZ229+CZ230</f>
        <v>0</v>
      </c>
      <c r="DA224" s="72">
        <f t="shared" si="751"/>
        <v>0</v>
      </c>
      <c r="DB224" s="72">
        <f t="shared" si="751"/>
        <v>0</v>
      </c>
      <c r="DC224" s="72">
        <f t="shared" si="751"/>
        <v>0</v>
      </c>
      <c r="DD224" s="72">
        <f t="shared" ref="DD224:DK224" si="752">DD225+DD226+DD227+DD228+DD229+DD230</f>
        <v>0</v>
      </c>
      <c r="DE224" s="72">
        <f t="shared" ref="DE224:DH224" si="753">DE225+DE226+DE227+DE228+DE229+DE230</f>
        <v>0</v>
      </c>
      <c r="DF224" s="72">
        <f t="shared" si="753"/>
        <v>0</v>
      </c>
      <c r="DG224" s="72">
        <f t="shared" si="753"/>
        <v>0</v>
      </c>
      <c r="DH224" s="72">
        <f t="shared" si="753"/>
        <v>0</v>
      </c>
      <c r="DI224" s="72">
        <f t="shared" si="752"/>
        <v>0</v>
      </c>
      <c r="DJ224" s="72">
        <f t="shared" si="752"/>
        <v>0</v>
      </c>
      <c r="DK224" s="72">
        <f t="shared" si="752"/>
        <v>0</v>
      </c>
      <c r="DL224" s="72">
        <f t="shared" ref="DL224:DO224" si="754">DL225+DL226+DL227+DL228+DL229+DL230</f>
        <v>0</v>
      </c>
      <c r="DM224" s="72">
        <f t="shared" si="754"/>
        <v>0</v>
      </c>
      <c r="DN224" s="72">
        <f t="shared" si="754"/>
        <v>0</v>
      </c>
      <c r="DO224" s="72">
        <f t="shared" si="754"/>
        <v>0</v>
      </c>
      <c r="DP224" s="71"/>
      <c r="DQ224" s="72">
        <f>DQ225+DQ226+DQ227+DQ228+DQ229+DQ230</f>
        <v>0</v>
      </c>
      <c r="DR224" s="72">
        <f>DR225+DR226+DR227+DR228+DR229+DR230</f>
        <v>0</v>
      </c>
      <c r="DS224" s="71"/>
      <c r="DT224" s="71"/>
      <c r="DU224" s="72">
        <f>DU225+DU226+DU227+DU228+DU229+DU230</f>
        <v>0</v>
      </c>
      <c r="DV224" s="72">
        <f>DV225+DV226+DV227+DV228+DV229+DV230</f>
        <v>0</v>
      </c>
      <c r="DW224" s="71"/>
      <c r="DX224" s="72">
        <f>DX225+DX226+DX227+DX228+DX229+DX230</f>
        <v>500</v>
      </c>
      <c r="DY224" s="72">
        <f>DY225+DY226+DY227+DY228+DY229+DY230</f>
        <v>500</v>
      </c>
      <c r="DZ224" s="72">
        <f>DZ225+DZ226+DZ227+DZ228+DZ229+DZ230</f>
        <v>0</v>
      </c>
      <c r="EA224" s="71">
        <f>DZ224/DY224*100</f>
        <v>0</v>
      </c>
      <c r="EB224" s="72"/>
      <c r="EC224" s="72"/>
      <c r="ED224" s="72"/>
      <c r="EE224" s="71"/>
      <c r="EF224" s="72"/>
      <c r="EG224" s="72"/>
      <c r="EH224" s="72"/>
      <c r="EI224" s="71"/>
      <c r="EJ224" s="72"/>
      <c r="EK224" s="72">
        <f>EK225+EK226+EK227+EK228+EK229+EK230</f>
        <v>0</v>
      </c>
      <c r="EL224" s="72">
        <f>EL225+EL226+EL227+EL228+EL229+EL230</f>
        <v>0</v>
      </c>
      <c r="EM224" s="72">
        <f>EM225+EM226+EM227+EM228+EM229+EM230</f>
        <v>0</v>
      </c>
      <c r="EN224" s="72"/>
      <c r="EO224" s="72"/>
      <c r="EP224" s="72"/>
      <c r="EQ224" s="71"/>
      <c r="ER224" s="71"/>
      <c r="ES224" s="71"/>
      <c r="ET224" s="71"/>
      <c r="EU224" s="71"/>
      <c r="EV224" s="76"/>
      <c r="EW224" s="76"/>
      <c r="EX224" s="76"/>
      <c r="EY224" s="76"/>
      <c r="EZ224" s="72"/>
      <c r="FA224" s="72"/>
      <c r="FB224" s="72"/>
      <c r="FC224" s="71"/>
      <c r="FD224" s="72"/>
      <c r="FE224" s="72"/>
      <c r="FF224" s="72"/>
      <c r="FG224" s="71"/>
      <c r="FH224" s="71"/>
      <c r="FI224" s="72"/>
      <c r="FJ224" s="72"/>
      <c r="FK224" s="71"/>
      <c r="FL224" s="71"/>
      <c r="FM224" s="72"/>
      <c r="FN224" s="72"/>
      <c r="FO224" s="71"/>
      <c r="FP224" s="71"/>
      <c r="FQ224" s="72"/>
      <c r="FR224" s="72"/>
      <c r="FS224" s="71"/>
      <c r="FT224" s="72"/>
      <c r="FU224" s="72"/>
      <c r="FV224" s="72"/>
      <c r="FW224" s="71"/>
      <c r="FX224" s="71"/>
      <c r="FY224" s="72"/>
      <c r="FZ224" s="72"/>
      <c r="GA224" s="71"/>
      <c r="GB224" s="71"/>
      <c r="GC224" s="72"/>
      <c r="GD224" s="72"/>
      <c r="GE224" s="71"/>
      <c r="GF224" s="71"/>
      <c r="GG224" s="72">
        <f>SUM(GG225:GG230)</f>
        <v>40</v>
      </c>
      <c r="GH224" s="72">
        <f>SUM(GH225:GH230)</f>
        <v>0</v>
      </c>
      <c r="GI224" s="71">
        <f t="shared" si="636"/>
        <v>0</v>
      </c>
      <c r="GJ224" s="71"/>
      <c r="GK224" s="72">
        <f>SUM(GK225:GK230)</f>
        <v>0</v>
      </c>
      <c r="GL224" s="72"/>
      <c r="GM224" s="71"/>
      <c r="GN224" s="71"/>
      <c r="GO224" s="72"/>
      <c r="GP224" s="72"/>
      <c r="GQ224" s="71"/>
      <c r="GR224" s="71"/>
      <c r="GS224" s="72"/>
      <c r="GT224" s="72"/>
      <c r="GU224" s="71"/>
      <c r="GV224" s="71"/>
      <c r="GW224" s="72"/>
      <c r="GX224" s="72"/>
      <c r="GY224" s="71"/>
      <c r="GZ224" s="71"/>
      <c r="HA224" s="72"/>
      <c r="HB224" s="72"/>
      <c r="HC224" s="71"/>
      <c r="HD224" s="71"/>
      <c r="HE224" s="72"/>
      <c r="HF224" s="72"/>
      <c r="HG224" s="71"/>
      <c r="HH224" s="71"/>
      <c r="HI224" s="72"/>
      <c r="HJ224" s="72"/>
      <c r="HK224" s="71"/>
      <c r="HL224" s="71"/>
      <c r="HM224" s="72"/>
      <c r="HN224" s="72"/>
      <c r="HO224" s="71"/>
      <c r="HP224" s="71"/>
      <c r="HQ224" s="72"/>
      <c r="HR224" s="72"/>
      <c r="HS224" s="71"/>
      <c r="HT224" s="71"/>
      <c r="HU224" s="72"/>
      <c r="HV224" s="72"/>
      <c r="HW224" s="71"/>
      <c r="HX224" s="71"/>
      <c r="HY224" s="72"/>
      <c r="HZ224" s="72"/>
      <c r="IA224" s="71"/>
      <c r="IB224" s="71"/>
      <c r="IC224" s="72"/>
      <c r="ID224" s="72"/>
      <c r="IE224" s="71"/>
      <c r="IF224" s="71"/>
      <c r="IG224" s="72">
        <f>SUM(IG225:IG230)</f>
        <v>6926.6853899999996</v>
      </c>
      <c r="IH224" s="72"/>
      <c r="II224" s="71"/>
      <c r="IJ224" s="71"/>
      <c r="IK224" s="72">
        <f>SUM(IK225:IK230)</f>
        <v>17809.269660000002</v>
      </c>
      <c r="IL224" s="72"/>
      <c r="IM224" s="71"/>
    </row>
    <row r="225" spans="1:247" ht="30.75" customHeight="1" x14ac:dyDescent="0.25">
      <c r="A225" s="10" t="s">
        <v>190</v>
      </c>
      <c r="B225" s="157">
        <f t="shared" si="686"/>
        <v>47599.821429999996</v>
      </c>
      <c r="C225" s="157">
        <f t="shared" si="687"/>
        <v>68585.076480000003</v>
      </c>
      <c r="D225" s="157">
        <f t="shared" si="688"/>
        <v>68585.076480000003</v>
      </c>
      <c r="E225" s="157"/>
      <c r="F225" s="229">
        <f t="shared" si="661"/>
        <v>6197.1872100000001</v>
      </c>
      <c r="G225" s="74">
        <f t="shared" si="600"/>
        <v>9.0357662746168295</v>
      </c>
      <c r="H225" s="73">
        <v>2732.2712700000002</v>
      </c>
      <c r="I225" s="73">
        <v>2732.2712700000002</v>
      </c>
      <c r="J225" s="73">
        <v>802.47190999999998</v>
      </c>
      <c r="K225" s="74">
        <f t="shared" si="725"/>
        <v>29.370140469251428</v>
      </c>
      <c r="L225" s="74">
        <v>551.53980000000001</v>
      </c>
      <c r="M225" s="74">
        <v>551.53980000000001</v>
      </c>
      <c r="N225" s="74">
        <v>551.53980000000001</v>
      </c>
      <c r="O225" s="74">
        <f>N225/M225*100</f>
        <v>100</v>
      </c>
      <c r="P225" s="73">
        <v>0</v>
      </c>
      <c r="Q225" s="73">
        <v>0</v>
      </c>
      <c r="R225" s="73">
        <v>0</v>
      </c>
      <c r="S225" s="74"/>
      <c r="T225" s="73">
        <v>714.28571999999997</v>
      </c>
      <c r="U225" s="73">
        <v>714.28571999999997</v>
      </c>
      <c r="V225" s="73">
        <v>0</v>
      </c>
      <c r="W225" s="73"/>
      <c r="X225" s="73">
        <v>112.35955</v>
      </c>
      <c r="Y225" s="73">
        <v>112.35955</v>
      </c>
      <c r="Z225" s="73">
        <v>112.35955</v>
      </c>
      <c r="AA225" s="74">
        <f>Z225/Y225*100</f>
        <v>100</v>
      </c>
      <c r="AB225" s="73"/>
      <c r="AC225" s="73"/>
      <c r="AD225" s="73"/>
      <c r="AE225" s="74"/>
      <c r="AF225" s="73">
        <v>57.065089999999998</v>
      </c>
      <c r="AG225" s="73">
        <v>57.065089999999998</v>
      </c>
      <c r="AH225" s="73">
        <v>57.065089999999998</v>
      </c>
      <c r="AI225" s="74">
        <f>AH225/AG225*100</f>
        <v>100</v>
      </c>
      <c r="AJ225" s="74"/>
      <c r="AK225" s="73"/>
      <c r="AL225" s="73"/>
      <c r="AM225" s="74"/>
      <c r="AN225" s="74"/>
      <c r="AO225" s="74"/>
      <c r="AP225" s="74"/>
      <c r="AQ225" s="74"/>
      <c r="AR225" s="73">
        <v>0</v>
      </c>
      <c r="AS225" s="73">
        <v>0</v>
      </c>
      <c r="AT225" s="73"/>
      <c r="AU225" s="74"/>
      <c r="AV225" s="73">
        <v>30758.1</v>
      </c>
      <c r="AW225" s="73">
        <v>30758.1</v>
      </c>
      <c r="AX225" s="74">
        <v>2497.0558599999999</v>
      </c>
      <c r="AY225" s="73">
        <f>AX225/AW225*100</f>
        <v>8.1183683647559519</v>
      </c>
      <c r="AZ225" s="73"/>
      <c r="BA225" s="73"/>
      <c r="BB225" s="73"/>
      <c r="BC225" s="75"/>
      <c r="BD225" s="191"/>
      <c r="BE225" s="73"/>
      <c r="BF225" s="191"/>
      <c r="BG225" s="191"/>
      <c r="BH225" s="73"/>
      <c r="BI225" s="73"/>
      <c r="BJ225" s="191"/>
      <c r="BK225" s="75"/>
      <c r="BL225" s="73"/>
      <c r="BM225" s="73"/>
      <c r="BN225" s="191"/>
      <c r="BO225" s="191"/>
      <c r="BP225" s="191"/>
      <c r="BQ225" s="73"/>
      <c r="BR225" s="191"/>
      <c r="BS225" s="191"/>
      <c r="BT225" s="73"/>
      <c r="BU225" s="73"/>
      <c r="BV225" s="73"/>
      <c r="BW225" s="74"/>
      <c r="BX225" s="73">
        <v>9674.2000000000007</v>
      </c>
      <c r="BY225" s="73">
        <v>5923.5</v>
      </c>
      <c r="BZ225" s="73">
        <v>2176.6950000000002</v>
      </c>
      <c r="CA225" s="73">
        <f>BZ225/BY225*100</f>
        <v>36.746771334515074</v>
      </c>
      <c r="CB225" s="73">
        <v>1000</v>
      </c>
      <c r="CC225" s="73"/>
      <c r="CD225" s="199"/>
      <c r="CE225" s="73"/>
      <c r="CF225" s="73">
        <v>1000</v>
      </c>
      <c r="CG225" s="163">
        <v>2000</v>
      </c>
      <c r="CH225" s="163"/>
      <c r="CI225" s="73">
        <f>CH225/CG225*100</f>
        <v>0</v>
      </c>
      <c r="CJ225" s="163">
        <v>500</v>
      </c>
      <c r="CK225" s="163">
        <v>500</v>
      </c>
      <c r="CL225" s="163"/>
      <c r="CM225" s="73">
        <f>CL225/CK225*100</f>
        <v>0</v>
      </c>
      <c r="CN225" s="73"/>
      <c r="CO225" s="73"/>
      <c r="CP225" s="191"/>
      <c r="CQ225" s="191"/>
      <c r="CR225" s="73"/>
      <c r="CS225" s="73"/>
      <c r="CT225" s="191"/>
      <c r="CU225" s="191"/>
      <c r="CV225" s="73"/>
      <c r="CW225" s="73"/>
      <c r="CX225" s="73"/>
      <c r="CY225" s="73"/>
      <c r="CZ225" s="73"/>
      <c r="DA225" s="73"/>
      <c r="DB225" s="73"/>
      <c r="DC225" s="73"/>
      <c r="DD225" s="73"/>
      <c r="DE225" s="73"/>
      <c r="DF225" s="73"/>
      <c r="DG225" s="73"/>
      <c r="DH225" s="73"/>
      <c r="DI225" s="73"/>
      <c r="DJ225" s="73"/>
      <c r="DK225" s="73"/>
      <c r="DL225" s="73"/>
      <c r="DM225" s="73"/>
      <c r="DN225" s="73"/>
      <c r="DO225" s="73"/>
      <c r="DP225" s="74"/>
      <c r="DQ225" s="73"/>
      <c r="DR225" s="73"/>
      <c r="DS225" s="74"/>
      <c r="DT225" s="74"/>
      <c r="DU225" s="73"/>
      <c r="DV225" s="73"/>
      <c r="DW225" s="74"/>
      <c r="DX225" s="73">
        <v>500</v>
      </c>
      <c r="DY225" s="73">
        <v>500</v>
      </c>
      <c r="DZ225" s="73"/>
      <c r="EA225" s="74">
        <f>DZ225/DY225*100</f>
        <v>0</v>
      </c>
      <c r="EB225" s="73"/>
      <c r="EC225" s="73"/>
      <c r="ED225" s="73"/>
      <c r="EE225" s="74"/>
      <c r="EF225" s="73"/>
      <c r="EG225" s="73"/>
      <c r="EH225" s="73"/>
      <c r="EI225" s="74"/>
      <c r="EJ225" s="191"/>
      <c r="EK225" s="73"/>
      <c r="EL225" s="191"/>
      <c r="EM225" s="191"/>
      <c r="EN225" s="73"/>
      <c r="EO225" s="73"/>
      <c r="EP225" s="73"/>
      <c r="EQ225" s="74"/>
      <c r="ER225" s="74"/>
      <c r="ES225" s="74"/>
      <c r="ET225" s="74"/>
      <c r="EU225" s="74"/>
      <c r="EV225" s="77"/>
      <c r="EW225" s="77"/>
      <c r="EX225" s="77"/>
      <c r="EY225" s="77"/>
      <c r="EZ225" s="73"/>
      <c r="FA225" s="73"/>
      <c r="FB225" s="73"/>
      <c r="FC225" s="74"/>
      <c r="FD225" s="73"/>
      <c r="FE225" s="73"/>
      <c r="FF225" s="73"/>
      <c r="FG225" s="74"/>
      <c r="FH225" s="74"/>
      <c r="FI225" s="73"/>
      <c r="FJ225" s="73"/>
      <c r="FK225" s="74"/>
      <c r="FL225" s="74"/>
      <c r="FM225" s="73"/>
      <c r="FN225" s="73"/>
      <c r="FO225" s="74"/>
      <c r="FP225" s="74"/>
      <c r="FQ225" s="73"/>
      <c r="FR225" s="73"/>
      <c r="FS225" s="74"/>
      <c r="FT225" s="73"/>
      <c r="FU225" s="73"/>
      <c r="FV225" s="73"/>
      <c r="FW225" s="74"/>
      <c r="FX225" s="74"/>
      <c r="FY225" s="73"/>
      <c r="FZ225" s="73"/>
      <c r="GA225" s="74"/>
      <c r="GB225" s="74"/>
      <c r="GC225" s="73"/>
      <c r="GD225" s="73"/>
      <c r="GE225" s="74"/>
      <c r="GF225" s="74"/>
      <c r="GG225" s="73"/>
      <c r="GH225" s="73"/>
      <c r="GI225" s="74"/>
      <c r="GJ225" s="74"/>
      <c r="GK225" s="73"/>
      <c r="GL225" s="73"/>
      <c r="GM225" s="74"/>
      <c r="GN225" s="74"/>
      <c r="GO225" s="73"/>
      <c r="GP225" s="73"/>
      <c r="GQ225" s="74"/>
      <c r="GR225" s="74"/>
      <c r="GS225" s="73"/>
      <c r="GT225" s="73"/>
      <c r="GU225" s="74"/>
      <c r="GV225" s="74"/>
      <c r="GW225" s="73"/>
      <c r="GX225" s="73"/>
      <c r="GY225" s="74"/>
      <c r="GZ225" s="74"/>
      <c r="HA225" s="73"/>
      <c r="HB225" s="73"/>
      <c r="HC225" s="74"/>
      <c r="HD225" s="74"/>
      <c r="HE225" s="73"/>
      <c r="HF225" s="73"/>
      <c r="HG225" s="74"/>
      <c r="HH225" s="74"/>
      <c r="HI225" s="73"/>
      <c r="HJ225" s="73"/>
      <c r="HK225" s="74"/>
      <c r="HL225" s="74"/>
      <c r="HM225" s="73"/>
      <c r="HN225" s="73"/>
      <c r="HO225" s="74"/>
      <c r="HP225" s="74"/>
      <c r="HQ225" s="73"/>
      <c r="HR225" s="73"/>
      <c r="HS225" s="74"/>
      <c r="HT225" s="74"/>
      <c r="HU225" s="73"/>
      <c r="HV225" s="73"/>
      <c r="HW225" s="74"/>
      <c r="HX225" s="74"/>
      <c r="HY225" s="73"/>
      <c r="HZ225" s="73"/>
      <c r="IA225" s="74"/>
      <c r="IB225" s="74"/>
      <c r="IC225" s="73"/>
      <c r="ID225" s="73"/>
      <c r="IE225" s="74"/>
      <c r="IF225" s="74"/>
      <c r="IG225" s="213">
        <v>6926.6853899999996</v>
      </c>
      <c r="IH225" s="73">
        <v>0</v>
      </c>
      <c r="II225" s="74"/>
      <c r="IJ225" s="74"/>
      <c r="IK225" s="221">
        <v>17809.269660000002</v>
      </c>
      <c r="IL225" s="73">
        <v>0</v>
      </c>
      <c r="IM225" s="74"/>
    </row>
    <row r="226" spans="1:247" ht="15.75" x14ac:dyDescent="0.25">
      <c r="A226" s="10" t="s">
        <v>401</v>
      </c>
      <c r="B226" s="157">
        <f t="shared" si="686"/>
        <v>7305</v>
      </c>
      <c r="C226" s="157">
        <f t="shared" si="687"/>
        <v>10305</v>
      </c>
      <c r="D226" s="157">
        <f t="shared" si="688"/>
        <v>10305</v>
      </c>
      <c r="E226" s="157"/>
      <c r="F226" s="229">
        <f t="shared" si="661"/>
        <v>0</v>
      </c>
      <c r="G226" s="74">
        <f t="shared" si="600"/>
        <v>0</v>
      </c>
      <c r="H226" s="74"/>
      <c r="I226" s="74"/>
      <c r="J226" s="74"/>
      <c r="K226" s="74"/>
      <c r="L226" s="74"/>
      <c r="M226" s="74"/>
      <c r="N226" s="74"/>
      <c r="O226" s="74"/>
      <c r="P226" s="74"/>
      <c r="Q226" s="74"/>
      <c r="R226" s="74"/>
      <c r="S226" s="74"/>
      <c r="T226" s="74"/>
      <c r="U226" s="74"/>
      <c r="V226" s="74"/>
      <c r="W226" s="74"/>
      <c r="X226" s="74"/>
      <c r="Y226" s="74"/>
      <c r="Z226" s="74"/>
      <c r="AA226" s="74"/>
      <c r="AB226" s="74"/>
      <c r="AC226" s="74"/>
      <c r="AD226" s="74"/>
      <c r="AE226" s="74"/>
      <c r="AF226" s="74"/>
      <c r="AG226" s="74"/>
      <c r="AH226" s="74"/>
      <c r="AI226" s="74"/>
      <c r="AJ226" s="74"/>
      <c r="AK226" s="74"/>
      <c r="AL226" s="74"/>
      <c r="AM226" s="74"/>
      <c r="AN226" s="74"/>
      <c r="AO226" s="74"/>
      <c r="AP226" s="74"/>
      <c r="AQ226" s="74"/>
      <c r="AR226" s="74"/>
      <c r="AS226" s="74"/>
      <c r="AT226" s="74"/>
      <c r="AU226" s="74"/>
      <c r="AV226" s="196"/>
      <c r="AW226" s="196"/>
      <c r="AX226" s="196"/>
      <c r="AY226" s="196"/>
      <c r="AZ226" s="74"/>
      <c r="BA226" s="74"/>
      <c r="BB226" s="74"/>
      <c r="BC226" s="192"/>
      <c r="BD226" s="192"/>
      <c r="BE226" s="74"/>
      <c r="BF226" s="74"/>
      <c r="BG226" s="192"/>
      <c r="BH226" s="74">
        <v>7305</v>
      </c>
      <c r="BI226" s="74">
        <v>7305</v>
      </c>
      <c r="BJ226" s="74">
        <v>0</v>
      </c>
      <c r="BK226" s="75">
        <f t="shared" si="689"/>
        <v>0</v>
      </c>
      <c r="BL226" s="74"/>
      <c r="BM226" s="74"/>
      <c r="BN226" s="74"/>
      <c r="BO226" s="192"/>
      <c r="BP226" s="192"/>
      <c r="BQ226" s="74"/>
      <c r="BR226" s="74"/>
      <c r="BS226" s="192"/>
      <c r="BT226" s="74"/>
      <c r="BU226" s="74">
        <v>3000</v>
      </c>
      <c r="BV226" s="74">
        <v>0</v>
      </c>
      <c r="BW226" s="74"/>
      <c r="BX226" s="73"/>
      <c r="BY226" s="73"/>
      <c r="BZ226" s="74"/>
      <c r="CA226" s="192"/>
      <c r="CB226" s="74"/>
      <c r="CC226" s="74"/>
      <c r="CD226" s="74"/>
      <c r="CE226" s="192"/>
      <c r="CF226" s="74"/>
      <c r="CG226" s="74"/>
      <c r="CH226" s="74"/>
      <c r="CI226" s="74"/>
      <c r="CJ226" s="74"/>
      <c r="CK226" s="74"/>
      <c r="CL226" s="74"/>
      <c r="CM226" s="74"/>
      <c r="CN226" s="73"/>
      <c r="CO226" s="73"/>
      <c r="CP226" s="74"/>
      <c r="CQ226" s="192"/>
      <c r="CR226" s="73"/>
      <c r="CS226" s="73"/>
      <c r="CT226" s="74"/>
      <c r="CU226" s="192"/>
      <c r="CV226" s="74"/>
      <c r="CW226" s="74"/>
      <c r="CX226" s="74"/>
      <c r="CY226" s="192"/>
      <c r="CZ226" s="74"/>
      <c r="DA226" s="74"/>
      <c r="DB226" s="74"/>
      <c r="DC226" s="192"/>
      <c r="DD226" s="74"/>
      <c r="DE226" s="74"/>
      <c r="DF226" s="74"/>
      <c r="DG226" s="192"/>
      <c r="DH226" s="74"/>
      <c r="DI226" s="74"/>
      <c r="DJ226" s="74"/>
      <c r="DK226" s="192"/>
      <c r="DL226" s="74"/>
      <c r="DM226" s="74"/>
      <c r="DN226" s="74"/>
      <c r="DO226" s="192"/>
      <c r="DP226" s="74"/>
      <c r="DQ226" s="74"/>
      <c r="DR226" s="74"/>
      <c r="DS226" s="74"/>
      <c r="DT226" s="74"/>
      <c r="DU226" s="74"/>
      <c r="DV226" s="74"/>
      <c r="DW226" s="74"/>
      <c r="DX226" s="74"/>
      <c r="DY226" s="74"/>
      <c r="DZ226" s="74"/>
      <c r="EA226" s="74"/>
      <c r="EB226" s="74"/>
      <c r="EC226" s="74"/>
      <c r="ED226" s="74"/>
      <c r="EE226" s="74"/>
      <c r="EF226" s="74"/>
      <c r="EG226" s="74"/>
      <c r="EH226" s="74"/>
      <c r="EI226" s="74"/>
      <c r="EJ226" s="192"/>
      <c r="EK226" s="73"/>
      <c r="EL226" s="74"/>
      <c r="EM226" s="192"/>
      <c r="EN226" s="74"/>
      <c r="EO226" s="74"/>
      <c r="EP226" s="74"/>
      <c r="EQ226" s="74"/>
      <c r="ER226" s="74"/>
      <c r="ES226" s="74"/>
      <c r="ET226" s="74"/>
      <c r="EU226" s="74"/>
      <c r="EV226" s="77"/>
      <c r="EW226" s="77"/>
      <c r="EX226" s="77"/>
      <c r="EY226" s="77"/>
      <c r="EZ226" s="74"/>
      <c r="FA226" s="74"/>
      <c r="FB226" s="74"/>
      <c r="FC226" s="74"/>
      <c r="FD226" s="74"/>
      <c r="FE226" s="74"/>
      <c r="FF226" s="74"/>
      <c r="FG226" s="74"/>
      <c r="FH226" s="74"/>
      <c r="FI226" s="74"/>
      <c r="FJ226" s="74"/>
      <c r="FK226" s="74"/>
      <c r="FL226" s="74"/>
      <c r="FM226" s="74"/>
      <c r="FN226" s="74"/>
      <c r="FO226" s="74"/>
      <c r="FP226" s="74"/>
      <c r="FQ226" s="74"/>
      <c r="FR226" s="74"/>
      <c r="FS226" s="74"/>
      <c r="FT226" s="74"/>
      <c r="FU226" s="74"/>
      <c r="FV226" s="74"/>
      <c r="FW226" s="74"/>
      <c r="FX226" s="74"/>
      <c r="FY226" s="74"/>
      <c r="FZ226" s="74"/>
      <c r="GA226" s="74"/>
      <c r="GB226" s="74"/>
      <c r="GC226" s="74"/>
      <c r="GD226" s="74"/>
      <c r="GE226" s="74"/>
      <c r="GF226" s="74"/>
      <c r="GG226" s="74"/>
      <c r="GH226" s="74"/>
      <c r="GI226" s="74"/>
      <c r="GJ226" s="74"/>
      <c r="GK226" s="74"/>
      <c r="GL226" s="74"/>
      <c r="GM226" s="74"/>
      <c r="GN226" s="74"/>
      <c r="GO226" s="74"/>
      <c r="GP226" s="74"/>
      <c r="GQ226" s="74"/>
      <c r="GR226" s="74"/>
      <c r="GS226" s="74"/>
      <c r="GT226" s="74"/>
      <c r="GU226" s="74"/>
      <c r="GV226" s="74"/>
      <c r="GW226" s="74"/>
      <c r="GX226" s="74"/>
      <c r="GY226" s="74"/>
      <c r="GZ226" s="74"/>
      <c r="HA226" s="74"/>
      <c r="HB226" s="74"/>
      <c r="HC226" s="74"/>
      <c r="HD226" s="74"/>
      <c r="HE226" s="74"/>
      <c r="HF226" s="74"/>
      <c r="HG226" s="74"/>
      <c r="HH226" s="74"/>
      <c r="HI226" s="74"/>
      <c r="HJ226" s="74"/>
      <c r="HK226" s="74"/>
      <c r="HL226" s="74"/>
      <c r="HM226" s="74"/>
      <c r="HN226" s="74"/>
      <c r="HO226" s="74"/>
      <c r="HP226" s="74"/>
      <c r="HQ226" s="74"/>
      <c r="HR226" s="74"/>
      <c r="HS226" s="74"/>
      <c r="HT226" s="74"/>
      <c r="HU226" s="74"/>
      <c r="HV226" s="74"/>
      <c r="HW226" s="74"/>
      <c r="HX226" s="74"/>
      <c r="HY226" s="74"/>
      <c r="HZ226" s="74"/>
      <c r="IA226" s="74"/>
      <c r="IB226" s="74"/>
      <c r="IC226" s="74"/>
      <c r="ID226" s="74"/>
      <c r="IE226" s="74"/>
      <c r="IF226" s="74"/>
      <c r="IG226" s="74"/>
      <c r="IH226" s="74"/>
      <c r="II226" s="74"/>
      <c r="IJ226" s="74"/>
      <c r="IK226" s="74"/>
      <c r="IL226" s="74"/>
      <c r="IM226" s="74"/>
    </row>
    <row r="227" spans="1:247" ht="15.75" x14ac:dyDescent="0.25">
      <c r="A227" s="10" t="s">
        <v>325</v>
      </c>
      <c r="B227" s="157">
        <f t="shared" si="686"/>
        <v>0</v>
      </c>
      <c r="C227" s="157">
        <f t="shared" si="687"/>
        <v>0</v>
      </c>
      <c r="D227" s="157">
        <f t="shared" si="688"/>
        <v>0</v>
      </c>
      <c r="E227" s="157"/>
      <c r="F227" s="229">
        <f t="shared" si="661"/>
        <v>0</v>
      </c>
      <c r="G227" s="74"/>
      <c r="H227" s="74"/>
      <c r="I227" s="74"/>
      <c r="J227" s="74"/>
      <c r="K227" s="74"/>
      <c r="L227" s="74"/>
      <c r="M227" s="74"/>
      <c r="N227" s="74"/>
      <c r="O227" s="74"/>
      <c r="P227" s="74"/>
      <c r="Q227" s="74"/>
      <c r="R227" s="74"/>
      <c r="S227" s="74"/>
      <c r="T227" s="74"/>
      <c r="U227" s="74"/>
      <c r="V227" s="74"/>
      <c r="W227" s="74"/>
      <c r="X227" s="74"/>
      <c r="Y227" s="74"/>
      <c r="Z227" s="74"/>
      <c r="AA227" s="74"/>
      <c r="AB227" s="74"/>
      <c r="AC227" s="74"/>
      <c r="AD227" s="74"/>
      <c r="AE227" s="74"/>
      <c r="AF227" s="74"/>
      <c r="AG227" s="74"/>
      <c r="AH227" s="74"/>
      <c r="AI227" s="74"/>
      <c r="AJ227" s="74"/>
      <c r="AK227" s="74"/>
      <c r="AL227" s="74"/>
      <c r="AM227" s="74"/>
      <c r="AN227" s="74"/>
      <c r="AO227" s="74"/>
      <c r="AP227" s="74"/>
      <c r="AQ227" s="74"/>
      <c r="AR227" s="74"/>
      <c r="AS227" s="74"/>
      <c r="AT227" s="74"/>
      <c r="AU227" s="74"/>
      <c r="AV227" s="196"/>
      <c r="AW227" s="196"/>
      <c r="AX227" s="196"/>
      <c r="AY227" s="196"/>
      <c r="AZ227" s="74"/>
      <c r="BA227" s="74"/>
      <c r="BB227" s="74"/>
      <c r="BC227" s="192"/>
      <c r="BD227" s="192"/>
      <c r="BE227" s="74"/>
      <c r="BF227" s="74"/>
      <c r="BG227" s="192"/>
      <c r="BH227" s="74"/>
      <c r="BI227" s="74"/>
      <c r="BJ227" s="74"/>
      <c r="BK227" s="75"/>
      <c r="BL227" s="74"/>
      <c r="BM227" s="74"/>
      <c r="BN227" s="74"/>
      <c r="BO227" s="192"/>
      <c r="BP227" s="192"/>
      <c r="BQ227" s="74"/>
      <c r="BR227" s="74"/>
      <c r="BS227" s="192"/>
      <c r="BT227" s="74"/>
      <c r="BU227" s="74"/>
      <c r="BV227" s="74"/>
      <c r="BW227" s="74"/>
      <c r="BX227" s="73"/>
      <c r="BY227" s="73"/>
      <c r="BZ227" s="74"/>
      <c r="CA227" s="192"/>
      <c r="CB227" s="74"/>
      <c r="CC227" s="74"/>
      <c r="CD227" s="74"/>
      <c r="CE227" s="192"/>
      <c r="CF227" s="74"/>
      <c r="CG227" s="74"/>
      <c r="CH227" s="74"/>
      <c r="CI227" s="74"/>
      <c r="CJ227" s="74"/>
      <c r="CK227" s="74"/>
      <c r="CL227" s="74"/>
      <c r="CM227" s="74"/>
      <c r="CN227" s="73"/>
      <c r="CO227" s="73"/>
      <c r="CP227" s="74"/>
      <c r="CQ227" s="192"/>
      <c r="CR227" s="73"/>
      <c r="CS227" s="73"/>
      <c r="CT227" s="74"/>
      <c r="CU227" s="192"/>
      <c r="CV227" s="74"/>
      <c r="CW227" s="74"/>
      <c r="CX227" s="74"/>
      <c r="CY227" s="192"/>
      <c r="CZ227" s="74"/>
      <c r="DA227" s="74"/>
      <c r="DB227" s="74"/>
      <c r="DC227" s="192"/>
      <c r="DD227" s="74"/>
      <c r="DE227" s="74"/>
      <c r="DF227" s="74"/>
      <c r="DG227" s="192"/>
      <c r="DH227" s="74"/>
      <c r="DI227" s="74"/>
      <c r="DJ227" s="74"/>
      <c r="DK227" s="192"/>
      <c r="DL227" s="74"/>
      <c r="DM227" s="74"/>
      <c r="DN227" s="74"/>
      <c r="DO227" s="192"/>
      <c r="DP227" s="74"/>
      <c r="DQ227" s="74"/>
      <c r="DR227" s="74"/>
      <c r="DS227" s="74"/>
      <c r="DT227" s="74"/>
      <c r="DU227" s="74"/>
      <c r="DV227" s="74"/>
      <c r="DW227" s="74"/>
      <c r="DX227" s="74"/>
      <c r="DY227" s="74"/>
      <c r="DZ227" s="74"/>
      <c r="EA227" s="74"/>
      <c r="EB227" s="74"/>
      <c r="EC227" s="74"/>
      <c r="ED227" s="74"/>
      <c r="EE227" s="74"/>
      <c r="EF227" s="74"/>
      <c r="EG227" s="74"/>
      <c r="EH227" s="74"/>
      <c r="EI227" s="74"/>
      <c r="EJ227" s="192"/>
      <c r="EK227" s="73"/>
      <c r="EL227" s="74"/>
      <c r="EM227" s="192"/>
      <c r="EN227" s="74"/>
      <c r="EO227" s="74"/>
      <c r="EP227" s="74"/>
      <c r="EQ227" s="74"/>
      <c r="ER227" s="74"/>
      <c r="ES227" s="74"/>
      <c r="ET227" s="74"/>
      <c r="EU227" s="74"/>
      <c r="EV227" s="77"/>
      <c r="EW227" s="77"/>
      <c r="EX227" s="77"/>
      <c r="EY227" s="77"/>
      <c r="EZ227" s="74"/>
      <c r="FA227" s="74"/>
      <c r="FB227" s="74"/>
      <c r="FC227" s="74"/>
      <c r="FD227" s="74"/>
      <c r="FE227" s="74"/>
      <c r="FF227" s="74"/>
      <c r="FG227" s="74"/>
      <c r="FH227" s="74"/>
      <c r="FI227" s="74"/>
      <c r="FJ227" s="74"/>
      <c r="FK227" s="74"/>
      <c r="FL227" s="74"/>
      <c r="FM227" s="74"/>
      <c r="FN227" s="74"/>
      <c r="FO227" s="74"/>
      <c r="FP227" s="74"/>
      <c r="FQ227" s="74"/>
      <c r="FR227" s="74"/>
      <c r="FS227" s="74"/>
      <c r="FT227" s="74"/>
      <c r="FU227" s="74"/>
      <c r="FV227" s="74"/>
      <c r="FW227" s="74"/>
      <c r="FX227" s="74"/>
      <c r="FY227" s="74"/>
      <c r="FZ227" s="74"/>
      <c r="GA227" s="74"/>
      <c r="GB227" s="74"/>
      <c r="GC227" s="74"/>
      <c r="GD227" s="74"/>
      <c r="GE227" s="74"/>
      <c r="GF227" s="74"/>
      <c r="GG227" s="74"/>
      <c r="GH227" s="74"/>
      <c r="GI227" s="74"/>
      <c r="GJ227" s="74"/>
      <c r="GK227" s="74"/>
      <c r="GL227" s="74"/>
      <c r="GM227" s="74"/>
      <c r="GN227" s="74"/>
      <c r="GO227" s="74"/>
      <c r="GP227" s="74"/>
      <c r="GQ227" s="74"/>
      <c r="GR227" s="74"/>
      <c r="GS227" s="74"/>
      <c r="GT227" s="74"/>
      <c r="GU227" s="74"/>
      <c r="GV227" s="74"/>
      <c r="GW227" s="74"/>
      <c r="GX227" s="74"/>
      <c r="GY227" s="74"/>
      <c r="GZ227" s="74"/>
      <c r="HA227" s="74"/>
      <c r="HB227" s="74"/>
      <c r="HC227" s="74"/>
      <c r="HD227" s="74"/>
      <c r="HE227" s="74"/>
      <c r="HF227" s="74"/>
      <c r="HG227" s="74"/>
      <c r="HH227" s="74"/>
      <c r="HI227" s="74"/>
      <c r="HJ227" s="74"/>
      <c r="HK227" s="74"/>
      <c r="HL227" s="74"/>
      <c r="HM227" s="74"/>
      <c r="HN227" s="74"/>
      <c r="HO227" s="74"/>
      <c r="HP227" s="74"/>
      <c r="HQ227" s="74"/>
      <c r="HR227" s="74"/>
      <c r="HS227" s="74"/>
      <c r="HT227" s="74"/>
      <c r="HU227" s="74"/>
      <c r="HV227" s="74"/>
      <c r="HW227" s="74"/>
      <c r="HX227" s="74"/>
      <c r="HY227" s="74"/>
      <c r="HZ227" s="74"/>
      <c r="IA227" s="74"/>
      <c r="IB227" s="74"/>
      <c r="IC227" s="74"/>
      <c r="ID227" s="74"/>
      <c r="IE227" s="74"/>
      <c r="IF227" s="74"/>
      <c r="IG227" s="74"/>
      <c r="IH227" s="74"/>
      <c r="II227" s="74"/>
      <c r="IJ227" s="74"/>
      <c r="IK227" s="74"/>
      <c r="IL227" s="74"/>
      <c r="IM227" s="74"/>
    </row>
    <row r="228" spans="1:247" ht="15.75" x14ac:dyDescent="0.25">
      <c r="A228" s="10" t="s">
        <v>402</v>
      </c>
      <c r="B228" s="157">
        <f t="shared" si="686"/>
        <v>0</v>
      </c>
      <c r="C228" s="157">
        <f t="shared" si="687"/>
        <v>0</v>
      </c>
      <c r="D228" s="157">
        <f t="shared" si="688"/>
        <v>0</v>
      </c>
      <c r="E228" s="157"/>
      <c r="F228" s="229">
        <f t="shared" si="661"/>
        <v>0</v>
      </c>
      <c r="G228" s="74"/>
      <c r="H228" s="74"/>
      <c r="I228" s="74"/>
      <c r="J228" s="74"/>
      <c r="K228" s="74"/>
      <c r="L228" s="74"/>
      <c r="M228" s="74"/>
      <c r="N228" s="74"/>
      <c r="O228" s="74"/>
      <c r="P228" s="74"/>
      <c r="Q228" s="74"/>
      <c r="R228" s="74"/>
      <c r="S228" s="74"/>
      <c r="T228" s="74"/>
      <c r="U228" s="74"/>
      <c r="V228" s="74"/>
      <c r="W228" s="74"/>
      <c r="X228" s="74"/>
      <c r="Y228" s="74"/>
      <c r="Z228" s="74"/>
      <c r="AA228" s="74"/>
      <c r="AB228" s="74"/>
      <c r="AC228" s="74"/>
      <c r="AD228" s="74"/>
      <c r="AE228" s="74"/>
      <c r="AF228" s="74"/>
      <c r="AG228" s="74"/>
      <c r="AH228" s="74"/>
      <c r="AI228" s="74"/>
      <c r="AJ228" s="74"/>
      <c r="AK228" s="74"/>
      <c r="AL228" s="74"/>
      <c r="AM228" s="74"/>
      <c r="AN228" s="74"/>
      <c r="AO228" s="74"/>
      <c r="AP228" s="74"/>
      <c r="AQ228" s="74"/>
      <c r="AR228" s="74"/>
      <c r="AS228" s="74"/>
      <c r="AT228" s="74"/>
      <c r="AU228" s="74"/>
      <c r="AV228" s="196"/>
      <c r="AW228" s="196"/>
      <c r="AX228" s="196"/>
      <c r="AY228" s="196"/>
      <c r="AZ228" s="74"/>
      <c r="BA228" s="74"/>
      <c r="BB228" s="74"/>
      <c r="BC228" s="192"/>
      <c r="BD228" s="192"/>
      <c r="BE228" s="74"/>
      <c r="BF228" s="74"/>
      <c r="BG228" s="192"/>
      <c r="BH228" s="74"/>
      <c r="BI228" s="74"/>
      <c r="BJ228" s="74"/>
      <c r="BK228" s="75"/>
      <c r="BL228" s="74"/>
      <c r="BM228" s="74"/>
      <c r="BN228" s="74"/>
      <c r="BO228" s="192"/>
      <c r="BP228" s="192"/>
      <c r="BQ228" s="74"/>
      <c r="BR228" s="74"/>
      <c r="BS228" s="192"/>
      <c r="BT228" s="74"/>
      <c r="BU228" s="74"/>
      <c r="BV228" s="74"/>
      <c r="BW228" s="74"/>
      <c r="BX228" s="73"/>
      <c r="BY228" s="73"/>
      <c r="BZ228" s="74"/>
      <c r="CA228" s="192"/>
      <c r="CB228" s="74"/>
      <c r="CC228" s="74"/>
      <c r="CD228" s="74"/>
      <c r="CE228" s="192"/>
      <c r="CF228" s="74"/>
      <c r="CG228" s="74"/>
      <c r="CH228" s="74"/>
      <c r="CI228" s="74"/>
      <c r="CJ228" s="74"/>
      <c r="CK228" s="74"/>
      <c r="CL228" s="74"/>
      <c r="CM228" s="74"/>
      <c r="CN228" s="73"/>
      <c r="CO228" s="73"/>
      <c r="CP228" s="74"/>
      <c r="CQ228" s="192"/>
      <c r="CR228" s="73"/>
      <c r="CS228" s="73"/>
      <c r="CT228" s="74"/>
      <c r="CU228" s="192"/>
      <c r="CV228" s="74"/>
      <c r="CW228" s="74"/>
      <c r="CX228" s="74"/>
      <c r="CY228" s="192"/>
      <c r="CZ228" s="74"/>
      <c r="DA228" s="74"/>
      <c r="DB228" s="74"/>
      <c r="DC228" s="192"/>
      <c r="DD228" s="74"/>
      <c r="DE228" s="74"/>
      <c r="DF228" s="74"/>
      <c r="DG228" s="192"/>
      <c r="DH228" s="74"/>
      <c r="DI228" s="74"/>
      <c r="DJ228" s="74"/>
      <c r="DK228" s="192"/>
      <c r="DL228" s="74"/>
      <c r="DM228" s="74"/>
      <c r="DN228" s="74"/>
      <c r="DO228" s="192"/>
      <c r="DP228" s="74"/>
      <c r="DQ228" s="74"/>
      <c r="DR228" s="74"/>
      <c r="DS228" s="74"/>
      <c r="DT228" s="74"/>
      <c r="DU228" s="74"/>
      <c r="DV228" s="74"/>
      <c r="DW228" s="74"/>
      <c r="DX228" s="74"/>
      <c r="DY228" s="74"/>
      <c r="DZ228" s="74"/>
      <c r="EA228" s="74"/>
      <c r="EB228" s="74"/>
      <c r="EC228" s="74"/>
      <c r="ED228" s="74"/>
      <c r="EE228" s="74"/>
      <c r="EF228" s="74"/>
      <c r="EG228" s="74"/>
      <c r="EH228" s="74"/>
      <c r="EI228" s="74"/>
      <c r="EJ228" s="192"/>
      <c r="EK228" s="73"/>
      <c r="EL228" s="74"/>
      <c r="EM228" s="192"/>
      <c r="EN228" s="74"/>
      <c r="EO228" s="74"/>
      <c r="EP228" s="74"/>
      <c r="EQ228" s="74"/>
      <c r="ER228" s="74"/>
      <c r="ES228" s="74"/>
      <c r="ET228" s="74"/>
      <c r="EU228" s="74"/>
      <c r="EV228" s="77"/>
      <c r="EW228" s="77"/>
      <c r="EX228" s="77"/>
      <c r="EY228" s="77"/>
      <c r="EZ228" s="74"/>
      <c r="FA228" s="74"/>
      <c r="FB228" s="74"/>
      <c r="FC228" s="74"/>
      <c r="FD228" s="74"/>
      <c r="FE228" s="74"/>
      <c r="FF228" s="74"/>
      <c r="FG228" s="74"/>
      <c r="FH228" s="74"/>
      <c r="FI228" s="74"/>
      <c r="FJ228" s="74"/>
      <c r="FK228" s="74"/>
      <c r="FL228" s="74"/>
      <c r="FM228" s="74"/>
      <c r="FN228" s="74"/>
      <c r="FO228" s="74"/>
      <c r="FP228" s="74"/>
      <c r="FQ228" s="74"/>
      <c r="FR228" s="74"/>
      <c r="FS228" s="74"/>
      <c r="FT228" s="74"/>
      <c r="FU228" s="74"/>
      <c r="FV228" s="74"/>
      <c r="FW228" s="74"/>
      <c r="FX228" s="74"/>
      <c r="FY228" s="74"/>
      <c r="FZ228" s="74"/>
      <c r="GA228" s="74"/>
      <c r="GB228" s="74"/>
      <c r="GC228" s="74"/>
      <c r="GD228" s="74"/>
      <c r="GE228" s="74"/>
      <c r="GF228" s="74"/>
      <c r="GG228" s="74"/>
      <c r="GH228" s="74"/>
      <c r="GI228" s="74"/>
      <c r="GJ228" s="74"/>
      <c r="GK228" s="74"/>
      <c r="GL228" s="74"/>
      <c r="GM228" s="74"/>
      <c r="GN228" s="74"/>
      <c r="GO228" s="74"/>
      <c r="GP228" s="74"/>
      <c r="GQ228" s="74"/>
      <c r="GR228" s="74"/>
      <c r="GS228" s="74"/>
      <c r="GT228" s="74"/>
      <c r="GU228" s="74"/>
      <c r="GV228" s="74"/>
      <c r="GW228" s="74"/>
      <c r="GX228" s="74"/>
      <c r="GY228" s="74"/>
      <c r="GZ228" s="74"/>
      <c r="HA228" s="74"/>
      <c r="HB228" s="74"/>
      <c r="HC228" s="74"/>
      <c r="HD228" s="74"/>
      <c r="HE228" s="74"/>
      <c r="HF228" s="74"/>
      <c r="HG228" s="74"/>
      <c r="HH228" s="74"/>
      <c r="HI228" s="74"/>
      <c r="HJ228" s="74"/>
      <c r="HK228" s="74"/>
      <c r="HL228" s="74"/>
      <c r="HM228" s="74"/>
      <c r="HN228" s="74"/>
      <c r="HO228" s="74"/>
      <c r="HP228" s="74"/>
      <c r="HQ228" s="74"/>
      <c r="HR228" s="74"/>
      <c r="HS228" s="74"/>
      <c r="HT228" s="74"/>
      <c r="HU228" s="74"/>
      <c r="HV228" s="74"/>
      <c r="HW228" s="74"/>
      <c r="HX228" s="74"/>
      <c r="HY228" s="74"/>
      <c r="HZ228" s="74"/>
      <c r="IA228" s="74"/>
      <c r="IB228" s="74"/>
      <c r="IC228" s="74"/>
      <c r="ID228" s="74"/>
      <c r="IE228" s="74"/>
      <c r="IF228" s="74"/>
      <c r="IG228" s="74"/>
      <c r="IH228" s="74"/>
      <c r="II228" s="74"/>
      <c r="IJ228" s="74"/>
      <c r="IK228" s="74"/>
      <c r="IL228" s="74"/>
      <c r="IM228" s="74"/>
    </row>
    <row r="229" spans="1:247" ht="15.75" x14ac:dyDescent="0.25">
      <c r="A229" s="10" t="s">
        <v>223</v>
      </c>
      <c r="B229" s="157">
        <f t="shared" si="686"/>
        <v>6000</v>
      </c>
      <c r="C229" s="157">
        <f t="shared" si="687"/>
        <v>6040</v>
      </c>
      <c r="D229" s="157">
        <f t="shared" si="688"/>
        <v>6040</v>
      </c>
      <c r="E229" s="157"/>
      <c r="F229" s="229">
        <f t="shared" si="661"/>
        <v>0</v>
      </c>
      <c r="G229" s="74">
        <f t="shared" ref="G229:G234" si="755">F229/C229*100</f>
        <v>0</v>
      </c>
      <c r="H229" s="74"/>
      <c r="I229" s="74"/>
      <c r="J229" s="74"/>
      <c r="K229" s="74"/>
      <c r="L229" s="74"/>
      <c r="M229" s="74"/>
      <c r="N229" s="74"/>
      <c r="O229" s="74"/>
      <c r="P229" s="74"/>
      <c r="Q229" s="74"/>
      <c r="R229" s="74"/>
      <c r="S229" s="74"/>
      <c r="T229" s="74"/>
      <c r="U229" s="74"/>
      <c r="V229" s="74"/>
      <c r="W229" s="74"/>
      <c r="X229" s="74"/>
      <c r="Y229" s="74"/>
      <c r="Z229" s="74"/>
      <c r="AA229" s="74"/>
      <c r="AB229" s="74"/>
      <c r="AC229" s="74"/>
      <c r="AD229" s="74"/>
      <c r="AE229" s="74"/>
      <c r="AF229" s="74"/>
      <c r="AG229" s="74"/>
      <c r="AH229" s="74"/>
      <c r="AI229" s="74"/>
      <c r="AJ229" s="74"/>
      <c r="AK229" s="74"/>
      <c r="AL229" s="74"/>
      <c r="AM229" s="74"/>
      <c r="AN229" s="74"/>
      <c r="AO229" s="74"/>
      <c r="AP229" s="74"/>
      <c r="AQ229" s="74"/>
      <c r="AR229" s="74">
        <v>6000</v>
      </c>
      <c r="AS229" s="74">
        <v>6000</v>
      </c>
      <c r="AT229" s="74">
        <v>0</v>
      </c>
      <c r="AU229" s="74">
        <f>AT229/AS229*100</f>
        <v>0</v>
      </c>
      <c r="AV229" s="196"/>
      <c r="AW229" s="196"/>
      <c r="AX229" s="196"/>
      <c r="AY229" s="196"/>
      <c r="AZ229" s="74"/>
      <c r="BA229" s="74"/>
      <c r="BB229" s="74"/>
      <c r="BC229" s="192"/>
      <c r="BD229" s="192"/>
      <c r="BE229" s="74"/>
      <c r="BF229" s="74"/>
      <c r="BG229" s="192"/>
      <c r="BH229" s="74"/>
      <c r="BI229" s="74"/>
      <c r="BJ229" s="74"/>
      <c r="BK229" s="75"/>
      <c r="BL229" s="74"/>
      <c r="BM229" s="74"/>
      <c r="BN229" s="74"/>
      <c r="BO229" s="192"/>
      <c r="BP229" s="192"/>
      <c r="BQ229" s="74"/>
      <c r="BR229" s="74"/>
      <c r="BS229" s="192"/>
      <c r="BT229" s="74"/>
      <c r="BU229" s="74"/>
      <c r="BV229" s="74"/>
      <c r="BW229" s="74"/>
      <c r="BX229" s="73"/>
      <c r="BY229" s="73"/>
      <c r="BZ229" s="74"/>
      <c r="CA229" s="192"/>
      <c r="CB229" s="74"/>
      <c r="CC229" s="74"/>
      <c r="CD229" s="74"/>
      <c r="CE229" s="192"/>
      <c r="CF229" s="74"/>
      <c r="CG229" s="74"/>
      <c r="CH229" s="74"/>
      <c r="CI229" s="74"/>
      <c r="CJ229" s="74"/>
      <c r="CK229" s="74"/>
      <c r="CL229" s="74"/>
      <c r="CM229" s="74"/>
      <c r="CN229" s="73"/>
      <c r="CO229" s="73"/>
      <c r="CP229" s="74"/>
      <c r="CQ229" s="192"/>
      <c r="CR229" s="73"/>
      <c r="CS229" s="73"/>
      <c r="CT229" s="74"/>
      <c r="CU229" s="192"/>
      <c r="CV229" s="74"/>
      <c r="CW229" s="74"/>
      <c r="CX229" s="74"/>
      <c r="CY229" s="192"/>
      <c r="CZ229" s="74"/>
      <c r="DA229" s="74"/>
      <c r="DB229" s="74"/>
      <c r="DC229" s="192"/>
      <c r="DD229" s="74"/>
      <c r="DE229" s="74"/>
      <c r="DF229" s="74"/>
      <c r="DG229" s="192"/>
      <c r="DH229" s="74"/>
      <c r="DI229" s="74"/>
      <c r="DJ229" s="74"/>
      <c r="DK229" s="192"/>
      <c r="DL229" s="74"/>
      <c r="DM229" s="74"/>
      <c r="DN229" s="74"/>
      <c r="DO229" s="192"/>
      <c r="DP229" s="74"/>
      <c r="DQ229" s="74"/>
      <c r="DR229" s="74"/>
      <c r="DS229" s="74"/>
      <c r="DT229" s="74"/>
      <c r="DU229" s="74"/>
      <c r="DV229" s="74"/>
      <c r="DW229" s="74"/>
      <c r="DX229" s="74"/>
      <c r="DY229" s="74"/>
      <c r="DZ229" s="74"/>
      <c r="EA229" s="74"/>
      <c r="EB229" s="74"/>
      <c r="EC229" s="74"/>
      <c r="ED229" s="74"/>
      <c r="EE229" s="74"/>
      <c r="EF229" s="74"/>
      <c r="EG229" s="74"/>
      <c r="EH229" s="74"/>
      <c r="EI229" s="74"/>
      <c r="EJ229" s="192"/>
      <c r="EK229" s="73"/>
      <c r="EL229" s="74"/>
      <c r="EM229" s="192"/>
      <c r="EN229" s="74"/>
      <c r="EO229" s="74"/>
      <c r="EP229" s="74"/>
      <c r="EQ229" s="74"/>
      <c r="ER229" s="74"/>
      <c r="ES229" s="74"/>
      <c r="ET229" s="74"/>
      <c r="EU229" s="74"/>
      <c r="EV229" s="77"/>
      <c r="EW229" s="77"/>
      <c r="EX229" s="77"/>
      <c r="EY229" s="77"/>
      <c r="EZ229" s="74"/>
      <c r="FA229" s="74"/>
      <c r="FB229" s="74"/>
      <c r="FC229" s="74"/>
      <c r="FD229" s="74"/>
      <c r="FE229" s="74"/>
      <c r="FF229" s="74"/>
      <c r="FG229" s="74"/>
      <c r="FH229" s="74"/>
      <c r="FI229" s="74"/>
      <c r="FJ229" s="74"/>
      <c r="FK229" s="74"/>
      <c r="FL229" s="74"/>
      <c r="FM229" s="74"/>
      <c r="FN229" s="74"/>
      <c r="FO229" s="74"/>
      <c r="FP229" s="74"/>
      <c r="FQ229" s="74"/>
      <c r="FR229" s="74"/>
      <c r="FS229" s="74"/>
      <c r="FT229" s="74"/>
      <c r="FU229" s="74"/>
      <c r="FV229" s="74"/>
      <c r="FW229" s="74"/>
      <c r="FX229" s="74"/>
      <c r="FY229" s="74"/>
      <c r="FZ229" s="74"/>
      <c r="GA229" s="74"/>
      <c r="GB229" s="74"/>
      <c r="GC229" s="74"/>
      <c r="GD229" s="74"/>
      <c r="GE229" s="74"/>
      <c r="GF229" s="74"/>
      <c r="GG229" s="74">
        <v>40</v>
      </c>
      <c r="GH229" s="74">
        <v>0</v>
      </c>
      <c r="GI229" s="74">
        <f t="shared" si="636"/>
        <v>0</v>
      </c>
      <c r="GJ229" s="74"/>
      <c r="GK229" s="74"/>
      <c r="GL229" s="74"/>
      <c r="GM229" s="74"/>
      <c r="GN229" s="74"/>
      <c r="GO229" s="74"/>
      <c r="GP229" s="74"/>
      <c r="GQ229" s="74"/>
      <c r="GR229" s="74"/>
      <c r="GS229" s="74"/>
      <c r="GT229" s="74"/>
      <c r="GU229" s="74"/>
      <c r="GV229" s="74"/>
      <c r="GW229" s="74"/>
      <c r="GX229" s="74"/>
      <c r="GY229" s="74"/>
      <c r="GZ229" s="74"/>
      <c r="HA229" s="74"/>
      <c r="HB229" s="74"/>
      <c r="HC229" s="74"/>
      <c r="HD229" s="74"/>
      <c r="HE229" s="74"/>
      <c r="HF229" s="74"/>
      <c r="HG229" s="74"/>
      <c r="HH229" s="74"/>
      <c r="HI229" s="74"/>
      <c r="HJ229" s="74"/>
      <c r="HK229" s="74"/>
      <c r="HL229" s="74"/>
      <c r="HM229" s="74"/>
      <c r="HN229" s="74"/>
      <c r="HO229" s="74"/>
      <c r="HP229" s="74"/>
      <c r="HQ229" s="74"/>
      <c r="HR229" s="74"/>
      <c r="HS229" s="74"/>
      <c r="HT229" s="74"/>
      <c r="HU229" s="74"/>
      <c r="HV229" s="74"/>
      <c r="HW229" s="74"/>
      <c r="HX229" s="74"/>
      <c r="HY229" s="74"/>
      <c r="HZ229" s="74"/>
      <c r="IA229" s="74"/>
      <c r="IB229" s="74"/>
      <c r="IC229" s="74"/>
      <c r="ID229" s="74"/>
      <c r="IE229" s="74"/>
      <c r="IF229" s="74"/>
      <c r="IG229" s="74"/>
      <c r="IH229" s="74"/>
      <c r="II229" s="74"/>
      <c r="IJ229" s="74"/>
      <c r="IK229" s="74"/>
      <c r="IL229" s="74"/>
      <c r="IM229" s="74"/>
    </row>
    <row r="230" spans="1:247" ht="15.75" x14ac:dyDescent="0.25">
      <c r="A230" s="10" t="s">
        <v>240</v>
      </c>
      <c r="B230" s="157">
        <f t="shared" si="686"/>
        <v>10677</v>
      </c>
      <c r="C230" s="157">
        <f t="shared" si="687"/>
        <v>10677</v>
      </c>
      <c r="D230" s="157">
        <f t="shared" si="688"/>
        <v>10677</v>
      </c>
      <c r="E230" s="157"/>
      <c r="F230" s="229">
        <f t="shared" si="661"/>
        <v>0</v>
      </c>
      <c r="G230" s="74">
        <f t="shared" si="755"/>
        <v>0</v>
      </c>
      <c r="H230" s="74"/>
      <c r="I230" s="74"/>
      <c r="J230" s="74"/>
      <c r="K230" s="74"/>
      <c r="L230" s="74"/>
      <c r="M230" s="74"/>
      <c r="N230" s="74"/>
      <c r="O230" s="74"/>
      <c r="P230" s="74"/>
      <c r="Q230" s="74"/>
      <c r="R230" s="74"/>
      <c r="S230" s="74"/>
      <c r="T230" s="74"/>
      <c r="U230" s="74"/>
      <c r="V230" s="74"/>
      <c r="W230" s="74"/>
      <c r="X230" s="74"/>
      <c r="Y230" s="74"/>
      <c r="Z230" s="74"/>
      <c r="AA230" s="74"/>
      <c r="AB230" s="74"/>
      <c r="AC230" s="74"/>
      <c r="AD230" s="74"/>
      <c r="AE230" s="74"/>
      <c r="AF230" s="74"/>
      <c r="AG230" s="74"/>
      <c r="AH230" s="74"/>
      <c r="AI230" s="74"/>
      <c r="AJ230" s="74"/>
      <c r="AK230" s="74"/>
      <c r="AL230" s="74"/>
      <c r="AM230" s="74"/>
      <c r="AN230" s="74"/>
      <c r="AO230" s="74"/>
      <c r="AP230" s="74"/>
      <c r="AQ230" s="74"/>
      <c r="AR230" s="74"/>
      <c r="AS230" s="74"/>
      <c r="AT230" s="74"/>
      <c r="AU230" s="74"/>
      <c r="AV230" s="196"/>
      <c r="AW230" s="196"/>
      <c r="AX230" s="196"/>
      <c r="AY230" s="196"/>
      <c r="AZ230" s="74"/>
      <c r="BA230" s="74"/>
      <c r="BB230" s="74"/>
      <c r="BC230" s="192"/>
      <c r="BD230" s="192"/>
      <c r="BE230" s="74"/>
      <c r="BF230" s="74"/>
      <c r="BG230" s="192"/>
      <c r="BH230" s="74">
        <v>10677</v>
      </c>
      <c r="BI230" s="74">
        <v>10677</v>
      </c>
      <c r="BJ230" s="74">
        <v>0</v>
      </c>
      <c r="BK230" s="75">
        <f t="shared" si="689"/>
        <v>0</v>
      </c>
      <c r="BL230" s="74"/>
      <c r="BM230" s="74"/>
      <c r="BN230" s="74"/>
      <c r="BO230" s="192"/>
      <c r="BP230" s="192"/>
      <c r="BQ230" s="74"/>
      <c r="BR230" s="74"/>
      <c r="BS230" s="192"/>
      <c r="BT230" s="74"/>
      <c r="BU230" s="74"/>
      <c r="BV230" s="74"/>
      <c r="BW230" s="74"/>
      <c r="BX230" s="73"/>
      <c r="BY230" s="73"/>
      <c r="BZ230" s="74"/>
      <c r="CA230" s="192"/>
      <c r="CB230" s="74"/>
      <c r="CC230" s="74"/>
      <c r="CD230" s="74"/>
      <c r="CE230" s="192"/>
      <c r="CF230" s="74"/>
      <c r="CG230" s="74"/>
      <c r="CH230" s="74"/>
      <c r="CI230" s="74"/>
      <c r="CJ230" s="74"/>
      <c r="CK230" s="74"/>
      <c r="CL230" s="74"/>
      <c r="CM230" s="74"/>
      <c r="CN230" s="73"/>
      <c r="CO230" s="73"/>
      <c r="CP230" s="74"/>
      <c r="CQ230" s="192"/>
      <c r="CR230" s="73"/>
      <c r="CS230" s="73"/>
      <c r="CT230" s="74"/>
      <c r="CU230" s="192"/>
      <c r="CV230" s="74"/>
      <c r="CW230" s="74"/>
      <c r="CX230" s="74"/>
      <c r="CY230" s="192"/>
      <c r="CZ230" s="74"/>
      <c r="DA230" s="74"/>
      <c r="DB230" s="74"/>
      <c r="DC230" s="192"/>
      <c r="DD230" s="74"/>
      <c r="DE230" s="74"/>
      <c r="DF230" s="74"/>
      <c r="DG230" s="192"/>
      <c r="DH230" s="74"/>
      <c r="DI230" s="74"/>
      <c r="DJ230" s="74"/>
      <c r="DK230" s="192"/>
      <c r="DL230" s="74"/>
      <c r="DM230" s="74"/>
      <c r="DN230" s="74"/>
      <c r="DO230" s="192"/>
      <c r="DP230" s="74"/>
      <c r="DQ230" s="74"/>
      <c r="DR230" s="74"/>
      <c r="DS230" s="74"/>
      <c r="DT230" s="74"/>
      <c r="DU230" s="74"/>
      <c r="DV230" s="74"/>
      <c r="DW230" s="74"/>
      <c r="DX230" s="74"/>
      <c r="DY230" s="74"/>
      <c r="DZ230" s="74"/>
      <c r="EA230" s="74"/>
      <c r="EB230" s="74"/>
      <c r="EC230" s="74"/>
      <c r="ED230" s="74"/>
      <c r="EE230" s="74"/>
      <c r="EF230" s="74"/>
      <c r="EG230" s="74"/>
      <c r="EH230" s="74"/>
      <c r="EI230" s="74"/>
      <c r="EJ230" s="192"/>
      <c r="EK230" s="73"/>
      <c r="EL230" s="74"/>
      <c r="EM230" s="192"/>
      <c r="EN230" s="74"/>
      <c r="EO230" s="74"/>
      <c r="EP230" s="74"/>
      <c r="EQ230" s="74"/>
      <c r="ER230" s="74"/>
      <c r="ES230" s="74"/>
      <c r="ET230" s="74"/>
      <c r="EU230" s="74"/>
      <c r="EV230" s="77"/>
      <c r="EW230" s="77"/>
      <c r="EX230" s="77"/>
      <c r="EY230" s="77"/>
      <c r="EZ230" s="74"/>
      <c r="FA230" s="74"/>
      <c r="FB230" s="74"/>
      <c r="FC230" s="74"/>
      <c r="FD230" s="74"/>
      <c r="FE230" s="74"/>
      <c r="FF230" s="74"/>
      <c r="FG230" s="74"/>
      <c r="FH230" s="74"/>
      <c r="FI230" s="74"/>
      <c r="FJ230" s="74"/>
      <c r="FK230" s="74"/>
      <c r="FL230" s="74"/>
      <c r="FM230" s="74"/>
      <c r="FN230" s="74"/>
      <c r="FO230" s="74"/>
      <c r="FP230" s="74"/>
      <c r="FQ230" s="74"/>
      <c r="FR230" s="74"/>
      <c r="FS230" s="74"/>
      <c r="FT230" s="74"/>
      <c r="FU230" s="74"/>
      <c r="FV230" s="74"/>
      <c r="FW230" s="74"/>
      <c r="FX230" s="74"/>
      <c r="FY230" s="74"/>
      <c r="FZ230" s="74"/>
      <c r="GA230" s="74"/>
      <c r="GB230" s="74"/>
      <c r="GC230" s="74"/>
      <c r="GD230" s="74"/>
      <c r="GE230" s="74"/>
      <c r="GF230" s="74"/>
      <c r="GG230" s="74"/>
      <c r="GH230" s="74"/>
      <c r="GI230" s="74"/>
      <c r="GJ230" s="74"/>
      <c r="GK230" s="74"/>
      <c r="GL230" s="74"/>
      <c r="GM230" s="74"/>
      <c r="GN230" s="74"/>
      <c r="GO230" s="74"/>
      <c r="GP230" s="74"/>
      <c r="GQ230" s="74"/>
      <c r="GR230" s="74"/>
      <c r="GS230" s="74"/>
      <c r="GT230" s="74"/>
      <c r="GU230" s="74"/>
      <c r="GV230" s="74"/>
      <c r="GW230" s="74"/>
      <c r="GX230" s="74"/>
      <c r="GY230" s="74"/>
      <c r="GZ230" s="74"/>
      <c r="HA230" s="74"/>
      <c r="HB230" s="74"/>
      <c r="HC230" s="74"/>
      <c r="HD230" s="74"/>
      <c r="HE230" s="74"/>
      <c r="HF230" s="74"/>
      <c r="HG230" s="74"/>
      <c r="HH230" s="74"/>
      <c r="HI230" s="74"/>
      <c r="HJ230" s="74"/>
      <c r="HK230" s="74"/>
      <c r="HL230" s="74"/>
      <c r="HM230" s="74"/>
      <c r="HN230" s="74"/>
      <c r="HO230" s="74"/>
      <c r="HP230" s="74"/>
      <c r="HQ230" s="74"/>
      <c r="HR230" s="74"/>
      <c r="HS230" s="74"/>
      <c r="HT230" s="74"/>
      <c r="HU230" s="74"/>
      <c r="HV230" s="74"/>
      <c r="HW230" s="74"/>
      <c r="HX230" s="74"/>
      <c r="HY230" s="74"/>
      <c r="HZ230" s="74"/>
      <c r="IA230" s="74"/>
      <c r="IB230" s="74"/>
      <c r="IC230" s="74"/>
      <c r="ID230" s="74"/>
      <c r="IE230" s="74"/>
      <c r="IF230" s="74"/>
      <c r="IG230" s="74"/>
      <c r="IH230" s="74"/>
      <c r="II230" s="74"/>
      <c r="IJ230" s="74"/>
      <c r="IK230" s="74"/>
      <c r="IL230" s="74"/>
      <c r="IM230" s="74"/>
    </row>
    <row r="231" spans="1:247" s="69" customFormat="1" ht="31.5" x14ac:dyDescent="0.25">
      <c r="A231" s="80" t="s">
        <v>228</v>
      </c>
      <c r="B231" s="156">
        <f t="shared" si="686"/>
        <v>200320.81193999999</v>
      </c>
      <c r="C231" s="156">
        <f t="shared" si="687"/>
        <v>200361.86254</v>
      </c>
      <c r="D231" s="156">
        <f t="shared" si="688"/>
        <v>200361.86254</v>
      </c>
      <c r="E231" s="156"/>
      <c r="F231" s="228">
        <f t="shared" si="661"/>
        <v>90703.156429999988</v>
      </c>
      <c r="G231" s="71">
        <f t="shared" si="755"/>
        <v>45.269671223929713</v>
      </c>
      <c r="H231" s="72">
        <f>H232+H233+H234+H235+H236+H237+H238+H239+H240+H241+H242+H243</f>
        <v>2732.2712700000002</v>
      </c>
      <c r="I231" s="72">
        <f>I232+I233+I234+I235+I236+I237+I238+I239+I240+I241+I242+I243</f>
        <v>2732.2712700000002</v>
      </c>
      <c r="J231" s="72">
        <f>J232+J233+J234+J235+J236+J237+J238+J239+J240+J241+J242+J243</f>
        <v>802.47190999999998</v>
      </c>
      <c r="K231" s="71">
        <f>J231/I231*100</f>
        <v>29.370140469251428</v>
      </c>
      <c r="L231" s="72">
        <f t="shared" ref="L231" si="756">L232+L233+L234+L235+L236+L237+L238+L239+L240+L241+L242+L243</f>
        <v>0</v>
      </c>
      <c r="M231" s="72">
        <f t="shared" ref="M231:N231" si="757">M232+M233+M234+M235+M236+M237+M238+M239+M240+M241+M242+M243</f>
        <v>0</v>
      </c>
      <c r="N231" s="72">
        <f t="shared" si="757"/>
        <v>0</v>
      </c>
      <c r="O231" s="71"/>
      <c r="P231" s="72">
        <f t="shared" ref="P231" si="758">P232+P233+P234+P235+P236+P237+P238+P239+P240+P241+P242+P243</f>
        <v>0</v>
      </c>
      <c r="Q231" s="72">
        <f t="shared" ref="Q231:V231" si="759">Q232+Q233+Q234+Q235+Q236+Q237+Q238+Q239+Q240+Q241+Q242+Q243</f>
        <v>0</v>
      </c>
      <c r="R231" s="72">
        <f t="shared" si="759"/>
        <v>0</v>
      </c>
      <c r="S231" s="72">
        <f t="shared" si="759"/>
        <v>0</v>
      </c>
      <c r="T231" s="72">
        <f t="shared" ref="T231" si="760">T232+T233+T234+T235+T236+T237+T238+T239+T240+T241+T242+T243</f>
        <v>714.28570999999999</v>
      </c>
      <c r="U231" s="72">
        <f t="shared" si="759"/>
        <v>714.28570999999999</v>
      </c>
      <c r="V231" s="72">
        <f t="shared" si="759"/>
        <v>0</v>
      </c>
      <c r="W231" s="72">
        <f>V231/U231*100</f>
        <v>0</v>
      </c>
      <c r="X231" s="72">
        <f>X232+X233+X234+X235+X236+X237+X238+X239+X240+X241+X242+X243</f>
        <v>0</v>
      </c>
      <c r="Y231" s="72">
        <f>Y232+Y233+Y234+Y235+Y236+Y237+Y238+Y239+Y240+Y241+Y242+Y243</f>
        <v>0</v>
      </c>
      <c r="Z231" s="72">
        <f>Z232+Z233+Z234+Z235+Z236+Z237+Z238+Z239+Z240+Z241+Z242+Z243</f>
        <v>0</v>
      </c>
      <c r="AA231" s="71"/>
      <c r="AB231" s="72">
        <f>SUM(AB232:AB243)</f>
        <v>0</v>
      </c>
      <c r="AC231" s="72">
        <f>SUM(AC232:AC243)</f>
        <v>0</v>
      </c>
      <c r="AD231" s="72">
        <f>SUM(AD232:AD243)</f>
        <v>0</v>
      </c>
      <c r="AE231" s="71"/>
      <c r="AF231" s="72">
        <f>AF232+AF233+AF234+AF235+AF236+AF237+AF238+AF239+AF240+AF241+AF242+AF243</f>
        <v>101.53847999999999</v>
      </c>
      <c r="AG231" s="72">
        <f>AG232+AG233+AG234+AG235+AG236+AG237+AG238+AG239+AG240+AG241+AG242+AG243</f>
        <v>101.53847999999999</v>
      </c>
      <c r="AH231" s="72">
        <f>AH232+AH233+AH234+AH235+AH236+AH237+AH238+AH239+AH240+AH241+AH242+AH243</f>
        <v>101.53847999999999</v>
      </c>
      <c r="AI231" s="71">
        <f>AH231/AG231*100</f>
        <v>100</v>
      </c>
      <c r="AJ231" s="71"/>
      <c r="AK231" s="72">
        <f>AK232+AK233+AK234+AK235+AK236+AK237+AK238+AK239+AK240+AK241+AK242+AK243</f>
        <v>0</v>
      </c>
      <c r="AL231" s="72">
        <f>AL232+AL233+AL234+AL235+AL236+AL237+AL238+AL239+AL240+AL241+AL242+AL243</f>
        <v>0</v>
      </c>
      <c r="AM231" s="72">
        <f>AM232+AM233+AM234+AM235+AM236+AM237+AM238+AM239+AM240+AM241+AM242+AM243</f>
        <v>0</v>
      </c>
      <c r="AN231" s="72"/>
      <c r="AO231" s="72">
        <f>AO232+AO233+AO234+AO235+AO236+AO237+AO238+AO239+AO240+AO241+AO242+AO243</f>
        <v>0</v>
      </c>
      <c r="AP231" s="72">
        <f>AP232+AP233+AP234+AP235+AP236+AP237+AP238+AP239+AP240+AP241+AP242+AP243</f>
        <v>0</v>
      </c>
      <c r="AQ231" s="71"/>
      <c r="AR231" s="72">
        <f>AR232+AR233+AR234+AR235+AR236+AR237+AR238+AR239+AR240+AR241+AR242+AR243</f>
        <v>7500</v>
      </c>
      <c r="AS231" s="72">
        <f>AS232+AS233+AS234+AS235+AS236+AS237+AS238+AS239+AS240+AS241+AS242+AS243</f>
        <v>7500</v>
      </c>
      <c r="AT231" s="72">
        <f>AT232+AT233+AT234+AT235+AT236+AT237+AT238+AT239+AT240+AT241+AT242+AT243</f>
        <v>520.62140999999997</v>
      </c>
      <c r="AU231" s="71">
        <f>AT231/AS231*100</f>
        <v>6.9416187999999988</v>
      </c>
      <c r="AV231" s="72">
        <f t="shared" ref="AV231" si="761">AV232+AV233+AV234+AV235+AV236+AV237+AV238+AV239+AV240+AV241+AV242+AV243</f>
        <v>49210.1</v>
      </c>
      <c r="AW231" s="72">
        <f t="shared" ref="AW231:BC231" si="762">AW232+AW233+AW234+AW235+AW236+AW237+AW238+AW239+AW240+AW241+AW242+AW243</f>
        <v>49210.1</v>
      </c>
      <c r="AX231" s="72">
        <f t="shared" si="762"/>
        <v>8088.4467699999996</v>
      </c>
      <c r="AY231" s="72">
        <f t="shared" si="762"/>
        <v>16.436558287831158</v>
      </c>
      <c r="AZ231" s="72">
        <f t="shared" ref="AZ231" si="763">AZ232+AZ233+AZ234+AZ235+AZ236+AZ237+AZ238+AZ239+AZ240+AZ241+AZ242+AZ243</f>
        <v>11394.89796</v>
      </c>
      <c r="BA231" s="72">
        <f t="shared" si="762"/>
        <v>11394.89796</v>
      </c>
      <c r="BB231" s="72">
        <f t="shared" si="762"/>
        <v>0</v>
      </c>
      <c r="BC231" s="72">
        <f t="shared" si="762"/>
        <v>0</v>
      </c>
      <c r="BD231" s="72"/>
      <c r="BE231" s="72">
        <f>BE232+BE233+BE234+BE235+BE236+BE237+BE238+BE239+BE240+BE241+BE242+BE243</f>
        <v>0</v>
      </c>
      <c r="BF231" s="72">
        <f>BF232+BF233+BF234+BF235+BF236+BF237+BF238+BF239+BF240+BF241+BF242+BF243</f>
        <v>0</v>
      </c>
      <c r="BG231" s="72">
        <f>BG232+BG233+BG234+BG235+BG236+BG237+BG238+BG239+BG240+BG241+BG242+BG243</f>
        <v>0</v>
      </c>
      <c r="BH231" s="72">
        <f t="shared" ref="BH231" si="764">BH232+BH233+BH234+BH235+BH236+BH237+BH238+BH239+BH240+BH241+BH242+BH243</f>
        <v>32127</v>
      </c>
      <c r="BI231" s="72">
        <f t="shared" ref="BI231:BO231" si="765">BI232+BI233+BI234+BI235+BI236+BI237+BI238+BI239+BI240+BI241+BI242+BI243</f>
        <v>32127</v>
      </c>
      <c r="BJ231" s="72">
        <f t="shared" si="765"/>
        <v>0</v>
      </c>
      <c r="BK231" s="193">
        <f t="shared" si="689"/>
        <v>0</v>
      </c>
      <c r="BL231" s="72">
        <f t="shared" ref="BL231" si="766">BL232+BL233+BL234+BL235+BL236+BL237+BL238+BL239+BL240+BL241+BL242+BL243</f>
        <v>0</v>
      </c>
      <c r="BM231" s="72">
        <f t="shared" si="765"/>
        <v>0</v>
      </c>
      <c r="BN231" s="72">
        <f t="shared" si="765"/>
        <v>0</v>
      </c>
      <c r="BO231" s="72">
        <f t="shared" si="765"/>
        <v>0</v>
      </c>
      <c r="BP231" s="72"/>
      <c r="BQ231" s="72">
        <f>BQ232+BQ233+BQ234+BQ235+BQ236+BQ237+BQ238+BQ239+BQ240+BQ241+BQ242+BQ243</f>
        <v>0</v>
      </c>
      <c r="BR231" s="72">
        <f>BR232+BR233+BR234+BR235+BR236+BR237+BR238+BR239+BR240+BR241+BR242+BR243</f>
        <v>0</v>
      </c>
      <c r="BS231" s="72">
        <f>BS232+BS233+BS234+BS235+BS236+BS237+BS238+BS239+BS240+BS241+BS242+BS243</f>
        <v>0</v>
      </c>
      <c r="BT231" s="72"/>
      <c r="BU231" s="72">
        <f>SUM(BU232:BU243)</f>
        <v>2737.8105999999998</v>
      </c>
      <c r="BV231" s="72">
        <f>SUM(BV232:BV243)</f>
        <v>0</v>
      </c>
      <c r="BW231" s="71"/>
      <c r="BX231" s="72">
        <f t="shared" ref="BX231:BY231" si="767">BX232+BX233+BX234+BX235+BX236+BX237+BX238+BX239+BX240+BX241+BX242+BX243</f>
        <v>15438.3</v>
      </c>
      <c r="BY231" s="72">
        <f t="shared" si="767"/>
        <v>12741.54</v>
      </c>
      <c r="BZ231" s="72">
        <f t="shared" ref="BZ231" si="768">BZ232+BZ233+BZ234+BZ235+BZ236+BZ237+BZ238+BZ239+BZ240+BZ241+BZ242+BZ243</f>
        <v>3087.6593399999997</v>
      </c>
      <c r="CA231" s="72">
        <f>BZ231/BY231*100</f>
        <v>24.233015318399499</v>
      </c>
      <c r="CB231" s="72">
        <f t="shared" ref="CB231" si="769">CB232+CB233+CB234+CB235+CB236+CB237+CB238+CB239+CB240+CB241+CB242+CB243</f>
        <v>1000</v>
      </c>
      <c r="CC231" s="72">
        <f t="shared" ref="CC231:CH231" si="770">CC232+CC233+CC234+CC235+CC236+CC237+CC238+CC239+CC240+CC241+CC242+CC243</f>
        <v>1000</v>
      </c>
      <c r="CD231" s="72">
        <f t="shared" si="770"/>
        <v>0</v>
      </c>
      <c r="CE231" s="72">
        <f>CD231/CC231*100</f>
        <v>0</v>
      </c>
      <c r="CF231" s="72">
        <f t="shared" ref="CF231" si="771">CF232+CF233+CF234+CF235+CF236+CF237+CF238+CF239+CF240+CF241+CF242+CF243</f>
        <v>1000</v>
      </c>
      <c r="CG231" s="72">
        <f t="shared" si="770"/>
        <v>1000</v>
      </c>
      <c r="CH231" s="72">
        <f t="shared" si="770"/>
        <v>0</v>
      </c>
      <c r="CI231" s="72">
        <f>CH231/CG231*100</f>
        <v>0</v>
      </c>
      <c r="CJ231" s="72">
        <f t="shared" ref="CJ231" si="772">CJ232+CJ233+CJ234+CJ235+CJ236+CJ237+CJ238+CJ239+CJ240+CJ241+CJ242+CJ243</f>
        <v>500</v>
      </c>
      <c r="CK231" s="72">
        <f t="shared" ref="CK231:CL231" si="773">CK232+CK233+CK234+CK235+CK236+CK237+CK238+CK239+CK240+CK241+CK242+CK243</f>
        <v>500</v>
      </c>
      <c r="CL231" s="72">
        <f t="shared" si="773"/>
        <v>0</v>
      </c>
      <c r="CM231" s="72">
        <f>CL231/CK231*100</f>
        <v>0</v>
      </c>
      <c r="CN231" s="72">
        <f t="shared" ref="CN231" si="774">CN232+CN233+CN234+CN235+CN236+CN237+CN238+CN239+CN240+CN241+CN242+CN243</f>
        <v>0</v>
      </c>
      <c r="CO231" s="72">
        <f t="shared" ref="CO231:CX231" si="775">CO232+CO233+CO234+CO235+CO236+CO237+CO238+CO239+CO240+CO241+CO242+CO243</f>
        <v>0</v>
      </c>
      <c r="CP231" s="72">
        <f t="shared" si="775"/>
        <v>0</v>
      </c>
      <c r="CQ231" s="72">
        <f t="shared" si="775"/>
        <v>0</v>
      </c>
      <c r="CR231" s="72">
        <f t="shared" si="775"/>
        <v>0</v>
      </c>
      <c r="CS231" s="72">
        <f t="shared" ref="CS231:CU231" si="776">CS232+CS233+CS234+CS235+CS236+CS237+CS238+CS239+CS240+CS241+CS242+CS243</f>
        <v>0</v>
      </c>
      <c r="CT231" s="72">
        <f t="shared" si="776"/>
        <v>0</v>
      </c>
      <c r="CU231" s="72">
        <f t="shared" si="776"/>
        <v>0</v>
      </c>
      <c r="CV231" s="72">
        <f t="shared" ref="CV231" si="777">CV232+CV233+CV234+CV235+CV236+CV237+CV238+CV239+CV240+CV241+CV242+CV243</f>
        <v>0</v>
      </c>
      <c r="CW231" s="72">
        <f t="shared" si="775"/>
        <v>0</v>
      </c>
      <c r="CX231" s="72">
        <f t="shared" si="775"/>
        <v>0</v>
      </c>
      <c r="CY231" s="72"/>
      <c r="CZ231" s="72">
        <f t="shared" ref="CZ231:DC231" si="778">CZ232+CZ233+CZ234+CZ235+CZ236+CZ237+CZ238+CZ239+CZ240+CZ241+CZ242+CZ243</f>
        <v>0</v>
      </c>
      <c r="DA231" s="72">
        <f t="shared" si="778"/>
        <v>0</v>
      </c>
      <c r="DB231" s="72">
        <f t="shared" si="778"/>
        <v>0</v>
      </c>
      <c r="DC231" s="72">
        <f t="shared" si="778"/>
        <v>0</v>
      </c>
      <c r="DD231" s="72">
        <f t="shared" ref="DD231:DK231" si="779">DD232+DD233+DD234+DD235+DD236+DD237+DD238+DD239+DD240+DD241+DD242+DD243</f>
        <v>0</v>
      </c>
      <c r="DE231" s="72">
        <f t="shared" ref="DE231:DH231" si="780">DE232+DE233+DE234+DE235+DE236+DE237+DE238+DE239+DE240+DE241+DE242+DE243</f>
        <v>0</v>
      </c>
      <c r="DF231" s="72">
        <f t="shared" si="780"/>
        <v>0</v>
      </c>
      <c r="DG231" s="72">
        <f t="shared" si="780"/>
        <v>0</v>
      </c>
      <c r="DH231" s="72">
        <f t="shared" si="780"/>
        <v>0</v>
      </c>
      <c r="DI231" s="72">
        <f t="shared" si="779"/>
        <v>0</v>
      </c>
      <c r="DJ231" s="72">
        <f t="shared" si="779"/>
        <v>0</v>
      </c>
      <c r="DK231" s="72">
        <f t="shared" si="779"/>
        <v>0</v>
      </c>
      <c r="DL231" s="72">
        <f t="shared" ref="DL231:DO231" si="781">DL232+DL233+DL234+DL235+DL236+DL237+DL238+DL239+DL240+DL241+DL242+DL243</f>
        <v>0</v>
      </c>
      <c r="DM231" s="72">
        <f t="shared" si="781"/>
        <v>0</v>
      </c>
      <c r="DN231" s="72">
        <f t="shared" si="781"/>
        <v>0</v>
      </c>
      <c r="DO231" s="72">
        <f t="shared" si="781"/>
        <v>0</v>
      </c>
      <c r="DP231" s="71"/>
      <c r="DQ231" s="72">
        <f>DQ232+DQ233+DQ234+DQ235+DQ236+DQ237+DQ238+DQ239+DQ240+DQ241+DQ242+DQ243</f>
        <v>0</v>
      </c>
      <c r="DR231" s="72">
        <f>DR232+DR233+DR234+DR235+DR236+DR237+DR238+DR239+DR240+DR241+DR242+DR243</f>
        <v>0</v>
      </c>
      <c r="DS231" s="71"/>
      <c r="DT231" s="71"/>
      <c r="DU231" s="72">
        <f>DU232+DU233+DU234+DU235+DU236+DU237+DU238+DU239+DU240+DU241+DU242+DU243</f>
        <v>0</v>
      </c>
      <c r="DV231" s="72">
        <f>DV232+DV233+DV234+DV235+DV236+DV237+DV238+DV239+DV240+DV241+DV242+DV243</f>
        <v>0</v>
      </c>
      <c r="DW231" s="71"/>
      <c r="DX231" s="72">
        <f>DX232+DX233+DX234+DX235+DX236+DX237+DX238+DX239+DX240+DX241+DX242+DX243</f>
        <v>500</v>
      </c>
      <c r="DY231" s="72">
        <f>DY232+DY233+DY234+DY235+DY236+DY237+DY238+DY239+DY240+DY241+DY242+DY243</f>
        <v>500</v>
      </c>
      <c r="DZ231" s="72">
        <f>DZ232+DZ233+DZ234+DZ235+DZ236+DZ237+DZ238+DZ239+DZ240+DZ241+DZ242+DZ243</f>
        <v>0</v>
      </c>
      <c r="EA231" s="71">
        <f>DZ231/DY231*100</f>
        <v>0</v>
      </c>
      <c r="EB231" s="72"/>
      <c r="EC231" s="72"/>
      <c r="ED231" s="72"/>
      <c r="EE231" s="71"/>
      <c r="EF231" s="72"/>
      <c r="EG231" s="72"/>
      <c r="EH231" s="72"/>
      <c r="EI231" s="71"/>
      <c r="EJ231" s="72"/>
      <c r="EK231" s="72">
        <f>EK232+EK233+EK234+EK235+EK236+EK237+EK238+EK239+EK240+EK241+EK242+EK243</f>
        <v>0</v>
      </c>
      <c r="EL231" s="72">
        <f>EL232+EL233+EL234+EL235+EL236+EL237+EL238+EL239+EL240+EL241+EL242+EL243</f>
        <v>0</v>
      </c>
      <c r="EM231" s="72">
        <f>EM232+EM233+EM234+EM235+EM236+EM237+EM238+EM239+EM240+EM241+EM242+EM243</f>
        <v>0</v>
      </c>
      <c r="EN231" s="72">
        <f>SUM(EN232:EN243)</f>
        <v>78102.418519999992</v>
      </c>
      <c r="EO231" s="72">
        <f>SUM(EO232:EO243)</f>
        <v>78102.418519999992</v>
      </c>
      <c r="EP231" s="72">
        <f>SUM(EP232:EP243)</f>
        <v>78102.418519999992</v>
      </c>
      <c r="EQ231" s="71">
        <f t="shared" ref="EQ231" si="782">EP231/EO231*100</f>
        <v>100</v>
      </c>
      <c r="ER231" s="71"/>
      <c r="ES231" s="71"/>
      <c r="ET231" s="71"/>
      <c r="EU231" s="71"/>
      <c r="EV231" s="76"/>
      <c r="EW231" s="76"/>
      <c r="EX231" s="76"/>
      <c r="EY231" s="76"/>
      <c r="EZ231" s="72"/>
      <c r="FA231" s="72"/>
      <c r="FB231" s="72"/>
      <c r="FC231" s="71"/>
      <c r="FD231" s="72"/>
      <c r="FE231" s="72"/>
      <c r="FF231" s="72"/>
      <c r="FG231" s="71"/>
      <c r="FH231" s="71"/>
      <c r="FI231" s="72">
        <f>SUM(FI232:FI243)</f>
        <v>0</v>
      </c>
      <c r="FJ231" s="72"/>
      <c r="FK231" s="71"/>
      <c r="FL231" s="71"/>
      <c r="FM231" s="72">
        <f>SUM(FM232:FM243)</f>
        <v>0</v>
      </c>
      <c r="FN231" s="72"/>
      <c r="FO231" s="71"/>
      <c r="FP231" s="71"/>
      <c r="FQ231" s="72">
        <f>SUM(FQ232:FQ243)</f>
        <v>0</v>
      </c>
      <c r="FR231" s="72"/>
      <c r="FS231" s="71"/>
      <c r="FT231" s="72">
        <f>SUM(FT232:FT243)</f>
        <v>0</v>
      </c>
      <c r="FU231" s="72">
        <f>SUM(FU232:FU243)</f>
        <v>0</v>
      </c>
      <c r="FV231" s="72"/>
      <c r="FW231" s="71"/>
      <c r="FX231" s="71"/>
      <c r="FY231" s="72">
        <f>SUM(FY232:FY243)</f>
        <v>0</v>
      </c>
      <c r="FZ231" s="72"/>
      <c r="GA231" s="71"/>
      <c r="GB231" s="71"/>
      <c r="GC231" s="72">
        <f>SUM(GC232:GC243)</f>
        <v>0</v>
      </c>
      <c r="GD231" s="72"/>
      <c r="GE231" s="71"/>
      <c r="GF231" s="71"/>
      <c r="GG231" s="72">
        <f>SUM(GG232:GG243)</f>
        <v>0</v>
      </c>
      <c r="GH231" s="72">
        <f>SUM(GH232:GH243)</f>
        <v>0</v>
      </c>
      <c r="GI231" s="71"/>
      <c r="GJ231" s="71"/>
      <c r="GK231" s="72">
        <f>SUM(GK232:GK243)</f>
        <v>0</v>
      </c>
      <c r="GL231" s="72"/>
      <c r="GM231" s="71"/>
      <c r="GN231" s="71"/>
      <c r="GO231" s="72"/>
      <c r="GP231" s="72"/>
      <c r="GQ231" s="71"/>
      <c r="GR231" s="71"/>
      <c r="GS231" s="72"/>
      <c r="GT231" s="72"/>
      <c r="GU231" s="71"/>
      <c r="GV231" s="71"/>
      <c r="GW231" s="72"/>
      <c r="GX231" s="72"/>
      <c r="GY231" s="71"/>
      <c r="GZ231" s="71"/>
      <c r="HA231" s="72"/>
      <c r="HB231" s="72"/>
      <c r="HC231" s="71"/>
      <c r="HD231" s="71"/>
      <c r="HE231" s="72"/>
      <c r="HF231" s="72"/>
      <c r="HG231" s="71"/>
      <c r="HH231" s="71"/>
      <c r="HI231" s="72"/>
      <c r="HJ231" s="72"/>
      <c r="HK231" s="71"/>
      <c r="HL231" s="71"/>
      <c r="HM231" s="72"/>
      <c r="HN231" s="72"/>
      <c r="HO231" s="71"/>
      <c r="HP231" s="71"/>
      <c r="HQ231" s="72"/>
      <c r="HR231" s="72"/>
      <c r="HS231" s="71"/>
      <c r="HT231" s="71"/>
      <c r="HU231" s="72"/>
      <c r="HV231" s="72"/>
      <c r="HW231" s="71"/>
      <c r="HX231" s="71"/>
      <c r="HY231" s="72"/>
      <c r="HZ231" s="72"/>
      <c r="IA231" s="71"/>
      <c r="IB231" s="71"/>
      <c r="IC231" s="72"/>
      <c r="ID231" s="72"/>
      <c r="IE231" s="71"/>
      <c r="IF231" s="71"/>
      <c r="IG231" s="72"/>
      <c r="IH231" s="72"/>
      <c r="II231" s="71"/>
      <c r="IJ231" s="71"/>
      <c r="IK231" s="72"/>
      <c r="IL231" s="72"/>
      <c r="IM231" s="71"/>
    </row>
    <row r="232" spans="1:247" ht="31.5" x14ac:dyDescent="0.25">
      <c r="A232" s="10" t="s">
        <v>208</v>
      </c>
      <c r="B232" s="157">
        <f t="shared" si="686"/>
        <v>82591.393420000008</v>
      </c>
      <c r="C232" s="157">
        <f t="shared" si="687"/>
        <v>79894.633419999998</v>
      </c>
      <c r="D232" s="157">
        <f t="shared" si="688"/>
        <v>79894.633419999998</v>
      </c>
      <c r="E232" s="157"/>
      <c r="F232" s="229">
        <f t="shared" si="661"/>
        <v>12080.1165</v>
      </c>
      <c r="G232" s="74">
        <f t="shared" si="755"/>
        <v>15.120059987628643</v>
      </c>
      <c r="H232" s="73">
        <v>2732.2712700000002</v>
      </c>
      <c r="I232" s="73">
        <v>2732.2712700000002</v>
      </c>
      <c r="J232" s="73">
        <v>802.47190999999998</v>
      </c>
      <c r="K232" s="74">
        <f>J232/I232*100</f>
        <v>29.370140469251428</v>
      </c>
      <c r="L232" s="74"/>
      <c r="M232" s="74"/>
      <c r="N232" s="74"/>
      <c r="O232" s="74"/>
      <c r="P232" s="73">
        <v>0</v>
      </c>
      <c r="Q232" s="73">
        <v>0</v>
      </c>
      <c r="R232" s="73">
        <v>0</v>
      </c>
      <c r="S232" s="74"/>
      <c r="T232" s="73">
        <v>714.28570999999999</v>
      </c>
      <c r="U232" s="73">
        <v>714.28570999999999</v>
      </c>
      <c r="V232" s="73">
        <v>0</v>
      </c>
      <c r="W232" s="73">
        <f>V232/U232*100</f>
        <v>0</v>
      </c>
      <c r="X232" s="73"/>
      <c r="Y232" s="73"/>
      <c r="Z232" s="73"/>
      <c r="AA232" s="74"/>
      <c r="AB232" s="73"/>
      <c r="AC232" s="73"/>
      <c r="AD232" s="73"/>
      <c r="AE232" s="74"/>
      <c r="AF232" s="73">
        <v>101.53847999999999</v>
      </c>
      <c r="AG232" s="73">
        <v>101.53847999999999</v>
      </c>
      <c r="AH232" s="73">
        <v>101.53847999999999</v>
      </c>
      <c r="AI232" s="74">
        <f>AH232/AG232*100</f>
        <v>100</v>
      </c>
      <c r="AJ232" s="74"/>
      <c r="AK232" s="73"/>
      <c r="AL232" s="73"/>
      <c r="AM232" s="74"/>
      <c r="AN232" s="74"/>
      <c r="AO232" s="74"/>
      <c r="AP232" s="74"/>
      <c r="AQ232" s="74"/>
      <c r="AR232" s="73">
        <v>0</v>
      </c>
      <c r="AS232" s="73">
        <v>0</v>
      </c>
      <c r="AT232" s="73"/>
      <c r="AU232" s="74"/>
      <c r="AV232" s="73">
        <v>49210.1</v>
      </c>
      <c r="AW232" s="73">
        <v>49210.1</v>
      </c>
      <c r="AX232" s="74">
        <v>8088.4467699999996</v>
      </c>
      <c r="AY232" s="73">
        <f>AX232/AW232*100</f>
        <v>16.436558287831158</v>
      </c>
      <c r="AZ232" s="73">
        <v>11394.89796</v>
      </c>
      <c r="BA232" s="73">
        <v>11394.89796</v>
      </c>
      <c r="BB232" s="73">
        <v>0</v>
      </c>
      <c r="BC232" s="73"/>
      <c r="BD232" s="191"/>
      <c r="BE232" s="73"/>
      <c r="BF232" s="191"/>
      <c r="BG232" s="191"/>
      <c r="BH232" s="73"/>
      <c r="BI232" s="73"/>
      <c r="BJ232" s="191"/>
      <c r="BK232" s="75"/>
      <c r="BL232" s="73"/>
      <c r="BM232" s="73"/>
      <c r="BN232" s="191"/>
      <c r="BO232" s="191"/>
      <c r="BP232" s="191"/>
      <c r="BQ232" s="73"/>
      <c r="BR232" s="191"/>
      <c r="BS232" s="191"/>
      <c r="BT232" s="73"/>
      <c r="BU232" s="73"/>
      <c r="BV232" s="73"/>
      <c r="BW232" s="74"/>
      <c r="BX232" s="73">
        <v>15438.3</v>
      </c>
      <c r="BY232" s="73">
        <v>12741.54</v>
      </c>
      <c r="BZ232" s="73">
        <v>3087.6593399999997</v>
      </c>
      <c r="CA232" s="73">
        <f>BZ232/BY232*100</f>
        <v>24.233015318399499</v>
      </c>
      <c r="CB232" s="73">
        <v>1000</v>
      </c>
      <c r="CC232" s="73">
        <v>1000</v>
      </c>
      <c r="CD232" s="73"/>
      <c r="CE232" s="73">
        <f>CD232/CC232*100</f>
        <v>0</v>
      </c>
      <c r="CF232" s="73">
        <v>1000</v>
      </c>
      <c r="CG232" s="73">
        <v>1000</v>
      </c>
      <c r="CH232" s="73"/>
      <c r="CI232" s="73">
        <f>CH232/CG232*100</f>
        <v>0</v>
      </c>
      <c r="CJ232" s="73">
        <v>500</v>
      </c>
      <c r="CK232" s="73">
        <v>500</v>
      </c>
      <c r="CL232" s="73"/>
      <c r="CM232" s="73">
        <f>CL232/CK232*100</f>
        <v>0</v>
      </c>
      <c r="CN232" s="73"/>
      <c r="CO232" s="73"/>
      <c r="CP232" s="191"/>
      <c r="CQ232" s="191"/>
      <c r="CR232" s="73"/>
      <c r="CS232" s="73"/>
      <c r="CT232" s="191"/>
      <c r="CU232" s="191"/>
      <c r="CV232" s="73"/>
      <c r="CW232" s="73"/>
      <c r="CX232" s="73"/>
      <c r="CY232" s="73"/>
      <c r="CZ232" s="73"/>
      <c r="DA232" s="73"/>
      <c r="DB232" s="73"/>
      <c r="DC232" s="73"/>
      <c r="DD232" s="73"/>
      <c r="DE232" s="73"/>
      <c r="DF232" s="73"/>
      <c r="DG232" s="73"/>
      <c r="DH232" s="73"/>
      <c r="DI232" s="73"/>
      <c r="DJ232" s="73"/>
      <c r="DK232" s="73"/>
      <c r="DL232" s="73"/>
      <c r="DM232" s="73"/>
      <c r="DN232" s="73"/>
      <c r="DO232" s="73"/>
      <c r="DP232" s="74"/>
      <c r="DQ232" s="73"/>
      <c r="DR232" s="73"/>
      <c r="DS232" s="74"/>
      <c r="DT232" s="74"/>
      <c r="DU232" s="73"/>
      <c r="DV232" s="73"/>
      <c r="DW232" s="74"/>
      <c r="DX232" s="73">
        <v>500</v>
      </c>
      <c r="DY232" s="73">
        <v>500</v>
      </c>
      <c r="DZ232" s="73"/>
      <c r="EA232" s="74">
        <f>DZ232/DY232*100</f>
        <v>0</v>
      </c>
      <c r="EB232" s="73"/>
      <c r="EC232" s="73"/>
      <c r="ED232" s="73"/>
      <c r="EE232" s="74"/>
      <c r="EF232" s="73"/>
      <c r="EG232" s="73"/>
      <c r="EH232" s="73"/>
      <c r="EI232" s="74"/>
      <c r="EJ232" s="191"/>
      <c r="EK232" s="73"/>
      <c r="EL232" s="191"/>
      <c r="EM232" s="191"/>
      <c r="EN232" s="73"/>
      <c r="EO232" s="73"/>
      <c r="EP232" s="73"/>
      <c r="EQ232" s="74"/>
      <c r="ER232" s="74"/>
      <c r="ES232" s="74"/>
      <c r="ET232" s="74"/>
      <c r="EU232" s="74"/>
      <c r="EV232" s="77"/>
      <c r="EW232" s="77"/>
      <c r="EX232" s="77"/>
      <c r="EY232" s="77"/>
      <c r="EZ232" s="73"/>
      <c r="FA232" s="73"/>
      <c r="FB232" s="73"/>
      <c r="FC232" s="74"/>
      <c r="FD232" s="73"/>
      <c r="FE232" s="73"/>
      <c r="FF232" s="73"/>
      <c r="FG232" s="74"/>
      <c r="FH232" s="74"/>
      <c r="FI232" s="73"/>
      <c r="FJ232" s="73"/>
      <c r="FK232" s="74"/>
      <c r="FL232" s="74"/>
      <c r="FM232" s="73"/>
      <c r="FN232" s="73"/>
      <c r="FO232" s="74"/>
      <c r="FP232" s="74"/>
      <c r="FQ232" s="73"/>
      <c r="FR232" s="73"/>
      <c r="FS232" s="74"/>
      <c r="FT232" s="73"/>
      <c r="FU232" s="73"/>
      <c r="FV232" s="73"/>
      <c r="FW232" s="74"/>
      <c r="FX232" s="74"/>
      <c r="FY232" s="73"/>
      <c r="FZ232" s="73"/>
      <c r="GA232" s="74"/>
      <c r="GB232" s="74"/>
      <c r="GC232" s="73"/>
      <c r="GD232" s="73"/>
      <c r="GE232" s="74"/>
      <c r="GF232" s="74"/>
      <c r="GG232" s="73"/>
      <c r="GH232" s="73"/>
      <c r="GI232" s="74"/>
      <c r="GJ232" s="74"/>
      <c r="GK232" s="73"/>
      <c r="GL232" s="73"/>
      <c r="GM232" s="74"/>
      <c r="GN232" s="74"/>
      <c r="GO232" s="73"/>
      <c r="GP232" s="73"/>
      <c r="GQ232" s="74"/>
      <c r="GR232" s="74"/>
      <c r="GS232" s="73"/>
      <c r="GT232" s="73"/>
      <c r="GU232" s="74"/>
      <c r="GV232" s="74"/>
      <c r="GW232" s="73"/>
      <c r="GX232" s="73"/>
      <c r="GY232" s="74"/>
      <c r="GZ232" s="74"/>
      <c r="HA232" s="73"/>
      <c r="HB232" s="73"/>
      <c r="HC232" s="74"/>
      <c r="HD232" s="74"/>
      <c r="HE232" s="73"/>
      <c r="HF232" s="73"/>
      <c r="HG232" s="74"/>
      <c r="HH232" s="74"/>
      <c r="HI232" s="73"/>
      <c r="HJ232" s="73"/>
      <c r="HK232" s="74"/>
      <c r="HL232" s="74"/>
      <c r="HM232" s="73"/>
      <c r="HN232" s="73"/>
      <c r="HO232" s="74"/>
      <c r="HP232" s="74"/>
      <c r="HQ232" s="73"/>
      <c r="HR232" s="73"/>
      <c r="HS232" s="74"/>
      <c r="HT232" s="74"/>
      <c r="HU232" s="73"/>
      <c r="HV232" s="73"/>
      <c r="HW232" s="74"/>
      <c r="HX232" s="74"/>
      <c r="HY232" s="73"/>
      <c r="HZ232" s="73"/>
      <c r="IA232" s="74"/>
      <c r="IB232" s="74"/>
      <c r="IC232" s="73"/>
      <c r="ID232" s="73"/>
      <c r="IE232" s="74"/>
      <c r="IF232" s="74"/>
      <c r="IG232" s="73"/>
      <c r="IH232" s="73"/>
      <c r="II232" s="74"/>
      <c r="IJ232" s="74"/>
      <c r="IK232" s="73"/>
      <c r="IL232" s="73"/>
      <c r="IM232" s="74"/>
    </row>
    <row r="233" spans="1:247" ht="15.75" x14ac:dyDescent="0.25">
      <c r="A233" s="10" t="s">
        <v>409</v>
      </c>
      <c r="B233" s="157">
        <f t="shared" si="686"/>
        <v>85602.418519999992</v>
      </c>
      <c r="C233" s="157">
        <f t="shared" si="687"/>
        <v>85602.418519999992</v>
      </c>
      <c r="D233" s="157">
        <f t="shared" si="688"/>
        <v>85602.418519999992</v>
      </c>
      <c r="E233" s="157"/>
      <c r="F233" s="229">
        <f t="shared" si="661"/>
        <v>78623.039929999999</v>
      </c>
      <c r="G233" s="74">
        <f t="shared" si="755"/>
        <v>91.846750698557258</v>
      </c>
      <c r="H233" s="74"/>
      <c r="I233" s="74"/>
      <c r="J233" s="74"/>
      <c r="K233" s="74"/>
      <c r="L233" s="74"/>
      <c r="M233" s="74"/>
      <c r="N233" s="74"/>
      <c r="O233" s="73"/>
      <c r="P233" s="74"/>
      <c r="Q233" s="74"/>
      <c r="R233" s="74"/>
      <c r="S233" s="74"/>
      <c r="T233" s="74"/>
      <c r="U233" s="74"/>
      <c r="V233" s="74">
        <v>0</v>
      </c>
      <c r="W233" s="73"/>
      <c r="X233" s="74"/>
      <c r="Y233" s="74"/>
      <c r="Z233" s="74"/>
      <c r="AA233" s="74"/>
      <c r="AB233" s="74"/>
      <c r="AC233" s="74"/>
      <c r="AD233" s="74"/>
      <c r="AE233" s="74"/>
      <c r="AF233" s="74"/>
      <c r="AG233" s="74"/>
      <c r="AH233" s="74"/>
      <c r="AI233" s="74"/>
      <c r="AJ233" s="74"/>
      <c r="AK233" s="74"/>
      <c r="AL233" s="74"/>
      <c r="AM233" s="74"/>
      <c r="AN233" s="74"/>
      <c r="AO233" s="74"/>
      <c r="AP233" s="74"/>
      <c r="AQ233" s="74"/>
      <c r="AR233" s="74">
        <v>7500</v>
      </c>
      <c r="AS233" s="74">
        <v>7500</v>
      </c>
      <c r="AT233" s="74">
        <v>520.62140999999997</v>
      </c>
      <c r="AU233" s="74">
        <f>AT233/AS233*100</f>
        <v>6.9416187999999988</v>
      </c>
      <c r="AV233" s="196"/>
      <c r="AW233" s="196"/>
      <c r="AX233" s="196"/>
      <c r="AY233" s="196"/>
      <c r="AZ233" s="74"/>
      <c r="BA233" s="74"/>
      <c r="BB233" s="74"/>
      <c r="BC233" s="192"/>
      <c r="BD233" s="192"/>
      <c r="BE233" s="74"/>
      <c r="BF233" s="74"/>
      <c r="BG233" s="192"/>
      <c r="BH233" s="74"/>
      <c r="BI233" s="74"/>
      <c r="BJ233" s="74"/>
      <c r="BK233" s="75"/>
      <c r="BL233" s="74"/>
      <c r="BM233" s="74"/>
      <c r="BN233" s="74"/>
      <c r="BO233" s="192"/>
      <c r="BP233" s="192"/>
      <c r="BQ233" s="74"/>
      <c r="BR233" s="74"/>
      <c r="BS233" s="192"/>
      <c r="BT233" s="74"/>
      <c r="BU233" s="74"/>
      <c r="BV233" s="74"/>
      <c r="BW233" s="74"/>
      <c r="BX233" s="73"/>
      <c r="BY233" s="73"/>
      <c r="BZ233" s="74"/>
      <c r="CA233" s="192"/>
      <c r="CB233" s="74"/>
      <c r="CC233" s="74"/>
      <c r="CD233" s="74"/>
      <c r="CE233" s="192"/>
      <c r="CF233" s="74"/>
      <c r="CG233" s="74"/>
      <c r="CH233" s="74"/>
      <c r="CI233" s="74"/>
      <c r="CJ233" s="74"/>
      <c r="CK233" s="74"/>
      <c r="CL233" s="74"/>
      <c r="CM233" s="74"/>
      <c r="CN233" s="73"/>
      <c r="CO233" s="73"/>
      <c r="CP233" s="74"/>
      <c r="CQ233" s="192"/>
      <c r="CR233" s="73"/>
      <c r="CS233" s="73"/>
      <c r="CT233" s="74"/>
      <c r="CU233" s="192"/>
      <c r="CV233" s="74"/>
      <c r="CW233" s="74"/>
      <c r="CX233" s="74"/>
      <c r="CY233" s="192"/>
      <c r="CZ233" s="74"/>
      <c r="DA233" s="74"/>
      <c r="DB233" s="74"/>
      <c r="DC233" s="192"/>
      <c r="DD233" s="74"/>
      <c r="DE233" s="74"/>
      <c r="DF233" s="74"/>
      <c r="DG233" s="192"/>
      <c r="DH233" s="74"/>
      <c r="DI233" s="74"/>
      <c r="DJ233" s="74"/>
      <c r="DK233" s="192"/>
      <c r="DL233" s="74"/>
      <c r="DM233" s="74"/>
      <c r="DN233" s="74"/>
      <c r="DO233" s="192"/>
      <c r="DP233" s="74"/>
      <c r="DQ233" s="74"/>
      <c r="DR233" s="74"/>
      <c r="DS233" s="74"/>
      <c r="DT233" s="74"/>
      <c r="DU233" s="74"/>
      <c r="DV233" s="74"/>
      <c r="DW233" s="74"/>
      <c r="DX233" s="74"/>
      <c r="DY233" s="74"/>
      <c r="DZ233" s="74"/>
      <c r="EA233" s="74"/>
      <c r="EB233" s="74"/>
      <c r="EC233" s="74"/>
      <c r="ED233" s="74"/>
      <c r="EE233" s="74"/>
      <c r="EF233" s="74"/>
      <c r="EG233" s="74"/>
      <c r="EH233" s="74"/>
      <c r="EI233" s="74"/>
      <c r="EJ233" s="192"/>
      <c r="EK233" s="73"/>
      <c r="EL233" s="74"/>
      <c r="EM233" s="192"/>
      <c r="EN233" s="74">
        <v>78102.418519999992</v>
      </c>
      <c r="EO233" s="74">
        <v>78102.418519999992</v>
      </c>
      <c r="EP233" s="74">
        <v>78102.418519999992</v>
      </c>
      <c r="EQ233" s="74">
        <f>EP233/EO233*100</f>
        <v>100</v>
      </c>
      <c r="ER233" s="74"/>
      <c r="ES233" s="74"/>
      <c r="ET233" s="74"/>
      <c r="EU233" s="74"/>
      <c r="EV233" s="77"/>
      <c r="EW233" s="77"/>
      <c r="EX233" s="77"/>
      <c r="EY233" s="77"/>
      <c r="EZ233" s="74"/>
      <c r="FA233" s="74"/>
      <c r="FB233" s="74"/>
      <c r="FC233" s="74"/>
      <c r="FD233" s="74"/>
      <c r="FE233" s="74"/>
      <c r="FF233" s="74"/>
      <c r="FG233" s="74"/>
      <c r="FH233" s="74"/>
      <c r="FI233" s="74"/>
      <c r="FJ233" s="74"/>
      <c r="FK233" s="74"/>
      <c r="FL233" s="74"/>
      <c r="FM233" s="74"/>
      <c r="FN233" s="74"/>
      <c r="FO233" s="74"/>
      <c r="FP233" s="74"/>
      <c r="FQ233" s="74"/>
      <c r="FR233" s="74"/>
      <c r="FS233" s="74"/>
      <c r="FT233" s="74"/>
      <c r="FU233" s="74"/>
      <c r="FV233" s="74"/>
      <c r="FW233" s="74"/>
      <c r="FX233" s="74"/>
      <c r="FY233" s="74"/>
      <c r="FZ233" s="74"/>
      <c r="GA233" s="74"/>
      <c r="GB233" s="74"/>
      <c r="GC233" s="74"/>
      <c r="GD233" s="74"/>
      <c r="GE233" s="74"/>
      <c r="GF233" s="74"/>
      <c r="GG233" s="74"/>
      <c r="GH233" s="74"/>
      <c r="GI233" s="74"/>
      <c r="GJ233" s="74"/>
      <c r="GK233" s="74"/>
      <c r="GL233" s="74"/>
      <c r="GM233" s="74"/>
      <c r="GN233" s="74"/>
      <c r="GO233" s="74"/>
      <c r="GP233" s="74"/>
      <c r="GQ233" s="74"/>
      <c r="GR233" s="74"/>
      <c r="GS233" s="74"/>
      <c r="GT233" s="74"/>
      <c r="GU233" s="74"/>
      <c r="GV233" s="74"/>
      <c r="GW233" s="74"/>
      <c r="GX233" s="74"/>
      <c r="GY233" s="74"/>
      <c r="GZ233" s="74"/>
      <c r="HA233" s="74"/>
      <c r="HB233" s="74"/>
      <c r="HC233" s="74"/>
      <c r="HD233" s="74"/>
      <c r="HE233" s="74"/>
      <c r="HF233" s="74"/>
      <c r="HG233" s="74"/>
      <c r="HH233" s="74"/>
      <c r="HI233" s="74"/>
      <c r="HJ233" s="74"/>
      <c r="HK233" s="74"/>
      <c r="HL233" s="74"/>
      <c r="HM233" s="74"/>
      <c r="HN233" s="74"/>
      <c r="HO233" s="74"/>
      <c r="HP233" s="74"/>
      <c r="HQ233" s="74"/>
      <c r="HR233" s="74"/>
      <c r="HS233" s="74"/>
      <c r="HT233" s="74"/>
      <c r="HU233" s="74"/>
      <c r="HV233" s="74"/>
      <c r="HW233" s="74"/>
      <c r="HX233" s="74"/>
      <c r="HY233" s="74"/>
      <c r="HZ233" s="74"/>
      <c r="IA233" s="74"/>
      <c r="IB233" s="74"/>
      <c r="IC233" s="74"/>
      <c r="ID233" s="74"/>
      <c r="IE233" s="74"/>
      <c r="IF233" s="74"/>
      <c r="IG233" s="74"/>
      <c r="IH233" s="74"/>
      <c r="II233" s="74"/>
      <c r="IJ233" s="74"/>
      <c r="IK233" s="74"/>
      <c r="IL233" s="74"/>
      <c r="IM233" s="74"/>
    </row>
    <row r="234" spans="1:247" ht="15.75" x14ac:dyDescent="0.25">
      <c r="A234" s="10" t="s">
        <v>403</v>
      </c>
      <c r="B234" s="157">
        <f t="shared" si="686"/>
        <v>4764</v>
      </c>
      <c r="C234" s="157">
        <f t="shared" si="687"/>
        <v>6163.6738000000005</v>
      </c>
      <c r="D234" s="157">
        <f t="shared" si="688"/>
        <v>6163.6738000000005</v>
      </c>
      <c r="E234" s="157"/>
      <c r="F234" s="229">
        <f t="shared" si="661"/>
        <v>0</v>
      </c>
      <c r="G234" s="74">
        <f t="shared" si="755"/>
        <v>0</v>
      </c>
      <c r="H234" s="74"/>
      <c r="I234" s="74"/>
      <c r="J234" s="74"/>
      <c r="K234" s="74"/>
      <c r="L234" s="74"/>
      <c r="M234" s="74"/>
      <c r="N234" s="74"/>
      <c r="O234" s="73"/>
      <c r="P234" s="74"/>
      <c r="Q234" s="74"/>
      <c r="R234" s="74"/>
      <c r="S234" s="74"/>
      <c r="T234" s="74"/>
      <c r="U234" s="74"/>
      <c r="V234" s="74"/>
      <c r="W234" s="73"/>
      <c r="X234" s="74"/>
      <c r="Y234" s="74"/>
      <c r="Z234" s="74"/>
      <c r="AA234" s="74"/>
      <c r="AB234" s="74"/>
      <c r="AC234" s="74"/>
      <c r="AD234" s="74"/>
      <c r="AE234" s="74"/>
      <c r="AF234" s="74"/>
      <c r="AG234" s="74"/>
      <c r="AH234" s="74"/>
      <c r="AI234" s="74"/>
      <c r="AJ234" s="74"/>
      <c r="AK234" s="74"/>
      <c r="AL234" s="74"/>
      <c r="AM234" s="74"/>
      <c r="AN234" s="74"/>
      <c r="AO234" s="74"/>
      <c r="AP234" s="74"/>
      <c r="AQ234" s="74"/>
      <c r="AR234" s="74"/>
      <c r="AS234" s="74"/>
      <c r="AT234" s="74"/>
      <c r="AU234" s="74"/>
      <c r="AV234" s="196"/>
      <c r="AW234" s="196"/>
      <c r="AX234" s="196"/>
      <c r="AY234" s="196"/>
      <c r="AZ234" s="74"/>
      <c r="BA234" s="74"/>
      <c r="BB234" s="74"/>
      <c r="BC234" s="192"/>
      <c r="BD234" s="192"/>
      <c r="BE234" s="74"/>
      <c r="BF234" s="74"/>
      <c r="BG234" s="192"/>
      <c r="BH234" s="74">
        <v>4764</v>
      </c>
      <c r="BI234" s="74">
        <v>4764</v>
      </c>
      <c r="BJ234" s="74">
        <v>0</v>
      </c>
      <c r="BK234" s="75">
        <f t="shared" si="689"/>
        <v>0</v>
      </c>
      <c r="BL234" s="74"/>
      <c r="BM234" s="74"/>
      <c r="BN234" s="74"/>
      <c r="BO234" s="192"/>
      <c r="BP234" s="192"/>
      <c r="BQ234" s="74"/>
      <c r="BR234" s="74"/>
      <c r="BS234" s="192"/>
      <c r="BT234" s="74"/>
      <c r="BU234" s="74">
        <v>1399.6738</v>
      </c>
      <c r="BV234" s="74">
        <v>0</v>
      </c>
      <c r="BW234" s="74"/>
      <c r="BX234" s="73"/>
      <c r="BY234" s="73"/>
      <c r="BZ234" s="74"/>
      <c r="CA234" s="192"/>
      <c r="CB234" s="74"/>
      <c r="CC234" s="74"/>
      <c r="CD234" s="74"/>
      <c r="CE234" s="192"/>
      <c r="CF234" s="74"/>
      <c r="CG234" s="74"/>
      <c r="CH234" s="74"/>
      <c r="CI234" s="74"/>
      <c r="CJ234" s="74"/>
      <c r="CK234" s="74"/>
      <c r="CL234" s="74"/>
      <c r="CM234" s="74"/>
      <c r="CN234" s="73"/>
      <c r="CO234" s="73"/>
      <c r="CP234" s="74"/>
      <c r="CQ234" s="192"/>
      <c r="CR234" s="73"/>
      <c r="CS234" s="73"/>
      <c r="CT234" s="74"/>
      <c r="CU234" s="192"/>
      <c r="CV234" s="74"/>
      <c r="CW234" s="74"/>
      <c r="CX234" s="74"/>
      <c r="CY234" s="192"/>
      <c r="CZ234" s="74"/>
      <c r="DA234" s="74"/>
      <c r="DB234" s="74"/>
      <c r="DC234" s="192"/>
      <c r="DD234" s="74"/>
      <c r="DE234" s="74"/>
      <c r="DF234" s="74"/>
      <c r="DG234" s="192"/>
      <c r="DH234" s="74"/>
      <c r="DI234" s="74"/>
      <c r="DJ234" s="74"/>
      <c r="DK234" s="192"/>
      <c r="DL234" s="74"/>
      <c r="DM234" s="74"/>
      <c r="DN234" s="74"/>
      <c r="DO234" s="192"/>
      <c r="DP234" s="74"/>
      <c r="DQ234" s="74"/>
      <c r="DR234" s="74"/>
      <c r="DS234" s="74"/>
      <c r="DT234" s="74"/>
      <c r="DU234" s="74"/>
      <c r="DV234" s="74"/>
      <c r="DW234" s="74"/>
      <c r="DX234" s="74"/>
      <c r="DY234" s="74"/>
      <c r="DZ234" s="74"/>
      <c r="EA234" s="74"/>
      <c r="EB234" s="74"/>
      <c r="EC234" s="74"/>
      <c r="ED234" s="74"/>
      <c r="EE234" s="74"/>
      <c r="EF234" s="74"/>
      <c r="EG234" s="74"/>
      <c r="EH234" s="74"/>
      <c r="EI234" s="74"/>
      <c r="EJ234" s="192"/>
      <c r="EK234" s="73"/>
      <c r="EL234" s="74"/>
      <c r="EM234" s="192"/>
      <c r="EN234" s="74"/>
      <c r="EO234" s="74"/>
      <c r="EP234" s="74"/>
      <c r="EQ234" s="74"/>
      <c r="ER234" s="74"/>
      <c r="ES234" s="74"/>
      <c r="ET234" s="74"/>
      <c r="EU234" s="74"/>
      <c r="EV234" s="77"/>
      <c r="EW234" s="77"/>
      <c r="EX234" s="77"/>
      <c r="EY234" s="77"/>
      <c r="EZ234" s="74"/>
      <c r="FA234" s="74"/>
      <c r="FB234" s="74"/>
      <c r="FC234" s="74"/>
      <c r="FD234" s="74"/>
      <c r="FE234" s="74"/>
      <c r="FF234" s="74"/>
      <c r="FG234" s="74"/>
      <c r="FH234" s="74"/>
      <c r="FI234" s="74"/>
      <c r="FJ234" s="74"/>
      <c r="FK234" s="74"/>
      <c r="FL234" s="74"/>
      <c r="FM234" s="74"/>
      <c r="FN234" s="74"/>
      <c r="FO234" s="74"/>
      <c r="FP234" s="74"/>
      <c r="FQ234" s="74"/>
      <c r="FR234" s="74"/>
      <c r="FS234" s="74"/>
      <c r="FT234" s="74"/>
      <c r="FU234" s="74"/>
      <c r="FV234" s="74"/>
      <c r="FW234" s="74"/>
      <c r="FX234" s="74"/>
      <c r="FY234" s="74"/>
      <c r="FZ234" s="74"/>
      <c r="GA234" s="74"/>
      <c r="GB234" s="74"/>
      <c r="GC234" s="74"/>
      <c r="GD234" s="74"/>
      <c r="GE234" s="74"/>
      <c r="GF234" s="74"/>
      <c r="GG234" s="74"/>
      <c r="GH234" s="74"/>
      <c r="GI234" s="74"/>
      <c r="GJ234" s="74"/>
      <c r="GK234" s="74"/>
      <c r="GL234" s="74"/>
      <c r="GM234" s="74"/>
      <c r="GN234" s="74"/>
      <c r="GO234" s="74"/>
      <c r="GP234" s="74"/>
      <c r="GQ234" s="74"/>
      <c r="GR234" s="74"/>
      <c r="GS234" s="74"/>
      <c r="GT234" s="74"/>
      <c r="GU234" s="74"/>
      <c r="GV234" s="74"/>
      <c r="GW234" s="74"/>
      <c r="GX234" s="74"/>
      <c r="GY234" s="74"/>
      <c r="GZ234" s="74"/>
      <c r="HA234" s="74"/>
      <c r="HB234" s="74"/>
      <c r="HC234" s="74"/>
      <c r="HD234" s="74"/>
      <c r="HE234" s="74"/>
      <c r="HF234" s="74"/>
      <c r="HG234" s="74"/>
      <c r="HH234" s="74"/>
      <c r="HI234" s="74"/>
      <c r="HJ234" s="74"/>
      <c r="HK234" s="74"/>
      <c r="HL234" s="74"/>
      <c r="HM234" s="74"/>
      <c r="HN234" s="74"/>
      <c r="HO234" s="74"/>
      <c r="HP234" s="74"/>
      <c r="HQ234" s="74"/>
      <c r="HR234" s="74"/>
      <c r="HS234" s="74"/>
      <c r="HT234" s="74"/>
      <c r="HU234" s="74"/>
      <c r="HV234" s="74"/>
      <c r="HW234" s="74"/>
      <c r="HX234" s="74"/>
      <c r="HY234" s="74"/>
      <c r="HZ234" s="74"/>
      <c r="IA234" s="74"/>
      <c r="IB234" s="74"/>
      <c r="IC234" s="74"/>
      <c r="ID234" s="74"/>
      <c r="IE234" s="74"/>
      <c r="IF234" s="74"/>
      <c r="IG234" s="74"/>
      <c r="IH234" s="74"/>
      <c r="II234" s="74"/>
      <c r="IJ234" s="74"/>
      <c r="IK234" s="74"/>
      <c r="IL234" s="74"/>
      <c r="IM234" s="74"/>
    </row>
    <row r="235" spans="1:247" ht="15.75" x14ac:dyDescent="0.25">
      <c r="A235" s="10" t="s">
        <v>404</v>
      </c>
      <c r="B235" s="157">
        <f t="shared" si="686"/>
        <v>0</v>
      </c>
      <c r="C235" s="157">
        <f t="shared" si="687"/>
        <v>0</v>
      </c>
      <c r="D235" s="157">
        <f t="shared" si="688"/>
        <v>0</v>
      </c>
      <c r="E235" s="157"/>
      <c r="F235" s="229">
        <f t="shared" si="661"/>
        <v>0</v>
      </c>
      <c r="G235" s="74"/>
      <c r="H235" s="74"/>
      <c r="I235" s="74"/>
      <c r="J235" s="74"/>
      <c r="K235" s="74"/>
      <c r="L235" s="74"/>
      <c r="M235" s="74"/>
      <c r="N235" s="74"/>
      <c r="O235" s="73"/>
      <c r="P235" s="74"/>
      <c r="Q235" s="74"/>
      <c r="R235" s="74"/>
      <c r="S235" s="74"/>
      <c r="T235" s="74"/>
      <c r="U235" s="74"/>
      <c r="V235" s="74"/>
      <c r="W235" s="73"/>
      <c r="X235" s="74"/>
      <c r="Y235" s="74"/>
      <c r="Z235" s="74"/>
      <c r="AA235" s="74"/>
      <c r="AB235" s="74"/>
      <c r="AC235" s="74"/>
      <c r="AD235" s="74"/>
      <c r="AE235" s="74"/>
      <c r="AF235" s="74"/>
      <c r="AG235" s="74"/>
      <c r="AH235" s="74"/>
      <c r="AI235" s="74"/>
      <c r="AJ235" s="74"/>
      <c r="AK235" s="74"/>
      <c r="AL235" s="74"/>
      <c r="AM235" s="74"/>
      <c r="AN235" s="74"/>
      <c r="AO235" s="74"/>
      <c r="AP235" s="74"/>
      <c r="AQ235" s="74"/>
      <c r="AR235" s="74"/>
      <c r="AS235" s="74"/>
      <c r="AT235" s="74"/>
      <c r="AU235" s="74"/>
      <c r="AV235" s="196"/>
      <c r="AW235" s="196"/>
      <c r="AX235" s="196"/>
      <c r="AY235" s="196"/>
      <c r="AZ235" s="74"/>
      <c r="BA235" s="74"/>
      <c r="BB235" s="74"/>
      <c r="BC235" s="192"/>
      <c r="BD235" s="192"/>
      <c r="BE235" s="74"/>
      <c r="BF235" s="74"/>
      <c r="BG235" s="192"/>
      <c r="BH235" s="74"/>
      <c r="BI235" s="74"/>
      <c r="BJ235" s="74"/>
      <c r="BK235" s="75"/>
      <c r="BL235" s="74"/>
      <c r="BM235" s="74"/>
      <c r="BN235" s="74"/>
      <c r="BO235" s="192"/>
      <c r="BP235" s="192"/>
      <c r="BQ235" s="74"/>
      <c r="BR235" s="74"/>
      <c r="BS235" s="192"/>
      <c r="BT235" s="74"/>
      <c r="BU235" s="74"/>
      <c r="BV235" s="74"/>
      <c r="BW235" s="74"/>
      <c r="BX235" s="73"/>
      <c r="BY235" s="73"/>
      <c r="BZ235" s="74"/>
      <c r="CA235" s="192"/>
      <c r="CB235" s="74"/>
      <c r="CC235" s="74"/>
      <c r="CD235" s="74"/>
      <c r="CE235" s="192"/>
      <c r="CF235" s="74"/>
      <c r="CG235" s="74"/>
      <c r="CH235" s="74"/>
      <c r="CI235" s="74"/>
      <c r="CJ235" s="74"/>
      <c r="CK235" s="74"/>
      <c r="CL235" s="74"/>
      <c r="CM235" s="74"/>
      <c r="CN235" s="73"/>
      <c r="CO235" s="73"/>
      <c r="CP235" s="74"/>
      <c r="CQ235" s="192"/>
      <c r="CR235" s="73"/>
      <c r="CS235" s="73"/>
      <c r="CT235" s="74"/>
      <c r="CU235" s="192"/>
      <c r="CV235" s="74"/>
      <c r="CW235" s="74"/>
      <c r="CX235" s="74"/>
      <c r="CY235" s="192"/>
      <c r="CZ235" s="74"/>
      <c r="DA235" s="74"/>
      <c r="DB235" s="74"/>
      <c r="DC235" s="192"/>
      <c r="DD235" s="74"/>
      <c r="DE235" s="74"/>
      <c r="DF235" s="74"/>
      <c r="DG235" s="192"/>
      <c r="DH235" s="74"/>
      <c r="DI235" s="74"/>
      <c r="DJ235" s="74"/>
      <c r="DK235" s="192"/>
      <c r="DL235" s="74"/>
      <c r="DM235" s="74"/>
      <c r="DN235" s="74"/>
      <c r="DO235" s="192"/>
      <c r="DP235" s="74"/>
      <c r="DQ235" s="74"/>
      <c r="DR235" s="74"/>
      <c r="DS235" s="74"/>
      <c r="DT235" s="74"/>
      <c r="DU235" s="74"/>
      <c r="DV235" s="74"/>
      <c r="DW235" s="74"/>
      <c r="DX235" s="74"/>
      <c r="DY235" s="74"/>
      <c r="DZ235" s="74"/>
      <c r="EA235" s="74"/>
      <c r="EB235" s="74"/>
      <c r="EC235" s="74"/>
      <c r="ED235" s="74"/>
      <c r="EE235" s="74"/>
      <c r="EF235" s="74"/>
      <c r="EG235" s="74"/>
      <c r="EH235" s="74"/>
      <c r="EI235" s="74"/>
      <c r="EJ235" s="192"/>
      <c r="EK235" s="73"/>
      <c r="EL235" s="74"/>
      <c r="EM235" s="192"/>
      <c r="EN235" s="74"/>
      <c r="EO235" s="74"/>
      <c r="EP235" s="74"/>
      <c r="EQ235" s="74"/>
      <c r="ER235" s="74"/>
      <c r="ES235" s="74"/>
      <c r="ET235" s="74"/>
      <c r="EU235" s="74"/>
      <c r="EV235" s="77"/>
      <c r="EW235" s="77"/>
      <c r="EX235" s="77"/>
      <c r="EY235" s="77"/>
      <c r="EZ235" s="74"/>
      <c r="FA235" s="74"/>
      <c r="FB235" s="74"/>
      <c r="FC235" s="74"/>
      <c r="FD235" s="74"/>
      <c r="FE235" s="74"/>
      <c r="FF235" s="74"/>
      <c r="FG235" s="74"/>
      <c r="FH235" s="74"/>
      <c r="FI235" s="74"/>
      <c r="FJ235" s="74"/>
      <c r="FK235" s="74"/>
      <c r="FL235" s="74"/>
      <c r="FM235" s="74"/>
      <c r="FN235" s="74"/>
      <c r="FO235" s="74"/>
      <c r="FP235" s="74"/>
      <c r="FQ235" s="74"/>
      <c r="FR235" s="74"/>
      <c r="FS235" s="74"/>
      <c r="FT235" s="74"/>
      <c r="FU235" s="74"/>
      <c r="FV235" s="74"/>
      <c r="FW235" s="74"/>
      <c r="FX235" s="74"/>
      <c r="FY235" s="74"/>
      <c r="FZ235" s="74"/>
      <c r="GA235" s="74"/>
      <c r="GB235" s="74"/>
      <c r="GC235" s="74"/>
      <c r="GD235" s="74"/>
      <c r="GE235" s="74"/>
      <c r="GF235" s="74"/>
      <c r="GG235" s="74"/>
      <c r="GH235" s="74"/>
      <c r="GI235" s="74"/>
      <c r="GJ235" s="74"/>
      <c r="GK235" s="74"/>
      <c r="GL235" s="74"/>
      <c r="GM235" s="74"/>
      <c r="GN235" s="74"/>
      <c r="GO235" s="74"/>
      <c r="GP235" s="74"/>
      <c r="GQ235" s="74"/>
      <c r="GR235" s="74"/>
      <c r="GS235" s="74"/>
      <c r="GT235" s="74"/>
      <c r="GU235" s="74"/>
      <c r="GV235" s="74"/>
      <c r="GW235" s="74"/>
      <c r="GX235" s="74"/>
      <c r="GY235" s="74"/>
      <c r="GZ235" s="74"/>
      <c r="HA235" s="74"/>
      <c r="HB235" s="74"/>
      <c r="HC235" s="74"/>
      <c r="HD235" s="74"/>
      <c r="HE235" s="74"/>
      <c r="HF235" s="74"/>
      <c r="HG235" s="74"/>
      <c r="HH235" s="74"/>
      <c r="HI235" s="74"/>
      <c r="HJ235" s="74"/>
      <c r="HK235" s="74"/>
      <c r="HL235" s="74"/>
      <c r="HM235" s="74"/>
      <c r="HN235" s="74"/>
      <c r="HO235" s="74"/>
      <c r="HP235" s="74"/>
      <c r="HQ235" s="74"/>
      <c r="HR235" s="74"/>
      <c r="HS235" s="74"/>
      <c r="HT235" s="74"/>
      <c r="HU235" s="74"/>
      <c r="HV235" s="74"/>
      <c r="HW235" s="74"/>
      <c r="HX235" s="74"/>
      <c r="HY235" s="74"/>
      <c r="HZ235" s="74"/>
      <c r="IA235" s="74"/>
      <c r="IB235" s="74"/>
      <c r="IC235" s="74"/>
      <c r="ID235" s="74"/>
      <c r="IE235" s="74"/>
      <c r="IF235" s="74"/>
      <c r="IG235" s="74"/>
      <c r="IH235" s="74"/>
      <c r="II235" s="74"/>
      <c r="IJ235" s="74"/>
      <c r="IK235" s="74"/>
      <c r="IL235" s="74"/>
      <c r="IM235" s="74"/>
    </row>
    <row r="236" spans="1:247" ht="15.75" x14ac:dyDescent="0.25">
      <c r="A236" s="10" t="s">
        <v>405</v>
      </c>
      <c r="B236" s="157">
        <f t="shared" si="686"/>
        <v>2214</v>
      </c>
      <c r="C236" s="157">
        <f t="shared" si="687"/>
        <v>2214</v>
      </c>
      <c r="D236" s="157">
        <f t="shared" si="688"/>
        <v>2214</v>
      </c>
      <c r="E236" s="157"/>
      <c r="F236" s="229">
        <f t="shared" si="661"/>
        <v>0</v>
      </c>
      <c r="G236" s="74">
        <f>F236/C236*100</f>
        <v>0</v>
      </c>
      <c r="H236" s="74"/>
      <c r="I236" s="74"/>
      <c r="J236" s="74"/>
      <c r="K236" s="74"/>
      <c r="L236" s="74"/>
      <c r="M236" s="74"/>
      <c r="N236" s="74"/>
      <c r="O236" s="73"/>
      <c r="P236" s="74"/>
      <c r="Q236" s="74"/>
      <c r="R236" s="74"/>
      <c r="S236" s="74"/>
      <c r="T236" s="74"/>
      <c r="U236" s="74"/>
      <c r="V236" s="74"/>
      <c r="W236" s="73"/>
      <c r="X236" s="74"/>
      <c r="Y236" s="74"/>
      <c r="Z236" s="74"/>
      <c r="AA236" s="74"/>
      <c r="AB236" s="74"/>
      <c r="AC236" s="74"/>
      <c r="AD236" s="74"/>
      <c r="AE236" s="74"/>
      <c r="AF236" s="74"/>
      <c r="AG236" s="74"/>
      <c r="AH236" s="74"/>
      <c r="AI236" s="74"/>
      <c r="AJ236" s="74"/>
      <c r="AK236" s="74"/>
      <c r="AL236" s="74"/>
      <c r="AM236" s="74"/>
      <c r="AN236" s="74"/>
      <c r="AO236" s="74"/>
      <c r="AP236" s="74"/>
      <c r="AQ236" s="74"/>
      <c r="AR236" s="74"/>
      <c r="AS236" s="74"/>
      <c r="AT236" s="74"/>
      <c r="AU236" s="74"/>
      <c r="AV236" s="196"/>
      <c r="AW236" s="196"/>
      <c r="AX236" s="196"/>
      <c r="AY236" s="196"/>
      <c r="AZ236" s="74"/>
      <c r="BA236" s="74"/>
      <c r="BB236" s="74"/>
      <c r="BC236" s="192"/>
      <c r="BD236" s="192"/>
      <c r="BE236" s="74"/>
      <c r="BF236" s="74"/>
      <c r="BG236" s="192"/>
      <c r="BH236" s="74">
        <v>2214</v>
      </c>
      <c r="BI236" s="74">
        <v>2214</v>
      </c>
      <c r="BJ236" s="74">
        <v>0</v>
      </c>
      <c r="BK236" s="75">
        <f t="shared" si="689"/>
        <v>0</v>
      </c>
      <c r="BL236" s="74"/>
      <c r="BM236" s="74"/>
      <c r="BN236" s="74"/>
      <c r="BO236" s="192"/>
      <c r="BP236" s="192"/>
      <c r="BQ236" s="74"/>
      <c r="BR236" s="74"/>
      <c r="BS236" s="192"/>
      <c r="BT236" s="74"/>
      <c r="BU236" s="74"/>
      <c r="BV236" s="74"/>
      <c r="BW236" s="74"/>
      <c r="BX236" s="73"/>
      <c r="BY236" s="73"/>
      <c r="BZ236" s="74"/>
      <c r="CA236" s="192"/>
      <c r="CB236" s="74"/>
      <c r="CC236" s="74"/>
      <c r="CD236" s="74"/>
      <c r="CE236" s="192"/>
      <c r="CF236" s="74"/>
      <c r="CG236" s="74"/>
      <c r="CH236" s="74"/>
      <c r="CI236" s="74"/>
      <c r="CJ236" s="74"/>
      <c r="CK236" s="74"/>
      <c r="CL236" s="74"/>
      <c r="CM236" s="74"/>
      <c r="CN236" s="73"/>
      <c r="CO236" s="73"/>
      <c r="CP236" s="74"/>
      <c r="CQ236" s="192"/>
      <c r="CR236" s="73"/>
      <c r="CS236" s="73"/>
      <c r="CT236" s="74"/>
      <c r="CU236" s="192"/>
      <c r="CV236" s="74"/>
      <c r="CW236" s="74"/>
      <c r="CX236" s="74"/>
      <c r="CY236" s="192"/>
      <c r="CZ236" s="74"/>
      <c r="DA236" s="74"/>
      <c r="DB236" s="74"/>
      <c r="DC236" s="192"/>
      <c r="DD236" s="74"/>
      <c r="DE236" s="74"/>
      <c r="DF236" s="74"/>
      <c r="DG236" s="192"/>
      <c r="DH236" s="74"/>
      <c r="DI236" s="74"/>
      <c r="DJ236" s="74"/>
      <c r="DK236" s="192"/>
      <c r="DL236" s="74"/>
      <c r="DM236" s="74"/>
      <c r="DN236" s="74"/>
      <c r="DO236" s="192"/>
      <c r="DP236" s="74"/>
      <c r="DQ236" s="74"/>
      <c r="DR236" s="74"/>
      <c r="DS236" s="74"/>
      <c r="DT236" s="74"/>
      <c r="DU236" s="74"/>
      <c r="DV236" s="74"/>
      <c r="DW236" s="74"/>
      <c r="DX236" s="74"/>
      <c r="DY236" s="74"/>
      <c r="DZ236" s="74"/>
      <c r="EA236" s="74"/>
      <c r="EB236" s="74"/>
      <c r="EC236" s="74"/>
      <c r="ED236" s="74"/>
      <c r="EE236" s="74"/>
      <c r="EF236" s="74"/>
      <c r="EG236" s="74"/>
      <c r="EH236" s="74"/>
      <c r="EI236" s="74"/>
      <c r="EJ236" s="192"/>
      <c r="EK236" s="73"/>
      <c r="EL236" s="74"/>
      <c r="EM236" s="192"/>
      <c r="EN236" s="74"/>
      <c r="EO236" s="74"/>
      <c r="EP236" s="74"/>
      <c r="EQ236" s="74"/>
      <c r="ER236" s="74"/>
      <c r="ES236" s="74"/>
      <c r="ET236" s="74"/>
      <c r="EU236" s="74"/>
      <c r="EV236" s="77"/>
      <c r="EW236" s="77"/>
      <c r="EX236" s="77"/>
      <c r="EY236" s="77"/>
      <c r="EZ236" s="74"/>
      <c r="FA236" s="74"/>
      <c r="FB236" s="74"/>
      <c r="FC236" s="74"/>
      <c r="FD236" s="74"/>
      <c r="FE236" s="74"/>
      <c r="FF236" s="74"/>
      <c r="FG236" s="74"/>
      <c r="FH236" s="74"/>
      <c r="FI236" s="74"/>
      <c r="FJ236" s="74"/>
      <c r="FK236" s="74"/>
      <c r="FL236" s="74"/>
      <c r="FM236" s="74"/>
      <c r="FN236" s="74"/>
      <c r="FO236" s="74"/>
      <c r="FP236" s="74"/>
      <c r="FQ236" s="74"/>
      <c r="FR236" s="74"/>
      <c r="FS236" s="74"/>
      <c r="FT236" s="74"/>
      <c r="FU236" s="74"/>
      <c r="FV236" s="74"/>
      <c r="FW236" s="74"/>
      <c r="FX236" s="74"/>
      <c r="FY236" s="74"/>
      <c r="FZ236" s="74"/>
      <c r="GA236" s="74"/>
      <c r="GB236" s="74"/>
      <c r="GC236" s="74"/>
      <c r="GD236" s="74"/>
      <c r="GE236" s="74"/>
      <c r="GF236" s="74"/>
      <c r="GG236" s="74"/>
      <c r="GH236" s="74"/>
      <c r="GI236" s="74"/>
      <c r="GJ236" s="74"/>
      <c r="GK236" s="74"/>
      <c r="GL236" s="74"/>
      <c r="GM236" s="74"/>
      <c r="GN236" s="74"/>
      <c r="GO236" s="74"/>
      <c r="GP236" s="74"/>
      <c r="GQ236" s="74"/>
      <c r="GR236" s="74"/>
      <c r="GS236" s="74"/>
      <c r="GT236" s="74"/>
      <c r="GU236" s="74"/>
      <c r="GV236" s="74"/>
      <c r="GW236" s="74"/>
      <c r="GX236" s="74"/>
      <c r="GY236" s="74"/>
      <c r="GZ236" s="74"/>
      <c r="HA236" s="74"/>
      <c r="HB236" s="74"/>
      <c r="HC236" s="74"/>
      <c r="HD236" s="74"/>
      <c r="HE236" s="74"/>
      <c r="HF236" s="74"/>
      <c r="HG236" s="74"/>
      <c r="HH236" s="74"/>
      <c r="HI236" s="74"/>
      <c r="HJ236" s="74"/>
      <c r="HK236" s="74"/>
      <c r="HL236" s="74"/>
      <c r="HM236" s="74"/>
      <c r="HN236" s="74"/>
      <c r="HO236" s="74"/>
      <c r="HP236" s="74"/>
      <c r="HQ236" s="74"/>
      <c r="HR236" s="74"/>
      <c r="HS236" s="74"/>
      <c r="HT236" s="74"/>
      <c r="HU236" s="74"/>
      <c r="HV236" s="74"/>
      <c r="HW236" s="74"/>
      <c r="HX236" s="74"/>
      <c r="HY236" s="74"/>
      <c r="HZ236" s="74"/>
      <c r="IA236" s="74"/>
      <c r="IB236" s="74"/>
      <c r="IC236" s="74"/>
      <c r="ID236" s="74"/>
      <c r="IE236" s="74"/>
      <c r="IF236" s="74"/>
      <c r="IG236" s="74"/>
      <c r="IH236" s="74"/>
      <c r="II236" s="74"/>
      <c r="IJ236" s="74"/>
      <c r="IK236" s="74"/>
      <c r="IL236" s="74"/>
      <c r="IM236" s="74"/>
    </row>
    <row r="237" spans="1:247" ht="15.75" x14ac:dyDescent="0.25">
      <c r="A237" s="10" t="s">
        <v>406</v>
      </c>
      <c r="B237" s="157">
        <f t="shared" si="686"/>
        <v>0</v>
      </c>
      <c r="C237" s="157">
        <f t="shared" si="687"/>
        <v>0</v>
      </c>
      <c r="D237" s="157">
        <f t="shared" si="688"/>
        <v>0</v>
      </c>
      <c r="E237" s="157"/>
      <c r="F237" s="229">
        <f t="shared" si="661"/>
        <v>0</v>
      </c>
      <c r="G237" s="74"/>
      <c r="H237" s="74"/>
      <c r="I237" s="74"/>
      <c r="J237" s="74"/>
      <c r="K237" s="74"/>
      <c r="L237" s="74"/>
      <c r="M237" s="74"/>
      <c r="N237" s="74"/>
      <c r="O237" s="73"/>
      <c r="P237" s="74"/>
      <c r="Q237" s="74"/>
      <c r="R237" s="74"/>
      <c r="S237" s="74"/>
      <c r="T237" s="74"/>
      <c r="U237" s="74"/>
      <c r="V237" s="74"/>
      <c r="W237" s="73"/>
      <c r="X237" s="74"/>
      <c r="Y237" s="74"/>
      <c r="Z237" s="74"/>
      <c r="AA237" s="74"/>
      <c r="AB237" s="74"/>
      <c r="AC237" s="74"/>
      <c r="AD237" s="74"/>
      <c r="AE237" s="74"/>
      <c r="AF237" s="74"/>
      <c r="AG237" s="74"/>
      <c r="AH237" s="74"/>
      <c r="AI237" s="74"/>
      <c r="AJ237" s="74"/>
      <c r="AK237" s="74"/>
      <c r="AL237" s="74"/>
      <c r="AM237" s="74"/>
      <c r="AN237" s="74"/>
      <c r="AO237" s="74"/>
      <c r="AP237" s="74"/>
      <c r="AQ237" s="74"/>
      <c r="AR237" s="74"/>
      <c r="AS237" s="74"/>
      <c r="AT237" s="74"/>
      <c r="AU237" s="74"/>
      <c r="AV237" s="196"/>
      <c r="AW237" s="196"/>
      <c r="AX237" s="196"/>
      <c r="AY237" s="196"/>
      <c r="AZ237" s="74"/>
      <c r="BA237" s="74"/>
      <c r="BB237" s="74"/>
      <c r="BC237" s="192"/>
      <c r="BD237" s="192"/>
      <c r="BE237" s="74"/>
      <c r="BF237" s="74"/>
      <c r="BG237" s="192"/>
      <c r="BH237" s="74"/>
      <c r="BI237" s="74"/>
      <c r="BJ237" s="74"/>
      <c r="BK237" s="75"/>
      <c r="BL237" s="74"/>
      <c r="BM237" s="74"/>
      <c r="BN237" s="74"/>
      <c r="BO237" s="192"/>
      <c r="BP237" s="192"/>
      <c r="BQ237" s="74"/>
      <c r="BR237" s="74"/>
      <c r="BS237" s="192"/>
      <c r="BT237" s="74"/>
      <c r="BU237" s="74"/>
      <c r="BV237" s="74"/>
      <c r="BW237" s="74"/>
      <c r="BX237" s="73"/>
      <c r="BY237" s="73"/>
      <c r="BZ237" s="74"/>
      <c r="CA237" s="192"/>
      <c r="CB237" s="74"/>
      <c r="CC237" s="74"/>
      <c r="CD237" s="74"/>
      <c r="CE237" s="192"/>
      <c r="CF237" s="74"/>
      <c r="CG237" s="74"/>
      <c r="CH237" s="74"/>
      <c r="CI237" s="74"/>
      <c r="CJ237" s="74"/>
      <c r="CK237" s="74"/>
      <c r="CL237" s="74"/>
      <c r="CM237" s="74"/>
      <c r="CN237" s="73"/>
      <c r="CO237" s="73"/>
      <c r="CP237" s="74"/>
      <c r="CQ237" s="192"/>
      <c r="CR237" s="73"/>
      <c r="CS237" s="73"/>
      <c r="CT237" s="74"/>
      <c r="CU237" s="192"/>
      <c r="CV237" s="74"/>
      <c r="CW237" s="74"/>
      <c r="CX237" s="74"/>
      <c r="CY237" s="192"/>
      <c r="CZ237" s="74"/>
      <c r="DA237" s="74"/>
      <c r="DB237" s="74"/>
      <c r="DC237" s="192"/>
      <c r="DD237" s="74"/>
      <c r="DE237" s="74"/>
      <c r="DF237" s="74"/>
      <c r="DG237" s="192"/>
      <c r="DH237" s="74"/>
      <c r="DI237" s="74"/>
      <c r="DJ237" s="74"/>
      <c r="DK237" s="192"/>
      <c r="DL237" s="74"/>
      <c r="DM237" s="74"/>
      <c r="DN237" s="74"/>
      <c r="DO237" s="192"/>
      <c r="DP237" s="74"/>
      <c r="DQ237" s="74"/>
      <c r="DR237" s="74"/>
      <c r="DS237" s="74"/>
      <c r="DT237" s="74"/>
      <c r="DU237" s="74"/>
      <c r="DV237" s="74"/>
      <c r="DW237" s="74"/>
      <c r="DX237" s="74"/>
      <c r="DY237" s="74"/>
      <c r="DZ237" s="74"/>
      <c r="EA237" s="74"/>
      <c r="EB237" s="74"/>
      <c r="EC237" s="74"/>
      <c r="ED237" s="74"/>
      <c r="EE237" s="74"/>
      <c r="EF237" s="74"/>
      <c r="EG237" s="74"/>
      <c r="EH237" s="74"/>
      <c r="EI237" s="74"/>
      <c r="EJ237" s="192"/>
      <c r="EK237" s="73"/>
      <c r="EL237" s="74"/>
      <c r="EM237" s="192"/>
      <c r="EN237" s="74"/>
      <c r="EO237" s="74"/>
      <c r="EP237" s="74"/>
      <c r="EQ237" s="74"/>
      <c r="ER237" s="74"/>
      <c r="ES237" s="74"/>
      <c r="ET237" s="74"/>
      <c r="EU237" s="74"/>
      <c r="EV237" s="77"/>
      <c r="EW237" s="77"/>
      <c r="EX237" s="77"/>
      <c r="EY237" s="77"/>
      <c r="EZ237" s="74"/>
      <c r="FA237" s="74"/>
      <c r="FB237" s="74"/>
      <c r="FC237" s="74"/>
      <c r="FD237" s="74"/>
      <c r="FE237" s="74"/>
      <c r="FF237" s="74"/>
      <c r="FG237" s="74"/>
      <c r="FH237" s="74"/>
      <c r="FI237" s="74"/>
      <c r="FJ237" s="74"/>
      <c r="FK237" s="74"/>
      <c r="FL237" s="74"/>
      <c r="FM237" s="74"/>
      <c r="FN237" s="74"/>
      <c r="FO237" s="74"/>
      <c r="FP237" s="74"/>
      <c r="FQ237" s="74"/>
      <c r="FR237" s="74"/>
      <c r="FS237" s="74"/>
      <c r="FT237" s="74"/>
      <c r="FU237" s="74"/>
      <c r="FV237" s="74"/>
      <c r="FW237" s="74"/>
      <c r="FX237" s="74"/>
      <c r="FY237" s="74"/>
      <c r="FZ237" s="74"/>
      <c r="GA237" s="74"/>
      <c r="GB237" s="74"/>
      <c r="GC237" s="74"/>
      <c r="GD237" s="74"/>
      <c r="GE237" s="74"/>
      <c r="GF237" s="74"/>
      <c r="GG237" s="74"/>
      <c r="GH237" s="74"/>
      <c r="GI237" s="74"/>
      <c r="GJ237" s="74"/>
      <c r="GK237" s="74"/>
      <c r="GL237" s="74"/>
      <c r="GM237" s="74"/>
      <c r="GN237" s="74"/>
      <c r="GO237" s="74"/>
      <c r="GP237" s="74"/>
      <c r="GQ237" s="74"/>
      <c r="GR237" s="74"/>
      <c r="GS237" s="74"/>
      <c r="GT237" s="74"/>
      <c r="GU237" s="74"/>
      <c r="GV237" s="74"/>
      <c r="GW237" s="74"/>
      <c r="GX237" s="74"/>
      <c r="GY237" s="74"/>
      <c r="GZ237" s="74"/>
      <c r="HA237" s="74"/>
      <c r="HB237" s="74"/>
      <c r="HC237" s="74"/>
      <c r="HD237" s="74"/>
      <c r="HE237" s="74"/>
      <c r="HF237" s="74"/>
      <c r="HG237" s="74"/>
      <c r="HH237" s="74"/>
      <c r="HI237" s="74"/>
      <c r="HJ237" s="74"/>
      <c r="HK237" s="74"/>
      <c r="HL237" s="74"/>
      <c r="HM237" s="74"/>
      <c r="HN237" s="74"/>
      <c r="HO237" s="74"/>
      <c r="HP237" s="74"/>
      <c r="HQ237" s="74"/>
      <c r="HR237" s="74"/>
      <c r="HS237" s="74"/>
      <c r="HT237" s="74"/>
      <c r="HU237" s="74"/>
      <c r="HV237" s="74"/>
      <c r="HW237" s="74"/>
      <c r="HX237" s="74"/>
      <c r="HY237" s="74"/>
      <c r="HZ237" s="74"/>
      <c r="IA237" s="74"/>
      <c r="IB237" s="74"/>
      <c r="IC237" s="74"/>
      <c r="ID237" s="74"/>
      <c r="IE237" s="74"/>
      <c r="IF237" s="74"/>
      <c r="IG237" s="74"/>
      <c r="IH237" s="74"/>
      <c r="II237" s="74"/>
      <c r="IJ237" s="74"/>
      <c r="IK237" s="74"/>
      <c r="IL237" s="74"/>
      <c r="IM237" s="74"/>
    </row>
    <row r="238" spans="1:247" ht="15.75" x14ac:dyDescent="0.25">
      <c r="A238" s="10" t="s">
        <v>407</v>
      </c>
      <c r="B238" s="157">
        <f t="shared" si="686"/>
        <v>2478</v>
      </c>
      <c r="C238" s="157">
        <f t="shared" si="687"/>
        <v>2478</v>
      </c>
      <c r="D238" s="157">
        <f t="shared" si="688"/>
        <v>2478</v>
      </c>
      <c r="E238" s="157"/>
      <c r="F238" s="229">
        <f t="shared" si="661"/>
        <v>0</v>
      </c>
      <c r="G238" s="74">
        <f t="shared" ref="G238:G281" si="783">F238/C238*100</f>
        <v>0</v>
      </c>
      <c r="H238" s="74"/>
      <c r="I238" s="74"/>
      <c r="J238" s="74"/>
      <c r="K238" s="74"/>
      <c r="L238" s="74"/>
      <c r="M238" s="74"/>
      <c r="N238" s="74"/>
      <c r="O238" s="73"/>
      <c r="P238" s="74"/>
      <c r="Q238" s="74"/>
      <c r="R238" s="74"/>
      <c r="S238" s="74"/>
      <c r="T238" s="74"/>
      <c r="U238" s="74"/>
      <c r="V238" s="74"/>
      <c r="W238" s="73"/>
      <c r="X238" s="74"/>
      <c r="Y238" s="74"/>
      <c r="Z238" s="74"/>
      <c r="AA238" s="74"/>
      <c r="AB238" s="74"/>
      <c r="AC238" s="74"/>
      <c r="AD238" s="74"/>
      <c r="AE238" s="74"/>
      <c r="AF238" s="74"/>
      <c r="AG238" s="74"/>
      <c r="AH238" s="74"/>
      <c r="AI238" s="74"/>
      <c r="AJ238" s="74"/>
      <c r="AK238" s="74"/>
      <c r="AL238" s="74"/>
      <c r="AM238" s="74"/>
      <c r="AN238" s="74"/>
      <c r="AO238" s="74"/>
      <c r="AP238" s="74"/>
      <c r="AQ238" s="74"/>
      <c r="AR238" s="74"/>
      <c r="AS238" s="74"/>
      <c r="AT238" s="74"/>
      <c r="AU238" s="74"/>
      <c r="AV238" s="196"/>
      <c r="AW238" s="196"/>
      <c r="AX238" s="196"/>
      <c r="AY238" s="196"/>
      <c r="AZ238" s="74"/>
      <c r="BA238" s="74"/>
      <c r="BB238" s="74"/>
      <c r="BC238" s="192"/>
      <c r="BD238" s="192"/>
      <c r="BE238" s="74"/>
      <c r="BF238" s="74"/>
      <c r="BG238" s="192"/>
      <c r="BH238" s="74">
        <v>2478</v>
      </c>
      <c r="BI238" s="74">
        <v>2478</v>
      </c>
      <c r="BJ238" s="74">
        <v>0</v>
      </c>
      <c r="BK238" s="75">
        <f t="shared" si="689"/>
        <v>0</v>
      </c>
      <c r="BL238" s="74"/>
      <c r="BM238" s="74"/>
      <c r="BN238" s="74"/>
      <c r="BO238" s="192"/>
      <c r="BP238" s="192"/>
      <c r="BQ238" s="74"/>
      <c r="BR238" s="74"/>
      <c r="BS238" s="192"/>
      <c r="BT238" s="74"/>
      <c r="BU238" s="74"/>
      <c r="BV238" s="74"/>
      <c r="BW238" s="74"/>
      <c r="BX238" s="73"/>
      <c r="BY238" s="73"/>
      <c r="BZ238" s="74"/>
      <c r="CA238" s="192"/>
      <c r="CB238" s="74"/>
      <c r="CC238" s="74"/>
      <c r="CD238" s="74"/>
      <c r="CE238" s="192"/>
      <c r="CF238" s="74"/>
      <c r="CG238" s="74"/>
      <c r="CH238" s="74"/>
      <c r="CI238" s="74"/>
      <c r="CJ238" s="74"/>
      <c r="CK238" s="74"/>
      <c r="CL238" s="74"/>
      <c r="CM238" s="74"/>
      <c r="CN238" s="73"/>
      <c r="CO238" s="73"/>
      <c r="CP238" s="74"/>
      <c r="CQ238" s="192"/>
      <c r="CR238" s="73"/>
      <c r="CS238" s="73"/>
      <c r="CT238" s="74"/>
      <c r="CU238" s="192"/>
      <c r="CV238" s="74"/>
      <c r="CW238" s="74"/>
      <c r="CX238" s="74"/>
      <c r="CY238" s="192"/>
      <c r="CZ238" s="74"/>
      <c r="DA238" s="74"/>
      <c r="DB238" s="74"/>
      <c r="DC238" s="192"/>
      <c r="DD238" s="74"/>
      <c r="DE238" s="74"/>
      <c r="DF238" s="74"/>
      <c r="DG238" s="192"/>
      <c r="DH238" s="74"/>
      <c r="DI238" s="74"/>
      <c r="DJ238" s="74"/>
      <c r="DK238" s="192"/>
      <c r="DL238" s="74"/>
      <c r="DM238" s="74"/>
      <c r="DN238" s="74"/>
      <c r="DO238" s="192"/>
      <c r="DP238" s="74"/>
      <c r="DQ238" s="74"/>
      <c r="DR238" s="74"/>
      <c r="DS238" s="74"/>
      <c r="DT238" s="74"/>
      <c r="DU238" s="74"/>
      <c r="DV238" s="74"/>
      <c r="DW238" s="74"/>
      <c r="DX238" s="74"/>
      <c r="DY238" s="74"/>
      <c r="DZ238" s="74"/>
      <c r="EA238" s="74"/>
      <c r="EB238" s="74"/>
      <c r="EC238" s="74"/>
      <c r="ED238" s="74"/>
      <c r="EE238" s="74"/>
      <c r="EF238" s="74"/>
      <c r="EG238" s="74"/>
      <c r="EH238" s="74"/>
      <c r="EI238" s="74"/>
      <c r="EJ238" s="192"/>
      <c r="EK238" s="73"/>
      <c r="EL238" s="74"/>
      <c r="EM238" s="192"/>
      <c r="EN238" s="74"/>
      <c r="EO238" s="74"/>
      <c r="EP238" s="74"/>
      <c r="EQ238" s="74"/>
      <c r="ER238" s="74"/>
      <c r="ES238" s="74"/>
      <c r="ET238" s="74"/>
      <c r="EU238" s="74"/>
      <c r="EV238" s="77"/>
      <c r="EW238" s="77"/>
      <c r="EX238" s="77"/>
      <c r="EY238" s="77"/>
      <c r="EZ238" s="74"/>
      <c r="FA238" s="74"/>
      <c r="FB238" s="74"/>
      <c r="FC238" s="74"/>
      <c r="FD238" s="74"/>
      <c r="FE238" s="74"/>
      <c r="FF238" s="74"/>
      <c r="FG238" s="74"/>
      <c r="FH238" s="74"/>
      <c r="FI238" s="74"/>
      <c r="FJ238" s="74"/>
      <c r="FK238" s="74"/>
      <c r="FL238" s="74"/>
      <c r="FM238" s="74"/>
      <c r="FN238" s="74"/>
      <c r="FO238" s="74"/>
      <c r="FP238" s="74"/>
      <c r="FQ238" s="74"/>
      <c r="FR238" s="74"/>
      <c r="FS238" s="74"/>
      <c r="FT238" s="74"/>
      <c r="FU238" s="74"/>
      <c r="FV238" s="74"/>
      <c r="FW238" s="74"/>
      <c r="FX238" s="74"/>
      <c r="FY238" s="74"/>
      <c r="FZ238" s="74"/>
      <c r="GA238" s="74"/>
      <c r="GB238" s="74"/>
      <c r="GC238" s="74"/>
      <c r="GD238" s="74"/>
      <c r="GE238" s="74"/>
      <c r="GF238" s="74"/>
      <c r="GG238" s="74"/>
      <c r="GH238" s="74"/>
      <c r="GI238" s="74"/>
      <c r="GJ238" s="74"/>
      <c r="GK238" s="74"/>
      <c r="GL238" s="74"/>
      <c r="GM238" s="74"/>
      <c r="GN238" s="74"/>
      <c r="GO238" s="74"/>
      <c r="GP238" s="74"/>
      <c r="GQ238" s="74"/>
      <c r="GR238" s="74"/>
      <c r="GS238" s="74"/>
      <c r="GT238" s="74"/>
      <c r="GU238" s="74"/>
      <c r="GV238" s="74"/>
      <c r="GW238" s="74"/>
      <c r="GX238" s="74"/>
      <c r="GY238" s="74"/>
      <c r="GZ238" s="74"/>
      <c r="HA238" s="74"/>
      <c r="HB238" s="74"/>
      <c r="HC238" s="74"/>
      <c r="HD238" s="74"/>
      <c r="HE238" s="74"/>
      <c r="HF238" s="74"/>
      <c r="HG238" s="74"/>
      <c r="HH238" s="74"/>
      <c r="HI238" s="74"/>
      <c r="HJ238" s="74"/>
      <c r="HK238" s="74"/>
      <c r="HL238" s="74"/>
      <c r="HM238" s="74"/>
      <c r="HN238" s="74"/>
      <c r="HO238" s="74"/>
      <c r="HP238" s="74"/>
      <c r="HQ238" s="74"/>
      <c r="HR238" s="74"/>
      <c r="HS238" s="74"/>
      <c r="HT238" s="74"/>
      <c r="HU238" s="74"/>
      <c r="HV238" s="74"/>
      <c r="HW238" s="74"/>
      <c r="HX238" s="74"/>
      <c r="HY238" s="74"/>
      <c r="HZ238" s="74"/>
      <c r="IA238" s="74"/>
      <c r="IB238" s="74"/>
      <c r="IC238" s="74"/>
      <c r="ID238" s="74"/>
      <c r="IE238" s="74"/>
      <c r="IF238" s="74"/>
      <c r="IG238" s="74"/>
      <c r="IH238" s="74"/>
      <c r="II238" s="74"/>
      <c r="IJ238" s="74"/>
      <c r="IK238" s="74"/>
      <c r="IL238" s="74"/>
      <c r="IM238" s="74"/>
    </row>
    <row r="239" spans="1:247" ht="15.75" x14ac:dyDescent="0.25">
      <c r="A239" s="10" t="s">
        <v>226</v>
      </c>
      <c r="B239" s="157">
        <f t="shared" si="686"/>
        <v>12357</v>
      </c>
      <c r="C239" s="157">
        <f t="shared" si="687"/>
        <v>12357</v>
      </c>
      <c r="D239" s="157">
        <f t="shared" si="688"/>
        <v>12357</v>
      </c>
      <c r="E239" s="157"/>
      <c r="F239" s="229">
        <f t="shared" si="661"/>
        <v>0</v>
      </c>
      <c r="G239" s="74">
        <f t="shared" si="783"/>
        <v>0</v>
      </c>
      <c r="H239" s="74"/>
      <c r="I239" s="74"/>
      <c r="J239" s="74"/>
      <c r="K239" s="74"/>
      <c r="L239" s="74"/>
      <c r="M239" s="74"/>
      <c r="N239" s="74"/>
      <c r="O239" s="73"/>
      <c r="P239" s="74"/>
      <c r="Q239" s="74"/>
      <c r="R239" s="74"/>
      <c r="S239" s="74"/>
      <c r="T239" s="74"/>
      <c r="U239" s="74"/>
      <c r="V239" s="74"/>
      <c r="W239" s="73"/>
      <c r="X239" s="74"/>
      <c r="Y239" s="74"/>
      <c r="Z239" s="74"/>
      <c r="AA239" s="74"/>
      <c r="AB239" s="74"/>
      <c r="AC239" s="74"/>
      <c r="AD239" s="74"/>
      <c r="AE239" s="74"/>
      <c r="AF239" s="74"/>
      <c r="AG239" s="74"/>
      <c r="AH239" s="74"/>
      <c r="AI239" s="74"/>
      <c r="AJ239" s="74"/>
      <c r="AK239" s="74"/>
      <c r="AL239" s="74"/>
      <c r="AM239" s="74"/>
      <c r="AN239" s="74"/>
      <c r="AO239" s="74"/>
      <c r="AP239" s="74"/>
      <c r="AQ239" s="74"/>
      <c r="AR239" s="74"/>
      <c r="AS239" s="74"/>
      <c r="AT239" s="74"/>
      <c r="AU239" s="74"/>
      <c r="AV239" s="196"/>
      <c r="AW239" s="196"/>
      <c r="AX239" s="196"/>
      <c r="AY239" s="196"/>
      <c r="AZ239" s="74"/>
      <c r="BA239" s="74"/>
      <c r="BB239" s="74"/>
      <c r="BC239" s="192"/>
      <c r="BD239" s="192"/>
      <c r="BE239" s="74"/>
      <c r="BF239" s="74"/>
      <c r="BG239" s="192"/>
      <c r="BH239" s="74">
        <v>12357</v>
      </c>
      <c r="BI239" s="74">
        <v>12357</v>
      </c>
      <c r="BJ239" s="74">
        <v>0</v>
      </c>
      <c r="BK239" s="75">
        <f t="shared" si="689"/>
        <v>0</v>
      </c>
      <c r="BL239" s="74"/>
      <c r="BM239" s="74"/>
      <c r="BN239" s="74"/>
      <c r="BO239" s="192"/>
      <c r="BP239" s="192"/>
      <c r="BQ239" s="74"/>
      <c r="BR239" s="74"/>
      <c r="BS239" s="192"/>
      <c r="BT239" s="74"/>
      <c r="BU239" s="74"/>
      <c r="BV239" s="74"/>
      <c r="BW239" s="74"/>
      <c r="BX239" s="73"/>
      <c r="BY239" s="73"/>
      <c r="BZ239" s="74"/>
      <c r="CA239" s="192"/>
      <c r="CB239" s="74"/>
      <c r="CC239" s="74"/>
      <c r="CD239" s="74"/>
      <c r="CE239" s="192"/>
      <c r="CF239" s="74"/>
      <c r="CG239" s="74"/>
      <c r="CH239" s="74"/>
      <c r="CI239" s="74"/>
      <c r="CJ239" s="74"/>
      <c r="CK239" s="74"/>
      <c r="CL239" s="74"/>
      <c r="CM239" s="74"/>
      <c r="CN239" s="73"/>
      <c r="CO239" s="73"/>
      <c r="CP239" s="74"/>
      <c r="CQ239" s="192"/>
      <c r="CR239" s="73"/>
      <c r="CS239" s="73"/>
      <c r="CT239" s="74"/>
      <c r="CU239" s="192"/>
      <c r="CV239" s="74"/>
      <c r="CW239" s="74"/>
      <c r="CX239" s="74"/>
      <c r="CY239" s="192"/>
      <c r="CZ239" s="74"/>
      <c r="DA239" s="74"/>
      <c r="DB239" s="74"/>
      <c r="DC239" s="192"/>
      <c r="DD239" s="74"/>
      <c r="DE239" s="74"/>
      <c r="DF239" s="74"/>
      <c r="DG239" s="192"/>
      <c r="DH239" s="74"/>
      <c r="DI239" s="74"/>
      <c r="DJ239" s="74"/>
      <c r="DK239" s="192"/>
      <c r="DL239" s="74"/>
      <c r="DM239" s="74"/>
      <c r="DN239" s="74"/>
      <c r="DO239" s="192"/>
      <c r="DP239" s="74"/>
      <c r="DQ239" s="74"/>
      <c r="DR239" s="74"/>
      <c r="DS239" s="74"/>
      <c r="DT239" s="74"/>
      <c r="DU239" s="74"/>
      <c r="DV239" s="74"/>
      <c r="DW239" s="74"/>
      <c r="DX239" s="74"/>
      <c r="DY239" s="74"/>
      <c r="DZ239" s="74"/>
      <c r="EA239" s="74"/>
      <c r="EB239" s="74"/>
      <c r="EC239" s="74"/>
      <c r="ED239" s="74"/>
      <c r="EE239" s="74"/>
      <c r="EF239" s="74"/>
      <c r="EG239" s="74"/>
      <c r="EH239" s="74"/>
      <c r="EI239" s="74"/>
      <c r="EJ239" s="192"/>
      <c r="EK239" s="73"/>
      <c r="EL239" s="74"/>
      <c r="EM239" s="192"/>
      <c r="EN239" s="74"/>
      <c r="EO239" s="74"/>
      <c r="EP239" s="74"/>
      <c r="EQ239" s="74"/>
      <c r="ER239" s="74"/>
      <c r="ES239" s="74"/>
      <c r="ET239" s="74"/>
      <c r="EU239" s="74"/>
      <c r="EV239" s="77"/>
      <c r="EW239" s="77"/>
      <c r="EX239" s="77"/>
      <c r="EY239" s="77"/>
      <c r="EZ239" s="74"/>
      <c r="FA239" s="74"/>
      <c r="FB239" s="74"/>
      <c r="FC239" s="74"/>
      <c r="FD239" s="74"/>
      <c r="FE239" s="74"/>
      <c r="FF239" s="74"/>
      <c r="FG239" s="74"/>
      <c r="FH239" s="74"/>
      <c r="FI239" s="74"/>
      <c r="FJ239" s="74"/>
      <c r="FK239" s="74"/>
      <c r="FL239" s="74"/>
      <c r="FM239" s="74"/>
      <c r="FN239" s="74"/>
      <c r="FO239" s="74"/>
      <c r="FP239" s="74"/>
      <c r="FQ239" s="74"/>
      <c r="FR239" s="74"/>
      <c r="FS239" s="74"/>
      <c r="FT239" s="74"/>
      <c r="FU239" s="74"/>
      <c r="FV239" s="74"/>
      <c r="FW239" s="74"/>
      <c r="FX239" s="74"/>
      <c r="FY239" s="74"/>
      <c r="FZ239" s="74"/>
      <c r="GA239" s="74"/>
      <c r="GB239" s="74"/>
      <c r="GC239" s="74"/>
      <c r="GD239" s="74"/>
      <c r="GE239" s="74"/>
      <c r="GF239" s="74"/>
      <c r="GG239" s="74"/>
      <c r="GH239" s="74"/>
      <c r="GI239" s="74"/>
      <c r="GJ239" s="74"/>
      <c r="GK239" s="74"/>
      <c r="GL239" s="74"/>
      <c r="GM239" s="74"/>
      <c r="GN239" s="74"/>
      <c r="GO239" s="74"/>
      <c r="GP239" s="74"/>
      <c r="GQ239" s="74"/>
      <c r="GR239" s="74"/>
      <c r="GS239" s="74"/>
      <c r="GT239" s="74"/>
      <c r="GU239" s="74"/>
      <c r="GV239" s="74"/>
      <c r="GW239" s="74"/>
      <c r="GX239" s="74"/>
      <c r="GY239" s="74"/>
      <c r="GZ239" s="74"/>
      <c r="HA239" s="74"/>
      <c r="HB239" s="74"/>
      <c r="HC239" s="74"/>
      <c r="HD239" s="74"/>
      <c r="HE239" s="74"/>
      <c r="HF239" s="74"/>
      <c r="HG239" s="74"/>
      <c r="HH239" s="74"/>
      <c r="HI239" s="74"/>
      <c r="HJ239" s="74"/>
      <c r="HK239" s="74"/>
      <c r="HL239" s="74"/>
      <c r="HM239" s="74"/>
      <c r="HN239" s="74"/>
      <c r="HO239" s="74"/>
      <c r="HP239" s="74"/>
      <c r="HQ239" s="74"/>
      <c r="HR239" s="74"/>
      <c r="HS239" s="74"/>
      <c r="HT239" s="74"/>
      <c r="HU239" s="74"/>
      <c r="HV239" s="74"/>
      <c r="HW239" s="74"/>
      <c r="HX239" s="74"/>
      <c r="HY239" s="74"/>
      <c r="HZ239" s="74"/>
      <c r="IA239" s="74"/>
      <c r="IB239" s="74"/>
      <c r="IC239" s="74"/>
      <c r="ID239" s="74"/>
      <c r="IE239" s="74"/>
      <c r="IF239" s="74"/>
      <c r="IG239" s="74"/>
      <c r="IH239" s="74"/>
      <c r="II239" s="74"/>
      <c r="IJ239" s="74"/>
      <c r="IK239" s="74"/>
      <c r="IL239" s="74"/>
      <c r="IM239" s="74"/>
    </row>
    <row r="240" spans="1:247" ht="15.75" x14ac:dyDescent="0.25">
      <c r="A240" s="10" t="s">
        <v>408</v>
      </c>
      <c r="B240" s="157">
        <f t="shared" si="686"/>
        <v>2109</v>
      </c>
      <c r="C240" s="157">
        <f t="shared" si="687"/>
        <v>2109</v>
      </c>
      <c r="D240" s="157">
        <f t="shared" si="688"/>
        <v>2109</v>
      </c>
      <c r="E240" s="157"/>
      <c r="F240" s="229">
        <f t="shared" si="661"/>
        <v>0</v>
      </c>
      <c r="G240" s="74">
        <f t="shared" si="783"/>
        <v>0</v>
      </c>
      <c r="H240" s="74"/>
      <c r="I240" s="74"/>
      <c r="J240" s="74"/>
      <c r="K240" s="74"/>
      <c r="L240" s="74"/>
      <c r="M240" s="74"/>
      <c r="N240" s="74"/>
      <c r="O240" s="73"/>
      <c r="P240" s="74"/>
      <c r="Q240" s="74"/>
      <c r="R240" s="74"/>
      <c r="S240" s="74"/>
      <c r="T240" s="74"/>
      <c r="U240" s="74"/>
      <c r="V240" s="74"/>
      <c r="W240" s="73"/>
      <c r="X240" s="74"/>
      <c r="Y240" s="74"/>
      <c r="Z240" s="74"/>
      <c r="AA240" s="74"/>
      <c r="AB240" s="74"/>
      <c r="AC240" s="74"/>
      <c r="AD240" s="74"/>
      <c r="AE240" s="74"/>
      <c r="AF240" s="74"/>
      <c r="AG240" s="74"/>
      <c r="AH240" s="74"/>
      <c r="AI240" s="74"/>
      <c r="AJ240" s="74"/>
      <c r="AK240" s="74"/>
      <c r="AL240" s="74"/>
      <c r="AM240" s="74"/>
      <c r="AN240" s="74"/>
      <c r="AO240" s="74"/>
      <c r="AP240" s="74"/>
      <c r="AQ240" s="74"/>
      <c r="AR240" s="74"/>
      <c r="AS240" s="74"/>
      <c r="AT240" s="74"/>
      <c r="AU240" s="74"/>
      <c r="AV240" s="196"/>
      <c r="AW240" s="196"/>
      <c r="AX240" s="196"/>
      <c r="AY240" s="196"/>
      <c r="AZ240" s="74"/>
      <c r="BA240" s="74"/>
      <c r="BB240" s="74"/>
      <c r="BC240" s="192"/>
      <c r="BD240" s="192"/>
      <c r="BE240" s="74"/>
      <c r="BF240" s="74"/>
      <c r="BG240" s="192"/>
      <c r="BH240" s="74">
        <v>2109</v>
      </c>
      <c r="BI240" s="74">
        <v>2109</v>
      </c>
      <c r="BJ240" s="74">
        <v>0</v>
      </c>
      <c r="BK240" s="75">
        <f t="shared" si="689"/>
        <v>0</v>
      </c>
      <c r="BL240" s="74"/>
      <c r="BM240" s="74"/>
      <c r="BN240" s="74"/>
      <c r="BO240" s="192"/>
      <c r="BP240" s="192"/>
      <c r="BQ240" s="74"/>
      <c r="BR240" s="74"/>
      <c r="BS240" s="192"/>
      <c r="BT240" s="74"/>
      <c r="BU240" s="74"/>
      <c r="BV240" s="74"/>
      <c r="BW240" s="74"/>
      <c r="BX240" s="73"/>
      <c r="BY240" s="73"/>
      <c r="BZ240" s="74"/>
      <c r="CA240" s="192"/>
      <c r="CB240" s="74"/>
      <c r="CC240" s="74"/>
      <c r="CD240" s="74"/>
      <c r="CE240" s="192"/>
      <c r="CF240" s="74"/>
      <c r="CG240" s="74"/>
      <c r="CH240" s="74"/>
      <c r="CI240" s="74"/>
      <c r="CJ240" s="74"/>
      <c r="CK240" s="74"/>
      <c r="CL240" s="74"/>
      <c r="CM240" s="74"/>
      <c r="CN240" s="73"/>
      <c r="CO240" s="73"/>
      <c r="CP240" s="74"/>
      <c r="CQ240" s="192"/>
      <c r="CR240" s="73"/>
      <c r="CS240" s="73"/>
      <c r="CT240" s="74"/>
      <c r="CU240" s="192"/>
      <c r="CV240" s="74"/>
      <c r="CW240" s="74"/>
      <c r="CX240" s="74"/>
      <c r="CY240" s="192"/>
      <c r="CZ240" s="74"/>
      <c r="DA240" s="74"/>
      <c r="DB240" s="74"/>
      <c r="DC240" s="192"/>
      <c r="DD240" s="74"/>
      <c r="DE240" s="74"/>
      <c r="DF240" s="74"/>
      <c r="DG240" s="192"/>
      <c r="DH240" s="74"/>
      <c r="DI240" s="74"/>
      <c r="DJ240" s="74"/>
      <c r="DK240" s="192"/>
      <c r="DL240" s="74"/>
      <c r="DM240" s="74"/>
      <c r="DN240" s="74"/>
      <c r="DO240" s="192"/>
      <c r="DP240" s="74"/>
      <c r="DQ240" s="74"/>
      <c r="DR240" s="74"/>
      <c r="DS240" s="74"/>
      <c r="DT240" s="74"/>
      <c r="DU240" s="74"/>
      <c r="DV240" s="74"/>
      <c r="DW240" s="74"/>
      <c r="DX240" s="74"/>
      <c r="DY240" s="74"/>
      <c r="DZ240" s="74"/>
      <c r="EA240" s="74"/>
      <c r="EB240" s="74"/>
      <c r="EC240" s="74"/>
      <c r="ED240" s="74"/>
      <c r="EE240" s="74"/>
      <c r="EF240" s="74"/>
      <c r="EG240" s="74"/>
      <c r="EH240" s="74"/>
      <c r="EI240" s="74"/>
      <c r="EJ240" s="192"/>
      <c r="EK240" s="73"/>
      <c r="EL240" s="74"/>
      <c r="EM240" s="192"/>
      <c r="EN240" s="74"/>
      <c r="EO240" s="74"/>
      <c r="EP240" s="74"/>
      <c r="EQ240" s="74"/>
      <c r="ER240" s="74"/>
      <c r="ES240" s="74"/>
      <c r="ET240" s="74"/>
      <c r="EU240" s="74"/>
      <c r="EV240" s="77"/>
      <c r="EW240" s="77"/>
      <c r="EX240" s="77"/>
      <c r="EY240" s="77"/>
      <c r="EZ240" s="74"/>
      <c r="FA240" s="74"/>
      <c r="FB240" s="74"/>
      <c r="FC240" s="74"/>
      <c r="FD240" s="74"/>
      <c r="FE240" s="74"/>
      <c r="FF240" s="74"/>
      <c r="FG240" s="74"/>
      <c r="FH240" s="74"/>
      <c r="FI240" s="74"/>
      <c r="FJ240" s="74"/>
      <c r="FK240" s="74"/>
      <c r="FL240" s="74"/>
      <c r="FM240" s="74"/>
      <c r="FN240" s="74"/>
      <c r="FO240" s="74"/>
      <c r="FP240" s="74"/>
      <c r="FQ240" s="74"/>
      <c r="FR240" s="74"/>
      <c r="FS240" s="74"/>
      <c r="FT240" s="74"/>
      <c r="FU240" s="74"/>
      <c r="FV240" s="74"/>
      <c r="FW240" s="74"/>
      <c r="FX240" s="74"/>
      <c r="FY240" s="74"/>
      <c r="FZ240" s="74"/>
      <c r="GA240" s="74"/>
      <c r="GB240" s="74"/>
      <c r="GC240" s="74"/>
      <c r="GD240" s="74"/>
      <c r="GE240" s="74"/>
      <c r="GF240" s="74"/>
      <c r="GG240" s="74"/>
      <c r="GH240" s="74"/>
      <c r="GI240" s="74"/>
      <c r="GJ240" s="74"/>
      <c r="GK240" s="74"/>
      <c r="GL240" s="74"/>
      <c r="GM240" s="74"/>
      <c r="GN240" s="74"/>
      <c r="GO240" s="74"/>
      <c r="GP240" s="74"/>
      <c r="GQ240" s="74"/>
      <c r="GR240" s="74"/>
      <c r="GS240" s="74"/>
      <c r="GT240" s="74"/>
      <c r="GU240" s="74"/>
      <c r="GV240" s="74"/>
      <c r="GW240" s="74"/>
      <c r="GX240" s="74"/>
      <c r="GY240" s="74"/>
      <c r="GZ240" s="74"/>
      <c r="HA240" s="74"/>
      <c r="HB240" s="74"/>
      <c r="HC240" s="74"/>
      <c r="HD240" s="74"/>
      <c r="HE240" s="74"/>
      <c r="HF240" s="74"/>
      <c r="HG240" s="74"/>
      <c r="HH240" s="74"/>
      <c r="HI240" s="74"/>
      <c r="HJ240" s="74"/>
      <c r="HK240" s="74"/>
      <c r="HL240" s="74"/>
      <c r="HM240" s="74"/>
      <c r="HN240" s="74"/>
      <c r="HO240" s="74"/>
      <c r="HP240" s="74"/>
      <c r="HQ240" s="74"/>
      <c r="HR240" s="74"/>
      <c r="HS240" s="74"/>
      <c r="HT240" s="74"/>
      <c r="HU240" s="74"/>
      <c r="HV240" s="74"/>
      <c r="HW240" s="74"/>
      <c r="HX240" s="74"/>
      <c r="HY240" s="74"/>
      <c r="HZ240" s="74"/>
      <c r="IA240" s="74"/>
      <c r="IB240" s="74"/>
      <c r="IC240" s="74"/>
      <c r="ID240" s="74"/>
      <c r="IE240" s="74"/>
      <c r="IF240" s="74"/>
      <c r="IG240" s="74"/>
      <c r="IH240" s="74"/>
      <c r="II240" s="74"/>
      <c r="IJ240" s="74"/>
      <c r="IK240" s="74"/>
      <c r="IL240" s="74"/>
      <c r="IM240" s="74"/>
    </row>
    <row r="241" spans="1:247" ht="15.75" x14ac:dyDescent="0.25">
      <c r="A241" s="10" t="s">
        <v>227</v>
      </c>
      <c r="B241" s="157">
        <f t="shared" si="686"/>
        <v>1995</v>
      </c>
      <c r="C241" s="157">
        <f t="shared" si="687"/>
        <v>1995</v>
      </c>
      <c r="D241" s="157">
        <f t="shared" si="688"/>
        <v>1995</v>
      </c>
      <c r="E241" s="157"/>
      <c r="F241" s="229">
        <f t="shared" si="661"/>
        <v>0</v>
      </c>
      <c r="G241" s="74">
        <f t="shared" si="783"/>
        <v>0</v>
      </c>
      <c r="H241" s="74"/>
      <c r="I241" s="74"/>
      <c r="J241" s="74"/>
      <c r="K241" s="74"/>
      <c r="L241" s="74"/>
      <c r="M241" s="74"/>
      <c r="N241" s="74"/>
      <c r="O241" s="73"/>
      <c r="P241" s="74"/>
      <c r="Q241" s="74"/>
      <c r="R241" s="74"/>
      <c r="S241" s="74"/>
      <c r="T241" s="74"/>
      <c r="U241" s="74"/>
      <c r="V241" s="74"/>
      <c r="W241" s="73"/>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196"/>
      <c r="AW241" s="196"/>
      <c r="AX241" s="196"/>
      <c r="AY241" s="196"/>
      <c r="AZ241" s="74"/>
      <c r="BA241" s="74"/>
      <c r="BB241" s="74"/>
      <c r="BC241" s="192"/>
      <c r="BD241" s="192"/>
      <c r="BE241" s="74"/>
      <c r="BF241" s="74"/>
      <c r="BG241" s="192"/>
      <c r="BH241" s="74">
        <v>1995</v>
      </c>
      <c r="BI241" s="74">
        <v>1995</v>
      </c>
      <c r="BJ241" s="74">
        <v>0</v>
      </c>
      <c r="BK241" s="75">
        <f t="shared" si="689"/>
        <v>0</v>
      </c>
      <c r="BL241" s="74"/>
      <c r="BM241" s="74"/>
      <c r="BN241" s="74"/>
      <c r="BO241" s="192"/>
      <c r="BP241" s="192"/>
      <c r="BQ241" s="74"/>
      <c r="BR241" s="74"/>
      <c r="BS241" s="192"/>
      <c r="BT241" s="74"/>
      <c r="BU241" s="74"/>
      <c r="BV241" s="74"/>
      <c r="BW241" s="74"/>
      <c r="BX241" s="73"/>
      <c r="BY241" s="73"/>
      <c r="BZ241" s="74"/>
      <c r="CA241" s="192"/>
      <c r="CB241" s="74"/>
      <c r="CC241" s="74"/>
      <c r="CD241" s="74"/>
      <c r="CE241" s="192"/>
      <c r="CF241" s="74"/>
      <c r="CG241" s="74"/>
      <c r="CH241" s="74"/>
      <c r="CI241" s="74"/>
      <c r="CJ241" s="74"/>
      <c r="CK241" s="74"/>
      <c r="CL241" s="74"/>
      <c r="CM241" s="74"/>
      <c r="CN241" s="73"/>
      <c r="CO241" s="73"/>
      <c r="CP241" s="74"/>
      <c r="CQ241" s="192"/>
      <c r="CR241" s="73"/>
      <c r="CS241" s="73"/>
      <c r="CT241" s="74"/>
      <c r="CU241" s="192"/>
      <c r="CV241" s="74"/>
      <c r="CW241" s="74"/>
      <c r="CX241" s="74"/>
      <c r="CY241" s="192"/>
      <c r="CZ241" s="74"/>
      <c r="DA241" s="74"/>
      <c r="DB241" s="74"/>
      <c r="DC241" s="192"/>
      <c r="DD241" s="74"/>
      <c r="DE241" s="74"/>
      <c r="DF241" s="74"/>
      <c r="DG241" s="192"/>
      <c r="DH241" s="74"/>
      <c r="DI241" s="74"/>
      <c r="DJ241" s="74"/>
      <c r="DK241" s="192"/>
      <c r="DL241" s="74"/>
      <c r="DM241" s="74"/>
      <c r="DN241" s="74"/>
      <c r="DO241" s="192"/>
      <c r="DP241" s="74"/>
      <c r="DQ241" s="74"/>
      <c r="DR241" s="74"/>
      <c r="DS241" s="74"/>
      <c r="DT241" s="74"/>
      <c r="DU241" s="74"/>
      <c r="DV241" s="74"/>
      <c r="DW241" s="74"/>
      <c r="DX241" s="74"/>
      <c r="DY241" s="74"/>
      <c r="DZ241" s="74"/>
      <c r="EA241" s="74"/>
      <c r="EB241" s="74"/>
      <c r="EC241" s="74"/>
      <c r="ED241" s="74"/>
      <c r="EE241" s="74"/>
      <c r="EF241" s="74"/>
      <c r="EG241" s="74"/>
      <c r="EH241" s="74"/>
      <c r="EI241" s="74"/>
      <c r="EJ241" s="192"/>
      <c r="EK241" s="73"/>
      <c r="EL241" s="74"/>
      <c r="EM241" s="192"/>
      <c r="EN241" s="74"/>
      <c r="EO241" s="74"/>
      <c r="EP241" s="74"/>
      <c r="EQ241" s="74"/>
      <c r="ER241" s="74"/>
      <c r="ES241" s="74"/>
      <c r="ET241" s="74"/>
      <c r="EU241" s="74"/>
      <c r="EV241" s="77"/>
      <c r="EW241" s="77"/>
      <c r="EX241" s="77"/>
      <c r="EY241" s="77"/>
      <c r="EZ241" s="74"/>
      <c r="FA241" s="74"/>
      <c r="FB241" s="74"/>
      <c r="FC241" s="74"/>
      <c r="FD241" s="74"/>
      <c r="FE241" s="74"/>
      <c r="FF241" s="74"/>
      <c r="FG241" s="74"/>
      <c r="FH241" s="74"/>
      <c r="FI241" s="74"/>
      <c r="FJ241" s="74"/>
      <c r="FK241" s="74"/>
      <c r="FL241" s="74"/>
      <c r="FM241" s="74"/>
      <c r="FN241" s="74"/>
      <c r="FO241" s="74"/>
      <c r="FP241" s="74"/>
      <c r="FQ241" s="74"/>
      <c r="FR241" s="74"/>
      <c r="FS241" s="74"/>
      <c r="FT241" s="74"/>
      <c r="FU241" s="74"/>
      <c r="FV241" s="74"/>
      <c r="FW241" s="74"/>
      <c r="FX241" s="74"/>
      <c r="FY241" s="74"/>
      <c r="FZ241" s="74"/>
      <c r="GA241" s="74"/>
      <c r="GB241" s="74"/>
      <c r="GC241" s="74"/>
      <c r="GD241" s="74"/>
      <c r="GE241" s="74"/>
      <c r="GF241" s="74"/>
      <c r="GG241" s="74"/>
      <c r="GH241" s="74"/>
      <c r="GI241" s="74"/>
      <c r="GJ241" s="74"/>
      <c r="GK241" s="74"/>
      <c r="GL241" s="74"/>
      <c r="GM241" s="74"/>
      <c r="GN241" s="74"/>
      <c r="GO241" s="74"/>
      <c r="GP241" s="74"/>
      <c r="GQ241" s="74"/>
      <c r="GR241" s="74"/>
      <c r="GS241" s="74"/>
      <c r="GT241" s="74"/>
      <c r="GU241" s="74"/>
      <c r="GV241" s="74"/>
      <c r="GW241" s="74"/>
      <c r="GX241" s="74"/>
      <c r="GY241" s="74"/>
      <c r="GZ241" s="74"/>
      <c r="HA241" s="74"/>
      <c r="HB241" s="74"/>
      <c r="HC241" s="74"/>
      <c r="HD241" s="74"/>
      <c r="HE241" s="74"/>
      <c r="HF241" s="74"/>
      <c r="HG241" s="74"/>
      <c r="HH241" s="74"/>
      <c r="HI241" s="74"/>
      <c r="HJ241" s="74"/>
      <c r="HK241" s="74"/>
      <c r="HL241" s="74"/>
      <c r="HM241" s="74"/>
      <c r="HN241" s="74"/>
      <c r="HO241" s="74"/>
      <c r="HP241" s="74"/>
      <c r="HQ241" s="74"/>
      <c r="HR241" s="74"/>
      <c r="HS241" s="74"/>
      <c r="HT241" s="74"/>
      <c r="HU241" s="74"/>
      <c r="HV241" s="74"/>
      <c r="HW241" s="74"/>
      <c r="HX241" s="74"/>
      <c r="HY241" s="74"/>
      <c r="HZ241" s="74"/>
      <c r="IA241" s="74"/>
      <c r="IB241" s="74"/>
      <c r="IC241" s="74"/>
      <c r="ID241" s="74"/>
      <c r="IE241" s="74"/>
      <c r="IF241" s="74"/>
      <c r="IG241" s="74"/>
      <c r="IH241" s="74"/>
      <c r="II241" s="74"/>
      <c r="IJ241" s="74"/>
      <c r="IK241" s="74"/>
      <c r="IL241" s="74"/>
      <c r="IM241" s="74"/>
    </row>
    <row r="242" spans="1:247" ht="15.75" x14ac:dyDescent="0.25">
      <c r="A242" s="10" t="s">
        <v>411</v>
      </c>
      <c r="B242" s="157">
        <f t="shared" si="686"/>
        <v>1737</v>
      </c>
      <c r="C242" s="157">
        <f t="shared" si="687"/>
        <v>1737</v>
      </c>
      <c r="D242" s="157">
        <f t="shared" si="688"/>
        <v>1737</v>
      </c>
      <c r="E242" s="157"/>
      <c r="F242" s="229">
        <f t="shared" si="661"/>
        <v>0</v>
      </c>
      <c r="G242" s="74">
        <f t="shared" si="783"/>
        <v>0</v>
      </c>
      <c r="H242" s="74"/>
      <c r="I242" s="74"/>
      <c r="J242" s="74"/>
      <c r="K242" s="74"/>
      <c r="L242" s="74"/>
      <c r="M242" s="74"/>
      <c r="N242" s="74"/>
      <c r="O242" s="73"/>
      <c r="P242" s="74"/>
      <c r="Q242" s="74"/>
      <c r="R242" s="74"/>
      <c r="S242" s="74"/>
      <c r="T242" s="74"/>
      <c r="U242" s="74"/>
      <c r="V242" s="74"/>
      <c r="W242" s="73"/>
      <c r="X242" s="74"/>
      <c r="Y242" s="74"/>
      <c r="Z242" s="74"/>
      <c r="AA242" s="74"/>
      <c r="AB242" s="74"/>
      <c r="AC242" s="74"/>
      <c r="AD242" s="74"/>
      <c r="AE242" s="74"/>
      <c r="AF242" s="74"/>
      <c r="AG242" s="74"/>
      <c r="AH242" s="74"/>
      <c r="AI242" s="74"/>
      <c r="AJ242" s="74"/>
      <c r="AK242" s="74"/>
      <c r="AL242" s="74"/>
      <c r="AM242" s="74"/>
      <c r="AN242" s="74"/>
      <c r="AO242" s="74"/>
      <c r="AP242" s="74"/>
      <c r="AQ242" s="74"/>
      <c r="AR242" s="74"/>
      <c r="AS242" s="74"/>
      <c r="AT242" s="74"/>
      <c r="AU242" s="74"/>
      <c r="AV242" s="196"/>
      <c r="AW242" s="196"/>
      <c r="AX242" s="196"/>
      <c r="AY242" s="196"/>
      <c r="AZ242" s="74"/>
      <c r="BA242" s="74"/>
      <c r="BB242" s="74"/>
      <c r="BC242" s="192"/>
      <c r="BD242" s="192"/>
      <c r="BE242" s="74"/>
      <c r="BF242" s="74"/>
      <c r="BG242" s="192"/>
      <c r="BH242" s="74">
        <v>1737</v>
      </c>
      <c r="BI242" s="74">
        <v>1737</v>
      </c>
      <c r="BJ242" s="74">
        <v>0</v>
      </c>
      <c r="BK242" s="75">
        <f t="shared" si="689"/>
        <v>0</v>
      </c>
      <c r="BL242" s="74"/>
      <c r="BM242" s="74"/>
      <c r="BN242" s="74"/>
      <c r="BO242" s="192"/>
      <c r="BP242" s="192"/>
      <c r="BQ242" s="74"/>
      <c r="BR242" s="74"/>
      <c r="BS242" s="192"/>
      <c r="BT242" s="74"/>
      <c r="BU242" s="74"/>
      <c r="BV242" s="74"/>
      <c r="BW242" s="74"/>
      <c r="BX242" s="73"/>
      <c r="BY242" s="73"/>
      <c r="BZ242" s="74"/>
      <c r="CA242" s="192"/>
      <c r="CB242" s="74"/>
      <c r="CC242" s="74"/>
      <c r="CD242" s="74"/>
      <c r="CE242" s="192"/>
      <c r="CF242" s="74"/>
      <c r="CG242" s="74"/>
      <c r="CH242" s="74"/>
      <c r="CI242" s="74"/>
      <c r="CJ242" s="74"/>
      <c r="CK242" s="74"/>
      <c r="CL242" s="74"/>
      <c r="CM242" s="74"/>
      <c r="CN242" s="73"/>
      <c r="CO242" s="73"/>
      <c r="CP242" s="74"/>
      <c r="CQ242" s="192"/>
      <c r="CR242" s="73"/>
      <c r="CS242" s="73"/>
      <c r="CT242" s="74"/>
      <c r="CU242" s="192"/>
      <c r="CV242" s="74"/>
      <c r="CW242" s="74"/>
      <c r="CX242" s="74"/>
      <c r="CY242" s="192"/>
      <c r="CZ242" s="74"/>
      <c r="DA242" s="74"/>
      <c r="DB242" s="74"/>
      <c r="DC242" s="192"/>
      <c r="DD242" s="74"/>
      <c r="DE242" s="74"/>
      <c r="DF242" s="74"/>
      <c r="DG242" s="192"/>
      <c r="DH242" s="74"/>
      <c r="DI242" s="74"/>
      <c r="DJ242" s="74"/>
      <c r="DK242" s="192"/>
      <c r="DL242" s="74"/>
      <c r="DM242" s="74"/>
      <c r="DN242" s="74"/>
      <c r="DO242" s="192"/>
      <c r="DP242" s="74"/>
      <c r="DQ242" s="74"/>
      <c r="DR242" s="74"/>
      <c r="DS242" s="74"/>
      <c r="DT242" s="74"/>
      <c r="DU242" s="74"/>
      <c r="DV242" s="74"/>
      <c r="DW242" s="74"/>
      <c r="DX242" s="74"/>
      <c r="DY242" s="74"/>
      <c r="DZ242" s="74"/>
      <c r="EA242" s="74"/>
      <c r="EB242" s="74"/>
      <c r="EC242" s="74"/>
      <c r="ED242" s="74"/>
      <c r="EE242" s="74"/>
      <c r="EF242" s="74"/>
      <c r="EG242" s="74"/>
      <c r="EH242" s="74"/>
      <c r="EI242" s="74"/>
      <c r="EJ242" s="192"/>
      <c r="EK242" s="73"/>
      <c r="EL242" s="74"/>
      <c r="EM242" s="192"/>
      <c r="EN242" s="74"/>
      <c r="EO242" s="74"/>
      <c r="EP242" s="74"/>
      <c r="EQ242" s="74"/>
      <c r="ER242" s="74"/>
      <c r="ES242" s="74"/>
      <c r="ET242" s="74"/>
      <c r="EU242" s="74"/>
      <c r="EV242" s="77"/>
      <c r="EW242" s="77"/>
      <c r="EX242" s="77"/>
      <c r="EY242" s="77"/>
      <c r="EZ242" s="74"/>
      <c r="FA242" s="74"/>
      <c r="FB242" s="74"/>
      <c r="FC242" s="74"/>
      <c r="FD242" s="74"/>
      <c r="FE242" s="74"/>
      <c r="FF242" s="74"/>
      <c r="FG242" s="74"/>
      <c r="FH242" s="74"/>
      <c r="FI242" s="74"/>
      <c r="FJ242" s="74"/>
      <c r="FK242" s="74"/>
      <c r="FL242" s="74"/>
      <c r="FM242" s="74"/>
      <c r="FN242" s="74"/>
      <c r="FO242" s="74"/>
      <c r="FP242" s="74"/>
      <c r="FQ242" s="74"/>
      <c r="FR242" s="74"/>
      <c r="FS242" s="74"/>
      <c r="FT242" s="74"/>
      <c r="FU242" s="74"/>
      <c r="FV242" s="74"/>
      <c r="FW242" s="74"/>
      <c r="FX242" s="74"/>
      <c r="FY242" s="74"/>
      <c r="FZ242" s="74"/>
      <c r="GA242" s="74"/>
      <c r="GB242" s="74"/>
      <c r="GC242" s="74"/>
      <c r="GD242" s="74"/>
      <c r="GE242" s="74"/>
      <c r="GF242" s="74"/>
      <c r="GG242" s="74"/>
      <c r="GH242" s="74"/>
      <c r="GI242" s="74"/>
      <c r="GJ242" s="74"/>
      <c r="GK242" s="74"/>
      <c r="GL242" s="74"/>
      <c r="GM242" s="74"/>
      <c r="GN242" s="74"/>
      <c r="GO242" s="74"/>
      <c r="GP242" s="74"/>
      <c r="GQ242" s="74"/>
      <c r="GR242" s="74"/>
      <c r="GS242" s="74"/>
      <c r="GT242" s="74"/>
      <c r="GU242" s="74"/>
      <c r="GV242" s="74"/>
      <c r="GW242" s="74"/>
      <c r="GX242" s="74"/>
      <c r="GY242" s="74"/>
      <c r="GZ242" s="74"/>
      <c r="HA242" s="74"/>
      <c r="HB242" s="74"/>
      <c r="HC242" s="74"/>
      <c r="HD242" s="74"/>
      <c r="HE242" s="74"/>
      <c r="HF242" s="74"/>
      <c r="HG242" s="74"/>
      <c r="HH242" s="74"/>
      <c r="HI242" s="74"/>
      <c r="HJ242" s="74"/>
      <c r="HK242" s="74"/>
      <c r="HL242" s="74"/>
      <c r="HM242" s="74"/>
      <c r="HN242" s="74"/>
      <c r="HO242" s="74"/>
      <c r="HP242" s="74"/>
      <c r="HQ242" s="74"/>
      <c r="HR242" s="74"/>
      <c r="HS242" s="74"/>
      <c r="HT242" s="74"/>
      <c r="HU242" s="74"/>
      <c r="HV242" s="74"/>
      <c r="HW242" s="74"/>
      <c r="HX242" s="74"/>
      <c r="HY242" s="74"/>
      <c r="HZ242" s="74"/>
      <c r="IA242" s="74"/>
      <c r="IB242" s="74"/>
      <c r="IC242" s="74"/>
      <c r="ID242" s="74"/>
      <c r="IE242" s="74"/>
      <c r="IF242" s="74"/>
      <c r="IG242" s="74"/>
      <c r="IH242" s="74"/>
      <c r="II242" s="74"/>
      <c r="IJ242" s="74"/>
      <c r="IK242" s="74"/>
      <c r="IL242" s="74"/>
      <c r="IM242" s="74"/>
    </row>
    <row r="243" spans="1:247" ht="15.75" x14ac:dyDescent="0.25">
      <c r="A243" s="10" t="s">
        <v>410</v>
      </c>
      <c r="B243" s="157">
        <f t="shared" si="686"/>
        <v>4473</v>
      </c>
      <c r="C243" s="157">
        <f t="shared" si="687"/>
        <v>5811.1368000000002</v>
      </c>
      <c r="D243" s="157">
        <f t="shared" si="688"/>
        <v>5811.1368000000002</v>
      </c>
      <c r="E243" s="157"/>
      <c r="F243" s="229">
        <f t="shared" si="661"/>
        <v>0</v>
      </c>
      <c r="G243" s="74">
        <f t="shared" si="783"/>
        <v>0</v>
      </c>
      <c r="H243" s="74"/>
      <c r="I243" s="74"/>
      <c r="J243" s="74"/>
      <c r="K243" s="74"/>
      <c r="L243" s="74"/>
      <c r="M243" s="74"/>
      <c r="N243" s="74"/>
      <c r="O243" s="73"/>
      <c r="P243" s="74"/>
      <c r="Q243" s="74"/>
      <c r="R243" s="74"/>
      <c r="S243" s="74"/>
      <c r="T243" s="74"/>
      <c r="U243" s="74"/>
      <c r="V243" s="74"/>
      <c r="W243" s="73"/>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196"/>
      <c r="AW243" s="196"/>
      <c r="AX243" s="196"/>
      <c r="AY243" s="196"/>
      <c r="AZ243" s="74"/>
      <c r="BA243" s="74"/>
      <c r="BB243" s="74"/>
      <c r="BC243" s="192"/>
      <c r="BD243" s="192"/>
      <c r="BE243" s="74"/>
      <c r="BF243" s="74"/>
      <c r="BG243" s="192"/>
      <c r="BH243" s="74">
        <v>4473</v>
      </c>
      <c r="BI243" s="74">
        <v>4473</v>
      </c>
      <c r="BJ243" s="74">
        <v>0</v>
      </c>
      <c r="BK243" s="75">
        <f t="shared" si="689"/>
        <v>0</v>
      </c>
      <c r="BL243" s="74"/>
      <c r="BM243" s="74"/>
      <c r="BN243" s="74"/>
      <c r="BO243" s="192"/>
      <c r="BP243" s="192"/>
      <c r="BQ243" s="74"/>
      <c r="BR243" s="74"/>
      <c r="BS243" s="192"/>
      <c r="BT243" s="74"/>
      <c r="BU243" s="74">
        <v>1338.1368</v>
      </c>
      <c r="BV243" s="74">
        <v>0</v>
      </c>
      <c r="BW243" s="74"/>
      <c r="BX243" s="73"/>
      <c r="BY243" s="73"/>
      <c r="BZ243" s="74"/>
      <c r="CA243" s="192"/>
      <c r="CB243" s="74"/>
      <c r="CC243" s="74"/>
      <c r="CD243" s="74"/>
      <c r="CE243" s="192"/>
      <c r="CF243" s="74"/>
      <c r="CG243" s="74"/>
      <c r="CH243" s="74"/>
      <c r="CI243" s="74"/>
      <c r="CJ243" s="74"/>
      <c r="CK243" s="74"/>
      <c r="CL243" s="74"/>
      <c r="CM243" s="74"/>
      <c r="CN243" s="73"/>
      <c r="CO243" s="73"/>
      <c r="CP243" s="74"/>
      <c r="CQ243" s="192"/>
      <c r="CR243" s="73"/>
      <c r="CS243" s="73"/>
      <c r="CT243" s="74"/>
      <c r="CU243" s="192"/>
      <c r="CV243" s="74"/>
      <c r="CW243" s="74"/>
      <c r="CX243" s="74"/>
      <c r="CY243" s="192"/>
      <c r="CZ243" s="74"/>
      <c r="DA243" s="74"/>
      <c r="DB243" s="74"/>
      <c r="DC243" s="192"/>
      <c r="DD243" s="74"/>
      <c r="DE243" s="74"/>
      <c r="DF243" s="74"/>
      <c r="DG243" s="192"/>
      <c r="DH243" s="74"/>
      <c r="DI243" s="74"/>
      <c r="DJ243" s="74"/>
      <c r="DK243" s="192"/>
      <c r="DL243" s="74"/>
      <c r="DM243" s="74"/>
      <c r="DN243" s="74"/>
      <c r="DO243" s="192"/>
      <c r="DP243" s="74"/>
      <c r="DQ243" s="74"/>
      <c r="DR243" s="74"/>
      <c r="DS243" s="74"/>
      <c r="DT243" s="74"/>
      <c r="DU243" s="74"/>
      <c r="DV243" s="74"/>
      <c r="DW243" s="74"/>
      <c r="DX243" s="74"/>
      <c r="DY243" s="74"/>
      <c r="DZ243" s="74"/>
      <c r="EA243" s="74"/>
      <c r="EB243" s="74"/>
      <c r="EC243" s="74"/>
      <c r="ED243" s="74"/>
      <c r="EE243" s="74"/>
      <c r="EF243" s="74"/>
      <c r="EG243" s="74"/>
      <c r="EH243" s="74"/>
      <c r="EI243" s="74"/>
      <c r="EJ243" s="192"/>
      <c r="EK243" s="73"/>
      <c r="EL243" s="74"/>
      <c r="EM243" s="192"/>
      <c r="EN243" s="74"/>
      <c r="EO243" s="74"/>
      <c r="EP243" s="74"/>
      <c r="EQ243" s="74"/>
      <c r="ER243" s="74"/>
      <c r="ES243" s="74"/>
      <c r="ET243" s="74"/>
      <c r="EU243" s="74"/>
      <c r="EV243" s="77"/>
      <c r="EW243" s="77"/>
      <c r="EX243" s="77"/>
      <c r="EY243" s="77"/>
      <c r="EZ243" s="74"/>
      <c r="FA243" s="74"/>
      <c r="FB243" s="74"/>
      <c r="FC243" s="74"/>
      <c r="FD243" s="74"/>
      <c r="FE243" s="74"/>
      <c r="FF243" s="74"/>
      <c r="FG243" s="74"/>
      <c r="FH243" s="74"/>
      <c r="FI243" s="74"/>
      <c r="FJ243" s="74"/>
      <c r="FK243" s="74"/>
      <c r="FL243" s="74"/>
      <c r="FM243" s="74"/>
      <c r="FN243" s="74"/>
      <c r="FO243" s="74"/>
      <c r="FP243" s="74"/>
      <c r="FQ243" s="74"/>
      <c r="FR243" s="74"/>
      <c r="FS243" s="74"/>
      <c r="FT243" s="74"/>
      <c r="FU243" s="74"/>
      <c r="FV243" s="74"/>
      <c r="FW243" s="74"/>
      <c r="FX243" s="74"/>
      <c r="FY243" s="74"/>
      <c r="FZ243" s="74"/>
      <c r="GA243" s="74"/>
      <c r="GB243" s="74"/>
      <c r="GC243" s="74"/>
      <c r="GD243" s="74"/>
      <c r="GE243" s="74"/>
      <c r="GF243" s="74"/>
      <c r="GG243" s="74"/>
      <c r="GH243" s="74"/>
      <c r="GI243" s="74"/>
      <c r="GJ243" s="74"/>
      <c r="GK243" s="74"/>
      <c r="GL243" s="74"/>
      <c r="GM243" s="74"/>
      <c r="GN243" s="74"/>
      <c r="GO243" s="74"/>
      <c r="GP243" s="74"/>
      <c r="GQ243" s="74"/>
      <c r="GR243" s="74"/>
      <c r="GS243" s="74"/>
      <c r="GT243" s="74"/>
      <c r="GU243" s="74"/>
      <c r="GV243" s="74"/>
      <c r="GW243" s="74"/>
      <c r="GX243" s="74"/>
      <c r="GY243" s="74"/>
      <c r="GZ243" s="74"/>
      <c r="HA243" s="74"/>
      <c r="HB243" s="74"/>
      <c r="HC243" s="74"/>
      <c r="HD243" s="74"/>
      <c r="HE243" s="74"/>
      <c r="HF243" s="74"/>
      <c r="HG243" s="74"/>
      <c r="HH243" s="74"/>
      <c r="HI243" s="74"/>
      <c r="HJ243" s="74"/>
      <c r="HK243" s="74"/>
      <c r="HL243" s="74"/>
      <c r="HM243" s="74"/>
      <c r="HN243" s="74"/>
      <c r="HO243" s="74"/>
      <c r="HP243" s="74"/>
      <c r="HQ243" s="74"/>
      <c r="HR243" s="74"/>
      <c r="HS243" s="74"/>
      <c r="HT243" s="74"/>
      <c r="HU243" s="74"/>
      <c r="HV243" s="74"/>
      <c r="HW243" s="74"/>
      <c r="HX243" s="74"/>
      <c r="HY243" s="74"/>
      <c r="HZ243" s="74"/>
      <c r="IA243" s="74"/>
      <c r="IB243" s="74"/>
      <c r="IC243" s="74"/>
      <c r="ID243" s="74"/>
      <c r="IE243" s="74"/>
      <c r="IF243" s="74"/>
      <c r="IG243" s="74"/>
      <c r="IH243" s="74"/>
      <c r="II243" s="74"/>
      <c r="IJ243" s="74"/>
      <c r="IK243" s="74"/>
      <c r="IL243" s="74"/>
      <c r="IM243" s="74"/>
    </row>
    <row r="244" spans="1:247" s="69" customFormat="1" ht="31.5" x14ac:dyDescent="0.25">
      <c r="A244" s="80" t="s">
        <v>209</v>
      </c>
      <c r="B244" s="156">
        <f t="shared" si="686"/>
        <v>88455.652999999991</v>
      </c>
      <c r="C244" s="156">
        <f t="shared" si="687"/>
        <v>109111.40354</v>
      </c>
      <c r="D244" s="156">
        <f t="shared" si="688"/>
        <v>109111.40354</v>
      </c>
      <c r="E244" s="156"/>
      <c r="F244" s="228">
        <f t="shared" si="661"/>
        <v>9231.8678999999993</v>
      </c>
      <c r="G244" s="71">
        <f t="shared" si="783"/>
        <v>8.4609560508637554</v>
      </c>
      <c r="H244" s="72">
        <f>H245+H246+H247+H248+H249+H250+H251+H252+H253+H254+H255+H256</f>
        <v>2732.2712700000002</v>
      </c>
      <c r="I244" s="72">
        <f>I245+I246+I247+I248+I249+I250+I251+I252+I253+I254+I255+I256</f>
        <v>2732.2712700000002</v>
      </c>
      <c r="J244" s="72">
        <f>J245+J246+J247+J248+J249+J250+J251+J252+J253+J254+J255+J256</f>
        <v>802.47190999999998</v>
      </c>
      <c r="K244" s="71">
        <f>J244/I244*100</f>
        <v>29.370140469251428</v>
      </c>
      <c r="L244" s="72">
        <f t="shared" ref="L244" si="784">L245+L246+L247+L248+L249+L250+L251+L252+L253+L254+L255+L256</f>
        <v>0</v>
      </c>
      <c r="M244" s="72">
        <f t="shared" ref="M244:N244" si="785">M245+M246+M247+M248+M249+M250+M251+M252+M253+M254+M255+M256</f>
        <v>0</v>
      </c>
      <c r="N244" s="72">
        <f t="shared" si="785"/>
        <v>0</v>
      </c>
      <c r="O244" s="72"/>
      <c r="P244" s="72">
        <f t="shared" ref="P244" si="786">P245+P246+P247+P248+P249+P250+P251+P252+P253+P254+P255+P256</f>
        <v>0</v>
      </c>
      <c r="Q244" s="72">
        <f t="shared" ref="Q244:V244" si="787">Q245+Q246+Q247+Q248+Q249+Q250+Q251+Q252+Q253+Q254+Q255+Q256</f>
        <v>0</v>
      </c>
      <c r="R244" s="72">
        <f t="shared" si="787"/>
        <v>0</v>
      </c>
      <c r="S244" s="72">
        <f t="shared" si="787"/>
        <v>0</v>
      </c>
      <c r="T244" s="72">
        <f t="shared" ref="T244" si="788">T245+T246+T247+T248+T249+T250+T251+T252+T253+T254+T255+T256</f>
        <v>714.28571999999997</v>
      </c>
      <c r="U244" s="72">
        <f t="shared" si="787"/>
        <v>714.28571999999997</v>
      </c>
      <c r="V244" s="72">
        <f t="shared" si="787"/>
        <v>0</v>
      </c>
      <c r="W244" s="72">
        <f>V244/U244*100</f>
        <v>0</v>
      </c>
      <c r="X244" s="72">
        <f>X245+X246+X247+X248+X249+X250+X251+X252+X253+X254+X255+X256</f>
        <v>0</v>
      </c>
      <c r="Y244" s="72">
        <f>Y245+Y246+Y247+Y248+Y249+Y250+Y251+Y252+Y253+Y254+Y255+Y256</f>
        <v>0</v>
      </c>
      <c r="Z244" s="72">
        <f>Z245+Z246+Z247+Z248+Z249+Z250+Z251+Z252+Z253+Z254+Z255+Z256</f>
        <v>0</v>
      </c>
      <c r="AA244" s="71"/>
      <c r="AB244" s="72">
        <f>SUM(AB245:AB256)</f>
        <v>56.179780000000001</v>
      </c>
      <c r="AC244" s="72">
        <f>SUM(AC245:AC256)</f>
        <v>56.179780000000001</v>
      </c>
      <c r="AD244" s="72">
        <f>SUM(AD245:AD256)</f>
        <v>56.179780000000001</v>
      </c>
      <c r="AE244" s="71">
        <f>AD244/AC244*100</f>
        <v>100</v>
      </c>
      <c r="AF244" s="72">
        <f>AF245+AF246+AF247+AF248+AF249+AF250+AF251+AF252+AF253+AF254+AF255+AF256</f>
        <v>55.001940000000005</v>
      </c>
      <c r="AG244" s="72">
        <f>AG245+AG246+AG247+AG248+AG249+AG250+AG251+AG252+AG253+AG254+AG255+AG256</f>
        <v>55.001940000000005</v>
      </c>
      <c r="AH244" s="72">
        <f>AH245+AH246+AH247+AH248+AH249+AH250+AH251+AH252+AH253+AH254+AH255+AH256</f>
        <v>55.001940000000005</v>
      </c>
      <c r="AI244" s="71">
        <f>AH244/AG244*100</f>
        <v>100</v>
      </c>
      <c r="AJ244" s="71"/>
      <c r="AK244" s="72">
        <f>AK245+AK246+AK247+AK248+AK249+AK250+AK251+AK252+AK253+AK254+AK255+AK256</f>
        <v>0</v>
      </c>
      <c r="AL244" s="72">
        <f>AL245+AL246+AL247+AL248+AL249+AL250+AL251+AL252+AL253+AL254+AL255+AL256</f>
        <v>0</v>
      </c>
      <c r="AM244" s="72">
        <f>AM245+AM246+AM247+AM248+AM249+AM250+AM251+AM252+AM253+AM254+AM255+AM256</f>
        <v>0</v>
      </c>
      <c r="AN244" s="72"/>
      <c r="AO244" s="72">
        <f>SUM(AO245:AO256)</f>
        <v>0</v>
      </c>
      <c r="AP244" s="72">
        <f>AP245+AP246+AP247+AP248+AP249+AP250+AP251+AP252+AP253+AP254+AP255+AP256</f>
        <v>0</v>
      </c>
      <c r="AQ244" s="71"/>
      <c r="AR244" s="72">
        <f>AR245+AR246+AR247+AR248+AR249+AR250+AR251+AR252+AR253+AR254+AR255+AR256</f>
        <v>6000</v>
      </c>
      <c r="AS244" s="72">
        <f>AS245+AS246+AS247+AS248+AS249+AS250+AS251+AS252+AS253+AS254+AS255+AS256</f>
        <v>6000</v>
      </c>
      <c r="AT244" s="72">
        <f>AT245+AT246+AT247+AT248+AT249+AT250+AT251+AT252+AT253+AT254+AT255+AT256</f>
        <v>0</v>
      </c>
      <c r="AU244" s="71">
        <f>AT244/AS244*100</f>
        <v>0</v>
      </c>
      <c r="AV244" s="72">
        <f t="shared" ref="AV244" si="789">AV245+AV246+AV247+AV248+AV249+AV250+AV251+AV252+AV253+AV254+AV255+AV256</f>
        <v>33091.199999999997</v>
      </c>
      <c r="AW244" s="72">
        <f t="shared" ref="AW244:BC244" si="790">AW245+AW246+AW247+AW248+AW249+AW250+AW251+AW252+AW253+AW254+AW255+AW256</f>
        <v>33091.199999999997</v>
      </c>
      <c r="AX244" s="72">
        <f t="shared" si="790"/>
        <v>5473.7142699999995</v>
      </c>
      <c r="AY244" s="72">
        <f t="shared" si="790"/>
        <v>16.541298804516007</v>
      </c>
      <c r="AZ244" s="72">
        <f t="shared" ref="AZ244" si="791">AZ245+AZ246+AZ247+AZ248+AZ249+AZ250+AZ251+AZ252+AZ253+AZ254+AZ255+AZ256</f>
        <v>0</v>
      </c>
      <c r="BA244" s="72">
        <f t="shared" si="790"/>
        <v>0</v>
      </c>
      <c r="BB244" s="72">
        <f t="shared" si="790"/>
        <v>0</v>
      </c>
      <c r="BC244" s="72">
        <f t="shared" si="790"/>
        <v>0</v>
      </c>
      <c r="BD244" s="72"/>
      <c r="BE244" s="72">
        <f>BE245+BE246+BE247+BE248+BE249+BE250+BE251+BE252+BE253+BE254+BE255+BE256</f>
        <v>0</v>
      </c>
      <c r="BF244" s="72">
        <f>BF245+BF246+BF247+BF248+BF249+BF250+BF251+BF252+BF253+BF254+BF255+BF256</f>
        <v>0</v>
      </c>
      <c r="BG244" s="72">
        <f>BG245+BG246+BG247+BG248+BG249+BG250+BG251+BG252+BG253+BG254+BG255+BG256</f>
        <v>0</v>
      </c>
      <c r="BH244" s="72">
        <f t="shared" ref="BH244" si="792">BH245+BH246+BH247+BH248+BH249+BH250+BH251+BH252+BH253+BH254+BH255+BH256</f>
        <v>18348</v>
      </c>
      <c r="BI244" s="72">
        <f t="shared" ref="BI244:BO244" si="793">BI245+BI246+BI247+BI248+BI249+BI250+BI251+BI252+BI253+BI254+BI255+BI256</f>
        <v>18348</v>
      </c>
      <c r="BJ244" s="72">
        <f t="shared" si="793"/>
        <v>0</v>
      </c>
      <c r="BK244" s="193">
        <f t="shared" si="689"/>
        <v>0</v>
      </c>
      <c r="BL244" s="72">
        <f t="shared" ref="BL244" si="794">BL245+BL246+BL247+BL248+BL249+BL250+BL251+BL252+BL253+BL254+BL255+BL256</f>
        <v>0</v>
      </c>
      <c r="BM244" s="72">
        <f t="shared" si="793"/>
        <v>0</v>
      </c>
      <c r="BN244" s="72">
        <f t="shared" si="793"/>
        <v>0</v>
      </c>
      <c r="BO244" s="72">
        <f t="shared" si="793"/>
        <v>0</v>
      </c>
      <c r="BP244" s="72"/>
      <c r="BQ244" s="72">
        <f>BQ245+BQ246+BQ247+BQ248+BQ249+BQ250+BQ251+BQ252+BQ253+BQ254+BQ255+BQ256</f>
        <v>0</v>
      </c>
      <c r="BR244" s="72">
        <f>BR245+BR246+BR247+BR248+BR249+BR250+BR251+BR252+BR253+BR254+BR255+BR256</f>
        <v>0</v>
      </c>
      <c r="BS244" s="72">
        <f>BS245+BS246+BS247+BS248+BS249+BS250+BS251+BS252+BS253+BS254+BS255+BS256</f>
        <v>0</v>
      </c>
      <c r="BT244" s="72"/>
      <c r="BU244" s="72"/>
      <c r="BV244" s="72"/>
      <c r="BW244" s="71"/>
      <c r="BX244" s="72">
        <f t="shared" ref="BX244:BY244" si="795">BX245+BX246+BX247+BX248+BX249+BX250+BX251+BX252+BX253+BX254+BX255+BX256</f>
        <v>12338</v>
      </c>
      <c r="BY244" s="72">
        <f t="shared" si="795"/>
        <v>9393.59</v>
      </c>
      <c r="BZ244" s="72">
        <f t="shared" ref="BZ244" si="796">BZ245+BZ246+BZ247+BZ248+BZ249+BZ250+BZ251+BZ252+BZ253+BZ254+BZ255+BZ256</f>
        <v>2556</v>
      </c>
      <c r="CA244" s="72">
        <f>BZ244/BY244*100</f>
        <v>27.210044296163659</v>
      </c>
      <c r="CB244" s="72">
        <f t="shared" ref="CB244" si="797">CB245+CB246+CB247+CB248+CB249+CB250+CB251+CB252+CB253+CB254+CB255+CB256</f>
        <v>1000</v>
      </c>
      <c r="CC244" s="72">
        <f t="shared" ref="CC244:CH244" si="798">CC245+CC246+CC247+CC248+CC249+CC250+CC251+CC252+CC253+CC254+CC255+CC256</f>
        <v>1000</v>
      </c>
      <c r="CD244" s="72">
        <f t="shared" si="798"/>
        <v>288.5</v>
      </c>
      <c r="CE244" s="72">
        <f>CD244/CC244*100</f>
        <v>28.849999999999998</v>
      </c>
      <c r="CF244" s="72">
        <f t="shared" ref="CF244" si="799">CF245+CF246+CF247+CF248+CF249+CF250+CF251+CF252+CF253+CF254+CF255+CF256</f>
        <v>1000</v>
      </c>
      <c r="CG244" s="72">
        <f t="shared" si="798"/>
        <v>1000</v>
      </c>
      <c r="CH244" s="72">
        <f t="shared" si="798"/>
        <v>0</v>
      </c>
      <c r="CI244" s="72">
        <f>CH244/CG244*100</f>
        <v>0</v>
      </c>
      <c r="CJ244" s="72">
        <f t="shared" ref="CJ244" si="800">CJ245+CJ246+CJ247+CJ248+CJ249+CJ250+CJ251+CJ252+CJ253+CJ254+CJ255+CJ256</f>
        <v>500</v>
      </c>
      <c r="CK244" s="72">
        <f t="shared" ref="CK244:CL244" si="801">CK245+CK246+CK247+CK248+CK249+CK250+CK251+CK252+CK253+CK254+CK255+CK256</f>
        <v>500</v>
      </c>
      <c r="CL244" s="72">
        <f t="shared" si="801"/>
        <v>0</v>
      </c>
      <c r="CM244" s="72">
        <f>CL244/CK244*100</f>
        <v>0</v>
      </c>
      <c r="CN244" s="72">
        <f t="shared" ref="CN244:CQ244" si="802">CN245+CN246+CN247+CN248+CN249+CN250+CN251+CN252+CN253+CN254+CN255+CN256</f>
        <v>0</v>
      </c>
      <c r="CO244" s="72">
        <f t="shared" si="802"/>
        <v>0</v>
      </c>
      <c r="CP244" s="72">
        <f t="shared" si="802"/>
        <v>0</v>
      </c>
      <c r="CQ244" s="72">
        <f t="shared" si="802"/>
        <v>0</v>
      </c>
      <c r="CR244" s="72">
        <f t="shared" ref="CR244:CU244" si="803">CR245+CR246+CR247+CR248+CR249+CR250+CR251+CR252+CR253+CR254+CR255+CR256</f>
        <v>0</v>
      </c>
      <c r="CS244" s="72">
        <f t="shared" si="803"/>
        <v>0</v>
      </c>
      <c r="CT244" s="72">
        <f t="shared" si="803"/>
        <v>0</v>
      </c>
      <c r="CU244" s="72">
        <f t="shared" si="803"/>
        <v>0</v>
      </c>
      <c r="CV244" s="72"/>
      <c r="CW244" s="72"/>
      <c r="CX244" s="72">
        <f>CX245+CX246+CX247+CX248+CX249+CX250+CX251+CX252+CX253+CX254+CX255+CX256</f>
        <v>0</v>
      </c>
      <c r="CY244" s="72"/>
      <c r="CZ244" s="72">
        <f>CZ245+CZ246+CZ247+CZ248+CZ249+CZ250+CZ251+CZ252+CZ253+CZ254+CZ255+CZ256</f>
        <v>0</v>
      </c>
      <c r="DA244" s="72">
        <f>DA245+DA246+DA247+DA248+DA249+DA250+DA251+DA252+DA253+DA254+DA255+DA256</f>
        <v>0</v>
      </c>
      <c r="DB244" s="72">
        <f>DB245+DB246+DB247+DB248+DB249+DB250+DB251+DB252+DB253+DB254+DB255+DB256</f>
        <v>0</v>
      </c>
      <c r="DC244" s="72"/>
      <c r="DD244" s="72">
        <f>DD245+DD246+DD247+DD248+DD249+DD250+DD251+DD252+DD253+DD254+DD255+DD256</f>
        <v>0</v>
      </c>
      <c r="DE244" s="72">
        <f>DE245+DE246+DE247+DE248+DE249+DE250+DE251+DE252+DE253+DE254+DE255+DE256</f>
        <v>0</v>
      </c>
      <c r="DF244" s="72">
        <f>DF245+DF246+DF247+DF248+DF249+DF250+DF251+DF252+DF253+DF254+DF255+DF256</f>
        <v>0</v>
      </c>
      <c r="DG244" s="72"/>
      <c r="DH244" s="72">
        <f>DH245+DH246+DH247+DH248+DH249+DH250+DH251+DH252+DH253+DH254+DH255+DH256</f>
        <v>0</v>
      </c>
      <c r="DI244" s="72">
        <f>DI245+DI246+DI247+DI248+DI249+DI250+DI251+DI252+DI253+DI254+DI255+DI256</f>
        <v>0</v>
      </c>
      <c r="DJ244" s="72">
        <f>DJ245+DJ246+DJ247+DJ248+DJ249+DJ250+DJ251+DJ252+DJ253+DJ254+DJ255+DJ256</f>
        <v>0</v>
      </c>
      <c r="DK244" s="72"/>
      <c r="DL244" s="72">
        <f>DL245+DL246+DL247+DL248+DL249+DL250+DL251+DL252+DL253+DL254+DL255+DL256</f>
        <v>0</v>
      </c>
      <c r="DM244" s="72">
        <f>DM245+DM246+DM247+DM248+DM249+DM250+DM251+DM252+DM253+DM254+DM255+DM256</f>
        <v>0</v>
      </c>
      <c r="DN244" s="72">
        <f>DN245+DN246+DN247+DN248+DN249+DN250+DN251+DN252+DN253+DN254+DN255+DN256</f>
        <v>0</v>
      </c>
      <c r="DO244" s="72"/>
      <c r="DP244" s="71"/>
      <c r="DQ244" s="72">
        <f>DQ245+DQ246+DQ247+DQ248+DQ249+DQ250+DQ251+DQ252+DQ253+DQ254+DQ255+DQ256</f>
        <v>0</v>
      </c>
      <c r="DR244" s="72">
        <f>DR245+DR246+DR247+DR248+DR249+DR250+DR251+DR252+DR253+DR254+DR255+DR256</f>
        <v>0</v>
      </c>
      <c r="DS244" s="71"/>
      <c r="DT244" s="71"/>
      <c r="DU244" s="72">
        <f>DU245+DU246+DU247+DU248+DU249+DU250+DU251+DU252+DU253+DU254+DU255+DU256</f>
        <v>0</v>
      </c>
      <c r="DV244" s="72">
        <f>DV245+DV246+DV247+DV248+DV249+DV250+DV251+DV252+DV253+DV254+DV255+DV256</f>
        <v>0</v>
      </c>
      <c r="DW244" s="71"/>
      <c r="DX244" s="72">
        <f>DX245+DX246+DX247+DX248+DX249+DX250+DX251+DX252+DX253+DX254+DX255+DX256</f>
        <v>500</v>
      </c>
      <c r="DY244" s="72">
        <f>DY245+DY246+DY247+DY248+DY249+DY250+DY251+DY252+DY253+DY254+DY255+DY256</f>
        <v>500</v>
      </c>
      <c r="DZ244" s="72">
        <f>DZ245+DZ246+DZ247+DZ248+DZ249+DZ250+DZ251+DZ252+DZ253+DZ254+DZ255+DZ256</f>
        <v>0</v>
      </c>
      <c r="EA244" s="71">
        <f>DZ244/DY244*100</f>
        <v>0</v>
      </c>
      <c r="EB244" s="72"/>
      <c r="EC244" s="72"/>
      <c r="ED244" s="72"/>
      <c r="EE244" s="71"/>
      <c r="EF244" s="72"/>
      <c r="EG244" s="72"/>
      <c r="EH244" s="72"/>
      <c r="EI244" s="71"/>
      <c r="EJ244" s="72"/>
      <c r="EK244" s="72">
        <f>EK245+EK246+EK247+EK248+EK249+EK250+EK251+EK252+EK253+EK254+EK255+EK256</f>
        <v>0</v>
      </c>
      <c r="EL244" s="72">
        <f>EL245+EL246+EL247+EL248+EL249+EL250+EL251+EL252+EL253+EL254+EL255+EL256</f>
        <v>0</v>
      </c>
      <c r="EM244" s="72">
        <f>EM245+EM246+EM247+EM248+EM249+EM250+EM251+EM252+EM253+EM254+EM255+EM256</f>
        <v>0</v>
      </c>
      <c r="EN244" s="72"/>
      <c r="EO244" s="72"/>
      <c r="EP244" s="72"/>
      <c r="EQ244" s="71"/>
      <c r="ER244" s="71"/>
      <c r="ES244" s="71"/>
      <c r="ET244" s="71"/>
      <c r="EU244" s="71"/>
      <c r="EV244" s="76"/>
      <c r="EW244" s="76">
        <f>SUM(EW245:EW256)</f>
        <v>0</v>
      </c>
      <c r="EX244" s="76">
        <f>SUM(EX245:EX256)</f>
        <v>0</v>
      </c>
      <c r="EY244" s="76"/>
      <c r="EZ244" s="72">
        <f>SUM(EZ245:EZ256)</f>
        <v>0</v>
      </c>
      <c r="FA244" s="72">
        <f>SUM(FA245:FA256)</f>
        <v>0</v>
      </c>
      <c r="FB244" s="72">
        <f>SUM(FB245:FB256)</f>
        <v>0</v>
      </c>
      <c r="FC244" s="71"/>
      <c r="FD244" s="72">
        <f>SUM(FD245:FD256)</f>
        <v>12120.71429</v>
      </c>
      <c r="FE244" s="72">
        <f>SUM(FE245:FE256)</f>
        <v>12120.71429</v>
      </c>
      <c r="FF244" s="72">
        <f>SUM(FF245:FF256)</f>
        <v>0</v>
      </c>
      <c r="FG244" s="71"/>
      <c r="FH244" s="71"/>
      <c r="FI244" s="72">
        <f>SUM(FI245:FI256)</f>
        <v>0</v>
      </c>
      <c r="FJ244" s="72">
        <f>SUM(FJ245:FJ256)</f>
        <v>0</v>
      </c>
      <c r="FK244" s="71"/>
      <c r="FL244" s="71"/>
      <c r="FM244" s="72">
        <f>SUM(FM245:FM256)</f>
        <v>0</v>
      </c>
      <c r="FN244" s="72">
        <f>SUM(FN245:FN256)</f>
        <v>0</v>
      </c>
      <c r="FO244" s="71"/>
      <c r="FP244" s="71"/>
      <c r="FQ244" s="72">
        <f>SUM(FQ245:FQ256)</f>
        <v>0</v>
      </c>
      <c r="FR244" s="72">
        <f>SUM(FR245:FR256)</f>
        <v>0</v>
      </c>
      <c r="FS244" s="71"/>
      <c r="FT244" s="72">
        <f>SUM(FT245:FT256)</f>
        <v>0</v>
      </c>
      <c r="FU244" s="72">
        <f>SUM(FU245:FU256)</f>
        <v>0</v>
      </c>
      <c r="FV244" s="72">
        <f>SUM(FV245:FV256)</f>
        <v>0</v>
      </c>
      <c r="FW244" s="71"/>
      <c r="FX244" s="71"/>
      <c r="FY244" s="72">
        <f>SUM(FY245:FY256)</f>
        <v>0</v>
      </c>
      <c r="FZ244" s="72">
        <f>SUM(FZ245:FZ256)</f>
        <v>0</v>
      </c>
      <c r="GA244" s="71"/>
      <c r="GB244" s="71"/>
      <c r="GC244" s="72">
        <f>SUM(GC245:GC256)</f>
        <v>0</v>
      </c>
      <c r="GD244" s="72">
        <f>SUM(GD245:GD256)</f>
        <v>0</v>
      </c>
      <c r="GE244" s="71"/>
      <c r="GF244" s="71"/>
      <c r="GG244" s="72">
        <f>SUM(GG245:GG256)</f>
        <v>3870.9919999999997</v>
      </c>
      <c r="GH244" s="72">
        <f>SUM(GH245:GH256)</f>
        <v>0</v>
      </c>
      <c r="GI244" s="71">
        <f t="shared" si="636"/>
        <v>0</v>
      </c>
      <c r="GJ244" s="71"/>
      <c r="GK244" s="72">
        <f>SUM(GK245:GK256)</f>
        <v>0</v>
      </c>
      <c r="GL244" s="72">
        <f>SUM(GL245:GL256)</f>
        <v>0</v>
      </c>
      <c r="GM244" s="71"/>
      <c r="GN244" s="71"/>
      <c r="GO244" s="72"/>
      <c r="GP244" s="72"/>
      <c r="GQ244" s="71"/>
      <c r="GR244" s="71"/>
      <c r="GS244" s="72"/>
      <c r="GT244" s="72"/>
      <c r="GU244" s="71"/>
      <c r="GV244" s="71"/>
      <c r="GW244" s="72"/>
      <c r="GX244" s="72"/>
      <c r="GY244" s="71"/>
      <c r="GZ244" s="71"/>
      <c r="HA244" s="72"/>
      <c r="HB244" s="72"/>
      <c r="HC244" s="71"/>
      <c r="HD244" s="71"/>
      <c r="HE244" s="72"/>
      <c r="HF244" s="72"/>
      <c r="HG244" s="71"/>
      <c r="HH244" s="71"/>
      <c r="HI244" s="72"/>
      <c r="HJ244" s="72"/>
      <c r="HK244" s="71"/>
      <c r="HL244" s="71"/>
      <c r="HM244" s="72"/>
      <c r="HN244" s="72"/>
      <c r="HO244" s="71"/>
      <c r="HP244" s="71"/>
      <c r="HQ244" s="72"/>
      <c r="HR244" s="72"/>
      <c r="HS244" s="71"/>
      <c r="HT244" s="71"/>
      <c r="HU244" s="72"/>
      <c r="HV244" s="72"/>
      <c r="HW244" s="71"/>
      <c r="HX244" s="71"/>
      <c r="HY244" s="72"/>
      <c r="HZ244" s="72"/>
      <c r="IA244" s="71"/>
      <c r="IB244" s="71"/>
      <c r="IC244" s="72"/>
      <c r="ID244" s="72"/>
      <c r="IE244" s="71"/>
      <c r="IF244" s="71"/>
      <c r="IG244" s="72">
        <f>SUM(IG245:IG256)</f>
        <v>4241.48315</v>
      </c>
      <c r="IH244" s="72"/>
      <c r="II244" s="71"/>
      <c r="IJ244" s="71"/>
      <c r="IK244" s="72">
        <f>SUM(IK245:IK256)</f>
        <v>15487.685390000001</v>
      </c>
      <c r="IL244" s="72"/>
      <c r="IM244" s="71"/>
    </row>
    <row r="245" spans="1:247" ht="24" customHeight="1" x14ac:dyDescent="0.25">
      <c r="A245" s="10" t="s">
        <v>207</v>
      </c>
      <c r="B245" s="157">
        <f t="shared" si="686"/>
        <v>64107.652999999991</v>
      </c>
      <c r="C245" s="157">
        <f t="shared" si="687"/>
        <v>80892.411540000001</v>
      </c>
      <c r="D245" s="157">
        <f t="shared" si="688"/>
        <v>80892.411540000001</v>
      </c>
      <c r="E245" s="157"/>
      <c r="F245" s="229">
        <f t="shared" si="661"/>
        <v>9231.8678999999993</v>
      </c>
      <c r="G245" s="74">
        <f t="shared" si="783"/>
        <v>11.4125264956837</v>
      </c>
      <c r="H245" s="73">
        <v>2732.2712700000002</v>
      </c>
      <c r="I245" s="73">
        <v>2732.2712700000002</v>
      </c>
      <c r="J245" s="73">
        <v>802.47190999999998</v>
      </c>
      <c r="K245" s="74">
        <f>J245/I245*100</f>
        <v>29.370140469251428</v>
      </c>
      <c r="L245" s="74"/>
      <c r="M245" s="74"/>
      <c r="N245" s="74"/>
      <c r="O245" s="73"/>
      <c r="P245" s="73">
        <v>0</v>
      </c>
      <c r="Q245" s="73">
        <v>0</v>
      </c>
      <c r="R245" s="73">
        <v>0</v>
      </c>
      <c r="S245" s="74"/>
      <c r="T245" s="73">
        <v>714.28571999999997</v>
      </c>
      <c r="U245" s="73">
        <v>714.28571999999997</v>
      </c>
      <c r="V245" s="73">
        <v>0</v>
      </c>
      <c r="W245" s="73">
        <f>V245/U245*100</f>
        <v>0</v>
      </c>
      <c r="X245" s="73"/>
      <c r="Y245" s="73"/>
      <c r="Z245" s="73"/>
      <c r="AA245" s="74"/>
      <c r="AB245" s="73">
        <v>56.179780000000001</v>
      </c>
      <c r="AC245" s="73">
        <v>56.179780000000001</v>
      </c>
      <c r="AD245" s="73">
        <v>56.179780000000001</v>
      </c>
      <c r="AE245" s="74">
        <f>AD245/AC245*100</f>
        <v>100</v>
      </c>
      <c r="AF245" s="73">
        <v>55.001940000000005</v>
      </c>
      <c r="AG245" s="73">
        <v>55.001940000000005</v>
      </c>
      <c r="AH245" s="73">
        <v>55.001940000000005</v>
      </c>
      <c r="AI245" s="74">
        <f>AH245/AG245*100</f>
        <v>100</v>
      </c>
      <c r="AJ245" s="74"/>
      <c r="AK245" s="73"/>
      <c r="AL245" s="73"/>
      <c r="AM245" s="74"/>
      <c r="AN245" s="74"/>
      <c r="AO245" s="74"/>
      <c r="AP245" s="74"/>
      <c r="AQ245" s="74"/>
      <c r="AR245" s="73">
        <v>0</v>
      </c>
      <c r="AS245" s="73">
        <v>0</v>
      </c>
      <c r="AT245" s="73"/>
      <c r="AU245" s="74"/>
      <c r="AV245" s="73">
        <v>33091.199999999997</v>
      </c>
      <c r="AW245" s="73">
        <v>33091.199999999997</v>
      </c>
      <c r="AX245" s="74">
        <v>5473.7142699999995</v>
      </c>
      <c r="AY245" s="73">
        <f>AX245/AW245*100</f>
        <v>16.541298804516007</v>
      </c>
      <c r="AZ245" s="73"/>
      <c r="BA245" s="73"/>
      <c r="BB245" s="73"/>
      <c r="BC245" s="73"/>
      <c r="BD245" s="191"/>
      <c r="BE245" s="73"/>
      <c r="BF245" s="191"/>
      <c r="BG245" s="191"/>
      <c r="BH245" s="73"/>
      <c r="BI245" s="73"/>
      <c r="BJ245" s="191"/>
      <c r="BK245" s="75"/>
      <c r="BL245" s="73"/>
      <c r="BM245" s="73"/>
      <c r="BN245" s="191"/>
      <c r="BO245" s="191"/>
      <c r="BP245" s="191"/>
      <c r="BQ245" s="73"/>
      <c r="BR245" s="191"/>
      <c r="BS245" s="191"/>
      <c r="BT245" s="73"/>
      <c r="BU245" s="73"/>
      <c r="BV245" s="73"/>
      <c r="BW245" s="74"/>
      <c r="BX245" s="73">
        <v>12338</v>
      </c>
      <c r="BY245" s="73">
        <v>9393.59</v>
      </c>
      <c r="BZ245" s="73">
        <v>2556</v>
      </c>
      <c r="CA245" s="73">
        <f>BZ245/BY245*100</f>
        <v>27.210044296163659</v>
      </c>
      <c r="CB245" s="73">
        <v>1000</v>
      </c>
      <c r="CC245" s="73">
        <v>1000</v>
      </c>
      <c r="CD245" s="73">
        <v>288.5</v>
      </c>
      <c r="CE245" s="73">
        <f>CD245/CC245*100</f>
        <v>28.849999999999998</v>
      </c>
      <c r="CF245" s="73">
        <v>1000</v>
      </c>
      <c r="CG245" s="73">
        <v>1000</v>
      </c>
      <c r="CH245" s="73"/>
      <c r="CI245" s="73">
        <f>CH245/CG245*100</f>
        <v>0</v>
      </c>
      <c r="CJ245" s="73">
        <v>500</v>
      </c>
      <c r="CK245" s="73">
        <v>500</v>
      </c>
      <c r="CL245" s="163"/>
      <c r="CM245" s="73">
        <f>CL245/CK245*100</f>
        <v>0</v>
      </c>
      <c r="CN245" s="73"/>
      <c r="CO245" s="73"/>
      <c r="CP245" s="191"/>
      <c r="CQ245" s="191"/>
      <c r="CR245" s="73"/>
      <c r="CS245" s="73"/>
      <c r="CT245" s="191"/>
      <c r="CU245" s="191"/>
      <c r="CV245" s="73"/>
      <c r="CW245" s="73"/>
      <c r="CX245" s="73"/>
      <c r="CY245" s="73"/>
      <c r="CZ245" s="73"/>
      <c r="DA245" s="73"/>
      <c r="DB245" s="73"/>
      <c r="DC245" s="73"/>
      <c r="DD245" s="73"/>
      <c r="DE245" s="73"/>
      <c r="DF245" s="73"/>
      <c r="DG245" s="73"/>
      <c r="DH245" s="73"/>
      <c r="DI245" s="73"/>
      <c r="DJ245" s="73"/>
      <c r="DK245" s="73"/>
      <c r="DL245" s="73"/>
      <c r="DM245" s="73"/>
      <c r="DN245" s="73"/>
      <c r="DO245" s="73"/>
      <c r="DP245" s="74"/>
      <c r="DQ245" s="73"/>
      <c r="DR245" s="73"/>
      <c r="DS245" s="74"/>
      <c r="DT245" s="74"/>
      <c r="DU245" s="73"/>
      <c r="DV245" s="73"/>
      <c r="DW245" s="74"/>
      <c r="DX245" s="73">
        <v>500</v>
      </c>
      <c r="DY245" s="73">
        <v>500</v>
      </c>
      <c r="DZ245" s="73"/>
      <c r="EA245" s="74">
        <f>DZ245/DY245*100</f>
        <v>0</v>
      </c>
      <c r="EB245" s="73"/>
      <c r="EC245" s="73"/>
      <c r="ED245" s="73"/>
      <c r="EE245" s="74"/>
      <c r="EF245" s="73"/>
      <c r="EG245" s="73"/>
      <c r="EH245" s="73"/>
      <c r="EI245" s="74"/>
      <c r="EJ245" s="191"/>
      <c r="EK245" s="73"/>
      <c r="EL245" s="191"/>
      <c r="EM245" s="191"/>
      <c r="EN245" s="73"/>
      <c r="EO245" s="73"/>
      <c r="EP245" s="73"/>
      <c r="EQ245" s="74"/>
      <c r="ER245" s="74"/>
      <c r="ES245" s="74"/>
      <c r="ET245" s="74"/>
      <c r="EU245" s="74"/>
      <c r="EV245" s="77"/>
      <c r="EW245" s="77"/>
      <c r="EX245" s="77"/>
      <c r="EY245" s="77"/>
      <c r="EZ245" s="73"/>
      <c r="FA245" s="73"/>
      <c r="FB245" s="73"/>
      <c r="FC245" s="74"/>
      <c r="FD245" s="73">
        <v>12120.71429</v>
      </c>
      <c r="FE245" s="73">
        <v>12120.71429</v>
      </c>
      <c r="FF245" s="73">
        <v>0</v>
      </c>
      <c r="FG245" s="74"/>
      <c r="FH245" s="74"/>
      <c r="FI245" s="73"/>
      <c r="FJ245" s="73"/>
      <c r="FK245" s="74"/>
      <c r="FL245" s="74"/>
      <c r="FM245" s="73"/>
      <c r="FN245" s="73"/>
      <c r="FO245" s="74"/>
      <c r="FP245" s="74"/>
      <c r="FQ245" s="73"/>
      <c r="FR245" s="73"/>
      <c r="FS245" s="74"/>
      <c r="FT245" s="73"/>
      <c r="FU245" s="73"/>
      <c r="FV245" s="73"/>
      <c r="FW245" s="74"/>
      <c r="FX245" s="74"/>
      <c r="FY245" s="73"/>
      <c r="FZ245" s="73"/>
      <c r="GA245" s="74"/>
      <c r="GB245" s="74"/>
      <c r="GC245" s="73"/>
      <c r="GD245" s="73"/>
      <c r="GE245" s="74"/>
      <c r="GF245" s="74"/>
      <c r="GG245" s="73"/>
      <c r="GH245" s="73"/>
      <c r="GI245" s="74"/>
      <c r="GJ245" s="74"/>
      <c r="GK245" s="73"/>
      <c r="GL245" s="73"/>
      <c r="GM245" s="74"/>
      <c r="GN245" s="74"/>
      <c r="GO245" s="73"/>
      <c r="GP245" s="73"/>
      <c r="GQ245" s="74"/>
      <c r="GR245" s="74"/>
      <c r="GS245" s="73"/>
      <c r="GT245" s="73"/>
      <c r="GU245" s="74"/>
      <c r="GV245" s="74"/>
      <c r="GW245" s="73"/>
      <c r="GX245" s="73"/>
      <c r="GY245" s="74"/>
      <c r="GZ245" s="74"/>
      <c r="HA245" s="73"/>
      <c r="HB245" s="73"/>
      <c r="HC245" s="74"/>
      <c r="HD245" s="74"/>
      <c r="HE245" s="73"/>
      <c r="HF245" s="73"/>
      <c r="HG245" s="74"/>
      <c r="HH245" s="74"/>
      <c r="HI245" s="73"/>
      <c r="HJ245" s="73"/>
      <c r="HK245" s="74"/>
      <c r="HL245" s="74"/>
      <c r="HM245" s="73"/>
      <c r="HN245" s="73"/>
      <c r="HO245" s="74"/>
      <c r="HP245" s="74"/>
      <c r="HQ245" s="73"/>
      <c r="HR245" s="73"/>
      <c r="HS245" s="74"/>
      <c r="HT245" s="74"/>
      <c r="HU245" s="73"/>
      <c r="HV245" s="73"/>
      <c r="HW245" s="74"/>
      <c r="HX245" s="74"/>
      <c r="HY245" s="73"/>
      <c r="HZ245" s="73"/>
      <c r="IA245" s="74"/>
      <c r="IB245" s="74"/>
      <c r="IC245" s="73"/>
      <c r="ID245" s="73"/>
      <c r="IE245" s="74"/>
      <c r="IF245" s="74"/>
      <c r="IG245" s="214">
        <v>4241.48315</v>
      </c>
      <c r="IH245" s="73">
        <v>0</v>
      </c>
      <c r="II245" s="74"/>
      <c r="IJ245" s="74"/>
      <c r="IK245" s="222">
        <v>15487.685390000001</v>
      </c>
      <c r="IL245" s="73">
        <v>0</v>
      </c>
      <c r="IM245" s="74"/>
    </row>
    <row r="246" spans="1:247" ht="15.75" x14ac:dyDescent="0.25">
      <c r="A246" s="10" t="s">
        <v>412</v>
      </c>
      <c r="B246" s="157">
        <f t="shared" si="686"/>
        <v>1941</v>
      </c>
      <c r="C246" s="157">
        <f t="shared" si="687"/>
        <v>5144.0020000000004</v>
      </c>
      <c r="D246" s="157">
        <f t="shared" si="688"/>
        <v>5144.0020000000004</v>
      </c>
      <c r="E246" s="157"/>
      <c r="F246" s="229">
        <f t="shared" si="661"/>
        <v>0</v>
      </c>
      <c r="G246" s="74">
        <f t="shared" si="783"/>
        <v>0</v>
      </c>
      <c r="H246" s="74"/>
      <c r="I246" s="74"/>
      <c r="J246" s="74"/>
      <c r="K246" s="74"/>
      <c r="L246" s="74"/>
      <c r="M246" s="74"/>
      <c r="N246" s="74"/>
      <c r="O246" s="74"/>
      <c r="P246" s="74"/>
      <c r="Q246" s="74"/>
      <c r="R246" s="74"/>
      <c r="S246" s="74"/>
      <c r="T246" s="74"/>
      <c r="U246" s="74"/>
      <c r="V246" s="74"/>
      <c r="W246" s="74"/>
      <c r="X246" s="74"/>
      <c r="Y246" s="74"/>
      <c r="Z246" s="74"/>
      <c r="AA246" s="74"/>
      <c r="AB246" s="74"/>
      <c r="AC246" s="74"/>
      <c r="AD246" s="74"/>
      <c r="AE246" s="74"/>
      <c r="AF246" s="74"/>
      <c r="AG246" s="74"/>
      <c r="AH246" s="74"/>
      <c r="AI246" s="74"/>
      <c r="AJ246" s="74"/>
      <c r="AK246" s="74"/>
      <c r="AL246" s="74"/>
      <c r="AM246" s="74"/>
      <c r="AN246" s="74"/>
      <c r="AO246" s="74"/>
      <c r="AP246" s="74"/>
      <c r="AQ246" s="74"/>
      <c r="AR246" s="74"/>
      <c r="AS246" s="74"/>
      <c r="AT246" s="74"/>
      <c r="AU246" s="74"/>
      <c r="AV246" s="196"/>
      <c r="AW246" s="196"/>
      <c r="AX246" s="196"/>
      <c r="AY246" s="196"/>
      <c r="AZ246" s="74"/>
      <c r="BA246" s="74"/>
      <c r="BB246" s="74"/>
      <c r="BC246" s="192"/>
      <c r="BD246" s="74"/>
      <c r="BE246" s="74"/>
      <c r="BF246" s="74"/>
      <c r="BG246" s="192"/>
      <c r="BH246" s="74">
        <v>1941</v>
      </c>
      <c r="BI246" s="74">
        <v>1941</v>
      </c>
      <c r="BJ246" s="74">
        <v>0</v>
      </c>
      <c r="BK246" s="75">
        <f t="shared" si="689"/>
        <v>0</v>
      </c>
      <c r="BL246" s="74"/>
      <c r="BM246" s="74"/>
      <c r="BN246" s="74"/>
      <c r="BO246" s="192"/>
      <c r="BP246" s="192"/>
      <c r="BQ246" s="74"/>
      <c r="BR246" s="74"/>
      <c r="BS246" s="192"/>
      <c r="BT246" s="74"/>
      <c r="BU246" s="74"/>
      <c r="BV246" s="74"/>
      <c r="BW246" s="74"/>
      <c r="BX246" s="73"/>
      <c r="BY246" s="73"/>
      <c r="BZ246" s="74"/>
      <c r="CA246" s="192"/>
      <c r="CB246" s="74"/>
      <c r="CC246" s="74"/>
      <c r="CD246" s="74"/>
      <c r="CE246" s="192"/>
      <c r="CF246" s="74"/>
      <c r="CG246" s="74"/>
      <c r="CH246" s="74"/>
      <c r="CI246" s="74"/>
      <c r="CJ246" s="74"/>
      <c r="CK246" s="74"/>
      <c r="CL246" s="74"/>
      <c r="CM246" s="74"/>
      <c r="CN246" s="73"/>
      <c r="CO246" s="73"/>
      <c r="CP246" s="74"/>
      <c r="CQ246" s="192"/>
      <c r="CR246" s="73"/>
      <c r="CS246" s="73"/>
      <c r="CT246" s="74"/>
      <c r="CU246" s="192"/>
      <c r="CV246" s="74"/>
      <c r="CW246" s="74"/>
      <c r="CX246" s="74"/>
      <c r="CY246" s="192"/>
      <c r="CZ246" s="74"/>
      <c r="DA246" s="74"/>
      <c r="DB246" s="74"/>
      <c r="DC246" s="192"/>
      <c r="DD246" s="74"/>
      <c r="DE246" s="74"/>
      <c r="DF246" s="74"/>
      <c r="DG246" s="192"/>
      <c r="DH246" s="74"/>
      <c r="DI246" s="74"/>
      <c r="DJ246" s="74"/>
      <c r="DK246" s="192"/>
      <c r="DL246" s="74"/>
      <c r="DM246" s="74"/>
      <c r="DN246" s="74"/>
      <c r="DO246" s="192"/>
      <c r="DP246" s="74"/>
      <c r="DQ246" s="74"/>
      <c r="DR246" s="74"/>
      <c r="DS246" s="74"/>
      <c r="DT246" s="74"/>
      <c r="DU246" s="74"/>
      <c r="DV246" s="74"/>
      <c r="DW246" s="74"/>
      <c r="DX246" s="74"/>
      <c r="DY246" s="74"/>
      <c r="DZ246" s="74"/>
      <c r="EA246" s="74"/>
      <c r="EB246" s="74"/>
      <c r="EC246" s="74"/>
      <c r="ED246" s="74"/>
      <c r="EE246" s="74"/>
      <c r="EF246" s="74"/>
      <c r="EG246" s="74"/>
      <c r="EH246" s="74"/>
      <c r="EI246" s="74"/>
      <c r="EJ246" s="192"/>
      <c r="EK246" s="73"/>
      <c r="EL246" s="74"/>
      <c r="EM246" s="192"/>
      <c r="EN246" s="74"/>
      <c r="EO246" s="74"/>
      <c r="EP246" s="74"/>
      <c r="EQ246" s="74"/>
      <c r="ER246" s="74"/>
      <c r="ES246" s="74"/>
      <c r="ET246" s="74"/>
      <c r="EU246" s="74"/>
      <c r="EV246" s="77"/>
      <c r="EW246" s="77"/>
      <c r="EX246" s="77"/>
      <c r="EY246" s="77"/>
      <c r="EZ246" s="74"/>
      <c r="FA246" s="74"/>
      <c r="FB246" s="74"/>
      <c r="FC246" s="74"/>
      <c r="FD246" s="74"/>
      <c r="FE246" s="74"/>
      <c r="FF246" s="74"/>
      <c r="FG246" s="74"/>
      <c r="FH246" s="74"/>
      <c r="FI246" s="74"/>
      <c r="FJ246" s="74"/>
      <c r="FK246" s="74"/>
      <c r="FL246" s="74"/>
      <c r="FM246" s="74"/>
      <c r="FN246" s="74"/>
      <c r="FO246" s="74"/>
      <c r="FP246" s="74"/>
      <c r="FQ246" s="74"/>
      <c r="FR246" s="74"/>
      <c r="FS246" s="74"/>
      <c r="FT246" s="74"/>
      <c r="FU246" s="74"/>
      <c r="FV246" s="74"/>
      <c r="FW246" s="74"/>
      <c r="FX246" s="74"/>
      <c r="FY246" s="74"/>
      <c r="FZ246" s="74"/>
      <c r="GA246" s="74"/>
      <c r="GB246" s="74"/>
      <c r="GC246" s="74"/>
      <c r="GD246" s="74"/>
      <c r="GE246" s="74"/>
      <c r="GF246" s="74"/>
      <c r="GG246" s="74">
        <v>3203.002</v>
      </c>
      <c r="GH246" s="74">
        <v>0</v>
      </c>
      <c r="GI246" s="74">
        <f t="shared" si="636"/>
        <v>0</v>
      </c>
      <c r="GJ246" s="74"/>
      <c r="GK246" s="74"/>
      <c r="GL246" s="74"/>
      <c r="GM246" s="74"/>
      <c r="GN246" s="74"/>
      <c r="GO246" s="74"/>
      <c r="GP246" s="74"/>
      <c r="GQ246" s="74"/>
      <c r="GR246" s="74"/>
      <c r="GS246" s="74"/>
      <c r="GT246" s="74"/>
      <c r="GU246" s="74"/>
      <c r="GV246" s="74"/>
      <c r="GW246" s="74"/>
      <c r="GX246" s="74"/>
      <c r="GY246" s="74"/>
      <c r="GZ246" s="74"/>
      <c r="HA246" s="74"/>
      <c r="HB246" s="74"/>
      <c r="HC246" s="74"/>
      <c r="HD246" s="74"/>
      <c r="HE246" s="74"/>
      <c r="HF246" s="74"/>
      <c r="HG246" s="74"/>
      <c r="HH246" s="74"/>
      <c r="HI246" s="74"/>
      <c r="HJ246" s="74"/>
      <c r="HK246" s="74"/>
      <c r="HL246" s="74"/>
      <c r="HM246" s="74"/>
      <c r="HN246" s="74"/>
      <c r="HO246" s="74"/>
      <c r="HP246" s="74"/>
      <c r="HQ246" s="74"/>
      <c r="HR246" s="74"/>
      <c r="HS246" s="74"/>
      <c r="HT246" s="74"/>
      <c r="HU246" s="74"/>
      <c r="HV246" s="74"/>
      <c r="HW246" s="74"/>
      <c r="HX246" s="74"/>
      <c r="HY246" s="74"/>
      <c r="HZ246" s="74"/>
      <c r="IA246" s="74"/>
      <c r="IB246" s="74"/>
      <c r="IC246" s="74"/>
      <c r="ID246" s="74"/>
      <c r="IE246" s="74"/>
      <c r="IF246" s="74"/>
      <c r="IG246" s="74"/>
      <c r="IH246" s="74"/>
      <c r="II246" s="74"/>
      <c r="IJ246" s="74"/>
      <c r="IK246" s="74"/>
      <c r="IL246" s="74"/>
      <c r="IM246" s="74"/>
    </row>
    <row r="247" spans="1:247" ht="15.75" x14ac:dyDescent="0.25">
      <c r="A247" s="10" t="s">
        <v>255</v>
      </c>
      <c r="B247" s="157">
        <f t="shared" si="686"/>
        <v>1023</v>
      </c>
      <c r="C247" s="157">
        <f t="shared" si="687"/>
        <v>1023</v>
      </c>
      <c r="D247" s="157">
        <f t="shared" si="688"/>
        <v>1023</v>
      </c>
      <c r="E247" s="157"/>
      <c r="F247" s="229">
        <f t="shared" si="661"/>
        <v>0</v>
      </c>
      <c r="G247" s="74">
        <f t="shared" si="783"/>
        <v>0</v>
      </c>
      <c r="H247" s="74"/>
      <c r="I247" s="74"/>
      <c r="J247" s="74"/>
      <c r="K247" s="74"/>
      <c r="L247" s="74"/>
      <c r="M247" s="74"/>
      <c r="N247" s="74"/>
      <c r="O247" s="74"/>
      <c r="P247" s="74"/>
      <c r="Q247" s="74"/>
      <c r="R247" s="74"/>
      <c r="S247" s="74"/>
      <c r="T247" s="74"/>
      <c r="U247" s="74"/>
      <c r="V247" s="74"/>
      <c r="W247" s="74"/>
      <c r="X247" s="74"/>
      <c r="Y247" s="74"/>
      <c r="Z247" s="74"/>
      <c r="AA247" s="74"/>
      <c r="AB247" s="74"/>
      <c r="AC247" s="74"/>
      <c r="AD247" s="74"/>
      <c r="AE247" s="74"/>
      <c r="AF247" s="74"/>
      <c r="AG247" s="74"/>
      <c r="AH247" s="74"/>
      <c r="AI247" s="74"/>
      <c r="AJ247" s="74"/>
      <c r="AK247" s="74"/>
      <c r="AL247" s="74"/>
      <c r="AM247" s="74"/>
      <c r="AN247" s="74"/>
      <c r="AO247" s="74"/>
      <c r="AP247" s="74"/>
      <c r="AQ247" s="74"/>
      <c r="AR247" s="74"/>
      <c r="AS247" s="74"/>
      <c r="AT247" s="74"/>
      <c r="AU247" s="74"/>
      <c r="AV247" s="196"/>
      <c r="AW247" s="196"/>
      <c r="AX247" s="196"/>
      <c r="AY247" s="196"/>
      <c r="AZ247" s="74"/>
      <c r="BA247" s="74"/>
      <c r="BB247" s="74"/>
      <c r="BC247" s="192"/>
      <c r="BD247" s="74"/>
      <c r="BE247" s="74"/>
      <c r="BF247" s="74"/>
      <c r="BG247" s="192"/>
      <c r="BH247" s="74">
        <v>1023</v>
      </c>
      <c r="BI247" s="74">
        <v>1023</v>
      </c>
      <c r="BJ247" s="74">
        <v>0</v>
      </c>
      <c r="BK247" s="75">
        <f t="shared" si="689"/>
        <v>0</v>
      </c>
      <c r="BL247" s="74"/>
      <c r="BM247" s="74"/>
      <c r="BN247" s="74"/>
      <c r="BO247" s="192"/>
      <c r="BP247" s="192"/>
      <c r="BQ247" s="74"/>
      <c r="BR247" s="74"/>
      <c r="BS247" s="192"/>
      <c r="BT247" s="74"/>
      <c r="BU247" s="74"/>
      <c r="BV247" s="74"/>
      <c r="BW247" s="74"/>
      <c r="BX247" s="73"/>
      <c r="BY247" s="73"/>
      <c r="BZ247" s="74"/>
      <c r="CA247" s="192"/>
      <c r="CB247" s="74"/>
      <c r="CC247" s="74"/>
      <c r="CD247" s="74"/>
      <c r="CE247" s="192"/>
      <c r="CF247" s="74"/>
      <c r="CG247" s="74"/>
      <c r="CH247" s="74"/>
      <c r="CI247" s="74"/>
      <c r="CJ247" s="74"/>
      <c r="CK247" s="74"/>
      <c r="CL247" s="74"/>
      <c r="CM247" s="74"/>
      <c r="CN247" s="73"/>
      <c r="CO247" s="73"/>
      <c r="CP247" s="74"/>
      <c r="CQ247" s="192"/>
      <c r="CR247" s="73"/>
      <c r="CS247" s="73"/>
      <c r="CT247" s="74"/>
      <c r="CU247" s="192"/>
      <c r="CV247" s="74"/>
      <c r="CW247" s="74"/>
      <c r="CX247" s="74"/>
      <c r="CY247" s="192"/>
      <c r="CZ247" s="74"/>
      <c r="DA247" s="74"/>
      <c r="DB247" s="74"/>
      <c r="DC247" s="192"/>
      <c r="DD247" s="74"/>
      <c r="DE247" s="74"/>
      <c r="DF247" s="74"/>
      <c r="DG247" s="192"/>
      <c r="DH247" s="74"/>
      <c r="DI247" s="74"/>
      <c r="DJ247" s="74"/>
      <c r="DK247" s="192"/>
      <c r="DL247" s="74"/>
      <c r="DM247" s="74"/>
      <c r="DN247" s="74"/>
      <c r="DO247" s="192"/>
      <c r="DP247" s="74"/>
      <c r="DQ247" s="74"/>
      <c r="DR247" s="74"/>
      <c r="DS247" s="74"/>
      <c r="DT247" s="74"/>
      <c r="DU247" s="74"/>
      <c r="DV247" s="74"/>
      <c r="DW247" s="74"/>
      <c r="DX247" s="74"/>
      <c r="DY247" s="74"/>
      <c r="DZ247" s="74"/>
      <c r="EA247" s="74"/>
      <c r="EB247" s="74"/>
      <c r="EC247" s="74"/>
      <c r="ED247" s="74"/>
      <c r="EE247" s="74"/>
      <c r="EF247" s="74"/>
      <c r="EG247" s="74"/>
      <c r="EH247" s="74"/>
      <c r="EI247" s="74"/>
      <c r="EJ247" s="192"/>
      <c r="EK247" s="73"/>
      <c r="EL247" s="74"/>
      <c r="EM247" s="192"/>
      <c r="EN247" s="74"/>
      <c r="EO247" s="74"/>
      <c r="EP247" s="74"/>
      <c r="EQ247" s="74"/>
      <c r="ER247" s="74"/>
      <c r="ES247" s="74"/>
      <c r="ET247" s="74"/>
      <c r="EU247" s="74"/>
      <c r="EV247" s="77"/>
      <c r="EW247" s="77"/>
      <c r="EX247" s="77"/>
      <c r="EY247" s="77"/>
      <c r="EZ247" s="74"/>
      <c r="FA247" s="74"/>
      <c r="FB247" s="74"/>
      <c r="FC247" s="74"/>
      <c r="FD247" s="74"/>
      <c r="FE247" s="74"/>
      <c r="FF247" s="74"/>
      <c r="FG247" s="74"/>
      <c r="FH247" s="74"/>
      <c r="FI247" s="74"/>
      <c r="FJ247" s="74"/>
      <c r="FK247" s="74"/>
      <c r="FL247" s="74"/>
      <c r="FM247" s="74"/>
      <c r="FN247" s="74"/>
      <c r="FO247" s="74"/>
      <c r="FP247" s="74"/>
      <c r="FQ247" s="74"/>
      <c r="FR247" s="74"/>
      <c r="FS247" s="74"/>
      <c r="FT247" s="74"/>
      <c r="FU247" s="74"/>
      <c r="FV247" s="74"/>
      <c r="FW247" s="74"/>
      <c r="FX247" s="74"/>
      <c r="FY247" s="74"/>
      <c r="FZ247" s="74"/>
      <c r="GA247" s="74"/>
      <c r="GB247" s="74"/>
      <c r="GC247" s="74"/>
      <c r="GD247" s="74"/>
      <c r="GE247" s="74"/>
      <c r="GF247" s="74"/>
      <c r="GG247" s="74"/>
      <c r="GH247" s="74"/>
      <c r="GI247" s="74"/>
      <c r="GJ247" s="74"/>
      <c r="GK247" s="74"/>
      <c r="GL247" s="74"/>
      <c r="GM247" s="74"/>
      <c r="GN247" s="74"/>
      <c r="GO247" s="74"/>
      <c r="GP247" s="74"/>
      <c r="GQ247" s="74"/>
      <c r="GR247" s="74"/>
      <c r="GS247" s="74"/>
      <c r="GT247" s="74"/>
      <c r="GU247" s="74"/>
      <c r="GV247" s="74"/>
      <c r="GW247" s="74"/>
      <c r="GX247" s="74"/>
      <c r="GY247" s="74"/>
      <c r="GZ247" s="74"/>
      <c r="HA247" s="74"/>
      <c r="HB247" s="74"/>
      <c r="HC247" s="74"/>
      <c r="HD247" s="74"/>
      <c r="HE247" s="74"/>
      <c r="HF247" s="74"/>
      <c r="HG247" s="74"/>
      <c r="HH247" s="74"/>
      <c r="HI247" s="74"/>
      <c r="HJ247" s="74"/>
      <c r="HK247" s="74"/>
      <c r="HL247" s="74"/>
      <c r="HM247" s="74"/>
      <c r="HN247" s="74"/>
      <c r="HO247" s="74"/>
      <c r="HP247" s="74"/>
      <c r="HQ247" s="74"/>
      <c r="HR247" s="74"/>
      <c r="HS247" s="74"/>
      <c r="HT247" s="74"/>
      <c r="HU247" s="74"/>
      <c r="HV247" s="74"/>
      <c r="HW247" s="74"/>
      <c r="HX247" s="74"/>
      <c r="HY247" s="74"/>
      <c r="HZ247" s="74"/>
      <c r="IA247" s="74"/>
      <c r="IB247" s="74"/>
      <c r="IC247" s="74"/>
      <c r="ID247" s="74"/>
      <c r="IE247" s="74"/>
      <c r="IF247" s="74"/>
      <c r="IG247" s="74"/>
      <c r="IH247" s="74"/>
      <c r="II247" s="74"/>
      <c r="IJ247" s="74"/>
      <c r="IK247" s="74"/>
      <c r="IL247" s="74"/>
      <c r="IM247" s="74"/>
    </row>
    <row r="248" spans="1:247" ht="15.75" x14ac:dyDescent="0.25">
      <c r="A248" s="10" t="s">
        <v>413</v>
      </c>
      <c r="B248" s="157">
        <f t="shared" si="686"/>
        <v>2211</v>
      </c>
      <c r="C248" s="157">
        <f t="shared" si="687"/>
        <v>2211</v>
      </c>
      <c r="D248" s="157">
        <f t="shared" si="688"/>
        <v>2211</v>
      </c>
      <c r="E248" s="157"/>
      <c r="F248" s="229">
        <f t="shared" si="661"/>
        <v>0</v>
      </c>
      <c r="G248" s="74">
        <f t="shared" si="783"/>
        <v>0</v>
      </c>
      <c r="H248" s="74"/>
      <c r="I248" s="74"/>
      <c r="J248" s="74"/>
      <c r="K248" s="74"/>
      <c r="L248" s="74"/>
      <c r="M248" s="74"/>
      <c r="N248" s="74"/>
      <c r="O248" s="74"/>
      <c r="P248" s="74"/>
      <c r="Q248" s="74"/>
      <c r="R248" s="74"/>
      <c r="S248" s="74"/>
      <c r="T248" s="74"/>
      <c r="U248" s="74"/>
      <c r="V248" s="74"/>
      <c r="W248" s="74"/>
      <c r="X248" s="74"/>
      <c r="Y248" s="74"/>
      <c r="Z248" s="74"/>
      <c r="AA248" s="74"/>
      <c r="AB248" s="74"/>
      <c r="AC248" s="74"/>
      <c r="AD248" s="74"/>
      <c r="AE248" s="74"/>
      <c r="AF248" s="74"/>
      <c r="AG248" s="74"/>
      <c r="AH248" s="74"/>
      <c r="AI248" s="74"/>
      <c r="AJ248" s="74"/>
      <c r="AK248" s="74"/>
      <c r="AL248" s="74"/>
      <c r="AM248" s="74"/>
      <c r="AN248" s="74"/>
      <c r="AO248" s="74"/>
      <c r="AP248" s="74"/>
      <c r="AQ248" s="74"/>
      <c r="AR248" s="74"/>
      <c r="AS248" s="74"/>
      <c r="AT248" s="74"/>
      <c r="AU248" s="74"/>
      <c r="AV248" s="196"/>
      <c r="AW248" s="196"/>
      <c r="AX248" s="196"/>
      <c r="AY248" s="196"/>
      <c r="AZ248" s="74"/>
      <c r="BA248" s="74"/>
      <c r="BB248" s="74"/>
      <c r="BC248" s="192"/>
      <c r="BD248" s="74"/>
      <c r="BE248" s="74"/>
      <c r="BF248" s="74"/>
      <c r="BG248" s="192"/>
      <c r="BH248" s="74">
        <v>2211</v>
      </c>
      <c r="BI248" s="74">
        <v>2211</v>
      </c>
      <c r="BJ248" s="74">
        <v>0</v>
      </c>
      <c r="BK248" s="75">
        <f t="shared" si="689"/>
        <v>0</v>
      </c>
      <c r="BL248" s="74"/>
      <c r="BM248" s="74"/>
      <c r="BN248" s="74"/>
      <c r="BO248" s="192"/>
      <c r="BP248" s="192"/>
      <c r="BQ248" s="74"/>
      <c r="BR248" s="74"/>
      <c r="BS248" s="192"/>
      <c r="BT248" s="74"/>
      <c r="BU248" s="74"/>
      <c r="BV248" s="74"/>
      <c r="BW248" s="74"/>
      <c r="BX248" s="73"/>
      <c r="BY248" s="73"/>
      <c r="BZ248" s="74"/>
      <c r="CA248" s="192"/>
      <c r="CB248" s="74"/>
      <c r="CC248" s="74"/>
      <c r="CD248" s="74"/>
      <c r="CE248" s="192"/>
      <c r="CF248" s="74"/>
      <c r="CG248" s="74"/>
      <c r="CH248" s="74"/>
      <c r="CI248" s="74"/>
      <c r="CJ248" s="74"/>
      <c r="CK248" s="74"/>
      <c r="CL248" s="74"/>
      <c r="CM248" s="74"/>
      <c r="CN248" s="73"/>
      <c r="CO248" s="73"/>
      <c r="CP248" s="74"/>
      <c r="CQ248" s="192"/>
      <c r="CR248" s="73"/>
      <c r="CS248" s="73"/>
      <c r="CT248" s="74"/>
      <c r="CU248" s="192"/>
      <c r="CV248" s="74"/>
      <c r="CW248" s="74"/>
      <c r="CX248" s="74"/>
      <c r="CY248" s="192"/>
      <c r="CZ248" s="74"/>
      <c r="DA248" s="74"/>
      <c r="DB248" s="74"/>
      <c r="DC248" s="192"/>
      <c r="DD248" s="74"/>
      <c r="DE248" s="74"/>
      <c r="DF248" s="74"/>
      <c r="DG248" s="192"/>
      <c r="DH248" s="74"/>
      <c r="DI248" s="74"/>
      <c r="DJ248" s="74"/>
      <c r="DK248" s="192"/>
      <c r="DL248" s="74"/>
      <c r="DM248" s="74"/>
      <c r="DN248" s="74"/>
      <c r="DO248" s="192"/>
      <c r="DP248" s="74"/>
      <c r="DQ248" s="74"/>
      <c r="DR248" s="74"/>
      <c r="DS248" s="74"/>
      <c r="DT248" s="74"/>
      <c r="DU248" s="74"/>
      <c r="DV248" s="74"/>
      <c r="DW248" s="74"/>
      <c r="DX248" s="74"/>
      <c r="DY248" s="74"/>
      <c r="DZ248" s="74"/>
      <c r="EA248" s="74"/>
      <c r="EB248" s="74"/>
      <c r="EC248" s="74"/>
      <c r="ED248" s="74"/>
      <c r="EE248" s="74"/>
      <c r="EF248" s="74"/>
      <c r="EG248" s="74"/>
      <c r="EH248" s="74"/>
      <c r="EI248" s="74"/>
      <c r="EJ248" s="192"/>
      <c r="EK248" s="73"/>
      <c r="EL248" s="74"/>
      <c r="EM248" s="192"/>
      <c r="EN248" s="74"/>
      <c r="EO248" s="74"/>
      <c r="EP248" s="74"/>
      <c r="EQ248" s="74"/>
      <c r="ER248" s="74"/>
      <c r="ES248" s="74"/>
      <c r="ET248" s="74"/>
      <c r="EU248" s="74"/>
      <c r="EV248" s="77"/>
      <c r="EW248" s="77"/>
      <c r="EX248" s="77"/>
      <c r="EY248" s="77"/>
      <c r="EZ248" s="74"/>
      <c r="FA248" s="74"/>
      <c r="FB248" s="74"/>
      <c r="FC248" s="74"/>
      <c r="FD248" s="74"/>
      <c r="FE248" s="74"/>
      <c r="FF248" s="74"/>
      <c r="FG248" s="74"/>
      <c r="FH248" s="74"/>
      <c r="FI248" s="74"/>
      <c r="FJ248" s="74"/>
      <c r="FK248" s="74"/>
      <c r="FL248" s="74"/>
      <c r="FM248" s="74"/>
      <c r="FN248" s="74"/>
      <c r="FO248" s="74"/>
      <c r="FP248" s="74"/>
      <c r="FQ248" s="74"/>
      <c r="FR248" s="74"/>
      <c r="FS248" s="74"/>
      <c r="FT248" s="74"/>
      <c r="FU248" s="74"/>
      <c r="FV248" s="74"/>
      <c r="FW248" s="74"/>
      <c r="FX248" s="74"/>
      <c r="FY248" s="74"/>
      <c r="FZ248" s="74"/>
      <c r="GA248" s="74"/>
      <c r="GB248" s="74"/>
      <c r="GC248" s="74"/>
      <c r="GD248" s="74"/>
      <c r="GE248" s="74"/>
      <c r="GF248" s="74"/>
      <c r="GG248" s="74"/>
      <c r="GH248" s="74"/>
      <c r="GI248" s="74"/>
      <c r="GJ248" s="74"/>
      <c r="GK248" s="74"/>
      <c r="GL248" s="74"/>
      <c r="GM248" s="74"/>
      <c r="GN248" s="74"/>
      <c r="GO248" s="74"/>
      <c r="GP248" s="74"/>
      <c r="GQ248" s="74"/>
      <c r="GR248" s="74"/>
      <c r="GS248" s="74"/>
      <c r="GT248" s="74"/>
      <c r="GU248" s="74"/>
      <c r="GV248" s="74"/>
      <c r="GW248" s="74"/>
      <c r="GX248" s="74"/>
      <c r="GY248" s="74"/>
      <c r="GZ248" s="74"/>
      <c r="HA248" s="74"/>
      <c r="HB248" s="74"/>
      <c r="HC248" s="74"/>
      <c r="HD248" s="74"/>
      <c r="HE248" s="74"/>
      <c r="HF248" s="74"/>
      <c r="HG248" s="74"/>
      <c r="HH248" s="74"/>
      <c r="HI248" s="74"/>
      <c r="HJ248" s="74"/>
      <c r="HK248" s="74"/>
      <c r="HL248" s="74"/>
      <c r="HM248" s="74"/>
      <c r="HN248" s="74"/>
      <c r="HO248" s="74"/>
      <c r="HP248" s="74"/>
      <c r="HQ248" s="74"/>
      <c r="HR248" s="74"/>
      <c r="HS248" s="74"/>
      <c r="HT248" s="74"/>
      <c r="HU248" s="74"/>
      <c r="HV248" s="74"/>
      <c r="HW248" s="74"/>
      <c r="HX248" s="74"/>
      <c r="HY248" s="74"/>
      <c r="HZ248" s="74"/>
      <c r="IA248" s="74"/>
      <c r="IB248" s="74"/>
      <c r="IC248" s="74"/>
      <c r="ID248" s="74"/>
      <c r="IE248" s="74"/>
      <c r="IF248" s="74"/>
      <c r="IG248" s="74"/>
      <c r="IH248" s="74"/>
      <c r="II248" s="74"/>
      <c r="IJ248" s="74"/>
      <c r="IK248" s="74"/>
      <c r="IL248" s="74"/>
      <c r="IM248" s="74"/>
    </row>
    <row r="249" spans="1:247" ht="15.75" x14ac:dyDescent="0.25">
      <c r="A249" s="10" t="s">
        <v>219</v>
      </c>
      <c r="B249" s="157">
        <f t="shared" si="686"/>
        <v>1563</v>
      </c>
      <c r="C249" s="157">
        <f t="shared" si="687"/>
        <v>1563</v>
      </c>
      <c r="D249" s="157">
        <f t="shared" si="688"/>
        <v>1563</v>
      </c>
      <c r="E249" s="157"/>
      <c r="F249" s="229">
        <f t="shared" si="661"/>
        <v>0</v>
      </c>
      <c r="G249" s="74">
        <f t="shared" si="783"/>
        <v>0</v>
      </c>
      <c r="H249" s="74"/>
      <c r="I249" s="74"/>
      <c r="J249" s="74"/>
      <c r="K249" s="74"/>
      <c r="L249" s="74"/>
      <c r="M249" s="74"/>
      <c r="N249" s="74"/>
      <c r="O249" s="74"/>
      <c r="P249" s="74"/>
      <c r="Q249" s="74"/>
      <c r="R249" s="74"/>
      <c r="S249" s="74"/>
      <c r="T249" s="74"/>
      <c r="U249" s="74"/>
      <c r="V249" s="74"/>
      <c r="W249" s="74"/>
      <c r="X249" s="74"/>
      <c r="Y249" s="74"/>
      <c r="Z249" s="74"/>
      <c r="AA249" s="74"/>
      <c r="AB249" s="74"/>
      <c r="AC249" s="74"/>
      <c r="AD249" s="74"/>
      <c r="AE249" s="74"/>
      <c r="AF249" s="74"/>
      <c r="AG249" s="74"/>
      <c r="AH249" s="74"/>
      <c r="AI249" s="74"/>
      <c r="AJ249" s="74"/>
      <c r="AK249" s="74"/>
      <c r="AL249" s="74"/>
      <c r="AM249" s="74"/>
      <c r="AN249" s="74"/>
      <c r="AO249" s="74"/>
      <c r="AP249" s="74"/>
      <c r="AQ249" s="74"/>
      <c r="AR249" s="74"/>
      <c r="AS249" s="74"/>
      <c r="AT249" s="74"/>
      <c r="AU249" s="74"/>
      <c r="AV249" s="196"/>
      <c r="AW249" s="196"/>
      <c r="AX249" s="196"/>
      <c r="AY249" s="196"/>
      <c r="AZ249" s="74"/>
      <c r="BA249" s="74"/>
      <c r="BB249" s="74"/>
      <c r="BC249" s="192"/>
      <c r="BD249" s="74"/>
      <c r="BE249" s="74"/>
      <c r="BF249" s="74"/>
      <c r="BG249" s="192"/>
      <c r="BH249" s="74">
        <v>1563</v>
      </c>
      <c r="BI249" s="74">
        <v>1563</v>
      </c>
      <c r="BJ249" s="74">
        <v>0</v>
      </c>
      <c r="BK249" s="75">
        <f t="shared" si="689"/>
        <v>0</v>
      </c>
      <c r="BL249" s="74"/>
      <c r="BM249" s="74"/>
      <c r="BN249" s="74"/>
      <c r="BO249" s="192"/>
      <c r="BP249" s="192"/>
      <c r="BQ249" s="74"/>
      <c r="BR249" s="74"/>
      <c r="BS249" s="192"/>
      <c r="BT249" s="74"/>
      <c r="BU249" s="74"/>
      <c r="BV249" s="74"/>
      <c r="BW249" s="74"/>
      <c r="BX249" s="73"/>
      <c r="BY249" s="73"/>
      <c r="BZ249" s="74"/>
      <c r="CA249" s="192"/>
      <c r="CB249" s="74"/>
      <c r="CC249" s="74"/>
      <c r="CD249" s="74"/>
      <c r="CE249" s="192"/>
      <c r="CF249" s="74"/>
      <c r="CG249" s="74"/>
      <c r="CH249" s="74"/>
      <c r="CI249" s="74"/>
      <c r="CJ249" s="74"/>
      <c r="CK249" s="74"/>
      <c r="CL249" s="74"/>
      <c r="CM249" s="74"/>
      <c r="CN249" s="73"/>
      <c r="CO249" s="73"/>
      <c r="CP249" s="74"/>
      <c r="CQ249" s="192"/>
      <c r="CR249" s="73"/>
      <c r="CS249" s="73"/>
      <c r="CT249" s="74"/>
      <c r="CU249" s="192"/>
      <c r="CV249" s="74"/>
      <c r="CW249" s="74"/>
      <c r="CX249" s="74"/>
      <c r="CY249" s="192"/>
      <c r="CZ249" s="74"/>
      <c r="DA249" s="74"/>
      <c r="DB249" s="74"/>
      <c r="DC249" s="192"/>
      <c r="DD249" s="74"/>
      <c r="DE249" s="74"/>
      <c r="DF249" s="74"/>
      <c r="DG249" s="192"/>
      <c r="DH249" s="74"/>
      <c r="DI249" s="74"/>
      <c r="DJ249" s="74"/>
      <c r="DK249" s="192"/>
      <c r="DL249" s="74"/>
      <c r="DM249" s="74"/>
      <c r="DN249" s="74"/>
      <c r="DO249" s="192"/>
      <c r="DP249" s="74"/>
      <c r="DQ249" s="74"/>
      <c r="DR249" s="74"/>
      <c r="DS249" s="74"/>
      <c r="DT249" s="74"/>
      <c r="DU249" s="74"/>
      <c r="DV249" s="74"/>
      <c r="DW249" s="74"/>
      <c r="DX249" s="74"/>
      <c r="DY249" s="74"/>
      <c r="DZ249" s="74"/>
      <c r="EA249" s="74"/>
      <c r="EB249" s="74"/>
      <c r="EC249" s="74"/>
      <c r="ED249" s="74"/>
      <c r="EE249" s="74"/>
      <c r="EF249" s="74"/>
      <c r="EG249" s="74"/>
      <c r="EH249" s="74"/>
      <c r="EI249" s="74"/>
      <c r="EJ249" s="192"/>
      <c r="EK249" s="73"/>
      <c r="EL249" s="74"/>
      <c r="EM249" s="192"/>
      <c r="EN249" s="74"/>
      <c r="EO249" s="74"/>
      <c r="EP249" s="74"/>
      <c r="EQ249" s="74"/>
      <c r="ER249" s="74"/>
      <c r="ES249" s="74"/>
      <c r="ET249" s="74"/>
      <c r="EU249" s="74"/>
      <c r="EV249" s="77"/>
      <c r="EW249" s="77"/>
      <c r="EX249" s="77"/>
      <c r="EY249" s="77"/>
      <c r="EZ249" s="74"/>
      <c r="FA249" s="74"/>
      <c r="FB249" s="74"/>
      <c r="FC249" s="74"/>
      <c r="FD249" s="74"/>
      <c r="FE249" s="74"/>
      <c r="FF249" s="74"/>
      <c r="FG249" s="74"/>
      <c r="FH249" s="74"/>
      <c r="FI249" s="74"/>
      <c r="FJ249" s="74"/>
      <c r="FK249" s="74"/>
      <c r="FL249" s="74"/>
      <c r="FM249" s="74"/>
      <c r="FN249" s="74"/>
      <c r="FO249" s="74"/>
      <c r="FP249" s="74"/>
      <c r="FQ249" s="74"/>
      <c r="FR249" s="74"/>
      <c r="FS249" s="74"/>
      <c r="FT249" s="74"/>
      <c r="FU249" s="74"/>
      <c r="FV249" s="74"/>
      <c r="FW249" s="74"/>
      <c r="FX249" s="74"/>
      <c r="FY249" s="74"/>
      <c r="FZ249" s="74"/>
      <c r="GA249" s="74"/>
      <c r="GB249" s="74"/>
      <c r="GC249" s="74"/>
      <c r="GD249" s="74"/>
      <c r="GE249" s="74"/>
      <c r="GF249" s="74"/>
      <c r="GG249" s="74"/>
      <c r="GH249" s="74"/>
      <c r="GI249" s="74"/>
      <c r="GJ249" s="74"/>
      <c r="GK249" s="74"/>
      <c r="GL249" s="74"/>
      <c r="GM249" s="74"/>
      <c r="GN249" s="74"/>
      <c r="GO249" s="74"/>
      <c r="GP249" s="74"/>
      <c r="GQ249" s="74"/>
      <c r="GR249" s="74"/>
      <c r="GS249" s="74"/>
      <c r="GT249" s="74"/>
      <c r="GU249" s="74"/>
      <c r="GV249" s="74"/>
      <c r="GW249" s="74"/>
      <c r="GX249" s="74"/>
      <c r="GY249" s="74"/>
      <c r="GZ249" s="74"/>
      <c r="HA249" s="74"/>
      <c r="HB249" s="74"/>
      <c r="HC249" s="74"/>
      <c r="HD249" s="74"/>
      <c r="HE249" s="74"/>
      <c r="HF249" s="74"/>
      <c r="HG249" s="74"/>
      <c r="HH249" s="74"/>
      <c r="HI249" s="74"/>
      <c r="HJ249" s="74"/>
      <c r="HK249" s="74"/>
      <c r="HL249" s="74"/>
      <c r="HM249" s="74"/>
      <c r="HN249" s="74"/>
      <c r="HO249" s="74"/>
      <c r="HP249" s="74"/>
      <c r="HQ249" s="74"/>
      <c r="HR249" s="74"/>
      <c r="HS249" s="74"/>
      <c r="HT249" s="74"/>
      <c r="HU249" s="74"/>
      <c r="HV249" s="74"/>
      <c r="HW249" s="74"/>
      <c r="HX249" s="74"/>
      <c r="HY249" s="74"/>
      <c r="HZ249" s="74"/>
      <c r="IA249" s="74"/>
      <c r="IB249" s="74"/>
      <c r="IC249" s="74"/>
      <c r="ID249" s="74"/>
      <c r="IE249" s="74"/>
      <c r="IF249" s="74"/>
      <c r="IG249" s="74"/>
      <c r="IH249" s="74"/>
      <c r="II249" s="74"/>
      <c r="IJ249" s="74"/>
      <c r="IK249" s="74"/>
      <c r="IL249" s="74"/>
      <c r="IM249" s="74"/>
    </row>
    <row r="250" spans="1:247" ht="15.75" x14ac:dyDescent="0.25">
      <c r="A250" s="10" t="s">
        <v>366</v>
      </c>
      <c r="B250" s="157">
        <f t="shared" si="686"/>
        <v>2046</v>
      </c>
      <c r="C250" s="157">
        <f t="shared" si="687"/>
        <v>2046</v>
      </c>
      <c r="D250" s="157">
        <f t="shared" si="688"/>
        <v>2046</v>
      </c>
      <c r="E250" s="157"/>
      <c r="F250" s="229">
        <f t="shared" si="661"/>
        <v>0</v>
      </c>
      <c r="G250" s="74">
        <f t="shared" si="783"/>
        <v>0</v>
      </c>
      <c r="H250" s="74"/>
      <c r="I250" s="74"/>
      <c r="J250" s="74"/>
      <c r="K250" s="74"/>
      <c r="L250" s="74"/>
      <c r="M250" s="74"/>
      <c r="N250" s="74"/>
      <c r="O250" s="74"/>
      <c r="P250" s="74"/>
      <c r="Q250" s="74"/>
      <c r="R250" s="74"/>
      <c r="S250" s="74"/>
      <c r="T250" s="74"/>
      <c r="U250" s="74"/>
      <c r="V250" s="74"/>
      <c r="W250" s="74"/>
      <c r="X250" s="74"/>
      <c r="Y250" s="74"/>
      <c r="Z250" s="74"/>
      <c r="AA250" s="74"/>
      <c r="AB250" s="74"/>
      <c r="AC250" s="74"/>
      <c r="AD250" s="74"/>
      <c r="AE250" s="74"/>
      <c r="AF250" s="74"/>
      <c r="AG250" s="74"/>
      <c r="AH250" s="74"/>
      <c r="AI250" s="74"/>
      <c r="AJ250" s="74"/>
      <c r="AK250" s="74"/>
      <c r="AL250" s="74"/>
      <c r="AM250" s="74"/>
      <c r="AN250" s="74"/>
      <c r="AO250" s="74"/>
      <c r="AP250" s="74"/>
      <c r="AQ250" s="74"/>
      <c r="AR250" s="74"/>
      <c r="AS250" s="74"/>
      <c r="AT250" s="74"/>
      <c r="AU250" s="74"/>
      <c r="AV250" s="196"/>
      <c r="AW250" s="196"/>
      <c r="AX250" s="196"/>
      <c r="AY250" s="196"/>
      <c r="AZ250" s="74"/>
      <c r="BA250" s="74"/>
      <c r="BB250" s="74"/>
      <c r="BC250" s="192"/>
      <c r="BD250" s="74"/>
      <c r="BE250" s="74"/>
      <c r="BF250" s="74"/>
      <c r="BG250" s="192"/>
      <c r="BH250" s="74">
        <v>2046</v>
      </c>
      <c r="BI250" s="74">
        <v>2046</v>
      </c>
      <c r="BJ250" s="74">
        <v>0</v>
      </c>
      <c r="BK250" s="75">
        <f t="shared" si="689"/>
        <v>0</v>
      </c>
      <c r="BL250" s="74"/>
      <c r="BM250" s="74"/>
      <c r="BN250" s="74"/>
      <c r="BO250" s="192"/>
      <c r="BP250" s="192"/>
      <c r="BQ250" s="74"/>
      <c r="BR250" s="74"/>
      <c r="BS250" s="192"/>
      <c r="BT250" s="74"/>
      <c r="BU250" s="74"/>
      <c r="BV250" s="74"/>
      <c r="BW250" s="74"/>
      <c r="BX250" s="73"/>
      <c r="BY250" s="73"/>
      <c r="BZ250" s="74"/>
      <c r="CA250" s="192"/>
      <c r="CB250" s="74"/>
      <c r="CC250" s="74"/>
      <c r="CD250" s="74"/>
      <c r="CE250" s="192"/>
      <c r="CF250" s="74"/>
      <c r="CG250" s="74"/>
      <c r="CH250" s="74"/>
      <c r="CI250" s="74"/>
      <c r="CJ250" s="74"/>
      <c r="CK250" s="74"/>
      <c r="CL250" s="74"/>
      <c r="CM250" s="74"/>
      <c r="CN250" s="73"/>
      <c r="CO250" s="73"/>
      <c r="CP250" s="74"/>
      <c r="CQ250" s="192"/>
      <c r="CR250" s="73"/>
      <c r="CS250" s="73"/>
      <c r="CT250" s="74"/>
      <c r="CU250" s="192"/>
      <c r="CV250" s="74"/>
      <c r="CW250" s="74"/>
      <c r="CX250" s="74"/>
      <c r="CY250" s="192"/>
      <c r="CZ250" s="74"/>
      <c r="DA250" s="74"/>
      <c r="DB250" s="74"/>
      <c r="DC250" s="192"/>
      <c r="DD250" s="74"/>
      <c r="DE250" s="74"/>
      <c r="DF250" s="74"/>
      <c r="DG250" s="192"/>
      <c r="DH250" s="74"/>
      <c r="DI250" s="74"/>
      <c r="DJ250" s="74"/>
      <c r="DK250" s="192"/>
      <c r="DL250" s="74"/>
      <c r="DM250" s="74"/>
      <c r="DN250" s="74"/>
      <c r="DO250" s="192"/>
      <c r="DP250" s="74"/>
      <c r="DQ250" s="74"/>
      <c r="DR250" s="74"/>
      <c r="DS250" s="74"/>
      <c r="DT250" s="74"/>
      <c r="DU250" s="74"/>
      <c r="DV250" s="74"/>
      <c r="DW250" s="74"/>
      <c r="DX250" s="74"/>
      <c r="DY250" s="74"/>
      <c r="DZ250" s="74"/>
      <c r="EA250" s="74"/>
      <c r="EB250" s="74"/>
      <c r="EC250" s="74"/>
      <c r="ED250" s="74"/>
      <c r="EE250" s="74"/>
      <c r="EF250" s="74"/>
      <c r="EG250" s="74"/>
      <c r="EH250" s="74"/>
      <c r="EI250" s="74"/>
      <c r="EJ250" s="192"/>
      <c r="EK250" s="73"/>
      <c r="EL250" s="74"/>
      <c r="EM250" s="192"/>
      <c r="EN250" s="74"/>
      <c r="EO250" s="74"/>
      <c r="EP250" s="74"/>
      <c r="EQ250" s="74"/>
      <c r="ER250" s="74"/>
      <c r="ES250" s="74"/>
      <c r="ET250" s="74"/>
      <c r="EU250" s="74"/>
      <c r="EV250" s="77"/>
      <c r="EW250" s="77"/>
      <c r="EX250" s="77"/>
      <c r="EY250" s="77"/>
      <c r="EZ250" s="74"/>
      <c r="FA250" s="74"/>
      <c r="FB250" s="74"/>
      <c r="FC250" s="74"/>
      <c r="FD250" s="74"/>
      <c r="FE250" s="74"/>
      <c r="FF250" s="74"/>
      <c r="FG250" s="74"/>
      <c r="FH250" s="74"/>
      <c r="FI250" s="74"/>
      <c r="FJ250" s="74"/>
      <c r="FK250" s="74"/>
      <c r="FL250" s="74"/>
      <c r="FM250" s="74"/>
      <c r="FN250" s="74"/>
      <c r="FO250" s="74"/>
      <c r="FP250" s="74"/>
      <c r="FQ250" s="74"/>
      <c r="FR250" s="74"/>
      <c r="FS250" s="74"/>
      <c r="FT250" s="74"/>
      <c r="FU250" s="74"/>
      <c r="FV250" s="74"/>
      <c r="FW250" s="74"/>
      <c r="FX250" s="74"/>
      <c r="FY250" s="74"/>
      <c r="FZ250" s="74"/>
      <c r="GA250" s="74"/>
      <c r="GB250" s="74"/>
      <c r="GC250" s="74"/>
      <c r="GD250" s="74"/>
      <c r="GE250" s="74"/>
      <c r="GF250" s="74"/>
      <c r="GG250" s="74"/>
      <c r="GH250" s="74"/>
      <c r="GI250" s="74"/>
      <c r="GJ250" s="74"/>
      <c r="GK250" s="74"/>
      <c r="GL250" s="74"/>
      <c r="GM250" s="74"/>
      <c r="GN250" s="74"/>
      <c r="GO250" s="74"/>
      <c r="GP250" s="74"/>
      <c r="GQ250" s="74"/>
      <c r="GR250" s="74"/>
      <c r="GS250" s="74"/>
      <c r="GT250" s="74"/>
      <c r="GU250" s="74"/>
      <c r="GV250" s="74"/>
      <c r="GW250" s="74"/>
      <c r="GX250" s="74"/>
      <c r="GY250" s="74"/>
      <c r="GZ250" s="74"/>
      <c r="HA250" s="74"/>
      <c r="HB250" s="74"/>
      <c r="HC250" s="74"/>
      <c r="HD250" s="74"/>
      <c r="HE250" s="74"/>
      <c r="HF250" s="74"/>
      <c r="HG250" s="74"/>
      <c r="HH250" s="74"/>
      <c r="HI250" s="74"/>
      <c r="HJ250" s="74"/>
      <c r="HK250" s="74"/>
      <c r="HL250" s="74"/>
      <c r="HM250" s="74"/>
      <c r="HN250" s="74"/>
      <c r="HO250" s="74"/>
      <c r="HP250" s="74"/>
      <c r="HQ250" s="74"/>
      <c r="HR250" s="74"/>
      <c r="HS250" s="74"/>
      <c r="HT250" s="74"/>
      <c r="HU250" s="74"/>
      <c r="HV250" s="74"/>
      <c r="HW250" s="74"/>
      <c r="HX250" s="74"/>
      <c r="HY250" s="74"/>
      <c r="HZ250" s="74"/>
      <c r="IA250" s="74"/>
      <c r="IB250" s="74"/>
      <c r="IC250" s="74"/>
      <c r="ID250" s="74"/>
      <c r="IE250" s="74"/>
      <c r="IF250" s="74"/>
      <c r="IG250" s="74"/>
      <c r="IH250" s="74"/>
      <c r="II250" s="74"/>
      <c r="IJ250" s="74"/>
      <c r="IK250" s="74"/>
      <c r="IL250" s="74"/>
      <c r="IM250" s="74"/>
    </row>
    <row r="251" spans="1:247" ht="15.75" x14ac:dyDescent="0.25">
      <c r="A251" s="10" t="s">
        <v>205</v>
      </c>
      <c r="B251" s="157">
        <f t="shared" si="686"/>
        <v>6000</v>
      </c>
      <c r="C251" s="157">
        <f t="shared" si="687"/>
        <v>6000</v>
      </c>
      <c r="D251" s="157">
        <f t="shared" si="688"/>
        <v>6000</v>
      </c>
      <c r="E251" s="157"/>
      <c r="F251" s="229">
        <f t="shared" si="661"/>
        <v>0</v>
      </c>
      <c r="G251" s="74">
        <f t="shared" si="783"/>
        <v>0</v>
      </c>
      <c r="H251" s="74"/>
      <c r="I251" s="74"/>
      <c r="J251" s="74"/>
      <c r="K251" s="74"/>
      <c r="L251" s="74"/>
      <c r="M251" s="74"/>
      <c r="N251" s="74"/>
      <c r="O251" s="74"/>
      <c r="P251" s="74"/>
      <c r="Q251" s="74"/>
      <c r="R251" s="74"/>
      <c r="S251" s="74"/>
      <c r="T251" s="74"/>
      <c r="U251" s="74"/>
      <c r="V251" s="74"/>
      <c r="W251" s="74"/>
      <c r="X251" s="74"/>
      <c r="Y251" s="74"/>
      <c r="Z251" s="74"/>
      <c r="AA251" s="74"/>
      <c r="AB251" s="74"/>
      <c r="AC251" s="74"/>
      <c r="AD251" s="74"/>
      <c r="AE251" s="74"/>
      <c r="AF251" s="74"/>
      <c r="AG251" s="74"/>
      <c r="AH251" s="74"/>
      <c r="AI251" s="74"/>
      <c r="AJ251" s="74"/>
      <c r="AK251" s="74"/>
      <c r="AL251" s="74"/>
      <c r="AM251" s="74"/>
      <c r="AN251" s="74"/>
      <c r="AO251" s="74"/>
      <c r="AP251" s="74"/>
      <c r="AQ251" s="74"/>
      <c r="AR251" s="74">
        <v>6000</v>
      </c>
      <c r="AS251" s="74">
        <v>6000</v>
      </c>
      <c r="AT251" s="74">
        <v>0</v>
      </c>
      <c r="AU251" s="74">
        <f>AT251/AS251*100</f>
        <v>0</v>
      </c>
      <c r="AV251" s="196"/>
      <c r="AW251" s="196"/>
      <c r="AX251" s="196"/>
      <c r="AY251" s="196"/>
      <c r="AZ251" s="74"/>
      <c r="BA251" s="74"/>
      <c r="BB251" s="74"/>
      <c r="BC251" s="192"/>
      <c r="BD251" s="74"/>
      <c r="BE251" s="74"/>
      <c r="BF251" s="74"/>
      <c r="BG251" s="192"/>
      <c r="BH251" s="74"/>
      <c r="BI251" s="74"/>
      <c r="BJ251" s="74"/>
      <c r="BK251" s="75"/>
      <c r="BL251" s="74"/>
      <c r="BM251" s="74"/>
      <c r="BN251" s="74"/>
      <c r="BO251" s="192"/>
      <c r="BP251" s="192"/>
      <c r="BQ251" s="74"/>
      <c r="BR251" s="74"/>
      <c r="BS251" s="192"/>
      <c r="BT251" s="74"/>
      <c r="BU251" s="74"/>
      <c r="BV251" s="74"/>
      <c r="BW251" s="74"/>
      <c r="BX251" s="73"/>
      <c r="BY251" s="73"/>
      <c r="BZ251" s="74"/>
      <c r="CA251" s="192"/>
      <c r="CB251" s="74"/>
      <c r="CC251" s="74"/>
      <c r="CD251" s="74"/>
      <c r="CE251" s="192"/>
      <c r="CF251" s="74"/>
      <c r="CG251" s="74"/>
      <c r="CH251" s="74"/>
      <c r="CI251" s="74"/>
      <c r="CJ251" s="74"/>
      <c r="CK251" s="74"/>
      <c r="CL251" s="74"/>
      <c r="CM251" s="74"/>
      <c r="CN251" s="73"/>
      <c r="CO251" s="73"/>
      <c r="CP251" s="74"/>
      <c r="CQ251" s="192"/>
      <c r="CR251" s="73"/>
      <c r="CS251" s="73"/>
      <c r="CT251" s="74"/>
      <c r="CU251" s="192"/>
      <c r="CV251" s="74"/>
      <c r="CW251" s="74"/>
      <c r="CX251" s="74"/>
      <c r="CY251" s="192"/>
      <c r="CZ251" s="74"/>
      <c r="DA251" s="74"/>
      <c r="DB251" s="74"/>
      <c r="DC251" s="192"/>
      <c r="DD251" s="74"/>
      <c r="DE251" s="74"/>
      <c r="DF251" s="74"/>
      <c r="DG251" s="192"/>
      <c r="DH251" s="74"/>
      <c r="DI251" s="74"/>
      <c r="DJ251" s="74"/>
      <c r="DK251" s="192"/>
      <c r="DL251" s="74"/>
      <c r="DM251" s="74"/>
      <c r="DN251" s="74"/>
      <c r="DO251" s="192"/>
      <c r="DP251" s="74"/>
      <c r="DQ251" s="74"/>
      <c r="DR251" s="74"/>
      <c r="DS251" s="74"/>
      <c r="DT251" s="74"/>
      <c r="DU251" s="74"/>
      <c r="DV251" s="74"/>
      <c r="DW251" s="74"/>
      <c r="DX251" s="74"/>
      <c r="DY251" s="74"/>
      <c r="DZ251" s="74"/>
      <c r="EA251" s="74"/>
      <c r="EB251" s="74"/>
      <c r="EC251" s="74"/>
      <c r="ED251" s="74"/>
      <c r="EE251" s="74"/>
      <c r="EF251" s="74"/>
      <c r="EG251" s="74"/>
      <c r="EH251" s="74"/>
      <c r="EI251" s="74"/>
      <c r="EJ251" s="192"/>
      <c r="EK251" s="73"/>
      <c r="EL251" s="74"/>
      <c r="EM251" s="192"/>
      <c r="EN251" s="74"/>
      <c r="EO251" s="74"/>
      <c r="EP251" s="74"/>
      <c r="EQ251" s="74"/>
      <c r="ER251" s="74"/>
      <c r="ES251" s="74"/>
      <c r="ET251" s="74"/>
      <c r="EU251" s="74"/>
      <c r="EV251" s="77"/>
      <c r="EW251" s="77"/>
      <c r="EX251" s="77"/>
      <c r="EY251" s="77"/>
      <c r="EZ251" s="74"/>
      <c r="FA251" s="74"/>
      <c r="FB251" s="74"/>
      <c r="FC251" s="74"/>
      <c r="FD251" s="74"/>
      <c r="FE251" s="74"/>
      <c r="FF251" s="74"/>
      <c r="FG251" s="74"/>
      <c r="FH251" s="74"/>
      <c r="FI251" s="74"/>
      <c r="FJ251" s="74"/>
      <c r="FK251" s="74"/>
      <c r="FL251" s="74"/>
      <c r="FM251" s="74"/>
      <c r="FN251" s="74"/>
      <c r="FO251" s="74"/>
      <c r="FP251" s="74"/>
      <c r="FQ251" s="74"/>
      <c r="FR251" s="74"/>
      <c r="FS251" s="74"/>
      <c r="FT251" s="74"/>
      <c r="FU251" s="74"/>
      <c r="FV251" s="74"/>
      <c r="FW251" s="74"/>
      <c r="FX251" s="74"/>
      <c r="FY251" s="74"/>
      <c r="FZ251" s="74"/>
      <c r="GA251" s="74"/>
      <c r="GB251" s="74"/>
      <c r="GC251" s="74"/>
      <c r="GD251" s="74"/>
      <c r="GE251" s="74"/>
      <c r="GF251" s="74"/>
      <c r="GG251" s="74"/>
      <c r="GH251" s="74"/>
      <c r="GI251" s="74"/>
      <c r="GJ251" s="74"/>
      <c r="GK251" s="74"/>
      <c r="GL251" s="74"/>
      <c r="GM251" s="74"/>
      <c r="GN251" s="74"/>
      <c r="GO251" s="74"/>
      <c r="GP251" s="74"/>
      <c r="GQ251" s="74"/>
      <c r="GR251" s="74"/>
      <c r="GS251" s="74"/>
      <c r="GT251" s="74"/>
      <c r="GU251" s="74"/>
      <c r="GV251" s="74"/>
      <c r="GW251" s="74"/>
      <c r="GX251" s="74"/>
      <c r="GY251" s="74"/>
      <c r="GZ251" s="74"/>
      <c r="HA251" s="74"/>
      <c r="HB251" s="74"/>
      <c r="HC251" s="74"/>
      <c r="HD251" s="74"/>
      <c r="HE251" s="74"/>
      <c r="HF251" s="74"/>
      <c r="HG251" s="74"/>
      <c r="HH251" s="74"/>
      <c r="HI251" s="74"/>
      <c r="HJ251" s="74"/>
      <c r="HK251" s="74"/>
      <c r="HL251" s="74"/>
      <c r="HM251" s="74"/>
      <c r="HN251" s="74"/>
      <c r="HO251" s="74"/>
      <c r="HP251" s="74"/>
      <c r="HQ251" s="74"/>
      <c r="HR251" s="74"/>
      <c r="HS251" s="74"/>
      <c r="HT251" s="74"/>
      <c r="HU251" s="74"/>
      <c r="HV251" s="74"/>
      <c r="HW251" s="74"/>
      <c r="HX251" s="74"/>
      <c r="HY251" s="74"/>
      <c r="HZ251" s="74"/>
      <c r="IA251" s="74"/>
      <c r="IB251" s="74"/>
      <c r="IC251" s="74"/>
      <c r="ID251" s="74"/>
      <c r="IE251" s="74"/>
      <c r="IF251" s="74"/>
      <c r="IG251" s="74"/>
      <c r="IH251" s="74"/>
      <c r="II251" s="74"/>
      <c r="IJ251" s="74"/>
      <c r="IK251" s="74"/>
      <c r="IL251" s="74"/>
      <c r="IM251" s="74"/>
    </row>
    <row r="252" spans="1:247" ht="15.75" x14ac:dyDescent="0.25">
      <c r="A252" s="10" t="s">
        <v>414</v>
      </c>
      <c r="B252" s="157">
        <f t="shared" si="686"/>
        <v>1647</v>
      </c>
      <c r="C252" s="157">
        <f t="shared" si="687"/>
        <v>2199.5</v>
      </c>
      <c r="D252" s="157">
        <f t="shared" si="688"/>
        <v>2199.5</v>
      </c>
      <c r="E252" s="157"/>
      <c r="F252" s="229">
        <f t="shared" si="661"/>
        <v>0</v>
      </c>
      <c r="G252" s="74">
        <f t="shared" si="783"/>
        <v>0</v>
      </c>
      <c r="H252" s="74"/>
      <c r="I252" s="74"/>
      <c r="J252" s="74"/>
      <c r="K252" s="74"/>
      <c r="L252" s="74"/>
      <c r="M252" s="74"/>
      <c r="N252" s="74"/>
      <c r="O252" s="74"/>
      <c r="P252" s="74"/>
      <c r="Q252" s="74"/>
      <c r="R252" s="74"/>
      <c r="S252" s="74"/>
      <c r="T252" s="74"/>
      <c r="U252" s="74"/>
      <c r="V252" s="74"/>
      <c r="W252" s="74"/>
      <c r="X252" s="74"/>
      <c r="Y252" s="74"/>
      <c r="Z252" s="74"/>
      <c r="AA252" s="74"/>
      <c r="AB252" s="74"/>
      <c r="AC252" s="74"/>
      <c r="AD252" s="74"/>
      <c r="AE252" s="74"/>
      <c r="AF252" s="74"/>
      <c r="AG252" s="74"/>
      <c r="AH252" s="74"/>
      <c r="AI252" s="74"/>
      <c r="AJ252" s="74"/>
      <c r="AK252" s="74"/>
      <c r="AL252" s="74"/>
      <c r="AM252" s="74"/>
      <c r="AN252" s="74"/>
      <c r="AO252" s="74"/>
      <c r="AP252" s="74"/>
      <c r="AQ252" s="74"/>
      <c r="AR252" s="74"/>
      <c r="AS252" s="74"/>
      <c r="AT252" s="74"/>
      <c r="AU252" s="74"/>
      <c r="AV252" s="196"/>
      <c r="AW252" s="196"/>
      <c r="AX252" s="196"/>
      <c r="AY252" s="196"/>
      <c r="AZ252" s="74"/>
      <c r="BA252" s="74"/>
      <c r="BB252" s="74"/>
      <c r="BC252" s="192"/>
      <c r="BD252" s="74"/>
      <c r="BE252" s="74"/>
      <c r="BF252" s="74"/>
      <c r="BG252" s="192"/>
      <c r="BH252" s="74">
        <v>1647</v>
      </c>
      <c r="BI252" s="74">
        <v>1647</v>
      </c>
      <c r="BJ252" s="74">
        <v>0</v>
      </c>
      <c r="BK252" s="75">
        <f t="shared" si="689"/>
        <v>0</v>
      </c>
      <c r="BL252" s="74"/>
      <c r="BM252" s="74"/>
      <c r="BN252" s="74"/>
      <c r="BO252" s="192"/>
      <c r="BP252" s="192"/>
      <c r="BQ252" s="74"/>
      <c r="BR252" s="74"/>
      <c r="BS252" s="192"/>
      <c r="BT252" s="74"/>
      <c r="BU252" s="74"/>
      <c r="BV252" s="74"/>
      <c r="BW252" s="74"/>
      <c r="BX252" s="73"/>
      <c r="BY252" s="73"/>
      <c r="BZ252" s="74"/>
      <c r="CA252" s="192"/>
      <c r="CB252" s="74"/>
      <c r="CC252" s="74"/>
      <c r="CD252" s="74"/>
      <c r="CE252" s="192"/>
      <c r="CF252" s="74"/>
      <c r="CG252" s="74"/>
      <c r="CH252" s="74"/>
      <c r="CI252" s="74"/>
      <c r="CJ252" s="74"/>
      <c r="CK252" s="74"/>
      <c r="CL252" s="74"/>
      <c r="CM252" s="74"/>
      <c r="CN252" s="73"/>
      <c r="CO252" s="73"/>
      <c r="CP252" s="74"/>
      <c r="CQ252" s="192"/>
      <c r="CR252" s="73"/>
      <c r="CS252" s="73"/>
      <c r="CT252" s="74"/>
      <c r="CU252" s="192"/>
      <c r="CV252" s="74"/>
      <c r="CW252" s="74"/>
      <c r="CX252" s="74"/>
      <c r="CY252" s="192"/>
      <c r="CZ252" s="74"/>
      <c r="DA252" s="74"/>
      <c r="DB252" s="74"/>
      <c r="DC252" s="192"/>
      <c r="DD252" s="74"/>
      <c r="DE252" s="74"/>
      <c r="DF252" s="74"/>
      <c r="DG252" s="192"/>
      <c r="DH252" s="74"/>
      <c r="DI252" s="74"/>
      <c r="DJ252" s="74"/>
      <c r="DK252" s="192"/>
      <c r="DL252" s="74"/>
      <c r="DM252" s="74"/>
      <c r="DN252" s="74"/>
      <c r="DO252" s="192"/>
      <c r="DP252" s="74"/>
      <c r="DQ252" s="74"/>
      <c r="DR252" s="74"/>
      <c r="DS252" s="74"/>
      <c r="DT252" s="74"/>
      <c r="DU252" s="74"/>
      <c r="DV252" s="74"/>
      <c r="DW252" s="74"/>
      <c r="DX252" s="74"/>
      <c r="DY252" s="74"/>
      <c r="DZ252" s="74"/>
      <c r="EA252" s="74"/>
      <c r="EB252" s="74"/>
      <c r="EC252" s="74"/>
      <c r="ED252" s="74"/>
      <c r="EE252" s="74"/>
      <c r="EF252" s="74"/>
      <c r="EG252" s="74"/>
      <c r="EH252" s="74"/>
      <c r="EI252" s="74"/>
      <c r="EJ252" s="192"/>
      <c r="EK252" s="73"/>
      <c r="EL252" s="74"/>
      <c r="EM252" s="192"/>
      <c r="EN252" s="74"/>
      <c r="EO252" s="74"/>
      <c r="EP252" s="74"/>
      <c r="EQ252" s="74"/>
      <c r="ER252" s="74"/>
      <c r="ES252" s="74"/>
      <c r="ET252" s="74"/>
      <c r="EU252" s="74"/>
      <c r="EV252" s="77"/>
      <c r="EW252" s="77"/>
      <c r="EX252" s="77"/>
      <c r="EY252" s="77"/>
      <c r="EZ252" s="74"/>
      <c r="FA252" s="74"/>
      <c r="FB252" s="74"/>
      <c r="FC252" s="74"/>
      <c r="FD252" s="74"/>
      <c r="FE252" s="74"/>
      <c r="FF252" s="74"/>
      <c r="FG252" s="74"/>
      <c r="FH252" s="74"/>
      <c r="FI252" s="74"/>
      <c r="FJ252" s="74"/>
      <c r="FK252" s="74"/>
      <c r="FL252" s="74"/>
      <c r="FM252" s="74"/>
      <c r="FN252" s="74"/>
      <c r="FO252" s="74"/>
      <c r="FP252" s="74"/>
      <c r="FQ252" s="74"/>
      <c r="FR252" s="74"/>
      <c r="FS252" s="74"/>
      <c r="FT252" s="74"/>
      <c r="FU252" s="74"/>
      <c r="FV252" s="74"/>
      <c r="FW252" s="74"/>
      <c r="FX252" s="74"/>
      <c r="FY252" s="74"/>
      <c r="FZ252" s="74"/>
      <c r="GA252" s="74"/>
      <c r="GB252" s="74"/>
      <c r="GC252" s="74"/>
      <c r="GD252" s="74"/>
      <c r="GE252" s="74"/>
      <c r="GF252" s="74"/>
      <c r="GG252" s="74">
        <v>552.5</v>
      </c>
      <c r="GH252" s="74">
        <v>0</v>
      </c>
      <c r="GI252" s="74"/>
      <c r="GJ252" s="74"/>
      <c r="GK252" s="74"/>
      <c r="GL252" s="74"/>
      <c r="GM252" s="74"/>
      <c r="GN252" s="74"/>
      <c r="GO252" s="74"/>
      <c r="GP252" s="74"/>
      <c r="GQ252" s="74"/>
      <c r="GR252" s="74"/>
      <c r="GS252" s="74"/>
      <c r="GT252" s="74"/>
      <c r="GU252" s="74"/>
      <c r="GV252" s="74"/>
      <c r="GW252" s="74"/>
      <c r="GX252" s="74"/>
      <c r="GY252" s="74"/>
      <c r="GZ252" s="74"/>
      <c r="HA252" s="74"/>
      <c r="HB252" s="74"/>
      <c r="HC252" s="74"/>
      <c r="HD252" s="74"/>
      <c r="HE252" s="74"/>
      <c r="HF252" s="74"/>
      <c r="HG252" s="74"/>
      <c r="HH252" s="74"/>
      <c r="HI252" s="74"/>
      <c r="HJ252" s="74"/>
      <c r="HK252" s="74"/>
      <c r="HL252" s="74"/>
      <c r="HM252" s="74"/>
      <c r="HN252" s="74"/>
      <c r="HO252" s="74"/>
      <c r="HP252" s="74"/>
      <c r="HQ252" s="74"/>
      <c r="HR252" s="74"/>
      <c r="HS252" s="74"/>
      <c r="HT252" s="74"/>
      <c r="HU252" s="74"/>
      <c r="HV252" s="74"/>
      <c r="HW252" s="74"/>
      <c r="HX252" s="74"/>
      <c r="HY252" s="74"/>
      <c r="HZ252" s="74"/>
      <c r="IA252" s="74"/>
      <c r="IB252" s="74"/>
      <c r="IC252" s="74"/>
      <c r="ID252" s="74"/>
      <c r="IE252" s="74"/>
      <c r="IF252" s="74"/>
      <c r="IG252" s="74"/>
      <c r="IH252" s="74"/>
      <c r="II252" s="74"/>
      <c r="IJ252" s="74"/>
      <c r="IK252" s="74"/>
      <c r="IL252" s="74"/>
      <c r="IM252" s="74"/>
    </row>
    <row r="253" spans="1:247" ht="15.75" x14ac:dyDescent="0.25">
      <c r="A253" s="10" t="s">
        <v>415</v>
      </c>
      <c r="B253" s="157">
        <f t="shared" si="686"/>
        <v>1299</v>
      </c>
      <c r="C253" s="157">
        <f t="shared" si="687"/>
        <v>1414.49</v>
      </c>
      <c r="D253" s="157">
        <f t="shared" si="688"/>
        <v>1414.49</v>
      </c>
      <c r="E253" s="157"/>
      <c r="F253" s="229">
        <f t="shared" si="661"/>
        <v>0</v>
      </c>
      <c r="G253" s="74">
        <f t="shared" si="783"/>
        <v>0</v>
      </c>
      <c r="H253" s="74"/>
      <c r="I253" s="74"/>
      <c r="J253" s="74"/>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196"/>
      <c r="AW253" s="196"/>
      <c r="AX253" s="196"/>
      <c r="AY253" s="196"/>
      <c r="AZ253" s="74"/>
      <c r="BA253" s="74"/>
      <c r="BB253" s="74"/>
      <c r="BC253" s="192"/>
      <c r="BD253" s="74"/>
      <c r="BE253" s="74"/>
      <c r="BF253" s="74"/>
      <c r="BG253" s="192"/>
      <c r="BH253" s="74">
        <v>1299</v>
      </c>
      <c r="BI253" s="74">
        <v>1299</v>
      </c>
      <c r="BJ253" s="74">
        <v>0</v>
      </c>
      <c r="BK253" s="75">
        <f t="shared" si="689"/>
        <v>0</v>
      </c>
      <c r="BL253" s="74"/>
      <c r="BM253" s="74"/>
      <c r="BN253" s="74"/>
      <c r="BO253" s="192"/>
      <c r="BP253" s="192"/>
      <c r="BQ253" s="74"/>
      <c r="BR253" s="74"/>
      <c r="BS253" s="192"/>
      <c r="BT253" s="74"/>
      <c r="BU253" s="74"/>
      <c r="BV253" s="74"/>
      <c r="BW253" s="74"/>
      <c r="BX253" s="73"/>
      <c r="BY253" s="73"/>
      <c r="BZ253" s="74"/>
      <c r="CA253" s="192"/>
      <c r="CB253" s="74"/>
      <c r="CC253" s="74"/>
      <c r="CD253" s="74"/>
      <c r="CE253" s="192"/>
      <c r="CF253" s="74"/>
      <c r="CG253" s="74"/>
      <c r="CH253" s="74"/>
      <c r="CI253" s="74"/>
      <c r="CJ253" s="74"/>
      <c r="CK253" s="74"/>
      <c r="CL253" s="74"/>
      <c r="CM253" s="74"/>
      <c r="CN253" s="73"/>
      <c r="CO253" s="73"/>
      <c r="CP253" s="74"/>
      <c r="CQ253" s="192"/>
      <c r="CR253" s="73"/>
      <c r="CS253" s="73"/>
      <c r="CT253" s="74"/>
      <c r="CU253" s="192"/>
      <c r="CV253" s="74"/>
      <c r="CW253" s="74"/>
      <c r="CX253" s="74"/>
      <c r="CY253" s="192"/>
      <c r="CZ253" s="74"/>
      <c r="DA253" s="74"/>
      <c r="DB253" s="74"/>
      <c r="DC253" s="192"/>
      <c r="DD253" s="74"/>
      <c r="DE253" s="74"/>
      <c r="DF253" s="74"/>
      <c r="DG253" s="192"/>
      <c r="DH253" s="74"/>
      <c r="DI253" s="74"/>
      <c r="DJ253" s="74"/>
      <c r="DK253" s="192"/>
      <c r="DL253" s="74"/>
      <c r="DM253" s="74"/>
      <c r="DN253" s="74"/>
      <c r="DO253" s="192"/>
      <c r="DP253" s="74"/>
      <c r="DQ253" s="74"/>
      <c r="DR253" s="74"/>
      <c r="DS253" s="74"/>
      <c r="DT253" s="74"/>
      <c r="DU253" s="74"/>
      <c r="DV253" s="74"/>
      <c r="DW253" s="74"/>
      <c r="DX253" s="74"/>
      <c r="DY253" s="74"/>
      <c r="DZ253" s="74"/>
      <c r="EA253" s="74"/>
      <c r="EB253" s="74"/>
      <c r="EC253" s="74"/>
      <c r="ED253" s="74"/>
      <c r="EE253" s="74"/>
      <c r="EF253" s="74"/>
      <c r="EG253" s="74"/>
      <c r="EH253" s="74"/>
      <c r="EI253" s="74"/>
      <c r="EJ253" s="192"/>
      <c r="EK253" s="73"/>
      <c r="EL253" s="74"/>
      <c r="EM253" s="192"/>
      <c r="EN253" s="74"/>
      <c r="EO253" s="74"/>
      <c r="EP253" s="74"/>
      <c r="EQ253" s="74"/>
      <c r="ER253" s="74"/>
      <c r="ES253" s="74"/>
      <c r="ET253" s="74"/>
      <c r="EU253" s="74"/>
      <c r="EV253" s="77"/>
      <c r="EW253" s="77"/>
      <c r="EX253" s="77"/>
      <c r="EY253" s="77"/>
      <c r="EZ253" s="74"/>
      <c r="FA253" s="74"/>
      <c r="FB253" s="74"/>
      <c r="FC253" s="74"/>
      <c r="FD253" s="74"/>
      <c r="FE253" s="74"/>
      <c r="FF253" s="74"/>
      <c r="FG253" s="74"/>
      <c r="FH253" s="74"/>
      <c r="FI253" s="74"/>
      <c r="FJ253" s="74"/>
      <c r="FK253" s="74"/>
      <c r="FL253" s="74"/>
      <c r="FM253" s="74"/>
      <c r="FN253" s="74"/>
      <c r="FO253" s="74"/>
      <c r="FP253" s="74"/>
      <c r="FQ253" s="74"/>
      <c r="FR253" s="74"/>
      <c r="FS253" s="74"/>
      <c r="FT253" s="74"/>
      <c r="FU253" s="74"/>
      <c r="FV253" s="74"/>
      <c r="FW253" s="74"/>
      <c r="FX253" s="74"/>
      <c r="FY253" s="74"/>
      <c r="FZ253" s="74"/>
      <c r="GA253" s="74"/>
      <c r="GB253" s="74"/>
      <c r="GC253" s="74"/>
      <c r="GD253" s="74">
        <v>0</v>
      </c>
      <c r="GE253" s="74"/>
      <c r="GF253" s="74"/>
      <c r="GG253" s="74">
        <v>115.49</v>
      </c>
      <c r="GH253" s="74">
        <v>0</v>
      </c>
      <c r="GI253" s="74">
        <f t="shared" si="636"/>
        <v>0</v>
      </c>
      <c r="GJ253" s="74"/>
      <c r="GK253" s="74"/>
      <c r="GL253" s="74">
        <v>0</v>
      </c>
      <c r="GM253" s="74"/>
      <c r="GN253" s="74"/>
      <c r="GO253" s="74"/>
      <c r="GP253" s="74"/>
      <c r="GQ253" s="74"/>
      <c r="GR253" s="74"/>
      <c r="GS253" s="74"/>
      <c r="GT253" s="74"/>
      <c r="GU253" s="74"/>
      <c r="GV253" s="74"/>
      <c r="GW253" s="74"/>
      <c r="GX253" s="74"/>
      <c r="GY253" s="74"/>
      <c r="GZ253" s="74"/>
      <c r="HA253" s="74"/>
      <c r="HB253" s="74"/>
      <c r="HC253" s="74"/>
      <c r="HD253" s="74"/>
      <c r="HE253" s="74"/>
      <c r="HF253" s="74"/>
      <c r="HG253" s="74"/>
      <c r="HH253" s="74"/>
      <c r="HI253" s="74"/>
      <c r="HJ253" s="74"/>
      <c r="HK253" s="74"/>
      <c r="HL253" s="74"/>
      <c r="HM253" s="74"/>
      <c r="HN253" s="74"/>
      <c r="HO253" s="74"/>
      <c r="HP253" s="74"/>
      <c r="HQ253" s="74"/>
      <c r="HR253" s="74"/>
      <c r="HS253" s="74"/>
      <c r="HT253" s="74"/>
      <c r="HU253" s="74"/>
      <c r="HV253" s="74"/>
      <c r="HW253" s="74"/>
      <c r="HX253" s="74"/>
      <c r="HY253" s="74"/>
      <c r="HZ253" s="74"/>
      <c r="IA253" s="74"/>
      <c r="IB253" s="74"/>
      <c r="IC253" s="74"/>
      <c r="ID253" s="74"/>
      <c r="IE253" s="74"/>
      <c r="IF253" s="74"/>
      <c r="IG253" s="74"/>
      <c r="IH253" s="74"/>
      <c r="II253" s="74"/>
      <c r="IJ253" s="74"/>
      <c r="IK253" s="74"/>
      <c r="IL253" s="74"/>
      <c r="IM253" s="74"/>
    </row>
    <row r="254" spans="1:247" ht="15.75" x14ac:dyDescent="0.25">
      <c r="A254" s="10" t="s">
        <v>204</v>
      </c>
      <c r="B254" s="157">
        <f t="shared" si="686"/>
        <v>2991</v>
      </c>
      <c r="C254" s="157">
        <f t="shared" si="687"/>
        <v>2991</v>
      </c>
      <c r="D254" s="157">
        <f t="shared" si="688"/>
        <v>2991</v>
      </c>
      <c r="E254" s="157"/>
      <c r="F254" s="229">
        <f t="shared" si="661"/>
        <v>0</v>
      </c>
      <c r="G254" s="74">
        <f t="shared" si="783"/>
        <v>0</v>
      </c>
      <c r="H254" s="74"/>
      <c r="I254" s="74"/>
      <c r="J254" s="74"/>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196"/>
      <c r="AW254" s="196"/>
      <c r="AX254" s="196"/>
      <c r="AY254" s="196"/>
      <c r="AZ254" s="74"/>
      <c r="BA254" s="74"/>
      <c r="BB254" s="74"/>
      <c r="BC254" s="192"/>
      <c r="BD254" s="74"/>
      <c r="BE254" s="74"/>
      <c r="BF254" s="74"/>
      <c r="BG254" s="192"/>
      <c r="BH254" s="74">
        <v>2991</v>
      </c>
      <c r="BI254" s="74">
        <v>2991</v>
      </c>
      <c r="BJ254" s="74">
        <v>0</v>
      </c>
      <c r="BK254" s="75">
        <f t="shared" si="689"/>
        <v>0</v>
      </c>
      <c r="BL254" s="74"/>
      <c r="BM254" s="74"/>
      <c r="BN254" s="74"/>
      <c r="BO254" s="192"/>
      <c r="BP254" s="192"/>
      <c r="BQ254" s="74"/>
      <c r="BR254" s="74"/>
      <c r="BS254" s="192"/>
      <c r="BT254" s="74"/>
      <c r="BU254" s="74"/>
      <c r="BV254" s="74"/>
      <c r="BW254" s="74"/>
      <c r="BX254" s="73"/>
      <c r="BY254" s="73"/>
      <c r="BZ254" s="74"/>
      <c r="CA254" s="192"/>
      <c r="CB254" s="74"/>
      <c r="CC254" s="74"/>
      <c r="CD254" s="74"/>
      <c r="CE254" s="192"/>
      <c r="CF254" s="74"/>
      <c r="CG254" s="74"/>
      <c r="CH254" s="74"/>
      <c r="CI254" s="74"/>
      <c r="CJ254" s="74"/>
      <c r="CK254" s="74"/>
      <c r="CL254" s="74"/>
      <c r="CM254" s="74"/>
      <c r="CN254" s="73"/>
      <c r="CO254" s="73"/>
      <c r="CP254" s="74"/>
      <c r="CQ254" s="192"/>
      <c r="CR254" s="73"/>
      <c r="CS254" s="73"/>
      <c r="CT254" s="74"/>
      <c r="CU254" s="192"/>
      <c r="CV254" s="74"/>
      <c r="CW254" s="74"/>
      <c r="CX254" s="74"/>
      <c r="CY254" s="192"/>
      <c r="CZ254" s="74"/>
      <c r="DA254" s="74"/>
      <c r="DB254" s="74"/>
      <c r="DC254" s="192"/>
      <c r="DD254" s="74"/>
      <c r="DE254" s="74"/>
      <c r="DF254" s="74"/>
      <c r="DG254" s="192"/>
      <c r="DH254" s="74"/>
      <c r="DI254" s="74"/>
      <c r="DJ254" s="74"/>
      <c r="DK254" s="192"/>
      <c r="DL254" s="74"/>
      <c r="DM254" s="74"/>
      <c r="DN254" s="74"/>
      <c r="DO254" s="192"/>
      <c r="DP254" s="74"/>
      <c r="DQ254" s="74"/>
      <c r="DR254" s="74"/>
      <c r="DS254" s="74"/>
      <c r="DT254" s="74"/>
      <c r="DU254" s="74"/>
      <c r="DV254" s="74"/>
      <c r="DW254" s="74"/>
      <c r="DX254" s="74"/>
      <c r="DY254" s="74"/>
      <c r="DZ254" s="74"/>
      <c r="EA254" s="74"/>
      <c r="EB254" s="74"/>
      <c r="EC254" s="74"/>
      <c r="ED254" s="74"/>
      <c r="EE254" s="74"/>
      <c r="EF254" s="74"/>
      <c r="EG254" s="74"/>
      <c r="EH254" s="74"/>
      <c r="EI254" s="74"/>
      <c r="EJ254" s="192"/>
      <c r="EK254" s="73"/>
      <c r="EL254" s="74"/>
      <c r="EM254" s="192"/>
      <c r="EN254" s="74"/>
      <c r="EO254" s="74"/>
      <c r="EP254" s="74"/>
      <c r="EQ254" s="74"/>
      <c r="ER254" s="74"/>
      <c r="ES254" s="74"/>
      <c r="ET254" s="74"/>
      <c r="EU254" s="74"/>
      <c r="EV254" s="77"/>
      <c r="EW254" s="77"/>
      <c r="EX254" s="77"/>
      <c r="EY254" s="77"/>
      <c r="EZ254" s="74"/>
      <c r="FA254" s="74"/>
      <c r="FB254" s="74"/>
      <c r="FC254" s="74"/>
      <c r="FD254" s="74"/>
      <c r="FE254" s="74"/>
      <c r="FF254" s="74"/>
      <c r="FG254" s="74"/>
      <c r="FH254" s="74"/>
      <c r="FI254" s="74"/>
      <c r="FJ254" s="74"/>
      <c r="FK254" s="74"/>
      <c r="FL254" s="74"/>
      <c r="FM254" s="74"/>
      <c r="FN254" s="74"/>
      <c r="FO254" s="74"/>
      <c r="FP254" s="74"/>
      <c r="FQ254" s="74"/>
      <c r="FR254" s="74"/>
      <c r="FS254" s="74"/>
      <c r="FT254" s="74"/>
      <c r="FU254" s="74"/>
      <c r="FV254" s="74"/>
      <c r="FW254" s="74"/>
      <c r="FX254" s="74"/>
      <c r="FY254" s="74"/>
      <c r="FZ254" s="74"/>
      <c r="GA254" s="74"/>
      <c r="GB254" s="74"/>
      <c r="GC254" s="74"/>
      <c r="GD254" s="74">
        <v>0</v>
      </c>
      <c r="GE254" s="74"/>
      <c r="GF254" s="74"/>
      <c r="GG254" s="74"/>
      <c r="GH254" s="74">
        <v>0</v>
      </c>
      <c r="GI254" s="74"/>
      <c r="GJ254" s="74"/>
      <c r="GK254" s="74"/>
      <c r="GL254" s="74">
        <v>0</v>
      </c>
      <c r="GM254" s="74"/>
      <c r="GN254" s="74"/>
      <c r="GO254" s="74"/>
      <c r="GP254" s="74"/>
      <c r="GQ254" s="74"/>
      <c r="GR254" s="74"/>
      <c r="GS254" s="74"/>
      <c r="GT254" s="74"/>
      <c r="GU254" s="74"/>
      <c r="GV254" s="74"/>
      <c r="GW254" s="74"/>
      <c r="GX254" s="74"/>
      <c r="GY254" s="74"/>
      <c r="GZ254" s="74"/>
      <c r="HA254" s="74"/>
      <c r="HB254" s="74"/>
      <c r="HC254" s="74"/>
      <c r="HD254" s="74"/>
      <c r="HE254" s="74"/>
      <c r="HF254" s="74"/>
      <c r="HG254" s="74"/>
      <c r="HH254" s="74"/>
      <c r="HI254" s="74"/>
      <c r="HJ254" s="74"/>
      <c r="HK254" s="74"/>
      <c r="HL254" s="74"/>
      <c r="HM254" s="74"/>
      <c r="HN254" s="74"/>
      <c r="HO254" s="74"/>
      <c r="HP254" s="74"/>
      <c r="HQ254" s="74"/>
      <c r="HR254" s="74"/>
      <c r="HS254" s="74"/>
      <c r="HT254" s="74"/>
      <c r="HU254" s="74"/>
      <c r="HV254" s="74"/>
      <c r="HW254" s="74"/>
      <c r="HX254" s="74"/>
      <c r="HY254" s="74"/>
      <c r="HZ254" s="74"/>
      <c r="IA254" s="74"/>
      <c r="IB254" s="74"/>
      <c r="IC254" s="74"/>
      <c r="ID254" s="74"/>
      <c r="IE254" s="74"/>
      <c r="IF254" s="74"/>
      <c r="IG254" s="74"/>
      <c r="IH254" s="74"/>
      <c r="II254" s="74"/>
      <c r="IJ254" s="74"/>
      <c r="IK254" s="74"/>
      <c r="IL254" s="74"/>
      <c r="IM254" s="74"/>
    </row>
    <row r="255" spans="1:247" ht="15.75" x14ac:dyDescent="0.25">
      <c r="A255" s="10" t="s">
        <v>416</v>
      </c>
      <c r="B255" s="157">
        <f t="shared" si="686"/>
        <v>2385</v>
      </c>
      <c r="C255" s="157">
        <f t="shared" si="687"/>
        <v>2385</v>
      </c>
      <c r="D255" s="157">
        <f t="shared" si="688"/>
        <v>2385</v>
      </c>
      <c r="E255" s="157"/>
      <c r="F255" s="229">
        <f t="shared" si="661"/>
        <v>0</v>
      </c>
      <c r="G255" s="74">
        <f t="shared" si="783"/>
        <v>0</v>
      </c>
      <c r="H255" s="74"/>
      <c r="I255" s="74"/>
      <c r="J255" s="74"/>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196"/>
      <c r="AW255" s="196"/>
      <c r="AX255" s="196"/>
      <c r="AY255" s="196"/>
      <c r="AZ255" s="74"/>
      <c r="BA255" s="74"/>
      <c r="BB255" s="74"/>
      <c r="BC255" s="192"/>
      <c r="BD255" s="74"/>
      <c r="BE255" s="74"/>
      <c r="BF255" s="74"/>
      <c r="BG255" s="192"/>
      <c r="BH255" s="74">
        <v>2385</v>
      </c>
      <c r="BI255" s="74">
        <v>2385</v>
      </c>
      <c r="BJ255" s="74">
        <v>0</v>
      </c>
      <c r="BK255" s="75">
        <f t="shared" si="689"/>
        <v>0</v>
      </c>
      <c r="BL255" s="74"/>
      <c r="BM255" s="74"/>
      <c r="BN255" s="74"/>
      <c r="BO255" s="192"/>
      <c r="BP255" s="192"/>
      <c r="BQ255" s="74"/>
      <c r="BR255" s="74"/>
      <c r="BS255" s="192"/>
      <c r="BT255" s="74"/>
      <c r="BU255" s="74"/>
      <c r="BV255" s="74"/>
      <c r="BW255" s="74"/>
      <c r="BX255" s="73"/>
      <c r="BY255" s="73"/>
      <c r="BZ255" s="74"/>
      <c r="CA255" s="192"/>
      <c r="CB255" s="74"/>
      <c r="CC255" s="74"/>
      <c r="CD255" s="74"/>
      <c r="CE255" s="192"/>
      <c r="CF255" s="74"/>
      <c r="CG255" s="74"/>
      <c r="CH255" s="74"/>
      <c r="CI255" s="74"/>
      <c r="CJ255" s="74"/>
      <c r="CK255" s="74"/>
      <c r="CL255" s="74"/>
      <c r="CM255" s="74"/>
      <c r="CN255" s="73"/>
      <c r="CO255" s="73"/>
      <c r="CP255" s="74"/>
      <c r="CQ255" s="192"/>
      <c r="CR255" s="73"/>
      <c r="CS255" s="73"/>
      <c r="CT255" s="74"/>
      <c r="CU255" s="192"/>
      <c r="CV255" s="74"/>
      <c r="CW255" s="74"/>
      <c r="CX255" s="74"/>
      <c r="CY255" s="192"/>
      <c r="CZ255" s="74"/>
      <c r="DA255" s="74"/>
      <c r="DB255" s="74"/>
      <c r="DC255" s="192"/>
      <c r="DD255" s="74"/>
      <c r="DE255" s="74"/>
      <c r="DF255" s="74"/>
      <c r="DG255" s="192"/>
      <c r="DH255" s="74"/>
      <c r="DI255" s="74"/>
      <c r="DJ255" s="74"/>
      <c r="DK255" s="192"/>
      <c r="DL255" s="74"/>
      <c r="DM255" s="74"/>
      <c r="DN255" s="74"/>
      <c r="DO255" s="192"/>
      <c r="DP255" s="74"/>
      <c r="DQ255" s="74"/>
      <c r="DR255" s="74"/>
      <c r="DS255" s="74"/>
      <c r="DT255" s="74"/>
      <c r="DU255" s="74"/>
      <c r="DV255" s="74"/>
      <c r="DW255" s="74"/>
      <c r="DX255" s="74"/>
      <c r="DY255" s="74"/>
      <c r="DZ255" s="74"/>
      <c r="EA255" s="74"/>
      <c r="EB255" s="74"/>
      <c r="EC255" s="74"/>
      <c r="ED255" s="74"/>
      <c r="EE255" s="74"/>
      <c r="EF255" s="74"/>
      <c r="EG255" s="74"/>
      <c r="EH255" s="74"/>
      <c r="EI255" s="74"/>
      <c r="EJ255" s="192"/>
      <c r="EK255" s="73"/>
      <c r="EL255" s="74"/>
      <c r="EM255" s="192"/>
      <c r="EN255" s="74"/>
      <c r="EO255" s="74"/>
      <c r="EP255" s="74"/>
      <c r="EQ255" s="74"/>
      <c r="ER255" s="74"/>
      <c r="ES255" s="74"/>
      <c r="ET255" s="74"/>
      <c r="EU255" s="74"/>
      <c r="EV255" s="77"/>
      <c r="EW255" s="77"/>
      <c r="EX255" s="77"/>
      <c r="EY255" s="77"/>
      <c r="EZ255" s="74"/>
      <c r="FA255" s="74"/>
      <c r="FB255" s="74"/>
      <c r="FC255" s="74"/>
      <c r="FD255" s="74"/>
      <c r="FE255" s="74"/>
      <c r="FF255" s="74"/>
      <c r="FG255" s="74"/>
      <c r="FH255" s="74"/>
      <c r="FI255" s="74"/>
      <c r="FJ255" s="74"/>
      <c r="FK255" s="74"/>
      <c r="FL255" s="74"/>
      <c r="FM255" s="74"/>
      <c r="FN255" s="74"/>
      <c r="FO255" s="74"/>
      <c r="FP255" s="74"/>
      <c r="FQ255" s="74"/>
      <c r="FR255" s="74"/>
      <c r="FS255" s="74"/>
      <c r="FT255" s="74"/>
      <c r="FU255" s="74"/>
      <c r="FV255" s="74"/>
      <c r="FW255" s="74"/>
      <c r="FX255" s="74"/>
      <c r="FY255" s="74"/>
      <c r="FZ255" s="74"/>
      <c r="GA255" s="74"/>
      <c r="GB255" s="74"/>
      <c r="GC255" s="74"/>
      <c r="GD255" s="74">
        <v>0</v>
      </c>
      <c r="GE255" s="74"/>
      <c r="GF255" s="74"/>
      <c r="GG255" s="74"/>
      <c r="GH255" s="74"/>
      <c r="GI255" s="74"/>
      <c r="GJ255" s="74"/>
      <c r="GK255" s="74"/>
      <c r="GL255" s="74">
        <v>0</v>
      </c>
      <c r="GM255" s="74"/>
      <c r="GN255" s="74"/>
      <c r="GO255" s="74"/>
      <c r="GP255" s="74"/>
      <c r="GQ255" s="74"/>
      <c r="GR255" s="74"/>
      <c r="GS255" s="74"/>
      <c r="GT255" s="74"/>
      <c r="GU255" s="74"/>
      <c r="GV255" s="74"/>
      <c r="GW255" s="74"/>
      <c r="GX255" s="74"/>
      <c r="GY255" s="74"/>
      <c r="GZ255" s="74"/>
      <c r="HA255" s="74"/>
      <c r="HB255" s="74"/>
      <c r="HC255" s="74"/>
      <c r="HD255" s="74"/>
      <c r="HE255" s="74"/>
      <c r="HF255" s="74"/>
      <c r="HG255" s="74"/>
      <c r="HH255" s="74"/>
      <c r="HI255" s="74"/>
      <c r="HJ255" s="74"/>
      <c r="HK255" s="74"/>
      <c r="HL255" s="74"/>
      <c r="HM255" s="74"/>
      <c r="HN255" s="74"/>
      <c r="HO255" s="74"/>
      <c r="HP255" s="74"/>
      <c r="HQ255" s="74"/>
      <c r="HR255" s="74"/>
      <c r="HS255" s="74"/>
      <c r="HT255" s="74"/>
      <c r="HU255" s="74"/>
      <c r="HV255" s="74"/>
      <c r="HW255" s="74"/>
      <c r="HX255" s="74"/>
      <c r="HY255" s="74"/>
      <c r="HZ255" s="74"/>
      <c r="IA255" s="74"/>
      <c r="IB255" s="74"/>
      <c r="IC255" s="74"/>
      <c r="ID255" s="74"/>
      <c r="IE255" s="74"/>
      <c r="IF255" s="74"/>
      <c r="IG255" s="74"/>
      <c r="IH255" s="74"/>
      <c r="II255" s="74"/>
      <c r="IJ255" s="74"/>
      <c r="IK255" s="74"/>
      <c r="IL255" s="74"/>
      <c r="IM255" s="74"/>
    </row>
    <row r="256" spans="1:247" ht="15.75" x14ac:dyDescent="0.25">
      <c r="A256" s="10" t="s">
        <v>417</v>
      </c>
      <c r="B256" s="157">
        <f t="shared" si="686"/>
        <v>1242</v>
      </c>
      <c r="C256" s="157">
        <f t="shared" si="687"/>
        <v>1242</v>
      </c>
      <c r="D256" s="157">
        <f t="shared" si="688"/>
        <v>1242</v>
      </c>
      <c r="E256" s="157"/>
      <c r="F256" s="229">
        <f t="shared" si="661"/>
        <v>0</v>
      </c>
      <c r="G256" s="74">
        <f t="shared" si="783"/>
        <v>0</v>
      </c>
      <c r="H256" s="74"/>
      <c r="I256" s="74"/>
      <c r="J256" s="74"/>
      <c r="K256" s="74"/>
      <c r="L256" s="74"/>
      <c r="M256" s="74"/>
      <c r="N256" s="74"/>
      <c r="O256" s="74"/>
      <c r="P256" s="74"/>
      <c r="Q256" s="74"/>
      <c r="R256" s="74"/>
      <c r="S256" s="74"/>
      <c r="T256" s="74"/>
      <c r="U256" s="74"/>
      <c r="V256" s="74"/>
      <c r="W256" s="74"/>
      <c r="X256" s="74"/>
      <c r="Y256" s="74"/>
      <c r="Z256" s="74"/>
      <c r="AA256" s="74"/>
      <c r="AB256" s="74"/>
      <c r="AC256" s="74"/>
      <c r="AD256" s="74"/>
      <c r="AE256" s="74"/>
      <c r="AF256" s="74"/>
      <c r="AG256" s="74"/>
      <c r="AH256" s="74"/>
      <c r="AI256" s="74"/>
      <c r="AJ256" s="74"/>
      <c r="AK256" s="74"/>
      <c r="AL256" s="74"/>
      <c r="AM256" s="74"/>
      <c r="AN256" s="74"/>
      <c r="AO256" s="74"/>
      <c r="AP256" s="74"/>
      <c r="AQ256" s="74"/>
      <c r="AR256" s="74"/>
      <c r="AS256" s="74"/>
      <c r="AT256" s="74"/>
      <c r="AU256" s="74"/>
      <c r="AV256" s="196"/>
      <c r="AW256" s="196"/>
      <c r="AX256" s="196"/>
      <c r="AY256" s="196"/>
      <c r="AZ256" s="74"/>
      <c r="BA256" s="74"/>
      <c r="BB256" s="74"/>
      <c r="BC256" s="192"/>
      <c r="BD256" s="192"/>
      <c r="BE256" s="74"/>
      <c r="BF256" s="74"/>
      <c r="BG256" s="192"/>
      <c r="BH256" s="74">
        <v>1242</v>
      </c>
      <c r="BI256" s="74">
        <v>1242</v>
      </c>
      <c r="BJ256" s="74">
        <v>0</v>
      </c>
      <c r="BK256" s="75">
        <f t="shared" si="689"/>
        <v>0</v>
      </c>
      <c r="BL256" s="74"/>
      <c r="BM256" s="74"/>
      <c r="BN256" s="74"/>
      <c r="BO256" s="192"/>
      <c r="BP256" s="192"/>
      <c r="BQ256" s="74"/>
      <c r="BR256" s="74"/>
      <c r="BS256" s="192"/>
      <c r="BT256" s="74"/>
      <c r="BU256" s="74"/>
      <c r="BV256" s="74"/>
      <c r="BW256" s="74"/>
      <c r="BX256" s="73"/>
      <c r="BY256" s="73"/>
      <c r="BZ256" s="74"/>
      <c r="CA256" s="192"/>
      <c r="CB256" s="74"/>
      <c r="CC256" s="74"/>
      <c r="CD256" s="74"/>
      <c r="CE256" s="192"/>
      <c r="CF256" s="74"/>
      <c r="CG256" s="74"/>
      <c r="CH256" s="74"/>
      <c r="CI256" s="74"/>
      <c r="CJ256" s="74"/>
      <c r="CK256" s="74"/>
      <c r="CL256" s="74"/>
      <c r="CM256" s="74"/>
      <c r="CN256" s="73"/>
      <c r="CO256" s="73"/>
      <c r="CP256" s="74"/>
      <c r="CQ256" s="192"/>
      <c r="CR256" s="73"/>
      <c r="CS256" s="73"/>
      <c r="CT256" s="74"/>
      <c r="CU256" s="192"/>
      <c r="CV256" s="74"/>
      <c r="CW256" s="74"/>
      <c r="CX256" s="74"/>
      <c r="CY256" s="192"/>
      <c r="CZ256" s="74"/>
      <c r="DA256" s="74"/>
      <c r="DB256" s="74"/>
      <c r="DC256" s="192"/>
      <c r="DD256" s="74"/>
      <c r="DE256" s="74"/>
      <c r="DF256" s="74"/>
      <c r="DG256" s="192"/>
      <c r="DH256" s="74"/>
      <c r="DI256" s="74"/>
      <c r="DJ256" s="74"/>
      <c r="DK256" s="192"/>
      <c r="DL256" s="74"/>
      <c r="DM256" s="74"/>
      <c r="DN256" s="74"/>
      <c r="DO256" s="192"/>
      <c r="DP256" s="74"/>
      <c r="DQ256" s="74"/>
      <c r="DR256" s="74"/>
      <c r="DS256" s="74"/>
      <c r="DT256" s="74"/>
      <c r="DU256" s="74"/>
      <c r="DV256" s="74"/>
      <c r="DW256" s="74"/>
      <c r="DX256" s="74"/>
      <c r="DY256" s="74"/>
      <c r="DZ256" s="74"/>
      <c r="EA256" s="74"/>
      <c r="EB256" s="74"/>
      <c r="EC256" s="74"/>
      <c r="ED256" s="74"/>
      <c r="EE256" s="74"/>
      <c r="EF256" s="74"/>
      <c r="EG256" s="74"/>
      <c r="EH256" s="74"/>
      <c r="EI256" s="74"/>
      <c r="EJ256" s="192"/>
      <c r="EK256" s="73"/>
      <c r="EL256" s="74"/>
      <c r="EM256" s="192"/>
      <c r="EN256" s="74"/>
      <c r="EO256" s="74"/>
      <c r="EP256" s="74"/>
      <c r="EQ256" s="74"/>
      <c r="ER256" s="74"/>
      <c r="ES256" s="74"/>
      <c r="ET256" s="74"/>
      <c r="EU256" s="74"/>
      <c r="EV256" s="77"/>
      <c r="EW256" s="77"/>
      <c r="EX256" s="77"/>
      <c r="EY256" s="77"/>
      <c r="EZ256" s="74"/>
      <c r="FA256" s="74"/>
      <c r="FB256" s="74"/>
      <c r="FC256" s="74"/>
      <c r="FD256" s="74"/>
      <c r="FE256" s="74"/>
      <c r="FF256" s="74"/>
      <c r="FG256" s="74"/>
      <c r="FH256" s="74"/>
      <c r="FI256" s="74"/>
      <c r="FJ256" s="74"/>
      <c r="FK256" s="74"/>
      <c r="FL256" s="74"/>
      <c r="FM256" s="74"/>
      <c r="FN256" s="74"/>
      <c r="FO256" s="74"/>
      <c r="FP256" s="74"/>
      <c r="FQ256" s="74"/>
      <c r="FR256" s="74"/>
      <c r="FS256" s="74"/>
      <c r="FT256" s="74"/>
      <c r="FU256" s="74"/>
      <c r="FV256" s="74"/>
      <c r="FW256" s="74"/>
      <c r="FX256" s="74"/>
      <c r="FY256" s="74"/>
      <c r="FZ256" s="74"/>
      <c r="GA256" s="74"/>
      <c r="GB256" s="74"/>
      <c r="GC256" s="74"/>
      <c r="GD256" s="74"/>
      <c r="GE256" s="74"/>
      <c r="GF256" s="74"/>
      <c r="GG256" s="74"/>
      <c r="GH256" s="74"/>
      <c r="GI256" s="74"/>
      <c r="GJ256" s="74"/>
      <c r="GK256" s="74"/>
      <c r="GL256" s="74"/>
      <c r="GM256" s="74"/>
      <c r="GN256" s="74"/>
      <c r="GO256" s="74"/>
      <c r="GP256" s="74"/>
      <c r="GQ256" s="74"/>
      <c r="GR256" s="74"/>
      <c r="GS256" s="74"/>
      <c r="GT256" s="74"/>
      <c r="GU256" s="74"/>
      <c r="GV256" s="74"/>
      <c r="GW256" s="74"/>
      <c r="GX256" s="74"/>
      <c r="GY256" s="74"/>
      <c r="GZ256" s="74"/>
      <c r="HA256" s="74"/>
      <c r="HB256" s="74"/>
      <c r="HC256" s="74"/>
      <c r="HD256" s="74"/>
      <c r="HE256" s="74"/>
      <c r="HF256" s="74"/>
      <c r="HG256" s="74"/>
      <c r="HH256" s="74"/>
      <c r="HI256" s="74"/>
      <c r="HJ256" s="74"/>
      <c r="HK256" s="74"/>
      <c r="HL256" s="74"/>
      <c r="HM256" s="74"/>
      <c r="HN256" s="74"/>
      <c r="HO256" s="74"/>
      <c r="HP256" s="74"/>
      <c r="HQ256" s="74"/>
      <c r="HR256" s="74"/>
      <c r="HS256" s="74"/>
      <c r="HT256" s="74"/>
      <c r="HU256" s="74"/>
      <c r="HV256" s="74"/>
      <c r="HW256" s="74"/>
      <c r="HX256" s="74"/>
      <c r="HY256" s="74"/>
      <c r="HZ256" s="74"/>
      <c r="IA256" s="74"/>
      <c r="IB256" s="74"/>
      <c r="IC256" s="74"/>
      <c r="ID256" s="74"/>
      <c r="IE256" s="74"/>
      <c r="IF256" s="74"/>
      <c r="IG256" s="74"/>
      <c r="IH256" s="74"/>
      <c r="II256" s="74"/>
      <c r="IJ256" s="74"/>
      <c r="IK256" s="74"/>
      <c r="IL256" s="74"/>
      <c r="IM256" s="74"/>
    </row>
    <row r="257" spans="1:247" s="69" customFormat="1" ht="31.5" x14ac:dyDescent="0.25">
      <c r="A257" s="80" t="s">
        <v>242</v>
      </c>
      <c r="B257" s="156">
        <f t="shared" si="686"/>
        <v>120978.8858</v>
      </c>
      <c r="C257" s="156">
        <f t="shared" si="687"/>
        <v>114042.96147000001</v>
      </c>
      <c r="D257" s="156">
        <f t="shared" si="688"/>
        <v>114042.96147000001</v>
      </c>
      <c r="E257" s="156"/>
      <c r="F257" s="228">
        <f t="shared" si="661"/>
        <v>5392.4203300000008</v>
      </c>
      <c r="G257" s="71">
        <f t="shared" si="783"/>
        <v>4.7284113464718498</v>
      </c>
      <c r="H257" s="72">
        <f>H258+H259+H260+H261+H262+H263+H264+H265+H266+H267</f>
        <v>0</v>
      </c>
      <c r="I257" s="72">
        <f>I258+I259+I260+I261+I262+I263+I264+I265+I266+I267</f>
        <v>0</v>
      </c>
      <c r="J257" s="72">
        <f>J258+J259+J260+J261+J262+J263+J264+J265+J266+J267</f>
        <v>0</v>
      </c>
      <c r="K257" s="72">
        <f>K258+K259+K260+K261+K262+K263+K264+K265+K266+K267</f>
        <v>0</v>
      </c>
      <c r="L257" s="72">
        <f t="shared" ref="L257" si="804">L258+L259+L260+L261+L262+L263+L264+L265+L266+L267</f>
        <v>0</v>
      </c>
      <c r="M257" s="72">
        <f t="shared" ref="M257:O257" si="805">M258+M259+M260+M261+M262+M263+M264+M265+M266+M267</f>
        <v>0</v>
      </c>
      <c r="N257" s="72">
        <f t="shared" si="805"/>
        <v>0</v>
      </c>
      <c r="O257" s="72">
        <f t="shared" si="805"/>
        <v>0</v>
      </c>
      <c r="P257" s="72">
        <f t="shared" ref="P257" si="806">P258+P259+P260+P261+P262+P263+P264+P265+P266+P267</f>
        <v>0</v>
      </c>
      <c r="Q257" s="72">
        <f t="shared" ref="Q257:V257" si="807">Q258+Q259+Q260+Q261+Q262+Q263+Q264+Q265+Q266+Q267</f>
        <v>0</v>
      </c>
      <c r="R257" s="72">
        <f t="shared" si="807"/>
        <v>0</v>
      </c>
      <c r="S257" s="72">
        <f t="shared" si="807"/>
        <v>0</v>
      </c>
      <c r="T257" s="72">
        <f t="shared" ref="T257" si="808">T258+T259+T260+T261+T262+T263+T264+T265+T266+T267</f>
        <v>0</v>
      </c>
      <c r="U257" s="72">
        <f t="shared" si="807"/>
        <v>0</v>
      </c>
      <c r="V257" s="72">
        <f t="shared" si="807"/>
        <v>0</v>
      </c>
      <c r="W257" s="72"/>
      <c r="X257" s="72">
        <f>X258+X259+X260+X261+X262+X263+X264+X265+X266+X267</f>
        <v>0</v>
      </c>
      <c r="Y257" s="72">
        <f>Y258+Y259+Y260+Y261+Y262+Y263+Y264+Y265+Y266+Y267</f>
        <v>0</v>
      </c>
      <c r="Z257" s="72">
        <f>Z258+Z259+Z260+Z261+Z262+Z263+Z264+Z265+Z266+Z267</f>
        <v>0</v>
      </c>
      <c r="AA257" s="71"/>
      <c r="AB257" s="72">
        <f>AB258+AB259+AB260+AB261+AB262+AB263+AB264+AB265+AB266+AB267</f>
        <v>56.179780000000001</v>
      </c>
      <c r="AC257" s="72">
        <f>AC258+AC259+AC260+AC261+AC262+AC263+AC264+AC265+AC266+AC267</f>
        <v>56.179780000000001</v>
      </c>
      <c r="AD257" s="72">
        <f>AD258+AD259+AD260+AD261+AD262+AD263+AD264+AD265+AD266+AD267</f>
        <v>56.179780000000001</v>
      </c>
      <c r="AE257" s="71">
        <f>AD257/AC257*100</f>
        <v>100</v>
      </c>
      <c r="AF257" s="72">
        <f>AF258+AF259+AF260+AF261+AF262+AF263+AF264+AF265+AF266+AF267</f>
        <v>41.83663</v>
      </c>
      <c r="AG257" s="72">
        <f>AG258+AG259+AG260+AG261+AG262+AG263+AG264+AG265+AG266+AG267</f>
        <v>41.83663</v>
      </c>
      <c r="AH257" s="72">
        <f>AH258+AH259+AH260+AH261+AH262+AH263+AH264+AH265+AH266+AH267</f>
        <v>41.83663</v>
      </c>
      <c r="AI257" s="71">
        <f>AH257/AG257*100</f>
        <v>100</v>
      </c>
      <c r="AJ257" s="71"/>
      <c r="AK257" s="72">
        <f>AK258+AK259+AK260+AK261+AK262+AK263+AK264+AK265+AK266+AK267</f>
        <v>0</v>
      </c>
      <c r="AL257" s="72">
        <f>AL258+AL259+AL260+AL261+AL262+AL263+AL264+AL265+AL266+AL267</f>
        <v>0</v>
      </c>
      <c r="AM257" s="72">
        <f>AM258+AM259+AM260+AM261+AM262+AM263+AM264+AM265+AM266+AM267</f>
        <v>0</v>
      </c>
      <c r="AN257" s="72"/>
      <c r="AO257" s="72">
        <f>SUM(AO258:AO270)</f>
        <v>0</v>
      </c>
      <c r="AP257" s="72">
        <f>SUM(AP258:AP270)</f>
        <v>0</v>
      </c>
      <c r="AQ257" s="71"/>
      <c r="AR257" s="72">
        <f>AR258+AR259+AR260+AR261+AR262+AR263+AR264+AR265+AR266+AR267</f>
        <v>6000</v>
      </c>
      <c r="AS257" s="72">
        <f>AS258+AS259+AS260+AS261+AS262+AS263+AS264+AS265+AS266+AS267</f>
        <v>6000</v>
      </c>
      <c r="AT257" s="72">
        <f>AT258+AT259+AT260+AT261+AT262+AT263+AT264+AT265+AT266+AT267</f>
        <v>0</v>
      </c>
      <c r="AU257" s="71">
        <f>AT257/AS257*100</f>
        <v>0</v>
      </c>
      <c r="AV257" s="72">
        <f t="shared" ref="AV257" si="809">AV258+AV259+AV260+AV261+AV262+AV263+AV264+AV265+AV266+AV267</f>
        <v>24807.4</v>
      </c>
      <c r="AW257" s="72">
        <f t="shared" ref="AW257:BC257" si="810">AW258+AW259+AW260+AW261+AW262+AW263+AW264+AW265+AW266+AW267</f>
        <v>24807.4</v>
      </c>
      <c r="AX257" s="72">
        <f t="shared" si="810"/>
        <v>3094.3422400000004</v>
      </c>
      <c r="AY257" s="72">
        <f t="shared" si="810"/>
        <v>12.47346453074486</v>
      </c>
      <c r="AZ257" s="72">
        <f t="shared" ref="AZ257" si="811">AZ258+AZ259+AZ260+AZ261+AZ262+AZ263+AZ264+AZ265+AZ266+AZ267</f>
        <v>0</v>
      </c>
      <c r="BA257" s="72">
        <f t="shared" si="810"/>
        <v>0</v>
      </c>
      <c r="BB257" s="72">
        <f t="shared" si="810"/>
        <v>0</v>
      </c>
      <c r="BC257" s="72">
        <f t="shared" si="810"/>
        <v>0</v>
      </c>
      <c r="BD257" s="72"/>
      <c r="BE257" s="72">
        <f>BE258+BE259+BE260+BE261+BE262+BE263+BE264+BE265+BE266+BE267</f>
        <v>0</v>
      </c>
      <c r="BF257" s="72">
        <f>BF258+BF259+BF260+BF261+BF262+BF263+BF264+BF265+BF266+BF267</f>
        <v>0</v>
      </c>
      <c r="BG257" s="72">
        <f>BG258+BG259+BG260+BG261+BG262+BG263+BG264+BG265+BG266+BG267</f>
        <v>0</v>
      </c>
      <c r="BH257" s="72">
        <f>BH258+BH259+BH260+BH261+BH262+BH263+BH264+BH265+BH266+BH267+BH268+BH269+BH270</f>
        <v>32142</v>
      </c>
      <c r="BI257" s="72">
        <f>BI258+BI259+BI260+BI261+BI262+BI263+BI264+BI265+BI266+BI267+BI268+BI269+BI270</f>
        <v>32142</v>
      </c>
      <c r="BJ257" s="72">
        <f>BJ258+BJ259+BJ260+BJ261+BJ262+BJ263+BJ264+BJ265+BJ266+BJ267+BJ268+BJ269+BJ270</f>
        <v>0</v>
      </c>
      <c r="BK257" s="193">
        <f t="shared" si="689"/>
        <v>0</v>
      </c>
      <c r="BL257" s="72">
        <f t="shared" ref="BL257" si="812">BL258+BL259+BL260+BL261+BL262+BL263+BL264+BL265+BL266+BL267</f>
        <v>0</v>
      </c>
      <c r="BM257" s="72">
        <f t="shared" ref="BM257:BO257" si="813">BM258+BM259+BM260+BM261+BM262+BM263+BM264+BM265+BM266+BM267</f>
        <v>0</v>
      </c>
      <c r="BN257" s="72">
        <f t="shared" si="813"/>
        <v>0</v>
      </c>
      <c r="BO257" s="72">
        <f t="shared" si="813"/>
        <v>0</v>
      </c>
      <c r="BP257" s="72"/>
      <c r="BQ257" s="72">
        <f>BQ258+BQ259+BQ260+BQ261+BQ262+BQ263+BQ264+BQ265+BQ266+BQ267</f>
        <v>0</v>
      </c>
      <c r="BR257" s="72">
        <f>BR258+BR259+BR260+BR261+BR262+BR263+BR264+BR265+BR266+BR267</f>
        <v>0</v>
      </c>
      <c r="BS257" s="72">
        <f>BS258+BS259+BS260+BS261+BS262+BS263+BS264+BS265+BS266+BS267</f>
        <v>0</v>
      </c>
      <c r="BT257" s="72"/>
      <c r="BU257" s="72">
        <f>BU258+BU259+BU260+BU261+BU262+BU263+BU264+BU265+BU266+BU267</f>
        <v>1500.22567</v>
      </c>
      <c r="BV257" s="72">
        <f>BV258+BV259+BV260+BV261+BV262+BV263+BV264+BV265+BV266+BV267</f>
        <v>1500.22567</v>
      </c>
      <c r="BW257" s="71">
        <f>BV257/BU257*100</f>
        <v>100</v>
      </c>
      <c r="BX257" s="72">
        <f t="shared" ref="BX257:BY257" si="814">BX258+BX259+BX260+BX261+BX262+BX263+BX264+BX265+BX266+BX267</f>
        <v>11018</v>
      </c>
      <c r="BY257" s="72">
        <f t="shared" si="814"/>
        <v>3024.85</v>
      </c>
      <c r="BZ257" s="72">
        <f t="shared" ref="BZ257" si="815">BZ258+BZ259+BZ260+BZ261+BZ262+BZ263+BZ264+BZ265+BZ266+BZ267</f>
        <v>699.83600999999999</v>
      </c>
      <c r="CA257" s="72">
        <f>BZ257/BY257*100</f>
        <v>23.136221961419576</v>
      </c>
      <c r="CB257" s="72">
        <f t="shared" ref="CB257" si="816">CB258+CB259+CB260+CB261+CB262+CB263+CB264+CB265+CB266+CB267</f>
        <v>1000</v>
      </c>
      <c r="CC257" s="72">
        <f t="shared" ref="CC257:CH257" si="817">CC258+CC259+CC260+CC261+CC262+CC263+CC264+CC265+CC266+CC267</f>
        <v>1000</v>
      </c>
      <c r="CD257" s="72">
        <f t="shared" si="817"/>
        <v>0</v>
      </c>
      <c r="CE257" s="72">
        <f>CD257/CC257*100</f>
        <v>0</v>
      </c>
      <c r="CF257" s="72">
        <f t="shared" ref="CF257" si="818">CF258+CF259+CF260+CF261+CF262+CF263+CF264+CF265+CF266+CF267</f>
        <v>1000</v>
      </c>
      <c r="CG257" s="72">
        <f t="shared" si="817"/>
        <v>0</v>
      </c>
      <c r="CH257" s="72">
        <f t="shared" si="817"/>
        <v>0</v>
      </c>
      <c r="CI257" s="72"/>
      <c r="CJ257" s="72">
        <f t="shared" ref="CJ257" si="819">CJ258+CJ259+CJ260+CJ261+CJ262+CJ263+CJ264+CJ265+CJ266+CJ267</f>
        <v>0</v>
      </c>
      <c r="CK257" s="72">
        <f t="shared" ref="CK257:CL257" si="820">CK258+CK259+CK260+CK261+CK262+CK263+CK264+CK265+CK266+CK267</f>
        <v>0</v>
      </c>
      <c r="CL257" s="72">
        <f t="shared" si="820"/>
        <v>0</v>
      </c>
      <c r="CM257" s="72"/>
      <c r="CN257" s="72">
        <f t="shared" ref="CN257:CQ257" si="821">CN258+CN259+CN260+CN261+CN262+CN263+CN264+CN265+CN266+CN267</f>
        <v>0</v>
      </c>
      <c r="CO257" s="72">
        <f t="shared" si="821"/>
        <v>0</v>
      </c>
      <c r="CP257" s="72">
        <f t="shared" si="821"/>
        <v>0</v>
      </c>
      <c r="CQ257" s="72">
        <f t="shared" si="821"/>
        <v>0</v>
      </c>
      <c r="CR257" s="72">
        <f t="shared" ref="CR257:CU257" si="822">CR258+CR259+CR260+CR261+CR262+CR263+CR264+CR265+CR266+CR267</f>
        <v>0</v>
      </c>
      <c r="CS257" s="72">
        <f t="shared" si="822"/>
        <v>0</v>
      </c>
      <c r="CT257" s="72">
        <f t="shared" si="822"/>
        <v>0</v>
      </c>
      <c r="CU257" s="72">
        <f t="shared" si="822"/>
        <v>0</v>
      </c>
      <c r="CV257" s="72"/>
      <c r="CW257" s="72"/>
      <c r="CX257" s="72">
        <f>CX258+CX259+CX260+CX261+CX262+CX263+CX264+CX265+CX266+CX267</f>
        <v>0</v>
      </c>
      <c r="CY257" s="72"/>
      <c r="CZ257" s="72">
        <f>CZ258+CZ259+CZ260+CZ261+CZ262+CZ263+CZ264+CZ265+CZ266+CZ267</f>
        <v>0</v>
      </c>
      <c r="DA257" s="72">
        <f>DA258+DA259+DA260+DA261+DA262+DA263+DA264+DA265+DA266+DA267</f>
        <v>0</v>
      </c>
      <c r="DB257" s="72">
        <f>DB258+DB259+DB260+DB261+DB262+DB263+DB264+DB265+DB266+DB267</f>
        <v>0</v>
      </c>
      <c r="DC257" s="72"/>
      <c r="DD257" s="72">
        <f>DD258+DD259+DD260+DD261+DD262+DD263+DD264+DD265+DD266+DD267</f>
        <v>0</v>
      </c>
      <c r="DE257" s="72">
        <f>DE258+DE259+DE260+DE261+DE262+DE263+DE264+DE265+DE266+DE267</f>
        <v>0</v>
      </c>
      <c r="DF257" s="72">
        <f>DF258+DF259+DF260+DF261+DF262+DF263+DF264+DF265+DF266+DF267</f>
        <v>0</v>
      </c>
      <c r="DG257" s="72"/>
      <c r="DH257" s="72">
        <f>DH258+DH259+DH260+DH261+DH262+DH263+DH264+DH265+DH266+DH267</f>
        <v>0</v>
      </c>
      <c r="DI257" s="72">
        <f>DI258+DI259+DI260+DI261+DI262+DI263+DI264+DI265+DI266+DI267</f>
        <v>0</v>
      </c>
      <c r="DJ257" s="72">
        <f>DJ258+DJ259+DJ260+DJ261+DJ262+DJ263+DJ264+DJ265+DJ266+DJ267</f>
        <v>0</v>
      </c>
      <c r="DK257" s="72"/>
      <c r="DL257" s="72">
        <f>DL258+DL259+DL260+DL261+DL262+DL263+DL264+DL265+DL266+DL267</f>
        <v>0</v>
      </c>
      <c r="DM257" s="72">
        <f>DM258+DM259+DM260+DM261+DM262+DM263+DM264+DM265+DM266+DM267</f>
        <v>0</v>
      </c>
      <c r="DN257" s="72">
        <f>DN258+DN259+DN260+DN261+DN262+DN263+DN264+DN265+DN266+DN267</f>
        <v>0</v>
      </c>
      <c r="DO257" s="72"/>
      <c r="DP257" s="71"/>
      <c r="DQ257" s="72">
        <f>DQ258+DQ259+DQ260+DQ261+DQ262+DQ263+DQ264+DQ265+DQ266+DQ267</f>
        <v>0</v>
      </c>
      <c r="DR257" s="72">
        <f>DR258+DR259+DR260+DR261+DR262+DR263+DR264+DR265+DR266+DR267</f>
        <v>0</v>
      </c>
      <c r="DS257" s="71"/>
      <c r="DT257" s="71"/>
      <c r="DU257" s="72">
        <f>DU258+DU259+DU260+DU261+DU262+DU263+DU264+DU265+DU266+DU267</f>
        <v>0</v>
      </c>
      <c r="DV257" s="72">
        <f>DV258+DV259+DV260+DV261+DV262+DV263+DV264+DV265+DV266+DV267</f>
        <v>0</v>
      </c>
      <c r="DW257" s="71"/>
      <c r="DX257" s="72">
        <f>DX258+DX259+DX260+DX261+DX262+DX263+DX264+DX265+DX266+DX267</f>
        <v>500</v>
      </c>
      <c r="DY257" s="72">
        <f>DY258+DY259+DY260+DY261+DY262+DY263+DY264+DY265+DY266+DY267</f>
        <v>500</v>
      </c>
      <c r="DZ257" s="72">
        <f>DZ258+DZ259+DZ260+DZ261+DZ262+DZ263+DZ264+DZ265+DZ266+DZ267</f>
        <v>0</v>
      </c>
      <c r="EA257" s="71">
        <f>DZ257/DY257*100</f>
        <v>0</v>
      </c>
      <c r="EB257" s="72"/>
      <c r="EC257" s="72"/>
      <c r="ED257" s="72"/>
      <c r="EE257" s="71"/>
      <c r="EF257" s="72"/>
      <c r="EG257" s="72"/>
      <c r="EH257" s="72"/>
      <c r="EI257" s="71"/>
      <c r="EJ257" s="72">
        <f>EJ258+EJ259+EJ260+EJ261+EJ262+EJ263+EJ264+EJ265+EJ266+EJ267</f>
        <v>44413.469389999998</v>
      </c>
      <c r="EK257" s="72">
        <f>EK258+EK259+EK260+EK261+EK262+EK263+EK264+EK265+EK266+EK267</f>
        <v>44413.469389999998</v>
      </c>
      <c r="EL257" s="72">
        <f>EL258+EL259+EL260+EL261+EL262+EL263+EL264+EL265+EL266+EL267</f>
        <v>0</v>
      </c>
      <c r="EM257" s="72">
        <f>EM258+EM259+EM260+EM261+EM262+EM263+EM264+EM265+EM266+EM267</f>
        <v>0</v>
      </c>
      <c r="EN257" s="72"/>
      <c r="EO257" s="72"/>
      <c r="EP257" s="72"/>
      <c r="EQ257" s="71"/>
      <c r="ER257" s="71"/>
      <c r="ES257" s="71"/>
      <c r="ET257" s="71"/>
      <c r="EU257" s="71"/>
      <c r="EV257" s="76"/>
      <c r="EW257" s="76"/>
      <c r="EX257" s="76"/>
      <c r="EY257" s="76"/>
      <c r="EZ257" s="72"/>
      <c r="FA257" s="72"/>
      <c r="FB257" s="72"/>
      <c r="FC257" s="71"/>
      <c r="FD257" s="72"/>
      <c r="FE257" s="72"/>
      <c r="FF257" s="72"/>
      <c r="FG257" s="71"/>
      <c r="FH257" s="71"/>
      <c r="FI257" s="72"/>
      <c r="FJ257" s="72"/>
      <c r="FK257" s="71"/>
      <c r="FL257" s="71"/>
      <c r="FM257" s="72"/>
      <c r="FN257" s="72"/>
      <c r="FO257" s="71"/>
      <c r="FP257" s="71"/>
      <c r="FQ257" s="72"/>
      <c r="FR257" s="72"/>
      <c r="FS257" s="71"/>
      <c r="FT257" s="72"/>
      <c r="FU257" s="72"/>
      <c r="FV257" s="72"/>
      <c r="FW257" s="71"/>
      <c r="FX257" s="71"/>
      <c r="FY257" s="72"/>
      <c r="FZ257" s="72"/>
      <c r="GA257" s="71"/>
      <c r="GB257" s="71"/>
      <c r="GC257" s="72">
        <f>SUM(GC258:GC270)</f>
        <v>0</v>
      </c>
      <c r="GD257" s="72"/>
      <c r="GE257" s="71"/>
      <c r="GF257" s="71"/>
      <c r="GG257" s="72">
        <f>SUM(GG258:GG270)</f>
        <v>557</v>
      </c>
      <c r="GH257" s="72">
        <f>SUM(GH258:GH270)</f>
        <v>0</v>
      </c>
      <c r="GI257" s="71">
        <f t="shared" ref="GI257:GI311" si="823">GH257/GG257*100</f>
        <v>0</v>
      </c>
      <c r="GJ257" s="71"/>
      <c r="GK257" s="72">
        <f>SUM(GK258:GK270)</f>
        <v>0</v>
      </c>
      <c r="GL257" s="72"/>
      <c r="GM257" s="71"/>
      <c r="GN257" s="71"/>
      <c r="GO257" s="72"/>
      <c r="GP257" s="72"/>
      <c r="GQ257" s="71"/>
      <c r="GR257" s="71"/>
      <c r="GS257" s="72"/>
      <c r="GT257" s="72"/>
      <c r="GU257" s="71"/>
      <c r="GV257" s="71"/>
      <c r="GW257" s="72"/>
      <c r="GX257" s="72"/>
      <c r="GY257" s="71"/>
      <c r="GZ257" s="71"/>
      <c r="HA257" s="72"/>
      <c r="HB257" s="72"/>
      <c r="HC257" s="71"/>
      <c r="HD257" s="71"/>
      <c r="HE257" s="72"/>
      <c r="HF257" s="72"/>
      <c r="HG257" s="71"/>
      <c r="HH257" s="71"/>
      <c r="HI257" s="72"/>
      <c r="HJ257" s="72"/>
      <c r="HK257" s="71"/>
      <c r="HL257" s="71"/>
      <c r="HM257" s="72"/>
      <c r="HN257" s="72"/>
      <c r="HO257" s="71"/>
      <c r="HP257" s="71"/>
      <c r="HQ257" s="72"/>
      <c r="HR257" s="72"/>
      <c r="HS257" s="71"/>
      <c r="HT257" s="71"/>
      <c r="HU257" s="72"/>
      <c r="HV257" s="72"/>
      <c r="HW257" s="71"/>
      <c r="HX257" s="71"/>
      <c r="HY257" s="72"/>
      <c r="HZ257" s="72"/>
      <c r="IA257" s="71"/>
      <c r="IB257" s="71"/>
      <c r="IC257" s="72"/>
      <c r="ID257" s="72"/>
      <c r="IE257" s="71"/>
      <c r="IF257" s="71"/>
      <c r="IG257" s="72"/>
      <c r="IH257" s="72"/>
      <c r="II257" s="71"/>
      <c r="IJ257" s="71"/>
      <c r="IK257" s="72"/>
      <c r="IL257" s="72"/>
      <c r="IM257" s="71"/>
    </row>
    <row r="258" spans="1:247" ht="29.25" customHeight="1" x14ac:dyDescent="0.25">
      <c r="A258" s="10" t="s">
        <v>203</v>
      </c>
      <c r="B258" s="157">
        <f t="shared" si="686"/>
        <v>82836.885800000004</v>
      </c>
      <c r="C258" s="157">
        <f t="shared" si="687"/>
        <v>74400.735799999995</v>
      </c>
      <c r="D258" s="157">
        <f t="shared" si="688"/>
        <v>74400.735799999995</v>
      </c>
      <c r="E258" s="157"/>
      <c r="F258" s="229">
        <f t="shared" si="661"/>
        <v>3892.1946600000006</v>
      </c>
      <c r="G258" s="74">
        <f t="shared" si="783"/>
        <v>5.2313926981351182</v>
      </c>
      <c r="H258" s="73"/>
      <c r="I258" s="73"/>
      <c r="J258" s="73"/>
      <c r="K258" s="74"/>
      <c r="L258" s="74"/>
      <c r="M258" s="74"/>
      <c r="N258" s="74"/>
      <c r="O258" s="73"/>
      <c r="P258" s="73">
        <v>0</v>
      </c>
      <c r="Q258" s="73">
        <v>0</v>
      </c>
      <c r="R258" s="73">
        <v>0</v>
      </c>
      <c r="S258" s="74"/>
      <c r="T258" s="73"/>
      <c r="U258" s="73"/>
      <c r="V258" s="73"/>
      <c r="W258" s="73"/>
      <c r="X258" s="73"/>
      <c r="Y258" s="73"/>
      <c r="Z258" s="73"/>
      <c r="AA258" s="74"/>
      <c r="AB258" s="73">
        <v>56.179780000000001</v>
      </c>
      <c r="AC258" s="73">
        <v>56.179780000000001</v>
      </c>
      <c r="AD258" s="73">
        <v>56.179780000000001</v>
      </c>
      <c r="AE258" s="74">
        <f>AD258/AC258*100</f>
        <v>100</v>
      </c>
      <c r="AF258" s="73">
        <v>41.83663</v>
      </c>
      <c r="AG258" s="73">
        <v>41.83663</v>
      </c>
      <c r="AH258" s="73">
        <v>41.83663</v>
      </c>
      <c r="AI258" s="74">
        <f>AH258/AG258*100</f>
        <v>100</v>
      </c>
      <c r="AJ258" s="74"/>
      <c r="AK258" s="73"/>
      <c r="AL258" s="73"/>
      <c r="AM258" s="74"/>
      <c r="AN258" s="74"/>
      <c r="AO258" s="74"/>
      <c r="AP258" s="74"/>
      <c r="AQ258" s="74"/>
      <c r="AR258" s="73">
        <v>0</v>
      </c>
      <c r="AS258" s="73">
        <v>0</v>
      </c>
      <c r="AT258" s="73"/>
      <c r="AU258" s="74"/>
      <c r="AV258" s="73">
        <v>24807.4</v>
      </c>
      <c r="AW258" s="73">
        <v>24807.4</v>
      </c>
      <c r="AX258" s="74">
        <v>3094.3422400000004</v>
      </c>
      <c r="AY258" s="73">
        <f>AX258/AW258*100</f>
        <v>12.47346453074486</v>
      </c>
      <c r="AZ258" s="73"/>
      <c r="BA258" s="73"/>
      <c r="BB258" s="73"/>
      <c r="BC258" s="73"/>
      <c r="BD258" s="191"/>
      <c r="BE258" s="73"/>
      <c r="BF258" s="191"/>
      <c r="BG258" s="191"/>
      <c r="BH258" s="73"/>
      <c r="BI258" s="73"/>
      <c r="BJ258" s="191"/>
      <c r="BK258" s="75"/>
      <c r="BL258" s="73"/>
      <c r="BM258" s="73"/>
      <c r="BN258" s="191"/>
      <c r="BO258" s="191"/>
      <c r="BP258" s="191"/>
      <c r="BQ258" s="73"/>
      <c r="BR258" s="191"/>
      <c r="BS258" s="191"/>
      <c r="BT258" s="73"/>
      <c r="BU258" s="73"/>
      <c r="BV258" s="73"/>
      <c r="BW258" s="74"/>
      <c r="BX258" s="73">
        <v>11018</v>
      </c>
      <c r="BY258" s="73">
        <v>3024.85</v>
      </c>
      <c r="BZ258" s="73">
        <v>699.83600999999999</v>
      </c>
      <c r="CA258" s="73">
        <f>BZ258/BY258*100</f>
        <v>23.136221961419576</v>
      </c>
      <c r="CB258" s="73">
        <v>1000</v>
      </c>
      <c r="CC258" s="73">
        <v>1000</v>
      </c>
      <c r="CD258" s="73"/>
      <c r="CE258" s="73">
        <f>CD258/CC258*100</f>
        <v>0</v>
      </c>
      <c r="CF258" s="73">
        <v>1000</v>
      </c>
      <c r="CG258" s="73"/>
      <c r="CH258" s="163"/>
      <c r="CI258" s="73"/>
      <c r="CJ258" s="73"/>
      <c r="CK258" s="73"/>
      <c r="CL258" s="73"/>
      <c r="CM258" s="73"/>
      <c r="CN258" s="73"/>
      <c r="CO258" s="73"/>
      <c r="CP258" s="191"/>
      <c r="CQ258" s="191"/>
      <c r="CR258" s="73"/>
      <c r="CS258" s="73"/>
      <c r="CT258" s="191"/>
      <c r="CU258" s="191"/>
      <c r="CV258" s="73"/>
      <c r="CW258" s="73"/>
      <c r="CX258" s="73"/>
      <c r="CY258" s="73"/>
      <c r="CZ258" s="73"/>
      <c r="DA258" s="73"/>
      <c r="DB258" s="73"/>
      <c r="DC258" s="73"/>
      <c r="DD258" s="73"/>
      <c r="DE258" s="73"/>
      <c r="DF258" s="73"/>
      <c r="DG258" s="73"/>
      <c r="DH258" s="73"/>
      <c r="DI258" s="73"/>
      <c r="DJ258" s="73"/>
      <c r="DK258" s="73"/>
      <c r="DL258" s="73"/>
      <c r="DM258" s="73"/>
      <c r="DN258" s="73"/>
      <c r="DO258" s="73"/>
      <c r="DP258" s="74"/>
      <c r="DQ258" s="73"/>
      <c r="DR258" s="73"/>
      <c r="DS258" s="74"/>
      <c r="DT258" s="74"/>
      <c r="DU258" s="73"/>
      <c r="DV258" s="73"/>
      <c r="DW258" s="74"/>
      <c r="DX258" s="73">
        <v>500</v>
      </c>
      <c r="DY258" s="73">
        <v>500</v>
      </c>
      <c r="DZ258" s="73"/>
      <c r="EA258" s="74">
        <f>DZ258/DY258*100</f>
        <v>0</v>
      </c>
      <c r="EB258" s="73"/>
      <c r="EC258" s="73"/>
      <c r="ED258" s="73"/>
      <c r="EE258" s="74"/>
      <c r="EF258" s="73"/>
      <c r="EG258" s="73"/>
      <c r="EH258" s="73"/>
      <c r="EI258" s="74"/>
      <c r="EJ258" s="73">
        <v>44413.469389999998</v>
      </c>
      <c r="EK258" s="73">
        <v>44413.469389999998</v>
      </c>
      <c r="EL258" s="191">
        <v>0</v>
      </c>
      <c r="EM258" s="191"/>
      <c r="EN258" s="73"/>
      <c r="EO258" s="73"/>
      <c r="EP258" s="73"/>
      <c r="EQ258" s="74"/>
      <c r="ER258" s="74"/>
      <c r="ES258" s="74"/>
      <c r="ET258" s="74"/>
      <c r="EU258" s="74"/>
      <c r="EV258" s="77"/>
      <c r="EW258" s="77"/>
      <c r="EX258" s="77"/>
      <c r="EY258" s="77"/>
      <c r="EZ258" s="73"/>
      <c r="FA258" s="73"/>
      <c r="FB258" s="73"/>
      <c r="FC258" s="74"/>
      <c r="FD258" s="73"/>
      <c r="FE258" s="73"/>
      <c r="FF258" s="73"/>
      <c r="FG258" s="74"/>
      <c r="FH258" s="74"/>
      <c r="FI258" s="73"/>
      <c r="FJ258" s="73"/>
      <c r="FK258" s="74"/>
      <c r="FL258" s="74"/>
      <c r="FM258" s="73"/>
      <c r="FN258" s="73"/>
      <c r="FO258" s="74"/>
      <c r="FP258" s="74"/>
      <c r="FQ258" s="73"/>
      <c r="FR258" s="73"/>
      <c r="FS258" s="74"/>
      <c r="FT258" s="73"/>
      <c r="FU258" s="73"/>
      <c r="FV258" s="73"/>
      <c r="FW258" s="74"/>
      <c r="FX258" s="74"/>
      <c r="FY258" s="73"/>
      <c r="FZ258" s="73"/>
      <c r="GA258" s="74"/>
      <c r="GB258" s="74"/>
      <c r="GC258" s="73"/>
      <c r="GD258" s="73"/>
      <c r="GE258" s="74"/>
      <c r="GF258" s="74"/>
      <c r="GG258" s="73">
        <v>557</v>
      </c>
      <c r="GH258" s="73"/>
      <c r="GI258" s="74">
        <f t="shared" si="823"/>
        <v>0</v>
      </c>
      <c r="GJ258" s="74"/>
      <c r="GK258" s="73"/>
      <c r="GL258" s="73"/>
      <c r="GM258" s="74"/>
      <c r="GN258" s="74"/>
      <c r="GO258" s="73"/>
      <c r="GP258" s="73"/>
      <c r="GQ258" s="74"/>
      <c r="GR258" s="74"/>
      <c r="GS258" s="73"/>
      <c r="GT258" s="73"/>
      <c r="GU258" s="74"/>
      <c r="GV258" s="74"/>
      <c r="GW258" s="73"/>
      <c r="GX258" s="73"/>
      <c r="GY258" s="74"/>
      <c r="GZ258" s="74"/>
      <c r="HA258" s="73"/>
      <c r="HB258" s="73"/>
      <c r="HC258" s="74"/>
      <c r="HD258" s="74"/>
      <c r="HE258" s="73"/>
      <c r="HF258" s="73"/>
      <c r="HG258" s="74"/>
      <c r="HH258" s="74"/>
      <c r="HI258" s="73"/>
      <c r="HJ258" s="73"/>
      <c r="HK258" s="74"/>
      <c r="HL258" s="74"/>
      <c r="HM258" s="73"/>
      <c r="HN258" s="73"/>
      <c r="HO258" s="74"/>
      <c r="HP258" s="74"/>
      <c r="HQ258" s="73"/>
      <c r="HR258" s="73"/>
      <c r="HS258" s="74"/>
      <c r="HT258" s="74"/>
      <c r="HU258" s="73"/>
      <c r="HV258" s="73"/>
      <c r="HW258" s="74"/>
      <c r="HX258" s="74"/>
      <c r="HY258" s="73"/>
      <c r="HZ258" s="73"/>
      <c r="IA258" s="74"/>
      <c r="IB258" s="74"/>
      <c r="IC258" s="73"/>
      <c r="ID258" s="73"/>
      <c r="IE258" s="74"/>
      <c r="IF258" s="74"/>
      <c r="IG258" s="73"/>
      <c r="IH258" s="73"/>
      <c r="II258" s="74"/>
      <c r="IJ258" s="74"/>
      <c r="IK258" s="73"/>
      <c r="IL258" s="73"/>
      <c r="IM258" s="74"/>
    </row>
    <row r="259" spans="1:247" ht="15.75" x14ac:dyDescent="0.25">
      <c r="A259" s="10" t="s">
        <v>231</v>
      </c>
      <c r="B259" s="157">
        <f t="shared" si="686"/>
        <v>1824</v>
      </c>
      <c r="C259" s="157">
        <f t="shared" si="687"/>
        <v>1824</v>
      </c>
      <c r="D259" s="157">
        <f t="shared" si="688"/>
        <v>1824</v>
      </c>
      <c r="E259" s="157"/>
      <c r="F259" s="229">
        <f t="shared" si="661"/>
        <v>0</v>
      </c>
      <c r="G259" s="74">
        <f t="shared" si="783"/>
        <v>0</v>
      </c>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74"/>
      <c r="AG259" s="74"/>
      <c r="AH259" s="74"/>
      <c r="AI259" s="74"/>
      <c r="AJ259" s="74"/>
      <c r="AK259" s="74"/>
      <c r="AL259" s="74"/>
      <c r="AM259" s="74"/>
      <c r="AN259" s="74"/>
      <c r="AO259" s="74"/>
      <c r="AP259" s="74"/>
      <c r="AQ259" s="74"/>
      <c r="AR259" s="74"/>
      <c r="AS259" s="74"/>
      <c r="AT259" s="74"/>
      <c r="AU259" s="74"/>
      <c r="AV259" s="196"/>
      <c r="AW259" s="196"/>
      <c r="AX259" s="196"/>
      <c r="AY259" s="196"/>
      <c r="AZ259" s="74"/>
      <c r="BA259" s="74"/>
      <c r="BB259" s="74"/>
      <c r="BC259" s="192"/>
      <c r="BD259" s="192"/>
      <c r="BE259" s="74"/>
      <c r="BF259" s="74"/>
      <c r="BG259" s="192"/>
      <c r="BH259" s="74">
        <v>1824</v>
      </c>
      <c r="BI259" s="74">
        <v>1824</v>
      </c>
      <c r="BJ259" s="74">
        <v>0</v>
      </c>
      <c r="BK259" s="75">
        <f t="shared" si="689"/>
        <v>0</v>
      </c>
      <c r="BL259" s="74"/>
      <c r="BM259" s="74"/>
      <c r="BN259" s="74"/>
      <c r="BO259" s="192"/>
      <c r="BP259" s="192"/>
      <c r="BQ259" s="74"/>
      <c r="BR259" s="74"/>
      <c r="BS259" s="192"/>
      <c r="BT259" s="74"/>
      <c r="BU259" s="74"/>
      <c r="BV259" s="74"/>
      <c r="BW259" s="74"/>
      <c r="BX259" s="73"/>
      <c r="BY259" s="73"/>
      <c r="BZ259" s="74"/>
      <c r="CA259" s="192"/>
      <c r="CB259" s="74"/>
      <c r="CC259" s="74"/>
      <c r="CD259" s="74"/>
      <c r="CE259" s="192"/>
      <c r="CF259" s="74"/>
      <c r="CG259" s="74"/>
      <c r="CH259" s="74"/>
      <c r="CI259" s="74"/>
      <c r="CJ259" s="74"/>
      <c r="CK259" s="74"/>
      <c r="CL259" s="74"/>
      <c r="CM259" s="74"/>
      <c r="CN259" s="73"/>
      <c r="CO259" s="73"/>
      <c r="CP259" s="74"/>
      <c r="CQ259" s="192"/>
      <c r="CR259" s="73"/>
      <c r="CS259" s="73"/>
      <c r="CT259" s="74"/>
      <c r="CU259" s="192"/>
      <c r="CV259" s="74"/>
      <c r="CW259" s="74"/>
      <c r="CX259" s="74"/>
      <c r="CY259" s="192"/>
      <c r="CZ259" s="74"/>
      <c r="DA259" s="74"/>
      <c r="DB259" s="74"/>
      <c r="DC259" s="192"/>
      <c r="DD259" s="74"/>
      <c r="DE259" s="74"/>
      <c r="DF259" s="74"/>
      <c r="DG259" s="192"/>
      <c r="DH259" s="74"/>
      <c r="DI259" s="74"/>
      <c r="DJ259" s="74"/>
      <c r="DK259" s="192"/>
      <c r="DL259" s="74"/>
      <c r="DM259" s="74"/>
      <c r="DN259" s="74"/>
      <c r="DO259" s="192"/>
      <c r="DP259" s="74"/>
      <c r="DQ259" s="74"/>
      <c r="DR259" s="74"/>
      <c r="DS259" s="74"/>
      <c r="DT259" s="74"/>
      <c r="DU259" s="74"/>
      <c r="DV259" s="74"/>
      <c r="DW259" s="74"/>
      <c r="DX259" s="74"/>
      <c r="DY259" s="74"/>
      <c r="DZ259" s="74"/>
      <c r="EA259" s="74"/>
      <c r="EB259" s="74"/>
      <c r="EC259" s="74"/>
      <c r="ED259" s="74"/>
      <c r="EE259" s="74"/>
      <c r="EF259" s="74"/>
      <c r="EG259" s="74"/>
      <c r="EH259" s="74"/>
      <c r="EI259" s="74"/>
      <c r="EJ259" s="192"/>
      <c r="EK259" s="73"/>
      <c r="EL259" s="74"/>
      <c r="EM259" s="192"/>
      <c r="EN259" s="74"/>
      <c r="EO259" s="74"/>
      <c r="EP259" s="74"/>
      <c r="EQ259" s="74"/>
      <c r="ER259" s="74"/>
      <c r="ES259" s="74"/>
      <c r="ET259" s="74"/>
      <c r="EU259" s="74"/>
      <c r="EV259" s="77"/>
      <c r="EW259" s="77"/>
      <c r="EX259" s="77"/>
      <c r="EY259" s="77"/>
      <c r="EZ259" s="74"/>
      <c r="FA259" s="74"/>
      <c r="FB259" s="74"/>
      <c r="FC259" s="74"/>
      <c r="FD259" s="74"/>
      <c r="FE259" s="74"/>
      <c r="FF259" s="74"/>
      <c r="FG259" s="74"/>
      <c r="FH259" s="74"/>
      <c r="FI259" s="74"/>
      <c r="FJ259" s="74"/>
      <c r="FK259" s="74"/>
      <c r="FL259" s="74"/>
      <c r="FM259" s="74"/>
      <c r="FN259" s="74"/>
      <c r="FO259" s="74"/>
      <c r="FP259" s="74"/>
      <c r="FQ259" s="74"/>
      <c r="FR259" s="74"/>
      <c r="FS259" s="74"/>
      <c r="FT259" s="74"/>
      <c r="FU259" s="74"/>
      <c r="FV259" s="74"/>
      <c r="FW259" s="74"/>
      <c r="FX259" s="74"/>
      <c r="FY259" s="74"/>
      <c r="FZ259" s="74"/>
      <c r="GA259" s="74"/>
      <c r="GB259" s="74"/>
      <c r="GC259" s="74"/>
      <c r="GD259" s="74"/>
      <c r="GE259" s="74"/>
      <c r="GF259" s="74"/>
      <c r="GG259" s="74"/>
      <c r="GH259" s="74"/>
      <c r="GI259" s="74"/>
      <c r="GJ259" s="74"/>
      <c r="GK259" s="74"/>
      <c r="GL259" s="74"/>
      <c r="GM259" s="74"/>
      <c r="GN259" s="74"/>
      <c r="GO259" s="74"/>
      <c r="GP259" s="74"/>
      <c r="GQ259" s="74"/>
      <c r="GR259" s="74"/>
      <c r="GS259" s="74"/>
      <c r="GT259" s="74"/>
      <c r="GU259" s="74"/>
      <c r="GV259" s="74"/>
      <c r="GW259" s="74"/>
      <c r="GX259" s="74"/>
      <c r="GY259" s="74"/>
      <c r="GZ259" s="74"/>
      <c r="HA259" s="74"/>
      <c r="HB259" s="74"/>
      <c r="HC259" s="74"/>
      <c r="HD259" s="74"/>
      <c r="HE259" s="74"/>
      <c r="HF259" s="74"/>
      <c r="HG259" s="74"/>
      <c r="HH259" s="74"/>
      <c r="HI259" s="74"/>
      <c r="HJ259" s="74"/>
      <c r="HK259" s="74"/>
      <c r="HL259" s="74"/>
      <c r="HM259" s="74"/>
      <c r="HN259" s="74"/>
      <c r="HO259" s="74"/>
      <c r="HP259" s="74"/>
      <c r="HQ259" s="74"/>
      <c r="HR259" s="74"/>
      <c r="HS259" s="74"/>
      <c r="HT259" s="74"/>
      <c r="HU259" s="74"/>
      <c r="HV259" s="74"/>
      <c r="HW259" s="74"/>
      <c r="HX259" s="74"/>
      <c r="HY259" s="74"/>
      <c r="HZ259" s="74"/>
      <c r="IA259" s="74"/>
      <c r="IB259" s="74"/>
      <c r="IC259" s="74"/>
      <c r="ID259" s="74"/>
      <c r="IE259" s="74"/>
      <c r="IF259" s="74"/>
      <c r="IG259" s="74"/>
      <c r="IH259" s="74"/>
      <c r="II259" s="74"/>
      <c r="IJ259" s="74"/>
      <c r="IK259" s="74"/>
      <c r="IL259" s="74"/>
      <c r="IM259" s="74"/>
    </row>
    <row r="260" spans="1:247" ht="15.75" x14ac:dyDescent="0.25">
      <c r="A260" s="10" t="s">
        <v>232</v>
      </c>
      <c r="B260" s="157">
        <f t="shared" si="686"/>
        <v>1905</v>
      </c>
      <c r="C260" s="157">
        <f t="shared" si="687"/>
        <v>1905</v>
      </c>
      <c r="D260" s="157">
        <f t="shared" si="688"/>
        <v>1905</v>
      </c>
      <c r="E260" s="157"/>
      <c r="F260" s="229">
        <f t="shared" si="661"/>
        <v>0</v>
      </c>
      <c r="G260" s="74">
        <f t="shared" si="783"/>
        <v>0</v>
      </c>
      <c r="H260" s="74"/>
      <c r="I260" s="74"/>
      <c r="J260" s="74"/>
      <c r="K260" s="74"/>
      <c r="L260" s="74"/>
      <c r="M260" s="74"/>
      <c r="N260" s="74"/>
      <c r="O260" s="74"/>
      <c r="P260" s="74"/>
      <c r="Q260" s="74"/>
      <c r="R260" s="74"/>
      <c r="S260" s="74"/>
      <c r="T260" s="74"/>
      <c r="U260" s="74"/>
      <c r="V260" s="74"/>
      <c r="W260" s="74"/>
      <c r="X260" s="74"/>
      <c r="Y260" s="74"/>
      <c r="Z260" s="74"/>
      <c r="AA260" s="74"/>
      <c r="AB260" s="74"/>
      <c r="AC260" s="74"/>
      <c r="AD260" s="74"/>
      <c r="AE260" s="74"/>
      <c r="AF260" s="74"/>
      <c r="AG260" s="74"/>
      <c r="AH260" s="74"/>
      <c r="AI260" s="74"/>
      <c r="AJ260" s="74"/>
      <c r="AK260" s="74"/>
      <c r="AL260" s="74"/>
      <c r="AM260" s="74"/>
      <c r="AN260" s="74"/>
      <c r="AO260" s="74"/>
      <c r="AP260" s="74"/>
      <c r="AQ260" s="74"/>
      <c r="AR260" s="74"/>
      <c r="AS260" s="74"/>
      <c r="AT260" s="74"/>
      <c r="AU260" s="74"/>
      <c r="AV260" s="196"/>
      <c r="AW260" s="196"/>
      <c r="AX260" s="196"/>
      <c r="AY260" s="196"/>
      <c r="AZ260" s="74"/>
      <c r="BA260" s="74"/>
      <c r="BB260" s="74"/>
      <c r="BC260" s="192"/>
      <c r="BD260" s="192"/>
      <c r="BE260" s="74"/>
      <c r="BF260" s="74"/>
      <c r="BG260" s="192"/>
      <c r="BH260" s="74">
        <v>1905</v>
      </c>
      <c r="BI260" s="74">
        <v>1905</v>
      </c>
      <c r="BJ260" s="74">
        <v>0</v>
      </c>
      <c r="BK260" s="75">
        <f t="shared" si="689"/>
        <v>0</v>
      </c>
      <c r="BL260" s="74"/>
      <c r="BM260" s="74"/>
      <c r="BN260" s="74"/>
      <c r="BO260" s="192"/>
      <c r="BP260" s="192"/>
      <c r="BQ260" s="74"/>
      <c r="BR260" s="74"/>
      <c r="BS260" s="192"/>
      <c r="BT260" s="74"/>
      <c r="BU260" s="74"/>
      <c r="BV260" s="74"/>
      <c r="BW260" s="74"/>
      <c r="BX260" s="73"/>
      <c r="BY260" s="73"/>
      <c r="BZ260" s="74"/>
      <c r="CA260" s="192"/>
      <c r="CB260" s="74"/>
      <c r="CC260" s="74"/>
      <c r="CD260" s="74"/>
      <c r="CE260" s="192"/>
      <c r="CF260" s="74"/>
      <c r="CG260" s="74"/>
      <c r="CH260" s="74"/>
      <c r="CI260" s="74"/>
      <c r="CJ260" s="74"/>
      <c r="CK260" s="74"/>
      <c r="CL260" s="74"/>
      <c r="CM260" s="74"/>
      <c r="CN260" s="73"/>
      <c r="CO260" s="73"/>
      <c r="CP260" s="74"/>
      <c r="CQ260" s="192"/>
      <c r="CR260" s="73"/>
      <c r="CS260" s="73"/>
      <c r="CT260" s="74"/>
      <c r="CU260" s="192"/>
      <c r="CV260" s="74"/>
      <c r="CW260" s="74"/>
      <c r="CX260" s="74"/>
      <c r="CY260" s="192"/>
      <c r="CZ260" s="74"/>
      <c r="DA260" s="74"/>
      <c r="DB260" s="74"/>
      <c r="DC260" s="192"/>
      <c r="DD260" s="74"/>
      <c r="DE260" s="74"/>
      <c r="DF260" s="74"/>
      <c r="DG260" s="192"/>
      <c r="DH260" s="74"/>
      <c r="DI260" s="74"/>
      <c r="DJ260" s="74"/>
      <c r="DK260" s="192"/>
      <c r="DL260" s="74"/>
      <c r="DM260" s="74"/>
      <c r="DN260" s="74"/>
      <c r="DO260" s="192"/>
      <c r="DP260" s="74"/>
      <c r="DQ260" s="74"/>
      <c r="DR260" s="74"/>
      <c r="DS260" s="74"/>
      <c r="DT260" s="74"/>
      <c r="DU260" s="74"/>
      <c r="DV260" s="74"/>
      <c r="DW260" s="74"/>
      <c r="DX260" s="74"/>
      <c r="DY260" s="74"/>
      <c r="DZ260" s="74"/>
      <c r="EA260" s="74"/>
      <c r="EB260" s="74"/>
      <c r="EC260" s="74"/>
      <c r="ED260" s="74"/>
      <c r="EE260" s="74"/>
      <c r="EF260" s="74"/>
      <c r="EG260" s="74"/>
      <c r="EH260" s="74"/>
      <c r="EI260" s="74"/>
      <c r="EJ260" s="192"/>
      <c r="EK260" s="73"/>
      <c r="EL260" s="74"/>
      <c r="EM260" s="192"/>
      <c r="EN260" s="74"/>
      <c r="EO260" s="74"/>
      <c r="EP260" s="74"/>
      <c r="EQ260" s="74"/>
      <c r="ER260" s="74"/>
      <c r="ES260" s="74"/>
      <c r="ET260" s="74"/>
      <c r="EU260" s="74"/>
      <c r="EV260" s="77"/>
      <c r="EW260" s="77"/>
      <c r="EX260" s="77"/>
      <c r="EY260" s="77"/>
      <c r="EZ260" s="74"/>
      <c r="FA260" s="74"/>
      <c r="FB260" s="74"/>
      <c r="FC260" s="74"/>
      <c r="FD260" s="74"/>
      <c r="FE260" s="74"/>
      <c r="FF260" s="74"/>
      <c r="FG260" s="74"/>
      <c r="FH260" s="74"/>
      <c r="FI260" s="74"/>
      <c r="FJ260" s="74"/>
      <c r="FK260" s="74"/>
      <c r="FL260" s="74"/>
      <c r="FM260" s="74"/>
      <c r="FN260" s="74"/>
      <c r="FO260" s="74"/>
      <c r="FP260" s="74"/>
      <c r="FQ260" s="74"/>
      <c r="FR260" s="74"/>
      <c r="FS260" s="74"/>
      <c r="FT260" s="74"/>
      <c r="FU260" s="74"/>
      <c r="FV260" s="74"/>
      <c r="FW260" s="74"/>
      <c r="FX260" s="74"/>
      <c r="FY260" s="74"/>
      <c r="FZ260" s="74"/>
      <c r="GA260" s="74"/>
      <c r="GB260" s="74"/>
      <c r="GC260" s="74"/>
      <c r="GD260" s="74">
        <v>0</v>
      </c>
      <c r="GE260" s="74"/>
      <c r="GF260" s="74"/>
      <c r="GG260" s="74"/>
      <c r="GH260" s="74">
        <v>0</v>
      </c>
      <c r="GI260" s="74"/>
      <c r="GJ260" s="74"/>
      <c r="GK260" s="74"/>
      <c r="GL260" s="74">
        <v>0</v>
      </c>
      <c r="GM260" s="74"/>
      <c r="GN260" s="74"/>
      <c r="GO260" s="74"/>
      <c r="GP260" s="74"/>
      <c r="GQ260" s="74"/>
      <c r="GR260" s="74"/>
      <c r="GS260" s="74"/>
      <c r="GT260" s="74"/>
      <c r="GU260" s="74"/>
      <c r="GV260" s="74"/>
      <c r="GW260" s="74"/>
      <c r="GX260" s="74"/>
      <c r="GY260" s="74"/>
      <c r="GZ260" s="74"/>
      <c r="HA260" s="74"/>
      <c r="HB260" s="74"/>
      <c r="HC260" s="74"/>
      <c r="HD260" s="74"/>
      <c r="HE260" s="74"/>
      <c r="HF260" s="74"/>
      <c r="HG260" s="74"/>
      <c r="HH260" s="74"/>
      <c r="HI260" s="74"/>
      <c r="HJ260" s="74"/>
      <c r="HK260" s="74"/>
      <c r="HL260" s="74"/>
      <c r="HM260" s="74"/>
      <c r="HN260" s="74"/>
      <c r="HO260" s="74"/>
      <c r="HP260" s="74"/>
      <c r="HQ260" s="74"/>
      <c r="HR260" s="74"/>
      <c r="HS260" s="74"/>
      <c r="HT260" s="74"/>
      <c r="HU260" s="74"/>
      <c r="HV260" s="74"/>
      <c r="HW260" s="74"/>
      <c r="HX260" s="74"/>
      <c r="HY260" s="74"/>
      <c r="HZ260" s="74"/>
      <c r="IA260" s="74"/>
      <c r="IB260" s="74"/>
      <c r="IC260" s="74"/>
      <c r="ID260" s="74"/>
      <c r="IE260" s="74"/>
      <c r="IF260" s="74"/>
      <c r="IG260" s="74"/>
      <c r="IH260" s="74"/>
      <c r="II260" s="74"/>
      <c r="IJ260" s="74"/>
      <c r="IK260" s="74"/>
      <c r="IL260" s="74"/>
      <c r="IM260" s="74"/>
    </row>
    <row r="261" spans="1:247" ht="15.75" x14ac:dyDescent="0.25">
      <c r="A261" s="10" t="s">
        <v>233</v>
      </c>
      <c r="B261" s="157">
        <f t="shared" si="686"/>
        <v>1017</v>
      </c>
      <c r="C261" s="157">
        <f t="shared" si="687"/>
        <v>1017</v>
      </c>
      <c r="D261" s="157">
        <f t="shared" si="688"/>
        <v>1017</v>
      </c>
      <c r="E261" s="157"/>
      <c r="F261" s="229">
        <f t="shared" si="661"/>
        <v>0</v>
      </c>
      <c r="G261" s="74">
        <f t="shared" si="783"/>
        <v>0</v>
      </c>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74"/>
      <c r="AG261" s="74"/>
      <c r="AH261" s="74"/>
      <c r="AI261" s="74"/>
      <c r="AJ261" s="74"/>
      <c r="AK261" s="74"/>
      <c r="AL261" s="74"/>
      <c r="AM261" s="74"/>
      <c r="AN261" s="74"/>
      <c r="AO261" s="74"/>
      <c r="AP261" s="74"/>
      <c r="AQ261" s="74"/>
      <c r="AR261" s="74"/>
      <c r="AS261" s="74"/>
      <c r="AT261" s="74"/>
      <c r="AU261" s="74"/>
      <c r="AV261" s="196"/>
      <c r="AW261" s="196"/>
      <c r="AX261" s="196"/>
      <c r="AY261" s="196"/>
      <c r="AZ261" s="74"/>
      <c r="BA261" s="74"/>
      <c r="BB261" s="74"/>
      <c r="BC261" s="192"/>
      <c r="BD261" s="192"/>
      <c r="BE261" s="74"/>
      <c r="BF261" s="74"/>
      <c r="BG261" s="192"/>
      <c r="BH261" s="74">
        <v>1017</v>
      </c>
      <c r="BI261" s="74">
        <v>1017</v>
      </c>
      <c r="BJ261" s="74">
        <v>0</v>
      </c>
      <c r="BK261" s="75">
        <f t="shared" si="689"/>
        <v>0</v>
      </c>
      <c r="BL261" s="74"/>
      <c r="BM261" s="74"/>
      <c r="BN261" s="74"/>
      <c r="BO261" s="192"/>
      <c r="BP261" s="192"/>
      <c r="BQ261" s="74"/>
      <c r="BR261" s="74"/>
      <c r="BS261" s="192"/>
      <c r="BT261" s="74"/>
      <c r="BU261" s="74"/>
      <c r="BV261" s="74"/>
      <c r="BW261" s="74"/>
      <c r="BX261" s="73"/>
      <c r="BY261" s="73"/>
      <c r="BZ261" s="74"/>
      <c r="CA261" s="192"/>
      <c r="CB261" s="74"/>
      <c r="CC261" s="74"/>
      <c r="CD261" s="74"/>
      <c r="CE261" s="192"/>
      <c r="CF261" s="74"/>
      <c r="CG261" s="74"/>
      <c r="CH261" s="74"/>
      <c r="CI261" s="74"/>
      <c r="CJ261" s="74"/>
      <c r="CK261" s="74"/>
      <c r="CL261" s="74"/>
      <c r="CM261" s="74"/>
      <c r="CN261" s="73"/>
      <c r="CO261" s="73"/>
      <c r="CP261" s="74"/>
      <c r="CQ261" s="192"/>
      <c r="CR261" s="73"/>
      <c r="CS261" s="73"/>
      <c r="CT261" s="74"/>
      <c r="CU261" s="192"/>
      <c r="CV261" s="74"/>
      <c r="CW261" s="74"/>
      <c r="CX261" s="74"/>
      <c r="CY261" s="192"/>
      <c r="CZ261" s="74"/>
      <c r="DA261" s="74"/>
      <c r="DB261" s="74"/>
      <c r="DC261" s="192"/>
      <c r="DD261" s="74"/>
      <c r="DE261" s="74"/>
      <c r="DF261" s="74"/>
      <c r="DG261" s="192"/>
      <c r="DH261" s="74"/>
      <c r="DI261" s="74"/>
      <c r="DJ261" s="74"/>
      <c r="DK261" s="192"/>
      <c r="DL261" s="74"/>
      <c r="DM261" s="74"/>
      <c r="DN261" s="74"/>
      <c r="DO261" s="192"/>
      <c r="DP261" s="74"/>
      <c r="DQ261" s="74"/>
      <c r="DR261" s="74"/>
      <c r="DS261" s="74"/>
      <c r="DT261" s="74"/>
      <c r="DU261" s="74"/>
      <c r="DV261" s="74"/>
      <c r="DW261" s="74"/>
      <c r="DX261" s="74"/>
      <c r="DY261" s="74"/>
      <c r="DZ261" s="74"/>
      <c r="EA261" s="74"/>
      <c r="EB261" s="74"/>
      <c r="EC261" s="74"/>
      <c r="ED261" s="74"/>
      <c r="EE261" s="74"/>
      <c r="EF261" s="74"/>
      <c r="EG261" s="74"/>
      <c r="EH261" s="74"/>
      <c r="EI261" s="74"/>
      <c r="EJ261" s="192"/>
      <c r="EK261" s="73"/>
      <c r="EL261" s="74"/>
      <c r="EM261" s="192"/>
      <c r="EN261" s="74"/>
      <c r="EO261" s="74"/>
      <c r="EP261" s="74"/>
      <c r="EQ261" s="74"/>
      <c r="ER261" s="74"/>
      <c r="ES261" s="74"/>
      <c r="ET261" s="74"/>
      <c r="EU261" s="74"/>
      <c r="EV261" s="77"/>
      <c r="EW261" s="77"/>
      <c r="EX261" s="77"/>
      <c r="EY261" s="77"/>
      <c r="EZ261" s="74"/>
      <c r="FA261" s="74"/>
      <c r="FB261" s="74"/>
      <c r="FC261" s="74"/>
      <c r="FD261" s="74"/>
      <c r="FE261" s="74"/>
      <c r="FF261" s="74"/>
      <c r="FG261" s="74"/>
      <c r="FH261" s="74"/>
      <c r="FI261" s="74"/>
      <c r="FJ261" s="74"/>
      <c r="FK261" s="74"/>
      <c r="FL261" s="74"/>
      <c r="FM261" s="74"/>
      <c r="FN261" s="74"/>
      <c r="FO261" s="74"/>
      <c r="FP261" s="74"/>
      <c r="FQ261" s="74"/>
      <c r="FR261" s="74"/>
      <c r="FS261" s="74"/>
      <c r="FT261" s="74"/>
      <c r="FU261" s="74"/>
      <c r="FV261" s="74"/>
      <c r="FW261" s="74"/>
      <c r="FX261" s="74"/>
      <c r="FY261" s="74"/>
      <c r="FZ261" s="74"/>
      <c r="GA261" s="74"/>
      <c r="GB261" s="74"/>
      <c r="GC261" s="74"/>
      <c r="GD261" s="74">
        <v>0</v>
      </c>
      <c r="GE261" s="74"/>
      <c r="GF261" s="74"/>
      <c r="GG261" s="74"/>
      <c r="GH261" s="74">
        <v>0</v>
      </c>
      <c r="GI261" s="74"/>
      <c r="GJ261" s="74"/>
      <c r="GK261" s="74"/>
      <c r="GL261" s="74">
        <v>0</v>
      </c>
      <c r="GM261" s="74"/>
      <c r="GN261" s="74"/>
      <c r="GO261" s="74"/>
      <c r="GP261" s="74"/>
      <c r="GQ261" s="74"/>
      <c r="GR261" s="74"/>
      <c r="GS261" s="74"/>
      <c r="GT261" s="74"/>
      <c r="GU261" s="74"/>
      <c r="GV261" s="74"/>
      <c r="GW261" s="74"/>
      <c r="GX261" s="74"/>
      <c r="GY261" s="74"/>
      <c r="GZ261" s="74"/>
      <c r="HA261" s="74"/>
      <c r="HB261" s="74"/>
      <c r="HC261" s="74"/>
      <c r="HD261" s="74"/>
      <c r="HE261" s="74"/>
      <c r="HF261" s="74"/>
      <c r="HG261" s="74"/>
      <c r="HH261" s="74"/>
      <c r="HI261" s="74"/>
      <c r="HJ261" s="74"/>
      <c r="HK261" s="74"/>
      <c r="HL261" s="74"/>
      <c r="HM261" s="74"/>
      <c r="HN261" s="74"/>
      <c r="HO261" s="74"/>
      <c r="HP261" s="74"/>
      <c r="HQ261" s="74"/>
      <c r="HR261" s="74"/>
      <c r="HS261" s="74"/>
      <c r="HT261" s="74"/>
      <c r="HU261" s="74"/>
      <c r="HV261" s="74"/>
      <c r="HW261" s="74"/>
      <c r="HX261" s="74"/>
      <c r="HY261" s="74"/>
      <c r="HZ261" s="74"/>
      <c r="IA261" s="74"/>
      <c r="IB261" s="74"/>
      <c r="IC261" s="74"/>
      <c r="ID261" s="74"/>
      <c r="IE261" s="74"/>
      <c r="IF261" s="74"/>
      <c r="IG261" s="74"/>
      <c r="IH261" s="74"/>
      <c r="II261" s="74"/>
      <c r="IJ261" s="74"/>
      <c r="IK261" s="74"/>
      <c r="IL261" s="74"/>
      <c r="IM261" s="74"/>
    </row>
    <row r="262" spans="1:247" ht="15.75" x14ac:dyDescent="0.25">
      <c r="A262" s="10" t="s">
        <v>234</v>
      </c>
      <c r="B262" s="157">
        <f t="shared" si="686"/>
        <v>2409</v>
      </c>
      <c r="C262" s="157">
        <f t="shared" si="687"/>
        <v>2409</v>
      </c>
      <c r="D262" s="157">
        <f t="shared" si="688"/>
        <v>2409</v>
      </c>
      <c r="E262" s="157"/>
      <c r="F262" s="229">
        <f t="shared" si="661"/>
        <v>0</v>
      </c>
      <c r="G262" s="74">
        <f t="shared" si="783"/>
        <v>0</v>
      </c>
      <c r="H262" s="74"/>
      <c r="I262" s="74"/>
      <c r="J262" s="74"/>
      <c r="K262" s="74"/>
      <c r="L262" s="74"/>
      <c r="M262" s="74"/>
      <c r="N262" s="74"/>
      <c r="O262" s="74"/>
      <c r="P262" s="74"/>
      <c r="Q262" s="74"/>
      <c r="R262" s="74"/>
      <c r="S262" s="74"/>
      <c r="T262" s="74"/>
      <c r="U262" s="74"/>
      <c r="V262" s="74"/>
      <c r="W262" s="74"/>
      <c r="X262" s="74"/>
      <c r="Y262" s="74"/>
      <c r="Z262" s="74"/>
      <c r="AA262" s="74"/>
      <c r="AB262" s="74"/>
      <c r="AC262" s="74"/>
      <c r="AD262" s="74"/>
      <c r="AE262" s="74"/>
      <c r="AF262" s="74"/>
      <c r="AG262" s="74"/>
      <c r="AH262" s="74"/>
      <c r="AI262" s="74"/>
      <c r="AJ262" s="74"/>
      <c r="AK262" s="74"/>
      <c r="AL262" s="74"/>
      <c r="AM262" s="74"/>
      <c r="AN262" s="74"/>
      <c r="AO262" s="74"/>
      <c r="AP262" s="74"/>
      <c r="AQ262" s="74"/>
      <c r="AR262" s="74"/>
      <c r="AS262" s="74"/>
      <c r="AT262" s="74"/>
      <c r="AU262" s="74"/>
      <c r="AV262" s="196"/>
      <c r="AW262" s="196"/>
      <c r="AX262" s="196"/>
      <c r="AY262" s="196"/>
      <c r="AZ262" s="74"/>
      <c r="BA262" s="74"/>
      <c r="BB262" s="74"/>
      <c r="BC262" s="192"/>
      <c r="BD262" s="192"/>
      <c r="BE262" s="74"/>
      <c r="BF262" s="74"/>
      <c r="BG262" s="192"/>
      <c r="BH262" s="74">
        <v>2409</v>
      </c>
      <c r="BI262" s="74">
        <v>2409</v>
      </c>
      <c r="BJ262" s="74">
        <v>0</v>
      </c>
      <c r="BK262" s="75">
        <f t="shared" si="689"/>
        <v>0</v>
      </c>
      <c r="BL262" s="74"/>
      <c r="BM262" s="74"/>
      <c r="BN262" s="74"/>
      <c r="BO262" s="192"/>
      <c r="BP262" s="192"/>
      <c r="BQ262" s="74"/>
      <c r="BR262" s="74"/>
      <c r="BS262" s="192"/>
      <c r="BT262" s="74"/>
      <c r="BU262" s="74"/>
      <c r="BV262" s="74"/>
      <c r="BW262" s="74"/>
      <c r="BX262" s="73"/>
      <c r="BY262" s="73"/>
      <c r="BZ262" s="74"/>
      <c r="CA262" s="192"/>
      <c r="CB262" s="74"/>
      <c r="CC262" s="74"/>
      <c r="CD262" s="74"/>
      <c r="CE262" s="192"/>
      <c r="CF262" s="74"/>
      <c r="CG262" s="74"/>
      <c r="CH262" s="74"/>
      <c r="CI262" s="74"/>
      <c r="CJ262" s="74"/>
      <c r="CK262" s="74"/>
      <c r="CL262" s="74"/>
      <c r="CM262" s="74"/>
      <c r="CN262" s="73"/>
      <c r="CO262" s="73"/>
      <c r="CP262" s="74"/>
      <c r="CQ262" s="192"/>
      <c r="CR262" s="73"/>
      <c r="CS262" s="73"/>
      <c r="CT262" s="74"/>
      <c r="CU262" s="192"/>
      <c r="CV262" s="74"/>
      <c r="CW262" s="74"/>
      <c r="CX262" s="74"/>
      <c r="CY262" s="192"/>
      <c r="CZ262" s="74"/>
      <c r="DA262" s="74"/>
      <c r="DB262" s="74"/>
      <c r="DC262" s="192"/>
      <c r="DD262" s="74"/>
      <c r="DE262" s="74"/>
      <c r="DF262" s="74"/>
      <c r="DG262" s="192"/>
      <c r="DH262" s="74"/>
      <c r="DI262" s="74"/>
      <c r="DJ262" s="74"/>
      <c r="DK262" s="192"/>
      <c r="DL262" s="74"/>
      <c r="DM262" s="74"/>
      <c r="DN262" s="74"/>
      <c r="DO262" s="192"/>
      <c r="DP262" s="74"/>
      <c r="DQ262" s="74"/>
      <c r="DR262" s="74"/>
      <c r="DS262" s="74"/>
      <c r="DT262" s="74"/>
      <c r="DU262" s="74"/>
      <c r="DV262" s="74"/>
      <c r="DW262" s="74"/>
      <c r="DX262" s="74"/>
      <c r="DY262" s="74"/>
      <c r="DZ262" s="74"/>
      <c r="EA262" s="74"/>
      <c r="EB262" s="74"/>
      <c r="EC262" s="74"/>
      <c r="ED262" s="74"/>
      <c r="EE262" s="74"/>
      <c r="EF262" s="74"/>
      <c r="EG262" s="74"/>
      <c r="EH262" s="74"/>
      <c r="EI262" s="74"/>
      <c r="EJ262" s="192"/>
      <c r="EK262" s="73"/>
      <c r="EL262" s="74"/>
      <c r="EM262" s="192"/>
      <c r="EN262" s="74"/>
      <c r="EO262" s="74"/>
      <c r="EP262" s="74"/>
      <c r="EQ262" s="74"/>
      <c r="ER262" s="74"/>
      <c r="ES262" s="74"/>
      <c r="ET262" s="74"/>
      <c r="EU262" s="74"/>
      <c r="EV262" s="77"/>
      <c r="EW262" s="77"/>
      <c r="EX262" s="77"/>
      <c r="EY262" s="77"/>
      <c r="EZ262" s="74"/>
      <c r="FA262" s="74"/>
      <c r="FB262" s="74"/>
      <c r="FC262" s="74"/>
      <c r="FD262" s="74"/>
      <c r="FE262" s="74"/>
      <c r="FF262" s="74"/>
      <c r="FG262" s="74"/>
      <c r="FH262" s="74"/>
      <c r="FI262" s="74"/>
      <c r="FJ262" s="74"/>
      <c r="FK262" s="74"/>
      <c r="FL262" s="74"/>
      <c r="FM262" s="74"/>
      <c r="FN262" s="74"/>
      <c r="FO262" s="74"/>
      <c r="FP262" s="74"/>
      <c r="FQ262" s="74"/>
      <c r="FR262" s="74"/>
      <c r="FS262" s="74"/>
      <c r="FT262" s="74"/>
      <c r="FU262" s="74"/>
      <c r="FV262" s="74"/>
      <c r="FW262" s="74"/>
      <c r="FX262" s="74"/>
      <c r="FY262" s="74"/>
      <c r="FZ262" s="74"/>
      <c r="GA262" s="74"/>
      <c r="GB262" s="74"/>
      <c r="GC262" s="74"/>
      <c r="GD262" s="74"/>
      <c r="GE262" s="74"/>
      <c r="GF262" s="74"/>
      <c r="GG262" s="74"/>
      <c r="GH262" s="74"/>
      <c r="GI262" s="74"/>
      <c r="GJ262" s="74"/>
      <c r="GK262" s="74"/>
      <c r="GL262" s="74"/>
      <c r="GM262" s="74"/>
      <c r="GN262" s="74"/>
      <c r="GO262" s="74"/>
      <c r="GP262" s="74"/>
      <c r="GQ262" s="74"/>
      <c r="GR262" s="74"/>
      <c r="GS262" s="74"/>
      <c r="GT262" s="74"/>
      <c r="GU262" s="74"/>
      <c r="GV262" s="74"/>
      <c r="GW262" s="74"/>
      <c r="GX262" s="74"/>
      <c r="GY262" s="74"/>
      <c r="GZ262" s="74"/>
      <c r="HA262" s="74"/>
      <c r="HB262" s="74"/>
      <c r="HC262" s="74"/>
      <c r="HD262" s="74"/>
      <c r="HE262" s="74"/>
      <c r="HF262" s="74"/>
      <c r="HG262" s="74"/>
      <c r="HH262" s="74"/>
      <c r="HI262" s="74"/>
      <c r="HJ262" s="74"/>
      <c r="HK262" s="74"/>
      <c r="HL262" s="74"/>
      <c r="HM262" s="74"/>
      <c r="HN262" s="74"/>
      <c r="HO262" s="74"/>
      <c r="HP262" s="74"/>
      <c r="HQ262" s="74"/>
      <c r="HR262" s="74"/>
      <c r="HS262" s="74"/>
      <c r="HT262" s="74"/>
      <c r="HU262" s="74"/>
      <c r="HV262" s="74"/>
      <c r="HW262" s="74"/>
      <c r="HX262" s="74"/>
      <c r="HY262" s="74"/>
      <c r="HZ262" s="74"/>
      <c r="IA262" s="74"/>
      <c r="IB262" s="74"/>
      <c r="IC262" s="74"/>
      <c r="ID262" s="74"/>
      <c r="IE262" s="74"/>
      <c r="IF262" s="74"/>
      <c r="IG262" s="74"/>
      <c r="IH262" s="74"/>
      <c r="II262" s="74"/>
      <c r="IJ262" s="74"/>
      <c r="IK262" s="74"/>
      <c r="IL262" s="74"/>
      <c r="IM262" s="74"/>
    </row>
    <row r="263" spans="1:247" ht="15.75" x14ac:dyDescent="0.25">
      <c r="A263" s="10" t="s">
        <v>235</v>
      </c>
      <c r="B263" s="157">
        <f t="shared" si="686"/>
        <v>1815</v>
      </c>
      <c r="C263" s="157">
        <f t="shared" si="687"/>
        <v>1815</v>
      </c>
      <c r="D263" s="157">
        <f t="shared" si="688"/>
        <v>1815</v>
      </c>
      <c r="E263" s="157"/>
      <c r="F263" s="229">
        <f t="shared" si="661"/>
        <v>0</v>
      </c>
      <c r="G263" s="74">
        <f t="shared" si="783"/>
        <v>0</v>
      </c>
      <c r="H263" s="74"/>
      <c r="I263" s="74"/>
      <c r="J263" s="74"/>
      <c r="K263" s="74"/>
      <c r="L263" s="74"/>
      <c r="M263" s="74"/>
      <c r="N263" s="74"/>
      <c r="O263" s="74"/>
      <c r="P263" s="74"/>
      <c r="Q263" s="74"/>
      <c r="R263" s="74"/>
      <c r="S263" s="74"/>
      <c r="T263" s="74"/>
      <c r="U263" s="74"/>
      <c r="V263" s="74"/>
      <c r="W263" s="74"/>
      <c r="X263" s="74"/>
      <c r="Y263" s="74"/>
      <c r="Z263" s="74"/>
      <c r="AA263" s="74"/>
      <c r="AB263" s="74"/>
      <c r="AC263" s="74"/>
      <c r="AD263" s="74"/>
      <c r="AE263" s="74"/>
      <c r="AF263" s="74"/>
      <c r="AG263" s="74"/>
      <c r="AH263" s="74"/>
      <c r="AI263" s="74"/>
      <c r="AJ263" s="74"/>
      <c r="AK263" s="74"/>
      <c r="AL263" s="74"/>
      <c r="AM263" s="74"/>
      <c r="AN263" s="74"/>
      <c r="AO263" s="74"/>
      <c r="AP263" s="74"/>
      <c r="AQ263" s="74"/>
      <c r="AR263" s="74"/>
      <c r="AS263" s="74"/>
      <c r="AT263" s="74"/>
      <c r="AU263" s="74"/>
      <c r="AV263" s="196"/>
      <c r="AW263" s="196"/>
      <c r="AX263" s="196"/>
      <c r="AY263" s="196"/>
      <c r="AZ263" s="74"/>
      <c r="BA263" s="74"/>
      <c r="BB263" s="74"/>
      <c r="BC263" s="192"/>
      <c r="BD263" s="192"/>
      <c r="BE263" s="74"/>
      <c r="BF263" s="74"/>
      <c r="BG263" s="192"/>
      <c r="BH263" s="74">
        <v>1815</v>
      </c>
      <c r="BI263" s="74">
        <v>1815</v>
      </c>
      <c r="BJ263" s="74">
        <v>0</v>
      </c>
      <c r="BK263" s="75">
        <f t="shared" si="689"/>
        <v>0</v>
      </c>
      <c r="BL263" s="74"/>
      <c r="BM263" s="74"/>
      <c r="BN263" s="74"/>
      <c r="BO263" s="192"/>
      <c r="BP263" s="192"/>
      <c r="BQ263" s="74"/>
      <c r="BR263" s="74"/>
      <c r="BS263" s="192"/>
      <c r="BT263" s="74"/>
      <c r="BU263" s="74"/>
      <c r="BV263" s="74"/>
      <c r="BW263" s="74"/>
      <c r="BX263" s="73"/>
      <c r="BY263" s="73"/>
      <c r="BZ263" s="74"/>
      <c r="CA263" s="192"/>
      <c r="CB263" s="74"/>
      <c r="CC263" s="74"/>
      <c r="CD263" s="74"/>
      <c r="CE263" s="192"/>
      <c r="CF263" s="74"/>
      <c r="CG263" s="74"/>
      <c r="CH263" s="74"/>
      <c r="CI263" s="74"/>
      <c r="CJ263" s="74"/>
      <c r="CK263" s="74"/>
      <c r="CL263" s="74"/>
      <c r="CM263" s="74"/>
      <c r="CN263" s="73"/>
      <c r="CO263" s="73"/>
      <c r="CP263" s="74"/>
      <c r="CQ263" s="192"/>
      <c r="CR263" s="73"/>
      <c r="CS263" s="73"/>
      <c r="CT263" s="74"/>
      <c r="CU263" s="192"/>
      <c r="CV263" s="74"/>
      <c r="CW263" s="74"/>
      <c r="CX263" s="74"/>
      <c r="CY263" s="192"/>
      <c r="CZ263" s="74"/>
      <c r="DA263" s="74"/>
      <c r="DB263" s="74"/>
      <c r="DC263" s="192"/>
      <c r="DD263" s="74"/>
      <c r="DE263" s="74"/>
      <c r="DF263" s="74"/>
      <c r="DG263" s="192"/>
      <c r="DH263" s="74"/>
      <c r="DI263" s="74"/>
      <c r="DJ263" s="74"/>
      <c r="DK263" s="192"/>
      <c r="DL263" s="74"/>
      <c r="DM263" s="74"/>
      <c r="DN263" s="74"/>
      <c r="DO263" s="192"/>
      <c r="DP263" s="74"/>
      <c r="DQ263" s="74"/>
      <c r="DR263" s="74"/>
      <c r="DS263" s="74"/>
      <c r="DT263" s="74"/>
      <c r="DU263" s="74"/>
      <c r="DV263" s="74"/>
      <c r="DW263" s="74"/>
      <c r="DX263" s="74"/>
      <c r="DY263" s="74"/>
      <c r="DZ263" s="74"/>
      <c r="EA263" s="74"/>
      <c r="EB263" s="74"/>
      <c r="EC263" s="74"/>
      <c r="ED263" s="74"/>
      <c r="EE263" s="74"/>
      <c r="EF263" s="74"/>
      <c r="EG263" s="74"/>
      <c r="EH263" s="74"/>
      <c r="EI263" s="74"/>
      <c r="EJ263" s="192"/>
      <c r="EK263" s="73"/>
      <c r="EL263" s="74"/>
      <c r="EM263" s="192"/>
      <c r="EN263" s="74"/>
      <c r="EO263" s="74"/>
      <c r="EP263" s="74"/>
      <c r="EQ263" s="74"/>
      <c r="ER263" s="74"/>
      <c r="ES263" s="74"/>
      <c r="ET263" s="74"/>
      <c r="EU263" s="74"/>
      <c r="EV263" s="77"/>
      <c r="EW263" s="77"/>
      <c r="EX263" s="77"/>
      <c r="EY263" s="77"/>
      <c r="EZ263" s="74"/>
      <c r="FA263" s="74"/>
      <c r="FB263" s="74"/>
      <c r="FC263" s="74"/>
      <c r="FD263" s="74"/>
      <c r="FE263" s="74"/>
      <c r="FF263" s="74"/>
      <c r="FG263" s="74"/>
      <c r="FH263" s="74"/>
      <c r="FI263" s="74"/>
      <c r="FJ263" s="74"/>
      <c r="FK263" s="74"/>
      <c r="FL263" s="74"/>
      <c r="FM263" s="74"/>
      <c r="FN263" s="74"/>
      <c r="FO263" s="74"/>
      <c r="FP263" s="74"/>
      <c r="FQ263" s="74"/>
      <c r="FR263" s="74"/>
      <c r="FS263" s="74"/>
      <c r="FT263" s="74"/>
      <c r="FU263" s="74"/>
      <c r="FV263" s="74"/>
      <c r="FW263" s="74"/>
      <c r="FX263" s="74"/>
      <c r="FY263" s="74"/>
      <c r="FZ263" s="74"/>
      <c r="GA263" s="74"/>
      <c r="GB263" s="74"/>
      <c r="GC263" s="74"/>
      <c r="GD263" s="74"/>
      <c r="GE263" s="74"/>
      <c r="GF263" s="74"/>
      <c r="GG263" s="74"/>
      <c r="GH263" s="74"/>
      <c r="GI263" s="74"/>
      <c r="GJ263" s="74"/>
      <c r="GK263" s="74"/>
      <c r="GL263" s="74"/>
      <c r="GM263" s="74"/>
      <c r="GN263" s="74"/>
      <c r="GO263" s="74"/>
      <c r="GP263" s="74"/>
      <c r="GQ263" s="74"/>
      <c r="GR263" s="74"/>
      <c r="GS263" s="74"/>
      <c r="GT263" s="74"/>
      <c r="GU263" s="74"/>
      <c r="GV263" s="74"/>
      <c r="GW263" s="74"/>
      <c r="GX263" s="74"/>
      <c r="GY263" s="74"/>
      <c r="GZ263" s="74"/>
      <c r="HA263" s="74"/>
      <c r="HB263" s="74"/>
      <c r="HC263" s="74"/>
      <c r="HD263" s="74"/>
      <c r="HE263" s="74"/>
      <c r="HF263" s="74"/>
      <c r="HG263" s="74"/>
      <c r="HH263" s="74"/>
      <c r="HI263" s="74"/>
      <c r="HJ263" s="74"/>
      <c r="HK263" s="74"/>
      <c r="HL263" s="74"/>
      <c r="HM263" s="74"/>
      <c r="HN263" s="74"/>
      <c r="HO263" s="74"/>
      <c r="HP263" s="74"/>
      <c r="HQ263" s="74"/>
      <c r="HR263" s="74"/>
      <c r="HS263" s="74"/>
      <c r="HT263" s="74"/>
      <c r="HU263" s="74"/>
      <c r="HV263" s="74"/>
      <c r="HW263" s="74"/>
      <c r="HX263" s="74"/>
      <c r="HY263" s="74"/>
      <c r="HZ263" s="74"/>
      <c r="IA263" s="74"/>
      <c r="IB263" s="74"/>
      <c r="IC263" s="74"/>
      <c r="ID263" s="74"/>
      <c r="IE263" s="74"/>
      <c r="IF263" s="74"/>
      <c r="IG263" s="74"/>
      <c r="IH263" s="74"/>
      <c r="II263" s="74"/>
      <c r="IJ263" s="74"/>
      <c r="IK263" s="74"/>
      <c r="IL263" s="74"/>
      <c r="IM263" s="74"/>
    </row>
    <row r="264" spans="1:247" ht="15.75" x14ac:dyDescent="0.25">
      <c r="A264" s="10" t="s">
        <v>236</v>
      </c>
      <c r="B264" s="157">
        <f t="shared" si="686"/>
        <v>1446</v>
      </c>
      <c r="C264" s="157">
        <f t="shared" si="687"/>
        <v>1446</v>
      </c>
      <c r="D264" s="157">
        <f t="shared" si="688"/>
        <v>1446</v>
      </c>
      <c r="E264" s="157"/>
      <c r="F264" s="229">
        <f t="shared" si="661"/>
        <v>0</v>
      </c>
      <c r="G264" s="74">
        <f t="shared" si="783"/>
        <v>0</v>
      </c>
      <c r="H264" s="74"/>
      <c r="I264" s="74"/>
      <c r="J264" s="74"/>
      <c r="K264" s="74"/>
      <c r="L264" s="74"/>
      <c r="M264" s="74"/>
      <c r="N264" s="74"/>
      <c r="O264" s="74"/>
      <c r="P264" s="74"/>
      <c r="Q264" s="74"/>
      <c r="R264" s="74"/>
      <c r="S264" s="74"/>
      <c r="T264" s="74"/>
      <c r="U264" s="74"/>
      <c r="V264" s="74"/>
      <c r="W264" s="74"/>
      <c r="X264" s="74"/>
      <c r="Y264" s="74"/>
      <c r="Z264" s="74"/>
      <c r="AA264" s="74"/>
      <c r="AB264" s="74"/>
      <c r="AC264" s="74"/>
      <c r="AD264" s="74"/>
      <c r="AE264" s="74"/>
      <c r="AF264" s="74"/>
      <c r="AG264" s="74"/>
      <c r="AH264" s="74"/>
      <c r="AI264" s="74"/>
      <c r="AJ264" s="74"/>
      <c r="AK264" s="74"/>
      <c r="AL264" s="74"/>
      <c r="AM264" s="74"/>
      <c r="AN264" s="74"/>
      <c r="AO264" s="74"/>
      <c r="AP264" s="74"/>
      <c r="AQ264" s="74"/>
      <c r="AR264" s="74"/>
      <c r="AS264" s="74"/>
      <c r="AT264" s="74"/>
      <c r="AU264" s="74"/>
      <c r="AV264" s="196"/>
      <c r="AW264" s="196"/>
      <c r="AX264" s="196"/>
      <c r="AY264" s="196"/>
      <c r="AZ264" s="74"/>
      <c r="BA264" s="74"/>
      <c r="BB264" s="74"/>
      <c r="BC264" s="192"/>
      <c r="BD264" s="192"/>
      <c r="BE264" s="74"/>
      <c r="BF264" s="74"/>
      <c r="BG264" s="192"/>
      <c r="BH264" s="74">
        <v>1446</v>
      </c>
      <c r="BI264" s="74">
        <v>1446</v>
      </c>
      <c r="BJ264" s="74">
        <v>0</v>
      </c>
      <c r="BK264" s="75">
        <f t="shared" si="689"/>
        <v>0</v>
      </c>
      <c r="BL264" s="74"/>
      <c r="BM264" s="74"/>
      <c r="BN264" s="74"/>
      <c r="BO264" s="192"/>
      <c r="BP264" s="192"/>
      <c r="BQ264" s="74"/>
      <c r="BR264" s="74"/>
      <c r="BS264" s="192"/>
      <c r="BT264" s="74"/>
      <c r="BU264" s="74"/>
      <c r="BV264" s="74"/>
      <c r="BW264" s="74"/>
      <c r="BX264" s="73"/>
      <c r="BY264" s="73"/>
      <c r="BZ264" s="74"/>
      <c r="CA264" s="192"/>
      <c r="CB264" s="74"/>
      <c r="CC264" s="74"/>
      <c r="CD264" s="74"/>
      <c r="CE264" s="192"/>
      <c r="CF264" s="74"/>
      <c r="CG264" s="74"/>
      <c r="CH264" s="74"/>
      <c r="CI264" s="74"/>
      <c r="CJ264" s="74"/>
      <c r="CK264" s="74"/>
      <c r="CL264" s="74"/>
      <c r="CM264" s="74"/>
      <c r="CN264" s="73"/>
      <c r="CO264" s="73"/>
      <c r="CP264" s="74"/>
      <c r="CQ264" s="192"/>
      <c r="CR264" s="73"/>
      <c r="CS264" s="73"/>
      <c r="CT264" s="74"/>
      <c r="CU264" s="192"/>
      <c r="CV264" s="74"/>
      <c r="CW264" s="74"/>
      <c r="CX264" s="74"/>
      <c r="CY264" s="192"/>
      <c r="CZ264" s="74"/>
      <c r="DA264" s="74"/>
      <c r="DB264" s="74"/>
      <c r="DC264" s="192"/>
      <c r="DD264" s="74"/>
      <c r="DE264" s="74"/>
      <c r="DF264" s="74"/>
      <c r="DG264" s="192"/>
      <c r="DH264" s="74"/>
      <c r="DI264" s="74"/>
      <c r="DJ264" s="74"/>
      <c r="DK264" s="192"/>
      <c r="DL264" s="74"/>
      <c r="DM264" s="74"/>
      <c r="DN264" s="74"/>
      <c r="DO264" s="192"/>
      <c r="DP264" s="74"/>
      <c r="DQ264" s="74"/>
      <c r="DR264" s="74"/>
      <c r="DS264" s="74"/>
      <c r="DT264" s="74"/>
      <c r="DU264" s="74"/>
      <c r="DV264" s="74"/>
      <c r="DW264" s="74"/>
      <c r="DX264" s="74"/>
      <c r="DY264" s="74"/>
      <c r="DZ264" s="74"/>
      <c r="EA264" s="74"/>
      <c r="EB264" s="74"/>
      <c r="EC264" s="74"/>
      <c r="ED264" s="74"/>
      <c r="EE264" s="74"/>
      <c r="EF264" s="74"/>
      <c r="EG264" s="74"/>
      <c r="EH264" s="74"/>
      <c r="EI264" s="74"/>
      <c r="EJ264" s="192"/>
      <c r="EK264" s="73"/>
      <c r="EL264" s="74"/>
      <c r="EM264" s="192"/>
      <c r="EN264" s="74"/>
      <c r="EO264" s="74"/>
      <c r="EP264" s="74"/>
      <c r="EQ264" s="74"/>
      <c r="ER264" s="74"/>
      <c r="ES264" s="74"/>
      <c r="ET264" s="74"/>
      <c r="EU264" s="74"/>
      <c r="EV264" s="77"/>
      <c r="EW264" s="77"/>
      <c r="EX264" s="77"/>
      <c r="EY264" s="77"/>
      <c r="EZ264" s="74"/>
      <c r="FA264" s="74"/>
      <c r="FB264" s="74"/>
      <c r="FC264" s="74"/>
      <c r="FD264" s="74"/>
      <c r="FE264" s="74"/>
      <c r="FF264" s="74"/>
      <c r="FG264" s="74"/>
      <c r="FH264" s="74"/>
      <c r="FI264" s="74"/>
      <c r="FJ264" s="74"/>
      <c r="FK264" s="74"/>
      <c r="FL264" s="74"/>
      <c r="FM264" s="74"/>
      <c r="FN264" s="74"/>
      <c r="FO264" s="74"/>
      <c r="FP264" s="74"/>
      <c r="FQ264" s="74"/>
      <c r="FR264" s="74"/>
      <c r="FS264" s="74"/>
      <c r="FT264" s="74"/>
      <c r="FU264" s="74"/>
      <c r="FV264" s="74"/>
      <c r="FW264" s="74"/>
      <c r="FX264" s="74"/>
      <c r="FY264" s="74"/>
      <c r="FZ264" s="74"/>
      <c r="GA264" s="74"/>
      <c r="GB264" s="74"/>
      <c r="GC264" s="74"/>
      <c r="GD264" s="74"/>
      <c r="GE264" s="74"/>
      <c r="GF264" s="74"/>
      <c r="GG264" s="74"/>
      <c r="GH264" s="74"/>
      <c r="GI264" s="74"/>
      <c r="GJ264" s="74"/>
      <c r="GK264" s="74"/>
      <c r="GL264" s="74"/>
      <c r="GM264" s="74"/>
      <c r="GN264" s="74"/>
      <c r="GO264" s="74"/>
      <c r="GP264" s="74"/>
      <c r="GQ264" s="74"/>
      <c r="GR264" s="74"/>
      <c r="GS264" s="74"/>
      <c r="GT264" s="74"/>
      <c r="GU264" s="74"/>
      <c r="GV264" s="74"/>
      <c r="GW264" s="74"/>
      <c r="GX264" s="74"/>
      <c r="GY264" s="74"/>
      <c r="GZ264" s="74"/>
      <c r="HA264" s="74"/>
      <c r="HB264" s="74"/>
      <c r="HC264" s="74"/>
      <c r="HD264" s="74"/>
      <c r="HE264" s="74"/>
      <c r="HF264" s="74"/>
      <c r="HG264" s="74"/>
      <c r="HH264" s="74"/>
      <c r="HI264" s="74"/>
      <c r="HJ264" s="74"/>
      <c r="HK264" s="74"/>
      <c r="HL264" s="74"/>
      <c r="HM264" s="74"/>
      <c r="HN264" s="74"/>
      <c r="HO264" s="74"/>
      <c r="HP264" s="74"/>
      <c r="HQ264" s="74"/>
      <c r="HR264" s="74"/>
      <c r="HS264" s="74"/>
      <c r="HT264" s="74"/>
      <c r="HU264" s="74"/>
      <c r="HV264" s="74"/>
      <c r="HW264" s="74"/>
      <c r="HX264" s="74"/>
      <c r="HY264" s="74"/>
      <c r="HZ264" s="74"/>
      <c r="IA264" s="74"/>
      <c r="IB264" s="74"/>
      <c r="IC264" s="74"/>
      <c r="ID264" s="74"/>
      <c r="IE264" s="74"/>
      <c r="IF264" s="74"/>
      <c r="IG264" s="74"/>
      <c r="IH264" s="74"/>
      <c r="II264" s="74"/>
      <c r="IJ264" s="74"/>
      <c r="IK264" s="74"/>
      <c r="IL264" s="74"/>
      <c r="IM264" s="74"/>
    </row>
    <row r="265" spans="1:247" ht="15.75" x14ac:dyDescent="0.25">
      <c r="A265" s="10" t="s">
        <v>141</v>
      </c>
      <c r="B265" s="157">
        <f t="shared" si="686"/>
        <v>1509</v>
      </c>
      <c r="C265" s="157">
        <f t="shared" si="687"/>
        <v>1509</v>
      </c>
      <c r="D265" s="157">
        <f t="shared" si="688"/>
        <v>1509</v>
      </c>
      <c r="E265" s="157"/>
      <c r="F265" s="229">
        <f t="shared" si="661"/>
        <v>0</v>
      </c>
      <c r="G265" s="74">
        <f t="shared" si="783"/>
        <v>0</v>
      </c>
      <c r="H265" s="74"/>
      <c r="I265" s="74"/>
      <c r="J265" s="74"/>
      <c r="K265" s="74"/>
      <c r="L265" s="74"/>
      <c r="M265" s="74"/>
      <c r="N265" s="74"/>
      <c r="O265" s="74"/>
      <c r="P265" s="74"/>
      <c r="Q265" s="74"/>
      <c r="R265" s="74"/>
      <c r="S265" s="74"/>
      <c r="T265" s="74"/>
      <c r="U265" s="74"/>
      <c r="V265" s="74"/>
      <c r="W265" s="74"/>
      <c r="X265" s="74"/>
      <c r="Y265" s="74"/>
      <c r="Z265" s="74"/>
      <c r="AA265" s="74"/>
      <c r="AB265" s="74"/>
      <c r="AC265" s="74"/>
      <c r="AD265" s="74"/>
      <c r="AE265" s="74"/>
      <c r="AF265" s="74"/>
      <c r="AG265" s="74"/>
      <c r="AH265" s="74"/>
      <c r="AI265" s="74"/>
      <c r="AJ265" s="74"/>
      <c r="AK265" s="74"/>
      <c r="AL265" s="74"/>
      <c r="AM265" s="74"/>
      <c r="AN265" s="74"/>
      <c r="AO265" s="74"/>
      <c r="AP265" s="74"/>
      <c r="AQ265" s="74"/>
      <c r="AR265" s="74"/>
      <c r="AS265" s="74"/>
      <c r="AT265" s="74"/>
      <c r="AU265" s="74"/>
      <c r="AV265" s="196"/>
      <c r="AW265" s="196"/>
      <c r="AX265" s="196"/>
      <c r="AY265" s="196"/>
      <c r="AZ265" s="74"/>
      <c r="BA265" s="74"/>
      <c r="BB265" s="74"/>
      <c r="BC265" s="192"/>
      <c r="BD265" s="192"/>
      <c r="BE265" s="74"/>
      <c r="BF265" s="74"/>
      <c r="BG265" s="192"/>
      <c r="BH265" s="74">
        <v>1509</v>
      </c>
      <c r="BI265" s="74">
        <v>1509</v>
      </c>
      <c r="BJ265" s="74">
        <v>0</v>
      </c>
      <c r="BK265" s="75">
        <f t="shared" si="689"/>
        <v>0</v>
      </c>
      <c r="BL265" s="74"/>
      <c r="BM265" s="74"/>
      <c r="BN265" s="74"/>
      <c r="BO265" s="192"/>
      <c r="BP265" s="192"/>
      <c r="BQ265" s="74"/>
      <c r="BR265" s="74"/>
      <c r="BS265" s="192"/>
      <c r="BT265" s="74"/>
      <c r="BU265" s="74"/>
      <c r="BV265" s="74"/>
      <c r="BW265" s="74"/>
      <c r="BX265" s="73"/>
      <c r="BY265" s="73"/>
      <c r="BZ265" s="74"/>
      <c r="CA265" s="192"/>
      <c r="CB265" s="74"/>
      <c r="CC265" s="74"/>
      <c r="CD265" s="74"/>
      <c r="CE265" s="192"/>
      <c r="CF265" s="74"/>
      <c r="CG265" s="74"/>
      <c r="CH265" s="74"/>
      <c r="CI265" s="74"/>
      <c r="CJ265" s="74"/>
      <c r="CK265" s="74"/>
      <c r="CL265" s="74"/>
      <c r="CM265" s="74"/>
      <c r="CN265" s="73"/>
      <c r="CO265" s="73"/>
      <c r="CP265" s="74"/>
      <c r="CQ265" s="192"/>
      <c r="CR265" s="73"/>
      <c r="CS265" s="73"/>
      <c r="CT265" s="74"/>
      <c r="CU265" s="192"/>
      <c r="CV265" s="74"/>
      <c r="CW265" s="74"/>
      <c r="CX265" s="74"/>
      <c r="CY265" s="192"/>
      <c r="CZ265" s="74"/>
      <c r="DA265" s="74"/>
      <c r="DB265" s="74"/>
      <c r="DC265" s="192"/>
      <c r="DD265" s="74"/>
      <c r="DE265" s="74"/>
      <c r="DF265" s="74"/>
      <c r="DG265" s="192"/>
      <c r="DH265" s="74"/>
      <c r="DI265" s="74"/>
      <c r="DJ265" s="74"/>
      <c r="DK265" s="192"/>
      <c r="DL265" s="74"/>
      <c r="DM265" s="74"/>
      <c r="DN265" s="74"/>
      <c r="DO265" s="192"/>
      <c r="DP265" s="74"/>
      <c r="DQ265" s="74"/>
      <c r="DR265" s="74"/>
      <c r="DS265" s="74"/>
      <c r="DT265" s="74"/>
      <c r="DU265" s="74"/>
      <c r="DV265" s="74"/>
      <c r="DW265" s="74"/>
      <c r="DX265" s="74"/>
      <c r="DY265" s="74"/>
      <c r="DZ265" s="74"/>
      <c r="EA265" s="74"/>
      <c r="EB265" s="74"/>
      <c r="EC265" s="74"/>
      <c r="ED265" s="74"/>
      <c r="EE265" s="74"/>
      <c r="EF265" s="74"/>
      <c r="EG265" s="74"/>
      <c r="EH265" s="74"/>
      <c r="EI265" s="74"/>
      <c r="EJ265" s="192"/>
      <c r="EK265" s="73"/>
      <c r="EL265" s="74"/>
      <c r="EM265" s="192"/>
      <c r="EN265" s="74"/>
      <c r="EO265" s="74"/>
      <c r="EP265" s="74"/>
      <c r="EQ265" s="74"/>
      <c r="ER265" s="74"/>
      <c r="ES265" s="74"/>
      <c r="ET265" s="74"/>
      <c r="EU265" s="74"/>
      <c r="EV265" s="77"/>
      <c r="EW265" s="77"/>
      <c r="EX265" s="77"/>
      <c r="EY265" s="77"/>
      <c r="EZ265" s="74"/>
      <c r="FA265" s="74"/>
      <c r="FB265" s="74"/>
      <c r="FC265" s="74"/>
      <c r="FD265" s="74"/>
      <c r="FE265" s="74"/>
      <c r="FF265" s="74"/>
      <c r="FG265" s="74"/>
      <c r="FH265" s="74"/>
      <c r="FI265" s="74"/>
      <c r="FJ265" s="74"/>
      <c r="FK265" s="74"/>
      <c r="FL265" s="74"/>
      <c r="FM265" s="74"/>
      <c r="FN265" s="74"/>
      <c r="FO265" s="74"/>
      <c r="FP265" s="74"/>
      <c r="FQ265" s="74"/>
      <c r="FR265" s="74"/>
      <c r="FS265" s="74"/>
      <c r="FT265" s="74"/>
      <c r="FU265" s="74"/>
      <c r="FV265" s="74"/>
      <c r="FW265" s="74"/>
      <c r="FX265" s="74"/>
      <c r="FY265" s="74"/>
      <c r="FZ265" s="74"/>
      <c r="GA265" s="74"/>
      <c r="GB265" s="74"/>
      <c r="GC265" s="74"/>
      <c r="GD265" s="74"/>
      <c r="GE265" s="74"/>
      <c r="GF265" s="74"/>
      <c r="GG265" s="74"/>
      <c r="GH265" s="74"/>
      <c r="GI265" s="74"/>
      <c r="GJ265" s="74"/>
      <c r="GK265" s="74"/>
      <c r="GL265" s="74"/>
      <c r="GM265" s="74"/>
      <c r="GN265" s="74"/>
      <c r="GO265" s="74"/>
      <c r="GP265" s="74"/>
      <c r="GQ265" s="74"/>
      <c r="GR265" s="74"/>
      <c r="GS265" s="74"/>
      <c r="GT265" s="74"/>
      <c r="GU265" s="74"/>
      <c r="GV265" s="74"/>
      <c r="GW265" s="74"/>
      <c r="GX265" s="74"/>
      <c r="GY265" s="74"/>
      <c r="GZ265" s="74"/>
      <c r="HA265" s="74"/>
      <c r="HB265" s="74"/>
      <c r="HC265" s="74"/>
      <c r="HD265" s="74"/>
      <c r="HE265" s="74"/>
      <c r="HF265" s="74"/>
      <c r="HG265" s="74"/>
      <c r="HH265" s="74"/>
      <c r="HI265" s="74"/>
      <c r="HJ265" s="74"/>
      <c r="HK265" s="74"/>
      <c r="HL265" s="74"/>
      <c r="HM265" s="74"/>
      <c r="HN265" s="74"/>
      <c r="HO265" s="74"/>
      <c r="HP265" s="74"/>
      <c r="HQ265" s="74"/>
      <c r="HR265" s="74"/>
      <c r="HS265" s="74"/>
      <c r="HT265" s="74"/>
      <c r="HU265" s="74"/>
      <c r="HV265" s="74"/>
      <c r="HW265" s="74"/>
      <c r="HX265" s="74"/>
      <c r="HY265" s="74"/>
      <c r="HZ265" s="74"/>
      <c r="IA265" s="74"/>
      <c r="IB265" s="74"/>
      <c r="IC265" s="74"/>
      <c r="ID265" s="74"/>
      <c r="IE265" s="74"/>
      <c r="IF265" s="74"/>
      <c r="IG265" s="74"/>
      <c r="IH265" s="74"/>
      <c r="II265" s="74"/>
      <c r="IJ265" s="74"/>
      <c r="IK265" s="74"/>
      <c r="IL265" s="74"/>
      <c r="IM265" s="74"/>
    </row>
    <row r="266" spans="1:247" ht="15.75" x14ac:dyDescent="0.25">
      <c r="A266" s="10" t="s">
        <v>237</v>
      </c>
      <c r="B266" s="157">
        <f t="shared" si="686"/>
        <v>1107</v>
      </c>
      <c r="C266" s="157">
        <f t="shared" si="687"/>
        <v>1107</v>
      </c>
      <c r="D266" s="157">
        <f t="shared" si="688"/>
        <v>1107</v>
      </c>
      <c r="E266" s="157"/>
      <c r="F266" s="229">
        <f t="shared" si="661"/>
        <v>0</v>
      </c>
      <c r="G266" s="74">
        <f t="shared" si="783"/>
        <v>0</v>
      </c>
      <c r="H266" s="74"/>
      <c r="I266" s="74"/>
      <c r="J266" s="74"/>
      <c r="K266" s="74"/>
      <c r="L266" s="74"/>
      <c r="M266" s="74"/>
      <c r="N266" s="74"/>
      <c r="O266" s="74"/>
      <c r="P266" s="74"/>
      <c r="Q266" s="74"/>
      <c r="R266" s="74"/>
      <c r="S266" s="74"/>
      <c r="T266" s="74"/>
      <c r="U266" s="74"/>
      <c r="V266" s="74"/>
      <c r="W266" s="74"/>
      <c r="X266" s="74"/>
      <c r="Y266" s="74"/>
      <c r="Z266" s="74"/>
      <c r="AA266" s="74"/>
      <c r="AB266" s="74"/>
      <c r="AC266" s="74"/>
      <c r="AD266" s="74"/>
      <c r="AE266" s="74"/>
      <c r="AF266" s="74"/>
      <c r="AG266" s="74"/>
      <c r="AH266" s="74"/>
      <c r="AI266" s="74"/>
      <c r="AJ266" s="74"/>
      <c r="AK266" s="74"/>
      <c r="AL266" s="74"/>
      <c r="AM266" s="74"/>
      <c r="AN266" s="74"/>
      <c r="AO266" s="74"/>
      <c r="AP266" s="74"/>
      <c r="AQ266" s="74"/>
      <c r="AR266" s="74"/>
      <c r="AS266" s="74"/>
      <c r="AT266" s="74"/>
      <c r="AU266" s="74"/>
      <c r="AV266" s="196"/>
      <c r="AW266" s="196"/>
      <c r="AX266" s="196"/>
      <c r="AY266" s="196"/>
      <c r="AZ266" s="74"/>
      <c r="BA266" s="74"/>
      <c r="BB266" s="74"/>
      <c r="BC266" s="192"/>
      <c r="BD266" s="192"/>
      <c r="BE266" s="74"/>
      <c r="BF266" s="74"/>
      <c r="BG266" s="192"/>
      <c r="BH266" s="74">
        <v>1107</v>
      </c>
      <c r="BI266" s="74">
        <v>1107</v>
      </c>
      <c r="BJ266" s="74">
        <v>0</v>
      </c>
      <c r="BK266" s="75">
        <f t="shared" si="689"/>
        <v>0</v>
      </c>
      <c r="BL266" s="74"/>
      <c r="BM266" s="74"/>
      <c r="BN266" s="74"/>
      <c r="BO266" s="192"/>
      <c r="BP266" s="192"/>
      <c r="BQ266" s="74"/>
      <c r="BR266" s="74"/>
      <c r="BS266" s="192"/>
      <c r="BT266" s="74"/>
      <c r="BU266" s="74"/>
      <c r="BV266" s="74"/>
      <c r="BW266" s="74"/>
      <c r="BX266" s="73"/>
      <c r="BY266" s="73"/>
      <c r="BZ266" s="74"/>
      <c r="CA266" s="192"/>
      <c r="CB266" s="74"/>
      <c r="CC266" s="74"/>
      <c r="CD266" s="74"/>
      <c r="CE266" s="192"/>
      <c r="CF266" s="74"/>
      <c r="CG266" s="74"/>
      <c r="CH266" s="74"/>
      <c r="CI266" s="74"/>
      <c r="CJ266" s="74"/>
      <c r="CK266" s="74"/>
      <c r="CL266" s="74"/>
      <c r="CM266" s="74"/>
      <c r="CN266" s="73"/>
      <c r="CO266" s="73"/>
      <c r="CP266" s="74"/>
      <c r="CQ266" s="192"/>
      <c r="CR266" s="73"/>
      <c r="CS266" s="73"/>
      <c r="CT266" s="74"/>
      <c r="CU266" s="192"/>
      <c r="CV266" s="74"/>
      <c r="CW266" s="74"/>
      <c r="CX266" s="74"/>
      <c r="CY266" s="192"/>
      <c r="CZ266" s="74"/>
      <c r="DA266" s="74"/>
      <c r="DB266" s="74"/>
      <c r="DC266" s="192"/>
      <c r="DD266" s="74"/>
      <c r="DE266" s="74"/>
      <c r="DF266" s="74"/>
      <c r="DG266" s="192"/>
      <c r="DH266" s="74"/>
      <c r="DI266" s="74"/>
      <c r="DJ266" s="74"/>
      <c r="DK266" s="192"/>
      <c r="DL266" s="74"/>
      <c r="DM266" s="74"/>
      <c r="DN266" s="74"/>
      <c r="DO266" s="192"/>
      <c r="DP266" s="74"/>
      <c r="DQ266" s="74"/>
      <c r="DR266" s="74"/>
      <c r="DS266" s="74"/>
      <c r="DT266" s="74"/>
      <c r="DU266" s="74"/>
      <c r="DV266" s="74"/>
      <c r="DW266" s="74"/>
      <c r="DX266" s="74"/>
      <c r="DY266" s="74"/>
      <c r="DZ266" s="74"/>
      <c r="EA266" s="74"/>
      <c r="EB266" s="74"/>
      <c r="EC266" s="74"/>
      <c r="ED266" s="74"/>
      <c r="EE266" s="74"/>
      <c r="EF266" s="74"/>
      <c r="EG266" s="74"/>
      <c r="EH266" s="74"/>
      <c r="EI266" s="74"/>
      <c r="EJ266" s="192"/>
      <c r="EK266" s="73"/>
      <c r="EL266" s="74"/>
      <c r="EM266" s="192"/>
      <c r="EN266" s="74"/>
      <c r="EO266" s="74"/>
      <c r="EP266" s="74"/>
      <c r="EQ266" s="74"/>
      <c r="ER266" s="74"/>
      <c r="ES266" s="74"/>
      <c r="ET266" s="74"/>
      <c r="EU266" s="74"/>
      <c r="EV266" s="77"/>
      <c r="EW266" s="77"/>
      <c r="EX266" s="77"/>
      <c r="EY266" s="77"/>
      <c r="EZ266" s="74"/>
      <c r="FA266" s="74"/>
      <c r="FB266" s="74"/>
      <c r="FC266" s="74"/>
      <c r="FD266" s="74"/>
      <c r="FE266" s="74"/>
      <c r="FF266" s="74"/>
      <c r="FG266" s="74"/>
      <c r="FH266" s="74"/>
      <c r="FI266" s="74"/>
      <c r="FJ266" s="74"/>
      <c r="FK266" s="74"/>
      <c r="FL266" s="74"/>
      <c r="FM266" s="74"/>
      <c r="FN266" s="74"/>
      <c r="FO266" s="74"/>
      <c r="FP266" s="74"/>
      <c r="FQ266" s="74"/>
      <c r="FR266" s="74"/>
      <c r="FS266" s="74"/>
      <c r="FT266" s="74"/>
      <c r="FU266" s="74"/>
      <c r="FV266" s="74"/>
      <c r="FW266" s="74"/>
      <c r="FX266" s="74"/>
      <c r="FY266" s="74"/>
      <c r="FZ266" s="74"/>
      <c r="GA266" s="74"/>
      <c r="GB266" s="74"/>
      <c r="GC266" s="74"/>
      <c r="GD266" s="74"/>
      <c r="GE266" s="74"/>
      <c r="GF266" s="74"/>
      <c r="GG266" s="74"/>
      <c r="GH266" s="74"/>
      <c r="GI266" s="74"/>
      <c r="GJ266" s="74"/>
      <c r="GK266" s="74"/>
      <c r="GL266" s="74"/>
      <c r="GM266" s="74"/>
      <c r="GN266" s="74"/>
      <c r="GO266" s="74"/>
      <c r="GP266" s="74"/>
      <c r="GQ266" s="74"/>
      <c r="GR266" s="74"/>
      <c r="GS266" s="74"/>
      <c r="GT266" s="74"/>
      <c r="GU266" s="74"/>
      <c r="GV266" s="74"/>
      <c r="GW266" s="74"/>
      <c r="GX266" s="74"/>
      <c r="GY266" s="74"/>
      <c r="GZ266" s="74"/>
      <c r="HA266" s="74"/>
      <c r="HB266" s="74"/>
      <c r="HC266" s="74"/>
      <c r="HD266" s="74"/>
      <c r="HE266" s="74"/>
      <c r="HF266" s="74"/>
      <c r="HG266" s="74"/>
      <c r="HH266" s="74"/>
      <c r="HI266" s="74"/>
      <c r="HJ266" s="74"/>
      <c r="HK266" s="74"/>
      <c r="HL266" s="74"/>
      <c r="HM266" s="74"/>
      <c r="HN266" s="74"/>
      <c r="HO266" s="74"/>
      <c r="HP266" s="74"/>
      <c r="HQ266" s="74"/>
      <c r="HR266" s="74"/>
      <c r="HS266" s="74"/>
      <c r="HT266" s="74"/>
      <c r="HU266" s="74"/>
      <c r="HV266" s="74"/>
      <c r="HW266" s="74"/>
      <c r="HX266" s="74"/>
      <c r="HY266" s="74"/>
      <c r="HZ266" s="74"/>
      <c r="IA266" s="74"/>
      <c r="IB266" s="74"/>
      <c r="IC266" s="74"/>
      <c r="ID266" s="74"/>
      <c r="IE266" s="74"/>
      <c r="IF266" s="74"/>
      <c r="IG266" s="74"/>
      <c r="IH266" s="74"/>
      <c r="II266" s="74"/>
      <c r="IJ266" s="74"/>
      <c r="IK266" s="74"/>
      <c r="IL266" s="74"/>
      <c r="IM266" s="74"/>
    </row>
    <row r="267" spans="1:247" ht="15.75" x14ac:dyDescent="0.25">
      <c r="A267" s="10" t="s">
        <v>238</v>
      </c>
      <c r="B267" s="157">
        <f t="shared" si="686"/>
        <v>20349</v>
      </c>
      <c r="C267" s="157">
        <f t="shared" si="687"/>
        <v>21849.22567</v>
      </c>
      <c r="D267" s="157">
        <f t="shared" si="688"/>
        <v>21849.22567</v>
      </c>
      <c r="E267" s="157"/>
      <c r="F267" s="229">
        <f t="shared" ref="F267:F330" si="824">J267+N267+R267+V267+Z267+AD267+AH267+AL267+AP267+AT267+AX267+BB267+BF267+BJ267+BN267+BR267+BV267+BZ267+CD267+CH267+CL267+CP267+CT267+CX267+DB267+DF267+DJ267+DN267+DR267+DV267+DZ267+ED267+EH267+EL267+EP267+ET267+EX267+FB267+FF267+FJ267+FN267+FR267+FV267+FZ267+GD267+GH267+GL267+GP267+GT267+GX267+HB267+HF267+HJ267+HN267+HR267+HV267+HZ267+ID267+IH267+IL267</f>
        <v>1500.22567</v>
      </c>
      <c r="G267" s="74">
        <f t="shared" si="783"/>
        <v>6.866264702734429</v>
      </c>
      <c r="H267" s="74"/>
      <c r="I267" s="74"/>
      <c r="J267" s="74"/>
      <c r="K267" s="74"/>
      <c r="L267" s="74"/>
      <c r="M267" s="74"/>
      <c r="N267" s="74"/>
      <c r="O267" s="74"/>
      <c r="P267" s="74"/>
      <c r="Q267" s="74"/>
      <c r="R267" s="74"/>
      <c r="S267" s="74"/>
      <c r="T267" s="74"/>
      <c r="U267" s="74"/>
      <c r="V267" s="74"/>
      <c r="W267" s="74"/>
      <c r="X267" s="74"/>
      <c r="Y267" s="74"/>
      <c r="Z267" s="74"/>
      <c r="AA267" s="74"/>
      <c r="AB267" s="74"/>
      <c r="AC267" s="74"/>
      <c r="AD267" s="74"/>
      <c r="AE267" s="74"/>
      <c r="AF267" s="74"/>
      <c r="AG267" s="74"/>
      <c r="AH267" s="74"/>
      <c r="AI267" s="74"/>
      <c r="AJ267" s="74"/>
      <c r="AK267" s="74"/>
      <c r="AL267" s="74"/>
      <c r="AM267" s="74"/>
      <c r="AN267" s="74"/>
      <c r="AO267" s="74"/>
      <c r="AP267" s="74"/>
      <c r="AQ267" s="74"/>
      <c r="AR267" s="74">
        <v>6000</v>
      </c>
      <c r="AS267" s="74">
        <v>6000</v>
      </c>
      <c r="AT267" s="74">
        <v>0</v>
      </c>
      <c r="AU267" s="74">
        <f>AT267/AS267*100</f>
        <v>0</v>
      </c>
      <c r="AV267" s="196"/>
      <c r="AW267" s="196"/>
      <c r="AX267" s="196"/>
      <c r="AY267" s="196"/>
      <c r="AZ267" s="74"/>
      <c r="BA267" s="74"/>
      <c r="BB267" s="74"/>
      <c r="BC267" s="192"/>
      <c r="BD267" s="192"/>
      <c r="BE267" s="74"/>
      <c r="BF267" s="74"/>
      <c r="BG267" s="192"/>
      <c r="BH267" s="74">
        <v>14349</v>
      </c>
      <c r="BI267" s="74">
        <v>14349</v>
      </c>
      <c r="BJ267" s="74">
        <v>0</v>
      </c>
      <c r="BK267" s="75">
        <f t="shared" si="689"/>
        <v>0</v>
      </c>
      <c r="BL267" s="74"/>
      <c r="BM267" s="74"/>
      <c r="BN267" s="74"/>
      <c r="BO267" s="192"/>
      <c r="BP267" s="192"/>
      <c r="BQ267" s="74"/>
      <c r="BR267" s="74"/>
      <c r="BS267" s="192"/>
      <c r="BT267" s="74"/>
      <c r="BU267" s="74">
        <v>1500.22567</v>
      </c>
      <c r="BV267" s="74">
        <v>1500.22567</v>
      </c>
      <c r="BW267" s="74">
        <f t="shared" ref="BW267" si="825">BV267/BU267*100</f>
        <v>100</v>
      </c>
      <c r="BX267" s="73"/>
      <c r="BY267" s="73"/>
      <c r="BZ267" s="74"/>
      <c r="CA267" s="192"/>
      <c r="CB267" s="74"/>
      <c r="CC267" s="74"/>
      <c r="CD267" s="74"/>
      <c r="CE267" s="192"/>
      <c r="CF267" s="74"/>
      <c r="CG267" s="74"/>
      <c r="CH267" s="74"/>
      <c r="CI267" s="74"/>
      <c r="CJ267" s="74"/>
      <c r="CK267" s="74"/>
      <c r="CL267" s="74"/>
      <c r="CM267" s="74"/>
      <c r="CN267" s="73"/>
      <c r="CO267" s="73"/>
      <c r="CP267" s="74"/>
      <c r="CQ267" s="192"/>
      <c r="CR267" s="73"/>
      <c r="CS267" s="73"/>
      <c r="CT267" s="74"/>
      <c r="CU267" s="192"/>
      <c r="CV267" s="74"/>
      <c r="CW267" s="74"/>
      <c r="CX267" s="74"/>
      <c r="CY267" s="192"/>
      <c r="CZ267" s="74"/>
      <c r="DA267" s="74"/>
      <c r="DB267" s="74"/>
      <c r="DC267" s="192"/>
      <c r="DD267" s="74"/>
      <c r="DE267" s="74"/>
      <c r="DF267" s="74"/>
      <c r="DG267" s="192"/>
      <c r="DH267" s="74"/>
      <c r="DI267" s="74"/>
      <c r="DJ267" s="74"/>
      <c r="DK267" s="192"/>
      <c r="DL267" s="74"/>
      <c r="DM267" s="74"/>
      <c r="DN267" s="74"/>
      <c r="DO267" s="192"/>
      <c r="DP267" s="74"/>
      <c r="DQ267" s="74"/>
      <c r="DR267" s="74"/>
      <c r="DS267" s="74"/>
      <c r="DT267" s="74"/>
      <c r="DU267" s="74"/>
      <c r="DV267" s="74"/>
      <c r="DW267" s="74"/>
      <c r="DX267" s="74"/>
      <c r="DY267" s="74"/>
      <c r="DZ267" s="74"/>
      <c r="EA267" s="74"/>
      <c r="EB267" s="74"/>
      <c r="EC267" s="74"/>
      <c r="ED267" s="74"/>
      <c r="EE267" s="74"/>
      <c r="EF267" s="74"/>
      <c r="EG267" s="74"/>
      <c r="EH267" s="74"/>
      <c r="EI267" s="74"/>
      <c r="EJ267" s="192"/>
      <c r="EK267" s="73"/>
      <c r="EL267" s="74"/>
      <c r="EM267" s="192"/>
      <c r="EN267" s="74"/>
      <c r="EO267" s="74"/>
      <c r="EP267" s="74"/>
      <c r="EQ267" s="74"/>
      <c r="ER267" s="74"/>
      <c r="ES267" s="74"/>
      <c r="ET267" s="74"/>
      <c r="EU267" s="74"/>
      <c r="EV267" s="77"/>
      <c r="EW267" s="77"/>
      <c r="EX267" s="77"/>
      <c r="EY267" s="77"/>
      <c r="EZ267" s="74"/>
      <c r="FA267" s="74"/>
      <c r="FB267" s="74"/>
      <c r="FC267" s="74"/>
      <c r="FD267" s="74"/>
      <c r="FE267" s="74"/>
      <c r="FF267" s="74"/>
      <c r="FG267" s="74"/>
      <c r="FH267" s="74"/>
      <c r="FI267" s="74"/>
      <c r="FJ267" s="74"/>
      <c r="FK267" s="74"/>
      <c r="FL267" s="74"/>
      <c r="FM267" s="74"/>
      <c r="FN267" s="74"/>
      <c r="FO267" s="74"/>
      <c r="FP267" s="74"/>
      <c r="FQ267" s="74"/>
      <c r="FR267" s="74"/>
      <c r="FS267" s="74"/>
      <c r="FT267" s="74"/>
      <c r="FU267" s="74"/>
      <c r="FV267" s="74"/>
      <c r="FW267" s="74"/>
      <c r="FX267" s="74"/>
      <c r="FY267" s="74"/>
      <c r="FZ267" s="74"/>
      <c r="GA267" s="74"/>
      <c r="GB267" s="74"/>
      <c r="GC267" s="74"/>
      <c r="GD267" s="74"/>
      <c r="GE267" s="74"/>
      <c r="GF267" s="74"/>
      <c r="GG267" s="74"/>
      <c r="GH267" s="74"/>
      <c r="GI267" s="74"/>
      <c r="GJ267" s="74"/>
      <c r="GK267" s="74"/>
      <c r="GL267" s="74"/>
      <c r="GM267" s="74"/>
      <c r="GN267" s="74"/>
      <c r="GO267" s="74"/>
      <c r="GP267" s="74"/>
      <c r="GQ267" s="74"/>
      <c r="GR267" s="74"/>
      <c r="GS267" s="74"/>
      <c r="GT267" s="74"/>
      <c r="GU267" s="74"/>
      <c r="GV267" s="74"/>
      <c r="GW267" s="74"/>
      <c r="GX267" s="74"/>
      <c r="GY267" s="74"/>
      <c r="GZ267" s="74"/>
      <c r="HA267" s="74"/>
      <c r="HB267" s="74"/>
      <c r="HC267" s="74"/>
      <c r="HD267" s="74"/>
      <c r="HE267" s="74"/>
      <c r="HF267" s="74"/>
      <c r="HG267" s="74"/>
      <c r="HH267" s="74"/>
      <c r="HI267" s="74"/>
      <c r="HJ267" s="74"/>
      <c r="HK267" s="74"/>
      <c r="HL267" s="74"/>
      <c r="HM267" s="74"/>
      <c r="HN267" s="74"/>
      <c r="HO267" s="74"/>
      <c r="HP267" s="74"/>
      <c r="HQ267" s="74"/>
      <c r="HR267" s="74"/>
      <c r="HS267" s="74"/>
      <c r="HT267" s="74"/>
      <c r="HU267" s="74"/>
      <c r="HV267" s="74"/>
      <c r="HW267" s="74"/>
      <c r="HX267" s="74"/>
      <c r="HY267" s="74"/>
      <c r="HZ267" s="74"/>
      <c r="IA267" s="74"/>
      <c r="IB267" s="74"/>
      <c r="IC267" s="74"/>
      <c r="ID267" s="74"/>
      <c r="IE267" s="74"/>
      <c r="IF267" s="74"/>
      <c r="IG267" s="74"/>
      <c r="IH267" s="74"/>
      <c r="II267" s="74"/>
      <c r="IJ267" s="74"/>
      <c r="IK267" s="74"/>
      <c r="IL267" s="74"/>
      <c r="IM267" s="74"/>
    </row>
    <row r="268" spans="1:247" ht="15.75" x14ac:dyDescent="0.25">
      <c r="A268" s="10" t="s">
        <v>239</v>
      </c>
      <c r="B268" s="157">
        <f t="shared" si="686"/>
        <v>2052</v>
      </c>
      <c r="C268" s="157">
        <f t="shared" si="687"/>
        <v>2052</v>
      </c>
      <c r="D268" s="157">
        <f t="shared" si="688"/>
        <v>2052</v>
      </c>
      <c r="E268" s="157"/>
      <c r="F268" s="229">
        <f t="shared" si="824"/>
        <v>0</v>
      </c>
      <c r="G268" s="74">
        <f t="shared" si="783"/>
        <v>0</v>
      </c>
      <c r="H268" s="74"/>
      <c r="I268" s="74"/>
      <c r="J268" s="74"/>
      <c r="K268" s="74"/>
      <c r="L268" s="74"/>
      <c r="M268" s="74"/>
      <c r="N268" s="74"/>
      <c r="O268" s="74"/>
      <c r="P268" s="74"/>
      <c r="Q268" s="74"/>
      <c r="R268" s="74"/>
      <c r="S268" s="74"/>
      <c r="T268" s="74"/>
      <c r="U268" s="74"/>
      <c r="V268" s="74"/>
      <c r="W268" s="74"/>
      <c r="X268" s="74"/>
      <c r="Y268" s="74"/>
      <c r="Z268" s="74"/>
      <c r="AA268" s="74"/>
      <c r="AB268" s="74"/>
      <c r="AC268" s="74"/>
      <c r="AD268" s="74"/>
      <c r="AE268" s="74"/>
      <c r="AF268" s="74"/>
      <c r="AG268" s="74"/>
      <c r="AH268" s="74"/>
      <c r="AI268" s="74"/>
      <c r="AJ268" s="74"/>
      <c r="AK268" s="74"/>
      <c r="AL268" s="74"/>
      <c r="AM268" s="74"/>
      <c r="AN268" s="74"/>
      <c r="AO268" s="74"/>
      <c r="AP268" s="74"/>
      <c r="AQ268" s="74"/>
      <c r="AR268" s="74"/>
      <c r="AS268" s="74"/>
      <c r="AT268" s="74"/>
      <c r="AU268" s="74"/>
      <c r="AV268" s="196"/>
      <c r="AW268" s="196"/>
      <c r="AX268" s="196"/>
      <c r="AY268" s="196"/>
      <c r="AZ268" s="74"/>
      <c r="BA268" s="74"/>
      <c r="BB268" s="74"/>
      <c r="BC268" s="192"/>
      <c r="BD268" s="192"/>
      <c r="BE268" s="74"/>
      <c r="BF268" s="74"/>
      <c r="BG268" s="192"/>
      <c r="BH268" s="74">
        <v>2052</v>
      </c>
      <c r="BI268" s="74">
        <v>2052</v>
      </c>
      <c r="BJ268" s="74">
        <v>0</v>
      </c>
      <c r="BK268" s="75">
        <f t="shared" si="689"/>
        <v>0</v>
      </c>
      <c r="BL268" s="74"/>
      <c r="BM268" s="74"/>
      <c r="BN268" s="74"/>
      <c r="BO268" s="192"/>
      <c r="BP268" s="192"/>
      <c r="BQ268" s="74"/>
      <c r="BR268" s="74"/>
      <c r="BS268" s="192"/>
      <c r="BT268" s="74"/>
      <c r="BU268" s="74"/>
      <c r="BV268" s="74"/>
      <c r="BW268" s="74"/>
      <c r="BX268" s="73"/>
      <c r="BY268" s="73"/>
      <c r="BZ268" s="74"/>
      <c r="CA268" s="192"/>
      <c r="CB268" s="74"/>
      <c r="CC268" s="74"/>
      <c r="CD268" s="74"/>
      <c r="CE268" s="192"/>
      <c r="CF268" s="74"/>
      <c r="CG268" s="74"/>
      <c r="CH268" s="74"/>
      <c r="CI268" s="74"/>
      <c r="CJ268" s="74"/>
      <c r="CK268" s="74"/>
      <c r="CL268" s="74"/>
      <c r="CM268" s="74"/>
      <c r="CN268" s="73"/>
      <c r="CO268" s="73"/>
      <c r="CP268" s="74"/>
      <c r="CQ268" s="192"/>
      <c r="CR268" s="73"/>
      <c r="CS268" s="73"/>
      <c r="CT268" s="74"/>
      <c r="CU268" s="192"/>
      <c r="CV268" s="74"/>
      <c r="CW268" s="74"/>
      <c r="CX268" s="74"/>
      <c r="CY268" s="192"/>
      <c r="CZ268" s="74"/>
      <c r="DA268" s="74"/>
      <c r="DB268" s="74"/>
      <c r="DC268" s="192"/>
      <c r="DD268" s="74"/>
      <c r="DE268" s="74"/>
      <c r="DF268" s="74"/>
      <c r="DG268" s="192"/>
      <c r="DH268" s="74"/>
      <c r="DI268" s="74"/>
      <c r="DJ268" s="74"/>
      <c r="DK268" s="192"/>
      <c r="DL268" s="74"/>
      <c r="DM268" s="74"/>
      <c r="DN268" s="74"/>
      <c r="DO268" s="192"/>
      <c r="DP268" s="74"/>
      <c r="DQ268" s="74"/>
      <c r="DR268" s="74"/>
      <c r="DS268" s="74"/>
      <c r="DT268" s="74"/>
      <c r="DU268" s="74"/>
      <c r="DV268" s="74"/>
      <c r="DW268" s="74"/>
      <c r="DX268" s="74"/>
      <c r="DY268" s="74"/>
      <c r="DZ268" s="74"/>
      <c r="EA268" s="74"/>
      <c r="EB268" s="74"/>
      <c r="EC268" s="74"/>
      <c r="ED268" s="74"/>
      <c r="EE268" s="74"/>
      <c r="EF268" s="74"/>
      <c r="EG268" s="74"/>
      <c r="EH268" s="74"/>
      <c r="EI268" s="74"/>
      <c r="EJ268" s="192"/>
      <c r="EK268" s="73"/>
      <c r="EL268" s="74"/>
      <c r="EM268" s="192"/>
      <c r="EN268" s="74"/>
      <c r="EO268" s="74"/>
      <c r="EP268" s="74"/>
      <c r="EQ268" s="74"/>
      <c r="ER268" s="74"/>
      <c r="ES268" s="74"/>
      <c r="ET268" s="74"/>
      <c r="EU268" s="74"/>
      <c r="EV268" s="77"/>
      <c r="EW268" s="77"/>
      <c r="EX268" s="77"/>
      <c r="EY268" s="77"/>
      <c r="EZ268" s="74"/>
      <c r="FA268" s="74"/>
      <c r="FB268" s="74"/>
      <c r="FC268" s="74"/>
      <c r="FD268" s="74"/>
      <c r="FE268" s="74"/>
      <c r="FF268" s="74"/>
      <c r="FG268" s="74"/>
      <c r="FH268" s="74"/>
      <c r="FI268" s="74"/>
      <c r="FJ268" s="74"/>
      <c r="FK268" s="74"/>
      <c r="FL268" s="74"/>
      <c r="FM268" s="74"/>
      <c r="FN268" s="74"/>
      <c r="FO268" s="74"/>
      <c r="FP268" s="74"/>
      <c r="FQ268" s="74"/>
      <c r="FR268" s="74"/>
      <c r="FS268" s="74"/>
      <c r="FT268" s="74"/>
      <c r="FU268" s="74"/>
      <c r="FV268" s="74"/>
      <c r="FW268" s="74"/>
      <c r="FX268" s="74"/>
      <c r="FY268" s="74"/>
      <c r="FZ268" s="74"/>
      <c r="GA268" s="74"/>
      <c r="GB268" s="74"/>
      <c r="GC268" s="74"/>
      <c r="GD268" s="74"/>
      <c r="GE268" s="74"/>
      <c r="GF268" s="74"/>
      <c r="GG268" s="74"/>
      <c r="GH268" s="74"/>
      <c r="GI268" s="74"/>
      <c r="GJ268" s="74"/>
      <c r="GK268" s="74"/>
      <c r="GL268" s="74"/>
      <c r="GM268" s="74"/>
      <c r="GN268" s="74"/>
      <c r="GO268" s="74"/>
      <c r="GP268" s="74"/>
      <c r="GQ268" s="74"/>
      <c r="GR268" s="74"/>
      <c r="GS268" s="74"/>
      <c r="GT268" s="74"/>
      <c r="GU268" s="74"/>
      <c r="GV268" s="74"/>
      <c r="GW268" s="74"/>
      <c r="GX268" s="74"/>
      <c r="GY268" s="74"/>
      <c r="GZ268" s="74"/>
      <c r="HA268" s="74"/>
      <c r="HB268" s="74"/>
      <c r="HC268" s="74"/>
      <c r="HD268" s="74"/>
      <c r="HE268" s="74"/>
      <c r="HF268" s="74"/>
      <c r="HG268" s="74"/>
      <c r="HH268" s="74"/>
      <c r="HI268" s="74"/>
      <c r="HJ268" s="74"/>
      <c r="HK268" s="74"/>
      <c r="HL268" s="74"/>
      <c r="HM268" s="74"/>
      <c r="HN268" s="74"/>
      <c r="HO268" s="74"/>
      <c r="HP268" s="74"/>
      <c r="HQ268" s="74"/>
      <c r="HR268" s="74"/>
      <c r="HS268" s="74"/>
      <c r="HT268" s="74"/>
      <c r="HU268" s="74"/>
      <c r="HV268" s="74"/>
      <c r="HW268" s="74"/>
      <c r="HX268" s="74"/>
      <c r="HY268" s="74"/>
      <c r="HZ268" s="74"/>
      <c r="IA268" s="74"/>
      <c r="IB268" s="74"/>
      <c r="IC268" s="74"/>
      <c r="ID268" s="74"/>
      <c r="IE268" s="74"/>
      <c r="IF268" s="74"/>
      <c r="IG268" s="74"/>
      <c r="IH268" s="74"/>
      <c r="II268" s="74"/>
      <c r="IJ268" s="74"/>
      <c r="IK268" s="74"/>
      <c r="IL268" s="74"/>
      <c r="IM268" s="74"/>
    </row>
    <row r="269" spans="1:247" ht="15.75" x14ac:dyDescent="0.25">
      <c r="A269" s="10" t="s">
        <v>240</v>
      </c>
      <c r="B269" s="157">
        <f t="shared" si="686"/>
        <v>915</v>
      </c>
      <c r="C269" s="157">
        <f t="shared" si="687"/>
        <v>915</v>
      </c>
      <c r="D269" s="157">
        <f t="shared" si="688"/>
        <v>915</v>
      </c>
      <c r="E269" s="157"/>
      <c r="F269" s="229">
        <f t="shared" si="824"/>
        <v>0</v>
      </c>
      <c r="G269" s="74">
        <f t="shared" si="783"/>
        <v>0</v>
      </c>
      <c r="H269" s="74"/>
      <c r="I269" s="74"/>
      <c r="J269" s="74"/>
      <c r="K269" s="74"/>
      <c r="L269" s="74"/>
      <c r="M269" s="74"/>
      <c r="N269" s="74"/>
      <c r="O269" s="74"/>
      <c r="P269" s="74"/>
      <c r="Q269" s="74"/>
      <c r="R269" s="74"/>
      <c r="S269" s="74"/>
      <c r="T269" s="74"/>
      <c r="U269" s="74"/>
      <c r="V269" s="74"/>
      <c r="W269" s="74"/>
      <c r="X269" s="74"/>
      <c r="Y269" s="74"/>
      <c r="Z269" s="74"/>
      <c r="AA269" s="74"/>
      <c r="AB269" s="74"/>
      <c r="AC269" s="74"/>
      <c r="AD269" s="74"/>
      <c r="AE269" s="74"/>
      <c r="AF269" s="74"/>
      <c r="AG269" s="74"/>
      <c r="AH269" s="74"/>
      <c r="AI269" s="74"/>
      <c r="AJ269" s="74"/>
      <c r="AK269" s="74"/>
      <c r="AL269" s="74"/>
      <c r="AM269" s="74"/>
      <c r="AN269" s="74"/>
      <c r="AO269" s="74"/>
      <c r="AP269" s="74"/>
      <c r="AQ269" s="74"/>
      <c r="AR269" s="74"/>
      <c r="AS269" s="74"/>
      <c r="AT269" s="74"/>
      <c r="AU269" s="74"/>
      <c r="AV269" s="196"/>
      <c r="AW269" s="196"/>
      <c r="AX269" s="196"/>
      <c r="AY269" s="196"/>
      <c r="AZ269" s="74"/>
      <c r="BA269" s="74"/>
      <c r="BB269" s="74"/>
      <c r="BC269" s="192"/>
      <c r="BD269" s="192"/>
      <c r="BE269" s="74"/>
      <c r="BF269" s="74"/>
      <c r="BG269" s="192"/>
      <c r="BH269" s="74">
        <v>915</v>
      </c>
      <c r="BI269" s="74">
        <v>915</v>
      </c>
      <c r="BJ269" s="74">
        <v>0</v>
      </c>
      <c r="BK269" s="75">
        <f t="shared" si="689"/>
        <v>0</v>
      </c>
      <c r="BL269" s="74"/>
      <c r="BM269" s="74"/>
      <c r="BN269" s="74"/>
      <c r="BO269" s="192"/>
      <c r="BP269" s="192"/>
      <c r="BQ269" s="74"/>
      <c r="BR269" s="74"/>
      <c r="BS269" s="192"/>
      <c r="BT269" s="74"/>
      <c r="BU269" s="74"/>
      <c r="BV269" s="74"/>
      <c r="BW269" s="74"/>
      <c r="BX269" s="73"/>
      <c r="BY269" s="73"/>
      <c r="BZ269" s="74"/>
      <c r="CA269" s="192"/>
      <c r="CB269" s="74"/>
      <c r="CC269" s="74"/>
      <c r="CD269" s="74"/>
      <c r="CE269" s="192"/>
      <c r="CF269" s="74"/>
      <c r="CG269" s="74"/>
      <c r="CH269" s="74"/>
      <c r="CI269" s="74"/>
      <c r="CJ269" s="74"/>
      <c r="CK269" s="74"/>
      <c r="CL269" s="74"/>
      <c r="CM269" s="74"/>
      <c r="CN269" s="73"/>
      <c r="CO269" s="73"/>
      <c r="CP269" s="74"/>
      <c r="CQ269" s="192"/>
      <c r="CR269" s="73"/>
      <c r="CS269" s="73"/>
      <c r="CT269" s="74"/>
      <c r="CU269" s="192"/>
      <c r="CV269" s="74"/>
      <c r="CW269" s="74"/>
      <c r="CX269" s="74"/>
      <c r="CY269" s="192"/>
      <c r="CZ269" s="74"/>
      <c r="DA269" s="74"/>
      <c r="DB269" s="74"/>
      <c r="DC269" s="192"/>
      <c r="DD269" s="74"/>
      <c r="DE269" s="74"/>
      <c r="DF269" s="74"/>
      <c r="DG269" s="192"/>
      <c r="DH269" s="74"/>
      <c r="DI269" s="74"/>
      <c r="DJ269" s="74"/>
      <c r="DK269" s="192"/>
      <c r="DL269" s="74"/>
      <c r="DM269" s="74"/>
      <c r="DN269" s="74"/>
      <c r="DO269" s="192"/>
      <c r="DP269" s="74"/>
      <c r="DQ269" s="74"/>
      <c r="DR269" s="74"/>
      <c r="DS269" s="74"/>
      <c r="DT269" s="74"/>
      <c r="DU269" s="74"/>
      <c r="DV269" s="74"/>
      <c r="DW269" s="74"/>
      <c r="DX269" s="74"/>
      <c r="DY269" s="74"/>
      <c r="DZ269" s="74"/>
      <c r="EA269" s="74"/>
      <c r="EB269" s="74"/>
      <c r="EC269" s="74"/>
      <c r="ED269" s="74"/>
      <c r="EE269" s="74"/>
      <c r="EF269" s="74"/>
      <c r="EG269" s="74"/>
      <c r="EH269" s="74"/>
      <c r="EI269" s="74"/>
      <c r="EJ269" s="192"/>
      <c r="EK269" s="73"/>
      <c r="EL269" s="74"/>
      <c r="EM269" s="192"/>
      <c r="EN269" s="74"/>
      <c r="EO269" s="74"/>
      <c r="EP269" s="74"/>
      <c r="EQ269" s="74"/>
      <c r="ER269" s="74"/>
      <c r="ES269" s="74"/>
      <c r="ET269" s="74"/>
      <c r="EU269" s="74"/>
      <c r="EV269" s="77"/>
      <c r="EW269" s="77"/>
      <c r="EX269" s="77"/>
      <c r="EY269" s="77"/>
      <c r="EZ269" s="74"/>
      <c r="FA269" s="74"/>
      <c r="FB269" s="74"/>
      <c r="FC269" s="74"/>
      <c r="FD269" s="74"/>
      <c r="FE269" s="74"/>
      <c r="FF269" s="74"/>
      <c r="FG269" s="74"/>
      <c r="FH269" s="74"/>
      <c r="FI269" s="74"/>
      <c r="FJ269" s="74"/>
      <c r="FK269" s="74"/>
      <c r="FL269" s="74"/>
      <c r="FM269" s="74"/>
      <c r="FN269" s="74"/>
      <c r="FO269" s="74"/>
      <c r="FP269" s="74"/>
      <c r="FQ269" s="74"/>
      <c r="FR269" s="74"/>
      <c r="FS269" s="74"/>
      <c r="FT269" s="74"/>
      <c r="FU269" s="74"/>
      <c r="FV269" s="74"/>
      <c r="FW269" s="74"/>
      <c r="FX269" s="74"/>
      <c r="FY269" s="74"/>
      <c r="FZ269" s="74"/>
      <c r="GA269" s="74"/>
      <c r="GB269" s="74"/>
      <c r="GC269" s="74"/>
      <c r="GD269" s="74"/>
      <c r="GE269" s="74"/>
      <c r="GF269" s="74"/>
      <c r="GG269" s="74"/>
      <c r="GH269" s="74"/>
      <c r="GI269" s="74"/>
      <c r="GJ269" s="74"/>
      <c r="GK269" s="74"/>
      <c r="GL269" s="74"/>
      <c r="GM269" s="74"/>
      <c r="GN269" s="74"/>
      <c r="GO269" s="74"/>
      <c r="GP269" s="74"/>
      <c r="GQ269" s="74"/>
      <c r="GR269" s="74"/>
      <c r="GS269" s="74"/>
      <c r="GT269" s="74"/>
      <c r="GU269" s="74"/>
      <c r="GV269" s="74"/>
      <c r="GW269" s="74"/>
      <c r="GX269" s="74"/>
      <c r="GY269" s="74"/>
      <c r="GZ269" s="74"/>
      <c r="HA269" s="74"/>
      <c r="HB269" s="74"/>
      <c r="HC269" s="74"/>
      <c r="HD269" s="74"/>
      <c r="HE269" s="74"/>
      <c r="HF269" s="74"/>
      <c r="HG269" s="74"/>
      <c r="HH269" s="74"/>
      <c r="HI269" s="74"/>
      <c r="HJ269" s="74"/>
      <c r="HK269" s="74"/>
      <c r="HL269" s="74"/>
      <c r="HM269" s="74"/>
      <c r="HN269" s="74"/>
      <c r="HO269" s="74"/>
      <c r="HP269" s="74"/>
      <c r="HQ269" s="74"/>
      <c r="HR269" s="74"/>
      <c r="HS269" s="74"/>
      <c r="HT269" s="74"/>
      <c r="HU269" s="74"/>
      <c r="HV269" s="74"/>
      <c r="HW269" s="74"/>
      <c r="HX269" s="74"/>
      <c r="HY269" s="74"/>
      <c r="HZ269" s="74"/>
      <c r="IA269" s="74"/>
      <c r="IB269" s="74"/>
      <c r="IC269" s="74"/>
      <c r="ID269" s="74"/>
      <c r="IE269" s="74"/>
      <c r="IF269" s="74"/>
      <c r="IG269" s="74"/>
      <c r="IH269" s="74"/>
      <c r="II269" s="74"/>
      <c r="IJ269" s="74"/>
      <c r="IK269" s="74"/>
      <c r="IL269" s="74"/>
      <c r="IM269" s="74"/>
    </row>
    <row r="270" spans="1:247" ht="15.75" x14ac:dyDescent="0.25">
      <c r="A270" s="10" t="s">
        <v>241</v>
      </c>
      <c r="B270" s="157">
        <f t="shared" ref="B270:B333" si="826">H270+L270+P270+T270+X270+AB270+AF270+AJ270+AN270+AR270+AV270+AZ270+BD270+BH270+BL270+BP270+BT270+BX270+CB270+CF270+CJ270+CN270+CR270+CV270+CZ270+DD270+DH270+DL270+DP270+DT270+DX270+EB270+EF270+EJ270+EN270+ER270+EV270+EZ270+FD270+FH270+FL270+FP270+FT270+FX270+GB270+GF270+GJ270+GN270+GR270+GV270+GZ270+HD270+HH270+HL270+HP270+HT270+HX270+IB270+IF270+IJ270</f>
        <v>1794</v>
      </c>
      <c r="C270" s="157">
        <f t="shared" ref="C270:C333" si="827">I270+M270+Q270+U270+Y270+AC270+AG270+AK270+AO270+AS270+AW270+BA270+BE270+BI270+BM270+BQ270+BU270+BY270+CC270+CG270+CK270+CO270+CS270+CW270+DA270+DE270+DI270+DM270+DQ270+DU270+DY270+EC270+EG270+EK270+EO270+ES270+EW270+FA270+FE270+FI270+FM270+FQ270+FU270+FY270+GC270+GG270+GK270+GO270+GS270+GW270+HA270+HE270+HI270+HM270+HQ270+HU270+HY270+IC270+IG270+IK270</f>
        <v>1794</v>
      </c>
      <c r="D270" s="157">
        <f t="shared" ref="D270:D333" si="828">I270+M270+Q270+U270+Y270+AC270+AG270+AK270+AO270+AS270+AW270+BA270+BE270+BI270+BM270+BQ270+BU270+BY270+CC270+CG270+CK270+CO270+CS270+CW270+DA270+DE270+DI270+DM270+DQ270+DU270+DY270+EC270+EG270+EK270+EO270+ES270+EW270+FA270+FE270+FI270+FM270+FQ270+FU270+FY270+GC270+GG270+GK270+GO270+GS270+GW270+HA270+HE270+HI270+HM270+HQ270+HU270+HY270+IC270+IG270+IK270</f>
        <v>1794</v>
      </c>
      <c r="E270" s="157"/>
      <c r="F270" s="229">
        <f t="shared" si="824"/>
        <v>0</v>
      </c>
      <c r="G270" s="74">
        <f t="shared" si="783"/>
        <v>0</v>
      </c>
      <c r="H270" s="74"/>
      <c r="I270" s="74"/>
      <c r="J270" s="74"/>
      <c r="K270" s="74"/>
      <c r="L270" s="74"/>
      <c r="M270" s="74"/>
      <c r="N270" s="74"/>
      <c r="O270" s="74"/>
      <c r="P270" s="74"/>
      <c r="Q270" s="74"/>
      <c r="R270" s="74"/>
      <c r="S270" s="74"/>
      <c r="T270" s="74"/>
      <c r="U270" s="74"/>
      <c r="V270" s="74"/>
      <c r="W270" s="74"/>
      <c r="X270" s="74"/>
      <c r="Y270" s="74"/>
      <c r="Z270" s="74"/>
      <c r="AA270" s="74"/>
      <c r="AB270" s="74"/>
      <c r="AC270" s="74"/>
      <c r="AD270" s="74"/>
      <c r="AE270" s="74"/>
      <c r="AF270" s="74"/>
      <c r="AG270" s="74"/>
      <c r="AH270" s="74"/>
      <c r="AI270" s="74"/>
      <c r="AJ270" s="74"/>
      <c r="AK270" s="74"/>
      <c r="AL270" s="74"/>
      <c r="AM270" s="74"/>
      <c r="AN270" s="74"/>
      <c r="AO270" s="74"/>
      <c r="AP270" s="74"/>
      <c r="AQ270" s="74"/>
      <c r="AR270" s="74"/>
      <c r="AS270" s="74"/>
      <c r="AT270" s="74"/>
      <c r="AU270" s="74"/>
      <c r="AV270" s="196"/>
      <c r="AW270" s="196"/>
      <c r="AX270" s="196"/>
      <c r="AY270" s="196"/>
      <c r="AZ270" s="74"/>
      <c r="BA270" s="74"/>
      <c r="BB270" s="74"/>
      <c r="BC270" s="192"/>
      <c r="BD270" s="192"/>
      <c r="BE270" s="74"/>
      <c r="BF270" s="74"/>
      <c r="BG270" s="192"/>
      <c r="BH270" s="74">
        <v>1794</v>
      </c>
      <c r="BI270" s="74">
        <v>1794</v>
      </c>
      <c r="BJ270" s="74">
        <v>0</v>
      </c>
      <c r="BK270" s="75">
        <f t="shared" si="689"/>
        <v>0</v>
      </c>
      <c r="BL270" s="74"/>
      <c r="BM270" s="74"/>
      <c r="BN270" s="74"/>
      <c r="BO270" s="192"/>
      <c r="BP270" s="192"/>
      <c r="BQ270" s="74"/>
      <c r="BR270" s="74"/>
      <c r="BS270" s="192"/>
      <c r="BT270" s="74"/>
      <c r="BU270" s="74"/>
      <c r="BV270" s="74"/>
      <c r="BW270" s="74"/>
      <c r="BX270" s="73"/>
      <c r="BY270" s="73"/>
      <c r="BZ270" s="74"/>
      <c r="CA270" s="192"/>
      <c r="CB270" s="74"/>
      <c r="CC270" s="74"/>
      <c r="CD270" s="74"/>
      <c r="CE270" s="192"/>
      <c r="CF270" s="74"/>
      <c r="CG270" s="74"/>
      <c r="CH270" s="74"/>
      <c r="CI270" s="74"/>
      <c r="CJ270" s="74"/>
      <c r="CK270" s="74"/>
      <c r="CL270" s="74"/>
      <c r="CM270" s="74"/>
      <c r="CN270" s="73"/>
      <c r="CO270" s="73"/>
      <c r="CP270" s="74"/>
      <c r="CQ270" s="192"/>
      <c r="CR270" s="73"/>
      <c r="CS270" s="73"/>
      <c r="CT270" s="74"/>
      <c r="CU270" s="192"/>
      <c r="CV270" s="74"/>
      <c r="CW270" s="74"/>
      <c r="CX270" s="74"/>
      <c r="CY270" s="192"/>
      <c r="CZ270" s="74"/>
      <c r="DA270" s="74"/>
      <c r="DB270" s="74"/>
      <c r="DC270" s="192"/>
      <c r="DD270" s="74"/>
      <c r="DE270" s="74"/>
      <c r="DF270" s="74"/>
      <c r="DG270" s="192"/>
      <c r="DH270" s="74"/>
      <c r="DI270" s="74"/>
      <c r="DJ270" s="74"/>
      <c r="DK270" s="192"/>
      <c r="DL270" s="74"/>
      <c r="DM270" s="74"/>
      <c r="DN270" s="74"/>
      <c r="DO270" s="192"/>
      <c r="DP270" s="74"/>
      <c r="DQ270" s="74"/>
      <c r="DR270" s="74"/>
      <c r="DS270" s="74"/>
      <c r="DT270" s="74"/>
      <c r="DU270" s="74"/>
      <c r="DV270" s="74"/>
      <c r="DW270" s="74"/>
      <c r="DX270" s="74"/>
      <c r="DY270" s="74"/>
      <c r="DZ270" s="74"/>
      <c r="EA270" s="74"/>
      <c r="EB270" s="74"/>
      <c r="EC270" s="74"/>
      <c r="ED270" s="74"/>
      <c r="EE270" s="74"/>
      <c r="EF270" s="74"/>
      <c r="EG270" s="74"/>
      <c r="EH270" s="74"/>
      <c r="EI270" s="74"/>
      <c r="EJ270" s="192"/>
      <c r="EK270" s="73"/>
      <c r="EL270" s="74"/>
      <c r="EM270" s="192"/>
      <c r="EN270" s="74"/>
      <c r="EO270" s="74"/>
      <c r="EP270" s="74"/>
      <c r="EQ270" s="74"/>
      <c r="ER270" s="74"/>
      <c r="ES270" s="74"/>
      <c r="ET270" s="74"/>
      <c r="EU270" s="74"/>
      <c r="EV270" s="77"/>
      <c r="EW270" s="77"/>
      <c r="EX270" s="77"/>
      <c r="EY270" s="77"/>
      <c r="EZ270" s="74"/>
      <c r="FA270" s="74"/>
      <c r="FB270" s="74"/>
      <c r="FC270" s="74"/>
      <c r="FD270" s="74"/>
      <c r="FE270" s="74"/>
      <c r="FF270" s="74"/>
      <c r="FG270" s="74"/>
      <c r="FH270" s="74"/>
      <c r="FI270" s="74"/>
      <c r="FJ270" s="74"/>
      <c r="FK270" s="74"/>
      <c r="FL270" s="74"/>
      <c r="FM270" s="74"/>
      <c r="FN270" s="74"/>
      <c r="FO270" s="74"/>
      <c r="FP270" s="74"/>
      <c r="FQ270" s="74"/>
      <c r="FR270" s="74"/>
      <c r="FS270" s="74"/>
      <c r="FT270" s="74"/>
      <c r="FU270" s="74"/>
      <c r="FV270" s="74"/>
      <c r="FW270" s="74"/>
      <c r="FX270" s="74"/>
      <c r="FY270" s="74"/>
      <c r="FZ270" s="74"/>
      <c r="GA270" s="74"/>
      <c r="GB270" s="74"/>
      <c r="GC270" s="74"/>
      <c r="GD270" s="74"/>
      <c r="GE270" s="74"/>
      <c r="GF270" s="74"/>
      <c r="GG270" s="74"/>
      <c r="GH270" s="74"/>
      <c r="GI270" s="74"/>
      <c r="GJ270" s="74"/>
      <c r="GK270" s="74"/>
      <c r="GL270" s="74"/>
      <c r="GM270" s="74"/>
      <c r="GN270" s="74"/>
      <c r="GO270" s="74"/>
      <c r="GP270" s="74"/>
      <c r="GQ270" s="74"/>
      <c r="GR270" s="74"/>
      <c r="GS270" s="74"/>
      <c r="GT270" s="74"/>
      <c r="GU270" s="74"/>
      <c r="GV270" s="74"/>
      <c r="GW270" s="74"/>
      <c r="GX270" s="74"/>
      <c r="GY270" s="74"/>
      <c r="GZ270" s="74"/>
      <c r="HA270" s="74"/>
      <c r="HB270" s="74"/>
      <c r="HC270" s="74"/>
      <c r="HD270" s="74"/>
      <c r="HE270" s="74"/>
      <c r="HF270" s="74"/>
      <c r="HG270" s="74"/>
      <c r="HH270" s="74"/>
      <c r="HI270" s="74"/>
      <c r="HJ270" s="74"/>
      <c r="HK270" s="74"/>
      <c r="HL270" s="74"/>
      <c r="HM270" s="74"/>
      <c r="HN270" s="74"/>
      <c r="HO270" s="74"/>
      <c r="HP270" s="74"/>
      <c r="HQ270" s="74"/>
      <c r="HR270" s="74"/>
      <c r="HS270" s="74"/>
      <c r="HT270" s="74"/>
      <c r="HU270" s="74"/>
      <c r="HV270" s="74"/>
      <c r="HW270" s="74"/>
      <c r="HX270" s="74"/>
      <c r="HY270" s="74"/>
      <c r="HZ270" s="74"/>
      <c r="IA270" s="74"/>
      <c r="IB270" s="74"/>
      <c r="IC270" s="74"/>
      <c r="ID270" s="74"/>
      <c r="IE270" s="74"/>
      <c r="IF270" s="74"/>
      <c r="IG270" s="74"/>
      <c r="IH270" s="74"/>
      <c r="II270" s="74"/>
      <c r="IJ270" s="74"/>
      <c r="IK270" s="74"/>
      <c r="IL270" s="74"/>
      <c r="IM270" s="74"/>
    </row>
    <row r="271" spans="1:247" s="69" customFormat="1" ht="31.5" x14ac:dyDescent="0.25">
      <c r="A271" s="80" t="s">
        <v>230</v>
      </c>
      <c r="B271" s="156">
        <f t="shared" si="826"/>
        <v>264635.13028000004</v>
      </c>
      <c r="C271" s="156">
        <f t="shared" si="827"/>
        <v>414576.32016</v>
      </c>
      <c r="D271" s="156">
        <f t="shared" si="828"/>
        <v>414576.32016</v>
      </c>
      <c r="E271" s="156"/>
      <c r="F271" s="228">
        <f t="shared" si="824"/>
        <v>119643.34007000001</v>
      </c>
      <c r="G271" s="71">
        <f t="shared" si="783"/>
        <v>28.859183279890495</v>
      </c>
      <c r="H271" s="72">
        <f t="shared" ref="H271" si="829">H272+H273+H274+H275+H276+H277+H278</f>
        <v>0</v>
      </c>
      <c r="I271" s="72">
        <f t="shared" ref="I271:J271" si="830">I272+I273+I274+I275+I276+I277+I278</f>
        <v>0</v>
      </c>
      <c r="J271" s="72">
        <f t="shared" si="830"/>
        <v>0</v>
      </c>
      <c r="K271" s="71"/>
      <c r="L271" s="72">
        <f t="shared" ref="L271" si="831">L272+L273+L274+L275+L276+L277+L278</f>
        <v>2292.8472000000002</v>
      </c>
      <c r="M271" s="72">
        <f t="shared" ref="M271:N271" si="832">M272+M273+M274+M275+M276+M277+M278</f>
        <v>2292.8472000000002</v>
      </c>
      <c r="N271" s="72">
        <f t="shared" si="832"/>
        <v>2292.8472000000002</v>
      </c>
      <c r="O271" s="72">
        <f>N271/M271*100</f>
        <v>100</v>
      </c>
      <c r="P271" s="72">
        <f t="shared" ref="P271" si="833">P272+P273+P274+P275+P276+P277+P278</f>
        <v>0</v>
      </c>
      <c r="Q271" s="72">
        <f t="shared" ref="Q271:V271" si="834">Q272+Q273+Q274+Q275+Q276+Q277+Q278</f>
        <v>0</v>
      </c>
      <c r="R271" s="72">
        <f t="shared" si="834"/>
        <v>0</v>
      </c>
      <c r="S271" s="72">
        <f t="shared" si="834"/>
        <v>0</v>
      </c>
      <c r="T271" s="72">
        <f t="shared" ref="T271" si="835">T272+T273+T274+T275+T276+T277+T278</f>
        <v>0</v>
      </c>
      <c r="U271" s="72">
        <f t="shared" si="834"/>
        <v>0</v>
      </c>
      <c r="V271" s="72">
        <f t="shared" si="834"/>
        <v>0</v>
      </c>
      <c r="W271" s="72"/>
      <c r="X271" s="72">
        <f>X272+X273+X274+X275+X276+X277+X278</f>
        <v>112.35955</v>
      </c>
      <c r="Y271" s="72">
        <f>Y272+Y273+Y274+Y275+Y276+Y277+Y278</f>
        <v>112.35955</v>
      </c>
      <c r="Z271" s="72">
        <f>Z272+Z273+Z274+Z275+Z276+Z277+Z278</f>
        <v>0</v>
      </c>
      <c r="AA271" s="72">
        <f>Z271/Y271*100</f>
        <v>0</v>
      </c>
      <c r="AB271" s="72">
        <f t="shared" ref="AB271" si="836">AB272+AB273+AB274+AB275+AB276+AB277+AB278</f>
        <v>0</v>
      </c>
      <c r="AC271" s="72">
        <f t="shared" ref="AC271:AH271" si="837">AC272+AC273+AC274+AC275+AC276+AC277+AC278</f>
        <v>0</v>
      </c>
      <c r="AD271" s="72">
        <f t="shared" si="837"/>
        <v>0</v>
      </c>
      <c r="AE271" s="72">
        <f t="shared" si="837"/>
        <v>0</v>
      </c>
      <c r="AF271" s="72">
        <f t="shared" ref="AF271" si="838">AF272+AF273+AF274+AF275+AF276+AF277+AF278</f>
        <v>138.42539000000002</v>
      </c>
      <c r="AG271" s="72">
        <f t="shared" si="837"/>
        <v>138.42539000000002</v>
      </c>
      <c r="AH271" s="72">
        <f t="shared" si="837"/>
        <v>138.42539000000002</v>
      </c>
      <c r="AI271" s="71">
        <f>AH271/AG271*100</f>
        <v>100</v>
      </c>
      <c r="AJ271" s="71"/>
      <c r="AK271" s="72">
        <f>AK272+AK273+AK274+AK275+AK276+AK277+AK278</f>
        <v>0</v>
      </c>
      <c r="AL271" s="72">
        <f>AL272+AL273+AL274+AL275+AL276+AL277+AL278</f>
        <v>0</v>
      </c>
      <c r="AM271" s="72">
        <f>AM272+AM273+AM274+AM275+AM276+AM277+AM278</f>
        <v>0</v>
      </c>
      <c r="AN271" s="72"/>
      <c r="AO271" s="72">
        <f>AO272+AO273+AO274+AO275+AO276+AO277+AO278</f>
        <v>0</v>
      </c>
      <c r="AP271" s="72">
        <f>AP272+AP273+AP274+AP275+AP276+AP277+AP278</f>
        <v>0</v>
      </c>
      <c r="AQ271" s="71"/>
      <c r="AR271" s="72">
        <f>AR272+AR273+AR274+AR275+AR276+AR277+AR278</f>
        <v>12000</v>
      </c>
      <c r="AS271" s="72">
        <f>AS272+AS273+AS274+AS275+AS276+AS277+AS278</f>
        <v>12000</v>
      </c>
      <c r="AT271" s="72">
        <f>AT272+AT273+AT274+AT275+AT276+AT277+AT278</f>
        <v>12000</v>
      </c>
      <c r="AU271" s="71">
        <f>AT271/AS271*100</f>
        <v>100</v>
      </c>
      <c r="AV271" s="72">
        <f t="shared" ref="AV271" si="839">AV272+AV273+AV274+AV275+AV276+AV277+AV278</f>
        <v>48298.5</v>
      </c>
      <c r="AW271" s="72">
        <f t="shared" ref="AW271:BB271" si="840">AW272+AW273+AW274+AW275+AW276+AW277+AW278</f>
        <v>48298.5</v>
      </c>
      <c r="AX271" s="72">
        <f t="shared" si="840"/>
        <v>8048.7893400000003</v>
      </c>
      <c r="AY271" s="72">
        <f t="shared" si="840"/>
        <v>16.664677660796919</v>
      </c>
      <c r="AZ271" s="72">
        <f t="shared" ref="AZ271" si="841">AZ272+AZ273+AZ274+AZ275+AZ276+AZ277+AZ278</f>
        <v>0</v>
      </c>
      <c r="BA271" s="72">
        <f t="shared" si="840"/>
        <v>0</v>
      </c>
      <c r="BB271" s="72">
        <f t="shared" si="840"/>
        <v>0</v>
      </c>
      <c r="BC271" s="72"/>
      <c r="BD271" s="72"/>
      <c r="BE271" s="72">
        <f>BE272+BE273+BE274+BE275+BE276+BE277+BE278</f>
        <v>0</v>
      </c>
      <c r="BF271" s="72">
        <f>BF272+BF273+BF274+BF275+BF276+BF277+BF278</f>
        <v>0</v>
      </c>
      <c r="BG271" s="72">
        <f>BG272+BG273+BG274+BG275+BG276+BG277+BG278</f>
        <v>0</v>
      </c>
      <c r="BH271" s="72">
        <f t="shared" ref="BH271" si="842">BH272+BH273+BH274+BH275+BH276+BH277+BH278</f>
        <v>30858</v>
      </c>
      <c r="BI271" s="72">
        <f t="shared" ref="BI271:BO271" si="843">BI272+BI273+BI274+BI275+BI276+BI277+BI278</f>
        <v>30858</v>
      </c>
      <c r="BJ271" s="72">
        <f t="shared" si="843"/>
        <v>0</v>
      </c>
      <c r="BK271" s="193">
        <f t="shared" si="689"/>
        <v>0</v>
      </c>
      <c r="BL271" s="72">
        <f t="shared" ref="BL271" si="844">BL272+BL273+BL274+BL275+BL276+BL277+BL278</f>
        <v>0</v>
      </c>
      <c r="BM271" s="72">
        <f t="shared" si="843"/>
        <v>0</v>
      </c>
      <c r="BN271" s="72">
        <f t="shared" si="843"/>
        <v>0</v>
      </c>
      <c r="BO271" s="72">
        <f t="shared" si="843"/>
        <v>0</v>
      </c>
      <c r="BP271" s="72"/>
      <c r="BQ271" s="72">
        <f>BQ272+BQ273+BQ274+BQ275+BQ276+BQ277+BQ278</f>
        <v>0</v>
      </c>
      <c r="BR271" s="72">
        <f>BR272+BR273+BR274+BR275+BR276+BR277+BR278</f>
        <v>0</v>
      </c>
      <c r="BS271" s="72">
        <f>BS272+BS273+BS274+BS275+BS276+BS277+BS278</f>
        <v>0</v>
      </c>
      <c r="BT271" s="72"/>
      <c r="BU271" s="72">
        <f>SUM(BU272:BU278)</f>
        <v>3243.002</v>
      </c>
      <c r="BV271" s="72">
        <f>SUM(BV272:BV278)</f>
        <v>0</v>
      </c>
      <c r="BW271" s="71"/>
      <c r="BX271" s="72">
        <f t="shared" ref="BX271:BY271" si="845">BX272+BX273+BX274+BX275+BX276+BX277+BX278</f>
        <v>16108.5</v>
      </c>
      <c r="BY271" s="72">
        <f t="shared" si="845"/>
        <v>13980.64</v>
      </c>
      <c r="BZ271" s="72">
        <f t="shared" ref="BZ271" si="846">BZ272+BZ273+BZ274+BZ275+BZ276+BZ277+BZ278</f>
        <v>3440.38</v>
      </c>
      <c r="CA271" s="72">
        <f>BZ271/BY271*100</f>
        <v>24.608172444179953</v>
      </c>
      <c r="CB271" s="72">
        <f t="shared" ref="CB271" si="847">CB272+CB273+CB274+CB275+CB276+CB277+CB278</f>
        <v>1000</v>
      </c>
      <c r="CC271" s="72">
        <f t="shared" ref="CC271:CH271" si="848">CC272+CC273+CC274+CC275+CC276+CC277+CC278</f>
        <v>1000</v>
      </c>
      <c r="CD271" s="72">
        <f t="shared" si="848"/>
        <v>0</v>
      </c>
      <c r="CE271" s="72">
        <f>CD271/CC271*100</f>
        <v>0</v>
      </c>
      <c r="CF271" s="72">
        <f t="shared" ref="CF271" si="849">CF272+CF273+CF274+CF275+CF276+CF277+CF278</f>
        <v>1000</v>
      </c>
      <c r="CG271" s="72">
        <f t="shared" si="848"/>
        <v>1000</v>
      </c>
      <c r="CH271" s="72">
        <f t="shared" si="848"/>
        <v>0</v>
      </c>
      <c r="CI271" s="72">
        <f>CH271/CG271*100</f>
        <v>0</v>
      </c>
      <c r="CJ271" s="72">
        <f t="shared" ref="CJ271" si="850">CJ272+CJ273+CJ274+CJ275+CJ276+CJ277+CJ278</f>
        <v>500</v>
      </c>
      <c r="CK271" s="72">
        <f t="shared" ref="CK271:CL271" si="851">CK272+CK273+CK274+CK275+CK276+CK277+CK278</f>
        <v>500</v>
      </c>
      <c r="CL271" s="72">
        <f t="shared" si="851"/>
        <v>0</v>
      </c>
      <c r="CM271" s="72">
        <f>CL271/CK271*100</f>
        <v>0</v>
      </c>
      <c r="CN271" s="72">
        <f t="shared" ref="CN271" si="852">CN272+CN273+CN274+CN275+CN276+CN277+CN278</f>
        <v>0</v>
      </c>
      <c r="CO271" s="72">
        <f t="shared" ref="CO271:CX271" si="853">CO272+CO273+CO274+CO275+CO276+CO277+CO278</f>
        <v>0</v>
      </c>
      <c r="CP271" s="72">
        <f t="shared" si="853"/>
        <v>0</v>
      </c>
      <c r="CQ271" s="72">
        <f t="shared" si="853"/>
        <v>0</v>
      </c>
      <c r="CR271" s="72">
        <f t="shared" si="853"/>
        <v>0</v>
      </c>
      <c r="CS271" s="72">
        <f t="shared" ref="CS271:CU271" si="854">CS272+CS273+CS274+CS275+CS276+CS277+CS278</f>
        <v>0</v>
      </c>
      <c r="CT271" s="72">
        <f t="shared" si="854"/>
        <v>0</v>
      </c>
      <c r="CU271" s="72">
        <f t="shared" si="854"/>
        <v>0</v>
      </c>
      <c r="CV271" s="72">
        <f t="shared" ref="CV271" si="855">CV272+CV273+CV274+CV275+CV276+CV277+CV278</f>
        <v>0</v>
      </c>
      <c r="CW271" s="72">
        <f t="shared" si="853"/>
        <v>0</v>
      </c>
      <c r="CX271" s="72">
        <f t="shared" si="853"/>
        <v>0</v>
      </c>
      <c r="CY271" s="72"/>
      <c r="CZ271" s="72">
        <f t="shared" ref="CZ271:DC271" si="856">CZ272+CZ273+CZ274+CZ275+CZ276+CZ277+CZ278</f>
        <v>49758.6</v>
      </c>
      <c r="DA271" s="72">
        <f t="shared" si="856"/>
        <v>55287.303380000005</v>
      </c>
      <c r="DB271" s="72">
        <f t="shared" si="856"/>
        <v>0</v>
      </c>
      <c r="DC271" s="72">
        <f t="shared" si="856"/>
        <v>0</v>
      </c>
      <c r="DD271" s="72">
        <f t="shared" ref="DD271:DK271" si="857">DD272+DD273+DD274+DD275+DD276+DD277+DD278</f>
        <v>0</v>
      </c>
      <c r="DE271" s="72">
        <f t="shared" ref="DE271:DH271" si="858">DE272+DE273+DE274+DE275+DE276+DE277+DE278</f>
        <v>0</v>
      </c>
      <c r="DF271" s="72">
        <f t="shared" si="858"/>
        <v>0</v>
      </c>
      <c r="DG271" s="72">
        <f t="shared" si="858"/>
        <v>0</v>
      </c>
      <c r="DH271" s="72">
        <f t="shared" si="858"/>
        <v>8345</v>
      </c>
      <c r="DI271" s="72">
        <f t="shared" si="857"/>
        <v>8345</v>
      </c>
      <c r="DJ271" s="72">
        <f t="shared" si="857"/>
        <v>0</v>
      </c>
      <c r="DK271" s="72">
        <f t="shared" si="857"/>
        <v>0</v>
      </c>
      <c r="DL271" s="72">
        <f t="shared" ref="DL271:DO271" si="859">DL272+DL273+DL274+DL275+DL276+DL277+DL278</f>
        <v>0</v>
      </c>
      <c r="DM271" s="72">
        <f t="shared" si="859"/>
        <v>0</v>
      </c>
      <c r="DN271" s="72">
        <f t="shared" si="859"/>
        <v>0</v>
      </c>
      <c r="DO271" s="72">
        <f t="shared" si="859"/>
        <v>0</v>
      </c>
      <c r="DP271" s="71"/>
      <c r="DQ271" s="72">
        <f>DQ272+DQ273+DQ274+DQ275+DQ276+DQ277+DQ278</f>
        <v>0</v>
      </c>
      <c r="DR271" s="72">
        <f>DR272+DR273+DR274+DR275+DR276+DR277+DR278</f>
        <v>0</v>
      </c>
      <c r="DS271" s="71"/>
      <c r="DT271" s="71"/>
      <c r="DU271" s="72">
        <f>DU272+DU273+DU274+DU275+DU276+DU277+DU278</f>
        <v>0</v>
      </c>
      <c r="DV271" s="72">
        <f>DV272+DV273+DV274+DV275+DV276+DV277+DV278</f>
        <v>0</v>
      </c>
      <c r="DW271" s="71"/>
      <c r="DX271" s="72">
        <f>DX272+DX273+DX274+DX275+DX276+DX277+DX278</f>
        <v>500</v>
      </c>
      <c r="DY271" s="72">
        <f>DY272+DY273+DY274+DY275+DY276+DY277+DY278</f>
        <v>500</v>
      </c>
      <c r="DZ271" s="72">
        <f>DZ272+DZ273+DZ274+DZ275+DZ276+DZ277+DZ278</f>
        <v>0</v>
      </c>
      <c r="EA271" s="71">
        <f>DZ271/DY271*100</f>
        <v>0</v>
      </c>
      <c r="EB271" s="72">
        <f>SUM(EB272:EB278)</f>
        <v>0</v>
      </c>
      <c r="EC271" s="72">
        <f>SUM(EC272:EC278)</f>
        <v>0</v>
      </c>
      <c r="ED271" s="72">
        <f>SUM(ED272:ED278)</f>
        <v>0</v>
      </c>
      <c r="EE271" s="71"/>
      <c r="EF271" s="72">
        <f>SUM(EF272:EF278)</f>
        <v>0</v>
      </c>
      <c r="EG271" s="72">
        <f>SUM(EG272:EG278)</f>
        <v>0</v>
      </c>
      <c r="EH271" s="72">
        <f>SUM(EH272:EH278)</f>
        <v>0</v>
      </c>
      <c r="EI271" s="71"/>
      <c r="EJ271" s="72"/>
      <c r="EK271" s="72">
        <f>EK272+EK273+EK274+EK275+EK276+EK277+EK278</f>
        <v>0</v>
      </c>
      <c r="EL271" s="72">
        <f>EL272+EL273+EL274+EL275+EL276+EL277+EL278</f>
        <v>0</v>
      </c>
      <c r="EM271" s="72"/>
      <c r="EN271" s="72">
        <f>SUM(EN272:EN278)</f>
        <v>93722.898140000005</v>
      </c>
      <c r="EO271" s="72">
        <f>SUM(EO272:EO278)</f>
        <v>93722.898140000005</v>
      </c>
      <c r="EP271" s="72">
        <f>SUM(EP272:EP278)</f>
        <v>93722.898140000005</v>
      </c>
      <c r="EQ271" s="71">
        <f t="shared" ref="EQ271" si="860">EP271/EO271*100</f>
        <v>100</v>
      </c>
      <c r="ER271" s="71"/>
      <c r="ES271" s="71"/>
      <c r="ET271" s="71"/>
      <c r="EU271" s="71"/>
      <c r="EV271" s="76"/>
      <c r="EW271" s="76"/>
      <c r="EX271" s="76"/>
      <c r="EY271" s="76"/>
      <c r="EZ271" s="72">
        <f>SUM(EZ272:EZ278)</f>
        <v>0</v>
      </c>
      <c r="FA271" s="72">
        <f>SUM(FA272:FA278)</f>
        <v>0</v>
      </c>
      <c r="FB271" s="72">
        <f>SUM(FB272:FB278)</f>
        <v>0</v>
      </c>
      <c r="FC271" s="71"/>
      <c r="FD271" s="72">
        <f>SUM(FD272:FD278)</f>
        <v>0</v>
      </c>
      <c r="FE271" s="72">
        <f>SUM(FE272:FE278)</f>
        <v>0</v>
      </c>
      <c r="FF271" s="72">
        <f>SUM(FF272:FF278)</f>
        <v>0</v>
      </c>
      <c r="FG271" s="71"/>
      <c r="FH271" s="71"/>
      <c r="FI271" s="72">
        <f>SUM(FI272:FI278)</f>
        <v>0</v>
      </c>
      <c r="FJ271" s="72">
        <f>SUM(FJ272:FJ278)</f>
        <v>0</v>
      </c>
      <c r="FK271" s="71"/>
      <c r="FL271" s="71"/>
      <c r="FM271" s="72">
        <f>SUM(FM272:FM278)</f>
        <v>0</v>
      </c>
      <c r="FN271" s="72">
        <f>SUM(FN272:FN278)</f>
        <v>0</v>
      </c>
      <c r="FO271" s="71"/>
      <c r="FP271" s="71"/>
      <c r="FQ271" s="72">
        <f>SUM(FQ272:FQ278)</f>
        <v>0</v>
      </c>
      <c r="FR271" s="72">
        <f>SUM(FR272:FR278)</f>
        <v>0</v>
      </c>
      <c r="FS271" s="71"/>
      <c r="FT271" s="72">
        <f>SUM(FT272:FT278)</f>
        <v>0</v>
      </c>
      <c r="FU271" s="72">
        <f>SUM(FU272:FU278)</f>
        <v>0</v>
      </c>
      <c r="FV271" s="72">
        <f>SUM(FV272:FV278)</f>
        <v>0</v>
      </c>
      <c r="FW271" s="71"/>
      <c r="FX271" s="71"/>
      <c r="FY271" s="72">
        <f>SUM(FY272:FY278)</f>
        <v>0</v>
      </c>
      <c r="FZ271" s="72">
        <f>SUM(FZ272:FZ278)</f>
        <v>0</v>
      </c>
      <c r="GA271" s="71"/>
      <c r="GB271" s="71"/>
      <c r="GC271" s="72">
        <f>SUM(GC272:GC278)</f>
        <v>0</v>
      </c>
      <c r="GD271" s="72">
        <f>SUM(GD272:GD278)</f>
        <v>0</v>
      </c>
      <c r="GE271" s="71"/>
      <c r="GF271" s="71"/>
      <c r="GG271" s="72">
        <f>SUM(GG272:GG278)</f>
        <v>14.94</v>
      </c>
      <c r="GH271" s="72">
        <f>SUM(GH272:GH278)</f>
        <v>0</v>
      </c>
      <c r="GI271" s="71">
        <f t="shared" si="823"/>
        <v>0</v>
      </c>
      <c r="GJ271" s="71"/>
      <c r="GK271" s="72">
        <f>SUM(GK272:GK278)</f>
        <v>0</v>
      </c>
      <c r="GL271" s="72">
        <f>SUM(GL272:GL278)</f>
        <v>0</v>
      </c>
      <c r="GM271" s="71"/>
      <c r="GN271" s="71"/>
      <c r="GO271" s="72"/>
      <c r="GP271" s="72"/>
      <c r="GQ271" s="71"/>
      <c r="GR271" s="71"/>
      <c r="GS271" s="72"/>
      <c r="GT271" s="72"/>
      <c r="GU271" s="71"/>
      <c r="GV271" s="71"/>
      <c r="GW271" s="72"/>
      <c r="GX271" s="72"/>
      <c r="GY271" s="71"/>
      <c r="GZ271" s="71"/>
      <c r="HA271" s="72"/>
      <c r="HB271" s="72"/>
      <c r="HC271" s="71"/>
      <c r="HD271" s="71"/>
      <c r="HE271" s="72"/>
      <c r="HF271" s="72"/>
      <c r="HG271" s="71"/>
      <c r="HH271" s="71"/>
      <c r="HI271" s="72"/>
      <c r="HJ271" s="72"/>
      <c r="HK271" s="71"/>
      <c r="HL271" s="71"/>
      <c r="HM271" s="72"/>
      <c r="HN271" s="72"/>
      <c r="HO271" s="71"/>
      <c r="HP271" s="71"/>
      <c r="HQ271" s="72"/>
      <c r="HR271" s="72"/>
      <c r="HS271" s="71"/>
      <c r="HT271" s="71"/>
      <c r="HU271" s="72"/>
      <c r="HV271" s="72"/>
      <c r="HW271" s="71"/>
      <c r="HX271" s="71"/>
      <c r="HY271" s="72"/>
      <c r="HZ271" s="72"/>
      <c r="IA271" s="71"/>
      <c r="IB271" s="71"/>
      <c r="IC271" s="72"/>
      <c r="ID271" s="72"/>
      <c r="IE271" s="71"/>
      <c r="IF271" s="71"/>
      <c r="IG271" s="72">
        <f>SUM(IG272:IG278)</f>
        <v>4839.3595599999999</v>
      </c>
      <c r="IH271" s="72"/>
      <c r="II271" s="71"/>
      <c r="IJ271" s="71"/>
      <c r="IK271" s="72">
        <f>SUM(IK272:IK278)</f>
        <v>138443.04493999999</v>
      </c>
      <c r="IL271" s="72"/>
      <c r="IM271" s="71"/>
    </row>
    <row r="272" spans="1:247" ht="31.5" customHeight="1" x14ac:dyDescent="0.25">
      <c r="A272" s="10" t="s">
        <v>202</v>
      </c>
      <c r="B272" s="157">
        <f t="shared" si="826"/>
        <v>128054.23214000001</v>
      </c>
      <c r="C272" s="157">
        <f t="shared" si="827"/>
        <v>274752.42002000002</v>
      </c>
      <c r="D272" s="157">
        <f t="shared" si="828"/>
        <v>274752.42002000002</v>
      </c>
      <c r="E272" s="157"/>
      <c r="F272" s="229">
        <f t="shared" si="824"/>
        <v>13920.441930000001</v>
      </c>
      <c r="G272" s="74">
        <f t="shared" si="783"/>
        <v>5.0665402433895546</v>
      </c>
      <c r="H272" s="73"/>
      <c r="I272" s="73"/>
      <c r="J272" s="73"/>
      <c r="K272" s="74"/>
      <c r="L272" s="74">
        <v>2292.8472000000002</v>
      </c>
      <c r="M272" s="74">
        <v>2292.8472000000002</v>
      </c>
      <c r="N272" s="74">
        <v>2292.8472000000002</v>
      </c>
      <c r="O272" s="73">
        <f>N272/M272*100</f>
        <v>100</v>
      </c>
      <c r="P272" s="73">
        <v>0</v>
      </c>
      <c r="Q272" s="73">
        <v>0</v>
      </c>
      <c r="R272" s="73">
        <v>0</v>
      </c>
      <c r="S272" s="74"/>
      <c r="T272" s="73"/>
      <c r="U272" s="73"/>
      <c r="V272" s="73"/>
      <c r="W272" s="73"/>
      <c r="X272" s="73">
        <v>112.35955</v>
      </c>
      <c r="Y272" s="73">
        <v>112.35955</v>
      </c>
      <c r="Z272" s="73">
        <v>0</v>
      </c>
      <c r="AA272" s="73">
        <f>Z272/Y272*100</f>
        <v>0</v>
      </c>
      <c r="AB272" s="73"/>
      <c r="AC272" s="73"/>
      <c r="AD272" s="73"/>
      <c r="AE272" s="74"/>
      <c r="AF272" s="73">
        <v>138.42539000000002</v>
      </c>
      <c r="AG272" s="73">
        <v>138.42539000000002</v>
      </c>
      <c r="AH272" s="73">
        <v>138.42539000000002</v>
      </c>
      <c r="AI272" s="74">
        <f>AH272/AG272*100</f>
        <v>100</v>
      </c>
      <c r="AJ272" s="74"/>
      <c r="AK272" s="73"/>
      <c r="AL272" s="73"/>
      <c r="AM272" s="74"/>
      <c r="AN272" s="74"/>
      <c r="AO272" s="74"/>
      <c r="AP272" s="74"/>
      <c r="AQ272" s="74"/>
      <c r="AR272" s="73">
        <v>0</v>
      </c>
      <c r="AS272" s="73">
        <v>0</v>
      </c>
      <c r="AT272" s="73"/>
      <c r="AU272" s="74"/>
      <c r="AV272" s="73">
        <v>48298.5</v>
      </c>
      <c r="AW272" s="73">
        <v>48298.5</v>
      </c>
      <c r="AX272" s="74">
        <v>8048.7893400000003</v>
      </c>
      <c r="AY272" s="73">
        <f>AX272/AW272*100</f>
        <v>16.664677660796919</v>
      </c>
      <c r="AZ272" s="73"/>
      <c r="BA272" s="73"/>
      <c r="BB272" s="73"/>
      <c r="BC272" s="73"/>
      <c r="BD272" s="191"/>
      <c r="BE272" s="73"/>
      <c r="BF272" s="191"/>
      <c r="BG272" s="191"/>
      <c r="BH272" s="73"/>
      <c r="BI272" s="73"/>
      <c r="BJ272" s="191"/>
      <c r="BK272" s="75"/>
      <c r="BL272" s="73"/>
      <c r="BM272" s="73"/>
      <c r="BN272" s="191"/>
      <c r="BO272" s="191"/>
      <c r="BP272" s="191"/>
      <c r="BQ272" s="73"/>
      <c r="BR272" s="191"/>
      <c r="BS272" s="191"/>
      <c r="BT272" s="73"/>
      <c r="BU272" s="73"/>
      <c r="BV272" s="73"/>
      <c r="BW272" s="74"/>
      <c r="BX272" s="73">
        <v>16108.5</v>
      </c>
      <c r="BY272" s="73">
        <v>13980.64</v>
      </c>
      <c r="BZ272" s="73">
        <v>3440.38</v>
      </c>
      <c r="CA272" s="73">
        <f>BZ272/BY272*100</f>
        <v>24.608172444179953</v>
      </c>
      <c r="CB272" s="73">
        <v>1000</v>
      </c>
      <c r="CC272" s="73">
        <v>1000</v>
      </c>
      <c r="CD272" s="73"/>
      <c r="CE272" s="73">
        <f>CD272/CC272*100</f>
        <v>0</v>
      </c>
      <c r="CF272" s="73">
        <v>1000</v>
      </c>
      <c r="CG272" s="73">
        <v>1000</v>
      </c>
      <c r="CH272" s="163"/>
      <c r="CI272" s="73">
        <f>CH272/CG272*100</f>
        <v>0</v>
      </c>
      <c r="CJ272" s="73">
        <v>500</v>
      </c>
      <c r="CK272" s="73">
        <v>500</v>
      </c>
      <c r="CL272" s="163"/>
      <c r="CM272" s="73">
        <f>CL272/CK272*100</f>
        <v>0</v>
      </c>
      <c r="CN272" s="73"/>
      <c r="CO272" s="73"/>
      <c r="CP272" s="191"/>
      <c r="CQ272" s="191"/>
      <c r="CR272" s="73"/>
      <c r="CS272" s="73"/>
      <c r="CT272" s="191"/>
      <c r="CU272" s="191"/>
      <c r="CV272" s="73"/>
      <c r="CW272" s="73"/>
      <c r="CX272" s="73"/>
      <c r="CY272" s="73"/>
      <c r="CZ272" s="73">
        <v>49758.6</v>
      </c>
      <c r="DA272" s="73">
        <v>55287.303380000005</v>
      </c>
      <c r="DB272" s="73"/>
      <c r="DC272" s="73"/>
      <c r="DD272" s="73"/>
      <c r="DE272" s="73"/>
      <c r="DF272" s="73"/>
      <c r="DG272" s="73"/>
      <c r="DH272" s="73">
        <v>8345</v>
      </c>
      <c r="DI272" s="73">
        <v>8345</v>
      </c>
      <c r="DJ272" s="73">
        <v>0</v>
      </c>
      <c r="DK272" s="73"/>
      <c r="DL272" s="73"/>
      <c r="DM272" s="73"/>
      <c r="DN272" s="73"/>
      <c r="DO272" s="73"/>
      <c r="DP272" s="74"/>
      <c r="DQ272" s="73"/>
      <c r="DR272" s="73"/>
      <c r="DS272" s="74"/>
      <c r="DT272" s="74"/>
      <c r="DU272" s="73"/>
      <c r="DV272" s="73"/>
      <c r="DW272" s="74"/>
      <c r="DX272" s="73">
        <v>500</v>
      </c>
      <c r="DY272" s="73">
        <v>500</v>
      </c>
      <c r="DZ272" s="73"/>
      <c r="EA272" s="74">
        <f>DZ272/DY272*100</f>
        <v>0</v>
      </c>
      <c r="EB272" s="73"/>
      <c r="EC272" s="73"/>
      <c r="ED272" s="73"/>
      <c r="EE272" s="74"/>
      <c r="EF272" s="73"/>
      <c r="EG272" s="73"/>
      <c r="EH272" s="73"/>
      <c r="EI272" s="74"/>
      <c r="EJ272" s="73"/>
      <c r="EK272" s="73"/>
      <c r="EL272" s="73"/>
      <c r="EM272" s="73"/>
      <c r="EN272" s="73"/>
      <c r="EO272" s="73"/>
      <c r="EP272" s="73"/>
      <c r="EQ272" s="74"/>
      <c r="ER272" s="74"/>
      <c r="ES272" s="74"/>
      <c r="ET272" s="74"/>
      <c r="EU272" s="74"/>
      <c r="EV272" s="77"/>
      <c r="EW272" s="77"/>
      <c r="EX272" s="77"/>
      <c r="EY272" s="77"/>
      <c r="EZ272" s="73"/>
      <c r="FA272" s="73"/>
      <c r="FB272" s="73"/>
      <c r="FC272" s="74"/>
      <c r="FD272" s="73"/>
      <c r="FE272" s="73"/>
      <c r="FF272" s="73"/>
      <c r="FG272" s="74"/>
      <c r="FH272" s="74"/>
      <c r="FI272" s="73"/>
      <c r="FJ272" s="73"/>
      <c r="FK272" s="74"/>
      <c r="FL272" s="74"/>
      <c r="FM272" s="73"/>
      <c r="FN272" s="73"/>
      <c r="FO272" s="74"/>
      <c r="FP272" s="74"/>
      <c r="FQ272" s="73"/>
      <c r="FR272" s="73"/>
      <c r="FS272" s="74"/>
      <c r="FT272" s="73"/>
      <c r="FU272" s="73"/>
      <c r="FV272" s="73"/>
      <c r="FW272" s="74"/>
      <c r="FX272" s="74"/>
      <c r="FY272" s="73"/>
      <c r="FZ272" s="73"/>
      <c r="GA272" s="74"/>
      <c r="GB272" s="74"/>
      <c r="GC272" s="73"/>
      <c r="GD272" s="73"/>
      <c r="GE272" s="74"/>
      <c r="GF272" s="74"/>
      <c r="GG272" s="73">
        <v>14.94</v>
      </c>
      <c r="GH272" s="73"/>
      <c r="GI272" s="74">
        <f t="shared" si="823"/>
        <v>0</v>
      </c>
      <c r="GJ272" s="74"/>
      <c r="GK272" s="73"/>
      <c r="GL272" s="73"/>
      <c r="GM272" s="74"/>
      <c r="GN272" s="74"/>
      <c r="GO272" s="73"/>
      <c r="GP272" s="73"/>
      <c r="GQ272" s="74"/>
      <c r="GR272" s="74"/>
      <c r="GS272" s="73"/>
      <c r="GT272" s="73"/>
      <c r="GU272" s="74"/>
      <c r="GV272" s="74"/>
      <c r="GW272" s="73"/>
      <c r="GX272" s="73"/>
      <c r="GY272" s="74"/>
      <c r="GZ272" s="74"/>
      <c r="HA272" s="73"/>
      <c r="HB272" s="73"/>
      <c r="HC272" s="74"/>
      <c r="HD272" s="74"/>
      <c r="HE272" s="73"/>
      <c r="HF272" s="73"/>
      <c r="HG272" s="74"/>
      <c r="HH272" s="74"/>
      <c r="HI272" s="73"/>
      <c r="HJ272" s="73"/>
      <c r="HK272" s="74"/>
      <c r="HL272" s="74"/>
      <c r="HM272" s="73"/>
      <c r="HN272" s="73"/>
      <c r="HO272" s="74"/>
      <c r="HP272" s="74"/>
      <c r="HQ272" s="73"/>
      <c r="HR272" s="73"/>
      <c r="HS272" s="74"/>
      <c r="HT272" s="74"/>
      <c r="HU272" s="73"/>
      <c r="HV272" s="73"/>
      <c r="HW272" s="74"/>
      <c r="HX272" s="74"/>
      <c r="HY272" s="73"/>
      <c r="HZ272" s="73"/>
      <c r="IA272" s="74"/>
      <c r="IB272" s="74"/>
      <c r="IC272" s="73"/>
      <c r="ID272" s="73"/>
      <c r="IE272" s="74"/>
      <c r="IF272" s="74"/>
      <c r="IG272" s="215">
        <v>4839.3595599999999</v>
      </c>
      <c r="IH272" s="73">
        <v>0</v>
      </c>
      <c r="II272" s="74"/>
      <c r="IJ272" s="74"/>
      <c r="IK272" s="223">
        <v>138443.04493999999</v>
      </c>
      <c r="IL272" s="73">
        <v>0</v>
      </c>
      <c r="IM272" s="74"/>
    </row>
    <row r="273" spans="1:247" ht="15.75" x14ac:dyDescent="0.25">
      <c r="A273" s="10" t="s">
        <v>229</v>
      </c>
      <c r="B273" s="157">
        <f t="shared" si="826"/>
        <v>105722.89814</v>
      </c>
      <c r="C273" s="157">
        <f t="shared" si="827"/>
        <v>105722.89814</v>
      </c>
      <c r="D273" s="157">
        <f t="shared" si="828"/>
        <v>105722.89814</v>
      </c>
      <c r="E273" s="157"/>
      <c r="F273" s="229">
        <f t="shared" si="824"/>
        <v>105722.89814</v>
      </c>
      <c r="G273" s="74">
        <f t="shared" si="783"/>
        <v>100</v>
      </c>
      <c r="H273" s="74"/>
      <c r="I273" s="74"/>
      <c r="J273" s="74"/>
      <c r="K273" s="74"/>
      <c r="L273" s="74"/>
      <c r="M273" s="74"/>
      <c r="N273" s="74"/>
      <c r="O273" s="73"/>
      <c r="P273" s="74"/>
      <c r="Q273" s="74"/>
      <c r="R273" s="74"/>
      <c r="S273" s="74"/>
      <c r="T273" s="74"/>
      <c r="U273" s="74"/>
      <c r="V273" s="74"/>
      <c r="W273" s="73"/>
      <c r="X273" s="74"/>
      <c r="Y273" s="74"/>
      <c r="Z273" s="74"/>
      <c r="AA273" s="74"/>
      <c r="AB273" s="74"/>
      <c r="AC273" s="74"/>
      <c r="AD273" s="74"/>
      <c r="AE273" s="74"/>
      <c r="AF273" s="74"/>
      <c r="AG273" s="74"/>
      <c r="AH273" s="74"/>
      <c r="AI273" s="74"/>
      <c r="AJ273" s="74"/>
      <c r="AK273" s="74"/>
      <c r="AL273" s="74"/>
      <c r="AM273" s="74"/>
      <c r="AN273" s="74"/>
      <c r="AO273" s="74"/>
      <c r="AP273" s="74"/>
      <c r="AQ273" s="74"/>
      <c r="AR273" s="74">
        <v>12000</v>
      </c>
      <c r="AS273" s="74">
        <v>12000</v>
      </c>
      <c r="AT273" s="74">
        <v>12000</v>
      </c>
      <c r="AU273" s="74">
        <f>AT273/AS273*100</f>
        <v>100</v>
      </c>
      <c r="AV273" s="196"/>
      <c r="AW273" s="196"/>
      <c r="AX273" s="196"/>
      <c r="AY273" s="196"/>
      <c r="AZ273" s="74"/>
      <c r="BA273" s="74"/>
      <c r="BB273" s="74"/>
      <c r="BC273" s="192"/>
      <c r="BD273" s="192"/>
      <c r="BE273" s="74"/>
      <c r="BF273" s="74"/>
      <c r="BG273" s="192"/>
      <c r="BH273" s="74"/>
      <c r="BI273" s="74"/>
      <c r="BJ273" s="74"/>
      <c r="BK273" s="75"/>
      <c r="BL273" s="74"/>
      <c r="BM273" s="74"/>
      <c r="BN273" s="74"/>
      <c r="BO273" s="192"/>
      <c r="BP273" s="192"/>
      <c r="BQ273" s="74"/>
      <c r="BR273" s="74"/>
      <c r="BS273" s="192"/>
      <c r="BT273" s="74"/>
      <c r="BU273" s="74"/>
      <c r="BV273" s="74"/>
      <c r="BW273" s="74"/>
      <c r="BX273" s="73"/>
      <c r="BY273" s="73"/>
      <c r="BZ273" s="74"/>
      <c r="CA273" s="192"/>
      <c r="CB273" s="74"/>
      <c r="CC273" s="74"/>
      <c r="CD273" s="74"/>
      <c r="CE273" s="192"/>
      <c r="CF273" s="74"/>
      <c r="CG273" s="74"/>
      <c r="CH273" s="74"/>
      <c r="CI273" s="74"/>
      <c r="CJ273" s="74"/>
      <c r="CK273" s="74"/>
      <c r="CL273" s="74"/>
      <c r="CM273" s="74"/>
      <c r="CN273" s="73"/>
      <c r="CO273" s="73"/>
      <c r="CP273" s="74"/>
      <c r="CQ273" s="192"/>
      <c r="CR273" s="73"/>
      <c r="CS273" s="73"/>
      <c r="CT273" s="74"/>
      <c r="CU273" s="192"/>
      <c r="CV273" s="74"/>
      <c r="CW273" s="74"/>
      <c r="CX273" s="74"/>
      <c r="CY273" s="192"/>
      <c r="CZ273" s="74"/>
      <c r="DA273" s="74"/>
      <c r="DB273" s="74"/>
      <c r="DC273" s="192"/>
      <c r="DD273" s="74"/>
      <c r="DE273" s="74"/>
      <c r="DF273" s="74"/>
      <c r="DG273" s="192"/>
      <c r="DH273" s="74"/>
      <c r="DI273" s="74"/>
      <c r="DJ273" s="74"/>
      <c r="DK273" s="192"/>
      <c r="DL273" s="74"/>
      <c r="DM273" s="74"/>
      <c r="DN273" s="74"/>
      <c r="DO273" s="192"/>
      <c r="DP273" s="74"/>
      <c r="DQ273" s="74"/>
      <c r="DR273" s="74"/>
      <c r="DS273" s="74"/>
      <c r="DT273" s="74"/>
      <c r="DU273" s="74"/>
      <c r="DV273" s="74"/>
      <c r="DW273" s="74"/>
      <c r="DX273" s="74"/>
      <c r="DY273" s="74"/>
      <c r="DZ273" s="74"/>
      <c r="EA273" s="74"/>
      <c r="EB273" s="74"/>
      <c r="EC273" s="74"/>
      <c r="ED273" s="74"/>
      <c r="EE273" s="74"/>
      <c r="EF273" s="74"/>
      <c r="EG273" s="74"/>
      <c r="EH273" s="74"/>
      <c r="EI273" s="74"/>
      <c r="EJ273" s="192"/>
      <c r="EK273" s="73"/>
      <c r="EL273" s="74"/>
      <c r="EM273" s="192"/>
      <c r="EN273" s="73">
        <v>93722.898140000005</v>
      </c>
      <c r="EO273" s="73">
        <v>93722.898140000005</v>
      </c>
      <c r="EP273" s="73">
        <v>93722.898140000005</v>
      </c>
      <c r="EQ273" s="74">
        <f>EP273/EO273*100</f>
        <v>100</v>
      </c>
      <c r="ER273" s="74"/>
      <c r="ES273" s="74"/>
      <c r="ET273" s="74"/>
      <c r="EU273" s="74"/>
      <c r="EV273" s="77"/>
      <c r="EW273" s="77"/>
      <c r="EX273" s="77"/>
      <c r="EY273" s="77"/>
      <c r="EZ273" s="74"/>
      <c r="FA273" s="74"/>
      <c r="FB273" s="74"/>
      <c r="FC273" s="74"/>
      <c r="FD273" s="74"/>
      <c r="FE273" s="74"/>
      <c r="FF273" s="74"/>
      <c r="FG273" s="74"/>
      <c r="FH273" s="74"/>
      <c r="FI273" s="74"/>
      <c r="FJ273" s="74"/>
      <c r="FK273" s="74"/>
      <c r="FL273" s="74"/>
      <c r="FM273" s="74"/>
      <c r="FN273" s="74"/>
      <c r="FO273" s="74"/>
      <c r="FP273" s="74"/>
      <c r="FQ273" s="74"/>
      <c r="FR273" s="74"/>
      <c r="FS273" s="74"/>
      <c r="FT273" s="74"/>
      <c r="FU273" s="74"/>
      <c r="FV273" s="74"/>
      <c r="FW273" s="74"/>
      <c r="FX273" s="74"/>
      <c r="FY273" s="74"/>
      <c r="FZ273" s="74"/>
      <c r="GA273" s="74"/>
      <c r="GB273" s="74"/>
      <c r="GC273" s="74"/>
      <c r="GD273" s="74"/>
      <c r="GE273" s="74"/>
      <c r="GF273" s="74"/>
      <c r="GG273" s="74"/>
      <c r="GH273" s="74"/>
      <c r="GI273" s="74"/>
      <c r="GJ273" s="74"/>
      <c r="GK273" s="74"/>
      <c r="GL273" s="74"/>
      <c r="GM273" s="74"/>
      <c r="GN273" s="74"/>
      <c r="GO273" s="74"/>
      <c r="GP273" s="74"/>
      <c r="GQ273" s="74"/>
      <c r="GR273" s="74"/>
      <c r="GS273" s="74"/>
      <c r="GT273" s="74"/>
      <c r="GU273" s="74"/>
      <c r="GV273" s="74"/>
      <c r="GW273" s="74"/>
      <c r="GX273" s="74"/>
      <c r="GY273" s="74"/>
      <c r="GZ273" s="74"/>
      <c r="HA273" s="74"/>
      <c r="HB273" s="74"/>
      <c r="HC273" s="74"/>
      <c r="HD273" s="74"/>
      <c r="HE273" s="74"/>
      <c r="HF273" s="74"/>
      <c r="HG273" s="74"/>
      <c r="HH273" s="74"/>
      <c r="HI273" s="74"/>
      <c r="HJ273" s="74"/>
      <c r="HK273" s="74"/>
      <c r="HL273" s="74"/>
      <c r="HM273" s="74"/>
      <c r="HN273" s="74"/>
      <c r="HO273" s="74"/>
      <c r="HP273" s="74"/>
      <c r="HQ273" s="74"/>
      <c r="HR273" s="74"/>
      <c r="HS273" s="74"/>
      <c r="HT273" s="74"/>
      <c r="HU273" s="74"/>
      <c r="HV273" s="74"/>
      <c r="HW273" s="74"/>
      <c r="HX273" s="74"/>
      <c r="HY273" s="74"/>
      <c r="HZ273" s="74"/>
      <c r="IA273" s="74"/>
      <c r="IB273" s="74"/>
      <c r="IC273" s="74"/>
      <c r="ID273" s="74"/>
      <c r="IE273" s="74"/>
      <c r="IF273" s="74"/>
      <c r="IG273" s="74"/>
      <c r="IH273" s="74"/>
      <c r="II273" s="74"/>
      <c r="IJ273" s="74"/>
      <c r="IK273" s="74"/>
      <c r="IL273" s="74"/>
      <c r="IM273" s="74"/>
    </row>
    <row r="274" spans="1:247" ht="15.75" x14ac:dyDescent="0.25">
      <c r="A274" s="10" t="s">
        <v>418</v>
      </c>
      <c r="B274" s="157">
        <f t="shared" si="826"/>
        <v>4821</v>
      </c>
      <c r="C274" s="157">
        <f t="shared" si="827"/>
        <v>4821</v>
      </c>
      <c r="D274" s="157">
        <f t="shared" si="828"/>
        <v>4821</v>
      </c>
      <c r="E274" s="157"/>
      <c r="F274" s="229">
        <f t="shared" si="824"/>
        <v>0</v>
      </c>
      <c r="G274" s="74">
        <f t="shared" si="783"/>
        <v>0</v>
      </c>
      <c r="H274" s="74"/>
      <c r="I274" s="74"/>
      <c r="J274" s="74"/>
      <c r="K274" s="74"/>
      <c r="L274" s="74"/>
      <c r="M274" s="74"/>
      <c r="N274" s="74"/>
      <c r="O274" s="73"/>
      <c r="P274" s="74"/>
      <c r="Q274" s="74"/>
      <c r="R274" s="74"/>
      <c r="S274" s="74"/>
      <c r="T274" s="74"/>
      <c r="U274" s="74"/>
      <c r="V274" s="74"/>
      <c r="W274" s="73"/>
      <c r="X274" s="74"/>
      <c r="Y274" s="74"/>
      <c r="Z274" s="74"/>
      <c r="AA274" s="74"/>
      <c r="AB274" s="74"/>
      <c r="AC274" s="74"/>
      <c r="AD274" s="74"/>
      <c r="AE274" s="74"/>
      <c r="AF274" s="74"/>
      <c r="AG274" s="74"/>
      <c r="AH274" s="74"/>
      <c r="AI274" s="74"/>
      <c r="AJ274" s="74"/>
      <c r="AK274" s="74"/>
      <c r="AL274" s="74"/>
      <c r="AM274" s="74"/>
      <c r="AN274" s="74"/>
      <c r="AO274" s="74"/>
      <c r="AP274" s="74"/>
      <c r="AQ274" s="74"/>
      <c r="AR274" s="74"/>
      <c r="AS274" s="74"/>
      <c r="AT274" s="74"/>
      <c r="AU274" s="74"/>
      <c r="AV274" s="196"/>
      <c r="AW274" s="196"/>
      <c r="AX274" s="196"/>
      <c r="AY274" s="196"/>
      <c r="AZ274" s="74"/>
      <c r="BA274" s="74"/>
      <c r="BB274" s="74"/>
      <c r="BC274" s="192"/>
      <c r="BD274" s="192"/>
      <c r="BE274" s="74"/>
      <c r="BF274" s="74"/>
      <c r="BG274" s="192"/>
      <c r="BH274" s="74">
        <v>4821</v>
      </c>
      <c r="BI274" s="74">
        <v>4821</v>
      </c>
      <c r="BJ274" s="74">
        <v>0</v>
      </c>
      <c r="BK274" s="75">
        <f t="shared" ref="BK274:BK335" si="861">BJ274/BI274*100</f>
        <v>0</v>
      </c>
      <c r="BL274" s="74"/>
      <c r="BM274" s="74"/>
      <c r="BN274" s="74"/>
      <c r="BO274" s="192"/>
      <c r="BP274" s="192"/>
      <c r="BQ274" s="74"/>
      <c r="BR274" s="74"/>
      <c r="BS274" s="192"/>
      <c r="BT274" s="74"/>
      <c r="BU274" s="74"/>
      <c r="BV274" s="74"/>
      <c r="BW274" s="74"/>
      <c r="BX274" s="73"/>
      <c r="BY274" s="73"/>
      <c r="BZ274" s="74"/>
      <c r="CA274" s="192"/>
      <c r="CB274" s="74"/>
      <c r="CC274" s="74"/>
      <c r="CD274" s="74"/>
      <c r="CE274" s="192"/>
      <c r="CF274" s="74"/>
      <c r="CG274" s="74"/>
      <c r="CH274" s="74"/>
      <c r="CI274" s="74"/>
      <c r="CJ274" s="74"/>
      <c r="CK274" s="74"/>
      <c r="CL274" s="74"/>
      <c r="CM274" s="74"/>
      <c r="CN274" s="73"/>
      <c r="CO274" s="73"/>
      <c r="CP274" s="74"/>
      <c r="CQ274" s="192"/>
      <c r="CR274" s="73"/>
      <c r="CS274" s="73"/>
      <c r="CT274" s="74"/>
      <c r="CU274" s="192"/>
      <c r="CV274" s="74"/>
      <c r="CW274" s="74"/>
      <c r="CX274" s="74"/>
      <c r="CY274" s="192"/>
      <c r="CZ274" s="74"/>
      <c r="DA274" s="74"/>
      <c r="DB274" s="74"/>
      <c r="DC274" s="192"/>
      <c r="DD274" s="74"/>
      <c r="DE274" s="74"/>
      <c r="DF274" s="74"/>
      <c r="DG274" s="192"/>
      <c r="DH274" s="74"/>
      <c r="DI274" s="74"/>
      <c r="DJ274" s="74"/>
      <c r="DK274" s="192"/>
      <c r="DL274" s="74"/>
      <c r="DM274" s="74"/>
      <c r="DN274" s="74"/>
      <c r="DO274" s="192"/>
      <c r="DP274" s="74"/>
      <c r="DQ274" s="74"/>
      <c r="DR274" s="74"/>
      <c r="DS274" s="74"/>
      <c r="DT274" s="74"/>
      <c r="DU274" s="74"/>
      <c r="DV274" s="74"/>
      <c r="DW274" s="74"/>
      <c r="DX274" s="74"/>
      <c r="DY274" s="74"/>
      <c r="DZ274" s="74"/>
      <c r="EA274" s="74"/>
      <c r="EB274" s="74"/>
      <c r="EC274" s="74"/>
      <c r="ED274" s="74"/>
      <c r="EE274" s="74"/>
      <c r="EF274" s="74"/>
      <c r="EG274" s="74"/>
      <c r="EH274" s="74"/>
      <c r="EI274" s="74"/>
      <c r="EJ274" s="192"/>
      <c r="EK274" s="73"/>
      <c r="EL274" s="74"/>
      <c r="EM274" s="192"/>
      <c r="EN274" s="74"/>
      <c r="EO274" s="74"/>
      <c r="EP274" s="74"/>
      <c r="EQ274" s="74"/>
      <c r="ER274" s="74"/>
      <c r="ES274" s="74"/>
      <c r="ET274" s="74"/>
      <c r="EU274" s="74"/>
      <c r="EV274" s="77"/>
      <c r="EW274" s="77"/>
      <c r="EX274" s="77"/>
      <c r="EY274" s="77"/>
      <c r="EZ274" s="74"/>
      <c r="FA274" s="74"/>
      <c r="FB274" s="74"/>
      <c r="FC274" s="74"/>
      <c r="FD274" s="74"/>
      <c r="FE274" s="74"/>
      <c r="FF274" s="74"/>
      <c r="FG274" s="74"/>
      <c r="FH274" s="74"/>
      <c r="FI274" s="74"/>
      <c r="FJ274" s="74"/>
      <c r="FK274" s="74"/>
      <c r="FL274" s="74"/>
      <c r="FM274" s="74"/>
      <c r="FN274" s="74"/>
      <c r="FO274" s="74"/>
      <c r="FP274" s="74"/>
      <c r="FQ274" s="74"/>
      <c r="FR274" s="74"/>
      <c r="FS274" s="74"/>
      <c r="FT274" s="74"/>
      <c r="FU274" s="74"/>
      <c r="FV274" s="74"/>
      <c r="FW274" s="74"/>
      <c r="FX274" s="74"/>
      <c r="FY274" s="74"/>
      <c r="FZ274" s="74"/>
      <c r="GA274" s="74"/>
      <c r="GB274" s="74"/>
      <c r="GC274" s="74"/>
      <c r="GD274" s="74"/>
      <c r="GE274" s="74"/>
      <c r="GF274" s="74"/>
      <c r="GG274" s="74"/>
      <c r="GH274" s="74"/>
      <c r="GI274" s="74"/>
      <c r="GJ274" s="74"/>
      <c r="GK274" s="74"/>
      <c r="GL274" s="74"/>
      <c r="GM274" s="74"/>
      <c r="GN274" s="74"/>
      <c r="GO274" s="74"/>
      <c r="GP274" s="74"/>
      <c r="GQ274" s="74"/>
      <c r="GR274" s="74"/>
      <c r="GS274" s="74"/>
      <c r="GT274" s="74"/>
      <c r="GU274" s="74"/>
      <c r="GV274" s="74"/>
      <c r="GW274" s="74"/>
      <c r="GX274" s="74"/>
      <c r="GY274" s="74"/>
      <c r="GZ274" s="74"/>
      <c r="HA274" s="74"/>
      <c r="HB274" s="74"/>
      <c r="HC274" s="74"/>
      <c r="HD274" s="74"/>
      <c r="HE274" s="74"/>
      <c r="HF274" s="74"/>
      <c r="HG274" s="74"/>
      <c r="HH274" s="74"/>
      <c r="HI274" s="74"/>
      <c r="HJ274" s="74"/>
      <c r="HK274" s="74"/>
      <c r="HL274" s="74"/>
      <c r="HM274" s="74"/>
      <c r="HN274" s="74"/>
      <c r="HO274" s="74"/>
      <c r="HP274" s="74"/>
      <c r="HQ274" s="74"/>
      <c r="HR274" s="74"/>
      <c r="HS274" s="74"/>
      <c r="HT274" s="74"/>
      <c r="HU274" s="74"/>
      <c r="HV274" s="74"/>
      <c r="HW274" s="74"/>
      <c r="HX274" s="74"/>
      <c r="HY274" s="74"/>
      <c r="HZ274" s="74"/>
      <c r="IA274" s="74"/>
      <c r="IB274" s="74"/>
      <c r="IC274" s="74"/>
      <c r="ID274" s="74"/>
      <c r="IE274" s="74"/>
      <c r="IF274" s="74"/>
      <c r="IG274" s="74"/>
      <c r="IH274" s="74"/>
      <c r="II274" s="74"/>
      <c r="IJ274" s="74"/>
      <c r="IK274" s="74"/>
      <c r="IL274" s="74"/>
      <c r="IM274" s="74"/>
    </row>
    <row r="275" spans="1:247" ht="15.75" x14ac:dyDescent="0.25">
      <c r="A275" s="10" t="s">
        <v>419</v>
      </c>
      <c r="B275" s="157">
        <f t="shared" si="826"/>
        <v>6117</v>
      </c>
      <c r="C275" s="157">
        <f t="shared" si="827"/>
        <v>6117</v>
      </c>
      <c r="D275" s="157">
        <f t="shared" si="828"/>
        <v>6117</v>
      </c>
      <c r="E275" s="157"/>
      <c r="F275" s="229">
        <f t="shared" si="824"/>
        <v>0</v>
      </c>
      <c r="G275" s="74">
        <f t="shared" si="783"/>
        <v>0</v>
      </c>
      <c r="H275" s="74"/>
      <c r="I275" s="74"/>
      <c r="J275" s="74"/>
      <c r="K275" s="74"/>
      <c r="L275" s="74"/>
      <c r="M275" s="74"/>
      <c r="N275" s="74"/>
      <c r="O275" s="73"/>
      <c r="P275" s="74"/>
      <c r="Q275" s="74"/>
      <c r="R275" s="74"/>
      <c r="S275" s="74"/>
      <c r="T275" s="74"/>
      <c r="U275" s="74"/>
      <c r="V275" s="74"/>
      <c r="W275" s="73"/>
      <c r="X275" s="74"/>
      <c r="Y275" s="74"/>
      <c r="Z275" s="74"/>
      <c r="AA275" s="74"/>
      <c r="AB275" s="74"/>
      <c r="AC275" s="74"/>
      <c r="AD275" s="74"/>
      <c r="AE275" s="74"/>
      <c r="AF275" s="74"/>
      <c r="AG275" s="74"/>
      <c r="AH275" s="74"/>
      <c r="AI275" s="74"/>
      <c r="AJ275" s="74"/>
      <c r="AK275" s="74"/>
      <c r="AL275" s="74"/>
      <c r="AM275" s="74"/>
      <c r="AN275" s="74"/>
      <c r="AO275" s="74"/>
      <c r="AP275" s="74"/>
      <c r="AQ275" s="74"/>
      <c r="AR275" s="74"/>
      <c r="AS275" s="74"/>
      <c r="AT275" s="74"/>
      <c r="AU275" s="74"/>
      <c r="AV275" s="196"/>
      <c r="AW275" s="196"/>
      <c r="AX275" s="196"/>
      <c r="AY275" s="196"/>
      <c r="AZ275" s="74"/>
      <c r="BA275" s="74"/>
      <c r="BB275" s="74"/>
      <c r="BC275" s="192"/>
      <c r="BD275" s="192"/>
      <c r="BE275" s="74"/>
      <c r="BF275" s="74"/>
      <c r="BG275" s="192"/>
      <c r="BH275" s="74">
        <v>6117</v>
      </c>
      <c r="BI275" s="74">
        <v>6117</v>
      </c>
      <c r="BJ275" s="74">
        <v>0</v>
      </c>
      <c r="BK275" s="75">
        <f t="shared" si="861"/>
        <v>0</v>
      </c>
      <c r="BL275" s="74"/>
      <c r="BM275" s="74"/>
      <c r="BN275" s="74"/>
      <c r="BO275" s="192"/>
      <c r="BP275" s="192"/>
      <c r="BQ275" s="74"/>
      <c r="BR275" s="74"/>
      <c r="BS275" s="192"/>
      <c r="BT275" s="74"/>
      <c r="BU275" s="74"/>
      <c r="BV275" s="74"/>
      <c r="BW275" s="74"/>
      <c r="BX275" s="73"/>
      <c r="BY275" s="73"/>
      <c r="BZ275" s="74"/>
      <c r="CA275" s="192"/>
      <c r="CB275" s="74"/>
      <c r="CC275" s="74"/>
      <c r="CD275" s="74"/>
      <c r="CE275" s="192"/>
      <c r="CF275" s="74"/>
      <c r="CG275" s="74"/>
      <c r="CH275" s="74"/>
      <c r="CI275" s="74"/>
      <c r="CJ275" s="74"/>
      <c r="CK275" s="74"/>
      <c r="CL275" s="74"/>
      <c r="CM275" s="74"/>
      <c r="CN275" s="73"/>
      <c r="CO275" s="73"/>
      <c r="CP275" s="74"/>
      <c r="CQ275" s="192"/>
      <c r="CR275" s="73"/>
      <c r="CS275" s="73"/>
      <c r="CT275" s="74"/>
      <c r="CU275" s="192"/>
      <c r="CV275" s="74"/>
      <c r="CW275" s="74"/>
      <c r="CX275" s="74"/>
      <c r="CY275" s="192"/>
      <c r="CZ275" s="74"/>
      <c r="DA275" s="74"/>
      <c r="DB275" s="74"/>
      <c r="DC275" s="192"/>
      <c r="DD275" s="74"/>
      <c r="DE275" s="74"/>
      <c r="DF275" s="74"/>
      <c r="DG275" s="192"/>
      <c r="DH275" s="74"/>
      <c r="DI275" s="74"/>
      <c r="DJ275" s="74"/>
      <c r="DK275" s="192"/>
      <c r="DL275" s="74"/>
      <c r="DM275" s="74"/>
      <c r="DN275" s="74"/>
      <c r="DO275" s="192"/>
      <c r="DP275" s="74"/>
      <c r="DQ275" s="74"/>
      <c r="DR275" s="74"/>
      <c r="DS275" s="74"/>
      <c r="DT275" s="74"/>
      <c r="DU275" s="74"/>
      <c r="DV275" s="74"/>
      <c r="DW275" s="74"/>
      <c r="DX275" s="74"/>
      <c r="DY275" s="74"/>
      <c r="DZ275" s="74"/>
      <c r="EA275" s="74"/>
      <c r="EB275" s="74"/>
      <c r="EC275" s="74"/>
      <c r="ED275" s="74"/>
      <c r="EE275" s="74"/>
      <c r="EF275" s="74"/>
      <c r="EG275" s="74"/>
      <c r="EH275" s="74"/>
      <c r="EI275" s="74"/>
      <c r="EJ275" s="192"/>
      <c r="EK275" s="73"/>
      <c r="EL275" s="74"/>
      <c r="EM275" s="192"/>
      <c r="EN275" s="74"/>
      <c r="EO275" s="74"/>
      <c r="EP275" s="74"/>
      <c r="EQ275" s="74"/>
      <c r="ER275" s="74"/>
      <c r="ES275" s="74"/>
      <c r="ET275" s="74"/>
      <c r="EU275" s="74"/>
      <c r="EV275" s="77"/>
      <c r="EW275" s="77"/>
      <c r="EX275" s="77"/>
      <c r="EY275" s="77"/>
      <c r="EZ275" s="74"/>
      <c r="FA275" s="74"/>
      <c r="FB275" s="74"/>
      <c r="FC275" s="74"/>
      <c r="FD275" s="74"/>
      <c r="FE275" s="74"/>
      <c r="FF275" s="74"/>
      <c r="FG275" s="74"/>
      <c r="FH275" s="74"/>
      <c r="FI275" s="74"/>
      <c r="FJ275" s="74"/>
      <c r="FK275" s="74"/>
      <c r="FL275" s="74"/>
      <c r="FM275" s="74"/>
      <c r="FN275" s="74"/>
      <c r="FO275" s="74"/>
      <c r="FP275" s="74"/>
      <c r="FQ275" s="74"/>
      <c r="FR275" s="74"/>
      <c r="FS275" s="74"/>
      <c r="FT275" s="74"/>
      <c r="FU275" s="74"/>
      <c r="FV275" s="74"/>
      <c r="FW275" s="74"/>
      <c r="FX275" s="74"/>
      <c r="FY275" s="74"/>
      <c r="FZ275" s="74"/>
      <c r="GA275" s="74"/>
      <c r="GB275" s="74"/>
      <c r="GC275" s="74"/>
      <c r="GD275" s="74"/>
      <c r="GE275" s="74"/>
      <c r="GF275" s="74"/>
      <c r="GG275" s="74"/>
      <c r="GH275" s="74"/>
      <c r="GI275" s="74"/>
      <c r="GJ275" s="74"/>
      <c r="GK275" s="74"/>
      <c r="GL275" s="74"/>
      <c r="GM275" s="74"/>
      <c r="GN275" s="74"/>
      <c r="GO275" s="74"/>
      <c r="GP275" s="74"/>
      <c r="GQ275" s="74"/>
      <c r="GR275" s="74"/>
      <c r="GS275" s="74"/>
      <c r="GT275" s="74"/>
      <c r="GU275" s="74"/>
      <c r="GV275" s="74"/>
      <c r="GW275" s="74"/>
      <c r="GX275" s="74"/>
      <c r="GY275" s="74"/>
      <c r="GZ275" s="74"/>
      <c r="HA275" s="74"/>
      <c r="HB275" s="74"/>
      <c r="HC275" s="74"/>
      <c r="HD275" s="74"/>
      <c r="HE275" s="74"/>
      <c r="HF275" s="74"/>
      <c r="HG275" s="74"/>
      <c r="HH275" s="74"/>
      <c r="HI275" s="74"/>
      <c r="HJ275" s="74"/>
      <c r="HK275" s="74"/>
      <c r="HL275" s="74"/>
      <c r="HM275" s="74"/>
      <c r="HN275" s="74"/>
      <c r="HO275" s="74"/>
      <c r="HP275" s="74"/>
      <c r="HQ275" s="74"/>
      <c r="HR275" s="74"/>
      <c r="HS275" s="74"/>
      <c r="HT275" s="74"/>
      <c r="HU275" s="74"/>
      <c r="HV275" s="74"/>
      <c r="HW275" s="74"/>
      <c r="HX275" s="74"/>
      <c r="HY275" s="74"/>
      <c r="HZ275" s="74"/>
      <c r="IA275" s="74"/>
      <c r="IB275" s="74"/>
      <c r="IC275" s="74"/>
      <c r="ID275" s="74"/>
      <c r="IE275" s="74"/>
      <c r="IF275" s="74"/>
      <c r="IG275" s="74"/>
      <c r="IH275" s="74"/>
      <c r="II275" s="74"/>
      <c r="IJ275" s="74"/>
      <c r="IK275" s="74"/>
      <c r="IL275" s="74"/>
      <c r="IM275" s="74"/>
    </row>
    <row r="276" spans="1:247" ht="15.75" x14ac:dyDescent="0.25">
      <c r="A276" s="10" t="s">
        <v>336</v>
      </c>
      <c r="B276" s="157">
        <f t="shared" si="826"/>
        <v>7755</v>
      </c>
      <c r="C276" s="157">
        <f t="shared" si="827"/>
        <v>10679.502</v>
      </c>
      <c r="D276" s="157">
        <f t="shared" si="828"/>
        <v>10679.502</v>
      </c>
      <c r="E276" s="157"/>
      <c r="F276" s="229">
        <f t="shared" si="824"/>
        <v>0</v>
      </c>
      <c r="G276" s="74">
        <f t="shared" si="783"/>
        <v>0</v>
      </c>
      <c r="H276" s="74"/>
      <c r="I276" s="74"/>
      <c r="J276" s="74"/>
      <c r="K276" s="74"/>
      <c r="L276" s="74"/>
      <c r="M276" s="74"/>
      <c r="N276" s="74"/>
      <c r="O276" s="73"/>
      <c r="P276" s="74"/>
      <c r="Q276" s="74"/>
      <c r="R276" s="74"/>
      <c r="S276" s="74"/>
      <c r="T276" s="74"/>
      <c r="U276" s="74"/>
      <c r="V276" s="74"/>
      <c r="W276" s="73"/>
      <c r="X276" s="74"/>
      <c r="Y276" s="74"/>
      <c r="Z276" s="74"/>
      <c r="AA276" s="74"/>
      <c r="AB276" s="74"/>
      <c r="AC276" s="74"/>
      <c r="AD276" s="74"/>
      <c r="AE276" s="74"/>
      <c r="AF276" s="74"/>
      <c r="AG276" s="74"/>
      <c r="AH276" s="74"/>
      <c r="AI276" s="74"/>
      <c r="AJ276" s="74"/>
      <c r="AK276" s="74"/>
      <c r="AL276" s="74"/>
      <c r="AM276" s="74"/>
      <c r="AN276" s="74"/>
      <c r="AO276" s="74"/>
      <c r="AP276" s="74"/>
      <c r="AQ276" s="74"/>
      <c r="AR276" s="74"/>
      <c r="AS276" s="74"/>
      <c r="AT276" s="74"/>
      <c r="AU276" s="74"/>
      <c r="AV276" s="196"/>
      <c r="AW276" s="196"/>
      <c r="AX276" s="196"/>
      <c r="AY276" s="196"/>
      <c r="AZ276" s="74"/>
      <c r="BA276" s="74"/>
      <c r="BB276" s="74"/>
      <c r="BC276" s="192"/>
      <c r="BD276" s="192"/>
      <c r="BE276" s="74"/>
      <c r="BF276" s="74"/>
      <c r="BG276" s="192"/>
      <c r="BH276" s="74">
        <v>7755</v>
      </c>
      <c r="BI276" s="74">
        <v>7755</v>
      </c>
      <c r="BJ276" s="74">
        <v>0</v>
      </c>
      <c r="BK276" s="75">
        <f t="shared" si="861"/>
        <v>0</v>
      </c>
      <c r="BL276" s="74"/>
      <c r="BM276" s="74"/>
      <c r="BN276" s="74"/>
      <c r="BO276" s="192"/>
      <c r="BP276" s="192"/>
      <c r="BQ276" s="74"/>
      <c r="BR276" s="74"/>
      <c r="BS276" s="192"/>
      <c r="BT276" s="74"/>
      <c r="BU276" s="74">
        <v>2924.502</v>
      </c>
      <c r="BV276" s="74">
        <v>0</v>
      </c>
      <c r="BW276" s="74"/>
      <c r="BX276" s="73"/>
      <c r="BY276" s="73"/>
      <c r="BZ276" s="74"/>
      <c r="CA276" s="192"/>
      <c r="CB276" s="74"/>
      <c r="CC276" s="74"/>
      <c r="CD276" s="74"/>
      <c r="CE276" s="192"/>
      <c r="CF276" s="74"/>
      <c r="CG276" s="74"/>
      <c r="CH276" s="74"/>
      <c r="CI276" s="74"/>
      <c r="CJ276" s="74"/>
      <c r="CK276" s="74"/>
      <c r="CL276" s="74"/>
      <c r="CM276" s="74"/>
      <c r="CN276" s="73"/>
      <c r="CO276" s="73"/>
      <c r="CP276" s="74"/>
      <c r="CQ276" s="192"/>
      <c r="CR276" s="73"/>
      <c r="CS276" s="73"/>
      <c r="CT276" s="74"/>
      <c r="CU276" s="192"/>
      <c r="CV276" s="74"/>
      <c r="CW276" s="74"/>
      <c r="CX276" s="74"/>
      <c r="CY276" s="192"/>
      <c r="CZ276" s="74"/>
      <c r="DA276" s="74"/>
      <c r="DB276" s="74"/>
      <c r="DC276" s="192"/>
      <c r="DD276" s="74"/>
      <c r="DE276" s="74"/>
      <c r="DF276" s="74"/>
      <c r="DG276" s="192"/>
      <c r="DH276" s="74"/>
      <c r="DI276" s="74"/>
      <c r="DJ276" s="74"/>
      <c r="DK276" s="192"/>
      <c r="DL276" s="74"/>
      <c r="DM276" s="74"/>
      <c r="DN276" s="74"/>
      <c r="DO276" s="192"/>
      <c r="DP276" s="74"/>
      <c r="DQ276" s="74"/>
      <c r="DR276" s="74"/>
      <c r="DS276" s="74"/>
      <c r="DT276" s="74"/>
      <c r="DU276" s="74"/>
      <c r="DV276" s="74"/>
      <c r="DW276" s="74"/>
      <c r="DX276" s="74"/>
      <c r="DY276" s="74"/>
      <c r="DZ276" s="74"/>
      <c r="EA276" s="74"/>
      <c r="EB276" s="74"/>
      <c r="EC276" s="74"/>
      <c r="ED276" s="74"/>
      <c r="EE276" s="74"/>
      <c r="EF276" s="74"/>
      <c r="EG276" s="74"/>
      <c r="EH276" s="74"/>
      <c r="EI276" s="74"/>
      <c r="EJ276" s="192"/>
      <c r="EK276" s="73"/>
      <c r="EL276" s="74"/>
      <c r="EM276" s="192"/>
      <c r="EN276" s="74"/>
      <c r="EO276" s="74"/>
      <c r="EP276" s="74"/>
      <c r="EQ276" s="74"/>
      <c r="ER276" s="74"/>
      <c r="ES276" s="74"/>
      <c r="ET276" s="74"/>
      <c r="EU276" s="74"/>
      <c r="EV276" s="77"/>
      <c r="EW276" s="77"/>
      <c r="EX276" s="77"/>
      <c r="EY276" s="77"/>
      <c r="EZ276" s="74"/>
      <c r="FA276" s="74"/>
      <c r="FB276" s="74"/>
      <c r="FC276" s="74"/>
      <c r="FD276" s="74"/>
      <c r="FE276" s="74"/>
      <c r="FF276" s="74"/>
      <c r="FG276" s="74"/>
      <c r="FH276" s="74"/>
      <c r="FI276" s="74"/>
      <c r="FJ276" s="74"/>
      <c r="FK276" s="74"/>
      <c r="FL276" s="74"/>
      <c r="FM276" s="74"/>
      <c r="FN276" s="74"/>
      <c r="FO276" s="74"/>
      <c r="FP276" s="74"/>
      <c r="FQ276" s="74"/>
      <c r="FR276" s="74"/>
      <c r="FS276" s="74"/>
      <c r="FT276" s="74"/>
      <c r="FU276" s="74"/>
      <c r="FV276" s="74"/>
      <c r="FW276" s="74"/>
      <c r="FX276" s="74"/>
      <c r="FY276" s="74"/>
      <c r="FZ276" s="74"/>
      <c r="GA276" s="74"/>
      <c r="GB276" s="74"/>
      <c r="GC276" s="74"/>
      <c r="GD276" s="74"/>
      <c r="GE276" s="74"/>
      <c r="GF276" s="74"/>
      <c r="GG276" s="74"/>
      <c r="GH276" s="74"/>
      <c r="GI276" s="74"/>
      <c r="GJ276" s="74"/>
      <c r="GK276" s="74"/>
      <c r="GL276" s="74"/>
      <c r="GM276" s="74"/>
      <c r="GN276" s="74"/>
      <c r="GO276" s="74"/>
      <c r="GP276" s="74"/>
      <c r="GQ276" s="74"/>
      <c r="GR276" s="74"/>
      <c r="GS276" s="74"/>
      <c r="GT276" s="74"/>
      <c r="GU276" s="74"/>
      <c r="GV276" s="74"/>
      <c r="GW276" s="74"/>
      <c r="GX276" s="74"/>
      <c r="GY276" s="74"/>
      <c r="GZ276" s="74"/>
      <c r="HA276" s="74"/>
      <c r="HB276" s="74"/>
      <c r="HC276" s="74"/>
      <c r="HD276" s="74"/>
      <c r="HE276" s="74"/>
      <c r="HF276" s="74"/>
      <c r="HG276" s="74"/>
      <c r="HH276" s="74"/>
      <c r="HI276" s="74"/>
      <c r="HJ276" s="74"/>
      <c r="HK276" s="74"/>
      <c r="HL276" s="74"/>
      <c r="HM276" s="74"/>
      <c r="HN276" s="74"/>
      <c r="HO276" s="74"/>
      <c r="HP276" s="74"/>
      <c r="HQ276" s="74"/>
      <c r="HR276" s="74"/>
      <c r="HS276" s="74"/>
      <c r="HT276" s="74"/>
      <c r="HU276" s="74"/>
      <c r="HV276" s="74"/>
      <c r="HW276" s="74"/>
      <c r="HX276" s="74"/>
      <c r="HY276" s="74"/>
      <c r="HZ276" s="74"/>
      <c r="IA276" s="74"/>
      <c r="IB276" s="74"/>
      <c r="IC276" s="74"/>
      <c r="ID276" s="74"/>
      <c r="IE276" s="74"/>
      <c r="IF276" s="74"/>
      <c r="IG276" s="74"/>
      <c r="IH276" s="74"/>
      <c r="II276" s="74"/>
      <c r="IJ276" s="74"/>
      <c r="IK276" s="74"/>
      <c r="IL276" s="74"/>
      <c r="IM276" s="74"/>
    </row>
    <row r="277" spans="1:247" ht="15.75" x14ac:dyDescent="0.25">
      <c r="A277" s="10" t="s">
        <v>420</v>
      </c>
      <c r="B277" s="157">
        <f t="shared" si="826"/>
        <v>6687</v>
      </c>
      <c r="C277" s="157">
        <f t="shared" si="827"/>
        <v>6687</v>
      </c>
      <c r="D277" s="157">
        <f t="shared" si="828"/>
        <v>6687</v>
      </c>
      <c r="E277" s="157"/>
      <c r="F277" s="229">
        <f t="shared" si="824"/>
        <v>0</v>
      </c>
      <c r="G277" s="74">
        <f t="shared" si="783"/>
        <v>0</v>
      </c>
      <c r="H277" s="74"/>
      <c r="I277" s="74"/>
      <c r="J277" s="74"/>
      <c r="K277" s="74"/>
      <c r="L277" s="74"/>
      <c r="M277" s="74"/>
      <c r="N277" s="74"/>
      <c r="O277" s="73"/>
      <c r="P277" s="74"/>
      <c r="Q277" s="74"/>
      <c r="R277" s="74"/>
      <c r="S277" s="74"/>
      <c r="T277" s="74"/>
      <c r="U277" s="74"/>
      <c r="V277" s="74"/>
      <c r="W277" s="73"/>
      <c r="X277" s="74"/>
      <c r="Y277" s="74"/>
      <c r="Z277" s="74"/>
      <c r="AA277" s="74"/>
      <c r="AB277" s="74"/>
      <c r="AC277" s="74"/>
      <c r="AD277" s="74"/>
      <c r="AE277" s="74"/>
      <c r="AF277" s="74"/>
      <c r="AG277" s="74"/>
      <c r="AH277" s="74"/>
      <c r="AI277" s="74"/>
      <c r="AJ277" s="74"/>
      <c r="AK277" s="74"/>
      <c r="AL277" s="74"/>
      <c r="AM277" s="74"/>
      <c r="AN277" s="74"/>
      <c r="AO277" s="74"/>
      <c r="AP277" s="74"/>
      <c r="AQ277" s="74"/>
      <c r="AR277" s="74"/>
      <c r="AS277" s="74"/>
      <c r="AT277" s="74"/>
      <c r="AU277" s="74"/>
      <c r="AV277" s="196"/>
      <c r="AW277" s="196"/>
      <c r="AX277" s="196"/>
      <c r="AY277" s="196"/>
      <c r="AZ277" s="74"/>
      <c r="BA277" s="74"/>
      <c r="BB277" s="74"/>
      <c r="BC277" s="192"/>
      <c r="BD277" s="192"/>
      <c r="BE277" s="74"/>
      <c r="BF277" s="74"/>
      <c r="BG277" s="192"/>
      <c r="BH277" s="74">
        <v>6687</v>
      </c>
      <c r="BI277" s="74">
        <v>6687</v>
      </c>
      <c r="BJ277" s="74">
        <v>0</v>
      </c>
      <c r="BK277" s="75">
        <f t="shared" si="861"/>
        <v>0</v>
      </c>
      <c r="BL277" s="74"/>
      <c r="BM277" s="74"/>
      <c r="BN277" s="74"/>
      <c r="BO277" s="192"/>
      <c r="BP277" s="192"/>
      <c r="BQ277" s="74"/>
      <c r="BR277" s="74"/>
      <c r="BS277" s="192"/>
      <c r="BT277" s="74"/>
      <c r="BU277" s="74"/>
      <c r="BV277" s="74"/>
      <c r="BW277" s="74"/>
      <c r="BX277" s="73"/>
      <c r="BY277" s="73"/>
      <c r="BZ277" s="74"/>
      <c r="CA277" s="192"/>
      <c r="CB277" s="74"/>
      <c r="CC277" s="74"/>
      <c r="CD277" s="74"/>
      <c r="CE277" s="192"/>
      <c r="CF277" s="74"/>
      <c r="CG277" s="74"/>
      <c r="CH277" s="74"/>
      <c r="CI277" s="74"/>
      <c r="CJ277" s="74"/>
      <c r="CK277" s="74"/>
      <c r="CL277" s="74"/>
      <c r="CM277" s="74"/>
      <c r="CN277" s="73"/>
      <c r="CO277" s="73"/>
      <c r="CP277" s="74"/>
      <c r="CQ277" s="192"/>
      <c r="CR277" s="73"/>
      <c r="CS277" s="73"/>
      <c r="CT277" s="74"/>
      <c r="CU277" s="192"/>
      <c r="CV277" s="74"/>
      <c r="CW277" s="74"/>
      <c r="CX277" s="74"/>
      <c r="CY277" s="192"/>
      <c r="CZ277" s="74"/>
      <c r="DA277" s="74"/>
      <c r="DB277" s="74"/>
      <c r="DC277" s="192"/>
      <c r="DD277" s="74"/>
      <c r="DE277" s="74"/>
      <c r="DF277" s="74"/>
      <c r="DG277" s="192"/>
      <c r="DH277" s="74"/>
      <c r="DI277" s="74"/>
      <c r="DJ277" s="74"/>
      <c r="DK277" s="192"/>
      <c r="DL277" s="74"/>
      <c r="DM277" s="74"/>
      <c r="DN277" s="74"/>
      <c r="DO277" s="192"/>
      <c r="DP277" s="74"/>
      <c r="DQ277" s="74"/>
      <c r="DR277" s="74"/>
      <c r="DS277" s="74"/>
      <c r="DT277" s="74"/>
      <c r="DU277" s="74"/>
      <c r="DV277" s="74"/>
      <c r="DW277" s="74"/>
      <c r="DX277" s="74"/>
      <c r="DY277" s="74"/>
      <c r="DZ277" s="74"/>
      <c r="EA277" s="74"/>
      <c r="EB277" s="74"/>
      <c r="EC277" s="74"/>
      <c r="ED277" s="74"/>
      <c r="EE277" s="74"/>
      <c r="EF277" s="74"/>
      <c r="EG277" s="74"/>
      <c r="EH277" s="74"/>
      <c r="EI277" s="74"/>
      <c r="EJ277" s="192"/>
      <c r="EK277" s="73"/>
      <c r="EL277" s="74"/>
      <c r="EM277" s="192"/>
      <c r="EN277" s="74"/>
      <c r="EO277" s="74"/>
      <c r="EP277" s="74"/>
      <c r="EQ277" s="74"/>
      <c r="ER277" s="74"/>
      <c r="ES277" s="74"/>
      <c r="ET277" s="74"/>
      <c r="EU277" s="74"/>
      <c r="EV277" s="77"/>
      <c r="EW277" s="77"/>
      <c r="EX277" s="77"/>
      <c r="EY277" s="77"/>
      <c r="EZ277" s="74"/>
      <c r="FA277" s="74"/>
      <c r="FB277" s="74"/>
      <c r="FC277" s="74"/>
      <c r="FD277" s="74"/>
      <c r="FE277" s="74"/>
      <c r="FF277" s="74"/>
      <c r="FG277" s="74"/>
      <c r="FH277" s="74"/>
      <c r="FI277" s="74"/>
      <c r="FJ277" s="74"/>
      <c r="FK277" s="74"/>
      <c r="FL277" s="74"/>
      <c r="FM277" s="74"/>
      <c r="FN277" s="74"/>
      <c r="FO277" s="74"/>
      <c r="FP277" s="74"/>
      <c r="FQ277" s="74"/>
      <c r="FR277" s="74"/>
      <c r="FS277" s="74"/>
      <c r="FT277" s="74"/>
      <c r="FU277" s="74"/>
      <c r="FV277" s="74"/>
      <c r="FW277" s="74"/>
      <c r="FX277" s="74"/>
      <c r="FY277" s="74"/>
      <c r="FZ277" s="74"/>
      <c r="GA277" s="74"/>
      <c r="GB277" s="74"/>
      <c r="GC277" s="74"/>
      <c r="GD277" s="74"/>
      <c r="GE277" s="74"/>
      <c r="GF277" s="74"/>
      <c r="GG277" s="74"/>
      <c r="GH277" s="74"/>
      <c r="GI277" s="74"/>
      <c r="GJ277" s="74"/>
      <c r="GK277" s="74"/>
      <c r="GL277" s="74"/>
      <c r="GM277" s="74"/>
      <c r="GN277" s="74"/>
      <c r="GO277" s="74"/>
      <c r="GP277" s="74"/>
      <c r="GQ277" s="74"/>
      <c r="GR277" s="74"/>
      <c r="GS277" s="74"/>
      <c r="GT277" s="74"/>
      <c r="GU277" s="74"/>
      <c r="GV277" s="74"/>
      <c r="GW277" s="74"/>
      <c r="GX277" s="74"/>
      <c r="GY277" s="74"/>
      <c r="GZ277" s="74"/>
      <c r="HA277" s="74"/>
      <c r="HB277" s="74"/>
      <c r="HC277" s="74"/>
      <c r="HD277" s="74"/>
      <c r="HE277" s="74"/>
      <c r="HF277" s="74"/>
      <c r="HG277" s="74"/>
      <c r="HH277" s="74"/>
      <c r="HI277" s="74"/>
      <c r="HJ277" s="74"/>
      <c r="HK277" s="74"/>
      <c r="HL277" s="74"/>
      <c r="HM277" s="74"/>
      <c r="HN277" s="74"/>
      <c r="HO277" s="74"/>
      <c r="HP277" s="74"/>
      <c r="HQ277" s="74"/>
      <c r="HR277" s="74"/>
      <c r="HS277" s="74"/>
      <c r="HT277" s="74"/>
      <c r="HU277" s="74"/>
      <c r="HV277" s="74"/>
      <c r="HW277" s="74"/>
      <c r="HX277" s="74"/>
      <c r="HY277" s="74"/>
      <c r="HZ277" s="74"/>
      <c r="IA277" s="74"/>
      <c r="IB277" s="74"/>
      <c r="IC277" s="74"/>
      <c r="ID277" s="74"/>
      <c r="IE277" s="74"/>
      <c r="IF277" s="74"/>
      <c r="IG277" s="74"/>
      <c r="IH277" s="74"/>
      <c r="II277" s="74"/>
      <c r="IJ277" s="74"/>
      <c r="IK277" s="74"/>
      <c r="IL277" s="74"/>
      <c r="IM277" s="74"/>
    </row>
    <row r="278" spans="1:247" ht="15.75" x14ac:dyDescent="0.25">
      <c r="A278" s="10" t="s">
        <v>421</v>
      </c>
      <c r="B278" s="157">
        <f t="shared" si="826"/>
        <v>5478</v>
      </c>
      <c r="C278" s="157">
        <f t="shared" si="827"/>
        <v>5796.5</v>
      </c>
      <c r="D278" s="157">
        <f t="shared" si="828"/>
        <v>5796.5</v>
      </c>
      <c r="E278" s="157"/>
      <c r="F278" s="229">
        <f t="shared" si="824"/>
        <v>0</v>
      </c>
      <c r="G278" s="74">
        <f t="shared" si="783"/>
        <v>0</v>
      </c>
      <c r="H278" s="74"/>
      <c r="I278" s="74"/>
      <c r="J278" s="74"/>
      <c r="K278" s="74"/>
      <c r="L278" s="74"/>
      <c r="M278" s="74"/>
      <c r="N278" s="74"/>
      <c r="O278" s="73"/>
      <c r="P278" s="74"/>
      <c r="Q278" s="74"/>
      <c r="R278" s="74"/>
      <c r="S278" s="74"/>
      <c r="T278" s="74"/>
      <c r="U278" s="74"/>
      <c r="V278" s="74"/>
      <c r="W278" s="73"/>
      <c r="X278" s="74"/>
      <c r="Y278" s="74"/>
      <c r="Z278" s="74"/>
      <c r="AA278" s="74"/>
      <c r="AB278" s="74"/>
      <c r="AC278" s="74"/>
      <c r="AD278" s="74"/>
      <c r="AE278" s="74"/>
      <c r="AF278" s="74"/>
      <c r="AG278" s="74"/>
      <c r="AH278" s="74"/>
      <c r="AI278" s="74"/>
      <c r="AJ278" s="74"/>
      <c r="AK278" s="74"/>
      <c r="AL278" s="74"/>
      <c r="AM278" s="74"/>
      <c r="AN278" s="74"/>
      <c r="AO278" s="74"/>
      <c r="AP278" s="74"/>
      <c r="AQ278" s="74"/>
      <c r="AR278" s="74"/>
      <c r="AS278" s="74"/>
      <c r="AT278" s="74"/>
      <c r="AU278" s="74"/>
      <c r="AV278" s="196"/>
      <c r="AW278" s="196"/>
      <c r="AX278" s="196"/>
      <c r="AY278" s="196"/>
      <c r="AZ278" s="74"/>
      <c r="BA278" s="74"/>
      <c r="BB278" s="74"/>
      <c r="BC278" s="192"/>
      <c r="BD278" s="192"/>
      <c r="BE278" s="74"/>
      <c r="BF278" s="74"/>
      <c r="BG278" s="192"/>
      <c r="BH278" s="74">
        <v>5478</v>
      </c>
      <c r="BI278" s="74">
        <v>5478</v>
      </c>
      <c r="BJ278" s="74">
        <v>0</v>
      </c>
      <c r="BK278" s="75">
        <f t="shared" si="861"/>
        <v>0</v>
      </c>
      <c r="BL278" s="74"/>
      <c r="BM278" s="74"/>
      <c r="BN278" s="74"/>
      <c r="BO278" s="192"/>
      <c r="BP278" s="192"/>
      <c r="BQ278" s="74"/>
      <c r="BR278" s="74"/>
      <c r="BS278" s="192"/>
      <c r="BT278" s="74"/>
      <c r="BU278" s="74">
        <v>318.5</v>
      </c>
      <c r="BV278" s="74">
        <v>0</v>
      </c>
      <c r="BW278" s="74"/>
      <c r="BX278" s="73"/>
      <c r="BY278" s="73"/>
      <c r="BZ278" s="74"/>
      <c r="CA278" s="192"/>
      <c r="CB278" s="74"/>
      <c r="CC278" s="74"/>
      <c r="CD278" s="74"/>
      <c r="CE278" s="192"/>
      <c r="CF278" s="74"/>
      <c r="CG278" s="74"/>
      <c r="CH278" s="74"/>
      <c r="CI278" s="74"/>
      <c r="CJ278" s="74"/>
      <c r="CK278" s="74"/>
      <c r="CL278" s="74"/>
      <c r="CM278" s="74"/>
      <c r="CN278" s="73"/>
      <c r="CO278" s="73"/>
      <c r="CP278" s="74"/>
      <c r="CQ278" s="192"/>
      <c r="CR278" s="73"/>
      <c r="CS278" s="73"/>
      <c r="CT278" s="74"/>
      <c r="CU278" s="192"/>
      <c r="CV278" s="74"/>
      <c r="CW278" s="74"/>
      <c r="CX278" s="74"/>
      <c r="CY278" s="192"/>
      <c r="CZ278" s="74"/>
      <c r="DA278" s="74"/>
      <c r="DB278" s="74"/>
      <c r="DC278" s="192"/>
      <c r="DD278" s="74"/>
      <c r="DE278" s="74"/>
      <c r="DF278" s="74"/>
      <c r="DG278" s="192"/>
      <c r="DH278" s="74"/>
      <c r="DI278" s="74"/>
      <c r="DJ278" s="74"/>
      <c r="DK278" s="192"/>
      <c r="DL278" s="74"/>
      <c r="DM278" s="74"/>
      <c r="DN278" s="74"/>
      <c r="DO278" s="192"/>
      <c r="DP278" s="74"/>
      <c r="DQ278" s="74"/>
      <c r="DR278" s="74"/>
      <c r="DS278" s="74"/>
      <c r="DT278" s="74"/>
      <c r="DU278" s="74"/>
      <c r="DV278" s="74"/>
      <c r="DW278" s="74"/>
      <c r="DX278" s="74"/>
      <c r="DY278" s="74"/>
      <c r="DZ278" s="74"/>
      <c r="EA278" s="74"/>
      <c r="EB278" s="74"/>
      <c r="EC278" s="74"/>
      <c r="ED278" s="74"/>
      <c r="EE278" s="74"/>
      <c r="EF278" s="74"/>
      <c r="EG278" s="74"/>
      <c r="EH278" s="74"/>
      <c r="EI278" s="74"/>
      <c r="EJ278" s="192"/>
      <c r="EK278" s="73"/>
      <c r="EL278" s="74"/>
      <c r="EM278" s="192"/>
      <c r="EN278" s="74"/>
      <c r="EO278" s="74"/>
      <c r="EP278" s="74"/>
      <c r="EQ278" s="74"/>
      <c r="ER278" s="74"/>
      <c r="ES278" s="74"/>
      <c r="ET278" s="74"/>
      <c r="EU278" s="74"/>
      <c r="EV278" s="77"/>
      <c r="EW278" s="77"/>
      <c r="EX278" s="77"/>
      <c r="EY278" s="77"/>
      <c r="EZ278" s="74"/>
      <c r="FA278" s="74"/>
      <c r="FB278" s="74"/>
      <c r="FC278" s="74"/>
      <c r="FD278" s="74"/>
      <c r="FE278" s="74"/>
      <c r="FF278" s="74"/>
      <c r="FG278" s="74"/>
      <c r="FH278" s="74"/>
      <c r="FI278" s="74"/>
      <c r="FJ278" s="74"/>
      <c r="FK278" s="74"/>
      <c r="FL278" s="74"/>
      <c r="FM278" s="74"/>
      <c r="FN278" s="74"/>
      <c r="FO278" s="74"/>
      <c r="FP278" s="74"/>
      <c r="FQ278" s="74"/>
      <c r="FR278" s="74"/>
      <c r="FS278" s="74"/>
      <c r="FT278" s="74"/>
      <c r="FU278" s="74"/>
      <c r="FV278" s="74"/>
      <c r="FW278" s="74"/>
      <c r="FX278" s="74"/>
      <c r="FY278" s="74"/>
      <c r="FZ278" s="74"/>
      <c r="GA278" s="74"/>
      <c r="GB278" s="74"/>
      <c r="GC278" s="74"/>
      <c r="GD278" s="74"/>
      <c r="GE278" s="74"/>
      <c r="GF278" s="74"/>
      <c r="GG278" s="74"/>
      <c r="GH278" s="74"/>
      <c r="GI278" s="74"/>
      <c r="GJ278" s="74"/>
      <c r="GK278" s="74"/>
      <c r="GL278" s="74"/>
      <c r="GM278" s="74"/>
      <c r="GN278" s="74"/>
      <c r="GO278" s="74"/>
      <c r="GP278" s="74"/>
      <c r="GQ278" s="74"/>
      <c r="GR278" s="74"/>
      <c r="GS278" s="74"/>
      <c r="GT278" s="74"/>
      <c r="GU278" s="74"/>
      <c r="GV278" s="74"/>
      <c r="GW278" s="74"/>
      <c r="GX278" s="74"/>
      <c r="GY278" s="74"/>
      <c r="GZ278" s="74"/>
      <c r="HA278" s="74"/>
      <c r="HB278" s="74"/>
      <c r="HC278" s="74"/>
      <c r="HD278" s="74"/>
      <c r="HE278" s="74"/>
      <c r="HF278" s="74"/>
      <c r="HG278" s="74"/>
      <c r="HH278" s="74"/>
      <c r="HI278" s="74"/>
      <c r="HJ278" s="74"/>
      <c r="HK278" s="74"/>
      <c r="HL278" s="74"/>
      <c r="HM278" s="74"/>
      <c r="HN278" s="74"/>
      <c r="HO278" s="74"/>
      <c r="HP278" s="74"/>
      <c r="HQ278" s="74"/>
      <c r="HR278" s="74"/>
      <c r="HS278" s="74"/>
      <c r="HT278" s="74"/>
      <c r="HU278" s="74"/>
      <c r="HV278" s="74"/>
      <c r="HW278" s="74"/>
      <c r="HX278" s="74"/>
      <c r="HY278" s="74"/>
      <c r="HZ278" s="74"/>
      <c r="IA278" s="74"/>
      <c r="IB278" s="74"/>
      <c r="IC278" s="74"/>
      <c r="ID278" s="74"/>
      <c r="IE278" s="74"/>
      <c r="IF278" s="74"/>
      <c r="IG278" s="74"/>
      <c r="IH278" s="74"/>
      <c r="II278" s="74"/>
      <c r="IJ278" s="74"/>
      <c r="IK278" s="74"/>
      <c r="IL278" s="74"/>
      <c r="IM278" s="74"/>
    </row>
    <row r="279" spans="1:247" s="69" customFormat="1" ht="31.5" x14ac:dyDescent="0.25">
      <c r="A279" s="80" t="s">
        <v>266</v>
      </c>
      <c r="B279" s="156">
        <f t="shared" si="826"/>
        <v>200251.32938000001</v>
      </c>
      <c r="C279" s="156">
        <f t="shared" si="827"/>
        <v>200614.42926</v>
      </c>
      <c r="D279" s="156">
        <f t="shared" si="828"/>
        <v>200614.42926</v>
      </c>
      <c r="E279" s="156"/>
      <c r="F279" s="228">
        <f t="shared" si="824"/>
        <v>7547.0457100000003</v>
      </c>
      <c r="G279" s="71">
        <f t="shared" si="783"/>
        <v>3.761965546465698</v>
      </c>
      <c r="H279" s="72">
        <f t="shared" ref="H279" si="862">H280+H281+H282+H283+H284+H286+H287+H288</f>
        <v>0</v>
      </c>
      <c r="I279" s="72">
        <f t="shared" ref="I279:J279" si="863">I280+I281+I282+I283+I284+I286+I287+I288</f>
        <v>0</v>
      </c>
      <c r="J279" s="72">
        <f t="shared" si="863"/>
        <v>0</v>
      </c>
      <c r="K279" s="71"/>
      <c r="L279" s="72">
        <f t="shared" ref="L279" si="864">L280+L281+L282+L283+L284+L286+L287+L288</f>
        <v>889.05600000000004</v>
      </c>
      <c r="M279" s="72">
        <f t="shared" ref="M279:N279" si="865">M280+M281+M282+M283+M284+M286+M287+M288</f>
        <v>889.05600000000004</v>
      </c>
      <c r="N279" s="72">
        <f t="shared" si="865"/>
        <v>759.86691000000008</v>
      </c>
      <c r="O279" s="72">
        <f>N279/M279*100</f>
        <v>85.468959210668388</v>
      </c>
      <c r="P279" s="72">
        <f t="shared" ref="P279:S279" si="866">P280+P281+P282+P283+P284+P286+P287+P288</f>
        <v>0</v>
      </c>
      <c r="Q279" s="72">
        <f t="shared" si="866"/>
        <v>0</v>
      </c>
      <c r="R279" s="72">
        <f t="shared" si="866"/>
        <v>0</v>
      </c>
      <c r="S279" s="72">
        <f t="shared" si="866"/>
        <v>0</v>
      </c>
      <c r="T279" s="72"/>
      <c r="U279" s="72">
        <f>SUM(U280:U288)</f>
        <v>0</v>
      </c>
      <c r="V279" s="72">
        <f>SUM(V280:V288)</f>
        <v>0</v>
      </c>
      <c r="W279" s="72"/>
      <c r="X279" s="72">
        <f>X280+X281+X282+X283+X284+X286+X287+X288</f>
        <v>0</v>
      </c>
      <c r="Y279" s="72">
        <f>Y280+Y281+Y282+Y283+Y284+Y286+Y287+Y288</f>
        <v>0</v>
      </c>
      <c r="Z279" s="72">
        <f>Z280+Z281+Z282+Z283+Z284+Z286+Z287+Z288</f>
        <v>0</v>
      </c>
      <c r="AA279" s="72">
        <f>AA280+AA281+AA282+AA283+AA284+AA286+AA287+AA288</f>
        <v>0</v>
      </c>
      <c r="AB279" s="72"/>
      <c r="AC279" s="72"/>
      <c r="AD279" s="72"/>
      <c r="AE279" s="71"/>
      <c r="AF279" s="72">
        <f>AF280+AF281+AF282+AF283+AF284+AF286+AF287+AF288</f>
        <v>55.973379999999999</v>
      </c>
      <c r="AG279" s="72">
        <f>AG280+AG281+AG282+AG283+AG284+AG286+AG287+AG288</f>
        <v>55.973379999999999</v>
      </c>
      <c r="AH279" s="72">
        <f>AH280+AH281+AH282+AH283+AH284+AH286+AH287+AH288</f>
        <v>55.973379999999999</v>
      </c>
      <c r="AI279" s="71">
        <f>AH279/AG279*100</f>
        <v>100</v>
      </c>
      <c r="AJ279" s="71"/>
      <c r="AK279" s="72">
        <f>AK280+AK281+AK282+AK283+AK284+AK286+AK287+AK288</f>
        <v>0</v>
      </c>
      <c r="AL279" s="72">
        <f>AL280+AL281+AL282+AL283+AL284+AL286+AL287+AL288</f>
        <v>0</v>
      </c>
      <c r="AM279" s="72">
        <f>AM280+AM281+AM282+AM283+AM284+AM286+AM287+AM288</f>
        <v>0</v>
      </c>
      <c r="AN279" s="72"/>
      <c r="AO279" s="72">
        <f>SUM(AO280:AO288)</f>
        <v>0</v>
      </c>
      <c r="AP279" s="72">
        <f>SUM(AP280:AP288)</f>
        <v>0</v>
      </c>
      <c r="AQ279" s="71"/>
      <c r="AR279" s="72">
        <f>AR280+AR281+AR282+AR283+AR284+AR286+AR287+AR288</f>
        <v>6000</v>
      </c>
      <c r="AS279" s="72">
        <f>AS280+AS281+AS282+AS283+AS284+AS286+AS287+AS288</f>
        <v>6000</v>
      </c>
      <c r="AT279" s="72">
        <f>AT280+AT281+AT282+AT283+AT284+AT286+AT287+AT288</f>
        <v>0</v>
      </c>
      <c r="AU279" s="71">
        <f>AT279/AS279*100</f>
        <v>0</v>
      </c>
      <c r="AV279" s="72">
        <f t="shared" ref="AV279" si="867">AV280+AV281+AV282+AV283+AV284+AV286+AV287+AV288</f>
        <v>26876.1</v>
      </c>
      <c r="AW279" s="72">
        <f t="shared" ref="AW279:BB279" si="868">AW280+AW281+AW282+AW283+AW284+AW286+AW287+AW288</f>
        <v>26876.1</v>
      </c>
      <c r="AX279" s="72">
        <f t="shared" si="868"/>
        <v>4442.6988099999999</v>
      </c>
      <c r="AY279" s="72">
        <f t="shared" si="868"/>
        <v>16.530295727430691</v>
      </c>
      <c r="AZ279" s="72">
        <f t="shared" ref="AZ279" si="869">AZ280+AZ281+AZ282+AZ283+AZ284+AZ286+AZ287+AZ288</f>
        <v>0</v>
      </c>
      <c r="BA279" s="72">
        <f t="shared" si="868"/>
        <v>0</v>
      </c>
      <c r="BB279" s="72">
        <f t="shared" si="868"/>
        <v>0</v>
      </c>
      <c r="BC279" s="72"/>
      <c r="BD279" s="72"/>
      <c r="BE279" s="72">
        <f>BE280+BE281+BE282+BE283+BE284+BE286+BE287+BE288</f>
        <v>0</v>
      </c>
      <c r="BF279" s="72">
        <f>BF280+BF281+BF282+BF283+BF284+BF286+BF287+BF288</f>
        <v>0</v>
      </c>
      <c r="BG279" s="72">
        <f>BG280+BG281+BG282+BG283+BG284+BG286+BG287+BG288</f>
        <v>0</v>
      </c>
      <c r="BH279" s="72">
        <f>BH280+BH281+BH282+BH283+BH284+BH286+BH287+BH288+BH285</f>
        <v>43008</v>
      </c>
      <c r="BI279" s="72">
        <f>BI280+BI281+BI282+BI283+BI284+BI286+BI287+BI288+BI285</f>
        <v>43008</v>
      </c>
      <c r="BJ279" s="72">
        <f>BJ280+BJ281+BJ282+BJ283+BJ284+BJ286+BJ287+BJ288+BJ285</f>
        <v>0</v>
      </c>
      <c r="BK279" s="193">
        <f t="shared" si="861"/>
        <v>0</v>
      </c>
      <c r="BL279" s="72">
        <f t="shared" ref="BL279" si="870">BL280+BL281+BL282+BL283+BL284+BL286+BL287+BL288</f>
        <v>0</v>
      </c>
      <c r="BM279" s="72">
        <f t="shared" ref="BM279:BO279" si="871">BM280+BM281+BM282+BM283+BM284+BM286+BM287+BM288</f>
        <v>0</v>
      </c>
      <c r="BN279" s="72">
        <f t="shared" si="871"/>
        <v>0</v>
      </c>
      <c r="BO279" s="72">
        <f t="shared" si="871"/>
        <v>0</v>
      </c>
      <c r="BP279" s="72"/>
      <c r="BQ279" s="72">
        <f>BQ280+BQ281+BQ282+BQ283+BQ284+BQ286+BQ287+BQ288</f>
        <v>0</v>
      </c>
      <c r="BR279" s="72">
        <f>BR280+BR281+BR282+BR283+BR284+BR286+BR287+BR288</f>
        <v>0</v>
      </c>
      <c r="BS279" s="72">
        <f>BS280+BS281+BS282+BS283+BS284+BS286+BS287+BS288</f>
        <v>0</v>
      </c>
      <c r="BT279" s="72"/>
      <c r="BU279" s="72">
        <f>BU280+BU281+BU282+BU283+BU284+BU286+BU287+BU288</f>
        <v>2160.4625000000001</v>
      </c>
      <c r="BV279" s="72">
        <f>BV280+BV281+BV282+BV283+BV284+BV286+BV287+BV288</f>
        <v>0</v>
      </c>
      <c r="BW279" s="71">
        <f>BV279/BU279*100</f>
        <v>0</v>
      </c>
      <c r="BX279" s="72">
        <f t="shared" ref="BX279:BY279" si="872">BX280+BX281+BX282+BX283+BX284+BX286+BX287+BX288</f>
        <v>9102.2000000000007</v>
      </c>
      <c r="BY279" s="72">
        <f t="shared" si="872"/>
        <v>5144.43</v>
      </c>
      <c r="BZ279" s="72">
        <f t="shared" ref="BZ279" si="873">BZ280+BZ281+BZ282+BZ283+BZ284+BZ286+BZ287+BZ288</f>
        <v>1656.58439</v>
      </c>
      <c r="CA279" s="72">
        <f>BZ279/BY279*100</f>
        <v>32.201514842266292</v>
      </c>
      <c r="CB279" s="72">
        <f t="shared" ref="CB279" si="874">CB280+CB281+CB282+CB283+CB284+CB286+CB287+CB288</f>
        <v>1000</v>
      </c>
      <c r="CC279" s="72">
        <f t="shared" ref="CC279:CH279" si="875">CC280+CC281+CC282+CC283+CC284+CC286+CC287+CC288</f>
        <v>1000</v>
      </c>
      <c r="CD279" s="72">
        <f t="shared" si="875"/>
        <v>0</v>
      </c>
      <c r="CE279" s="72">
        <f>CD279/CC279*100</f>
        <v>0</v>
      </c>
      <c r="CF279" s="72">
        <f t="shared" ref="CF279" si="876">CF280+CF281+CF282+CF283+CF284+CF286+CF287+CF288</f>
        <v>1000</v>
      </c>
      <c r="CG279" s="72">
        <f t="shared" si="875"/>
        <v>1000</v>
      </c>
      <c r="CH279" s="72">
        <f t="shared" si="875"/>
        <v>0</v>
      </c>
      <c r="CI279" s="72">
        <f>CH279/CG279*100</f>
        <v>0</v>
      </c>
      <c r="CJ279" s="72">
        <f t="shared" ref="CJ279" si="877">CJ280+CJ281+CJ282+CJ283+CJ284+CJ286+CJ287+CJ288</f>
        <v>500</v>
      </c>
      <c r="CK279" s="72">
        <f t="shared" ref="CK279:CL279" si="878">CK280+CK281+CK282+CK283+CK284+CK286+CK287+CK288</f>
        <v>500</v>
      </c>
      <c r="CL279" s="72">
        <f t="shared" si="878"/>
        <v>0</v>
      </c>
      <c r="CM279" s="72">
        <f>CL279/CK279*100</f>
        <v>0</v>
      </c>
      <c r="CN279" s="72">
        <f t="shared" ref="CN279:CQ279" si="879">CN280+CN281+CN282+CN283+CN284+CN286+CN287+CN288</f>
        <v>0</v>
      </c>
      <c r="CO279" s="72">
        <f t="shared" si="879"/>
        <v>0</v>
      </c>
      <c r="CP279" s="72">
        <f t="shared" si="879"/>
        <v>0</v>
      </c>
      <c r="CQ279" s="72">
        <f t="shared" si="879"/>
        <v>0</v>
      </c>
      <c r="CR279" s="72">
        <f t="shared" ref="CR279:CU279" si="880">CR280+CR281+CR282+CR283+CR284+CR286+CR287+CR288</f>
        <v>0</v>
      </c>
      <c r="CS279" s="72">
        <f t="shared" si="880"/>
        <v>0</v>
      </c>
      <c r="CT279" s="72">
        <f t="shared" si="880"/>
        <v>0</v>
      </c>
      <c r="CU279" s="72">
        <f t="shared" si="880"/>
        <v>0</v>
      </c>
      <c r="CV279" s="72"/>
      <c r="CW279" s="72">
        <f>CW280+CW281+CW282+CW283+CW284+CW286+CW287+CW288</f>
        <v>2106.4073800000001</v>
      </c>
      <c r="CX279" s="72">
        <f>CX280+CX281+CX282+CX283+CX284+CX286+CX287+CX288</f>
        <v>631.92221999999992</v>
      </c>
      <c r="CY279" s="72">
        <f>CX279/CW279*100</f>
        <v>30.000000284845179</v>
      </c>
      <c r="CZ279" s="72">
        <f t="shared" ref="CZ279:DB279" si="881">CZ280+CZ281+CZ282+CZ283+CZ284+CZ286+CZ287+CZ288</f>
        <v>0</v>
      </c>
      <c r="DA279" s="72">
        <f t="shared" si="881"/>
        <v>0</v>
      </c>
      <c r="DB279" s="72">
        <f t="shared" si="881"/>
        <v>0</v>
      </c>
      <c r="DC279" s="72"/>
      <c r="DD279" s="72">
        <f t="shared" ref="DD279:DJ279" si="882">DD280+DD281+DD282+DD283+DD284+DD286+DD287+DD288</f>
        <v>0</v>
      </c>
      <c r="DE279" s="72">
        <f t="shared" ref="DE279:DH279" si="883">DE280+DE281+DE282+DE283+DE284+DE286+DE287+DE288</f>
        <v>0</v>
      </c>
      <c r="DF279" s="72">
        <f t="shared" si="883"/>
        <v>0</v>
      </c>
      <c r="DG279" s="72">
        <f t="shared" si="883"/>
        <v>0</v>
      </c>
      <c r="DH279" s="72">
        <f t="shared" si="883"/>
        <v>0</v>
      </c>
      <c r="DI279" s="72">
        <f t="shared" si="882"/>
        <v>0</v>
      </c>
      <c r="DJ279" s="72">
        <f t="shared" si="882"/>
        <v>0</v>
      </c>
      <c r="DK279" s="72"/>
      <c r="DL279" s="72">
        <f t="shared" ref="DL279:DN279" si="884">DL280+DL281+DL282+DL283+DL284+DL286+DL287+DL288</f>
        <v>0</v>
      </c>
      <c r="DM279" s="72">
        <f t="shared" si="884"/>
        <v>0</v>
      </c>
      <c r="DN279" s="72">
        <f t="shared" si="884"/>
        <v>0</v>
      </c>
      <c r="DO279" s="72"/>
      <c r="DP279" s="71"/>
      <c r="DQ279" s="72">
        <f>DQ280+DQ281+DQ282+DQ283+DQ284+DQ286+DQ287+DQ288</f>
        <v>0</v>
      </c>
      <c r="DR279" s="72">
        <f>DR280+DR281+DR282+DR283+DR284+DR286+DR287+DR288</f>
        <v>0</v>
      </c>
      <c r="DS279" s="71"/>
      <c r="DT279" s="71"/>
      <c r="DU279" s="72">
        <f>DU280+DU281+DU282+DU283+DU284+DU286+DU287+DU288</f>
        <v>0</v>
      </c>
      <c r="DV279" s="72">
        <f>DV280+DV281+DV282+DV283+DV284+DV286+DV287+DV288</f>
        <v>0</v>
      </c>
      <c r="DW279" s="71"/>
      <c r="DX279" s="72">
        <f>DX280+DX281+DX282+DX283+DX284+DX286+DX287+DX288</f>
        <v>500</v>
      </c>
      <c r="DY279" s="72">
        <f>DY280+DY281+DY282+DY283+DY284+DY286+DY287+DY288</f>
        <v>500</v>
      </c>
      <c r="DZ279" s="72">
        <f>DZ280+DZ281+DZ282+DZ283+DZ284+DZ286+DZ287+DZ288</f>
        <v>0</v>
      </c>
      <c r="EA279" s="71">
        <f>DZ279/DY279*100</f>
        <v>0</v>
      </c>
      <c r="EB279" s="72"/>
      <c r="EC279" s="72"/>
      <c r="ED279" s="72"/>
      <c r="EE279" s="71"/>
      <c r="EF279" s="72"/>
      <c r="EG279" s="72"/>
      <c r="EH279" s="72"/>
      <c r="EI279" s="71"/>
      <c r="EJ279" s="72"/>
      <c r="EK279" s="72">
        <f>EK280+EK281+EK282+EK283+EK284+EK286+EK287+EK288</f>
        <v>0</v>
      </c>
      <c r="EL279" s="72">
        <f>EL280+EL281+EL282+EL283+EL284+EL286+EL287+EL288</f>
        <v>0</v>
      </c>
      <c r="EM279" s="72">
        <f>EM280+EM281+EM282+EM283+EM284+EM286+EM287+EM288</f>
        <v>0</v>
      </c>
      <c r="EN279" s="72"/>
      <c r="EO279" s="72"/>
      <c r="EP279" s="72"/>
      <c r="EQ279" s="71"/>
      <c r="ER279" s="71"/>
      <c r="ES279" s="71"/>
      <c r="ET279" s="71"/>
      <c r="EU279" s="71"/>
      <c r="EV279" s="76"/>
      <c r="EW279" s="76"/>
      <c r="EX279" s="76"/>
      <c r="EY279" s="76"/>
      <c r="EZ279" s="72">
        <f>SUM(EZ280:EZ288)</f>
        <v>0</v>
      </c>
      <c r="FA279" s="72">
        <f>SUM(FA280:FA288)</f>
        <v>0</v>
      </c>
      <c r="FB279" s="72">
        <f>SUM(FB280:FB288)</f>
        <v>0</v>
      </c>
      <c r="FC279" s="71"/>
      <c r="FD279" s="72">
        <f>SUM(FD280:FD288)</f>
        <v>0</v>
      </c>
      <c r="FE279" s="72">
        <f>SUM(FE280:FE288)</f>
        <v>0</v>
      </c>
      <c r="FF279" s="72">
        <f>SUM(FF280:FF288)</f>
        <v>0</v>
      </c>
      <c r="FG279" s="71"/>
      <c r="FH279" s="71"/>
      <c r="FI279" s="72">
        <f>SUM(FI280:FI288)</f>
        <v>0</v>
      </c>
      <c r="FJ279" s="72">
        <f>SUM(FJ280:FJ288)</f>
        <v>0</v>
      </c>
      <c r="FK279" s="71"/>
      <c r="FL279" s="71"/>
      <c r="FM279" s="72">
        <f>SUM(FM280:FM288)</f>
        <v>0</v>
      </c>
      <c r="FN279" s="72">
        <f>SUM(FN280:FN288)</f>
        <v>0</v>
      </c>
      <c r="FO279" s="71"/>
      <c r="FP279" s="71"/>
      <c r="FQ279" s="72">
        <f>SUM(FQ280:FQ288)</f>
        <v>0</v>
      </c>
      <c r="FR279" s="72">
        <f>SUM(FR280:FR288)</f>
        <v>0</v>
      </c>
      <c r="FS279" s="71"/>
      <c r="FT279" s="72">
        <f>SUM(FT280:FT288)</f>
        <v>0</v>
      </c>
      <c r="FU279" s="72">
        <f>SUM(FU280:FU288)</f>
        <v>0</v>
      </c>
      <c r="FV279" s="72">
        <f>SUM(FV280:FV288)</f>
        <v>0</v>
      </c>
      <c r="FW279" s="71"/>
      <c r="FX279" s="71"/>
      <c r="FY279" s="72">
        <f>SUM(FY280:FY288)</f>
        <v>0</v>
      </c>
      <c r="FZ279" s="72">
        <f>SUM(FZ280:FZ288)</f>
        <v>0</v>
      </c>
      <c r="GA279" s="71"/>
      <c r="GB279" s="71"/>
      <c r="GC279" s="72">
        <f>SUM(GC280:GC288)</f>
        <v>0</v>
      </c>
      <c r="GD279" s="72">
        <f>SUM(GD280:GD288)</f>
        <v>0</v>
      </c>
      <c r="GE279" s="71"/>
      <c r="GF279" s="71"/>
      <c r="GG279" s="72">
        <f>SUM(GG280:GG288)</f>
        <v>54</v>
      </c>
      <c r="GH279" s="72">
        <f>SUM(GH280:GH288)</f>
        <v>0</v>
      </c>
      <c r="GI279" s="71">
        <f t="shared" si="823"/>
        <v>0</v>
      </c>
      <c r="GJ279" s="71"/>
      <c r="GK279" s="72">
        <f>SUM(GK280:GK288)</f>
        <v>0</v>
      </c>
      <c r="GL279" s="72">
        <f>SUM(GL280:GL288)</f>
        <v>0</v>
      </c>
      <c r="GM279" s="71"/>
      <c r="GN279" s="71"/>
      <c r="GO279" s="72"/>
      <c r="GP279" s="72"/>
      <c r="GQ279" s="71"/>
      <c r="GR279" s="71"/>
      <c r="GS279" s="72"/>
      <c r="GT279" s="72"/>
      <c r="GU279" s="71"/>
      <c r="GV279" s="71">
        <f>SUM(GV280:GV288)</f>
        <v>110000</v>
      </c>
      <c r="GW279" s="71">
        <f>SUM(GW280:GW288)</f>
        <v>110000</v>
      </c>
      <c r="GX279" s="72"/>
      <c r="GY279" s="71"/>
      <c r="GZ279" s="71">
        <f>SUM(GZ280:GZ288)</f>
        <v>0</v>
      </c>
      <c r="HA279" s="71">
        <f>SUM(HA280:HA288)</f>
        <v>0</v>
      </c>
      <c r="HB279" s="72"/>
      <c r="HC279" s="71"/>
      <c r="HD279" s="71">
        <f>SUM(HD280:HD288)</f>
        <v>0</v>
      </c>
      <c r="HE279" s="71">
        <f>SUM(HE280:HE288)</f>
        <v>0</v>
      </c>
      <c r="HF279" s="72"/>
      <c r="HG279" s="71"/>
      <c r="HH279" s="71">
        <f>SUM(HH280:HH288)</f>
        <v>0</v>
      </c>
      <c r="HI279" s="71">
        <f>SUM(HI280:HI288)</f>
        <v>0</v>
      </c>
      <c r="HJ279" s="72"/>
      <c r="HK279" s="71"/>
      <c r="HL279" s="71">
        <f>SUM(HL280:HL288)</f>
        <v>0</v>
      </c>
      <c r="HM279" s="71">
        <f>SUM(HM280:HM288)</f>
        <v>0</v>
      </c>
      <c r="HN279" s="72"/>
      <c r="HO279" s="71"/>
      <c r="HP279" s="71">
        <f>SUM(HP280:HP288)</f>
        <v>1320</v>
      </c>
      <c r="HQ279" s="71">
        <f>SUM(HQ280:HQ288)</f>
        <v>0</v>
      </c>
      <c r="HR279" s="72"/>
      <c r="HS279" s="71"/>
      <c r="HT279" s="71">
        <f>SUM(HT280:HT288)</f>
        <v>0</v>
      </c>
      <c r="HU279" s="71">
        <f>SUM(HU280:HU288)</f>
        <v>1300</v>
      </c>
      <c r="HV279" s="72"/>
      <c r="HW279" s="71"/>
      <c r="HX279" s="71">
        <f>SUM(HX280:HX288)</f>
        <v>0</v>
      </c>
      <c r="HY279" s="71">
        <f>SUM(HY280:HY288)</f>
        <v>20</v>
      </c>
      <c r="HZ279" s="72"/>
      <c r="IA279" s="71"/>
      <c r="IB279" s="71">
        <f>SUM(IB280:IB288)</f>
        <v>0</v>
      </c>
      <c r="IC279" s="71">
        <f>SUM(IC280:IC288)</f>
        <v>0</v>
      </c>
      <c r="ID279" s="72"/>
      <c r="IE279" s="71"/>
      <c r="IF279" s="71">
        <f>SUM(IF280:IF288)</f>
        <v>0</v>
      </c>
      <c r="IG279" s="71">
        <f>SUM(IG280:IG288)</f>
        <v>0</v>
      </c>
      <c r="IH279" s="72"/>
      <c r="II279" s="71"/>
      <c r="IJ279" s="71">
        <f>SUM(IJ280:IJ288)</f>
        <v>0</v>
      </c>
      <c r="IK279" s="71">
        <f>SUM(IK280:IK288)</f>
        <v>0</v>
      </c>
      <c r="IL279" s="72"/>
      <c r="IM279" s="71"/>
    </row>
    <row r="280" spans="1:247" ht="18" customHeight="1" x14ac:dyDescent="0.25">
      <c r="A280" s="10" t="s">
        <v>201</v>
      </c>
      <c r="B280" s="157">
        <f t="shared" si="826"/>
        <v>149923.32938000001</v>
      </c>
      <c r="C280" s="157">
        <f t="shared" si="827"/>
        <v>148071.96675999998</v>
      </c>
      <c r="D280" s="157">
        <f t="shared" si="828"/>
        <v>148071.96675999998</v>
      </c>
      <c r="E280" s="157"/>
      <c r="F280" s="229">
        <f t="shared" si="824"/>
        <v>7547.0457100000003</v>
      </c>
      <c r="G280" s="74">
        <f t="shared" si="783"/>
        <v>5.0968767925075955</v>
      </c>
      <c r="H280" s="73"/>
      <c r="I280" s="73"/>
      <c r="J280" s="73"/>
      <c r="K280" s="74"/>
      <c r="L280" s="74">
        <v>889.05600000000004</v>
      </c>
      <c r="M280" s="74">
        <v>889.05600000000004</v>
      </c>
      <c r="N280" s="74">
        <v>759.86691000000008</v>
      </c>
      <c r="O280" s="73">
        <f>N280/M280*100</f>
        <v>85.468959210668388</v>
      </c>
      <c r="P280" s="73">
        <v>0</v>
      </c>
      <c r="Q280" s="73">
        <v>0</v>
      </c>
      <c r="R280" s="73">
        <v>0</v>
      </c>
      <c r="S280" s="74"/>
      <c r="T280" s="73"/>
      <c r="U280" s="73"/>
      <c r="V280" s="73"/>
      <c r="W280" s="73"/>
      <c r="X280" s="73"/>
      <c r="Y280" s="73"/>
      <c r="Z280" s="73"/>
      <c r="AA280" s="74"/>
      <c r="AB280" s="73"/>
      <c r="AC280" s="73"/>
      <c r="AD280" s="73"/>
      <c r="AE280" s="74"/>
      <c r="AF280" s="73">
        <v>55.973379999999999</v>
      </c>
      <c r="AG280" s="73">
        <v>55.973379999999999</v>
      </c>
      <c r="AH280" s="73">
        <v>55.973379999999999</v>
      </c>
      <c r="AI280" s="74">
        <f>AH280/AG280*100</f>
        <v>100</v>
      </c>
      <c r="AJ280" s="74"/>
      <c r="AK280" s="73"/>
      <c r="AL280" s="73"/>
      <c r="AM280" s="74"/>
      <c r="AN280" s="74"/>
      <c r="AO280" s="74"/>
      <c r="AP280" s="74"/>
      <c r="AQ280" s="74"/>
      <c r="AR280" s="73">
        <v>0</v>
      </c>
      <c r="AS280" s="73">
        <v>0</v>
      </c>
      <c r="AT280" s="73"/>
      <c r="AU280" s="74"/>
      <c r="AV280" s="73">
        <v>26876.1</v>
      </c>
      <c r="AW280" s="73">
        <v>26876.1</v>
      </c>
      <c r="AX280" s="74">
        <v>4442.6988099999999</v>
      </c>
      <c r="AY280" s="73">
        <f>AX280/AW280*100</f>
        <v>16.530295727430691</v>
      </c>
      <c r="AZ280" s="73"/>
      <c r="BA280" s="73"/>
      <c r="BB280" s="73"/>
      <c r="BC280" s="73"/>
      <c r="BD280" s="191"/>
      <c r="BE280" s="73"/>
      <c r="BF280" s="191"/>
      <c r="BG280" s="191"/>
      <c r="BH280" s="73"/>
      <c r="BI280" s="73"/>
      <c r="BJ280" s="191"/>
      <c r="BK280" s="75"/>
      <c r="BL280" s="73"/>
      <c r="BM280" s="73"/>
      <c r="BN280" s="191"/>
      <c r="BO280" s="191"/>
      <c r="BP280" s="191"/>
      <c r="BQ280" s="73"/>
      <c r="BR280" s="191"/>
      <c r="BS280" s="191"/>
      <c r="BT280" s="73"/>
      <c r="BU280" s="73"/>
      <c r="BV280" s="73"/>
      <c r="BW280" s="74"/>
      <c r="BX280" s="73">
        <v>9102.2000000000007</v>
      </c>
      <c r="BY280" s="73">
        <v>5144.43</v>
      </c>
      <c r="BZ280" s="73">
        <v>1656.58439</v>
      </c>
      <c r="CA280" s="73">
        <f>BZ280/BY280*100</f>
        <v>32.201514842266292</v>
      </c>
      <c r="CB280" s="73">
        <v>1000</v>
      </c>
      <c r="CC280" s="73">
        <v>1000</v>
      </c>
      <c r="CD280" s="199"/>
      <c r="CE280" s="73">
        <f>CD280/CC280*100</f>
        <v>0</v>
      </c>
      <c r="CF280" s="163">
        <v>1000</v>
      </c>
      <c r="CG280" s="163">
        <v>1000</v>
      </c>
      <c r="CH280" s="163"/>
      <c r="CI280" s="73">
        <f>CH280/CG280*100</f>
        <v>0</v>
      </c>
      <c r="CJ280" s="73">
        <v>500</v>
      </c>
      <c r="CK280" s="73">
        <v>500</v>
      </c>
      <c r="CL280" s="73"/>
      <c r="CM280" s="73">
        <f>CL280/CK280*100</f>
        <v>0</v>
      </c>
      <c r="CN280" s="73"/>
      <c r="CO280" s="73"/>
      <c r="CP280" s="191"/>
      <c r="CQ280" s="191"/>
      <c r="CR280" s="73"/>
      <c r="CS280" s="73"/>
      <c r="CT280" s="191"/>
      <c r="CU280" s="191"/>
      <c r="CV280" s="73"/>
      <c r="CW280" s="73">
        <v>2106.4073800000001</v>
      </c>
      <c r="CX280" s="73">
        <v>631.92221999999992</v>
      </c>
      <c r="CY280" s="73">
        <f>CX280/CW280*100</f>
        <v>30.000000284845179</v>
      </c>
      <c r="CZ280" s="73"/>
      <c r="DA280" s="73"/>
      <c r="DB280" s="73"/>
      <c r="DC280" s="73"/>
      <c r="DD280" s="73"/>
      <c r="DE280" s="73"/>
      <c r="DF280" s="73"/>
      <c r="DG280" s="73"/>
      <c r="DH280" s="73"/>
      <c r="DI280" s="73"/>
      <c r="DJ280" s="73"/>
      <c r="DK280" s="73"/>
      <c r="DL280" s="73"/>
      <c r="DM280" s="73"/>
      <c r="DN280" s="73"/>
      <c r="DO280" s="73"/>
      <c r="DP280" s="74"/>
      <c r="DQ280" s="73"/>
      <c r="DR280" s="73"/>
      <c r="DS280" s="74"/>
      <c r="DT280" s="74"/>
      <c r="DU280" s="73"/>
      <c r="DV280" s="73"/>
      <c r="DW280" s="74"/>
      <c r="DX280" s="73">
        <v>500</v>
      </c>
      <c r="DY280" s="73">
        <v>500</v>
      </c>
      <c r="DZ280" s="73"/>
      <c r="EA280" s="74">
        <f>DZ280/DY280*100</f>
        <v>0</v>
      </c>
      <c r="EB280" s="73"/>
      <c r="EC280" s="73"/>
      <c r="ED280" s="73"/>
      <c r="EE280" s="74"/>
      <c r="EF280" s="73"/>
      <c r="EG280" s="73"/>
      <c r="EH280" s="73"/>
      <c r="EI280" s="74"/>
      <c r="EJ280" s="191"/>
      <c r="EK280" s="73"/>
      <c r="EL280" s="191"/>
      <c r="EM280" s="191"/>
      <c r="EN280" s="73"/>
      <c r="EO280" s="73"/>
      <c r="EP280" s="73"/>
      <c r="EQ280" s="74"/>
      <c r="ER280" s="74"/>
      <c r="ES280" s="74"/>
      <c r="ET280" s="74"/>
      <c r="EU280" s="74"/>
      <c r="EV280" s="77"/>
      <c r="EW280" s="77"/>
      <c r="EX280" s="77"/>
      <c r="EY280" s="77"/>
      <c r="EZ280" s="73"/>
      <c r="FA280" s="73"/>
      <c r="FB280" s="73"/>
      <c r="FC280" s="74"/>
      <c r="FD280" s="73"/>
      <c r="FE280" s="73"/>
      <c r="FF280" s="73"/>
      <c r="FG280" s="74"/>
      <c r="FH280" s="74"/>
      <c r="FI280" s="73"/>
      <c r="FJ280" s="73"/>
      <c r="FK280" s="74"/>
      <c r="FL280" s="74"/>
      <c r="FM280" s="73"/>
      <c r="FN280" s="73"/>
      <c r="FO280" s="74"/>
      <c r="FP280" s="74"/>
      <c r="FQ280" s="73"/>
      <c r="FR280" s="73"/>
      <c r="FS280" s="74"/>
      <c r="FT280" s="73"/>
      <c r="FU280" s="73"/>
      <c r="FV280" s="73"/>
      <c r="FW280" s="74"/>
      <c r="FX280" s="74"/>
      <c r="FY280" s="73"/>
      <c r="FZ280" s="73"/>
      <c r="GA280" s="74"/>
      <c r="GB280" s="74"/>
      <c r="GC280" s="73"/>
      <c r="GD280" s="73"/>
      <c r="GE280" s="74"/>
      <c r="GF280" s="74"/>
      <c r="GG280" s="73"/>
      <c r="GH280" s="73"/>
      <c r="GI280" s="74"/>
      <c r="GJ280" s="74"/>
      <c r="GK280" s="73"/>
      <c r="GL280" s="73"/>
      <c r="GM280" s="74"/>
      <c r="GN280" s="74"/>
      <c r="GO280" s="73"/>
      <c r="GP280" s="73"/>
      <c r="GQ280" s="74"/>
      <c r="GR280" s="74"/>
      <c r="GS280" s="73"/>
      <c r="GT280" s="73"/>
      <c r="GU280" s="74"/>
      <c r="GV280" s="73">
        <v>110000</v>
      </c>
      <c r="GW280" s="73">
        <v>110000</v>
      </c>
      <c r="GX280" s="73"/>
      <c r="GY280" s="74"/>
      <c r="GZ280" s="73"/>
      <c r="HA280" s="73"/>
      <c r="HB280" s="73"/>
      <c r="HC280" s="74"/>
      <c r="HD280" s="73"/>
      <c r="HE280" s="73"/>
      <c r="HF280" s="73"/>
      <c r="HG280" s="74"/>
      <c r="HH280" s="73"/>
      <c r="HI280" s="73"/>
      <c r="HJ280" s="73"/>
      <c r="HK280" s="74"/>
      <c r="HL280" s="73"/>
      <c r="HM280" s="73"/>
      <c r="HN280" s="73"/>
      <c r="HO280" s="74"/>
      <c r="HP280" s="73"/>
      <c r="HQ280" s="73"/>
      <c r="HR280" s="73"/>
      <c r="HS280" s="74"/>
      <c r="HT280" s="73"/>
      <c r="HU280" s="73"/>
      <c r="HV280" s="73"/>
      <c r="HW280" s="74"/>
      <c r="HX280" s="73"/>
      <c r="HY280" s="73"/>
      <c r="HZ280" s="73"/>
      <c r="IA280" s="74"/>
      <c r="IB280" s="73"/>
      <c r="IC280" s="73"/>
      <c r="ID280" s="73"/>
      <c r="IE280" s="74"/>
      <c r="IF280" s="73"/>
      <c r="IG280" s="73"/>
      <c r="IH280" s="73"/>
      <c r="II280" s="74"/>
      <c r="IJ280" s="73"/>
      <c r="IK280" s="73"/>
      <c r="IL280" s="73"/>
      <c r="IM280" s="74"/>
    </row>
    <row r="281" spans="1:247" ht="15.75" x14ac:dyDescent="0.25">
      <c r="A281" s="10" t="s">
        <v>422</v>
      </c>
      <c r="B281" s="157">
        <f t="shared" si="826"/>
        <v>2715</v>
      </c>
      <c r="C281" s="157">
        <f t="shared" si="827"/>
        <v>2715</v>
      </c>
      <c r="D281" s="157">
        <f t="shared" si="828"/>
        <v>2715</v>
      </c>
      <c r="E281" s="157"/>
      <c r="F281" s="229">
        <f t="shared" si="824"/>
        <v>0</v>
      </c>
      <c r="G281" s="74">
        <f t="shared" si="783"/>
        <v>0</v>
      </c>
      <c r="H281" s="74"/>
      <c r="I281" s="74"/>
      <c r="J281" s="74"/>
      <c r="K281" s="74"/>
      <c r="L281" s="74"/>
      <c r="M281" s="74"/>
      <c r="N281" s="74"/>
      <c r="O281" s="73"/>
      <c r="P281" s="74"/>
      <c r="Q281" s="74"/>
      <c r="R281" s="74"/>
      <c r="S281" s="74"/>
      <c r="T281" s="74"/>
      <c r="U281" s="74"/>
      <c r="V281" s="74"/>
      <c r="W281" s="74"/>
      <c r="X281" s="74"/>
      <c r="Y281" s="74"/>
      <c r="Z281" s="74"/>
      <c r="AA281" s="74"/>
      <c r="AB281" s="74"/>
      <c r="AC281" s="74"/>
      <c r="AD281" s="74"/>
      <c r="AE281" s="74"/>
      <c r="AF281" s="74"/>
      <c r="AG281" s="74"/>
      <c r="AH281" s="74"/>
      <c r="AI281" s="74"/>
      <c r="AJ281" s="74"/>
      <c r="AK281" s="74"/>
      <c r="AL281" s="74"/>
      <c r="AM281" s="74"/>
      <c r="AN281" s="74"/>
      <c r="AO281" s="74"/>
      <c r="AP281" s="74"/>
      <c r="AQ281" s="74"/>
      <c r="AR281" s="74"/>
      <c r="AS281" s="74"/>
      <c r="AT281" s="74"/>
      <c r="AU281" s="74"/>
      <c r="AV281" s="196"/>
      <c r="AW281" s="196"/>
      <c r="AX281" s="196"/>
      <c r="AY281" s="196"/>
      <c r="AZ281" s="74"/>
      <c r="BA281" s="74"/>
      <c r="BB281" s="74"/>
      <c r="BC281" s="192"/>
      <c r="BD281" s="192"/>
      <c r="BE281" s="74"/>
      <c r="BF281" s="74"/>
      <c r="BG281" s="192"/>
      <c r="BH281" s="74">
        <v>2715</v>
      </c>
      <c r="BI281" s="74">
        <v>2715</v>
      </c>
      <c r="BJ281" s="74">
        <v>0</v>
      </c>
      <c r="BK281" s="75">
        <f t="shared" si="861"/>
        <v>0</v>
      </c>
      <c r="BL281" s="74"/>
      <c r="BM281" s="74"/>
      <c r="BN281" s="74"/>
      <c r="BO281" s="192"/>
      <c r="BP281" s="192"/>
      <c r="BQ281" s="74"/>
      <c r="BR281" s="74"/>
      <c r="BS281" s="192"/>
      <c r="BT281" s="74"/>
      <c r="BU281" s="74"/>
      <c r="BV281" s="74"/>
      <c r="BW281" s="74"/>
      <c r="BX281" s="73"/>
      <c r="BY281" s="73"/>
      <c r="BZ281" s="74"/>
      <c r="CA281" s="192"/>
      <c r="CB281" s="74"/>
      <c r="CC281" s="74"/>
      <c r="CD281" s="74"/>
      <c r="CE281" s="192"/>
      <c r="CF281" s="74"/>
      <c r="CG281" s="74"/>
      <c r="CH281" s="74"/>
      <c r="CI281" s="74"/>
      <c r="CJ281" s="74"/>
      <c r="CK281" s="74"/>
      <c r="CL281" s="74"/>
      <c r="CM281" s="74"/>
      <c r="CN281" s="73"/>
      <c r="CO281" s="73"/>
      <c r="CP281" s="74"/>
      <c r="CQ281" s="192"/>
      <c r="CR281" s="73"/>
      <c r="CS281" s="73"/>
      <c r="CT281" s="74"/>
      <c r="CU281" s="192"/>
      <c r="CV281" s="74"/>
      <c r="CW281" s="74"/>
      <c r="CX281" s="74"/>
      <c r="CY281" s="192"/>
      <c r="CZ281" s="74"/>
      <c r="DA281" s="74"/>
      <c r="DB281" s="74"/>
      <c r="DC281" s="73"/>
      <c r="DD281" s="74"/>
      <c r="DE281" s="74"/>
      <c r="DF281" s="74"/>
      <c r="DG281" s="192"/>
      <c r="DH281" s="74"/>
      <c r="DI281" s="74"/>
      <c r="DJ281" s="74"/>
      <c r="DK281" s="73"/>
      <c r="DL281" s="74"/>
      <c r="DM281" s="74"/>
      <c r="DN281" s="74"/>
      <c r="DO281" s="73"/>
      <c r="DP281" s="74"/>
      <c r="DQ281" s="74"/>
      <c r="DR281" s="74"/>
      <c r="DS281" s="74"/>
      <c r="DT281" s="74"/>
      <c r="DU281" s="74"/>
      <c r="DV281" s="74"/>
      <c r="DW281" s="74"/>
      <c r="DX281" s="74"/>
      <c r="DY281" s="74"/>
      <c r="DZ281" s="74"/>
      <c r="EA281" s="74"/>
      <c r="EB281" s="74"/>
      <c r="EC281" s="74"/>
      <c r="ED281" s="74"/>
      <c r="EE281" s="74"/>
      <c r="EF281" s="74"/>
      <c r="EG281" s="74"/>
      <c r="EH281" s="74"/>
      <c r="EI281" s="74"/>
      <c r="EJ281" s="192"/>
      <c r="EK281" s="73"/>
      <c r="EL281" s="74"/>
      <c r="EM281" s="192"/>
      <c r="EN281" s="74"/>
      <c r="EO281" s="74"/>
      <c r="EP281" s="74"/>
      <c r="EQ281" s="74"/>
      <c r="ER281" s="74"/>
      <c r="ES281" s="74"/>
      <c r="ET281" s="74"/>
      <c r="EU281" s="74"/>
      <c r="EV281" s="77"/>
      <c r="EW281" s="77"/>
      <c r="EX281" s="77"/>
      <c r="EY281" s="77"/>
      <c r="EZ281" s="74"/>
      <c r="FA281" s="74"/>
      <c r="FB281" s="74"/>
      <c r="FC281" s="74"/>
      <c r="FD281" s="74"/>
      <c r="FE281" s="74"/>
      <c r="FF281" s="74"/>
      <c r="FG281" s="74"/>
      <c r="FH281" s="74"/>
      <c r="FI281" s="74"/>
      <c r="FJ281" s="74"/>
      <c r="FK281" s="74"/>
      <c r="FL281" s="74"/>
      <c r="FM281" s="74"/>
      <c r="FN281" s="74"/>
      <c r="FO281" s="74"/>
      <c r="FP281" s="74"/>
      <c r="FQ281" s="74"/>
      <c r="FR281" s="74"/>
      <c r="FS281" s="74"/>
      <c r="FT281" s="74"/>
      <c r="FU281" s="74"/>
      <c r="FV281" s="74"/>
      <c r="FW281" s="74"/>
      <c r="FX281" s="74"/>
      <c r="FY281" s="74"/>
      <c r="FZ281" s="74"/>
      <c r="GA281" s="74"/>
      <c r="GB281" s="74"/>
      <c r="GC281" s="74"/>
      <c r="GD281" s="74"/>
      <c r="GE281" s="74"/>
      <c r="GF281" s="74"/>
      <c r="GG281" s="74"/>
      <c r="GH281" s="74"/>
      <c r="GI281" s="74"/>
      <c r="GJ281" s="74"/>
      <c r="GK281" s="74"/>
      <c r="GL281" s="74"/>
      <c r="GM281" s="74"/>
      <c r="GN281" s="74"/>
      <c r="GO281" s="74"/>
      <c r="GP281" s="74"/>
      <c r="GQ281" s="74"/>
      <c r="GR281" s="74"/>
      <c r="GS281" s="74"/>
      <c r="GT281" s="74"/>
      <c r="GU281" s="74"/>
      <c r="GV281" s="74"/>
      <c r="GW281" s="74"/>
      <c r="GX281" s="74"/>
      <c r="GY281" s="74"/>
      <c r="GZ281" s="74"/>
      <c r="HA281" s="74"/>
      <c r="HB281" s="74"/>
      <c r="HC281" s="74"/>
      <c r="HD281" s="74"/>
      <c r="HE281" s="74"/>
      <c r="HF281" s="74"/>
      <c r="HG281" s="74"/>
      <c r="HH281" s="74"/>
      <c r="HI281" s="74"/>
      <c r="HJ281" s="74"/>
      <c r="HK281" s="74"/>
      <c r="HL281" s="74"/>
      <c r="HM281" s="74"/>
      <c r="HN281" s="74"/>
      <c r="HO281" s="74"/>
      <c r="HP281" s="74"/>
      <c r="HQ281" s="74"/>
      <c r="HR281" s="74"/>
      <c r="HS281" s="74"/>
      <c r="HT281" s="74"/>
      <c r="HU281" s="74"/>
      <c r="HV281" s="74"/>
      <c r="HW281" s="74"/>
      <c r="HX281" s="74"/>
      <c r="HY281" s="74"/>
      <c r="HZ281" s="74"/>
      <c r="IA281" s="74"/>
      <c r="IB281" s="74"/>
      <c r="IC281" s="74"/>
      <c r="ID281" s="74"/>
      <c r="IE281" s="74"/>
      <c r="IF281" s="74"/>
      <c r="IG281" s="74"/>
      <c r="IH281" s="74"/>
      <c r="II281" s="74"/>
      <c r="IJ281" s="74"/>
      <c r="IK281" s="74"/>
      <c r="IL281" s="74"/>
      <c r="IM281" s="74"/>
    </row>
    <row r="282" spans="1:247" ht="15.75" x14ac:dyDescent="0.25">
      <c r="A282" s="10" t="s">
        <v>423</v>
      </c>
      <c r="B282" s="157">
        <f t="shared" si="826"/>
        <v>0</v>
      </c>
      <c r="C282" s="157">
        <f t="shared" si="827"/>
        <v>0</v>
      </c>
      <c r="D282" s="157">
        <f t="shared" si="828"/>
        <v>0</v>
      </c>
      <c r="E282" s="157"/>
      <c r="F282" s="229">
        <f t="shared" si="824"/>
        <v>0</v>
      </c>
      <c r="G282" s="74"/>
      <c r="H282" s="74"/>
      <c r="I282" s="74"/>
      <c r="J282" s="74"/>
      <c r="K282" s="74"/>
      <c r="L282" s="74"/>
      <c r="M282" s="74"/>
      <c r="N282" s="74"/>
      <c r="O282" s="73"/>
      <c r="P282" s="74"/>
      <c r="Q282" s="74"/>
      <c r="R282" s="74"/>
      <c r="S282" s="74"/>
      <c r="T282" s="74"/>
      <c r="U282" s="74"/>
      <c r="V282" s="74"/>
      <c r="W282" s="74"/>
      <c r="X282" s="74"/>
      <c r="Y282" s="74"/>
      <c r="Z282" s="74"/>
      <c r="AA282" s="74"/>
      <c r="AB282" s="74"/>
      <c r="AC282" s="74"/>
      <c r="AD282" s="74"/>
      <c r="AE282" s="74"/>
      <c r="AF282" s="74"/>
      <c r="AG282" s="74"/>
      <c r="AH282" s="74"/>
      <c r="AI282" s="74"/>
      <c r="AJ282" s="74"/>
      <c r="AK282" s="74"/>
      <c r="AL282" s="74"/>
      <c r="AM282" s="74"/>
      <c r="AN282" s="74"/>
      <c r="AO282" s="74"/>
      <c r="AP282" s="74"/>
      <c r="AQ282" s="74"/>
      <c r="AR282" s="74"/>
      <c r="AS282" s="74"/>
      <c r="AT282" s="74"/>
      <c r="AU282" s="74"/>
      <c r="AV282" s="196"/>
      <c r="AW282" s="196"/>
      <c r="AX282" s="196"/>
      <c r="AY282" s="196"/>
      <c r="AZ282" s="74"/>
      <c r="BA282" s="74"/>
      <c r="BB282" s="74"/>
      <c r="BC282" s="192"/>
      <c r="BD282" s="192"/>
      <c r="BE282" s="74"/>
      <c r="BF282" s="74"/>
      <c r="BG282" s="192"/>
      <c r="BH282" s="74"/>
      <c r="BI282" s="74"/>
      <c r="BJ282" s="74"/>
      <c r="BK282" s="75"/>
      <c r="BL282" s="74"/>
      <c r="BM282" s="74"/>
      <c r="BN282" s="74"/>
      <c r="BO282" s="192"/>
      <c r="BP282" s="192"/>
      <c r="BQ282" s="74"/>
      <c r="BR282" s="74"/>
      <c r="BS282" s="192"/>
      <c r="BT282" s="74"/>
      <c r="BU282" s="74"/>
      <c r="BV282" s="74"/>
      <c r="BW282" s="74"/>
      <c r="BX282" s="73"/>
      <c r="BY282" s="73"/>
      <c r="BZ282" s="74"/>
      <c r="CA282" s="192"/>
      <c r="CB282" s="74"/>
      <c r="CC282" s="74"/>
      <c r="CD282" s="74"/>
      <c r="CE282" s="192"/>
      <c r="CF282" s="74"/>
      <c r="CG282" s="74"/>
      <c r="CH282" s="74"/>
      <c r="CI282" s="74"/>
      <c r="CJ282" s="74"/>
      <c r="CK282" s="74"/>
      <c r="CL282" s="74"/>
      <c r="CM282" s="74"/>
      <c r="CN282" s="73"/>
      <c r="CO282" s="73"/>
      <c r="CP282" s="74"/>
      <c r="CQ282" s="192"/>
      <c r="CR282" s="73"/>
      <c r="CS282" s="73"/>
      <c r="CT282" s="74"/>
      <c r="CU282" s="192"/>
      <c r="CV282" s="74"/>
      <c r="CW282" s="74"/>
      <c r="CX282" s="74"/>
      <c r="CY282" s="192"/>
      <c r="CZ282" s="74"/>
      <c r="DA282" s="74"/>
      <c r="DB282" s="74"/>
      <c r="DC282" s="73"/>
      <c r="DD282" s="74"/>
      <c r="DE282" s="74"/>
      <c r="DF282" s="74"/>
      <c r="DG282" s="192"/>
      <c r="DH282" s="74"/>
      <c r="DI282" s="74"/>
      <c r="DJ282" s="74"/>
      <c r="DK282" s="73"/>
      <c r="DL282" s="74"/>
      <c r="DM282" s="74"/>
      <c r="DN282" s="74"/>
      <c r="DO282" s="73"/>
      <c r="DP282" s="74"/>
      <c r="DQ282" s="74"/>
      <c r="DR282" s="74"/>
      <c r="DS282" s="74"/>
      <c r="DT282" s="74"/>
      <c r="DU282" s="74"/>
      <c r="DV282" s="74"/>
      <c r="DW282" s="74"/>
      <c r="DX282" s="74"/>
      <c r="DY282" s="74"/>
      <c r="DZ282" s="74"/>
      <c r="EA282" s="74"/>
      <c r="EB282" s="74"/>
      <c r="EC282" s="74"/>
      <c r="ED282" s="74"/>
      <c r="EE282" s="74"/>
      <c r="EF282" s="74"/>
      <c r="EG282" s="74"/>
      <c r="EH282" s="74"/>
      <c r="EI282" s="74"/>
      <c r="EJ282" s="192"/>
      <c r="EK282" s="73"/>
      <c r="EL282" s="74"/>
      <c r="EM282" s="192"/>
      <c r="EN282" s="74"/>
      <c r="EO282" s="74"/>
      <c r="EP282" s="74"/>
      <c r="EQ282" s="74"/>
      <c r="ER282" s="74"/>
      <c r="ES282" s="74"/>
      <c r="ET282" s="74"/>
      <c r="EU282" s="74"/>
      <c r="EV282" s="77"/>
      <c r="EW282" s="77"/>
      <c r="EX282" s="77"/>
      <c r="EY282" s="77"/>
      <c r="EZ282" s="74"/>
      <c r="FA282" s="74"/>
      <c r="FB282" s="74"/>
      <c r="FC282" s="74"/>
      <c r="FD282" s="74"/>
      <c r="FE282" s="74"/>
      <c r="FF282" s="74"/>
      <c r="FG282" s="74"/>
      <c r="FH282" s="74"/>
      <c r="FI282" s="74"/>
      <c r="FJ282" s="74"/>
      <c r="FK282" s="74"/>
      <c r="FL282" s="74"/>
      <c r="FM282" s="74"/>
      <c r="FN282" s="74"/>
      <c r="FO282" s="74"/>
      <c r="FP282" s="74"/>
      <c r="FQ282" s="74"/>
      <c r="FR282" s="74"/>
      <c r="FS282" s="74"/>
      <c r="FT282" s="74"/>
      <c r="FU282" s="74"/>
      <c r="FV282" s="74"/>
      <c r="FW282" s="74"/>
      <c r="FX282" s="74"/>
      <c r="FY282" s="74"/>
      <c r="FZ282" s="74"/>
      <c r="GA282" s="74"/>
      <c r="GB282" s="74"/>
      <c r="GC282" s="74"/>
      <c r="GD282" s="74"/>
      <c r="GE282" s="74"/>
      <c r="GF282" s="74"/>
      <c r="GG282" s="74"/>
      <c r="GH282" s="74"/>
      <c r="GI282" s="74"/>
      <c r="GJ282" s="74"/>
      <c r="GK282" s="74"/>
      <c r="GL282" s="74"/>
      <c r="GM282" s="74"/>
      <c r="GN282" s="74"/>
      <c r="GO282" s="74"/>
      <c r="GP282" s="74"/>
      <c r="GQ282" s="74"/>
      <c r="GR282" s="74"/>
      <c r="GS282" s="74"/>
      <c r="GT282" s="74"/>
      <c r="GU282" s="74"/>
      <c r="GV282" s="74"/>
      <c r="GW282" s="74"/>
      <c r="GX282" s="74"/>
      <c r="GY282" s="74"/>
      <c r="GZ282" s="74"/>
      <c r="HA282" s="74"/>
      <c r="HB282" s="74"/>
      <c r="HC282" s="74"/>
      <c r="HD282" s="74"/>
      <c r="HE282" s="74"/>
      <c r="HF282" s="74"/>
      <c r="HG282" s="74"/>
      <c r="HH282" s="74"/>
      <c r="HI282" s="74"/>
      <c r="HJ282" s="74"/>
      <c r="HK282" s="74"/>
      <c r="HL282" s="74"/>
      <c r="HM282" s="74"/>
      <c r="HN282" s="74"/>
      <c r="HO282" s="74"/>
      <c r="HP282" s="74"/>
      <c r="HQ282" s="74"/>
      <c r="HR282" s="74"/>
      <c r="HS282" s="74"/>
      <c r="HT282" s="74"/>
      <c r="HU282" s="74"/>
      <c r="HV282" s="74"/>
      <c r="HW282" s="74"/>
      <c r="HX282" s="74"/>
      <c r="HY282" s="74"/>
      <c r="HZ282" s="74"/>
      <c r="IA282" s="74"/>
      <c r="IB282" s="74"/>
      <c r="IC282" s="74"/>
      <c r="ID282" s="74"/>
      <c r="IE282" s="74"/>
      <c r="IF282" s="74"/>
      <c r="IG282" s="74"/>
      <c r="IH282" s="74"/>
      <c r="II282" s="74"/>
      <c r="IJ282" s="74"/>
      <c r="IK282" s="74"/>
      <c r="IL282" s="74"/>
      <c r="IM282" s="74"/>
    </row>
    <row r="283" spans="1:247" ht="15.75" x14ac:dyDescent="0.25">
      <c r="A283" s="10" t="s">
        <v>426</v>
      </c>
      <c r="B283" s="157">
        <f t="shared" si="826"/>
        <v>3902</v>
      </c>
      <c r="C283" s="157">
        <f t="shared" si="827"/>
        <v>3902</v>
      </c>
      <c r="D283" s="157">
        <f t="shared" si="828"/>
        <v>3902</v>
      </c>
      <c r="E283" s="157"/>
      <c r="F283" s="229">
        <f t="shared" si="824"/>
        <v>0</v>
      </c>
      <c r="G283" s="74">
        <f>F283/C283*100</f>
        <v>0</v>
      </c>
      <c r="H283" s="74"/>
      <c r="I283" s="74"/>
      <c r="J283" s="74"/>
      <c r="K283" s="74"/>
      <c r="L283" s="74"/>
      <c r="M283" s="74"/>
      <c r="N283" s="74"/>
      <c r="O283" s="73"/>
      <c r="P283" s="74"/>
      <c r="Q283" s="74"/>
      <c r="R283" s="74"/>
      <c r="S283" s="74"/>
      <c r="T283" s="74"/>
      <c r="U283" s="74"/>
      <c r="V283" s="74"/>
      <c r="W283" s="74"/>
      <c r="X283" s="74"/>
      <c r="Y283" s="74"/>
      <c r="Z283" s="74"/>
      <c r="AA283" s="74"/>
      <c r="AB283" s="74"/>
      <c r="AC283" s="74"/>
      <c r="AD283" s="74"/>
      <c r="AE283" s="74"/>
      <c r="AF283" s="74"/>
      <c r="AG283" s="74"/>
      <c r="AH283" s="74"/>
      <c r="AI283" s="74"/>
      <c r="AJ283" s="74"/>
      <c r="AK283" s="74"/>
      <c r="AL283" s="74"/>
      <c r="AM283" s="74"/>
      <c r="AN283" s="74"/>
      <c r="AO283" s="74"/>
      <c r="AP283" s="74"/>
      <c r="AQ283" s="74"/>
      <c r="AR283" s="74"/>
      <c r="AS283" s="74"/>
      <c r="AT283" s="74"/>
      <c r="AU283" s="74"/>
      <c r="AV283" s="196"/>
      <c r="AW283" s="196"/>
      <c r="AX283" s="196"/>
      <c r="AY283" s="196"/>
      <c r="AZ283" s="74"/>
      <c r="BA283" s="74"/>
      <c r="BB283" s="74"/>
      <c r="BC283" s="192"/>
      <c r="BD283" s="192"/>
      <c r="BE283" s="74"/>
      <c r="BF283" s="74"/>
      <c r="BG283" s="192"/>
      <c r="BH283" s="74">
        <v>3192</v>
      </c>
      <c r="BI283" s="74">
        <v>3192</v>
      </c>
      <c r="BJ283" s="74">
        <v>0</v>
      </c>
      <c r="BK283" s="75">
        <f t="shared" si="861"/>
        <v>0</v>
      </c>
      <c r="BL283" s="74"/>
      <c r="BM283" s="74"/>
      <c r="BN283" s="74"/>
      <c r="BO283" s="192"/>
      <c r="BP283" s="192"/>
      <c r="BQ283" s="74"/>
      <c r="BR283" s="74"/>
      <c r="BS283" s="192"/>
      <c r="BT283" s="74"/>
      <c r="BU283" s="74"/>
      <c r="BV283" s="74"/>
      <c r="BW283" s="74"/>
      <c r="BX283" s="73"/>
      <c r="BY283" s="73"/>
      <c r="BZ283" s="74"/>
      <c r="CA283" s="192"/>
      <c r="CB283" s="74"/>
      <c r="CC283" s="74"/>
      <c r="CD283" s="74"/>
      <c r="CE283" s="192"/>
      <c r="CF283" s="74"/>
      <c r="CG283" s="74"/>
      <c r="CH283" s="74"/>
      <c r="CI283" s="74"/>
      <c r="CJ283" s="74"/>
      <c r="CK283" s="74"/>
      <c r="CL283" s="74"/>
      <c r="CM283" s="74"/>
      <c r="CN283" s="73"/>
      <c r="CO283" s="73"/>
      <c r="CP283" s="74"/>
      <c r="CQ283" s="192"/>
      <c r="CR283" s="73"/>
      <c r="CS283" s="73"/>
      <c r="CT283" s="74"/>
      <c r="CU283" s="192"/>
      <c r="CV283" s="74"/>
      <c r="CW283" s="74"/>
      <c r="CX283" s="74"/>
      <c r="CY283" s="192"/>
      <c r="CZ283" s="74"/>
      <c r="DA283" s="74"/>
      <c r="DB283" s="74"/>
      <c r="DC283" s="73"/>
      <c r="DD283" s="74"/>
      <c r="DE283" s="74"/>
      <c r="DF283" s="74"/>
      <c r="DG283" s="192"/>
      <c r="DH283" s="74"/>
      <c r="DI283" s="74"/>
      <c r="DJ283" s="74"/>
      <c r="DK283" s="73"/>
      <c r="DL283" s="74"/>
      <c r="DM283" s="74"/>
      <c r="DN283" s="74"/>
      <c r="DO283" s="73"/>
      <c r="DP283" s="74"/>
      <c r="DQ283" s="74"/>
      <c r="DR283" s="74"/>
      <c r="DS283" s="74"/>
      <c r="DT283" s="74"/>
      <c r="DU283" s="74"/>
      <c r="DV283" s="74"/>
      <c r="DW283" s="74"/>
      <c r="DX283" s="74"/>
      <c r="DY283" s="74"/>
      <c r="DZ283" s="74"/>
      <c r="EA283" s="74"/>
      <c r="EB283" s="74"/>
      <c r="EC283" s="74"/>
      <c r="ED283" s="74"/>
      <c r="EE283" s="74"/>
      <c r="EF283" s="74"/>
      <c r="EG283" s="74"/>
      <c r="EH283" s="74"/>
      <c r="EI283" s="74"/>
      <c r="EJ283" s="192"/>
      <c r="EK283" s="73"/>
      <c r="EL283" s="74"/>
      <c r="EM283" s="192"/>
      <c r="EN283" s="74"/>
      <c r="EO283" s="74"/>
      <c r="EP283" s="74"/>
      <c r="EQ283" s="74"/>
      <c r="ER283" s="74"/>
      <c r="ES283" s="74"/>
      <c r="ET283" s="74"/>
      <c r="EU283" s="74"/>
      <c r="EV283" s="77"/>
      <c r="EW283" s="77"/>
      <c r="EX283" s="77"/>
      <c r="EY283" s="77"/>
      <c r="EZ283" s="74"/>
      <c r="FA283" s="74"/>
      <c r="FB283" s="74"/>
      <c r="FC283" s="74"/>
      <c r="FD283" s="74"/>
      <c r="FE283" s="74"/>
      <c r="FF283" s="74"/>
      <c r="FG283" s="74"/>
      <c r="FH283" s="74"/>
      <c r="FI283" s="74"/>
      <c r="FJ283" s="74"/>
      <c r="FK283" s="74"/>
      <c r="FL283" s="74"/>
      <c r="FM283" s="74"/>
      <c r="FN283" s="74"/>
      <c r="FO283" s="74"/>
      <c r="FP283" s="74"/>
      <c r="FQ283" s="74"/>
      <c r="FR283" s="74"/>
      <c r="FS283" s="74"/>
      <c r="FT283" s="74"/>
      <c r="FU283" s="74"/>
      <c r="FV283" s="74"/>
      <c r="FW283" s="74"/>
      <c r="FX283" s="74"/>
      <c r="FY283" s="74"/>
      <c r="FZ283" s="74"/>
      <c r="GA283" s="74"/>
      <c r="GB283" s="74"/>
      <c r="GC283" s="74"/>
      <c r="GD283" s="74"/>
      <c r="GE283" s="74"/>
      <c r="GF283" s="74"/>
      <c r="GG283" s="74"/>
      <c r="GH283" s="74"/>
      <c r="GI283" s="74"/>
      <c r="GJ283" s="74"/>
      <c r="GK283" s="74"/>
      <c r="GL283" s="74"/>
      <c r="GM283" s="74"/>
      <c r="GN283" s="74"/>
      <c r="GO283" s="74"/>
      <c r="GP283" s="74"/>
      <c r="GQ283" s="74"/>
      <c r="GR283" s="74"/>
      <c r="GS283" s="74"/>
      <c r="GT283" s="74"/>
      <c r="GU283" s="74"/>
      <c r="GV283" s="74"/>
      <c r="GW283" s="74"/>
      <c r="GX283" s="74"/>
      <c r="GY283" s="74"/>
      <c r="GZ283" s="74"/>
      <c r="HA283" s="74"/>
      <c r="HB283" s="74"/>
      <c r="HC283" s="74"/>
      <c r="HD283" s="74"/>
      <c r="HE283" s="74"/>
      <c r="HF283" s="74"/>
      <c r="HG283" s="74"/>
      <c r="HH283" s="74"/>
      <c r="HI283" s="74"/>
      <c r="HJ283" s="74"/>
      <c r="HK283" s="74"/>
      <c r="HL283" s="74"/>
      <c r="HM283" s="74"/>
      <c r="HN283" s="74"/>
      <c r="HO283" s="74"/>
      <c r="HP283" s="74">
        <v>710</v>
      </c>
      <c r="HQ283" s="74"/>
      <c r="HR283" s="74"/>
      <c r="HS283" s="74"/>
      <c r="HT283" s="74"/>
      <c r="HU283" s="74">
        <v>700</v>
      </c>
      <c r="HV283" s="74"/>
      <c r="HW283" s="74"/>
      <c r="HX283" s="74"/>
      <c r="HY283" s="74">
        <v>10</v>
      </c>
      <c r="HZ283" s="74"/>
      <c r="IA283" s="74"/>
      <c r="IB283" s="74"/>
      <c r="IC283" s="74"/>
      <c r="ID283" s="74"/>
      <c r="IE283" s="74"/>
      <c r="IF283" s="74"/>
      <c r="IG283" s="74"/>
      <c r="IH283" s="74"/>
      <c r="II283" s="74"/>
      <c r="IJ283" s="74"/>
      <c r="IK283" s="74"/>
      <c r="IL283" s="74"/>
      <c r="IM283" s="74"/>
    </row>
    <row r="284" spans="1:247" ht="15.75" x14ac:dyDescent="0.25">
      <c r="A284" s="10" t="s">
        <v>265</v>
      </c>
      <c r="B284" s="157">
        <f t="shared" si="826"/>
        <v>8050</v>
      </c>
      <c r="C284" s="157">
        <f t="shared" si="827"/>
        <v>8050</v>
      </c>
      <c r="D284" s="157">
        <f t="shared" si="828"/>
        <v>8050</v>
      </c>
      <c r="E284" s="157"/>
      <c r="F284" s="229">
        <f t="shared" si="824"/>
        <v>0</v>
      </c>
      <c r="G284" s="74">
        <f>F284/C284*100</f>
        <v>0</v>
      </c>
      <c r="H284" s="74"/>
      <c r="I284" s="74"/>
      <c r="J284" s="74"/>
      <c r="K284" s="74"/>
      <c r="L284" s="74"/>
      <c r="M284" s="74"/>
      <c r="N284" s="74"/>
      <c r="O284" s="73"/>
      <c r="P284" s="74"/>
      <c r="Q284" s="74"/>
      <c r="R284" s="74"/>
      <c r="S284" s="74"/>
      <c r="T284" s="74"/>
      <c r="U284" s="74"/>
      <c r="V284" s="74"/>
      <c r="W284" s="74"/>
      <c r="X284" s="74"/>
      <c r="Y284" s="74"/>
      <c r="Z284" s="74"/>
      <c r="AA284" s="74"/>
      <c r="AB284" s="74"/>
      <c r="AC284" s="74"/>
      <c r="AD284" s="74"/>
      <c r="AE284" s="74"/>
      <c r="AF284" s="74"/>
      <c r="AG284" s="74"/>
      <c r="AH284" s="74"/>
      <c r="AI284" s="74"/>
      <c r="AJ284" s="74"/>
      <c r="AK284" s="74"/>
      <c r="AL284" s="74"/>
      <c r="AM284" s="74"/>
      <c r="AN284" s="74"/>
      <c r="AO284" s="74"/>
      <c r="AP284" s="74"/>
      <c r="AQ284" s="74"/>
      <c r="AR284" s="74"/>
      <c r="AS284" s="74"/>
      <c r="AT284" s="74"/>
      <c r="AU284" s="74"/>
      <c r="AV284" s="196"/>
      <c r="AW284" s="196"/>
      <c r="AX284" s="196"/>
      <c r="AY284" s="196"/>
      <c r="AZ284" s="74"/>
      <c r="BA284" s="74"/>
      <c r="BB284" s="74"/>
      <c r="BC284" s="192"/>
      <c r="BD284" s="192"/>
      <c r="BE284" s="74"/>
      <c r="BF284" s="74"/>
      <c r="BG284" s="192"/>
      <c r="BH284" s="74">
        <v>7440</v>
      </c>
      <c r="BI284" s="74">
        <v>7440</v>
      </c>
      <c r="BJ284" s="74">
        <v>0</v>
      </c>
      <c r="BK284" s="75">
        <f t="shared" si="861"/>
        <v>0</v>
      </c>
      <c r="BL284" s="74"/>
      <c r="BM284" s="74"/>
      <c r="BN284" s="74"/>
      <c r="BO284" s="192"/>
      <c r="BP284" s="192"/>
      <c r="BQ284" s="74"/>
      <c r="BR284" s="74"/>
      <c r="BS284" s="192"/>
      <c r="BT284" s="74"/>
      <c r="BU284" s="74"/>
      <c r="BV284" s="74"/>
      <c r="BW284" s="74"/>
      <c r="BX284" s="73"/>
      <c r="BY284" s="73"/>
      <c r="BZ284" s="74"/>
      <c r="CA284" s="192"/>
      <c r="CB284" s="74"/>
      <c r="CC284" s="74"/>
      <c r="CD284" s="74"/>
      <c r="CE284" s="192"/>
      <c r="CF284" s="74"/>
      <c r="CG284" s="74"/>
      <c r="CH284" s="74"/>
      <c r="CI284" s="74"/>
      <c r="CJ284" s="74"/>
      <c r="CK284" s="74"/>
      <c r="CL284" s="74"/>
      <c r="CM284" s="74"/>
      <c r="CN284" s="73"/>
      <c r="CO284" s="73"/>
      <c r="CP284" s="74"/>
      <c r="CQ284" s="192"/>
      <c r="CR284" s="73"/>
      <c r="CS284" s="73"/>
      <c r="CT284" s="74"/>
      <c r="CU284" s="192"/>
      <c r="CV284" s="74"/>
      <c r="CW284" s="74"/>
      <c r="CX284" s="74"/>
      <c r="CY284" s="192"/>
      <c r="CZ284" s="74"/>
      <c r="DA284" s="74"/>
      <c r="DB284" s="74"/>
      <c r="DC284" s="73"/>
      <c r="DD284" s="74"/>
      <c r="DE284" s="74"/>
      <c r="DF284" s="74"/>
      <c r="DG284" s="192"/>
      <c r="DH284" s="74"/>
      <c r="DI284" s="74"/>
      <c r="DJ284" s="74"/>
      <c r="DK284" s="73"/>
      <c r="DL284" s="74"/>
      <c r="DM284" s="74"/>
      <c r="DN284" s="74"/>
      <c r="DO284" s="73"/>
      <c r="DP284" s="74"/>
      <c r="DQ284" s="74"/>
      <c r="DR284" s="74"/>
      <c r="DS284" s="74"/>
      <c r="DT284" s="74"/>
      <c r="DU284" s="74"/>
      <c r="DV284" s="74"/>
      <c r="DW284" s="74"/>
      <c r="DX284" s="74"/>
      <c r="DY284" s="74"/>
      <c r="DZ284" s="74"/>
      <c r="EA284" s="74"/>
      <c r="EB284" s="74"/>
      <c r="EC284" s="74"/>
      <c r="ED284" s="74"/>
      <c r="EE284" s="74"/>
      <c r="EF284" s="74"/>
      <c r="EG284" s="74"/>
      <c r="EH284" s="74"/>
      <c r="EI284" s="74"/>
      <c r="EJ284" s="192"/>
      <c r="EK284" s="73"/>
      <c r="EL284" s="74"/>
      <c r="EM284" s="192"/>
      <c r="EN284" s="74"/>
      <c r="EO284" s="74"/>
      <c r="EP284" s="74"/>
      <c r="EQ284" s="74"/>
      <c r="ER284" s="74"/>
      <c r="ES284" s="74"/>
      <c r="ET284" s="74"/>
      <c r="EU284" s="74"/>
      <c r="EV284" s="77"/>
      <c r="EW284" s="77"/>
      <c r="EX284" s="77"/>
      <c r="EY284" s="77"/>
      <c r="EZ284" s="74"/>
      <c r="FA284" s="74"/>
      <c r="FB284" s="74"/>
      <c r="FC284" s="74"/>
      <c r="FD284" s="74"/>
      <c r="FE284" s="74"/>
      <c r="FF284" s="74"/>
      <c r="FG284" s="74"/>
      <c r="FH284" s="74"/>
      <c r="FI284" s="74"/>
      <c r="FJ284" s="74"/>
      <c r="FK284" s="74"/>
      <c r="FL284" s="74"/>
      <c r="FM284" s="74"/>
      <c r="FN284" s="74"/>
      <c r="FO284" s="74"/>
      <c r="FP284" s="74"/>
      <c r="FQ284" s="74"/>
      <c r="FR284" s="74"/>
      <c r="FS284" s="74"/>
      <c r="FT284" s="74"/>
      <c r="FU284" s="74"/>
      <c r="FV284" s="74"/>
      <c r="FW284" s="74"/>
      <c r="FX284" s="74"/>
      <c r="FY284" s="74"/>
      <c r="FZ284" s="74"/>
      <c r="GA284" s="74"/>
      <c r="GB284" s="74"/>
      <c r="GC284" s="74"/>
      <c r="GD284" s="74"/>
      <c r="GE284" s="74"/>
      <c r="GF284" s="74"/>
      <c r="GG284" s="74"/>
      <c r="GH284" s="74"/>
      <c r="GI284" s="74"/>
      <c r="GJ284" s="74"/>
      <c r="GK284" s="74"/>
      <c r="GL284" s="74"/>
      <c r="GM284" s="74"/>
      <c r="GN284" s="74"/>
      <c r="GO284" s="74"/>
      <c r="GP284" s="74"/>
      <c r="GQ284" s="74"/>
      <c r="GR284" s="74"/>
      <c r="GS284" s="74"/>
      <c r="GT284" s="74"/>
      <c r="GU284" s="74"/>
      <c r="GV284" s="74"/>
      <c r="GW284" s="74"/>
      <c r="GX284" s="74"/>
      <c r="GY284" s="74"/>
      <c r="GZ284" s="74"/>
      <c r="HA284" s="74"/>
      <c r="HB284" s="74"/>
      <c r="HC284" s="74"/>
      <c r="HD284" s="74"/>
      <c r="HE284" s="74"/>
      <c r="HF284" s="74"/>
      <c r="HG284" s="74"/>
      <c r="HH284" s="74"/>
      <c r="HI284" s="74"/>
      <c r="HJ284" s="74"/>
      <c r="HK284" s="74"/>
      <c r="HL284" s="74"/>
      <c r="HM284" s="74"/>
      <c r="HN284" s="74"/>
      <c r="HO284" s="74"/>
      <c r="HP284" s="74">
        <v>610</v>
      </c>
      <c r="HQ284" s="74"/>
      <c r="HR284" s="74"/>
      <c r="HS284" s="74"/>
      <c r="HT284" s="74"/>
      <c r="HU284" s="74">
        <v>600</v>
      </c>
      <c r="HV284" s="74"/>
      <c r="HW284" s="74"/>
      <c r="HX284" s="74"/>
      <c r="HY284" s="74">
        <v>10</v>
      </c>
      <c r="HZ284" s="74"/>
      <c r="IA284" s="74"/>
      <c r="IB284" s="74"/>
      <c r="IC284" s="74"/>
      <c r="ID284" s="74"/>
      <c r="IE284" s="74"/>
      <c r="IF284" s="74"/>
      <c r="IG284" s="74"/>
      <c r="IH284" s="74"/>
      <c r="II284" s="74"/>
      <c r="IJ284" s="74"/>
      <c r="IK284" s="74"/>
      <c r="IL284" s="74"/>
      <c r="IM284" s="74"/>
    </row>
    <row r="285" spans="1:247" ht="15.75" x14ac:dyDescent="0.25">
      <c r="A285" s="10" t="s">
        <v>494</v>
      </c>
      <c r="B285" s="157">
        <f t="shared" si="826"/>
        <v>2487</v>
      </c>
      <c r="C285" s="157">
        <f t="shared" si="827"/>
        <v>2487</v>
      </c>
      <c r="D285" s="157">
        <f t="shared" si="828"/>
        <v>2487</v>
      </c>
      <c r="E285" s="157"/>
      <c r="F285" s="229">
        <f t="shared" si="824"/>
        <v>0</v>
      </c>
      <c r="G285" s="74">
        <f>F285/C285*100</f>
        <v>0</v>
      </c>
      <c r="H285" s="74"/>
      <c r="I285" s="74"/>
      <c r="J285" s="74"/>
      <c r="K285" s="74"/>
      <c r="L285" s="74"/>
      <c r="M285" s="74"/>
      <c r="N285" s="74"/>
      <c r="O285" s="73"/>
      <c r="P285" s="74"/>
      <c r="Q285" s="74"/>
      <c r="R285" s="74"/>
      <c r="S285" s="74"/>
      <c r="T285" s="74"/>
      <c r="U285" s="74"/>
      <c r="V285" s="74"/>
      <c r="W285" s="74"/>
      <c r="X285" s="74"/>
      <c r="Y285" s="74"/>
      <c r="Z285" s="74"/>
      <c r="AA285" s="74"/>
      <c r="AB285" s="74"/>
      <c r="AC285" s="74"/>
      <c r="AD285" s="74"/>
      <c r="AE285" s="74"/>
      <c r="AF285" s="74"/>
      <c r="AG285" s="74"/>
      <c r="AH285" s="74"/>
      <c r="AI285" s="74"/>
      <c r="AJ285" s="74"/>
      <c r="AK285" s="74"/>
      <c r="AL285" s="74"/>
      <c r="AM285" s="74"/>
      <c r="AN285" s="74"/>
      <c r="AO285" s="74"/>
      <c r="AP285" s="74"/>
      <c r="AQ285" s="74"/>
      <c r="AR285" s="74"/>
      <c r="AS285" s="74"/>
      <c r="AT285" s="74"/>
      <c r="AU285" s="74"/>
      <c r="AV285" s="196"/>
      <c r="AW285" s="196"/>
      <c r="AX285" s="196"/>
      <c r="AY285" s="196"/>
      <c r="AZ285" s="74"/>
      <c r="BA285" s="74"/>
      <c r="BB285" s="74"/>
      <c r="BC285" s="192"/>
      <c r="BD285" s="192"/>
      <c r="BE285" s="74"/>
      <c r="BF285" s="74"/>
      <c r="BG285" s="192"/>
      <c r="BH285" s="74">
        <v>2487</v>
      </c>
      <c r="BI285" s="74">
        <v>2487</v>
      </c>
      <c r="BJ285" s="74">
        <v>0</v>
      </c>
      <c r="BK285" s="75">
        <f t="shared" si="861"/>
        <v>0</v>
      </c>
      <c r="BL285" s="74"/>
      <c r="BM285" s="74"/>
      <c r="BN285" s="74"/>
      <c r="BO285" s="192"/>
      <c r="BP285" s="192"/>
      <c r="BQ285" s="74"/>
      <c r="BR285" s="74"/>
      <c r="BS285" s="192"/>
      <c r="BT285" s="74"/>
      <c r="BU285" s="74"/>
      <c r="BV285" s="74"/>
      <c r="BW285" s="74"/>
      <c r="BX285" s="73"/>
      <c r="BY285" s="73"/>
      <c r="BZ285" s="74"/>
      <c r="CA285" s="192"/>
      <c r="CB285" s="74"/>
      <c r="CC285" s="74"/>
      <c r="CD285" s="74"/>
      <c r="CE285" s="192"/>
      <c r="CF285" s="74"/>
      <c r="CG285" s="74"/>
      <c r="CH285" s="74"/>
      <c r="CI285" s="74"/>
      <c r="CJ285" s="74"/>
      <c r="CK285" s="74"/>
      <c r="CL285" s="74"/>
      <c r="CM285" s="74"/>
      <c r="CN285" s="73"/>
      <c r="CO285" s="73"/>
      <c r="CP285" s="74"/>
      <c r="CQ285" s="192"/>
      <c r="CR285" s="73"/>
      <c r="CS285" s="73"/>
      <c r="CT285" s="74"/>
      <c r="CU285" s="192"/>
      <c r="CV285" s="74"/>
      <c r="CW285" s="74"/>
      <c r="CX285" s="74"/>
      <c r="CY285" s="192"/>
      <c r="CZ285" s="74"/>
      <c r="DA285" s="74"/>
      <c r="DB285" s="74"/>
      <c r="DC285" s="73"/>
      <c r="DD285" s="74"/>
      <c r="DE285" s="74"/>
      <c r="DF285" s="74"/>
      <c r="DG285" s="192"/>
      <c r="DH285" s="74"/>
      <c r="DI285" s="74"/>
      <c r="DJ285" s="74"/>
      <c r="DK285" s="73"/>
      <c r="DL285" s="74"/>
      <c r="DM285" s="74"/>
      <c r="DN285" s="74"/>
      <c r="DO285" s="73"/>
      <c r="DP285" s="74"/>
      <c r="DQ285" s="74"/>
      <c r="DR285" s="74"/>
      <c r="DS285" s="74"/>
      <c r="DT285" s="74"/>
      <c r="DU285" s="74"/>
      <c r="DV285" s="74"/>
      <c r="DW285" s="74"/>
      <c r="DX285" s="74"/>
      <c r="DY285" s="74"/>
      <c r="DZ285" s="74"/>
      <c r="EA285" s="74"/>
      <c r="EB285" s="74"/>
      <c r="EC285" s="74"/>
      <c r="ED285" s="74"/>
      <c r="EE285" s="74"/>
      <c r="EF285" s="74"/>
      <c r="EG285" s="74"/>
      <c r="EH285" s="74"/>
      <c r="EI285" s="74"/>
      <c r="EJ285" s="192"/>
      <c r="EK285" s="73"/>
      <c r="EL285" s="74"/>
      <c r="EM285" s="192"/>
      <c r="EN285" s="74"/>
      <c r="EO285" s="74"/>
      <c r="EP285" s="74"/>
      <c r="EQ285" s="74"/>
      <c r="ER285" s="74"/>
      <c r="ES285" s="74"/>
      <c r="ET285" s="74"/>
      <c r="EU285" s="74"/>
      <c r="EV285" s="77"/>
      <c r="EW285" s="77"/>
      <c r="EX285" s="77"/>
      <c r="EY285" s="77"/>
      <c r="EZ285" s="74"/>
      <c r="FA285" s="74"/>
      <c r="FB285" s="74"/>
      <c r="FC285" s="74"/>
      <c r="FD285" s="74"/>
      <c r="FE285" s="74"/>
      <c r="FF285" s="74"/>
      <c r="FG285" s="74"/>
      <c r="FH285" s="74"/>
      <c r="FI285" s="74"/>
      <c r="FJ285" s="74"/>
      <c r="FK285" s="74"/>
      <c r="FL285" s="74"/>
      <c r="FM285" s="74"/>
      <c r="FN285" s="74"/>
      <c r="FO285" s="74"/>
      <c r="FP285" s="74"/>
      <c r="FQ285" s="74"/>
      <c r="FR285" s="74"/>
      <c r="FS285" s="74"/>
      <c r="FT285" s="74"/>
      <c r="FU285" s="74"/>
      <c r="FV285" s="74"/>
      <c r="FW285" s="74"/>
      <c r="FX285" s="74"/>
      <c r="FY285" s="74"/>
      <c r="FZ285" s="74"/>
      <c r="GA285" s="74"/>
      <c r="GB285" s="74"/>
      <c r="GC285" s="74"/>
      <c r="GD285" s="74"/>
      <c r="GE285" s="74"/>
      <c r="GF285" s="74"/>
      <c r="GG285" s="74"/>
      <c r="GH285" s="74"/>
      <c r="GI285" s="74"/>
      <c r="GJ285" s="74"/>
      <c r="GK285" s="74"/>
      <c r="GL285" s="74"/>
      <c r="GM285" s="74"/>
      <c r="GN285" s="74"/>
      <c r="GO285" s="74"/>
      <c r="GP285" s="74"/>
      <c r="GQ285" s="74"/>
      <c r="GR285" s="74"/>
      <c r="GS285" s="74"/>
      <c r="GT285" s="74"/>
      <c r="GU285" s="74"/>
      <c r="GV285" s="74"/>
      <c r="GW285" s="74"/>
      <c r="GX285" s="74"/>
      <c r="GY285" s="74"/>
      <c r="GZ285" s="74"/>
      <c r="HA285" s="74"/>
      <c r="HB285" s="74"/>
      <c r="HC285" s="74"/>
      <c r="HD285" s="74"/>
      <c r="HE285" s="74"/>
      <c r="HF285" s="74"/>
      <c r="HG285" s="74"/>
      <c r="HH285" s="74"/>
      <c r="HI285" s="74"/>
      <c r="HJ285" s="74"/>
      <c r="HK285" s="74"/>
      <c r="HL285" s="74"/>
      <c r="HM285" s="74"/>
      <c r="HN285" s="74"/>
      <c r="HO285" s="74"/>
      <c r="HP285" s="74"/>
      <c r="HQ285" s="74"/>
      <c r="HR285" s="74"/>
      <c r="HS285" s="74"/>
      <c r="HT285" s="74"/>
      <c r="HU285" s="74"/>
      <c r="HV285" s="74"/>
      <c r="HW285" s="74"/>
      <c r="HX285" s="74"/>
      <c r="HY285" s="74"/>
      <c r="HZ285" s="74"/>
      <c r="IA285" s="74"/>
      <c r="IB285" s="74"/>
      <c r="IC285" s="74"/>
      <c r="ID285" s="74"/>
      <c r="IE285" s="74"/>
      <c r="IF285" s="74"/>
      <c r="IG285" s="74"/>
      <c r="IH285" s="74"/>
      <c r="II285" s="74"/>
      <c r="IJ285" s="74"/>
      <c r="IK285" s="74"/>
      <c r="IL285" s="74"/>
      <c r="IM285" s="74"/>
    </row>
    <row r="286" spans="1:247" ht="15.75" x14ac:dyDescent="0.25">
      <c r="A286" s="10" t="s">
        <v>424</v>
      </c>
      <c r="B286" s="157">
        <f t="shared" si="826"/>
        <v>6663</v>
      </c>
      <c r="C286" s="157">
        <f t="shared" si="827"/>
        <v>6663</v>
      </c>
      <c r="D286" s="157">
        <f t="shared" si="828"/>
        <v>6663</v>
      </c>
      <c r="E286" s="157"/>
      <c r="F286" s="229">
        <f t="shared" si="824"/>
        <v>0</v>
      </c>
      <c r="G286" s="74">
        <f>F286/C286*100</f>
        <v>0</v>
      </c>
      <c r="H286" s="74"/>
      <c r="I286" s="74"/>
      <c r="J286" s="74"/>
      <c r="K286" s="74"/>
      <c r="L286" s="74"/>
      <c r="M286" s="74"/>
      <c r="N286" s="74"/>
      <c r="O286" s="73"/>
      <c r="P286" s="74"/>
      <c r="Q286" s="74"/>
      <c r="R286" s="74"/>
      <c r="S286" s="74"/>
      <c r="T286" s="74"/>
      <c r="U286" s="74"/>
      <c r="V286" s="74"/>
      <c r="W286" s="74"/>
      <c r="X286" s="74"/>
      <c r="Y286" s="74"/>
      <c r="Z286" s="74"/>
      <c r="AA286" s="74"/>
      <c r="AB286" s="74"/>
      <c r="AC286" s="74"/>
      <c r="AD286" s="74"/>
      <c r="AE286" s="74"/>
      <c r="AF286" s="74"/>
      <c r="AG286" s="74"/>
      <c r="AH286" s="74"/>
      <c r="AI286" s="74"/>
      <c r="AJ286" s="74"/>
      <c r="AK286" s="74"/>
      <c r="AL286" s="74"/>
      <c r="AM286" s="74"/>
      <c r="AN286" s="74"/>
      <c r="AO286" s="74"/>
      <c r="AP286" s="74"/>
      <c r="AQ286" s="74"/>
      <c r="AR286" s="74"/>
      <c r="AS286" s="74"/>
      <c r="AT286" s="74"/>
      <c r="AU286" s="74"/>
      <c r="AV286" s="196"/>
      <c r="AW286" s="196"/>
      <c r="AX286" s="196"/>
      <c r="AY286" s="196"/>
      <c r="AZ286" s="74"/>
      <c r="BA286" s="74"/>
      <c r="BB286" s="74"/>
      <c r="BC286" s="192"/>
      <c r="BD286" s="192"/>
      <c r="BE286" s="74"/>
      <c r="BF286" s="74"/>
      <c r="BG286" s="192"/>
      <c r="BH286" s="74">
        <v>6663</v>
      </c>
      <c r="BI286" s="74">
        <v>6663</v>
      </c>
      <c r="BJ286" s="74">
        <v>0</v>
      </c>
      <c r="BK286" s="75">
        <f t="shared" si="861"/>
        <v>0</v>
      </c>
      <c r="BL286" s="74"/>
      <c r="BM286" s="74"/>
      <c r="BN286" s="74"/>
      <c r="BO286" s="192"/>
      <c r="BP286" s="192"/>
      <c r="BQ286" s="74"/>
      <c r="BR286" s="74"/>
      <c r="BS286" s="192"/>
      <c r="BT286" s="74"/>
      <c r="BU286" s="74"/>
      <c r="BV286" s="74"/>
      <c r="BW286" s="74"/>
      <c r="BX286" s="73"/>
      <c r="BY286" s="73"/>
      <c r="BZ286" s="74"/>
      <c r="CA286" s="192"/>
      <c r="CB286" s="74"/>
      <c r="CC286" s="74"/>
      <c r="CD286" s="74"/>
      <c r="CE286" s="192"/>
      <c r="CF286" s="74"/>
      <c r="CG286" s="74"/>
      <c r="CH286" s="74"/>
      <c r="CI286" s="74"/>
      <c r="CJ286" s="74"/>
      <c r="CK286" s="74"/>
      <c r="CL286" s="74"/>
      <c r="CM286" s="74"/>
      <c r="CN286" s="73"/>
      <c r="CO286" s="73"/>
      <c r="CP286" s="74"/>
      <c r="CQ286" s="192"/>
      <c r="CR286" s="73"/>
      <c r="CS286" s="73"/>
      <c r="CT286" s="74"/>
      <c r="CU286" s="192"/>
      <c r="CV286" s="74"/>
      <c r="CW286" s="74"/>
      <c r="CX286" s="74"/>
      <c r="CY286" s="192"/>
      <c r="CZ286" s="74"/>
      <c r="DA286" s="74"/>
      <c r="DB286" s="74"/>
      <c r="DC286" s="73"/>
      <c r="DD286" s="74"/>
      <c r="DE286" s="74"/>
      <c r="DF286" s="74"/>
      <c r="DG286" s="192"/>
      <c r="DH286" s="74"/>
      <c r="DI286" s="74"/>
      <c r="DJ286" s="74"/>
      <c r="DK286" s="73"/>
      <c r="DL286" s="74"/>
      <c r="DM286" s="74"/>
      <c r="DN286" s="74"/>
      <c r="DO286" s="73"/>
      <c r="DP286" s="74"/>
      <c r="DQ286" s="74"/>
      <c r="DR286" s="74"/>
      <c r="DS286" s="74"/>
      <c r="DT286" s="74"/>
      <c r="DU286" s="74"/>
      <c r="DV286" s="74"/>
      <c r="DW286" s="74"/>
      <c r="DX286" s="74"/>
      <c r="DY286" s="74"/>
      <c r="DZ286" s="74"/>
      <c r="EA286" s="74"/>
      <c r="EB286" s="74"/>
      <c r="EC286" s="74"/>
      <c r="ED286" s="74"/>
      <c r="EE286" s="74"/>
      <c r="EF286" s="74"/>
      <c r="EG286" s="74"/>
      <c r="EH286" s="74"/>
      <c r="EI286" s="74"/>
      <c r="EJ286" s="192"/>
      <c r="EK286" s="73"/>
      <c r="EL286" s="74"/>
      <c r="EM286" s="192"/>
      <c r="EN286" s="74"/>
      <c r="EO286" s="74"/>
      <c r="EP286" s="74"/>
      <c r="EQ286" s="74"/>
      <c r="ER286" s="74"/>
      <c r="ES286" s="74"/>
      <c r="ET286" s="74"/>
      <c r="EU286" s="74"/>
      <c r="EV286" s="77"/>
      <c r="EW286" s="77"/>
      <c r="EX286" s="77"/>
      <c r="EY286" s="77"/>
      <c r="EZ286" s="74"/>
      <c r="FA286" s="74"/>
      <c r="FB286" s="74"/>
      <c r="FC286" s="74"/>
      <c r="FD286" s="74"/>
      <c r="FE286" s="74"/>
      <c r="FF286" s="74"/>
      <c r="FG286" s="74"/>
      <c r="FH286" s="74"/>
      <c r="FI286" s="74"/>
      <c r="FJ286" s="74"/>
      <c r="FK286" s="74"/>
      <c r="FL286" s="74"/>
      <c r="FM286" s="74"/>
      <c r="FN286" s="74"/>
      <c r="FO286" s="74"/>
      <c r="FP286" s="74"/>
      <c r="FQ286" s="74"/>
      <c r="FR286" s="74"/>
      <c r="FS286" s="74"/>
      <c r="FT286" s="74"/>
      <c r="FU286" s="74"/>
      <c r="FV286" s="74"/>
      <c r="FW286" s="74"/>
      <c r="FX286" s="74"/>
      <c r="FY286" s="74"/>
      <c r="FZ286" s="74"/>
      <c r="GA286" s="74"/>
      <c r="GB286" s="74"/>
      <c r="GC286" s="74"/>
      <c r="GD286" s="74"/>
      <c r="GE286" s="74"/>
      <c r="GF286" s="74"/>
      <c r="GG286" s="74"/>
      <c r="GH286" s="74"/>
      <c r="GI286" s="74"/>
      <c r="GJ286" s="74"/>
      <c r="GK286" s="74"/>
      <c r="GL286" s="74"/>
      <c r="GM286" s="74"/>
      <c r="GN286" s="74"/>
      <c r="GO286" s="74"/>
      <c r="GP286" s="74"/>
      <c r="GQ286" s="74"/>
      <c r="GR286" s="74"/>
      <c r="GS286" s="74"/>
      <c r="GT286" s="74"/>
      <c r="GU286" s="74"/>
      <c r="GV286" s="74"/>
      <c r="GW286" s="74"/>
      <c r="GX286" s="74"/>
      <c r="GY286" s="74"/>
      <c r="GZ286" s="74"/>
      <c r="HA286" s="74"/>
      <c r="HB286" s="74"/>
      <c r="HC286" s="74"/>
      <c r="HD286" s="74"/>
      <c r="HE286" s="74"/>
      <c r="HF286" s="74"/>
      <c r="HG286" s="74"/>
      <c r="HH286" s="74"/>
      <c r="HI286" s="74"/>
      <c r="HJ286" s="74"/>
      <c r="HK286" s="74"/>
      <c r="HL286" s="74"/>
      <c r="HM286" s="74"/>
      <c r="HN286" s="74"/>
      <c r="HO286" s="74"/>
      <c r="HP286" s="74"/>
      <c r="HQ286" s="74"/>
      <c r="HR286" s="74"/>
      <c r="HS286" s="74"/>
      <c r="HT286" s="74"/>
      <c r="HU286" s="74"/>
      <c r="HV286" s="74"/>
      <c r="HW286" s="74"/>
      <c r="HX286" s="74"/>
      <c r="HY286" s="74"/>
      <c r="HZ286" s="74"/>
      <c r="IA286" s="74"/>
      <c r="IB286" s="74"/>
      <c r="IC286" s="74"/>
      <c r="ID286" s="74"/>
      <c r="IE286" s="74"/>
      <c r="IF286" s="74"/>
      <c r="IG286" s="74"/>
      <c r="IH286" s="74"/>
      <c r="II286" s="74"/>
      <c r="IJ286" s="74"/>
      <c r="IK286" s="74"/>
      <c r="IL286" s="74"/>
      <c r="IM286" s="74"/>
    </row>
    <row r="287" spans="1:247" ht="15.75" x14ac:dyDescent="0.25">
      <c r="A287" s="10" t="s">
        <v>155</v>
      </c>
      <c r="B287" s="157">
        <f t="shared" si="826"/>
        <v>0</v>
      </c>
      <c r="C287" s="157">
        <f t="shared" si="827"/>
        <v>0</v>
      </c>
      <c r="D287" s="157">
        <f t="shared" si="828"/>
        <v>0</v>
      </c>
      <c r="E287" s="157"/>
      <c r="F287" s="229">
        <f t="shared" si="824"/>
        <v>0</v>
      </c>
      <c r="G287" s="74"/>
      <c r="H287" s="74"/>
      <c r="I287" s="74"/>
      <c r="J287" s="74"/>
      <c r="K287" s="74"/>
      <c r="L287" s="74"/>
      <c r="M287" s="74"/>
      <c r="N287" s="74"/>
      <c r="O287" s="73"/>
      <c r="P287" s="74"/>
      <c r="Q287" s="74"/>
      <c r="R287" s="74"/>
      <c r="S287" s="74"/>
      <c r="T287" s="74"/>
      <c r="U287" s="74"/>
      <c r="V287" s="74"/>
      <c r="W287" s="74"/>
      <c r="X287" s="74"/>
      <c r="Y287" s="74"/>
      <c r="Z287" s="74"/>
      <c r="AA287" s="74"/>
      <c r="AB287" s="74"/>
      <c r="AC287" s="74"/>
      <c r="AD287" s="74"/>
      <c r="AE287" s="74"/>
      <c r="AF287" s="74"/>
      <c r="AG287" s="74"/>
      <c r="AH287" s="74"/>
      <c r="AI287" s="74"/>
      <c r="AJ287" s="74"/>
      <c r="AK287" s="74"/>
      <c r="AL287" s="74"/>
      <c r="AM287" s="74"/>
      <c r="AN287" s="74"/>
      <c r="AO287" s="74"/>
      <c r="AP287" s="74"/>
      <c r="AQ287" s="74"/>
      <c r="AR287" s="74"/>
      <c r="AS287" s="74"/>
      <c r="AT287" s="74"/>
      <c r="AU287" s="74"/>
      <c r="AV287" s="196"/>
      <c r="AW287" s="196"/>
      <c r="AX287" s="196"/>
      <c r="AY287" s="196"/>
      <c r="AZ287" s="74"/>
      <c r="BA287" s="74"/>
      <c r="BB287" s="74"/>
      <c r="BC287" s="192"/>
      <c r="BD287" s="192"/>
      <c r="BE287" s="74"/>
      <c r="BF287" s="74"/>
      <c r="BG287" s="192"/>
      <c r="BH287" s="74"/>
      <c r="BI287" s="74"/>
      <c r="BJ287" s="74"/>
      <c r="BK287" s="75"/>
      <c r="BL287" s="74"/>
      <c r="BM287" s="74"/>
      <c r="BN287" s="74"/>
      <c r="BO287" s="192"/>
      <c r="BP287" s="192"/>
      <c r="BQ287" s="74"/>
      <c r="BR287" s="74"/>
      <c r="BS287" s="192"/>
      <c r="BT287" s="74"/>
      <c r="BU287" s="74"/>
      <c r="BV287" s="74"/>
      <c r="BW287" s="74"/>
      <c r="BX287" s="73"/>
      <c r="BY287" s="73"/>
      <c r="BZ287" s="74"/>
      <c r="CA287" s="192"/>
      <c r="CB287" s="74"/>
      <c r="CC287" s="74"/>
      <c r="CD287" s="74"/>
      <c r="CE287" s="192"/>
      <c r="CF287" s="74"/>
      <c r="CG287" s="74"/>
      <c r="CH287" s="74"/>
      <c r="CI287" s="74"/>
      <c r="CJ287" s="74"/>
      <c r="CK287" s="74"/>
      <c r="CL287" s="74"/>
      <c r="CM287" s="74"/>
      <c r="CN287" s="73"/>
      <c r="CO287" s="73"/>
      <c r="CP287" s="74"/>
      <c r="CQ287" s="192"/>
      <c r="CR287" s="73"/>
      <c r="CS287" s="73"/>
      <c r="CT287" s="74"/>
      <c r="CU287" s="192"/>
      <c r="CV287" s="74"/>
      <c r="CW287" s="74"/>
      <c r="CX287" s="74"/>
      <c r="CY287" s="192"/>
      <c r="CZ287" s="74"/>
      <c r="DA287" s="74"/>
      <c r="DB287" s="74"/>
      <c r="DC287" s="73"/>
      <c r="DD287" s="74"/>
      <c r="DE287" s="74"/>
      <c r="DF287" s="74"/>
      <c r="DG287" s="192"/>
      <c r="DH287" s="74"/>
      <c r="DI287" s="74"/>
      <c r="DJ287" s="74"/>
      <c r="DK287" s="73"/>
      <c r="DL287" s="74"/>
      <c r="DM287" s="74"/>
      <c r="DN287" s="74"/>
      <c r="DO287" s="73"/>
      <c r="DP287" s="74"/>
      <c r="DQ287" s="74"/>
      <c r="DR287" s="74"/>
      <c r="DS287" s="74"/>
      <c r="DT287" s="74"/>
      <c r="DU287" s="74"/>
      <c r="DV287" s="74"/>
      <c r="DW287" s="74"/>
      <c r="DX287" s="74"/>
      <c r="DY287" s="74"/>
      <c r="DZ287" s="74"/>
      <c r="EA287" s="74"/>
      <c r="EB287" s="74"/>
      <c r="EC287" s="74"/>
      <c r="ED287" s="74"/>
      <c r="EE287" s="74"/>
      <c r="EF287" s="74"/>
      <c r="EG287" s="74"/>
      <c r="EH287" s="74"/>
      <c r="EI287" s="74"/>
      <c r="EJ287" s="192"/>
      <c r="EK287" s="73"/>
      <c r="EL287" s="74"/>
      <c r="EM287" s="192"/>
      <c r="EN287" s="74"/>
      <c r="EO287" s="74"/>
      <c r="EP287" s="74"/>
      <c r="EQ287" s="74"/>
      <c r="ER287" s="74"/>
      <c r="ES287" s="74"/>
      <c r="ET287" s="74"/>
      <c r="EU287" s="74"/>
      <c r="EV287" s="77"/>
      <c r="EW287" s="77"/>
      <c r="EX287" s="77"/>
      <c r="EY287" s="77"/>
      <c r="EZ287" s="74"/>
      <c r="FA287" s="74"/>
      <c r="FB287" s="74"/>
      <c r="FC287" s="74"/>
      <c r="FD287" s="74"/>
      <c r="FE287" s="74"/>
      <c r="FF287" s="74"/>
      <c r="FG287" s="74"/>
      <c r="FH287" s="74"/>
      <c r="FI287" s="74"/>
      <c r="FJ287" s="74"/>
      <c r="FK287" s="74"/>
      <c r="FL287" s="74"/>
      <c r="FM287" s="74"/>
      <c r="FN287" s="74"/>
      <c r="FO287" s="74"/>
      <c r="FP287" s="74"/>
      <c r="FQ287" s="74"/>
      <c r="FR287" s="74"/>
      <c r="FS287" s="74"/>
      <c r="FT287" s="74"/>
      <c r="FU287" s="74"/>
      <c r="FV287" s="74"/>
      <c r="FW287" s="74"/>
      <c r="FX287" s="74"/>
      <c r="FY287" s="74"/>
      <c r="FZ287" s="74"/>
      <c r="GA287" s="74"/>
      <c r="GB287" s="74"/>
      <c r="GC287" s="74"/>
      <c r="GD287" s="74"/>
      <c r="GE287" s="74"/>
      <c r="GF287" s="74"/>
      <c r="GG287" s="74"/>
      <c r="GH287" s="74"/>
      <c r="GI287" s="74"/>
      <c r="GJ287" s="74"/>
      <c r="GK287" s="74"/>
      <c r="GL287" s="74"/>
      <c r="GM287" s="74"/>
      <c r="GN287" s="74"/>
      <c r="GO287" s="74"/>
      <c r="GP287" s="74"/>
      <c r="GQ287" s="74"/>
      <c r="GR287" s="74"/>
      <c r="GS287" s="74"/>
      <c r="GT287" s="74"/>
      <c r="GU287" s="74"/>
      <c r="GV287" s="74"/>
      <c r="GW287" s="74"/>
      <c r="GX287" s="74"/>
      <c r="GY287" s="74"/>
      <c r="GZ287" s="74"/>
      <c r="HA287" s="74"/>
      <c r="HB287" s="74"/>
      <c r="HC287" s="74"/>
      <c r="HD287" s="74"/>
      <c r="HE287" s="74"/>
      <c r="HF287" s="74"/>
      <c r="HG287" s="74"/>
      <c r="HH287" s="74"/>
      <c r="HI287" s="74"/>
      <c r="HJ287" s="74"/>
      <c r="HK287" s="74"/>
      <c r="HL287" s="74"/>
      <c r="HM287" s="74"/>
      <c r="HN287" s="74"/>
      <c r="HO287" s="74"/>
      <c r="HP287" s="74"/>
      <c r="HQ287" s="74"/>
      <c r="HR287" s="74"/>
      <c r="HS287" s="74"/>
      <c r="HT287" s="74"/>
      <c r="HU287" s="74"/>
      <c r="HV287" s="74"/>
      <c r="HW287" s="74"/>
      <c r="HX287" s="74"/>
      <c r="HY287" s="74"/>
      <c r="HZ287" s="74"/>
      <c r="IA287" s="74"/>
      <c r="IB287" s="74"/>
      <c r="IC287" s="74"/>
      <c r="ID287" s="74"/>
      <c r="IE287" s="74"/>
      <c r="IF287" s="74"/>
      <c r="IG287" s="74"/>
      <c r="IH287" s="74"/>
      <c r="II287" s="74"/>
      <c r="IJ287" s="74"/>
      <c r="IK287" s="74"/>
      <c r="IL287" s="74"/>
      <c r="IM287" s="74"/>
    </row>
    <row r="288" spans="1:247" ht="15.75" x14ac:dyDescent="0.25">
      <c r="A288" s="10" t="s">
        <v>425</v>
      </c>
      <c r="B288" s="157">
        <f t="shared" si="826"/>
        <v>26511</v>
      </c>
      <c r="C288" s="157">
        <f t="shared" si="827"/>
        <v>28725.462500000001</v>
      </c>
      <c r="D288" s="157">
        <f t="shared" si="828"/>
        <v>28725.462500000001</v>
      </c>
      <c r="E288" s="157"/>
      <c r="F288" s="229">
        <f t="shared" si="824"/>
        <v>0</v>
      </c>
      <c r="G288" s="74">
        <f t="shared" ref="G288:G311" si="885">F288/C288*100</f>
        <v>0</v>
      </c>
      <c r="H288" s="74"/>
      <c r="I288" s="74"/>
      <c r="J288" s="74"/>
      <c r="K288" s="74"/>
      <c r="L288" s="74"/>
      <c r="M288" s="74"/>
      <c r="N288" s="74"/>
      <c r="O288" s="73"/>
      <c r="P288" s="74"/>
      <c r="Q288" s="74"/>
      <c r="R288" s="74"/>
      <c r="S288" s="74"/>
      <c r="T288" s="74"/>
      <c r="U288" s="74"/>
      <c r="V288" s="74"/>
      <c r="W288" s="74"/>
      <c r="X288" s="74"/>
      <c r="Y288" s="74"/>
      <c r="Z288" s="74"/>
      <c r="AA288" s="74"/>
      <c r="AB288" s="74"/>
      <c r="AC288" s="74"/>
      <c r="AD288" s="74"/>
      <c r="AE288" s="74"/>
      <c r="AF288" s="74"/>
      <c r="AG288" s="74"/>
      <c r="AH288" s="74"/>
      <c r="AI288" s="74"/>
      <c r="AJ288" s="74"/>
      <c r="AK288" s="74"/>
      <c r="AL288" s="74"/>
      <c r="AM288" s="74"/>
      <c r="AN288" s="74"/>
      <c r="AO288" s="74"/>
      <c r="AP288" s="74"/>
      <c r="AQ288" s="74"/>
      <c r="AR288" s="74">
        <v>6000</v>
      </c>
      <c r="AS288" s="74">
        <v>6000</v>
      </c>
      <c r="AT288" s="74">
        <v>0</v>
      </c>
      <c r="AU288" s="74">
        <f>AT288/AS288*100</f>
        <v>0</v>
      </c>
      <c r="AV288" s="196"/>
      <c r="AW288" s="196"/>
      <c r="AX288" s="196"/>
      <c r="AY288" s="196"/>
      <c r="AZ288" s="74"/>
      <c r="BA288" s="74"/>
      <c r="BB288" s="74"/>
      <c r="BC288" s="192"/>
      <c r="BD288" s="192"/>
      <c r="BE288" s="74"/>
      <c r="BF288" s="74"/>
      <c r="BG288" s="192"/>
      <c r="BH288" s="74">
        <v>20511</v>
      </c>
      <c r="BI288" s="74">
        <v>20511</v>
      </c>
      <c r="BJ288" s="74">
        <v>0</v>
      </c>
      <c r="BK288" s="75">
        <f t="shared" si="861"/>
        <v>0</v>
      </c>
      <c r="BL288" s="74"/>
      <c r="BM288" s="74"/>
      <c r="BN288" s="74"/>
      <c r="BO288" s="192"/>
      <c r="BP288" s="192"/>
      <c r="BQ288" s="74"/>
      <c r="BR288" s="74"/>
      <c r="BS288" s="192"/>
      <c r="BT288" s="74"/>
      <c r="BU288" s="74">
        <v>2160.4625000000001</v>
      </c>
      <c r="BV288" s="74"/>
      <c r="BW288" s="74">
        <f t="shared" ref="BW288" si="886">BV288/BU288*100</f>
        <v>0</v>
      </c>
      <c r="BX288" s="73"/>
      <c r="BY288" s="73"/>
      <c r="BZ288" s="74"/>
      <c r="CA288" s="192"/>
      <c r="CB288" s="74"/>
      <c r="CC288" s="74"/>
      <c r="CD288" s="74"/>
      <c r="CE288" s="192"/>
      <c r="CF288" s="74"/>
      <c r="CG288" s="74"/>
      <c r="CH288" s="74"/>
      <c r="CI288" s="74"/>
      <c r="CJ288" s="74"/>
      <c r="CK288" s="74"/>
      <c r="CL288" s="74"/>
      <c r="CM288" s="74"/>
      <c r="CN288" s="73"/>
      <c r="CO288" s="73"/>
      <c r="CP288" s="74"/>
      <c r="CQ288" s="192"/>
      <c r="CR288" s="73"/>
      <c r="CS288" s="73"/>
      <c r="CT288" s="74"/>
      <c r="CU288" s="192"/>
      <c r="CV288" s="74"/>
      <c r="CW288" s="74"/>
      <c r="CX288" s="74"/>
      <c r="CY288" s="192"/>
      <c r="CZ288" s="74"/>
      <c r="DA288" s="74"/>
      <c r="DB288" s="74"/>
      <c r="DC288" s="73"/>
      <c r="DD288" s="74"/>
      <c r="DE288" s="74"/>
      <c r="DF288" s="74"/>
      <c r="DG288" s="192"/>
      <c r="DH288" s="74"/>
      <c r="DI288" s="74"/>
      <c r="DJ288" s="74"/>
      <c r="DK288" s="73"/>
      <c r="DL288" s="74"/>
      <c r="DM288" s="74"/>
      <c r="DN288" s="74"/>
      <c r="DO288" s="73"/>
      <c r="DP288" s="74"/>
      <c r="DQ288" s="74"/>
      <c r="DR288" s="74"/>
      <c r="DS288" s="74"/>
      <c r="DT288" s="74"/>
      <c r="DU288" s="74"/>
      <c r="DV288" s="74"/>
      <c r="DW288" s="74"/>
      <c r="DX288" s="74"/>
      <c r="DY288" s="74"/>
      <c r="DZ288" s="74"/>
      <c r="EA288" s="74"/>
      <c r="EB288" s="74"/>
      <c r="EC288" s="74"/>
      <c r="ED288" s="74"/>
      <c r="EE288" s="74"/>
      <c r="EF288" s="74"/>
      <c r="EG288" s="74"/>
      <c r="EH288" s="74"/>
      <c r="EI288" s="74"/>
      <c r="EJ288" s="192"/>
      <c r="EK288" s="73"/>
      <c r="EL288" s="74"/>
      <c r="EM288" s="192"/>
      <c r="EN288" s="74"/>
      <c r="EO288" s="74"/>
      <c r="EP288" s="74"/>
      <c r="EQ288" s="74"/>
      <c r="ER288" s="74"/>
      <c r="ES288" s="74"/>
      <c r="ET288" s="74"/>
      <c r="EU288" s="74"/>
      <c r="EV288" s="77"/>
      <c r="EW288" s="77"/>
      <c r="EX288" s="77"/>
      <c r="EY288" s="77"/>
      <c r="EZ288" s="74"/>
      <c r="FA288" s="74"/>
      <c r="FB288" s="74"/>
      <c r="FC288" s="74"/>
      <c r="FD288" s="74"/>
      <c r="FE288" s="74"/>
      <c r="FF288" s="74"/>
      <c r="FG288" s="74"/>
      <c r="FH288" s="74"/>
      <c r="FI288" s="74"/>
      <c r="FJ288" s="74"/>
      <c r="FK288" s="74"/>
      <c r="FL288" s="74"/>
      <c r="FM288" s="74"/>
      <c r="FN288" s="74"/>
      <c r="FO288" s="74"/>
      <c r="FP288" s="74"/>
      <c r="FQ288" s="74"/>
      <c r="FR288" s="74"/>
      <c r="FS288" s="74"/>
      <c r="FT288" s="74"/>
      <c r="FU288" s="74"/>
      <c r="FV288" s="74"/>
      <c r="FW288" s="74"/>
      <c r="FX288" s="74"/>
      <c r="FY288" s="74"/>
      <c r="FZ288" s="74"/>
      <c r="GA288" s="74"/>
      <c r="GB288" s="74"/>
      <c r="GC288" s="74"/>
      <c r="GD288" s="74"/>
      <c r="GE288" s="74"/>
      <c r="GF288" s="74"/>
      <c r="GG288" s="74">
        <v>54</v>
      </c>
      <c r="GH288" s="74">
        <v>0</v>
      </c>
      <c r="GI288" s="74">
        <f t="shared" si="823"/>
        <v>0</v>
      </c>
      <c r="GJ288" s="74"/>
      <c r="GK288" s="74"/>
      <c r="GL288" s="74"/>
      <c r="GM288" s="74"/>
      <c r="GN288" s="74"/>
      <c r="GO288" s="74"/>
      <c r="GP288" s="74"/>
      <c r="GQ288" s="74"/>
      <c r="GR288" s="74"/>
      <c r="GS288" s="74"/>
      <c r="GT288" s="74"/>
      <c r="GU288" s="74"/>
      <c r="GV288" s="74"/>
      <c r="GW288" s="74"/>
      <c r="GX288" s="74"/>
      <c r="GY288" s="74"/>
      <c r="GZ288" s="74"/>
      <c r="HA288" s="74"/>
      <c r="HB288" s="74"/>
      <c r="HC288" s="74"/>
      <c r="HD288" s="74"/>
      <c r="HE288" s="74"/>
      <c r="HF288" s="74"/>
      <c r="HG288" s="74"/>
      <c r="HH288" s="74"/>
      <c r="HI288" s="74"/>
      <c r="HJ288" s="74"/>
      <c r="HK288" s="74"/>
      <c r="HL288" s="74"/>
      <c r="HM288" s="74"/>
      <c r="HN288" s="74"/>
      <c r="HO288" s="74"/>
      <c r="HP288" s="74"/>
      <c r="HQ288" s="74"/>
      <c r="HR288" s="74"/>
      <c r="HS288" s="74"/>
      <c r="HT288" s="74"/>
      <c r="HU288" s="74"/>
      <c r="HV288" s="74"/>
      <c r="HW288" s="74"/>
      <c r="HX288" s="74"/>
      <c r="HY288" s="74"/>
      <c r="HZ288" s="74"/>
      <c r="IA288" s="74"/>
      <c r="IB288" s="74"/>
      <c r="IC288" s="74"/>
      <c r="ID288" s="74"/>
      <c r="IE288" s="74"/>
      <c r="IF288" s="74"/>
      <c r="IG288" s="74"/>
      <c r="IH288" s="74"/>
      <c r="II288" s="74"/>
      <c r="IJ288" s="74"/>
      <c r="IK288" s="74"/>
      <c r="IL288" s="74"/>
      <c r="IM288" s="74"/>
    </row>
    <row r="289" spans="1:247" s="69" customFormat="1" ht="31.5" x14ac:dyDescent="0.25">
      <c r="A289" s="80" t="s">
        <v>258</v>
      </c>
      <c r="B289" s="156">
        <f t="shared" si="826"/>
        <v>176402.14257000003</v>
      </c>
      <c r="C289" s="156">
        <f t="shared" si="827"/>
        <v>181701.85257000002</v>
      </c>
      <c r="D289" s="156">
        <f t="shared" si="828"/>
        <v>181701.85257000002</v>
      </c>
      <c r="E289" s="156"/>
      <c r="F289" s="228">
        <f t="shared" si="824"/>
        <v>38948.893379999994</v>
      </c>
      <c r="G289" s="71">
        <f t="shared" si="885"/>
        <v>21.43560609267595</v>
      </c>
      <c r="H289" s="72">
        <f>H290+H291+H292+H293+H294+H295+H296+H297+H298+H299</f>
        <v>0</v>
      </c>
      <c r="I289" s="72">
        <f>I290+I291+I292+I293+I294+I295+I296+I297+I298+I299</f>
        <v>0</v>
      </c>
      <c r="J289" s="72">
        <f>J290+J291+J292+J293+J294+J295+J296+J297+J298+J299</f>
        <v>0</v>
      </c>
      <c r="K289" s="71"/>
      <c r="L289" s="72">
        <f t="shared" ref="L289" si="887">L290+L291+L292+L293+L294+L295+L296+L297+L298+L299</f>
        <v>8982.1116000000002</v>
      </c>
      <c r="M289" s="72">
        <f t="shared" ref="M289:N289" si="888">M290+M291+M292+M293+M294+M295+M296+M297+M298+M299</f>
        <v>8982.1116000000002</v>
      </c>
      <c r="N289" s="72">
        <f t="shared" si="888"/>
        <v>8968.9384600000012</v>
      </c>
      <c r="O289" s="72">
        <f>N289/M289*100</f>
        <v>99.853340276912178</v>
      </c>
      <c r="P289" s="72">
        <f t="shared" ref="P289" si="889">P290+P291+P292+P293+P294+P295+P296+P297+P298+P299</f>
        <v>0</v>
      </c>
      <c r="Q289" s="72">
        <f t="shared" ref="Q289:V289" si="890">Q290+Q291+Q292+Q293+Q294+Q295+Q296+Q297+Q298+Q299</f>
        <v>0</v>
      </c>
      <c r="R289" s="72">
        <f t="shared" si="890"/>
        <v>0</v>
      </c>
      <c r="S289" s="72">
        <f t="shared" si="890"/>
        <v>0</v>
      </c>
      <c r="T289" s="72">
        <f t="shared" ref="T289" si="891">T290+T291+T292+T293+T294+T295+T296+T297+T298+T299</f>
        <v>0</v>
      </c>
      <c r="U289" s="72">
        <f t="shared" si="890"/>
        <v>0</v>
      </c>
      <c r="V289" s="72">
        <f t="shared" si="890"/>
        <v>0</v>
      </c>
      <c r="W289" s="72"/>
      <c r="X289" s="72">
        <f>X290+X291+X292+X293+X294+X295+X296+X297+X298+X299</f>
        <v>0</v>
      </c>
      <c r="Y289" s="72">
        <f>Y290+Y291+Y292+Y293+Y294+Y295+Y296+Y297+Y298+Y299</f>
        <v>0</v>
      </c>
      <c r="Z289" s="72">
        <f>Z290+Z291+Z292+Z293+Z294+Z295+Z296+Z297+Z298+Z299</f>
        <v>0</v>
      </c>
      <c r="AA289" s="71"/>
      <c r="AB289" s="72">
        <f>AB290+AB291+AB292+AB293+AB294+AB295+AB296+AB297+AB298+AB299</f>
        <v>56.179780000000001</v>
      </c>
      <c r="AC289" s="72">
        <f>AC290+AC291+AC292+AC293+AC294+AC295+AC296+AC297+AC298+AC299</f>
        <v>56.179780000000001</v>
      </c>
      <c r="AD289" s="72">
        <f>AD290+AD291+AD292+AD293+AD294+AD295+AD296+AD297+AD298+AD299</f>
        <v>56.179780000000001</v>
      </c>
      <c r="AE289" s="71">
        <f>AD289/AC289*100</f>
        <v>100</v>
      </c>
      <c r="AF289" s="72">
        <f>AF290+AF291+AF292+AF293+AF294+AF295+AF296+AF297+AF298+AF299</f>
        <v>210.38588000000001</v>
      </c>
      <c r="AG289" s="72">
        <f>AG290+AG291+AG292+AG293+AG294+AG295+AG296+AG297+AG298+AG299</f>
        <v>210.38588000000001</v>
      </c>
      <c r="AH289" s="72">
        <f>AH290+AH291+AH292+AH293+AH294+AH295+AH296+AH297+AH298+AH299</f>
        <v>210.38588000000001</v>
      </c>
      <c r="AI289" s="71">
        <f>AH289/AG289*100</f>
        <v>100</v>
      </c>
      <c r="AJ289" s="71"/>
      <c r="AK289" s="72">
        <f>AK290+AK291+AK292+AK293+AK294+AK295+AK296+AK297+AK298+AK299</f>
        <v>0</v>
      </c>
      <c r="AL289" s="72">
        <f>AL290+AL291+AL292+AL293+AL294+AL295+AL296+AL297+AL298+AL299</f>
        <v>0</v>
      </c>
      <c r="AM289" s="72">
        <f>AM290+AM291+AM292+AM293+AM294+AM295+AM296+AM297+AM298+AM299</f>
        <v>0</v>
      </c>
      <c r="AN289" s="72"/>
      <c r="AO289" s="72">
        <f>AO290+AO291+AO292+AO293+AO294+AO295+AO296+AO297+AO298+AO299</f>
        <v>0</v>
      </c>
      <c r="AP289" s="72">
        <f>AP290+AP291+AP292+AP293+AP294+AP295+AP296+AP297+AP298+AP299</f>
        <v>0</v>
      </c>
      <c r="AQ289" s="71"/>
      <c r="AR289" s="72">
        <f>AR290+AR291+AR292+AR293+AR294+AR295+AR296+AR297+AR298+AR299</f>
        <v>12000</v>
      </c>
      <c r="AS289" s="72">
        <f>AS290+AS291+AS292+AS293+AS294+AS295+AS296+AS297+AS298+AS299</f>
        <v>12000</v>
      </c>
      <c r="AT289" s="72">
        <f>AT290+AT291+AT292+AT293+AT294+AT295+AT296+AT297+AT298+AT299</f>
        <v>255.84595000000002</v>
      </c>
      <c r="AU289" s="71">
        <f>AT289/AS289*100</f>
        <v>2.1320495833333335</v>
      </c>
      <c r="AV289" s="72">
        <f t="shared" ref="AV289" si="892">AV290+AV291+AV292+AV293+AV294+AV295+AV296+AV297+AV298+AV299</f>
        <v>73698</v>
      </c>
      <c r="AW289" s="72">
        <f t="shared" ref="AW289:BC289" si="893">AW290+AW291+AW292+AW293+AW294+AW295+AW296+AW297+AW298+AW299</f>
        <v>73698</v>
      </c>
      <c r="AX289" s="72">
        <f t="shared" si="893"/>
        <v>12283</v>
      </c>
      <c r="AY289" s="72">
        <f t="shared" si="893"/>
        <v>16.666666666666664</v>
      </c>
      <c r="AZ289" s="72">
        <f t="shared" ref="AZ289" si="894">AZ290+AZ291+AZ292+AZ293+AZ294+AZ295+AZ296+AZ297+AZ298+AZ299</f>
        <v>0</v>
      </c>
      <c r="BA289" s="72">
        <f t="shared" si="893"/>
        <v>0</v>
      </c>
      <c r="BB289" s="72">
        <f t="shared" si="893"/>
        <v>0</v>
      </c>
      <c r="BC289" s="72">
        <f t="shared" si="893"/>
        <v>0</v>
      </c>
      <c r="BD289" s="71"/>
      <c r="BE289" s="72">
        <f>BE290+BE291+BE292+BE293+BE294+BE295+BE296+BE297+BE298+BE299</f>
        <v>0</v>
      </c>
      <c r="BF289" s="72">
        <f>BF290+BF291+BF292+BF293+BF294+BF295+BF296+BF297+BF298+BF299</f>
        <v>0</v>
      </c>
      <c r="BG289" s="72">
        <f>BG290+BG291+BG292+BG293+BG294+BG295+BG296+BG297+BG298+BG299</f>
        <v>0</v>
      </c>
      <c r="BH289" s="72">
        <f t="shared" ref="BH289" si="895">BH290+BH291+BH292+BH293+BH294+BH295+BH296+BH297+BH298+BH299</f>
        <v>41211</v>
      </c>
      <c r="BI289" s="72">
        <f t="shared" ref="BI289:BN289" si="896">BI290+BI291+BI292+BI293+BI294+BI295+BI296+BI297+BI298+BI299</f>
        <v>41211</v>
      </c>
      <c r="BJ289" s="72">
        <f t="shared" si="896"/>
        <v>0</v>
      </c>
      <c r="BK289" s="193">
        <f t="shared" si="861"/>
        <v>0</v>
      </c>
      <c r="BL289" s="72">
        <f t="shared" ref="BL289" si="897">BL290+BL291+BL292+BL293+BL294+BL295+BL296+BL297+BL298+BL299</f>
        <v>0</v>
      </c>
      <c r="BM289" s="72">
        <f t="shared" si="896"/>
        <v>0</v>
      </c>
      <c r="BN289" s="72">
        <f t="shared" si="896"/>
        <v>0</v>
      </c>
      <c r="BO289" s="193"/>
      <c r="BP289" s="72"/>
      <c r="BQ289" s="72">
        <f>BQ290+BQ291+BQ292+BQ293+BQ294+BQ295+BQ296+BQ297+BQ298+BQ299</f>
        <v>0</v>
      </c>
      <c r="BR289" s="72">
        <f>BR290+BR291+BR292+BR293+BR294+BR295+BR296+BR297+BR298+BR299</f>
        <v>0</v>
      </c>
      <c r="BS289" s="72">
        <f>BS290+BS291+BS292+BS293+BS294+BS295+BS296+BS297+BS298+BS299</f>
        <v>0</v>
      </c>
      <c r="BT289" s="72"/>
      <c r="BU289" s="72">
        <f>BU290+BU291+BU292+BU293+BU294+BU295+BU296+BU297+BU298+BU299</f>
        <v>5140.17</v>
      </c>
      <c r="BV289" s="72">
        <f>BV290+BV291+BV292+BV293+BV294+BV295+BV296+BV297+BV298+BV299</f>
        <v>0</v>
      </c>
      <c r="BW289" s="71"/>
      <c r="BX289" s="72">
        <f t="shared" ref="BX289:BY289" si="898">BX290+BX291+BX292+BX293+BX294+BX295+BX296+BX297+BX298+BX299</f>
        <v>25406.2</v>
      </c>
      <c r="BY289" s="72">
        <f t="shared" si="898"/>
        <v>25385.74</v>
      </c>
      <c r="BZ289" s="72">
        <f t="shared" ref="BZ289" si="899">BZ290+BZ291+BZ292+BZ293+BZ294+BZ295+BZ296+BZ297+BZ298+BZ299</f>
        <v>5336.2780000000002</v>
      </c>
      <c r="CA289" s="72">
        <f>BZ289/BY289*100</f>
        <v>21.020769928314085</v>
      </c>
      <c r="CB289" s="72">
        <f t="shared" ref="CB289" si="900">CB290+CB291+CB292+CB293+CB294+CB295+CB296+CB297+CB298+CB299</f>
        <v>1000</v>
      </c>
      <c r="CC289" s="72">
        <f t="shared" ref="CC289:CH289" si="901">CC290+CC291+CC292+CC293+CC294+CC295+CC296+CC297+CC298+CC299</f>
        <v>1000</v>
      </c>
      <c r="CD289" s="72">
        <f t="shared" si="901"/>
        <v>0</v>
      </c>
      <c r="CE289" s="72">
        <f>CD289/CC289*100</f>
        <v>0</v>
      </c>
      <c r="CF289" s="72">
        <f t="shared" ref="CF289" si="902">CF290+CF291+CF292+CF293+CF294+CF295+CF296+CF297+CF298+CF299</f>
        <v>1000</v>
      </c>
      <c r="CG289" s="72">
        <f t="shared" si="901"/>
        <v>1000</v>
      </c>
      <c r="CH289" s="72">
        <f t="shared" si="901"/>
        <v>0</v>
      </c>
      <c r="CI289" s="72">
        <f>CH289/CG289*100</f>
        <v>0</v>
      </c>
      <c r="CJ289" s="72">
        <f t="shared" ref="CJ289" si="903">CJ290+CJ291+CJ292+CJ293+CJ294+CJ295+CJ296+CJ297+CJ298+CJ299</f>
        <v>500</v>
      </c>
      <c r="CK289" s="72">
        <f t="shared" ref="CK289:CL289" si="904">CK290+CK291+CK292+CK293+CK294+CK295+CK296+CK297+CK298+CK299</f>
        <v>500</v>
      </c>
      <c r="CL289" s="72">
        <f t="shared" si="904"/>
        <v>0</v>
      </c>
      <c r="CM289" s="72">
        <f>CL289/CK289*100</f>
        <v>0</v>
      </c>
      <c r="CN289" s="72">
        <f t="shared" ref="CN289" si="905">CN290+CN291+CN292+CN293+CN294+CN295+CN296+CN297+CN298+CN299</f>
        <v>0</v>
      </c>
      <c r="CO289" s="72">
        <f t="shared" ref="CO289:CX289" si="906">CO290+CO291+CO292+CO293+CO294+CO295+CO296+CO297+CO298+CO299</f>
        <v>0</v>
      </c>
      <c r="CP289" s="72">
        <f t="shared" si="906"/>
        <v>0</v>
      </c>
      <c r="CQ289" s="72">
        <f t="shared" si="906"/>
        <v>0</v>
      </c>
      <c r="CR289" s="72">
        <f t="shared" si="906"/>
        <v>0</v>
      </c>
      <c r="CS289" s="72">
        <f t="shared" ref="CS289:CU289" si="907">CS290+CS291+CS292+CS293+CS294+CS295+CS296+CS297+CS298+CS299</f>
        <v>0</v>
      </c>
      <c r="CT289" s="72">
        <f t="shared" si="907"/>
        <v>0</v>
      </c>
      <c r="CU289" s="72">
        <f t="shared" si="907"/>
        <v>0</v>
      </c>
      <c r="CV289" s="72">
        <f t="shared" ref="CV289" si="908">CV290+CV291+CV292+CV293+CV294+CV295+CV296+CV297+CV298+CV299</f>
        <v>0</v>
      </c>
      <c r="CW289" s="72">
        <f t="shared" si="906"/>
        <v>0</v>
      </c>
      <c r="CX289" s="72">
        <f t="shared" si="906"/>
        <v>0</v>
      </c>
      <c r="CY289" s="72"/>
      <c r="CZ289" s="72">
        <f t="shared" ref="CZ289:DB289" si="909">CZ290+CZ291+CZ292+CZ293+CZ294+CZ295+CZ296+CZ297+CZ298+CZ299</f>
        <v>0</v>
      </c>
      <c r="DA289" s="72">
        <f t="shared" si="909"/>
        <v>0</v>
      </c>
      <c r="DB289" s="72">
        <f t="shared" si="909"/>
        <v>0</v>
      </c>
      <c r="DC289" s="72"/>
      <c r="DD289" s="72">
        <f t="shared" ref="DD289:DJ289" si="910">DD290+DD291+DD292+DD293+DD294+DD295+DD296+DD297+DD298+DD299</f>
        <v>0</v>
      </c>
      <c r="DE289" s="72">
        <f t="shared" ref="DE289:DF289" si="911">DE290+DE291+DE292+DE293+DE294+DE295+DE296+DE297+DE298+DE299</f>
        <v>0</v>
      </c>
      <c r="DF289" s="72">
        <f t="shared" si="911"/>
        <v>0</v>
      </c>
      <c r="DG289" s="72"/>
      <c r="DH289" s="72">
        <f t="shared" ref="DH289" si="912">DH290+DH291+DH292+DH293+DH294+DH295+DH296+DH297+DH298+DH299</f>
        <v>0</v>
      </c>
      <c r="DI289" s="72">
        <f t="shared" si="910"/>
        <v>0</v>
      </c>
      <c r="DJ289" s="72">
        <f t="shared" si="910"/>
        <v>0</v>
      </c>
      <c r="DK289" s="72"/>
      <c r="DL289" s="72">
        <f t="shared" ref="DL289:DN289" si="913">DL290+DL291+DL292+DL293+DL294+DL295+DL296+DL297+DL298+DL299</f>
        <v>0</v>
      </c>
      <c r="DM289" s="72">
        <f t="shared" si="913"/>
        <v>0</v>
      </c>
      <c r="DN289" s="72">
        <f t="shared" si="913"/>
        <v>0</v>
      </c>
      <c r="DO289" s="72"/>
      <c r="DP289" s="71"/>
      <c r="DQ289" s="72">
        <f>DQ290+DQ291+DQ292+DQ293+DQ294+DQ295+DQ296+DQ297+DQ298+DQ299</f>
        <v>0</v>
      </c>
      <c r="DR289" s="72">
        <f>DR290+DR291+DR292+DR293+DR294+DR295+DR296+DR297+DR298+DR299</f>
        <v>0</v>
      </c>
      <c r="DS289" s="71"/>
      <c r="DT289" s="71"/>
      <c r="DU289" s="72">
        <f>DU290+DU291+DU292+DU293+DU294+DU295+DU296+DU297+DU298+DU299</f>
        <v>0</v>
      </c>
      <c r="DV289" s="72">
        <f>DV290+DV291+DV292+DV293+DV294+DV295+DV296+DV297+DV298+DV299</f>
        <v>0</v>
      </c>
      <c r="DW289" s="71"/>
      <c r="DX289" s="72">
        <f>DX290+DX291+DX292+DX293+DX294+DX295+DX296+DX297+DX298+DX299</f>
        <v>500</v>
      </c>
      <c r="DY289" s="72">
        <f>DY290+DY291+DY292+DY293+DY294+DY295+DY296+DY297+DY298+DY299</f>
        <v>500</v>
      </c>
      <c r="DZ289" s="72">
        <f>DZ290+DZ291+DZ292+DZ293+DZ294+DZ295+DZ296+DZ297+DZ298+DZ299</f>
        <v>0</v>
      </c>
      <c r="EA289" s="71">
        <f>DZ289/DY289*100</f>
        <v>0</v>
      </c>
      <c r="EB289" s="72"/>
      <c r="EC289" s="72"/>
      <c r="ED289" s="72"/>
      <c r="EE289" s="71"/>
      <c r="EF289" s="72">
        <f>SUM(EF290:EF299)</f>
        <v>7960.7142899999999</v>
      </c>
      <c r="EG289" s="72">
        <f>SUM(EG290:EG299)</f>
        <v>7960.7142899999999</v>
      </c>
      <c r="EH289" s="72">
        <f>SUM(EH290:EH299)</f>
        <v>7960.7142899999999</v>
      </c>
      <c r="EI289" s="71">
        <f>EH289/EG289*100</f>
        <v>100</v>
      </c>
      <c r="EJ289" s="203"/>
      <c r="EK289" s="72">
        <f>EK290+EK291+EK292+EK293+EK294+EK295+EK296+EK297+EK298+EK299</f>
        <v>0</v>
      </c>
      <c r="EL289" s="72">
        <f>EL290+EL291+EL292+EL293+EL294+EL295+EL296+EL297+EL298+EL299</f>
        <v>0</v>
      </c>
      <c r="EM289" s="72"/>
      <c r="EN289" s="72">
        <f>SUM(EN290:EN299)</f>
        <v>0</v>
      </c>
      <c r="EO289" s="72">
        <f>SUM(EO290:EO299)</f>
        <v>0</v>
      </c>
      <c r="EP289" s="72">
        <f>SUM(EP290:EP299)</f>
        <v>0</v>
      </c>
      <c r="EQ289" s="71"/>
      <c r="ER289" s="71"/>
      <c r="ES289" s="71"/>
      <c r="ET289" s="71"/>
      <c r="EU289" s="71"/>
      <c r="EV289" s="76"/>
      <c r="EW289" s="76"/>
      <c r="EX289" s="76"/>
      <c r="EY289" s="76"/>
      <c r="EZ289" s="72"/>
      <c r="FA289" s="72"/>
      <c r="FB289" s="72"/>
      <c r="FC289" s="71"/>
      <c r="FD289" s="72"/>
      <c r="FE289" s="72"/>
      <c r="FF289" s="72"/>
      <c r="FG289" s="71"/>
      <c r="FH289" s="71"/>
      <c r="FI289" s="72">
        <f>SUM(FI290:FI299)</f>
        <v>0</v>
      </c>
      <c r="FJ289" s="72">
        <f>SUM(FJ290:FJ299)</f>
        <v>0</v>
      </c>
      <c r="FK289" s="71"/>
      <c r="FL289" s="71"/>
      <c r="FM289" s="72">
        <f>SUM(FM290:FM299)</f>
        <v>0</v>
      </c>
      <c r="FN289" s="72">
        <f>SUM(FN290:FN299)</f>
        <v>0</v>
      </c>
      <c r="FO289" s="71"/>
      <c r="FP289" s="71"/>
      <c r="FQ289" s="72">
        <f>SUM(FQ290:FQ299)</f>
        <v>0</v>
      </c>
      <c r="FR289" s="72">
        <f>SUM(FR290:FR299)</f>
        <v>0</v>
      </c>
      <c r="FS289" s="71"/>
      <c r="FT289" s="72">
        <f>SUM(FT290:FT299)</f>
        <v>0</v>
      </c>
      <c r="FU289" s="72">
        <f>SUM(FU290:FU299)</f>
        <v>0</v>
      </c>
      <c r="FV289" s="72">
        <f>SUM(FV290:FV299)</f>
        <v>0</v>
      </c>
      <c r="FW289" s="71"/>
      <c r="FX289" s="71"/>
      <c r="FY289" s="72">
        <f>SUM(FY290:FY299)</f>
        <v>0</v>
      </c>
      <c r="FZ289" s="72">
        <f>SUM(FZ290:FZ299)</f>
        <v>0</v>
      </c>
      <c r="GA289" s="71"/>
      <c r="GB289" s="71"/>
      <c r="GC289" s="72">
        <f>SUM(GC290:GC299)</f>
        <v>0</v>
      </c>
      <c r="GD289" s="72">
        <f>SUM(GD290:GD299)</f>
        <v>0</v>
      </c>
      <c r="GE289" s="71"/>
      <c r="GF289" s="71"/>
      <c r="GG289" s="72">
        <f>SUM(GG290:GG299)</f>
        <v>180</v>
      </c>
      <c r="GH289" s="72">
        <f>SUM(GH290:GH299)</f>
        <v>0</v>
      </c>
      <c r="GI289" s="71">
        <f t="shared" si="823"/>
        <v>0</v>
      </c>
      <c r="GJ289" s="71"/>
      <c r="GK289" s="72">
        <f>SUM(GK290:GK299)</f>
        <v>0</v>
      </c>
      <c r="GL289" s="72">
        <f>SUM(GL290:GL299)</f>
        <v>0</v>
      </c>
      <c r="GM289" s="71"/>
      <c r="GN289" s="71"/>
      <c r="GO289" s="72"/>
      <c r="GP289" s="72"/>
      <c r="GQ289" s="71"/>
      <c r="GR289" s="71"/>
      <c r="GS289" s="72"/>
      <c r="GT289" s="72"/>
      <c r="GU289" s="71"/>
      <c r="GV289" s="71"/>
      <c r="GW289" s="72"/>
      <c r="GX289" s="72"/>
      <c r="GY289" s="71"/>
      <c r="GZ289" s="71">
        <f>SUM(GZ290:GZ299)</f>
        <v>3877.5510199999999</v>
      </c>
      <c r="HA289" s="71">
        <f t="shared" ref="HA289:HB289" si="914">SUM(HA290:HA299)</f>
        <v>3877.5510199999999</v>
      </c>
      <c r="HB289" s="71">
        <f t="shared" si="914"/>
        <v>3877.5510199999999</v>
      </c>
      <c r="HC289" s="71">
        <f>HB289/HA289*100</f>
        <v>100</v>
      </c>
      <c r="HD289" s="71">
        <f>SUM(HD290:HD299)</f>
        <v>0</v>
      </c>
      <c r="HE289" s="71">
        <f t="shared" ref="HE289" si="915">SUM(HE290:HE299)</f>
        <v>0</v>
      </c>
      <c r="HF289" s="71">
        <f t="shared" ref="HF289" si="916">SUM(HF290:HF299)</f>
        <v>0</v>
      </c>
      <c r="HG289" s="71"/>
      <c r="HH289" s="71">
        <f>SUM(HH290:HH299)</f>
        <v>0</v>
      </c>
      <c r="HI289" s="71">
        <f t="shared" ref="HI289" si="917">SUM(HI290:HI299)</f>
        <v>0</v>
      </c>
      <c r="HJ289" s="71">
        <f t="shared" ref="HJ289" si="918">SUM(HJ290:HJ299)</f>
        <v>0</v>
      </c>
      <c r="HK289" s="71"/>
      <c r="HL289" s="71">
        <f>SUM(HL290:HL299)</f>
        <v>0</v>
      </c>
      <c r="HM289" s="71">
        <f t="shared" ref="HM289" si="919">SUM(HM290:HM299)</f>
        <v>0</v>
      </c>
      <c r="HN289" s="71">
        <f t="shared" ref="HN289" si="920">SUM(HN290:HN299)</f>
        <v>0</v>
      </c>
      <c r="HO289" s="71"/>
      <c r="HP289" s="71">
        <f>SUM(HP290:HP299)</f>
        <v>0</v>
      </c>
      <c r="HQ289" s="71">
        <f t="shared" ref="HQ289" si="921">SUM(HQ290:HQ299)</f>
        <v>0</v>
      </c>
      <c r="HR289" s="71">
        <f t="shared" ref="HR289" si="922">SUM(HR290:HR299)</f>
        <v>0</v>
      </c>
      <c r="HS289" s="71"/>
      <c r="HT289" s="71">
        <f>SUM(HT290:HT299)</f>
        <v>0</v>
      </c>
      <c r="HU289" s="71">
        <f t="shared" ref="HU289:HV289" si="923">SUM(HU290:HU299)</f>
        <v>0</v>
      </c>
      <c r="HV289" s="71">
        <f t="shared" si="923"/>
        <v>0</v>
      </c>
      <c r="HW289" s="71"/>
      <c r="HX289" s="71">
        <f>SUM(HX290:HX299)</f>
        <v>0</v>
      </c>
      <c r="HY289" s="71">
        <f t="shared" ref="HY289:HZ289" si="924">SUM(HY290:HY299)</f>
        <v>0</v>
      </c>
      <c r="HZ289" s="71">
        <f t="shared" si="924"/>
        <v>0</v>
      </c>
      <c r="IA289" s="71"/>
      <c r="IB289" s="71">
        <f>SUM(IB290:IB299)</f>
        <v>0</v>
      </c>
      <c r="IC289" s="71"/>
      <c r="ID289" s="71">
        <f t="shared" ref="ID289" si="925">SUM(ID290:ID299)</f>
        <v>0</v>
      </c>
      <c r="IE289" s="71"/>
      <c r="IF289" s="71">
        <f>SUM(IF290:IF299)</f>
        <v>0</v>
      </c>
      <c r="IG289" s="71"/>
      <c r="IH289" s="71">
        <f t="shared" ref="IH289" si="926">SUM(IH290:IH299)</f>
        <v>0</v>
      </c>
      <c r="II289" s="71"/>
      <c r="IJ289" s="71">
        <f>SUM(IJ290:IJ299)</f>
        <v>0</v>
      </c>
      <c r="IK289" s="71"/>
      <c r="IL289" s="71">
        <f t="shared" ref="IL289" si="927">SUM(IL290:IL299)</f>
        <v>0</v>
      </c>
      <c r="IM289" s="71"/>
    </row>
    <row r="290" spans="1:247" ht="27.75" customHeight="1" x14ac:dyDescent="0.25">
      <c r="A290" s="10" t="s">
        <v>200</v>
      </c>
      <c r="B290" s="157">
        <f t="shared" si="826"/>
        <v>123191.14257</v>
      </c>
      <c r="C290" s="157">
        <f t="shared" si="827"/>
        <v>123350.68257</v>
      </c>
      <c r="D290" s="157">
        <f t="shared" si="828"/>
        <v>123350.68257</v>
      </c>
      <c r="E290" s="157"/>
      <c r="F290" s="229">
        <f t="shared" si="824"/>
        <v>38693.047430000006</v>
      </c>
      <c r="G290" s="74">
        <f t="shared" si="885"/>
        <v>31.36832859278438</v>
      </c>
      <c r="H290" s="73"/>
      <c r="I290" s="73"/>
      <c r="J290" s="73"/>
      <c r="K290" s="74"/>
      <c r="L290" s="74">
        <v>8982.1116000000002</v>
      </c>
      <c r="M290" s="74">
        <v>8982.1116000000002</v>
      </c>
      <c r="N290" s="74">
        <v>8968.9384600000012</v>
      </c>
      <c r="O290" s="73">
        <f>N290/M290*100</f>
        <v>99.853340276912178</v>
      </c>
      <c r="P290" s="73">
        <v>0</v>
      </c>
      <c r="Q290" s="73">
        <v>0</v>
      </c>
      <c r="R290" s="73">
        <v>0</v>
      </c>
      <c r="S290" s="74"/>
      <c r="T290" s="73"/>
      <c r="U290" s="73"/>
      <c r="V290" s="73"/>
      <c r="W290" s="73"/>
      <c r="X290" s="73"/>
      <c r="Y290" s="73"/>
      <c r="Z290" s="73"/>
      <c r="AA290" s="74"/>
      <c r="AB290" s="73">
        <v>56.179780000000001</v>
      </c>
      <c r="AC290" s="73">
        <v>56.179780000000001</v>
      </c>
      <c r="AD290" s="73">
        <v>56.179780000000001</v>
      </c>
      <c r="AE290" s="74">
        <f>AD290/AC290*100</f>
        <v>100</v>
      </c>
      <c r="AF290" s="73">
        <v>210.38588000000001</v>
      </c>
      <c r="AG290" s="73">
        <v>210.38588000000001</v>
      </c>
      <c r="AH290" s="73">
        <v>210.38588000000001</v>
      </c>
      <c r="AI290" s="74">
        <f>AH290/AG290*100</f>
        <v>100</v>
      </c>
      <c r="AJ290" s="74"/>
      <c r="AK290" s="73"/>
      <c r="AL290" s="73"/>
      <c r="AM290" s="74"/>
      <c r="AN290" s="74"/>
      <c r="AO290" s="74"/>
      <c r="AP290" s="74"/>
      <c r="AQ290" s="74"/>
      <c r="AR290" s="73">
        <v>0</v>
      </c>
      <c r="AS290" s="73">
        <v>0</v>
      </c>
      <c r="AT290" s="73"/>
      <c r="AU290" s="74"/>
      <c r="AV290" s="73">
        <v>73698</v>
      </c>
      <c r="AW290" s="73">
        <v>73698</v>
      </c>
      <c r="AX290" s="74">
        <v>12283</v>
      </c>
      <c r="AY290" s="73">
        <f>AX290/AW290*100</f>
        <v>16.666666666666664</v>
      </c>
      <c r="AZ290" s="73"/>
      <c r="BA290" s="73"/>
      <c r="BB290" s="73"/>
      <c r="BC290" s="73"/>
      <c r="BD290" s="74"/>
      <c r="BE290" s="73"/>
      <c r="BF290" s="191"/>
      <c r="BG290" s="191"/>
      <c r="BH290" s="73"/>
      <c r="BI290" s="73"/>
      <c r="BJ290" s="191"/>
      <c r="BK290" s="75"/>
      <c r="BL290" s="73"/>
      <c r="BM290" s="73"/>
      <c r="BN290" s="191"/>
      <c r="BO290" s="75"/>
      <c r="BP290" s="191"/>
      <c r="BQ290" s="73"/>
      <c r="BR290" s="191"/>
      <c r="BS290" s="191"/>
      <c r="BT290" s="73"/>
      <c r="BU290" s="73"/>
      <c r="BV290" s="73"/>
      <c r="BW290" s="74"/>
      <c r="BX290" s="73">
        <v>25406.2</v>
      </c>
      <c r="BY290" s="73">
        <v>25385.74</v>
      </c>
      <c r="BZ290" s="73">
        <v>5336.2780000000002</v>
      </c>
      <c r="CA290" s="73">
        <f>BZ290/BY290*100</f>
        <v>21.020769928314085</v>
      </c>
      <c r="CB290" s="73">
        <v>1000</v>
      </c>
      <c r="CC290" s="73">
        <v>1000</v>
      </c>
      <c r="CD290" s="73"/>
      <c r="CE290" s="73">
        <f>CD290/CC290*100</f>
        <v>0</v>
      </c>
      <c r="CF290" s="163">
        <v>1000</v>
      </c>
      <c r="CG290" s="163">
        <v>1000</v>
      </c>
      <c r="CH290" s="199"/>
      <c r="CI290" s="73">
        <f>CH290/CG290*100</f>
        <v>0</v>
      </c>
      <c r="CJ290" s="73">
        <v>500</v>
      </c>
      <c r="CK290" s="73">
        <v>500</v>
      </c>
      <c r="CL290" s="163"/>
      <c r="CM290" s="73">
        <f>CL290/CK290*100</f>
        <v>0</v>
      </c>
      <c r="CN290" s="73"/>
      <c r="CO290" s="73"/>
      <c r="CP290" s="191"/>
      <c r="CQ290" s="191"/>
      <c r="CR290" s="73"/>
      <c r="CS290" s="73"/>
      <c r="CT290" s="191"/>
      <c r="CU290" s="191"/>
      <c r="CV290" s="73"/>
      <c r="CW290" s="73"/>
      <c r="CX290" s="73"/>
      <c r="CY290" s="73"/>
      <c r="CZ290" s="73"/>
      <c r="DA290" s="73"/>
      <c r="DB290" s="73"/>
      <c r="DC290" s="73"/>
      <c r="DD290" s="73"/>
      <c r="DE290" s="73"/>
      <c r="DF290" s="73"/>
      <c r="DG290" s="73"/>
      <c r="DH290" s="73"/>
      <c r="DI290" s="73"/>
      <c r="DJ290" s="73"/>
      <c r="DK290" s="73"/>
      <c r="DL290" s="73"/>
      <c r="DM290" s="73"/>
      <c r="DN290" s="73"/>
      <c r="DO290" s="73"/>
      <c r="DP290" s="74"/>
      <c r="DQ290" s="73"/>
      <c r="DR290" s="73"/>
      <c r="DS290" s="74"/>
      <c r="DT290" s="74"/>
      <c r="DU290" s="73"/>
      <c r="DV290" s="73"/>
      <c r="DW290" s="74"/>
      <c r="DX290" s="73">
        <v>500</v>
      </c>
      <c r="DY290" s="73">
        <v>500</v>
      </c>
      <c r="DZ290" s="73"/>
      <c r="EA290" s="74">
        <f>DZ290/DY290*100</f>
        <v>0</v>
      </c>
      <c r="EB290" s="73"/>
      <c r="EC290" s="73"/>
      <c r="ED290" s="73"/>
      <c r="EE290" s="74"/>
      <c r="EF290" s="73">
        <v>7960.7142899999999</v>
      </c>
      <c r="EG290" s="73">
        <v>7960.7142899999999</v>
      </c>
      <c r="EH290" s="73">
        <v>7960.7142899999999</v>
      </c>
      <c r="EI290" s="74">
        <f>EH290/EG290*100</f>
        <v>100</v>
      </c>
      <c r="EJ290" s="204"/>
      <c r="EK290" s="73"/>
      <c r="EL290" s="73"/>
      <c r="EM290" s="73"/>
      <c r="EN290" s="73"/>
      <c r="EO290" s="73"/>
      <c r="EP290" s="73"/>
      <c r="EQ290" s="74"/>
      <c r="ER290" s="74"/>
      <c r="ES290" s="74"/>
      <c r="ET290" s="74"/>
      <c r="EU290" s="74"/>
      <c r="EV290" s="77"/>
      <c r="EW290" s="77"/>
      <c r="EX290" s="77"/>
      <c r="EY290" s="77"/>
      <c r="EZ290" s="73"/>
      <c r="FA290" s="73"/>
      <c r="FB290" s="73"/>
      <c r="FC290" s="74"/>
      <c r="FD290" s="73"/>
      <c r="FE290" s="73"/>
      <c r="FF290" s="73"/>
      <c r="FG290" s="74"/>
      <c r="FH290" s="74"/>
      <c r="FI290" s="73"/>
      <c r="FJ290" s="73"/>
      <c r="FK290" s="74"/>
      <c r="FL290" s="74"/>
      <c r="FM290" s="73"/>
      <c r="FN290" s="73"/>
      <c r="FO290" s="74"/>
      <c r="FP290" s="74"/>
      <c r="FQ290" s="73"/>
      <c r="FR290" s="73"/>
      <c r="FS290" s="74"/>
      <c r="FT290" s="73"/>
      <c r="FU290" s="73"/>
      <c r="FV290" s="73"/>
      <c r="FW290" s="74"/>
      <c r="FX290" s="74"/>
      <c r="FY290" s="73"/>
      <c r="FZ290" s="73"/>
      <c r="GA290" s="74"/>
      <c r="GB290" s="74"/>
      <c r="GC290" s="73"/>
      <c r="GD290" s="73"/>
      <c r="GE290" s="74"/>
      <c r="GF290" s="74"/>
      <c r="GG290" s="73">
        <v>180</v>
      </c>
      <c r="GH290" s="73">
        <v>0</v>
      </c>
      <c r="GI290" s="74">
        <f t="shared" si="823"/>
        <v>0</v>
      </c>
      <c r="GJ290" s="74"/>
      <c r="GK290" s="73"/>
      <c r="GL290" s="73"/>
      <c r="GM290" s="74"/>
      <c r="GN290" s="74"/>
      <c r="GO290" s="73"/>
      <c r="GP290" s="73"/>
      <c r="GQ290" s="74"/>
      <c r="GR290" s="74"/>
      <c r="GS290" s="73"/>
      <c r="GT290" s="73"/>
      <c r="GU290" s="74"/>
      <c r="GV290" s="74"/>
      <c r="GW290" s="73"/>
      <c r="GX290" s="73"/>
      <c r="GY290" s="74"/>
      <c r="GZ290" s="73">
        <v>3877.5510199999999</v>
      </c>
      <c r="HA290" s="73">
        <v>3877.5510199999999</v>
      </c>
      <c r="HB290" s="73">
        <v>3877.5510199999999</v>
      </c>
      <c r="HC290" s="74">
        <f>HB290/HA290*100</f>
        <v>100</v>
      </c>
      <c r="HD290" s="73"/>
      <c r="HE290" s="73"/>
      <c r="HF290" s="73"/>
      <c r="HG290" s="74"/>
      <c r="HH290" s="73"/>
      <c r="HI290" s="73"/>
      <c r="HJ290" s="73"/>
      <c r="HK290" s="74"/>
      <c r="HL290" s="73"/>
      <c r="HM290" s="73"/>
      <c r="HN290" s="73"/>
      <c r="HO290" s="74"/>
      <c r="HP290" s="73"/>
      <c r="HQ290" s="73"/>
      <c r="HR290" s="73"/>
      <c r="HS290" s="74"/>
      <c r="HT290" s="73"/>
      <c r="HU290" s="73"/>
      <c r="HV290" s="73"/>
      <c r="HW290" s="74"/>
      <c r="HX290" s="73"/>
      <c r="HY290" s="73"/>
      <c r="HZ290" s="73"/>
      <c r="IA290" s="74"/>
      <c r="IB290" s="73"/>
      <c r="IC290" s="73"/>
      <c r="ID290" s="73"/>
      <c r="IE290" s="74"/>
      <c r="IF290" s="73"/>
      <c r="IG290" s="73"/>
      <c r="IH290" s="73"/>
      <c r="II290" s="74"/>
      <c r="IJ290" s="73"/>
      <c r="IK290" s="73"/>
      <c r="IL290" s="73"/>
      <c r="IM290" s="74"/>
    </row>
    <row r="291" spans="1:247" ht="15.75" x14ac:dyDescent="0.25">
      <c r="A291" s="10" t="s">
        <v>427</v>
      </c>
      <c r="B291" s="157">
        <f t="shared" si="826"/>
        <v>12000</v>
      </c>
      <c r="C291" s="157">
        <f t="shared" si="827"/>
        <v>12000</v>
      </c>
      <c r="D291" s="157">
        <f t="shared" si="828"/>
        <v>12000</v>
      </c>
      <c r="E291" s="157"/>
      <c r="F291" s="229">
        <f t="shared" si="824"/>
        <v>255.84595000000002</v>
      </c>
      <c r="G291" s="74">
        <f t="shared" si="885"/>
        <v>2.1320495833333335</v>
      </c>
      <c r="H291" s="74"/>
      <c r="I291" s="74"/>
      <c r="J291" s="74"/>
      <c r="K291" s="74"/>
      <c r="L291" s="74"/>
      <c r="M291" s="74"/>
      <c r="N291" s="74"/>
      <c r="O291" s="74"/>
      <c r="P291" s="74"/>
      <c r="Q291" s="74"/>
      <c r="R291" s="74"/>
      <c r="S291" s="74"/>
      <c r="T291" s="74"/>
      <c r="U291" s="74"/>
      <c r="V291" s="74">
        <v>0</v>
      </c>
      <c r="W291" s="73"/>
      <c r="X291" s="74"/>
      <c r="Y291" s="74"/>
      <c r="Z291" s="74"/>
      <c r="AA291" s="74"/>
      <c r="AB291" s="74"/>
      <c r="AC291" s="74"/>
      <c r="AD291" s="74"/>
      <c r="AE291" s="74"/>
      <c r="AF291" s="74"/>
      <c r="AG291" s="74"/>
      <c r="AH291" s="74"/>
      <c r="AI291" s="74"/>
      <c r="AJ291" s="74"/>
      <c r="AK291" s="74"/>
      <c r="AL291" s="74"/>
      <c r="AM291" s="74"/>
      <c r="AN291" s="74"/>
      <c r="AO291" s="74"/>
      <c r="AP291" s="74"/>
      <c r="AQ291" s="74"/>
      <c r="AR291" s="74">
        <v>12000</v>
      </c>
      <c r="AS291" s="74">
        <v>12000</v>
      </c>
      <c r="AT291" s="74">
        <v>255.84595000000002</v>
      </c>
      <c r="AU291" s="74">
        <f>AT291/AS291*100</f>
        <v>2.1320495833333335</v>
      </c>
      <c r="AV291" s="196"/>
      <c r="AW291" s="196"/>
      <c r="AX291" s="196"/>
      <c r="AY291" s="196"/>
      <c r="AZ291" s="74"/>
      <c r="BA291" s="74"/>
      <c r="BB291" s="74"/>
      <c r="BC291" s="192"/>
      <c r="BD291" s="74"/>
      <c r="BE291" s="74"/>
      <c r="BF291" s="74"/>
      <c r="BG291" s="192"/>
      <c r="BH291" s="74"/>
      <c r="BI291" s="74"/>
      <c r="BJ291" s="74"/>
      <c r="BK291" s="75"/>
      <c r="BL291" s="74"/>
      <c r="BM291" s="74"/>
      <c r="BN291" s="74"/>
      <c r="BO291" s="75"/>
      <c r="BP291" s="192"/>
      <c r="BQ291" s="74"/>
      <c r="BR291" s="74"/>
      <c r="BS291" s="192"/>
      <c r="BT291" s="74"/>
      <c r="BU291" s="74"/>
      <c r="BV291" s="74"/>
      <c r="BW291" s="74"/>
      <c r="BX291" s="73"/>
      <c r="BY291" s="73"/>
      <c r="BZ291" s="74"/>
      <c r="CA291" s="192"/>
      <c r="CB291" s="74"/>
      <c r="CC291" s="74"/>
      <c r="CD291" s="74"/>
      <c r="CE291" s="192"/>
      <c r="CF291" s="74"/>
      <c r="CG291" s="74"/>
      <c r="CH291" s="74"/>
      <c r="CI291" s="74"/>
      <c r="CJ291" s="74"/>
      <c r="CK291" s="74"/>
      <c r="CL291" s="74"/>
      <c r="CM291" s="74"/>
      <c r="CN291" s="73"/>
      <c r="CO291" s="73"/>
      <c r="CP291" s="74"/>
      <c r="CQ291" s="192"/>
      <c r="CR291" s="73"/>
      <c r="CS291" s="73"/>
      <c r="CT291" s="74"/>
      <c r="CU291" s="192"/>
      <c r="CV291" s="74"/>
      <c r="CW291" s="74"/>
      <c r="CX291" s="74"/>
      <c r="CY291" s="192"/>
      <c r="CZ291" s="74"/>
      <c r="DA291" s="74"/>
      <c r="DB291" s="74"/>
      <c r="DC291" s="192"/>
      <c r="DD291" s="74"/>
      <c r="DE291" s="74"/>
      <c r="DF291" s="74"/>
      <c r="DG291" s="192"/>
      <c r="DH291" s="74"/>
      <c r="DI291" s="74"/>
      <c r="DJ291" s="74"/>
      <c r="DK291" s="192"/>
      <c r="DL291" s="74"/>
      <c r="DM291" s="74"/>
      <c r="DN291" s="74"/>
      <c r="DO291" s="192"/>
      <c r="DP291" s="74"/>
      <c r="DQ291" s="74"/>
      <c r="DR291" s="74"/>
      <c r="DS291" s="74"/>
      <c r="DT291" s="74"/>
      <c r="DU291" s="74"/>
      <c r="DV291" s="74"/>
      <c r="DW291" s="74"/>
      <c r="DX291" s="74"/>
      <c r="DY291" s="74"/>
      <c r="DZ291" s="74"/>
      <c r="EA291" s="74"/>
      <c r="EB291" s="74"/>
      <c r="EC291" s="74"/>
      <c r="ED291" s="74"/>
      <c r="EE291" s="74"/>
      <c r="EF291" s="74"/>
      <c r="EG291" s="74"/>
      <c r="EH291" s="74"/>
      <c r="EI291" s="74"/>
      <c r="EJ291" s="192"/>
      <c r="EK291" s="73"/>
      <c r="EL291" s="74"/>
      <c r="EM291" s="73"/>
      <c r="EN291" s="74"/>
      <c r="EO291" s="74"/>
      <c r="EP291" s="74"/>
      <c r="EQ291" s="74"/>
      <c r="ER291" s="74"/>
      <c r="ES291" s="74"/>
      <c r="ET291" s="74"/>
      <c r="EU291" s="74"/>
      <c r="EV291" s="77"/>
      <c r="EW291" s="77"/>
      <c r="EX291" s="77"/>
      <c r="EY291" s="77"/>
      <c r="EZ291" s="74"/>
      <c r="FA291" s="74"/>
      <c r="FB291" s="74"/>
      <c r="FC291" s="74"/>
      <c r="FD291" s="74"/>
      <c r="FE291" s="74"/>
      <c r="FF291" s="74"/>
      <c r="FG291" s="74"/>
      <c r="FH291" s="74"/>
      <c r="FI291" s="74"/>
      <c r="FJ291" s="74"/>
      <c r="FK291" s="74"/>
      <c r="FL291" s="74"/>
      <c r="FM291" s="74"/>
      <c r="FN291" s="74"/>
      <c r="FO291" s="74"/>
      <c r="FP291" s="74"/>
      <c r="FQ291" s="74"/>
      <c r="FR291" s="74"/>
      <c r="FS291" s="74"/>
      <c r="FT291" s="74"/>
      <c r="FU291" s="74"/>
      <c r="FV291" s="74"/>
      <c r="FW291" s="74"/>
      <c r="FX291" s="74"/>
      <c r="FY291" s="74"/>
      <c r="FZ291" s="74"/>
      <c r="GA291" s="74"/>
      <c r="GB291" s="74"/>
      <c r="GC291" s="74"/>
      <c r="GD291" s="74"/>
      <c r="GE291" s="74"/>
      <c r="GF291" s="74"/>
      <c r="GG291" s="74"/>
      <c r="GH291" s="74"/>
      <c r="GI291" s="74"/>
      <c r="GJ291" s="74"/>
      <c r="GK291" s="74"/>
      <c r="GL291" s="74"/>
      <c r="GM291" s="74"/>
      <c r="GN291" s="74"/>
      <c r="GO291" s="74"/>
      <c r="GP291" s="74"/>
      <c r="GQ291" s="74"/>
      <c r="GR291" s="74"/>
      <c r="GS291" s="74"/>
      <c r="GT291" s="74"/>
      <c r="GU291" s="74"/>
      <c r="GV291" s="74"/>
      <c r="GW291" s="74"/>
      <c r="GX291" s="74"/>
      <c r="GY291" s="74"/>
      <c r="GZ291" s="74"/>
      <c r="HA291" s="74"/>
      <c r="HB291" s="74"/>
      <c r="HC291" s="74"/>
      <c r="HD291" s="74"/>
      <c r="HE291" s="74"/>
      <c r="HF291" s="74"/>
      <c r="HG291" s="74"/>
      <c r="HH291" s="74"/>
      <c r="HI291" s="74"/>
      <c r="HJ291" s="74"/>
      <c r="HK291" s="74"/>
      <c r="HL291" s="74"/>
      <c r="HM291" s="74"/>
      <c r="HN291" s="74"/>
      <c r="HO291" s="74"/>
      <c r="HP291" s="74"/>
      <c r="HQ291" s="74"/>
      <c r="HR291" s="74"/>
      <c r="HS291" s="74"/>
      <c r="HT291" s="74"/>
      <c r="HU291" s="74"/>
      <c r="HV291" s="74"/>
      <c r="HW291" s="74"/>
      <c r="HX291" s="74"/>
      <c r="HY291" s="74"/>
      <c r="HZ291" s="74"/>
      <c r="IA291" s="74"/>
      <c r="IB291" s="74"/>
      <c r="IC291" s="74"/>
      <c r="ID291" s="74"/>
      <c r="IE291" s="74"/>
      <c r="IF291" s="74"/>
      <c r="IG291" s="74"/>
      <c r="IH291" s="74"/>
      <c r="II291" s="74"/>
      <c r="IJ291" s="74"/>
      <c r="IK291" s="74"/>
      <c r="IL291" s="74"/>
      <c r="IM291" s="74"/>
    </row>
    <row r="292" spans="1:247" ht="15.75" x14ac:dyDescent="0.25">
      <c r="A292" s="10" t="s">
        <v>428</v>
      </c>
      <c r="B292" s="157">
        <f t="shared" si="826"/>
        <v>5724</v>
      </c>
      <c r="C292" s="157">
        <f t="shared" si="827"/>
        <v>5724</v>
      </c>
      <c r="D292" s="157">
        <f t="shared" si="828"/>
        <v>5724</v>
      </c>
      <c r="E292" s="157"/>
      <c r="F292" s="229">
        <f t="shared" si="824"/>
        <v>0</v>
      </c>
      <c r="G292" s="74">
        <f t="shared" si="885"/>
        <v>0</v>
      </c>
      <c r="H292" s="74"/>
      <c r="I292" s="74"/>
      <c r="J292" s="74"/>
      <c r="K292" s="74"/>
      <c r="L292" s="74"/>
      <c r="M292" s="74"/>
      <c r="N292" s="74"/>
      <c r="O292" s="74"/>
      <c r="P292" s="74"/>
      <c r="Q292" s="74"/>
      <c r="R292" s="74"/>
      <c r="S292" s="74"/>
      <c r="T292" s="74"/>
      <c r="U292" s="74"/>
      <c r="V292" s="74">
        <v>0</v>
      </c>
      <c r="W292" s="73"/>
      <c r="X292" s="74"/>
      <c r="Y292" s="74"/>
      <c r="Z292" s="74"/>
      <c r="AA292" s="74"/>
      <c r="AB292" s="74"/>
      <c r="AC292" s="74"/>
      <c r="AD292" s="74"/>
      <c r="AE292" s="74"/>
      <c r="AF292" s="74"/>
      <c r="AG292" s="74"/>
      <c r="AH292" s="74"/>
      <c r="AI292" s="74"/>
      <c r="AJ292" s="74"/>
      <c r="AK292" s="74"/>
      <c r="AL292" s="74"/>
      <c r="AM292" s="74"/>
      <c r="AN292" s="74"/>
      <c r="AO292" s="74"/>
      <c r="AP292" s="74"/>
      <c r="AQ292" s="74"/>
      <c r="AR292" s="74"/>
      <c r="AS292" s="74"/>
      <c r="AT292" s="74"/>
      <c r="AU292" s="74"/>
      <c r="AV292" s="196"/>
      <c r="AW292" s="196"/>
      <c r="AX292" s="196"/>
      <c r="AY292" s="196"/>
      <c r="AZ292" s="74"/>
      <c r="BA292" s="74"/>
      <c r="BB292" s="74"/>
      <c r="BC292" s="192"/>
      <c r="BD292" s="74"/>
      <c r="BE292" s="74"/>
      <c r="BF292" s="74"/>
      <c r="BG292" s="192"/>
      <c r="BH292" s="74">
        <v>5724</v>
      </c>
      <c r="BI292" s="74">
        <v>5724</v>
      </c>
      <c r="BJ292" s="74">
        <v>0</v>
      </c>
      <c r="BK292" s="75">
        <f t="shared" si="861"/>
        <v>0</v>
      </c>
      <c r="BL292" s="74"/>
      <c r="BM292" s="74"/>
      <c r="BN292" s="74"/>
      <c r="BO292" s="75"/>
      <c r="BP292" s="192"/>
      <c r="BQ292" s="74"/>
      <c r="BR292" s="74"/>
      <c r="BS292" s="192"/>
      <c r="BT292" s="74"/>
      <c r="BU292" s="74"/>
      <c r="BV292" s="74"/>
      <c r="BW292" s="74"/>
      <c r="BX292" s="73"/>
      <c r="BY292" s="73"/>
      <c r="BZ292" s="74"/>
      <c r="CA292" s="192"/>
      <c r="CB292" s="74"/>
      <c r="CC292" s="74"/>
      <c r="CD292" s="74"/>
      <c r="CE292" s="192"/>
      <c r="CF292" s="74"/>
      <c r="CG292" s="74"/>
      <c r="CH292" s="74"/>
      <c r="CI292" s="74"/>
      <c r="CJ292" s="74"/>
      <c r="CK292" s="74"/>
      <c r="CL292" s="74"/>
      <c r="CM292" s="74"/>
      <c r="CN292" s="73"/>
      <c r="CO292" s="73"/>
      <c r="CP292" s="74"/>
      <c r="CQ292" s="192"/>
      <c r="CR292" s="73"/>
      <c r="CS292" s="73"/>
      <c r="CT292" s="74"/>
      <c r="CU292" s="192"/>
      <c r="CV292" s="74"/>
      <c r="CW292" s="74"/>
      <c r="CX292" s="74"/>
      <c r="CY292" s="192"/>
      <c r="CZ292" s="74"/>
      <c r="DA292" s="74"/>
      <c r="DB292" s="74"/>
      <c r="DC292" s="192"/>
      <c r="DD292" s="74"/>
      <c r="DE292" s="74"/>
      <c r="DF292" s="74"/>
      <c r="DG292" s="192"/>
      <c r="DH292" s="74"/>
      <c r="DI292" s="74"/>
      <c r="DJ292" s="74"/>
      <c r="DK292" s="192"/>
      <c r="DL292" s="74"/>
      <c r="DM292" s="74"/>
      <c r="DN292" s="74"/>
      <c r="DO292" s="192"/>
      <c r="DP292" s="74"/>
      <c r="DQ292" s="74"/>
      <c r="DR292" s="74"/>
      <c r="DS292" s="74"/>
      <c r="DT292" s="74"/>
      <c r="DU292" s="74"/>
      <c r="DV292" s="74"/>
      <c r="DW292" s="74"/>
      <c r="DX292" s="74"/>
      <c r="DY292" s="74"/>
      <c r="DZ292" s="74"/>
      <c r="EA292" s="74"/>
      <c r="EB292" s="74"/>
      <c r="EC292" s="74"/>
      <c r="ED292" s="74"/>
      <c r="EE292" s="74"/>
      <c r="EF292" s="74"/>
      <c r="EG292" s="74"/>
      <c r="EH292" s="74"/>
      <c r="EI292" s="74"/>
      <c r="EJ292" s="192"/>
      <c r="EK292" s="73"/>
      <c r="EL292" s="74"/>
      <c r="EM292" s="73"/>
      <c r="EN292" s="74"/>
      <c r="EO292" s="74"/>
      <c r="EP292" s="74"/>
      <c r="EQ292" s="74"/>
      <c r="ER292" s="74"/>
      <c r="ES292" s="74"/>
      <c r="ET292" s="74"/>
      <c r="EU292" s="74"/>
      <c r="EV292" s="77"/>
      <c r="EW292" s="77"/>
      <c r="EX292" s="77"/>
      <c r="EY292" s="77"/>
      <c r="EZ292" s="74"/>
      <c r="FA292" s="74"/>
      <c r="FB292" s="74"/>
      <c r="FC292" s="74"/>
      <c r="FD292" s="74"/>
      <c r="FE292" s="74"/>
      <c r="FF292" s="74"/>
      <c r="FG292" s="74"/>
      <c r="FH292" s="74"/>
      <c r="FI292" s="74"/>
      <c r="FJ292" s="74"/>
      <c r="FK292" s="74"/>
      <c r="FL292" s="74"/>
      <c r="FM292" s="74"/>
      <c r="FN292" s="74"/>
      <c r="FO292" s="74"/>
      <c r="FP292" s="74"/>
      <c r="FQ292" s="74"/>
      <c r="FR292" s="74"/>
      <c r="FS292" s="74"/>
      <c r="FT292" s="74"/>
      <c r="FU292" s="74"/>
      <c r="FV292" s="74"/>
      <c r="FW292" s="74"/>
      <c r="FX292" s="74"/>
      <c r="FY292" s="74"/>
      <c r="FZ292" s="74"/>
      <c r="GA292" s="74"/>
      <c r="GB292" s="74"/>
      <c r="GC292" s="74"/>
      <c r="GD292" s="74"/>
      <c r="GE292" s="74"/>
      <c r="GF292" s="74"/>
      <c r="GG292" s="74"/>
      <c r="GH292" s="74"/>
      <c r="GI292" s="74"/>
      <c r="GJ292" s="74"/>
      <c r="GK292" s="74"/>
      <c r="GL292" s="74"/>
      <c r="GM292" s="74"/>
      <c r="GN292" s="74"/>
      <c r="GO292" s="74"/>
      <c r="GP292" s="74"/>
      <c r="GQ292" s="74"/>
      <c r="GR292" s="74"/>
      <c r="GS292" s="74"/>
      <c r="GT292" s="74"/>
      <c r="GU292" s="74"/>
      <c r="GV292" s="74"/>
      <c r="GW292" s="74"/>
      <c r="GX292" s="74"/>
      <c r="GY292" s="74"/>
      <c r="GZ292" s="74"/>
      <c r="HA292" s="74"/>
      <c r="HB292" s="74"/>
      <c r="HC292" s="74"/>
      <c r="HD292" s="74"/>
      <c r="HE292" s="74"/>
      <c r="HF292" s="74"/>
      <c r="HG292" s="74"/>
      <c r="HH292" s="74"/>
      <c r="HI292" s="74"/>
      <c r="HJ292" s="74"/>
      <c r="HK292" s="74"/>
      <c r="HL292" s="74"/>
      <c r="HM292" s="74"/>
      <c r="HN292" s="74"/>
      <c r="HO292" s="74"/>
      <c r="HP292" s="74"/>
      <c r="HQ292" s="74"/>
      <c r="HR292" s="74"/>
      <c r="HS292" s="74"/>
      <c r="HT292" s="74"/>
      <c r="HU292" s="74"/>
      <c r="HV292" s="74"/>
      <c r="HW292" s="74"/>
      <c r="HX292" s="74"/>
      <c r="HY292" s="74"/>
      <c r="HZ292" s="74"/>
      <c r="IA292" s="74"/>
      <c r="IB292" s="74"/>
      <c r="IC292" s="74"/>
      <c r="ID292" s="74"/>
      <c r="IE292" s="74"/>
      <c r="IF292" s="74"/>
      <c r="IG292" s="74"/>
      <c r="IH292" s="74"/>
      <c r="II292" s="74"/>
      <c r="IJ292" s="74"/>
      <c r="IK292" s="74"/>
      <c r="IL292" s="74"/>
      <c r="IM292" s="74"/>
    </row>
    <row r="293" spans="1:247" ht="15.75" x14ac:dyDescent="0.25">
      <c r="A293" s="10" t="s">
        <v>255</v>
      </c>
      <c r="B293" s="157">
        <f t="shared" si="826"/>
        <v>11385</v>
      </c>
      <c r="C293" s="157">
        <f t="shared" si="827"/>
        <v>11385</v>
      </c>
      <c r="D293" s="157">
        <f t="shared" si="828"/>
        <v>11385</v>
      </c>
      <c r="E293" s="157"/>
      <c r="F293" s="229">
        <f t="shared" si="824"/>
        <v>0</v>
      </c>
      <c r="G293" s="74">
        <f t="shared" si="885"/>
        <v>0</v>
      </c>
      <c r="H293" s="74"/>
      <c r="I293" s="74"/>
      <c r="J293" s="74"/>
      <c r="K293" s="74"/>
      <c r="L293" s="74"/>
      <c r="M293" s="74"/>
      <c r="N293" s="74"/>
      <c r="O293" s="74"/>
      <c r="P293" s="74"/>
      <c r="Q293" s="74"/>
      <c r="R293" s="74"/>
      <c r="S293" s="74"/>
      <c r="T293" s="74"/>
      <c r="U293" s="74"/>
      <c r="V293" s="74"/>
      <c r="W293" s="73"/>
      <c r="X293" s="74"/>
      <c r="Y293" s="74"/>
      <c r="Z293" s="74"/>
      <c r="AA293" s="74"/>
      <c r="AB293" s="74"/>
      <c r="AC293" s="74"/>
      <c r="AD293" s="74"/>
      <c r="AE293" s="74"/>
      <c r="AF293" s="74"/>
      <c r="AG293" s="74"/>
      <c r="AH293" s="74"/>
      <c r="AI293" s="74"/>
      <c r="AJ293" s="74"/>
      <c r="AK293" s="74"/>
      <c r="AL293" s="74"/>
      <c r="AM293" s="74"/>
      <c r="AN293" s="74"/>
      <c r="AO293" s="74"/>
      <c r="AP293" s="74"/>
      <c r="AQ293" s="74"/>
      <c r="AR293" s="74"/>
      <c r="AS293" s="74"/>
      <c r="AT293" s="74"/>
      <c r="AU293" s="74"/>
      <c r="AV293" s="196"/>
      <c r="AW293" s="196"/>
      <c r="AX293" s="196"/>
      <c r="AY293" s="196"/>
      <c r="AZ293" s="74"/>
      <c r="BA293" s="74"/>
      <c r="BB293" s="74"/>
      <c r="BC293" s="192"/>
      <c r="BD293" s="74"/>
      <c r="BE293" s="74"/>
      <c r="BF293" s="74"/>
      <c r="BG293" s="74"/>
      <c r="BH293" s="74">
        <v>11385</v>
      </c>
      <c r="BI293" s="74">
        <v>11385</v>
      </c>
      <c r="BJ293" s="74">
        <v>0</v>
      </c>
      <c r="BK293" s="75">
        <f t="shared" si="861"/>
        <v>0</v>
      </c>
      <c r="BL293" s="74"/>
      <c r="BM293" s="74"/>
      <c r="BN293" s="74"/>
      <c r="BO293" s="75"/>
      <c r="BP293" s="74"/>
      <c r="BQ293" s="74"/>
      <c r="BR293" s="74"/>
      <c r="BS293" s="74"/>
      <c r="BT293" s="74"/>
      <c r="BU293" s="74"/>
      <c r="BV293" s="74"/>
      <c r="BW293" s="74"/>
      <c r="BX293" s="73"/>
      <c r="BY293" s="73"/>
      <c r="BZ293" s="74"/>
      <c r="CA293" s="74"/>
      <c r="CB293" s="74"/>
      <c r="CC293" s="74"/>
      <c r="CD293" s="74"/>
      <c r="CE293" s="192"/>
      <c r="CF293" s="74"/>
      <c r="CG293" s="74"/>
      <c r="CH293" s="74"/>
      <c r="CI293" s="74"/>
      <c r="CJ293" s="74"/>
      <c r="CK293" s="74"/>
      <c r="CL293" s="74"/>
      <c r="CM293" s="74"/>
      <c r="CN293" s="73"/>
      <c r="CO293" s="73"/>
      <c r="CP293" s="74"/>
      <c r="CQ293" s="74"/>
      <c r="CR293" s="73"/>
      <c r="CS293" s="73"/>
      <c r="CT293" s="74"/>
      <c r="CU293" s="74"/>
      <c r="CV293" s="74"/>
      <c r="CW293" s="74"/>
      <c r="CX293" s="74"/>
      <c r="CY293" s="192"/>
      <c r="CZ293" s="74"/>
      <c r="DA293" s="74"/>
      <c r="DB293" s="74"/>
      <c r="DC293" s="192"/>
      <c r="DD293" s="74"/>
      <c r="DE293" s="74"/>
      <c r="DF293" s="74"/>
      <c r="DG293" s="192"/>
      <c r="DH293" s="74"/>
      <c r="DI293" s="74"/>
      <c r="DJ293" s="74"/>
      <c r="DK293" s="192"/>
      <c r="DL293" s="74"/>
      <c r="DM293" s="74"/>
      <c r="DN293" s="74"/>
      <c r="DO293" s="192"/>
      <c r="DP293" s="74"/>
      <c r="DQ293" s="74"/>
      <c r="DR293" s="74"/>
      <c r="DS293" s="74"/>
      <c r="DT293" s="74"/>
      <c r="DU293" s="74"/>
      <c r="DV293" s="74"/>
      <c r="DW293" s="74"/>
      <c r="DX293" s="74"/>
      <c r="DY293" s="74"/>
      <c r="DZ293" s="74"/>
      <c r="EA293" s="74"/>
      <c r="EB293" s="74"/>
      <c r="EC293" s="74"/>
      <c r="ED293" s="74"/>
      <c r="EE293" s="74"/>
      <c r="EF293" s="74"/>
      <c r="EG293" s="74"/>
      <c r="EH293" s="74"/>
      <c r="EI293" s="74"/>
      <c r="EJ293" s="74"/>
      <c r="EK293" s="73"/>
      <c r="EL293" s="74"/>
      <c r="EM293" s="73"/>
      <c r="EN293" s="74"/>
      <c r="EO293" s="74"/>
      <c r="EP293" s="74"/>
      <c r="EQ293" s="74"/>
      <c r="ER293" s="74"/>
      <c r="ES293" s="74"/>
      <c r="ET293" s="74"/>
      <c r="EU293" s="74"/>
      <c r="EV293" s="77"/>
      <c r="EW293" s="77"/>
      <c r="EX293" s="77"/>
      <c r="EY293" s="77"/>
      <c r="EZ293" s="74"/>
      <c r="FA293" s="74"/>
      <c r="FB293" s="74"/>
      <c r="FC293" s="74"/>
      <c r="FD293" s="74"/>
      <c r="FE293" s="74"/>
      <c r="FF293" s="74"/>
      <c r="FG293" s="74"/>
      <c r="FH293" s="74"/>
      <c r="FI293" s="74"/>
      <c r="FJ293" s="74"/>
      <c r="FK293" s="74"/>
      <c r="FL293" s="74"/>
      <c r="FM293" s="74"/>
      <c r="FN293" s="74"/>
      <c r="FO293" s="74"/>
      <c r="FP293" s="74"/>
      <c r="FQ293" s="74"/>
      <c r="FR293" s="74"/>
      <c r="FS293" s="74"/>
      <c r="FT293" s="74"/>
      <c r="FU293" s="74"/>
      <c r="FV293" s="74"/>
      <c r="FW293" s="74"/>
      <c r="FX293" s="74"/>
      <c r="FY293" s="74"/>
      <c r="FZ293" s="74"/>
      <c r="GA293" s="74"/>
      <c r="GB293" s="74"/>
      <c r="GC293" s="74"/>
      <c r="GD293" s="74"/>
      <c r="GE293" s="74"/>
      <c r="GF293" s="74"/>
      <c r="GG293" s="74"/>
      <c r="GH293" s="74"/>
      <c r="GI293" s="74"/>
      <c r="GJ293" s="74"/>
      <c r="GK293" s="74"/>
      <c r="GL293" s="74"/>
      <c r="GM293" s="74"/>
      <c r="GN293" s="74"/>
      <c r="GO293" s="74"/>
      <c r="GP293" s="74"/>
      <c r="GQ293" s="74"/>
      <c r="GR293" s="74"/>
      <c r="GS293" s="74"/>
      <c r="GT293" s="74"/>
      <c r="GU293" s="74"/>
      <c r="GV293" s="74"/>
      <c r="GW293" s="74"/>
      <c r="GX293" s="74"/>
      <c r="GY293" s="74"/>
      <c r="GZ293" s="74"/>
      <c r="HA293" s="74"/>
      <c r="HB293" s="74"/>
      <c r="HC293" s="74"/>
      <c r="HD293" s="74"/>
      <c r="HE293" s="74"/>
      <c r="HF293" s="74"/>
      <c r="HG293" s="74"/>
      <c r="HH293" s="74"/>
      <c r="HI293" s="74"/>
      <c r="HJ293" s="74"/>
      <c r="HK293" s="74"/>
      <c r="HL293" s="74"/>
      <c r="HM293" s="74"/>
      <c r="HN293" s="74"/>
      <c r="HO293" s="74"/>
      <c r="HP293" s="74"/>
      <c r="HQ293" s="74"/>
      <c r="HR293" s="74"/>
      <c r="HS293" s="74"/>
      <c r="HT293" s="74"/>
      <c r="HU293" s="74"/>
      <c r="HV293" s="74"/>
      <c r="HW293" s="74"/>
      <c r="HX293" s="74"/>
      <c r="HY293" s="74"/>
      <c r="HZ293" s="74"/>
      <c r="IA293" s="74"/>
      <c r="IB293" s="74"/>
      <c r="IC293" s="74"/>
      <c r="ID293" s="74"/>
      <c r="IE293" s="74"/>
      <c r="IF293" s="74"/>
      <c r="IG293" s="74"/>
      <c r="IH293" s="74"/>
      <c r="II293" s="74"/>
      <c r="IJ293" s="74"/>
      <c r="IK293" s="74"/>
      <c r="IL293" s="74"/>
      <c r="IM293" s="74"/>
    </row>
    <row r="294" spans="1:247" ht="15.75" x14ac:dyDescent="0.25">
      <c r="A294" s="10" t="s">
        <v>256</v>
      </c>
      <c r="B294" s="157">
        <f t="shared" si="826"/>
        <v>3090</v>
      </c>
      <c r="C294" s="157">
        <f t="shared" si="827"/>
        <v>3090</v>
      </c>
      <c r="D294" s="157">
        <f t="shared" si="828"/>
        <v>3090</v>
      </c>
      <c r="E294" s="157"/>
      <c r="F294" s="229">
        <f t="shared" si="824"/>
        <v>0</v>
      </c>
      <c r="G294" s="74">
        <f t="shared" si="885"/>
        <v>0</v>
      </c>
      <c r="H294" s="74"/>
      <c r="I294" s="74"/>
      <c r="J294" s="74"/>
      <c r="K294" s="74"/>
      <c r="L294" s="74"/>
      <c r="M294" s="74"/>
      <c r="N294" s="74"/>
      <c r="O294" s="74"/>
      <c r="P294" s="74"/>
      <c r="Q294" s="74"/>
      <c r="R294" s="74"/>
      <c r="S294" s="74"/>
      <c r="T294" s="74"/>
      <c r="U294" s="74"/>
      <c r="V294" s="74"/>
      <c r="W294" s="73"/>
      <c r="X294" s="74"/>
      <c r="Y294" s="74"/>
      <c r="Z294" s="74"/>
      <c r="AA294" s="74"/>
      <c r="AB294" s="74"/>
      <c r="AC294" s="74"/>
      <c r="AD294" s="74"/>
      <c r="AE294" s="74"/>
      <c r="AF294" s="74"/>
      <c r="AG294" s="74"/>
      <c r="AH294" s="74"/>
      <c r="AI294" s="74"/>
      <c r="AJ294" s="74"/>
      <c r="AK294" s="74"/>
      <c r="AL294" s="74"/>
      <c r="AM294" s="74"/>
      <c r="AN294" s="74"/>
      <c r="AO294" s="74"/>
      <c r="AP294" s="74"/>
      <c r="AQ294" s="74"/>
      <c r="AR294" s="74"/>
      <c r="AS294" s="74"/>
      <c r="AT294" s="74"/>
      <c r="AU294" s="74"/>
      <c r="AV294" s="196"/>
      <c r="AW294" s="196"/>
      <c r="AX294" s="196"/>
      <c r="AY294" s="196"/>
      <c r="AZ294" s="74"/>
      <c r="BA294" s="74"/>
      <c r="BB294" s="74"/>
      <c r="BC294" s="192"/>
      <c r="BD294" s="74"/>
      <c r="BE294" s="74"/>
      <c r="BF294" s="74"/>
      <c r="BG294" s="192"/>
      <c r="BH294" s="74">
        <v>3090</v>
      </c>
      <c r="BI294" s="74">
        <v>3090</v>
      </c>
      <c r="BJ294" s="74">
        <v>0</v>
      </c>
      <c r="BK294" s="75">
        <f t="shared" si="861"/>
        <v>0</v>
      </c>
      <c r="BL294" s="74"/>
      <c r="BM294" s="74"/>
      <c r="BN294" s="74"/>
      <c r="BO294" s="192"/>
      <c r="BP294" s="192"/>
      <c r="BQ294" s="74"/>
      <c r="BR294" s="74"/>
      <c r="BS294" s="192"/>
      <c r="BT294" s="74"/>
      <c r="BU294" s="74"/>
      <c r="BV294" s="74"/>
      <c r="BW294" s="74"/>
      <c r="BX294" s="73"/>
      <c r="BY294" s="73"/>
      <c r="BZ294" s="74"/>
      <c r="CA294" s="192"/>
      <c r="CB294" s="74"/>
      <c r="CC294" s="74"/>
      <c r="CD294" s="74"/>
      <c r="CE294" s="192"/>
      <c r="CF294" s="74"/>
      <c r="CG294" s="74"/>
      <c r="CH294" s="74"/>
      <c r="CI294" s="74"/>
      <c r="CJ294" s="74"/>
      <c r="CK294" s="74"/>
      <c r="CL294" s="74"/>
      <c r="CM294" s="74"/>
      <c r="CN294" s="73"/>
      <c r="CO294" s="73"/>
      <c r="CP294" s="74"/>
      <c r="CQ294" s="192"/>
      <c r="CR294" s="73"/>
      <c r="CS294" s="73"/>
      <c r="CT294" s="74"/>
      <c r="CU294" s="192"/>
      <c r="CV294" s="74"/>
      <c r="CW294" s="74"/>
      <c r="CX294" s="74"/>
      <c r="CY294" s="192"/>
      <c r="CZ294" s="74"/>
      <c r="DA294" s="74"/>
      <c r="DB294" s="74"/>
      <c r="DC294" s="192"/>
      <c r="DD294" s="74"/>
      <c r="DE294" s="74"/>
      <c r="DF294" s="74"/>
      <c r="DG294" s="192"/>
      <c r="DH294" s="74"/>
      <c r="DI294" s="74"/>
      <c r="DJ294" s="74"/>
      <c r="DK294" s="192"/>
      <c r="DL294" s="74"/>
      <c r="DM294" s="74"/>
      <c r="DN294" s="74"/>
      <c r="DO294" s="192"/>
      <c r="DP294" s="74"/>
      <c r="DQ294" s="74"/>
      <c r="DR294" s="74"/>
      <c r="DS294" s="74"/>
      <c r="DT294" s="74"/>
      <c r="DU294" s="74"/>
      <c r="DV294" s="74"/>
      <c r="DW294" s="74"/>
      <c r="DX294" s="74"/>
      <c r="DY294" s="74"/>
      <c r="DZ294" s="74"/>
      <c r="EA294" s="74"/>
      <c r="EB294" s="74"/>
      <c r="EC294" s="74"/>
      <c r="ED294" s="74"/>
      <c r="EE294" s="74"/>
      <c r="EF294" s="74"/>
      <c r="EG294" s="74"/>
      <c r="EH294" s="74"/>
      <c r="EI294" s="74"/>
      <c r="EJ294" s="192"/>
      <c r="EK294" s="73"/>
      <c r="EL294" s="74"/>
      <c r="EM294" s="73"/>
      <c r="EN294" s="74"/>
      <c r="EO294" s="74"/>
      <c r="EP294" s="74"/>
      <c r="EQ294" s="74"/>
      <c r="ER294" s="74"/>
      <c r="ES294" s="74"/>
      <c r="ET294" s="74"/>
      <c r="EU294" s="74"/>
      <c r="EV294" s="77"/>
      <c r="EW294" s="77"/>
      <c r="EX294" s="77"/>
      <c r="EY294" s="77"/>
      <c r="EZ294" s="74"/>
      <c r="FA294" s="74"/>
      <c r="FB294" s="74"/>
      <c r="FC294" s="74"/>
      <c r="FD294" s="74"/>
      <c r="FE294" s="74"/>
      <c r="FF294" s="74"/>
      <c r="FG294" s="74"/>
      <c r="FH294" s="74"/>
      <c r="FI294" s="74"/>
      <c r="FJ294" s="74"/>
      <c r="FK294" s="74"/>
      <c r="FL294" s="74"/>
      <c r="FM294" s="74"/>
      <c r="FN294" s="74"/>
      <c r="FO294" s="74"/>
      <c r="FP294" s="74"/>
      <c r="FQ294" s="74"/>
      <c r="FR294" s="74"/>
      <c r="FS294" s="74"/>
      <c r="FT294" s="74"/>
      <c r="FU294" s="74"/>
      <c r="FV294" s="74"/>
      <c r="FW294" s="74"/>
      <c r="FX294" s="74"/>
      <c r="FY294" s="74"/>
      <c r="FZ294" s="74"/>
      <c r="GA294" s="74"/>
      <c r="GB294" s="74"/>
      <c r="GC294" s="74"/>
      <c r="GD294" s="74"/>
      <c r="GE294" s="74"/>
      <c r="GF294" s="74"/>
      <c r="GG294" s="74"/>
      <c r="GH294" s="74"/>
      <c r="GI294" s="74"/>
      <c r="GJ294" s="74"/>
      <c r="GK294" s="74"/>
      <c r="GL294" s="74"/>
      <c r="GM294" s="74"/>
      <c r="GN294" s="74"/>
      <c r="GO294" s="74"/>
      <c r="GP294" s="74"/>
      <c r="GQ294" s="74"/>
      <c r="GR294" s="74"/>
      <c r="GS294" s="74"/>
      <c r="GT294" s="74"/>
      <c r="GU294" s="74"/>
      <c r="GV294" s="74"/>
      <c r="GW294" s="74"/>
      <c r="GX294" s="74"/>
      <c r="GY294" s="74"/>
      <c r="GZ294" s="74"/>
      <c r="HA294" s="74"/>
      <c r="HB294" s="74"/>
      <c r="HC294" s="74"/>
      <c r="HD294" s="74"/>
      <c r="HE294" s="74"/>
      <c r="HF294" s="74"/>
      <c r="HG294" s="74"/>
      <c r="HH294" s="74"/>
      <c r="HI294" s="74"/>
      <c r="HJ294" s="74"/>
      <c r="HK294" s="74"/>
      <c r="HL294" s="74"/>
      <c r="HM294" s="74"/>
      <c r="HN294" s="74"/>
      <c r="HO294" s="74"/>
      <c r="HP294" s="74"/>
      <c r="HQ294" s="74"/>
      <c r="HR294" s="74"/>
      <c r="HS294" s="74"/>
      <c r="HT294" s="74"/>
      <c r="HU294" s="74"/>
      <c r="HV294" s="74"/>
      <c r="HW294" s="74"/>
      <c r="HX294" s="74"/>
      <c r="HY294" s="74"/>
      <c r="HZ294" s="74"/>
      <c r="IA294" s="74"/>
      <c r="IB294" s="74"/>
      <c r="IC294" s="74"/>
      <c r="ID294" s="74"/>
      <c r="IE294" s="74"/>
      <c r="IF294" s="74"/>
      <c r="IG294" s="74"/>
      <c r="IH294" s="74"/>
      <c r="II294" s="74"/>
      <c r="IJ294" s="74"/>
      <c r="IK294" s="74"/>
      <c r="IL294" s="74"/>
      <c r="IM294" s="74"/>
    </row>
    <row r="295" spans="1:247" ht="15.75" x14ac:dyDescent="0.25">
      <c r="A295" s="10" t="s">
        <v>429</v>
      </c>
      <c r="B295" s="157">
        <f t="shared" si="826"/>
        <v>4098</v>
      </c>
      <c r="C295" s="157">
        <f t="shared" si="827"/>
        <v>4098</v>
      </c>
      <c r="D295" s="157">
        <f t="shared" si="828"/>
        <v>4098</v>
      </c>
      <c r="E295" s="157"/>
      <c r="F295" s="229">
        <f t="shared" si="824"/>
        <v>0</v>
      </c>
      <c r="G295" s="74">
        <f t="shared" si="885"/>
        <v>0</v>
      </c>
      <c r="H295" s="74"/>
      <c r="I295" s="74"/>
      <c r="J295" s="74"/>
      <c r="K295" s="74"/>
      <c r="L295" s="74"/>
      <c r="M295" s="74"/>
      <c r="N295" s="74"/>
      <c r="O295" s="74"/>
      <c r="P295" s="74"/>
      <c r="Q295" s="74"/>
      <c r="R295" s="74"/>
      <c r="S295" s="74"/>
      <c r="T295" s="74"/>
      <c r="U295" s="74"/>
      <c r="V295" s="74"/>
      <c r="W295" s="73"/>
      <c r="X295" s="74"/>
      <c r="Y295" s="74"/>
      <c r="Z295" s="74"/>
      <c r="AA295" s="74"/>
      <c r="AB295" s="74"/>
      <c r="AC295" s="74"/>
      <c r="AD295" s="74"/>
      <c r="AE295" s="74"/>
      <c r="AF295" s="74"/>
      <c r="AG295" s="74"/>
      <c r="AH295" s="74"/>
      <c r="AI295" s="74"/>
      <c r="AJ295" s="74"/>
      <c r="AK295" s="74"/>
      <c r="AL295" s="74"/>
      <c r="AM295" s="74"/>
      <c r="AN295" s="74"/>
      <c r="AO295" s="74"/>
      <c r="AP295" s="74"/>
      <c r="AQ295" s="74"/>
      <c r="AR295" s="74"/>
      <c r="AS295" s="74"/>
      <c r="AT295" s="74"/>
      <c r="AU295" s="74"/>
      <c r="AV295" s="196"/>
      <c r="AW295" s="196"/>
      <c r="AX295" s="196"/>
      <c r="AY295" s="196"/>
      <c r="AZ295" s="74"/>
      <c r="BA295" s="74"/>
      <c r="BB295" s="74"/>
      <c r="BC295" s="192"/>
      <c r="BD295" s="74"/>
      <c r="BE295" s="74"/>
      <c r="BF295" s="74"/>
      <c r="BG295" s="192"/>
      <c r="BH295" s="74">
        <v>4098</v>
      </c>
      <c r="BI295" s="74">
        <v>4098</v>
      </c>
      <c r="BJ295" s="74">
        <v>0</v>
      </c>
      <c r="BK295" s="75">
        <f t="shared" si="861"/>
        <v>0</v>
      </c>
      <c r="BL295" s="74"/>
      <c r="BM295" s="74"/>
      <c r="BN295" s="74"/>
      <c r="BO295" s="192"/>
      <c r="BP295" s="192"/>
      <c r="BQ295" s="74"/>
      <c r="BR295" s="74"/>
      <c r="BS295" s="192"/>
      <c r="BT295" s="74"/>
      <c r="BU295" s="74"/>
      <c r="BV295" s="74"/>
      <c r="BW295" s="74"/>
      <c r="BX295" s="73"/>
      <c r="BY295" s="73"/>
      <c r="BZ295" s="74"/>
      <c r="CA295" s="192"/>
      <c r="CB295" s="74"/>
      <c r="CC295" s="74"/>
      <c r="CD295" s="74"/>
      <c r="CE295" s="192"/>
      <c r="CF295" s="74"/>
      <c r="CG295" s="74"/>
      <c r="CH295" s="74"/>
      <c r="CI295" s="74"/>
      <c r="CJ295" s="74"/>
      <c r="CK295" s="74"/>
      <c r="CL295" s="74"/>
      <c r="CM295" s="74"/>
      <c r="CN295" s="73"/>
      <c r="CO295" s="73"/>
      <c r="CP295" s="74"/>
      <c r="CQ295" s="192"/>
      <c r="CR295" s="73"/>
      <c r="CS295" s="73"/>
      <c r="CT295" s="74"/>
      <c r="CU295" s="192"/>
      <c r="CV295" s="74"/>
      <c r="CW295" s="74"/>
      <c r="CX295" s="74"/>
      <c r="CY295" s="192"/>
      <c r="CZ295" s="74"/>
      <c r="DA295" s="74"/>
      <c r="DB295" s="74"/>
      <c r="DC295" s="192"/>
      <c r="DD295" s="74"/>
      <c r="DE295" s="74"/>
      <c r="DF295" s="74"/>
      <c r="DG295" s="192"/>
      <c r="DH295" s="74"/>
      <c r="DI295" s="74"/>
      <c r="DJ295" s="74"/>
      <c r="DK295" s="192"/>
      <c r="DL295" s="74"/>
      <c r="DM295" s="74"/>
      <c r="DN295" s="74"/>
      <c r="DO295" s="192"/>
      <c r="DP295" s="74"/>
      <c r="DQ295" s="74"/>
      <c r="DR295" s="74"/>
      <c r="DS295" s="74"/>
      <c r="DT295" s="74"/>
      <c r="DU295" s="74"/>
      <c r="DV295" s="74"/>
      <c r="DW295" s="74"/>
      <c r="DX295" s="74"/>
      <c r="DY295" s="74"/>
      <c r="DZ295" s="74"/>
      <c r="EA295" s="74"/>
      <c r="EB295" s="74"/>
      <c r="EC295" s="74"/>
      <c r="ED295" s="74"/>
      <c r="EE295" s="74"/>
      <c r="EF295" s="74"/>
      <c r="EG295" s="74"/>
      <c r="EH295" s="74"/>
      <c r="EI295" s="74"/>
      <c r="EJ295" s="192"/>
      <c r="EK295" s="73"/>
      <c r="EL295" s="74"/>
      <c r="EM295" s="73"/>
      <c r="EN295" s="74"/>
      <c r="EO295" s="74"/>
      <c r="EP295" s="74"/>
      <c r="EQ295" s="74"/>
      <c r="ER295" s="74"/>
      <c r="ES295" s="74"/>
      <c r="ET295" s="74"/>
      <c r="EU295" s="74"/>
      <c r="EV295" s="77"/>
      <c r="EW295" s="77"/>
      <c r="EX295" s="77"/>
      <c r="EY295" s="77"/>
      <c r="EZ295" s="74"/>
      <c r="FA295" s="74"/>
      <c r="FB295" s="74"/>
      <c r="FC295" s="74"/>
      <c r="FD295" s="74"/>
      <c r="FE295" s="74"/>
      <c r="FF295" s="74"/>
      <c r="FG295" s="74"/>
      <c r="FH295" s="74"/>
      <c r="FI295" s="74"/>
      <c r="FJ295" s="74"/>
      <c r="FK295" s="74"/>
      <c r="FL295" s="74"/>
      <c r="FM295" s="74"/>
      <c r="FN295" s="74"/>
      <c r="FO295" s="74"/>
      <c r="FP295" s="74"/>
      <c r="FQ295" s="74"/>
      <c r="FR295" s="74"/>
      <c r="FS295" s="74"/>
      <c r="FT295" s="74"/>
      <c r="FU295" s="74"/>
      <c r="FV295" s="74"/>
      <c r="FW295" s="74"/>
      <c r="FX295" s="74"/>
      <c r="FY295" s="74"/>
      <c r="FZ295" s="74"/>
      <c r="GA295" s="74"/>
      <c r="GB295" s="74"/>
      <c r="GC295" s="74"/>
      <c r="GD295" s="74"/>
      <c r="GE295" s="74"/>
      <c r="GF295" s="74"/>
      <c r="GG295" s="74"/>
      <c r="GH295" s="74"/>
      <c r="GI295" s="74"/>
      <c r="GJ295" s="74"/>
      <c r="GK295" s="74"/>
      <c r="GL295" s="74"/>
      <c r="GM295" s="74"/>
      <c r="GN295" s="74"/>
      <c r="GO295" s="74"/>
      <c r="GP295" s="74"/>
      <c r="GQ295" s="74"/>
      <c r="GR295" s="74"/>
      <c r="GS295" s="74"/>
      <c r="GT295" s="74"/>
      <c r="GU295" s="74"/>
      <c r="GV295" s="74"/>
      <c r="GW295" s="74"/>
      <c r="GX295" s="74"/>
      <c r="GY295" s="74"/>
      <c r="GZ295" s="74"/>
      <c r="HA295" s="74"/>
      <c r="HB295" s="74"/>
      <c r="HC295" s="74"/>
      <c r="HD295" s="74"/>
      <c r="HE295" s="74"/>
      <c r="HF295" s="74"/>
      <c r="HG295" s="74"/>
      <c r="HH295" s="74"/>
      <c r="HI295" s="74"/>
      <c r="HJ295" s="74"/>
      <c r="HK295" s="74"/>
      <c r="HL295" s="74"/>
      <c r="HM295" s="74"/>
      <c r="HN295" s="74"/>
      <c r="HO295" s="74"/>
      <c r="HP295" s="74"/>
      <c r="HQ295" s="74"/>
      <c r="HR295" s="74"/>
      <c r="HS295" s="74"/>
      <c r="HT295" s="74"/>
      <c r="HU295" s="74"/>
      <c r="HV295" s="74"/>
      <c r="HW295" s="74"/>
      <c r="HX295" s="74"/>
      <c r="HY295" s="74"/>
      <c r="HZ295" s="74"/>
      <c r="IA295" s="74"/>
      <c r="IB295" s="74"/>
      <c r="IC295" s="74"/>
      <c r="ID295" s="74"/>
      <c r="IE295" s="74"/>
      <c r="IF295" s="74"/>
      <c r="IG295" s="74"/>
      <c r="IH295" s="74"/>
      <c r="II295" s="74"/>
      <c r="IJ295" s="74"/>
      <c r="IK295" s="74"/>
      <c r="IL295" s="74"/>
      <c r="IM295" s="74"/>
    </row>
    <row r="296" spans="1:247" ht="15.75" x14ac:dyDescent="0.25">
      <c r="A296" s="10" t="s">
        <v>431</v>
      </c>
      <c r="B296" s="157">
        <f t="shared" si="826"/>
        <v>2760</v>
      </c>
      <c r="C296" s="157">
        <f t="shared" si="827"/>
        <v>5729.8899999999994</v>
      </c>
      <c r="D296" s="157">
        <f t="shared" si="828"/>
        <v>5729.8899999999994</v>
      </c>
      <c r="E296" s="157"/>
      <c r="F296" s="229">
        <f t="shared" si="824"/>
        <v>0</v>
      </c>
      <c r="G296" s="74">
        <f t="shared" si="885"/>
        <v>0</v>
      </c>
      <c r="H296" s="74"/>
      <c r="I296" s="74"/>
      <c r="J296" s="74"/>
      <c r="K296" s="74"/>
      <c r="L296" s="74"/>
      <c r="M296" s="74"/>
      <c r="N296" s="74"/>
      <c r="O296" s="74"/>
      <c r="P296" s="74"/>
      <c r="Q296" s="74"/>
      <c r="R296" s="74"/>
      <c r="S296" s="74"/>
      <c r="T296" s="74"/>
      <c r="U296" s="74"/>
      <c r="V296" s="74"/>
      <c r="W296" s="73"/>
      <c r="X296" s="74"/>
      <c r="Y296" s="74"/>
      <c r="Z296" s="74"/>
      <c r="AA296" s="74"/>
      <c r="AB296" s="74"/>
      <c r="AC296" s="74"/>
      <c r="AD296" s="74"/>
      <c r="AE296" s="74"/>
      <c r="AF296" s="74"/>
      <c r="AG296" s="74"/>
      <c r="AH296" s="74"/>
      <c r="AI296" s="74"/>
      <c r="AJ296" s="74"/>
      <c r="AK296" s="74"/>
      <c r="AL296" s="74"/>
      <c r="AM296" s="74"/>
      <c r="AN296" s="74"/>
      <c r="AO296" s="74"/>
      <c r="AP296" s="74"/>
      <c r="AQ296" s="74"/>
      <c r="AR296" s="74"/>
      <c r="AS296" s="74"/>
      <c r="AT296" s="74"/>
      <c r="AU296" s="74"/>
      <c r="AV296" s="196"/>
      <c r="AW296" s="196"/>
      <c r="AX296" s="196"/>
      <c r="AY296" s="196"/>
      <c r="AZ296" s="74"/>
      <c r="BA296" s="74"/>
      <c r="BB296" s="74"/>
      <c r="BC296" s="192"/>
      <c r="BD296" s="74"/>
      <c r="BE296" s="74"/>
      <c r="BF296" s="74"/>
      <c r="BG296" s="192"/>
      <c r="BH296" s="74">
        <v>2760</v>
      </c>
      <c r="BI296" s="74">
        <v>2760</v>
      </c>
      <c r="BJ296" s="74">
        <v>0</v>
      </c>
      <c r="BK296" s="75">
        <f t="shared" si="861"/>
        <v>0</v>
      </c>
      <c r="BL296" s="74"/>
      <c r="BM296" s="74"/>
      <c r="BN296" s="74"/>
      <c r="BO296" s="192"/>
      <c r="BP296" s="192"/>
      <c r="BQ296" s="74"/>
      <c r="BR296" s="74"/>
      <c r="BS296" s="192"/>
      <c r="BT296" s="74"/>
      <c r="BU296" s="74">
        <v>2969.89</v>
      </c>
      <c r="BV296" s="74"/>
      <c r="BW296" s="74"/>
      <c r="BX296" s="73"/>
      <c r="BY296" s="73"/>
      <c r="BZ296" s="74"/>
      <c r="CA296" s="192"/>
      <c r="CB296" s="74"/>
      <c r="CC296" s="74"/>
      <c r="CD296" s="74"/>
      <c r="CE296" s="192"/>
      <c r="CF296" s="74"/>
      <c r="CG296" s="74"/>
      <c r="CH296" s="74"/>
      <c r="CI296" s="74"/>
      <c r="CJ296" s="74"/>
      <c r="CK296" s="74"/>
      <c r="CL296" s="74"/>
      <c r="CM296" s="74"/>
      <c r="CN296" s="73"/>
      <c r="CO296" s="73"/>
      <c r="CP296" s="74"/>
      <c r="CQ296" s="192"/>
      <c r="CR296" s="73"/>
      <c r="CS296" s="73"/>
      <c r="CT296" s="74"/>
      <c r="CU296" s="192"/>
      <c r="CV296" s="74"/>
      <c r="CW296" s="74"/>
      <c r="CX296" s="74"/>
      <c r="CY296" s="192"/>
      <c r="CZ296" s="74"/>
      <c r="DA296" s="74"/>
      <c r="DB296" s="74"/>
      <c r="DC296" s="192"/>
      <c r="DD296" s="74"/>
      <c r="DE296" s="74"/>
      <c r="DF296" s="74"/>
      <c r="DG296" s="192"/>
      <c r="DH296" s="74"/>
      <c r="DI296" s="74"/>
      <c r="DJ296" s="74"/>
      <c r="DK296" s="192"/>
      <c r="DL296" s="74"/>
      <c r="DM296" s="74"/>
      <c r="DN296" s="74"/>
      <c r="DO296" s="192"/>
      <c r="DP296" s="74"/>
      <c r="DQ296" s="74"/>
      <c r="DR296" s="74"/>
      <c r="DS296" s="74"/>
      <c r="DT296" s="74"/>
      <c r="DU296" s="74"/>
      <c r="DV296" s="74"/>
      <c r="DW296" s="74"/>
      <c r="DX296" s="74"/>
      <c r="DY296" s="74"/>
      <c r="DZ296" s="74"/>
      <c r="EA296" s="74"/>
      <c r="EB296" s="74"/>
      <c r="EC296" s="74"/>
      <c r="ED296" s="74"/>
      <c r="EE296" s="74"/>
      <c r="EF296" s="74"/>
      <c r="EG296" s="74"/>
      <c r="EH296" s="74"/>
      <c r="EI296" s="74"/>
      <c r="EJ296" s="192"/>
      <c r="EK296" s="73"/>
      <c r="EL296" s="74"/>
      <c r="EM296" s="73"/>
      <c r="EN296" s="74"/>
      <c r="EO296" s="74"/>
      <c r="EP296" s="74"/>
      <c r="EQ296" s="74"/>
      <c r="ER296" s="74"/>
      <c r="ES296" s="74"/>
      <c r="ET296" s="74"/>
      <c r="EU296" s="74"/>
      <c r="EV296" s="77"/>
      <c r="EW296" s="77"/>
      <c r="EX296" s="77"/>
      <c r="EY296" s="77"/>
      <c r="EZ296" s="74"/>
      <c r="FA296" s="74"/>
      <c r="FB296" s="74"/>
      <c r="FC296" s="74"/>
      <c r="FD296" s="74"/>
      <c r="FE296" s="74"/>
      <c r="FF296" s="74"/>
      <c r="FG296" s="74"/>
      <c r="FH296" s="74"/>
      <c r="FI296" s="74"/>
      <c r="FJ296" s="74"/>
      <c r="FK296" s="74"/>
      <c r="FL296" s="74"/>
      <c r="FM296" s="74"/>
      <c r="FN296" s="74"/>
      <c r="FO296" s="74"/>
      <c r="FP296" s="74"/>
      <c r="FQ296" s="74"/>
      <c r="FR296" s="74"/>
      <c r="FS296" s="74"/>
      <c r="FT296" s="74"/>
      <c r="FU296" s="74"/>
      <c r="FV296" s="74"/>
      <c r="FW296" s="74"/>
      <c r="FX296" s="74"/>
      <c r="FY296" s="74"/>
      <c r="FZ296" s="74"/>
      <c r="GA296" s="74"/>
      <c r="GB296" s="74"/>
      <c r="GC296" s="74"/>
      <c r="GD296" s="74"/>
      <c r="GE296" s="74"/>
      <c r="GF296" s="74"/>
      <c r="GG296" s="74"/>
      <c r="GH296" s="74"/>
      <c r="GI296" s="74"/>
      <c r="GJ296" s="74"/>
      <c r="GK296" s="74"/>
      <c r="GL296" s="74"/>
      <c r="GM296" s="74"/>
      <c r="GN296" s="74"/>
      <c r="GO296" s="74"/>
      <c r="GP296" s="74"/>
      <c r="GQ296" s="74"/>
      <c r="GR296" s="74"/>
      <c r="GS296" s="74"/>
      <c r="GT296" s="74"/>
      <c r="GU296" s="74"/>
      <c r="GV296" s="74"/>
      <c r="GW296" s="74"/>
      <c r="GX296" s="74"/>
      <c r="GY296" s="74"/>
      <c r="GZ296" s="74"/>
      <c r="HA296" s="74"/>
      <c r="HB296" s="74"/>
      <c r="HC296" s="74"/>
      <c r="HD296" s="74"/>
      <c r="HE296" s="74"/>
      <c r="HF296" s="74"/>
      <c r="HG296" s="74"/>
      <c r="HH296" s="74"/>
      <c r="HI296" s="74"/>
      <c r="HJ296" s="74"/>
      <c r="HK296" s="74"/>
      <c r="HL296" s="74"/>
      <c r="HM296" s="74"/>
      <c r="HN296" s="74"/>
      <c r="HO296" s="74"/>
      <c r="HP296" s="74"/>
      <c r="HQ296" s="74"/>
      <c r="HR296" s="74"/>
      <c r="HS296" s="74"/>
      <c r="HT296" s="74"/>
      <c r="HU296" s="74"/>
      <c r="HV296" s="74"/>
      <c r="HW296" s="74"/>
      <c r="HX296" s="74"/>
      <c r="HY296" s="74"/>
      <c r="HZ296" s="74"/>
      <c r="IA296" s="74"/>
      <c r="IB296" s="74"/>
      <c r="IC296" s="74"/>
      <c r="ID296" s="74"/>
      <c r="IE296" s="74"/>
      <c r="IF296" s="74"/>
      <c r="IG296" s="74"/>
      <c r="IH296" s="74"/>
      <c r="II296" s="74"/>
      <c r="IJ296" s="74"/>
      <c r="IK296" s="74"/>
      <c r="IL296" s="74"/>
      <c r="IM296" s="74"/>
    </row>
    <row r="297" spans="1:247" ht="15.75" x14ac:dyDescent="0.25">
      <c r="A297" s="10" t="s">
        <v>430</v>
      </c>
      <c r="B297" s="157">
        <f t="shared" si="826"/>
        <v>5961</v>
      </c>
      <c r="C297" s="157">
        <f t="shared" si="827"/>
        <v>5961</v>
      </c>
      <c r="D297" s="157">
        <f t="shared" si="828"/>
        <v>5961</v>
      </c>
      <c r="E297" s="157"/>
      <c r="F297" s="229">
        <f t="shared" si="824"/>
        <v>0</v>
      </c>
      <c r="G297" s="74">
        <f t="shared" si="885"/>
        <v>0</v>
      </c>
      <c r="H297" s="74"/>
      <c r="I297" s="74"/>
      <c r="J297" s="74"/>
      <c r="K297" s="74"/>
      <c r="L297" s="74"/>
      <c r="M297" s="74"/>
      <c r="N297" s="74"/>
      <c r="O297" s="74"/>
      <c r="P297" s="74"/>
      <c r="Q297" s="74"/>
      <c r="R297" s="74"/>
      <c r="S297" s="74"/>
      <c r="T297" s="74"/>
      <c r="U297" s="74"/>
      <c r="V297" s="74"/>
      <c r="W297" s="73"/>
      <c r="X297" s="74"/>
      <c r="Y297" s="74"/>
      <c r="Z297" s="74"/>
      <c r="AA297" s="74"/>
      <c r="AB297" s="74"/>
      <c r="AC297" s="74"/>
      <c r="AD297" s="74"/>
      <c r="AE297" s="74"/>
      <c r="AF297" s="74"/>
      <c r="AG297" s="74"/>
      <c r="AH297" s="74"/>
      <c r="AI297" s="74"/>
      <c r="AJ297" s="74"/>
      <c r="AK297" s="74"/>
      <c r="AL297" s="74"/>
      <c r="AM297" s="74"/>
      <c r="AN297" s="74"/>
      <c r="AO297" s="74"/>
      <c r="AP297" s="74"/>
      <c r="AQ297" s="74"/>
      <c r="AR297" s="74"/>
      <c r="AS297" s="74"/>
      <c r="AT297" s="74"/>
      <c r="AU297" s="74"/>
      <c r="AV297" s="196"/>
      <c r="AW297" s="196"/>
      <c r="AX297" s="196"/>
      <c r="AY297" s="196"/>
      <c r="AZ297" s="74"/>
      <c r="BA297" s="74"/>
      <c r="BB297" s="74"/>
      <c r="BC297" s="192"/>
      <c r="BD297" s="74"/>
      <c r="BE297" s="74"/>
      <c r="BF297" s="74"/>
      <c r="BG297" s="192"/>
      <c r="BH297" s="74">
        <v>5961</v>
      </c>
      <c r="BI297" s="74">
        <v>5961</v>
      </c>
      <c r="BJ297" s="74">
        <v>0</v>
      </c>
      <c r="BK297" s="75">
        <f t="shared" si="861"/>
        <v>0</v>
      </c>
      <c r="BL297" s="74"/>
      <c r="BM297" s="74"/>
      <c r="BN297" s="74"/>
      <c r="BO297" s="192"/>
      <c r="BP297" s="192"/>
      <c r="BQ297" s="74"/>
      <c r="BR297" s="74"/>
      <c r="BS297" s="192"/>
      <c r="BT297" s="74"/>
      <c r="BU297" s="74"/>
      <c r="BV297" s="74"/>
      <c r="BW297" s="74"/>
      <c r="BX297" s="73"/>
      <c r="BY297" s="73"/>
      <c r="BZ297" s="74"/>
      <c r="CA297" s="192"/>
      <c r="CB297" s="74"/>
      <c r="CC297" s="74"/>
      <c r="CD297" s="74"/>
      <c r="CE297" s="192"/>
      <c r="CF297" s="74"/>
      <c r="CG297" s="74"/>
      <c r="CH297" s="74"/>
      <c r="CI297" s="74"/>
      <c r="CJ297" s="74"/>
      <c r="CK297" s="74"/>
      <c r="CL297" s="74"/>
      <c r="CM297" s="74"/>
      <c r="CN297" s="73"/>
      <c r="CO297" s="73"/>
      <c r="CP297" s="74"/>
      <c r="CQ297" s="192"/>
      <c r="CR297" s="73"/>
      <c r="CS297" s="73"/>
      <c r="CT297" s="74"/>
      <c r="CU297" s="192"/>
      <c r="CV297" s="74"/>
      <c r="CW297" s="74"/>
      <c r="CX297" s="74"/>
      <c r="CY297" s="192"/>
      <c r="CZ297" s="74"/>
      <c r="DA297" s="74"/>
      <c r="DB297" s="74"/>
      <c r="DC297" s="192"/>
      <c r="DD297" s="74"/>
      <c r="DE297" s="74"/>
      <c r="DF297" s="74"/>
      <c r="DG297" s="192"/>
      <c r="DH297" s="74"/>
      <c r="DI297" s="74"/>
      <c r="DJ297" s="74"/>
      <c r="DK297" s="192"/>
      <c r="DL297" s="74"/>
      <c r="DM297" s="74"/>
      <c r="DN297" s="74"/>
      <c r="DO297" s="192"/>
      <c r="DP297" s="74"/>
      <c r="DQ297" s="74"/>
      <c r="DR297" s="74"/>
      <c r="DS297" s="74"/>
      <c r="DT297" s="74"/>
      <c r="DU297" s="74"/>
      <c r="DV297" s="74"/>
      <c r="DW297" s="74"/>
      <c r="DX297" s="74"/>
      <c r="DY297" s="74"/>
      <c r="DZ297" s="74"/>
      <c r="EA297" s="74"/>
      <c r="EB297" s="74"/>
      <c r="EC297" s="74"/>
      <c r="ED297" s="74"/>
      <c r="EE297" s="74"/>
      <c r="EF297" s="74"/>
      <c r="EG297" s="74"/>
      <c r="EH297" s="74"/>
      <c r="EI297" s="74"/>
      <c r="EJ297" s="192"/>
      <c r="EK297" s="73"/>
      <c r="EL297" s="74"/>
      <c r="EM297" s="73"/>
      <c r="EN297" s="74"/>
      <c r="EO297" s="74"/>
      <c r="EP297" s="74"/>
      <c r="EQ297" s="74"/>
      <c r="ER297" s="74"/>
      <c r="ES297" s="74"/>
      <c r="ET297" s="74"/>
      <c r="EU297" s="74"/>
      <c r="EV297" s="77"/>
      <c r="EW297" s="77"/>
      <c r="EX297" s="77"/>
      <c r="EY297" s="77"/>
      <c r="EZ297" s="74"/>
      <c r="FA297" s="74"/>
      <c r="FB297" s="74"/>
      <c r="FC297" s="74"/>
      <c r="FD297" s="74"/>
      <c r="FE297" s="74"/>
      <c r="FF297" s="74"/>
      <c r="FG297" s="74"/>
      <c r="FH297" s="74"/>
      <c r="FI297" s="74"/>
      <c r="FJ297" s="74"/>
      <c r="FK297" s="74"/>
      <c r="FL297" s="74"/>
      <c r="FM297" s="74"/>
      <c r="FN297" s="74"/>
      <c r="FO297" s="74"/>
      <c r="FP297" s="74"/>
      <c r="FQ297" s="74"/>
      <c r="FR297" s="74"/>
      <c r="FS297" s="74"/>
      <c r="FT297" s="74"/>
      <c r="FU297" s="74"/>
      <c r="FV297" s="74"/>
      <c r="FW297" s="74"/>
      <c r="FX297" s="74"/>
      <c r="FY297" s="74"/>
      <c r="FZ297" s="74"/>
      <c r="GA297" s="74"/>
      <c r="GB297" s="74"/>
      <c r="GC297" s="74"/>
      <c r="GD297" s="74"/>
      <c r="GE297" s="74"/>
      <c r="GF297" s="74"/>
      <c r="GG297" s="74"/>
      <c r="GH297" s="74"/>
      <c r="GI297" s="74"/>
      <c r="GJ297" s="74"/>
      <c r="GK297" s="74"/>
      <c r="GL297" s="74"/>
      <c r="GM297" s="74"/>
      <c r="GN297" s="74"/>
      <c r="GO297" s="74"/>
      <c r="GP297" s="74"/>
      <c r="GQ297" s="74"/>
      <c r="GR297" s="74"/>
      <c r="GS297" s="74"/>
      <c r="GT297" s="74"/>
      <c r="GU297" s="74"/>
      <c r="GV297" s="74"/>
      <c r="GW297" s="74"/>
      <c r="GX297" s="74"/>
      <c r="GY297" s="74"/>
      <c r="GZ297" s="74"/>
      <c r="HA297" s="74"/>
      <c r="HB297" s="74"/>
      <c r="HC297" s="74"/>
      <c r="HD297" s="74"/>
      <c r="HE297" s="74"/>
      <c r="HF297" s="74"/>
      <c r="HG297" s="74"/>
      <c r="HH297" s="74"/>
      <c r="HI297" s="74"/>
      <c r="HJ297" s="74"/>
      <c r="HK297" s="74"/>
      <c r="HL297" s="74"/>
      <c r="HM297" s="74"/>
      <c r="HN297" s="74"/>
      <c r="HO297" s="74"/>
      <c r="HP297" s="74"/>
      <c r="HQ297" s="74"/>
      <c r="HR297" s="74"/>
      <c r="HS297" s="74"/>
      <c r="HT297" s="74"/>
      <c r="HU297" s="74"/>
      <c r="HV297" s="74"/>
      <c r="HW297" s="74"/>
      <c r="HX297" s="74"/>
      <c r="HY297" s="74"/>
      <c r="HZ297" s="74"/>
      <c r="IA297" s="74"/>
      <c r="IB297" s="74"/>
      <c r="IC297" s="74"/>
      <c r="ID297" s="74"/>
      <c r="IE297" s="74"/>
      <c r="IF297" s="74"/>
      <c r="IG297" s="74"/>
      <c r="IH297" s="74"/>
      <c r="II297" s="74"/>
      <c r="IJ297" s="74"/>
      <c r="IK297" s="74"/>
      <c r="IL297" s="74"/>
      <c r="IM297" s="74"/>
    </row>
    <row r="298" spans="1:247" ht="15.75" x14ac:dyDescent="0.25">
      <c r="A298" s="10" t="s">
        <v>432</v>
      </c>
      <c r="B298" s="157">
        <f t="shared" si="826"/>
        <v>4434</v>
      </c>
      <c r="C298" s="157">
        <f t="shared" si="827"/>
        <v>4434</v>
      </c>
      <c r="D298" s="157">
        <f t="shared" si="828"/>
        <v>4434</v>
      </c>
      <c r="E298" s="157"/>
      <c r="F298" s="229">
        <f t="shared" si="824"/>
        <v>0</v>
      </c>
      <c r="G298" s="74">
        <f t="shared" si="885"/>
        <v>0</v>
      </c>
      <c r="H298" s="74"/>
      <c r="I298" s="74"/>
      <c r="J298" s="74"/>
      <c r="K298" s="74"/>
      <c r="L298" s="74"/>
      <c r="M298" s="74"/>
      <c r="N298" s="74"/>
      <c r="O298" s="74"/>
      <c r="P298" s="74"/>
      <c r="Q298" s="74"/>
      <c r="R298" s="74"/>
      <c r="S298" s="74"/>
      <c r="T298" s="74"/>
      <c r="U298" s="74"/>
      <c r="V298" s="74"/>
      <c r="W298" s="73"/>
      <c r="X298" s="74"/>
      <c r="Y298" s="74"/>
      <c r="Z298" s="74"/>
      <c r="AA298" s="74"/>
      <c r="AB298" s="74"/>
      <c r="AC298" s="74"/>
      <c r="AD298" s="74"/>
      <c r="AE298" s="74"/>
      <c r="AF298" s="74"/>
      <c r="AG298" s="74"/>
      <c r="AH298" s="74"/>
      <c r="AI298" s="74"/>
      <c r="AJ298" s="74"/>
      <c r="AK298" s="74"/>
      <c r="AL298" s="74"/>
      <c r="AM298" s="74"/>
      <c r="AN298" s="74"/>
      <c r="AO298" s="74"/>
      <c r="AP298" s="74"/>
      <c r="AQ298" s="74"/>
      <c r="AR298" s="74"/>
      <c r="AS298" s="74"/>
      <c r="AT298" s="74"/>
      <c r="AU298" s="74"/>
      <c r="AV298" s="196"/>
      <c r="AW298" s="196"/>
      <c r="AX298" s="196"/>
      <c r="AY298" s="196"/>
      <c r="AZ298" s="74"/>
      <c r="BA298" s="74"/>
      <c r="BB298" s="74"/>
      <c r="BC298" s="192"/>
      <c r="BD298" s="74"/>
      <c r="BE298" s="74"/>
      <c r="BF298" s="74"/>
      <c r="BG298" s="192"/>
      <c r="BH298" s="74">
        <v>4434</v>
      </c>
      <c r="BI298" s="74">
        <v>4434</v>
      </c>
      <c r="BJ298" s="74">
        <v>0</v>
      </c>
      <c r="BK298" s="75">
        <f t="shared" si="861"/>
        <v>0</v>
      </c>
      <c r="BL298" s="74"/>
      <c r="BM298" s="74"/>
      <c r="BN298" s="74"/>
      <c r="BO298" s="192"/>
      <c r="BP298" s="192"/>
      <c r="BQ298" s="74"/>
      <c r="BR298" s="74"/>
      <c r="BS298" s="192"/>
      <c r="BT298" s="74"/>
      <c r="BU298" s="74"/>
      <c r="BV298" s="74"/>
      <c r="BW298" s="74"/>
      <c r="BX298" s="73"/>
      <c r="BY298" s="73"/>
      <c r="BZ298" s="74"/>
      <c r="CA298" s="192"/>
      <c r="CB298" s="74"/>
      <c r="CC298" s="74"/>
      <c r="CD298" s="74"/>
      <c r="CE298" s="192"/>
      <c r="CF298" s="74"/>
      <c r="CG298" s="74"/>
      <c r="CH298" s="74"/>
      <c r="CI298" s="74"/>
      <c r="CJ298" s="74"/>
      <c r="CK298" s="74"/>
      <c r="CL298" s="74"/>
      <c r="CM298" s="74"/>
      <c r="CN298" s="73"/>
      <c r="CO298" s="73"/>
      <c r="CP298" s="74"/>
      <c r="CQ298" s="192"/>
      <c r="CR298" s="73"/>
      <c r="CS298" s="73"/>
      <c r="CT298" s="74"/>
      <c r="CU298" s="192"/>
      <c r="CV298" s="74"/>
      <c r="CW298" s="74"/>
      <c r="CX298" s="74"/>
      <c r="CY298" s="192"/>
      <c r="CZ298" s="74"/>
      <c r="DA298" s="74"/>
      <c r="DB298" s="74"/>
      <c r="DC298" s="192"/>
      <c r="DD298" s="74"/>
      <c r="DE298" s="74"/>
      <c r="DF298" s="74"/>
      <c r="DG298" s="192"/>
      <c r="DH298" s="74"/>
      <c r="DI298" s="74"/>
      <c r="DJ298" s="74"/>
      <c r="DK298" s="192"/>
      <c r="DL298" s="74"/>
      <c r="DM298" s="74"/>
      <c r="DN298" s="74"/>
      <c r="DO298" s="192"/>
      <c r="DP298" s="74"/>
      <c r="DQ298" s="74"/>
      <c r="DR298" s="74"/>
      <c r="DS298" s="74"/>
      <c r="DT298" s="74"/>
      <c r="DU298" s="74"/>
      <c r="DV298" s="74"/>
      <c r="DW298" s="74"/>
      <c r="DX298" s="74"/>
      <c r="DY298" s="74"/>
      <c r="DZ298" s="74"/>
      <c r="EA298" s="74"/>
      <c r="EB298" s="74"/>
      <c r="EC298" s="74"/>
      <c r="ED298" s="74"/>
      <c r="EE298" s="74"/>
      <c r="EF298" s="74"/>
      <c r="EG298" s="74"/>
      <c r="EH298" s="74"/>
      <c r="EI298" s="74"/>
      <c r="EJ298" s="192"/>
      <c r="EK298" s="73"/>
      <c r="EL298" s="74"/>
      <c r="EM298" s="73"/>
      <c r="EN298" s="74"/>
      <c r="EO298" s="74"/>
      <c r="EP298" s="74"/>
      <c r="EQ298" s="74"/>
      <c r="ER298" s="74"/>
      <c r="ES298" s="74"/>
      <c r="ET298" s="74"/>
      <c r="EU298" s="74"/>
      <c r="EV298" s="77"/>
      <c r="EW298" s="77"/>
      <c r="EX298" s="77"/>
      <c r="EY298" s="77"/>
      <c r="EZ298" s="74"/>
      <c r="FA298" s="74"/>
      <c r="FB298" s="74"/>
      <c r="FC298" s="74"/>
      <c r="FD298" s="74"/>
      <c r="FE298" s="74"/>
      <c r="FF298" s="74"/>
      <c r="FG298" s="74"/>
      <c r="FH298" s="74"/>
      <c r="FI298" s="74"/>
      <c r="FJ298" s="74"/>
      <c r="FK298" s="74"/>
      <c r="FL298" s="74"/>
      <c r="FM298" s="74"/>
      <c r="FN298" s="74"/>
      <c r="FO298" s="74"/>
      <c r="FP298" s="74"/>
      <c r="FQ298" s="74"/>
      <c r="FR298" s="74"/>
      <c r="FS298" s="74"/>
      <c r="FT298" s="74"/>
      <c r="FU298" s="74"/>
      <c r="FV298" s="74"/>
      <c r="FW298" s="74"/>
      <c r="FX298" s="74"/>
      <c r="FY298" s="74"/>
      <c r="FZ298" s="74"/>
      <c r="GA298" s="74"/>
      <c r="GB298" s="74"/>
      <c r="GC298" s="74"/>
      <c r="GD298" s="74"/>
      <c r="GE298" s="74"/>
      <c r="GF298" s="74"/>
      <c r="GG298" s="74"/>
      <c r="GH298" s="74"/>
      <c r="GI298" s="74"/>
      <c r="GJ298" s="74"/>
      <c r="GK298" s="74"/>
      <c r="GL298" s="74"/>
      <c r="GM298" s="74"/>
      <c r="GN298" s="74"/>
      <c r="GO298" s="74"/>
      <c r="GP298" s="74"/>
      <c r="GQ298" s="74"/>
      <c r="GR298" s="74"/>
      <c r="GS298" s="74"/>
      <c r="GT298" s="74"/>
      <c r="GU298" s="74"/>
      <c r="GV298" s="74"/>
      <c r="GW298" s="74"/>
      <c r="GX298" s="74"/>
      <c r="GY298" s="74"/>
      <c r="GZ298" s="74"/>
      <c r="HA298" s="74"/>
      <c r="HB298" s="74"/>
      <c r="HC298" s="74"/>
      <c r="HD298" s="74"/>
      <c r="HE298" s="74"/>
      <c r="HF298" s="74"/>
      <c r="HG298" s="74"/>
      <c r="HH298" s="74"/>
      <c r="HI298" s="74"/>
      <c r="HJ298" s="74"/>
      <c r="HK298" s="74"/>
      <c r="HL298" s="74"/>
      <c r="HM298" s="74"/>
      <c r="HN298" s="74"/>
      <c r="HO298" s="74"/>
      <c r="HP298" s="74"/>
      <c r="HQ298" s="74"/>
      <c r="HR298" s="74"/>
      <c r="HS298" s="74"/>
      <c r="HT298" s="74"/>
      <c r="HU298" s="74"/>
      <c r="HV298" s="74"/>
      <c r="HW298" s="74"/>
      <c r="HX298" s="74"/>
      <c r="HY298" s="74"/>
      <c r="HZ298" s="74"/>
      <c r="IA298" s="74"/>
      <c r="IB298" s="74"/>
      <c r="IC298" s="74"/>
      <c r="ID298" s="74"/>
      <c r="IE298" s="74"/>
      <c r="IF298" s="74"/>
      <c r="IG298" s="74"/>
      <c r="IH298" s="74"/>
      <c r="II298" s="74"/>
      <c r="IJ298" s="74"/>
      <c r="IK298" s="74"/>
      <c r="IL298" s="74"/>
      <c r="IM298" s="74"/>
    </row>
    <row r="299" spans="1:247" ht="15.75" x14ac:dyDescent="0.25">
      <c r="A299" s="10" t="s">
        <v>257</v>
      </c>
      <c r="B299" s="157">
        <f t="shared" si="826"/>
        <v>3759</v>
      </c>
      <c r="C299" s="157">
        <f t="shared" si="827"/>
        <v>5929.2800000000007</v>
      </c>
      <c r="D299" s="157">
        <f t="shared" si="828"/>
        <v>5929.2800000000007</v>
      </c>
      <c r="E299" s="157"/>
      <c r="F299" s="229">
        <f t="shared" si="824"/>
        <v>0</v>
      </c>
      <c r="G299" s="74">
        <f t="shared" si="885"/>
        <v>0</v>
      </c>
      <c r="H299" s="74"/>
      <c r="I299" s="74"/>
      <c r="J299" s="74"/>
      <c r="K299" s="74"/>
      <c r="L299" s="74"/>
      <c r="M299" s="74"/>
      <c r="N299" s="74"/>
      <c r="O299" s="74"/>
      <c r="P299" s="74"/>
      <c r="Q299" s="74"/>
      <c r="R299" s="74"/>
      <c r="S299" s="74"/>
      <c r="T299" s="74"/>
      <c r="U299" s="74"/>
      <c r="V299" s="74">
        <v>0</v>
      </c>
      <c r="W299" s="73"/>
      <c r="X299" s="74"/>
      <c r="Y299" s="74"/>
      <c r="Z299" s="74"/>
      <c r="AA299" s="74"/>
      <c r="AB299" s="74"/>
      <c r="AC299" s="74"/>
      <c r="AD299" s="74"/>
      <c r="AE299" s="74"/>
      <c r="AF299" s="74"/>
      <c r="AG299" s="74"/>
      <c r="AH299" s="74"/>
      <c r="AI299" s="74"/>
      <c r="AJ299" s="74"/>
      <c r="AK299" s="74"/>
      <c r="AL299" s="74"/>
      <c r="AM299" s="74"/>
      <c r="AN299" s="74"/>
      <c r="AO299" s="74"/>
      <c r="AP299" s="74"/>
      <c r="AQ299" s="74"/>
      <c r="AR299" s="74"/>
      <c r="AS299" s="74"/>
      <c r="AT299" s="74"/>
      <c r="AU299" s="74"/>
      <c r="AV299" s="196"/>
      <c r="AW299" s="196"/>
      <c r="AX299" s="196"/>
      <c r="AY299" s="196"/>
      <c r="AZ299" s="74"/>
      <c r="BA299" s="74"/>
      <c r="BB299" s="74"/>
      <c r="BC299" s="192"/>
      <c r="BD299" s="74"/>
      <c r="BE299" s="74"/>
      <c r="BF299" s="74"/>
      <c r="BG299" s="192"/>
      <c r="BH299" s="74">
        <v>3759</v>
      </c>
      <c r="BI299" s="74">
        <v>3759</v>
      </c>
      <c r="BJ299" s="74">
        <v>0</v>
      </c>
      <c r="BK299" s="75">
        <f t="shared" si="861"/>
        <v>0</v>
      </c>
      <c r="BL299" s="74"/>
      <c r="BM299" s="74"/>
      <c r="BN299" s="74"/>
      <c r="BO299" s="192"/>
      <c r="BP299" s="192"/>
      <c r="BQ299" s="74"/>
      <c r="BR299" s="74"/>
      <c r="BS299" s="192"/>
      <c r="BT299" s="74"/>
      <c r="BU299" s="74">
        <v>2170.2800000000002</v>
      </c>
      <c r="BV299" s="74"/>
      <c r="BW299" s="74"/>
      <c r="BX299" s="73"/>
      <c r="BY299" s="73"/>
      <c r="BZ299" s="74"/>
      <c r="CA299" s="192"/>
      <c r="CB299" s="74"/>
      <c r="CC299" s="74"/>
      <c r="CD299" s="74"/>
      <c r="CE299" s="192"/>
      <c r="CF299" s="74"/>
      <c r="CG299" s="74"/>
      <c r="CH299" s="74"/>
      <c r="CI299" s="74"/>
      <c r="CJ299" s="74"/>
      <c r="CK299" s="74"/>
      <c r="CL299" s="74"/>
      <c r="CM299" s="74"/>
      <c r="CN299" s="73"/>
      <c r="CO299" s="73"/>
      <c r="CP299" s="74"/>
      <c r="CQ299" s="192"/>
      <c r="CR299" s="73"/>
      <c r="CS299" s="73"/>
      <c r="CT299" s="74"/>
      <c r="CU299" s="192"/>
      <c r="CV299" s="74"/>
      <c r="CW299" s="74"/>
      <c r="CX299" s="74"/>
      <c r="CY299" s="192"/>
      <c r="CZ299" s="74"/>
      <c r="DA299" s="74"/>
      <c r="DB299" s="74"/>
      <c r="DC299" s="192"/>
      <c r="DD299" s="74"/>
      <c r="DE299" s="74"/>
      <c r="DF299" s="74"/>
      <c r="DG299" s="192"/>
      <c r="DH299" s="74"/>
      <c r="DI299" s="74"/>
      <c r="DJ299" s="74"/>
      <c r="DK299" s="192"/>
      <c r="DL299" s="74"/>
      <c r="DM299" s="74"/>
      <c r="DN299" s="74"/>
      <c r="DO299" s="192"/>
      <c r="DP299" s="74"/>
      <c r="DQ299" s="74"/>
      <c r="DR299" s="74"/>
      <c r="DS299" s="74"/>
      <c r="DT299" s="74"/>
      <c r="DU299" s="74"/>
      <c r="DV299" s="74"/>
      <c r="DW299" s="74"/>
      <c r="DX299" s="74"/>
      <c r="DY299" s="74"/>
      <c r="DZ299" s="74"/>
      <c r="EA299" s="74"/>
      <c r="EB299" s="74"/>
      <c r="EC299" s="74"/>
      <c r="ED299" s="74"/>
      <c r="EE299" s="74"/>
      <c r="EF299" s="74"/>
      <c r="EG299" s="74"/>
      <c r="EH299" s="74"/>
      <c r="EI299" s="74"/>
      <c r="EJ299" s="192"/>
      <c r="EK299" s="73"/>
      <c r="EL299" s="74"/>
      <c r="EM299" s="73"/>
      <c r="EN299" s="74"/>
      <c r="EO299" s="74"/>
      <c r="EP299" s="74"/>
      <c r="EQ299" s="74"/>
      <c r="ER299" s="74"/>
      <c r="ES299" s="74"/>
      <c r="ET299" s="74"/>
      <c r="EU299" s="74"/>
      <c r="EV299" s="77"/>
      <c r="EW299" s="77"/>
      <c r="EX299" s="77"/>
      <c r="EY299" s="77"/>
      <c r="EZ299" s="74"/>
      <c r="FA299" s="74"/>
      <c r="FB299" s="74"/>
      <c r="FC299" s="74"/>
      <c r="FD299" s="74"/>
      <c r="FE299" s="74"/>
      <c r="FF299" s="74"/>
      <c r="FG299" s="74"/>
      <c r="FH299" s="74"/>
      <c r="FI299" s="74"/>
      <c r="FJ299" s="74"/>
      <c r="FK299" s="74"/>
      <c r="FL299" s="74"/>
      <c r="FM299" s="74"/>
      <c r="FN299" s="74"/>
      <c r="FO299" s="74"/>
      <c r="FP299" s="74"/>
      <c r="FQ299" s="74"/>
      <c r="FR299" s="74"/>
      <c r="FS299" s="74"/>
      <c r="FT299" s="74"/>
      <c r="FU299" s="74"/>
      <c r="FV299" s="74"/>
      <c r="FW299" s="74"/>
      <c r="FX299" s="74"/>
      <c r="FY299" s="74"/>
      <c r="FZ299" s="74"/>
      <c r="GA299" s="74"/>
      <c r="GB299" s="74"/>
      <c r="GC299" s="74"/>
      <c r="GD299" s="74"/>
      <c r="GE299" s="74"/>
      <c r="GF299" s="74"/>
      <c r="GG299" s="74"/>
      <c r="GH299" s="74"/>
      <c r="GI299" s="74"/>
      <c r="GJ299" s="74"/>
      <c r="GK299" s="74"/>
      <c r="GL299" s="74"/>
      <c r="GM299" s="74"/>
      <c r="GN299" s="74"/>
      <c r="GO299" s="74"/>
      <c r="GP299" s="74"/>
      <c r="GQ299" s="74"/>
      <c r="GR299" s="74"/>
      <c r="GS299" s="74"/>
      <c r="GT299" s="74"/>
      <c r="GU299" s="74"/>
      <c r="GV299" s="74"/>
      <c r="GW299" s="74"/>
      <c r="GX299" s="74"/>
      <c r="GY299" s="74"/>
      <c r="GZ299" s="74"/>
      <c r="HA299" s="74"/>
      <c r="HB299" s="74"/>
      <c r="HC299" s="74"/>
      <c r="HD299" s="74"/>
      <c r="HE299" s="74"/>
      <c r="HF299" s="74"/>
      <c r="HG299" s="74"/>
      <c r="HH299" s="74"/>
      <c r="HI299" s="74"/>
      <c r="HJ299" s="74"/>
      <c r="HK299" s="74"/>
      <c r="HL299" s="74"/>
      <c r="HM299" s="74"/>
      <c r="HN299" s="74"/>
      <c r="HO299" s="74"/>
      <c r="HP299" s="74"/>
      <c r="HQ299" s="74"/>
      <c r="HR299" s="74"/>
      <c r="HS299" s="74"/>
      <c r="HT299" s="74"/>
      <c r="HU299" s="74"/>
      <c r="HV299" s="74"/>
      <c r="HW299" s="74"/>
      <c r="HX299" s="74"/>
      <c r="HY299" s="74"/>
      <c r="HZ299" s="74"/>
      <c r="IA299" s="74"/>
      <c r="IB299" s="74"/>
      <c r="IC299" s="74"/>
      <c r="ID299" s="74"/>
      <c r="IE299" s="74"/>
      <c r="IF299" s="74"/>
      <c r="IG299" s="74"/>
      <c r="IH299" s="74"/>
      <c r="II299" s="74"/>
      <c r="IJ299" s="74"/>
      <c r="IK299" s="74"/>
      <c r="IL299" s="74"/>
      <c r="IM299" s="74"/>
    </row>
    <row r="300" spans="1:247" s="69" customFormat="1" ht="31.5" x14ac:dyDescent="0.25">
      <c r="A300" s="80" t="s">
        <v>268</v>
      </c>
      <c r="B300" s="156">
        <f t="shared" si="826"/>
        <v>83165.980729999996</v>
      </c>
      <c r="C300" s="156">
        <f t="shared" si="827"/>
        <v>83095.126569999993</v>
      </c>
      <c r="D300" s="156">
        <f t="shared" si="828"/>
        <v>83095.126569999993</v>
      </c>
      <c r="E300" s="156"/>
      <c r="F300" s="228">
        <f t="shared" si="824"/>
        <v>8392.3121599999995</v>
      </c>
      <c r="G300" s="71">
        <f t="shared" si="885"/>
        <v>10.099644234767787</v>
      </c>
      <c r="H300" s="72">
        <f>H301+H302+H303+H304+H305+H306+H307+H308+H309</f>
        <v>2732.2712700000002</v>
      </c>
      <c r="I300" s="72">
        <f>I301+I302+I303+I304+I305+I306+I307+I308+I309</f>
        <v>2732.2712700000002</v>
      </c>
      <c r="J300" s="72">
        <f>J301+J302+J303+J304+J305+J306+J307+J308+J309</f>
        <v>802.47190999999998</v>
      </c>
      <c r="K300" s="71">
        <f t="shared" ref="K300:K301" si="928">J300/I300*100</f>
        <v>29.370140469251428</v>
      </c>
      <c r="L300" s="72">
        <f t="shared" ref="L300" si="929">L301+L302+L303+L304+L305+L306+L307+L308+L309</f>
        <v>0</v>
      </c>
      <c r="M300" s="72">
        <f t="shared" ref="M300:O300" si="930">M301+M302+M303+M304+M305+M306+M307+M308+M309</f>
        <v>0</v>
      </c>
      <c r="N300" s="72">
        <f t="shared" si="930"/>
        <v>0</v>
      </c>
      <c r="O300" s="72">
        <f t="shared" si="930"/>
        <v>0</v>
      </c>
      <c r="P300" s="72">
        <f t="shared" ref="P300" si="931">P301+P302+P303+P304+P305+P306+P307+P308+P309</f>
        <v>0</v>
      </c>
      <c r="Q300" s="72">
        <f t="shared" ref="Q300:V300" si="932">Q301+Q302+Q303+Q304+Q305+Q306+Q307+Q308+Q309</f>
        <v>0</v>
      </c>
      <c r="R300" s="72">
        <f t="shared" si="932"/>
        <v>0</v>
      </c>
      <c r="S300" s="72">
        <f t="shared" si="932"/>
        <v>0</v>
      </c>
      <c r="T300" s="72">
        <f t="shared" ref="T300" si="933">T301+T302+T303+T304+T305+T306+T307+T308+T309</f>
        <v>714.28570999999999</v>
      </c>
      <c r="U300" s="72">
        <f t="shared" si="932"/>
        <v>714.28570999999999</v>
      </c>
      <c r="V300" s="72">
        <f t="shared" si="932"/>
        <v>0</v>
      </c>
      <c r="W300" s="72">
        <f>V300/U300*100</f>
        <v>0</v>
      </c>
      <c r="X300" s="72">
        <f>X301+X302+X303+X304+X305+X306+X307+X308+X309</f>
        <v>112.35955</v>
      </c>
      <c r="Y300" s="72">
        <f>Y301+Y302+Y303+Y304+Y305+Y306+Y307+Y308+Y309</f>
        <v>112.35955</v>
      </c>
      <c r="Z300" s="72">
        <f>Z301+Z302+Z303+Z304+Z305+Z306+Z307+Z308+Z309</f>
        <v>112.35955</v>
      </c>
      <c r="AA300" s="72">
        <f>Z300/Y300*100</f>
        <v>100</v>
      </c>
      <c r="AB300" s="72"/>
      <c r="AC300" s="72"/>
      <c r="AD300" s="72"/>
      <c r="AE300" s="71"/>
      <c r="AF300" s="72">
        <f>AF301+AF302+AF303+AF304+AF305+AF306+AF307+AF308+AF309</f>
        <v>62.764199999999995</v>
      </c>
      <c r="AG300" s="72">
        <f>AG301+AG302+AG303+AG304+AG305+AG306+AG307+AG308+AG309</f>
        <v>62.764199999999995</v>
      </c>
      <c r="AH300" s="72">
        <f>AH301+AH302+AH303+AH304+AH305+AH306+AH307+AH308+AH309</f>
        <v>62.764199999999995</v>
      </c>
      <c r="AI300" s="71">
        <f>AH300/AG300*100</f>
        <v>100</v>
      </c>
      <c r="AJ300" s="71"/>
      <c r="AK300" s="72">
        <f>AK301+AK302+AK303+AK304+AK305+AK306+AK307+AK308+AK309</f>
        <v>0</v>
      </c>
      <c r="AL300" s="72">
        <f>AL301+AL302+AL303+AL304+AL305+AL306+AL307+AL308+AL309</f>
        <v>0</v>
      </c>
      <c r="AM300" s="72">
        <f>AM301+AM302+AM303+AM304+AM305+AM306+AM307+AM308+AM309</f>
        <v>0</v>
      </c>
      <c r="AN300" s="72"/>
      <c r="AO300" s="72">
        <f>AO301+AO302+AO303+AO304+AO305+AO306+AO307+AO308+AO309</f>
        <v>0</v>
      </c>
      <c r="AP300" s="72">
        <f>AP301+AP302+AP303+AP304+AP305+AP306+AP307+AP308+AP309</f>
        <v>0</v>
      </c>
      <c r="AQ300" s="71"/>
      <c r="AR300" s="72">
        <f>AR301+AR302+AR303+AR304+AR305+AR306+AR307+AR308+AR309</f>
        <v>6000</v>
      </c>
      <c r="AS300" s="72">
        <f>AS301+AS302+AS303+AS304+AS305+AS306+AS307+AS308+AS309</f>
        <v>6000</v>
      </c>
      <c r="AT300" s="72">
        <f>AT301+AT302+AT303+AT304+AT305+AT306+AT307+AT308+AT309</f>
        <v>0</v>
      </c>
      <c r="AU300" s="71">
        <f>AT300/AS300*100</f>
        <v>0</v>
      </c>
      <c r="AV300" s="72">
        <f t="shared" ref="AV300" si="934">AV301+AV302+AV303+AV304+AV305+AV306+AV307+AV308+AV309</f>
        <v>24479.4</v>
      </c>
      <c r="AW300" s="72">
        <f t="shared" ref="AW300:BB300" si="935">AW301+AW302+AW303+AW304+AW305+AW306+AW307+AW308+AW309</f>
        <v>24479.4</v>
      </c>
      <c r="AX300" s="72">
        <f t="shared" si="935"/>
        <v>4077.0704999999998</v>
      </c>
      <c r="AY300" s="72">
        <f t="shared" si="935"/>
        <v>16.655107968332555</v>
      </c>
      <c r="AZ300" s="72">
        <f t="shared" ref="AZ300" si="936">AZ301+AZ302+AZ303+AZ304+AZ305+AZ306+AZ307+AZ308+AZ309</f>
        <v>0</v>
      </c>
      <c r="BA300" s="72">
        <f t="shared" si="935"/>
        <v>0</v>
      </c>
      <c r="BB300" s="72">
        <f t="shared" si="935"/>
        <v>0</v>
      </c>
      <c r="BC300" s="72"/>
      <c r="BD300" s="71"/>
      <c r="BE300" s="72">
        <f>BE301+BE302+BE303+BE304+BE305+BE306+BE307+BE308+BE309</f>
        <v>0</v>
      </c>
      <c r="BF300" s="72">
        <f>BF301+BF302+BF303+BF304+BF305+BF306+BF307+BF308+BF309</f>
        <v>0</v>
      </c>
      <c r="BG300" s="72">
        <f>BG301+BG302+BG303+BG304+BG305+BG306+BG307+BG308+BG309</f>
        <v>0</v>
      </c>
      <c r="BH300" s="72">
        <f t="shared" ref="BH300" si="937">BH301+BH302+BH303+BH304+BH305+BH306+BH307+BH308+BH309</f>
        <v>32418</v>
      </c>
      <c r="BI300" s="72">
        <f t="shared" ref="BI300:BN300" si="938">BI301+BI302+BI303+BI304+BI305+BI306+BI307+BI308+BI309</f>
        <v>32418</v>
      </c>
      <c r="BJ300" s="72">
        <f t="shared" si="938"/>
        <v>0</v>
      </c>
      <c r="BK300" s="193">
        <f t="shared" si="861"/>
        <v>0</v>
      </c>
      <c r="BL300" s="72">
        <f t="shared" ref="BL300" si="939">BL301+BL302+BL303+BL304+BL305+BL306+BL307+BL308+BL309</f>
        <v>0</v>
      </c>
      <c r="BM300" s="72">
        <f t="shared" si="938"/>
        <v>0</v>
      </c>
      <c r="BN300" s="72">
        <f t="shared" si="938"/>
        <v>0</v>
      </c>
      <c r="BO300" s="71"/>
      <c r="BP300" s="72"/>
      <c r="BQ300" s="72">
        <f>BQ301+BQ302+BQ303+BQ304+BQ305+BQ306+BQ307+BQ308+BQ309</f>
        <v>0</v>
      </c>
      <c r="BR300" s="72">
        <f>BR301+BR302+BR303+BR304+BR305+BR306+BR307+BR308+BR309</f>
        <v>0</v>
      </c>
      <c r="BS300" s="72">
        <f>BS301+BS302+BS303+BS304+BS305+BS306+BS307+BS308+BS309</f>
        <v>0</v>
      </c>
      <c r="BT300" s="72"/>
      <c r="BU300" s="72">
        <f>BU301+BU302+BU303+BU304+BU305+BU306+BU307+BU308+BU309</f>
        <v>4033.0058399999998</v>
      </c>
      <c r="BV300" s="72">
        <f>BV301+BV302+BV303+BV304+BV305+BV306+BV307+BV308+BV309</f>
        <v>0</v>
      </c>
      <c r="BW300" s="71"/>
      <c r="BX300" s="72">
        <f t="shared" ref="BX300:BY300" si="940">BX301+BX302+BX303+BX304+BX305+BX306+BX307+BX308+BX309</f>
        <v>13646.9</v>
      </c>
      <c r="BY300" s="72">
        <f t="shared" si="940"/>
        <v>8291.7900000000009</v>
      </c>
      <c r="BZ300" s="72">
        <f t="shared" ref="BZ300" si="941">BZ301+BZ302+BZ303+BZ304+BZ305+BZ306+BZ307+BZ308+BZ309</f>
        <v>3337.6460000000002</v>
      </c>
      <c r="CA300" s="72">
        <f>BZ300/BY300*100</f>
        <v>40.252418355988276</v>
      </c>
      <c r="CB300" s="72">
        <f t="shared" ref="CB300" si="942">CB301+CB302+CB303+CB304+CB305+CB306+CB307+CB308+CB309</f>
        <v>1000</v>
      </c>
      <c r="CC300" s="72">
        <f t="shared" ref="CC300:CH300" si="943">CC301+CC302+CC303+CC304+CC305+CC306+CC307+CC308+CC309</f>
        <v>1000</v>
      </c>
      <c r="CD300" s="72">
        <f t="shared" si="943"/>
        <v>0</v>
      </c>
      <c r="CE300" s="72">
        <f>CD300/CC300*100</f>
        <v>0</v>
      </c>
      <c r="CF300" s="72">
        <f t="shared" ref="CF300" si="944">CF301+CF302+CF303+CF304+CF305+CF306+CF307+CF308+CF309</f>
        <v>1000</v>
      </c>
      <c r="CG300" s="72">
        <f t="shared" si="943"/>
        <v>1000</v>
      </c>
      <c r="CH300" s="72">
        <f t="shared" si="943"/>
        <v>0</v>
      </c>
      <c r="CI300" s="72">
        <f>CH300/CG300*100</f>
        <v>0</v>
      </c>
      <c r="CJ300" s="72">
        <f t="shared" ref="CJ300" si="945">CJ301+CJ302+CJ303+CJ304+CJ305+CJ306+CJ307+CJ308+CJ309</f>
        <v>500</v>
      </c>
      <c r="CK300" s="72">
        <f t="shared" ref="CK300:CL300" si="946">CK301+CK302+CK303+CK304+CK305+CK306+CK307+CK308+CK309</f>
        <v>500</v>
      </c>
      <c r="CL300" s="72">
        <f t="shared" si="946"/>
        <v>0</v>
      </c>
      <c r="CM300" s="72">
        <f>CL300/CK300*100</f>
        <v>0</v>
      </c>
      <c r="CN300" s="72">
        <f t="shared" ref="CN300:CQ300" si="947">CN301+CN302+CN303+CN304+CN305+CN306+CN307+CN308+CN309</f>
        <v>0</v>
      </c>
      <c r="CO300" s="72">
        <f t="shared" si="947"/>
        <v>0</v>
      </c>
      <c r="CP300" s="72">
        <f t="shared" si="947"/>
        <v>0</v>
      </c>
      <c r="CQ300" s="72">
        <f t="shared" si="947"/>
        <v>0</v>
      </c>
      <c r="CR300" s="72">
        <f t="shared" ref="CR300:CU300" si="948">CR301+CR302+CR303+CR304+CR305+CR306+CR307+CR308+CR309</f>
        <v>0</v>
      </c>
      <c r="CS300" s="72">
        <f t="shared" si="948"/>
        <v>0</v>
      </c>
      <c r="CT300" s="72">
        <f t="shared" si="948"/>
        <v>0</v>
      </c>
      <c r="CU300" s="72">
        <f t="shared" si="948"/>
        <v>0</v>
      </c>
      <c r="CV300" s="72"/>
      <c r="CW300" s="72"/>
      <c r="CX300" s="72">
        <f>CX301+CX302+CX303+CX304+CX305+CX306+CX307+CX308+CX309</f>
        <v>0</v>
      </c>
      <c r="CY300" s="72"/>
      <c r="CZ300" s="72">
        <f t="shared" ref="CZ300:DC300" si="949">CZ301+CZ302+CZ303+CZ304+CZ305+CZ306+CZ307+CZ308+CZ309</f>
        <v>0</v>
      </c>
      <c r="DA300" s="72">
        <f t="shared" si="949"/>
        <v>0</v>
      </c>
      <c r="DB300" s="72">
        <f t="shared" si="949"/>
        <v>0</v>
      </c>
      <c r="DC300" s="72">
        <f t="shared" si="949"/>
        <v>0</v>
      </c>
      <c r="DD300" s="72">
        <f t="shared" ref="DD300:DK300" si="950">DD301+DD302+DD303+DD304+DD305+DD306+DD307+DD308+DD309</f>
        <v>0</v>
      </c>
      <c r="DE300" s="72">
        <f t="shared" ref="DE300:DH300" si="951">DE301+DE302+DE303+DE304+DE305+DE306+DE307+DE308+DE309</f>
        <v>0</v>
      </c>
      <c r="DF300" s="72">
        <f t="shared" si="951"/>
        <v>0</v>
      </c>
      <c r="DG300" s="72">
        <f t="shared" si="951"/>
        <v>0</v>
      </c>
      <c r="DH300" s="72">
        <f t="shared" si="951"/>
        <v>0</v>
      </c>
      <c r="DI300" s="72">
        <f t="shared" si="950"/>
        <v>0</v>
      </c>
      <c r="DJ300" s="72">
        <f t="shared" si="950"/>
        <v>0</v>
      </c>
      <c r="DK300" s="72">
        <f t="shared" si="950"/>
        <v>0</v>
      </c>
      <c r="DL300" s="72">
        <f t="shared" ref="DL300:DO300" si="952">DL301+DL302+DL303+DL304+DL305+DL306+DL307+DL308+DL309</f>
        <v>0</v>
      </c>
      <c r="DM300" s="72">
        <f t="shared" si="952"/>
        <v>0</v>
      </c>
      <c r="DN300" s="72">
        <f t="shared" si="952"/>
        <v>0</v>
      </c>
      <c r="DO300" s="72">
        <f t="shared" si="952"/>
        <v>0</v>
      </c>
      <c r="DP300" s="72">
        <f t="shared" ref="DP300:DR300" si="953">DP301+DP302+DP303+DP304+DP305+DP306+DP307+DP308+DP309</f>
        <v>0</v>
      </c>
      <c r="DQ300" s="72">
        <f t="shared" si="953"/>
        <v>0</v>
      </c>
      <c r="DR300" s="72">
        <f t="shared" si="953"/>
        <v>0</v>
      </c>
      <c r="DS300" s="71"/>
      <c r="DT300" s="71"/>
      <c r="DU300" s="72">
        <f>DU301+DU302+DU303+DU304+DU305+DU306+DU307+DU308+DU309</f>
        <v>0</v>
      </c>
      <c r="DV300" s="72">
        <f>DV301+DV302+DV303+DV304+DV305+DV306+DV307+DV308+DV309</f>
        <v>0</v>
      </c>
      <c r="DW300" s="71"/>
      <c r="DX300" s="72">
        <f>DX301+DX302+DX303+DX304+DX305+DX306+DX307+DX308+DX309</f>
        <v>500</v>
      </c>
      <c r="DY300" s="72">
        <f>DY301+DY302+DY303+DY304+DY305+DY306+DY307+DY308+DY309</f>
        <v>500</v>
      </c>
      <c r="DZ300" s="72">
        <f>DZ301+DZ302+DZ303+DZ304+DZ305+DZ306+DZ307+DZ308+DZ309</f>
        <v>0</v>
      </c>
      <c r="EA300" s="71">
        <f>DZ300/DY300*100</f>
        <v>0</v>
      </c>
      <c r="EB300" s="72"/>
      <c r="EC300" s="72"/>
      <c r="ED300" s="72"/>
      <c r="EE300" s="71"/>
      <c r="EF300" s="72"/>
      <c r="EG300" s="72"/>
      <c r="EH300" s="72"/>
      <c r="EI300" s="71"/>
      <c r="EJ300" s="72">
        <f>EJ301+EJ302+EJ303+EJ304+EJ305+EJ306+EJ307+EJ308+EJ309</f>
        <v>0</v>
      </c>
      <c r="EK300" s="72">
        <f>EK301+EK302+EK303+EK304+EK305+EK306+EK307+EK308+EK309</f>
        <v>0</v>
      </c>
      <c r="EL300" s="72">
        <f>EL301+EL302+EL303+EL304+EL305+EL306+EL307+EL308+EL309</f>
        <v>0</v>
      </c>
      <c r="EM300" s="72"/>
      <c r="EN300" s="72"/>
      <c r="EO300" s="72"/>
      <c r="EP300" s="72"/>
      <c r="EQ300" s="71"/>
      <c r="ER300" s="71"/>
      <c r="ES300" s="71"/>
      <c r="ET300" s="71"/>
      <c r="EU300" s="71"/>
      <c r="EV300" s="76"/>
      <c r="EW300" s="76"/>
      <c r="EX300" s="76"/>
      <c r="EY300" s="76"/>
      <c r="EZ300" s="72">
        <f>SUM(EZ301:EZ309)</f>
        <v>0</v>
      </c>
      <c r="FA300" s="72">
        <f>SUM(FA301:FA309)</f>
        <v>0</v>
      </c>
      <c r="FB300" s="72">
        <f>SUM(FB301:FB309)</f>
        <v>0</v>
      </c>
      <c r="FC300" s="71"/>
      <c r="FD300" s="72">
        <f>SUM(FD301:FD309)</f>
        <v>0</v>
      </c>
      <c r="FE300" s="72">
        <f>SUM(FE301:FE309)</f>
        <v>0</v>
      </c>
      <c r="FF300" s="72">
        <f>SUM(FF301:FF309)</f>
        <v>0</v>
      </c>
      <c r="FG300" s="71"/>
      <c r="FH300" s="72">
        <f>SUM(FH301:FH309)</f>
        <v>0</v>
      </c>
      <c r="FI300" s="72">
        <f>SUM(FI301:FI309)</f>
        <v>0</v>
      </c>
      <c r="FJ300" s="72"/>
      <c r="FK300" s="71"/>
      <c r="FL300" s="72">
        <f>SUM(FL301:FL309)</f>
        <v>0</v>
      </c>
      <c r="FM300" s="72">
        <f>SUM(FM301:FM309)</f>
        <v>0</v>
      </c>
      <c r="FN300" s="72"/>
      <c r="FO300" s="71"/>
      <c r="FP300" s="72">
        <f>SUM(FP301:FP309)</f>
        <v>0</v>
      </c>
      <c r="FQ300" s="72">
        <f>SUM(FQ301:FQ309)</f>
        <v>0</v>
      </c>
      <c r="FR300" s="72"/>
      <c r="FS300" s="71"/>
      <c r="FT300" s="72">
        <f>SUM(FT301:FT309)</f>
        <v>0</v>
      </c>
      <c r="FU300" s="72">
        <f>SUM(FU301:FU309)</f>
        <v>0</v>
      </c>
      <c r="FV300" s="72"/>
      <c r="FW300" s="71"/>
      <c r="FX300" s="72">
        <f>SUM(FX301:FX309)</f>
        <v>0</v>
      </c>
      <c r="FY300" s="72">
        <f>SUM(FY301:FY309)</f>
        <v>0</v>
      </c>
      <c r="FZ300" s="72"/>
      <c r="GA300" s="71"/>
      <c r="GB300" s="72">
        <f>SUM(GB301:GB309)</f>
        <v>0</v>
      </c>
      <c r="GC300" s="72">
        <f>SUM(GC301:GC309)</f>
        <v>0</v>
      </c>
      <c r="GD300" s="72"/>
      <c r="GE300" s="71"/>
      <c r="GF300" s="72">
        <f>SUM(GF301:GF309)</f>
        <v>0</v>
      </c>
      <c r="GG300" s="72">
        <f>SUM(GG301:GG309)</f>
        <v>1251.25</v>
      </c>
      <c r="GH300" s="72">
        <f>SUM(GH301:GH309)</f>
        <v>0</v>
      </c>
      <c r="GI300" s="71">
        <f t="shared" si="823"/>
        <v>0</v>
      </c>
      <c r="GJ300" s="72">
        <f>SUM(GJ301:GJ309)</f>
        <v>0</v>
      </c>
      <c r="GK300" s="72">
        <f>SUM(GK301:GK309)</f>
        <v>0</v>
      </c>
      <c r="GL300" s="72"/>
      <c r="GM300" s="71"/>
      <c r="GN300" s="72"/>
      <c r="GO300" s="72"/>
      <c r="GP300" s="72"/>
      <c r="GQ300" s="71"/>
      <c r="GR300" s="72"/>
      <c r="GS300" s="72"/>
      <c r="GT300" s="72"/>
      <c r="GU300" s="71"/>
      <c r="GV300" s="72"/>
      <c r="GW300" s="72"/>
      <c r="GX300" s="72"/>
      <c r="GY300" s="71"/>
      <c r="GZ300" s="72"/>
      <c r="HA300" s="72"/>
      <c r="HB300" s="72"/>
      <c r="HC300" s="71"/>
      <c r="HD300" s="72"/>
      <c r="HE300" s="72"/>
      <c r="HF300" s="72"/>
      <c r="HG300" s="71"/>
      <c r="HH300" s="72"/>
      <c r="HI300" s="72"/>
      <c r="HJ300" s="72"/>
      <c r="HK300" s="71"/>
      <c r="HL300" s="72"/>
      <c r="HM300" s="72"/>
      <c r="HN300" s="72"/>
      <c r="HO300" s="71"/>
      <c r="HP300" s="72"/>
      <c r="HQ300" s="72"/>
      <c r="HR300" s="72"/>
      <c r="HS300" s="71"/>
      <c r="HT300" s="72"/>
      <c r="HU300" s="72"/>
      <c r="HV300" s="72"/>
      <c r="HW300" s="71"/>
      <c r="HX300" s="72"/>
      <c r="HY300" s="72"/>
      <c r="HZ300" s="72"/>
      <c r="IA300" s="71"/>
      <c r="IB300" s="72"/>
      <c r="IC300" s="72"/>
      <c r="ID300" s="72"/>
      <c r="IE300" s="71"/>
      <c r="IF300" s="72"/>
      <c r="IG300" s="72"/>
      <c r="IH300" s="72"/>
      <c r="II300" s="71"/>
      <c r="IJ300" s="72"/>
      <c r="IK300" s="72"/>
      <c r="IL300" s="72"/>
      <c r="IM300" s="71"/>
    </row>
    <row r="301" spans="1:247" ht="18" customHeight="1" x14ac:dyDescent="0.25">
      <c r="A301" s="10" t="s">
        <v>199</v>
      </c>
      <c r="B301" s="157">
        <f t="shared" si="826"/>
        <v>44747.980730000003</v>
      </c>
      <c r="C301" s="157">
        <f t="shared" si="827"/>
        <v>40644.120730000002</v>
      </c>
      <c r="D301" s="157">
        <f t="shared" si="828"/>
        <v>40644.120730000002</v>
      </c>
      <c r="E301" s="157"/>
      <c r="F301" s="229">
        <f t="shared" si="824"/>
        <v>8392.3121599999995</v>
      </c>
      <c r="G301" s="74">
        <f t="shared" si="885"/>
        <v>20.648280758120855</v>
      </c>
      <c r="H301" s="73">
        <v>2732.2712700000002</v>
      </c>
      <c r="I301" s="73">
        <v>2732.2712700000002</v>
      </c>
      <c r="J301" s="73">
        <v>802.47190999999998</v>
      </c>
      <c r="K301" s="74">
        <f t="shared" si="928"/>
        <v>29.370140469251428</v>
      </c>
      <c r="L301" s="74"/>
      <c r="M301" s="74"/>
      <c r="N301" s="74"/>
      <c r="O301" s="73"/>
      <c r="P301" s="73">
        <v>0</v>
      </c>
      <c r="Q301" s="73">
        <v>0</v>
      </c>
      <c r="R301" s="73">
        <v>0</v>
      </c>
      <c r="S301" s="74"/>
      <c r="T301" s="73">
        <v>714.28570999999999</v>
      </c>
      <c r="U301" s="73">
        <v>714.28570999999999</v>
      </c>
      <c r="V301" s="73">
        <v>0</v>
      </c>
      <c r="W301" s="73">
        <f>V301/U301*100</f>
        <v>0</v>
      </c>
      <c r="X301" s="73">
        <v>112.35955</v>
      </c>
      <c r="Y301" s="73">
        <v>112.35955</v>
      </c>
      <c r="Z301" s="73">
        <v>112.35955</v>
      </c>
      <c r="AA301" s="73">
        <f>Z301/Y301*100</f>
        <v>100</v>
      </c>
      <c r="AB301" s="73"/>
      <c r="AC301" s="73"/>
      <c r="AD301" s="73"/>
      <c r="AE301" s="74"/>
      <c r="AF301" s="73">
        <v>62.764199999999995</v>
      </c>
      <c r="AG301" s="73">
        <v>62.764199999999995</v>
      </c>
      <c r="AH301" s="73">
        <v>62.764199999999995</v>
      </c>
      <c r="AI301" s="74">
        <f>AH301/AG301*100</f>
        <v>100</v>
      </c>
      <c r="AJ301" s="74"/>
      <c r="AK301" s="73"/>
      <c r="AL301" s="73"/>
      <c r="AM301" s="74"/>
      <c r="AN301" s="74"/>
      <c r="AO301" s="74"/>
      <c r="AP301" s="74"/>
      <c r="AQ301" s="74"/>
      <c r="AR301" s="73">
        <v>0</v>
      </c>
      <c r="AS301" s="73">
        <v>0</v>
      </c>
      <c r="AT301" s="73"/>
      <c r="AU301" s="74"/>
      <c r="AV301" s="73">
        <v>24479.4</v>
      </c>
      <c r="AW301" s="73">
        <v>24479.4</v>
      </c>
      <c r="AX301" s="74">
        <v>4077.0704999999998</v>
      </c>
      <c r="AY301" s="73">
        <f>AX301/AW301*100</f>
        <v>16.655107968332555</v>
      </c>
      <c r="AZ301" s="73"/>
      <c r="BA301" s="73"/>
      <c r="BB301" s="73"/>
      <c r="BC301" s="73"/>
      <c r="BD301" s="74"/>
      <c r="BE301" s="73"/>
      <c r="BF301" s="191"/>
      <c r="BG301" s="191"/>
      <c r="BH301" s="73"/>
      <c r="BI301" s="73"/>
      <c r="BJ301" s="191"/>
      <c r="BK301" s="75"/>
      <c r="BL301" s="73"/>
      <c r="BM301" s="73"/>
      <c r="BN301" s="191"/>
      <c r="BO301" s="74"/>
      <c r="BP301" s="191"/>
      <c r="BQ301" s="73"/>
      <c r="BR301" s="191"/>
      <c r="BS301" s="191"/>
      <c r="BT301" s="73"/>
      <c r="BU301" s="73"/>
      <c r="BV301" s="73"/>
      <c r="BW301" s="74"/>
      <c r="BX301" s="73">
        <v>13646.9</v>
      </c>
      <c r="BY301" s="73">
        <v>8291.7900000000009</v>
      </c>
      <c r="BZ301" s="73">
        <v>3337.6460000000002</v>
      </c>
      <c r="CA301" s="73">
        <f>BZ301/BY301*100</f>
        <v>40.252418355988276</v>
      </c>
      <c r="CB301" s="73">
        <v>1000</v>
      </c>
      <c r="CC301" s="73">
        <v>1000</v>
      </c>
      <c r="CD301" s="73"/>
      <c r="CE301" s="73">
        <f>CD301/CC301*100</f>
        <v>0</v>
      </c>
      <c r="CF301" s="73">
        <v>1000</v>
      </c>
      <c r="CG301" s="73">
        <v>1000</v>
      </c>
      <c r="CH301" s="73"/>
      <c r="CI301" s="73">
        <f>CH301/CG301*100</f>
        <v>0</v>
      </c>
      <c r="CJ301" s="73">
        <v>500</v>
      </c>
      <c r="CK301" s="73">
        <v>500</v>
      </c>
      <c r="CL301" s="73"/>
      <c r="CM301" s="73">
        <f>CL301/CK301*100</f>
        <v>0</v>
      </c>
      <c r="CN301" s="73"/>
      <c r="CO301" s="73"/>
      <c r="CP301" s="191"/>
      <c r="CQ301" s="191"/>
      <c r="CR301" s="73"/>
      <c r="CS301" s="73"/>
      <c r="CT301" s="191"/>
      <c r="CU301" s="191"/>
      <c r="CV301" s="73"/>
      <c r="CW301" s="73"/>
      <c r="CX301" s="73"/>
      <c r="CY301" s="73"/>
      <c r="CZ301" s="73"/>
      <c r="DA301" s="73"/>
      <c r="DB301" s="73"/>
      <c r="DC301" s="73"/>
      <c r="DD301" s="73"/>
      <c r="DE301" s="73"/>
      <c r="DF301" s="73"/>
      <c r="DG301" s="73"/>
      <c r="DH301" s="73"/>
      <c r="DI301" s="73"/>
      <c r="DJ301" s="73"/>
      <c r="DK301" s="73"/>
      <c r="DL301" s="73"/>
      <c r="DM301" s="73"/>
      <c r="DN301" s="73"/>
      <c r="DO301" s="73"/>
      <c r="DP301" s="73"/>
      <c r="DQ301" s="73"/>
      <c r="DR301" s="73"/>
      <c r="DS301" s="74"/>
      <c r="DT301" s="74"/>
      <c r="DU301" s="73"/>
      <c r="DV301" s="73"/>
      <c r="DW301" s="74"/>
      <c r="DX301" s="73">
        <v>500</v>
      </c>
      <c r="DY301" s="73">
        <v>500</v>
      </c>
      <c r="DZ301" s="73"/>
      <c r="EA301" s="74">
        <f>DZ301/DY301*100</f>
        <v>0</v>
      </c>
      <c r="EB301" s="73"/>
      <c r="EC301" s="73"/>
      <c r="ED301" s="73"/>
      <c r="EE301" s="74"/>
      <c r="EF301" s="73"/>
      <c r="EG301" s="73"/>
      <c r="EH301" s="73"/>
      <c r="EI301" s="74"/>
      <c r="EJ301" s="73"/>
      <c r="EK301" s="73"/>
      <c r="EL301" s="73"/>
      <c r="EM301" s="73"/>
      <c r="EN301" s="73"/>
      <c r="EO301" s="73"/>
      <c r="EP301" s="73"/>
      <c r="EQ301" s="74"/>
      <c r="ER301" s="74"/>
      <c r="ES301" s="74"/>
      <c r="ET301" s="74"/>
      <c r="EU301" s="74"/>
      <c r="EV301" s="77"/>
      <c r="EW301" s="77"/>
      <c r="EX301" s="77"/>
      <c r="EY301" s="77"/>
      <c r="EZ301" s="73"/>
      <c r="FA301" s="73"/>
      <c r="FB301" s="73"/>
      <c r="FC301" s="74"/>
      <c r="FD301" s="73"/>
      <c r="FE301" s="73"/>
      <c r="FF301" s="73"/>
      <c r="FG301" s="74"/>
      <c r="FH301" s="73"/>
      <c r="FI301" s="73"/>
      <c r="FJ301" s="73">
        <v>0</v>
      </c>
      <c r="FK301" s="74"/>
      <c r="FL301" s="73"/>
      <c r="FM301" s="73"/>
      <c r="FN301" s="73">
        <v>0</v>
      </c>
      <c r="FO301" s="74"/>
      <c r="FP301" s="73"/>
      <c r="FQ301" s="73"/>
      <c r="FR301" s="73">
        <v>0</v>
      </c>
      <c r="FS301" s="74"/>
      <c r="FT301" s="73"/>
      <c r="FU301" s="73"/>
      <c r="FV301" s="73">
        <v>0</v>
      </c>
      <c r="FW301" s="74"/>
      <c r="FX301" s="73"/>
      <c r="FY301" s="73"/>
      <c r="FZ301" s="73">
        <v>0</v>
      </c>
      <c r="GA301" s="74"/>
      <c r="GB301" s="73"/>
      <c r="GC301" s="73"/>
      <c r="GD301" s="73">
        <v>0</v>
      </c>
      <c r="GE301" s="74"/>
      <c r="GF301" s="73"/>
      <c r="GG301" s="73">
        <v>1251.25</v>
      </c>
      <c r="GH301" s="73">
        <v>0</v>
      </c>
      <c r="GI301" s="74">
        <f t="shared" si="823"/>
        <v>0</v>
      </c>
      <c r="GJ301" s="73"/>
      <c r="GK301" s="73"/>
      <c r="GL301" s="73">
        <v>0</v>
      </c>
      <c r="GM301" s="74"/>
      <c r="GN301" s="73"/>
      <c r="GO301" s="73"/>
      <c r="GP301" s="73"/>
      <c r="GQ301" s="74"/>
      <c r="GR301" s="73"/>
      <c r="GS301" s="73"/>
      <c r="GT301" s="73"/>
      <c r="GU301" s="74"/>
      <c r="GV301" s="73"/>
      <c r="GW301" s="73"/>
      <c r="GX301" s="73"/>
      <c r="GY301" s="74"/>
      <c r="GZ301" s="73"/>
      <c r="HA301" s="73"/>
      <c r="HB301" s="73"/>
      <c r="HC301" s="74"/>
      <c r="HD301" s="73"/>
      <c r="HE301" s="73"/>
      <c r="HF301" s="73"/>
      <c r="HG301" s="74"/>
      <c r="HH301" s="73"/>
      <c r="HI301" s="73"/>
      <c r="HJ301" s="73"/>
      <c r="HK301" s="74"/>
      <c r="HL301" s="73"/>
      <c r="HM301" s="73"/>
      <c r="HN301" s="73"/>
      <c r="HO301" s="74"/>
      <c r="HP301" s="73"/>
      <c r="HQ301" s="73"/>
      <c r="HR301" s="73"/>
      <c r="HS301" s="74"/>
      <c r="HT301" s="73"/>
      <c r="HU301" s="73"/>
      <c r="HV301" s="73"/>
      <c r="HW301" s="74"/>
      <c r="HX301" s="73"/>
      <c r="HY301" s="73"/>
      <c r="HZ301" s="73"/>
      <c r="IA301" s="74"/>
      <c r="IB301" s="73"/>
      <c r="IC301" s="73"/>
      <c r="ID301" s="73"/>
      <c r="IE301" s="74"/>
      <c r="IF301" s="73"/>
      <c r="IG301" s="73"/>
      <c r="IH301" s="73"/>
      <c r="II301" s="74"/>
      <c r="IJ301" s="73"/>
      <c r="IK301" s="73"/>
      <c r="IL301" s="73"/>
      <c r="IM301" s="74"/>
    </row>
    <row r="302" spans="1:247" ht="15.75" x14ac:dyDescent="0.25">
      <c r="A302" s="10" t="s">
        <v>267</v>
      </c>
      <c r="B302" s="157">
        <f t="shared" si="826"/>
        <v>6000</v>
      </c>
      <c r="C302" s="157">
        <f t="shared" si="827"/>
        <v>7033.0058399999998</v>
      </c>
      <c r="D302" s="157">
        <f t="shared" si="828"/>
        <v>7033.0058399999998</v>
      </c>
      <c r="E302" s="157"/>
      <c r="F302" s="229">
        <f t="shared" si="824"/>
        <v>0</v>
      </c>
      <c r="G302" s="74">
        <f t="shared" si="885"/>
        <v>0</v>
      </c>
      <c r="H302" s="74"/>
      <c r="I302" s="74"/>
      <c r="J302" s="74"/>
      <c r="K302" s="74"/>
      <c r="L302" s="74"/>
      <c r="M302" s="74"/>
      <c r="N302" s="74"/>
      <c r="O302" s="74"/>
      <c r="P302" s="74"/>
      <c r="Q302" s="74"/>
      <c r="R302" s="74"/>
      <c r="S302" s="74"/>
      <c r="T302" s="74"/>
      <c r="U302" s="74"/>
      <c r="V302" s="74"/>
      <c r="W302" s="74"/>
      <c r="X302" s="74"/>
      <c r="Y302" s="74"/>
      <c r="Z302" s="74"/>
      <c r="AA302" s="74"/>
      <c r="AB302" s="74"/>
      <c r="AC302" s="74"/>
      <c r="AD302" s="74"/>
      <c r="AE302" s="74"/>
      <c r="AF302" s="74"/>
      <c r="AG302" s="74"/>
      <c r="AH302" s="74"/>
      <c r="AI302" s="74"/>
      <c r="AJ302" s="74"/>
      <c r="AK302" s="74"/>
      <c r="AL302" s="74"/>
      <c r="AM302" s="74"/>
      <c r="AN302" s="74"/>
      <c r="AO302" s="74"/>
      <c r="AP302" s="74"/>
      <c r="AQ302" s="74"/>
      <c r="AR302" s="74">
        <v>6000</v>
      </c>
      <c r="AS302" s="74">
        <v>6000</v>
      </c>
      <c r="AT302" s="74">
        <v>0</v>
      </c>
      <c r="AU302" s="74">
        <f>AT302/AS302*100</f>
        <v>0</v>
      </c>
      <c r="AV302" s="196"/>
      <c r="AW302" s="196"/>
      <c r="AX302" s="196"/>
      <c r="AY302" s="196"/>
      <c r="AZ302" s="74"/>
      <c r="BA302" s="74"/>
      <c r="BB302" s="74"/>
      <c r="BC302" s="192"/>
      <c r="BD302" s="74"/>
      <c r="BE302" s="74"/>
      <c r="BF302" s="74"/>
      <c r="BG302" s="192"/>
      <c r="BH302" s="74"/>
      <c r="BI302" s="74"/>
      <c r="BJ302" s="74"/>
      <c r="BK302" s="75"/>
      <c r="BL302" s="74"/>
      <c r="BM302" s="74"/>
      <c r="BN302" s="74"/>
      <c r="BO302" s="74"/>
      <c r="BP302" s="192"/>
      <c r="BQ302" s="74"/>
      <c r="BR302" s="74"/>
      <c r="BS302" s="192"/>
      <c r="BT302" s="74"/>
      <c r="BU302" s="74">
        <v>1033.00584</v>
      </c>
      <c r="BV302" s="74"/>
      <c r="BW302" s="74"/>
      <c r="BX302" s="73"/>
      <c r="BY302" s="73"/>
      <c r="BZ302" s="74"/>
      <c r="CA302" s="192"/>
      <c r="CB302" s="74"/>
      <c r="CC302" s="74"/>
      <c r="CD302" s="74"/>
      <c r="CE302" s="192"/>
      <c r="CF302" s="74"/>
      <c r="CG302" s="74"/>
      <c r="CH302" s="74"/>
      <c r="CI302" s="74"/>
      <c r="CJ302" s="74"/>
      <c r="CK302" s="74"/>
      <c r="CL302" s="74"/>
      <c r="CM302" s="74"/>
      <c r="CN302" s="73"/>
      <c r="CO302" s="73"/>
      <c r="CP302" s="74"/>
      <c r="CQ302" s="192"/>
      <c r="CR302" s="73"/>
      <c r="CS302" s="73"/>
      <c r="CT302" s="74"/>
      <c r="CU302" s="192"/>
      <c r="CV302" s="74"/>
      <c r="CW302" s="74"/>
      <c r="CX302" s="74"/>
      <c r="CY302" s="192"/>
      <c r="CZ302" s="74"/>
      <c r="DA302" s="74"/>
      <c r="DB302" s="74"/>
      <c r="DC302" s="192"/>
      <c r="DD302" s="74"/>
      <c r="DE302" s="74"/>
      <c r="DF302" s="74"/>
      <c r="DG302" s="192"/>
      <c r="DH302" s="74"/>
      <c r="DI302" s="74"/>
      <c r="DJ302" s="74"/>
      <c r="DK302" s="192"/>
      <c r="DL302" s="74"/>
      <c r="DM302" s="74"/>
      <c r="DN302" s="74"/>
      <c r="DO302" s="192"/>
      <c r="DP302" s="74"/>
      <c r="DQ302" s="74"/>
      <c r="DR302" s="74"/>
      <c r="DS302" s="74"/>
      <c r="DT302" s="74"/>
      <c r="DU302" s="74"/>
      <c r="DV302" s="74"/>
      <c r="DW302" s="74"/>
      <c r="DX302" s="74"/>
      <c r="DY302" s="74"/>
      <c r="DZ302" s="74"/>
      <c r="EA302" s="74"/>
      <c r="EB302" s="74"/>
      <c r="EC302" s="74"/>
      <c r="ED302" s="74"/>
      <c r="EE302" s="74"/>
      <c r="EF302" s="74"/>
      <c r="EG302" s="74"/>
      <c r="EH302" s="74"/>
      <c r="EI302" s="74"/>
      <c r="EJ302" s="192"/>
      <c r="EK302" s="73"/>
      <c r="EL302" s="74"/>
      <c r="EM302" s="192"/>
      <c r="EN302" s="74"/>
      <c r="EO302" s="74"/>
      <c r="EP302" s="74"/>
      <c r="EQ302" s="74"/>
      <c r="ER302" s="74"/>
      <c r="ES302" s="74"/>
      <c r="ET302" s="74"/>
      <c r="EU302" s="74"/>
      <c r="EV302" s="77"/>
      <c r="EW302" s="77"/>
      <c r="EX302" s="77"/>
      <c r="EY302" s="77"/>
      <c r="EZ302" s="74"/>
      <c r="FA302" s="74"/>
      <c r="FB302" s="74"/>
      <c r="FC302" s="74"/>
      <c r="FD302" s="74"/>
      <c r="FE302" s="74"/>
      <c r="FF302" s="74"/>
      <c r="FG302" s="74"/>
      <c r="FH302" s="74"/>
      <c r="FI302" s="74"/>
      <c r="FJ302" s="74"/>
      <c r="FK302" s="74"/>
      <c r="FL302" s="74"/>
      <c r="FM302" s="74"/>
      <c r="FN302" s="74"/>
      <c r="FO302" s="74"/>
      <c r="FP302" s="74"/>
      <c r="FQ302" s="74"/>
      <c r="FR302" s="74"/>
      <c r="FS302" s="74"/>
      <c r="FT302" s="74"/>
      <c r="FU302" s="74"/>
      <c r="FV302" s="74"/>
      <c r="FW302" s="74"/>
      <c r="FX302" s="74"/>
      <c r="FY302" s="74"/>
      <c r="FZ302" s="74"/>
      <c r="GA302" s="74"/>
      <c r="GB302" s="74"/>
      <c r="GC302" s="74"/>
      <c r="GD302" s="74"/>
      <c r="GE302" s="74"/>
      <c r="GF302" s="74"/>
      <c r="GG302" s="74"/>
      <c r="GH302" s="74"/>
      <c r="GI302" s="74"/>
      <c r="GJ302" s="74"/>
      <c r="GK302" s="74"/>
      <c r="GL302" s="74"/>
      <c r="GM302" s="74"/>
      <c r="GN302" s="74"/>
      <c r="GO302" s="74"/>
      <c r="GP302" s="74"/>
      <c r="GQ302" s="74"/>
      <c r="GR302" s="74"/>
      <c r="GS302" s="74"/>
      <c r="GT302" s="74"/>
      <c r="GU302" s="74"/>
      <c r="GV302" s="74"/>
      <c r="GW302" s="74"/>
      <c r="GX302" s="74"/>
      <c r="GY302" s="74"/>
      <c r="GZ302" s="74"/>
      <c r="HA302" s="74"/>
      <c r="HB302" s="74"/>
      <c r="HC302" s="74"/>
      <c r="HD302" s="74"/>
      <c r="HE302" s="74"/>
      <c r="HF302" s="74"/>
      <c r="HG302" s="74"/>
      <c r="HH302" s="74"/>
      <c r="HI302" s="74"/>
      <c r="HJ302" s="74"/>
      <c r="HK302" s="74"/>
      <c r="HL302" s="74"/>
      <c r="HM302" s="74"/>
      <c r="HN302" s="74"/>
      <c r="HO302" s="74"/>
      <c r="HP302" s="74"/>
      <c r="HQ302" s="74"/>
      <c r="HR302" s="74"/>
      <c r="HS302" s="74"/>
      <c r="HT302" s="74"/>
      <c r="HU302" s="74"/>
      <c r="HV302" s="74"/>
      <c r="HW302" s="74"/>
      <c r="HX302" s="74"/>
      <c r="HY302" s="74"/>
      <c r="HZ302" s="74"/>
      <c r="IA302" s="74"/>
      <c r="IB302" s="74"/>
      <c r="IC302" s="74"/>
      <c r="ID302" s="74"/>
      <c r="IE302" s="74"/>
      <c r="IF302" s="74"/>
      <c r="IG302" s="74"/>
      <c r="IH302" s="74"/>
      <c r="II302" s="74"/>
      <c r="IJ302" s="74"/>
      <c r="IK302" s="74"/>
      <c r="IL302" s="74"/>
      <c r="IM302" s="74"/>
    </row>
    <row r="303" spans="1:247" ht="15.75" x14ac:dyDescent="0.25">
      <c r="A303" s="10" t="s">
        <v>433</v>
      </c>
      <c r="B303" s="157">
        <f t="shared" si="826"/>
        <v>4161</v>
      </c>
      <c r="C303" s="157">
        <f t="shared" si="827"/>
        <v>4161</v>
      </c>
      <c r="D303" s="157">
        <f t="shared" si="828"/>
        <v>4161</v>
      </c>
      <c r="E303" s="157"/>
      <c r="F303" s="229">
        <f t="shared" si="824"/>
        <v>0</v>
      </c>
      <c r="G303" s="74">
        <f t="shared" si="885"/>
        <v>0</v>
      </c>
      <c r="H303" s="74"/>
      <c r="I303" s="74"/>
      <c r="J303" s="74"/>
      <c r="K303" s="74"/>
      <c r="L303" s="74"/>
      <c r="M303" s="74"/>
      <c r="N303" s="74"/>
      <c r="O303" s="74"/>
      <c r="P303" s="74"/>
      <c r="Q303" s="74"/>
      <c r="R303" s="74"/>
      <c r="S303" s="74"/>
      <c r="T303" s="74"/>
      <c r="U303" s="74"/>
      <c r="V303" s="74"/>
      <c r="W303" s="74"/>
      <c r="X303" s="74"/>
      <c r="Y303" s="74"/>
      <c r="Z303" s="74"/>
      <c r="AA303" s="74"/>
      <c r="AB303" s="74"/>
      <c r="AC303" s="74"/>
      <c r="AD303" s="74"/>
      <c r="AE303" s="74"/>
      <c r="AF303" s="74"/>
      <c r="AG303" s="74"/>
      <c r="AH303" s="74"/>
      <c r="AI303" s="74"/>
      <c r="AJ303" s="74"/>
      <c r="AK303" s="74"/>
      <c r="AL303" s="74"/>
      <c r="AM303" s="74"/>
      <c r="AN303" s="74"/>
      <c r="AO303" s="74"/>
      <c r="AP303" s="74"/>
      <c r="AQ303" s="74"/>
      <c r="AR303" s="74"/>
      <c r="AS303" s="74"/>
      <c r="AT303" s="74"/>
      <c r="AU303" s="74"/>
      <c r="AV303" s="196"/>
      <c r="AW303" s="196"/>
      <c r="AX303" s="196"/>
      <c r="AY303" s="196"/>
      <c r="AZ303" s="74"/>
      <c r="BA303" s="74"/>
      <c r="BB303" s="74"/>
      <c r="BC303" s="192"/>
      <c r="BD303" s="192"/>
      <c r="BE303" s="74"/>
      <c r="BF303" s="74"/>
      <c r="BG303" s="192"/>
      <c r="BH303" s="74">
        <v>4161</v>
      </c>
      <c r="BI303" s="74">
        <v>4161</v>
      </c>
      <c r="BJ303" s="74">
        <v>0</v>
      </c>
      <c r="BK303" s="75">
        <f t="shared" si="861"/>
        <v>0</v>
      </c>
      <c r="BL303" s="74"/>
      <c r="BM303" s="74"/>
      <c r="BN303" s="74"/>
      <c r="BO303" s="192"/>
      <c r="BP303" s="192"/>
      <c r="BQ303" s="74"/>
      <c r="BR303" s="74"/>
      <c r="BS303" s="192"/>
      <c r="BT303" s="74"/>
      <c r="BU303" s="74"/>
      <c r="BV303" s="74"/>
      <c r="BW303" s="74"/>
      <c r="BX303" s="73"/>
      <c r="BY303" s="73"/>
      <c r="BZ303" s="74"/>
      <c r="CA303" s="192"/>
      <c r="CB303" s="74"/>
      <c r="CC303" s="74"/>
      <c r="CD303" s="74"/>
      <c r="CE303" s="192"/>
      <c r="CF303" s="74"/>
      <c r="CG303" s="74"/>
      <c r="CH303" s="74"/>
      <c r="CI303" s="74"/>
      <c r="CJ303" s="74"/>
      <c r="CK303" s="74"/>
      <c r="CL303" s="74"/>
      <c r="CM303" s="74"/>
      <c r="CN303" s="73"/>
      <c r="CO303" s="73"/>
      <c r="CP303" s="74"/>
      <c r="CQ303" s="192"/>
      <c r="CR303" s="73"/>
      <c r="CS303" s="73"/>
      <c r="CT303" s="74"/>
      <c r="CU303" s="192"/>
      <c r="CV303" s="74"/>
      <c r="CW303" s="74"/>
      <c r="CX303" s="74"/>
      <c r="CY303" s="192"/>
      <c r="CZ303" s="74"/>
      <c r="DA303" s="74"/>
      <c r="DB303" s="74"/>
      <c r="DC303" s="192"/>
      <c r="DD303" s="74"/>
      <c r="DE303" s="74"/>
      <c r="DF303" s="74"/>
      <c r="DG303" s="192"/>
      <c r="DH303" s="74"/>
      <c r="DI303" s="74"/>
      <c r="DJ303" s="74"/>
      <c r="DK303" s="192"/>
      <c r="DL303" s="74"/>
      <c r="DM303" s="74"/>
      <c r="DN303" s="74"/>
      <c r="DO303" s="192"/>
      <c r="DP303" s="74"/>
      <c r="DQ303" s="74"/>
      <c r="DR303" s="74"/>
      <c r="DS303" s="74"/>
      <c r="DT303" s="74"/>
      <c r="DU303" s="74"/>
      <c r="DV303" s="74"/>
      <c r="DW303" s="74"/>
      <c r="DX303" s="74"/>
      <c r="DY303" s="74"/>
      <c r="DZ303" s="74"/>
      <c r="EA303" s="74"/>
      <c r="EB303" s="74"/>
      <c r="EC303" s="74"/>
      <c r="ED303" s="74"/>
      <c r="EE303" s="74"/>
      <c r="EF303" s="74"/>
      <c r="EG303" s="74"/>
      <c r="EH303" s="74"/>
      <c r="EI303" s="74"/>
      <c r="EJ303" s="192"/>
      <c r="EK303" s="73"/>
      <c r="EL303" s="74"/>
      <c r="EM303" s="192"/>
      <c r="EN303" s="74"/>
      <c r="EO303" s="74"/>
      <c r="EP303" s="74"/>
      <c r="EQ303" s="74"/>
      <c r="ER303" s="74"/>
      <c r="ES303" s="74"/>
      <c r="ET303" s="74"/>
      <c r="EU303" s="74"/>
      <c r="EV303" s="77"/>
      <c r="EW303" s="77"/>
      <c r="EX303" s="77"/>
      <c r="EY303" s="77"/>
      <c r="EZ303" s="74"/>
      <c r="FA303" s="74"/>
      <c r="FB303" s="74"/>
      <c r="FC303" s="74"/>
      <c r="FD303" s="74"/>
      <c r="FE303" s="74"/>
      <c r="FF303" s="74"/>
      <c r="FG303" s="74"/>
      <c r="FH303" s="74"/>
      <c r="FI303" s="74"/>
      <c r="FJ303" s="74"/>
      <c r="FK303" s="74"/>
      <c r="FL303" s="74"/>
      <c r="FM303" s="74"/>
      <c r="FN303" s="74"/>
      <c r="FO303" s="74"/>
      <c r="FP303" s="74"/>
      <c r="FQ303" s="74"/>
      <c r="FR303" s="74"/>
      <c r="FS303" s="74"/>
      <c r="FT303" s="74"/>
      <c r="FU303" s="74"/>
      <c r="FV303" s="74"/>
      <c r="FW303" s="74"/>
      <c r="FX303" s="74"/>
      <c r="FY303" s="74"/>
      <c r="FZ303" s="74"/>
      <c r="GA303" s="74"/>
      <c r="GB303" s="74"/>
      <c r="GC303" s="74"/>
      <c r="GD303" s="74"/>
      <c r="GE303" s="74"/>
      <c r="GF303" s="74"/>
      <c r="GG303" s="74"/>
      <c r="GH303" s="74"/>
      <c r="GI303" s="74"/>
      <c r="GJ303" s="74"/>
      <c r="GK303" s="74"/>
      <c r="GL303" s="74"/>
      <c r="GM303" s="74"/>
      <c r="GN303" s="74"/>
      <c r="GO303" s="74"/>
      <c r="GP303" s="74"/>
      <c r="GQ303" s="74"/>
      <c r="GR303" s="74"/>
      <c r="GS303" s="74"/>
      <c r="GT303" s="74"/>
      <c r="GU303" s="74"/>
      <c r="GV303" s="74"/>
      <c r="GW303" s="74"/>
      <c r="GX303" s="74"/>
      <c r="GY303" s="74"/>
      <c r="GZ303" s="74"/>
      <c r="HA303" s="74"/>
      <c r="HB303" s="74"/>
      <c r="HC303" s="74"/>
      <c r="HD303" s="74"/>
      <c r="HE303" s="74"/>
      <c r="HF303" s="74"/>
      <c r="HG303" s="74"/>
      <c r="HH303" s="74"/>
      <c r="HI303" s="74"/>
      <c r="HJ303" s="74"/>
      <c r="HK303" s="74"/>
      <c r="HL303" s="74"/>
      <c r="HM303" s="74"/>
      <c r="HN303" s="74"/>
      <c r="HO303" s="74"/>
      <c r="HP303" s="74"/>
      <c r="HQ303" s="74"/>
      <c r="HR303" s="74"/>
      <c r="HS303" s="74"/>
      <c r="HT303" s="74"/>
      <c r="HU303" s="74"/>
      <c r="HV303" s="74"/>
      <c r="HW303" s="74"/>
      <c r="HX303" s="74"/>
      <c r="HY303" s="74"/>
      <c r="HZ303" s="74"/>
      <c r="IA303" s="74"/>
      <c r="IB303" s="74"/>
      <c r="IC303" s="74"/>
      <c r="ID303" s="74"/>
      <c r="IE303" s="74"/>
      <c r="IF303" s="74"/>
      <c r="IG303" s="74"/>
      <c r="IH303" s="74"/>
      <c r="II303" s="74"/>
      <c r="IJ303" s="74"/>
      <c r="IK303" s="74"/>
      <c r="IL303" s="74"/>
      <c r="IM303" s="74"/>
    </row>
    <row r="304" spans="1:247" ht="15.75" x14ac:dyDescent="0.25">
      <c r="A304" s="10" t="s">
        <v>434</v>
      </c>
      <c r="B304" s="157">
        <f t="shared" si="826"/>
        <v>4191</v>
      </c>
      <c r="C304" s="157">
        <f t="shared" si="827"/>
        <v>7191</v>
      </c>
      <c r="D304" s="157">
        <f t="shared" si="828"/>
        <v>7191</v>
      </c>
      <c r="E304" s="157"/>
      <c r="F304" s="229">
        <f t="shared" si="824"/>
        <v>0</v>
      </c>
      <c r="G304" s="74">
        <f t="shared" si="885"/>
        <v>0</v>
      </c>
      <c r="H304" s="74"/>
      <c r="I304" s="74"/>
      <c r="J304" s="74"/>
      <c r="K304" s="74"/>
      <c r="L304" s="74"/>
      <c r="M304" s="74"/>
      <c r="N304" s="74"/>
      <c r="O304" s="74"/>
      <c r="P304" s="74"/>
      <c r="Q304" s="74"/>
      <c r="R304" s="74"/>
      <c r="S304" s="74"/>
      <c r="T304" s="74"/>
      <c r="U304" s="74"/>
      <c r="V304" s="74"/>
      <c r="W304" s="74"/>
      <c r="X304" s="74"/>
      <c r="Y304" s="74"/>
      <c r="Z304" s="74"/>
      <c r="AA304" s="74"/>
      <c r="AB304" s="74"/>
      <c r="AC304" s="74"/>
      <c r="AD304" s="74"/>
      <c r="AE304" s="74"/>
      <c r="AF304" s="74"/>
      <c r="AG304" s="74"/>
      <c r="AH304" s="74"/>
      <c r="AI304" s="74"/>
      <c r="AJ304" s="74"/>
      <c r="AK304" s="74"/>
      <c r="AL304" s="74"/>
      <c r="AM304" s="74"/>
      <c r="AN304" s="74"/>
      <c r="AO304" s="74"/>
      <c r="AP304" s="74"/>
      <c r="AQ304" s="74"/>
      <c r="AR304" s="74"/>
      <c r="AS304" s="74"/>
      <c r="AT304" s="74"/>
      <c r="AU304" s="74"/>
      <c r="AV304" s="196"/>
      <c r="AW304" s="196"/>
      <c r="AX304" s="196"/>
      <c r="AY304" s="196"/>
      <c r="AZ304" s="74"/>
      <c r="BA304" s="74"/>
      <c r="BB304" s="74"/>
      <c r="BC304" s="192"/>
      <c r="BD304" s="192"/>
      <c r="BE304" s="74"/>
      <c r="BF304" s="74"/>
      <c r="BG304" s="192"/>
      <c r="BH304" s="74">
        <v>4191</v>
      </c>
      <c r="BI304" s="74">
        <v>4191</v>
      </c>
      <c r="BJ304" s="74">
        <v>0</v>
      </c>
      <c r="BK304" s="75">
        <f t="shared" si="861"/>
        <v>0</v>
      </c>
      <c r="BL304" s="74"/>
      <c r="BM304" s="74"/>
      <c r="BN304" s="74"/>
      <c r="BO304" s="192"/>
      <c r="BP304" s="192"/>
      <c r="BQ304" s="74"/>
      <c r="BR304" s="74"/>
      <c r="BS304" s="192"/>
      <c r="BT304" s="74"/>
      <c r="BU304" s="74">
        <v>3000</v>
      </c>
      <c r="BV304" s="74"/>
      <c r="BW304" s="74"/>
      <c r="BX304" s="73"/>
      <c r="BY304" s="73"/>
      <c r="BZ304" s="74"/>
      <c r="CA304" s="192"/>
      <c r="CB304" s="74"/>
      <c r="CC304" s="74"/>
      <c r="CD304" s="74"/>
      <c r="CE304" s="192"/>
      <c r="CF304" s="74"/>
      <c r="CG304" s="74"/>
      <c r="CH304" s="74"/>
      <c r="CI304" s="74"/>
      <c r="CJ304" s="74"/>
      <c r="CK304" s="74"/>
      <c r="CL304" s="74"/>
      <c r="CM304" s="74"/>
      <c r="CN304" s="73"/>
      <c r="CO304" s="73"/>
      <c r="CP304" s="74"/>
      <c r="CQ304" s="192"/>
      <c r="CR304" s="73"/>
      <c r="CS304" s="73"/>
      <c r="CT304" s="74"/>
      <c r="CU304" s="192"/>
      <c r="CV304" s="74"/>
      <c r="CW304" s="74"/>
      <c r="CX304" s="74"/>
      <c r="CY304" s="192"/>
      <c r="CZ304" s="74"/>
      <c r="DA304" s="74"/>
      <c r="DB304" s="74"/>
      <c r="DC304" s="192"/>
      <c r="DD304" s="74"/>
      <c r="DE304" s="74"/>
      <c r="DF304" s="74"/>
      <c r="DG304" s="192"/>
      <c r="DH304" s="74"/>
      <c r="DI304" s="74"/>
      <c r="DJ304" s="74"/>
      <c r="DK304" s="192"/>
      <c r="DL304" s="74"/>
      <c r="DM304" s="74"/>
      <c r="DN304" s="74"/>
      <c r="DO304" s="192"/>
      <c r="DP304" s="74"/>
      <c r="DQ304" s="74"/>
      <c r="DR304" s="74"/>
      <c r="DS304" s="74"/>
      <c r="DT304" s="74"/>
      <c r="DU304" s="74"/>
      <c r="DV304" s="74"/>
      <c r="DW304" s="74"/>
      <c r="DX304" s="74"/>
      <c r="DY304" s="74"/>
      <c r="DZ304" s="74"/>
      <c r="EA304" s="74"/>
      <c r="EB304" s="74"/>
      <c r="EC304" s="74"/>
      <c r="ED304" s="74"/>
      <c r="EE304" s="74"/>
      <c r="EF304" s="74"/>
      <c r="EG304" s="74"/>
      <c r="EH304" s="74"/>
      <c r="EI304" s="74"/>
      <c r="EJ304" s="192"/>
      <c r="EK304" s="73"/>
      <c r="EL304" s="74"/>
      <c r="EM304" s="192"/>
      <c r="EN304" s="74"/>
      <c r="EO304" s="74"/>
      <c r="EP304" s="74"/>
      <c r="EQ304" s="74"/>
      <c r="ER304" s="74"/>
      <c r="ES304" s="74"/>
      <c r="ET304" s="74"/>
      <c r="EU304" s="74"/>
      <c r="EV304" s="77"/>
      <c r="EW304" s="77"/>
      <c r="EX304" s="77"/>
      <c r="EY304" s="77"/>
      <c r="EZ304" s="74"/>
      <c r="FA304" s="74"/>
      <c r="FB304" s="74"/>
      <c r="FC304" s="74"/>
      <c r="FD304" s="74"/>
      <c r="FE304" s="74"/>
      <c r="FF304" s="74"/>
      <c r="FG304" s="74"/>
      <c r="FH304" s="74"/>
      <c r="FI304" s="74"/>
      <c r="FJ304" s="74"/>
      <c r="FK304" s="74"/>
      <c r="FL304" s="74"/>
      <c r="FM304" s="74"/>
      <c r="FN304" s="74"/>
      <c r="FO304" s="74"/>
      <c r="FP304" s="74"/>
      <c r="FQ304" s="74"/>
      <c r="FR304" s="74"/>
      <c r="FS304" s="74"/>
      <c r="FT304" s="74"/>
      <c r="FU304" s="74"/>
      <c r="FV304" s="74"/>
      <c r="FW304" s="74"/>
      <c r="FX304" s="74"/>
      <c r="FY304" s="74"/>
      <c r="FZ304" s="74"/>
      <c r="GA304" s="74"/>
      <c r="GB304" s="74"/>
      <c r="GC304" s="74"/>
      <c r="GD304" s="74"/>
      <c r="GE304" s="74"/>
      <c r="GF304" s="74"/>
      <c r="GG304" s="74"/>
      <c r="GH304" s="74"/>
      <c r="GI304" s="74"/>
      <c r="GJ304" s="74"/>
      <c r="GK304" s="74"/>
      <c r="GL304" s="74"/>
      <c r="GM304" s="74"/>
      <c r="GN304" s="74"/>
      <c r="GO304" s="74"/>
      <c r="GP304" s="74"/>
      <c r="GQ304" s="74"/>
      <c r="GR304" s="74"/>
      <c r="GS304" s="74"/>
      <c r="GT304" s="74"/>
      <c r="GU304" s="74"/>
      <c r="GV304" s="74"/>
      <c r="GW304" s="74"/>
      <c r="GX304" s="74"/>
      <c r="GY304" s="74"/>
      <c r="GZ304" s="74"/>
      <c r="HA304" s="74"/>
      <c r="HB304" s="74"/>
      <c r="HC304" s="74"/>
      <c r="HD304" s="74"/>
      <c r="HE304" s="74"/>
      <c r="HF304" s="74"/>
      <c r="HG304" s="74"/>
      <c r="HH304" s="74"/>
      <c r="HI304" s="74"/>
      <c r="HJ304" s="74"/>
      <c r="HK304" s="74"/>
      <c r="HL304" s="74"/>
      <c r="HM304" s="74"/>
      <c r="HN304" s="74"/>
      <c r="HO304" s="74"/>
      <c r="HP304" s="74"/>
      <c r="HQ304" s="74"/>
      <c r="HR304" s="74"/>
      <c r="HS304" s="74"/>
      <c r="HT304" s="74"/>
      <c r="HU304" s="74"/>
      <c r="HV304" s="74"/>
      <c r="HW304" s="74"/>
      <c r="HX304" s="74"/>
      <c r="HY304" s="74"/>
      <c r="HZ304" s="74"/>
      <c r="IA304" s="74"/>
      <c r="IB304" s="74"/>
      <c r="IC304" s="74"/>
      <c r="ID304" s="74"/>
      <c r="IE304" s="74"/>
      <c r="IF304" s="74"/>
      <c r="IG304" s="74"/>
      <c r="IH304" s="74"/>
      <c r="II304" s="74"/>
      <c r="IJ304" s="74"/>
      <c r="IK304" s="74"/>
      <c r="IL304" s="74"/>
      <c r="IM304" s="74"/>
    </row>
    <row r="305" spans="1:247" ht="15.75" x14ac:dyDescent="0.25">
      <c r="A305" s="10" t="s">
        <v>435</v>
      </c>
      <c r="B305" s="157">
        <f t="shared" si="826"/>
        <v>4383</v>
      </c>
      <c r="C305" s="157">
        <f t="shared" si="827"/>
        <v>4383</v>
      </c>
      <c r="D305" s="157">
        <f t="shared" si="828"/>
        <v>4383</v>
      </c>
      <c r="E305" s="157"/>
      <c r="F305" s="229">
        <f t="shared" si="824"/>
        <v>0</v>
      </c>
      <c r="G305" s="74">
        <f t="shared" si="885"/>
        <v>0</v>
      </c>
      <c r="H305" s="74"/>
      <c r="I305" s="74"/>
      <c r="J305" s="74"/>
      <c r="K305" s="74"/>
      <c r="L305" s="74"/>
      <c r="M305" s="74"/>
      <c r="N305" s="74"/>
      <c r="O305" s="74"/>
      <c r="P305" s="74"/>
      <c r="Q305" s="74"/>
      <c r="R305" s="74"/>
      <c r="S305" s="74"/>
      <c r="T305" s="74"/>
      <c r="U305" s="74"/>
      <c r="V305" s="74"/>
      <c r="W305" s="74"/>
      <c r="X305" s="74"/>
      <c r="Y305" s="74"/>
      <c r="Z305" s="74"/>
      <c r="AA305" s="74"/>
      <c r="AB305" s="74"/>
      <c r="AC305" s="74"/>
      <c r="AD305" s="74"/>
      <c r="AE305" s="74"/>
      <c r="AF305" s="74"/>
      <c r="AG305" s="74"/>
      <c r="AH305" s="74"/>
      <c r="AI305" s="74"/>
      <c r="AJ305" s="74"/>
      <c r="AK305" s="74"/>
      <c r="AL305" s="74"/>
      <c r="AM305" s="74"/>
      <c r="AN305" s="74"/>
      <c r="AO305" s="74"/>
      <c r="AP305" s="74"/>
      <c r="AQ305" s="74"/>
      <c r="AR305" s="74"/>
      <c r="AS305" s="74"/>
      <c r="AT305" s="74"/>
      <c r="AU305" s="74"/>
      <c r="AV305" s="196"/>
      <c r="AW305" s="196"/>
      <c r="AX305" s="196"/>
      <c r="AY305" s="196"/>
      <c r="AZ305" s="74"/>
      <c r="BA305" s="74"/>
      <c r="BB305" s="74"/>
      <c r="BC305" s="192"/>
      <c r="BD305" s="192"/>
      <c r="BE305" s="74"/>
      <c r="BF305" s="74"/>
      <c r="BG305" s="192"/>
      <c r="BH305" s="74">
        <v>4383</v>
      </c>
      <c r="BI305" s="74">
        <v>4383</v>
      </c>
      <c r="BJ305" s="74">
        <v>0</v>
      </c>
      <c r="BK305" s="75">
        <f t="shared" si="861"/>
        <v>0</v>
      </c>
      <c r="BL305" s="74"/>
      <c r="BM305" s="74"/>
      <c r="BN305" s="74"/>
      <c r="BO305" s="192"/>
      <c r="BP305" s="192"/>
      <c r="BQ305" s="74"/>
      <c r="BR305" s="74"/>
      <c r="BS305" s="192"/>
      <c r="BT305" s="74"/>
      <c r="BU305" s="74"/>
      <c r="BV305" s="74"/>
      <c r="BW305" s="74"/>
      <c r="BX305" s="73"/>
      <c r="BY305" s="73"/>
      <c r="BZ305" s="74"/>
      <c r="CA305" s="192"/>
      <c r="CB305" s="74"/>
      <c r="CC305" s="74"/>
      <c r="CD305" s="74"/>
      <c r="CE305" s="192"/>
      <c r="CF305" s="74"/>
      <c r="CG305" s="74"/>
      <c r="CH305" s="74"/>
      <c r="CI305" s="74"/>
      <c r="CJ305" s="74"/>
      <c r="CK305" s="74"/>
      <c r="CL305" s="74"/>
      <c r="CM305" s="74"/>
      <c r="CN305" s="73"/>
      <c r="CO305" s="73"/>
      <c r="CP305" s="74"/>
      <c r="CQ305" s="192"/>
      <c r="CR305" s="73"/>
      <c r="CS305" s="73"/>
      <c r="CT305" s="74"/>
      <c r="CU305" s="192"/>
      <c r="CV305" s="74"/>
      <c r="CW305" s="74"/>
      <c r="CX305" s="74"/>
      <c r="CY305" s="192"/>
      <c r="CZ305" s="74"/>
      <c r="DA305" s="74"/>
      <c r="DB305" s="74"/>
      <c r="DC305" s="192"/>
      <c r="DD305" s="74"/>
      <c r="DE305" s="74"/>
      <c r="DF305" s="74"/>
      <c r="DG305" s="192"/>
      <c r="DH305" s="74"/>
      <c r="DI305" s="74"/>
      <c r="DJ305" s="74"/>
      <c r="DK305" s="192"/>
      <c r="DL305" s="74"/>
      <c r="DM305" s="74"/>
      <c r="DN305" s="74"/>
      <c r="DO305" s="192"/>
      <c r="DP305" s="74"/>
      <c r="DQ305" s="74"/>
      <c r="DR305" s="74"/>
      <c r="DS305" s="74"/>
      <c r="DT305" s="74"/>
      <c r="DU305" s="74"/>
      <c r="DV305" s="74"/>
      <c r="DW305" s="74"/>
      <c r="DX305" s="74"/>
      <c r="DY305" s="74"/>
      <c r="DZ305" s="74"/>
      <c r="EA305" s="74"/>
      <c r="EB305" s="74"/>
      <c r="EC305" s="74"/>
      <c r="ED305" s="74"/>
      <c r="EE305" s="74"/>
      <c r="EF305" s="74"/>
      <c r="EG305" s="74"/>
      <c r="EH305" s="74"/>
      <c r="EI305" s="74"/>
      <c r="EJ305" s="192"/>
      <c r="EK305" s="73"/>
      <c r="EL305" s="74"/>
      <c r="EM305" s="192"/>
      <c r="EN305" s="74"/>
      <c r="EO305" s="74"/>
      <c r="EP305" s="74"/>
      <c r="EQ305" s="74"/>
      <c r="ER305" s="74"/>
      <c r="ES305" s="74"/>
      <c r="ET305" s="74"/>
      <c r="EU305" s="74"/>
      <c r="EV305" s="77"/>
      <c r="EW305" s="77"/>
      <c r="EX305" s="77"/>
      <c r="EY305" s="77"/>
      <c r="EZ305" s="74"/>
      <c r="FA305" s="74"/>
      <c r="FB305" s="74"/>
      <c r="FC305" s="74"/>
      <c r="FD305" s="74"/>
      <c r="FE305" s="74"/>
      <c r="FF305" s="74"/>
      <c r="FG305" s="74"/>
      <c r="FH305" s="74"/>
      <c r="FI305" s="74"/>
      <c r="FJ305" s="74"/>
      <c r="FK305" s="74"/>
      <c r="FL305" s="74"/>
      <c r="FM305" s="74"/>
      <c r="FN305" s="74"/>
      <c r="FO305" s="74"/>
      <c r="FP305" s="74"/>
      <c r="FQ305" s="74"/>
      <c r="FR305" s="74"/>
      <c r="FS305" s="74"/>
      <c r="FT305" s="74"/>
      <c r="FU305" s="74"/>
      <c r="FV305" s="74"/>
      <c r="FW305" s="74"/>
      <c r="FX305" s="74"/>
      <c r="FY305" s="74"/>
      <c r="FZ305" s="74"/>
      <c r="GA305" s="74"/>
      <c r="GB305" s="74"/>
      <c r="GC305" s="74"/>
      <c r="GD305" s="74"/>
      <c r="GE305" s="74"/>
      <c r="GF305" s="74"/>
      <c r="GG305" s="74"/>
      <c r="GH305" s="74"/>
      <c r="GI305" s="74"/>
      <c r="GJ305" s="74"/>
      <c r="GK305" s="74"/>
      <c r="GL305" s="74"/>
      <c r="GM305" s="74"/>
      <c r="GN305" s="74"/>
      <c r="GO305" s="74"/>
      <c r="GP305" s="74"/>
      <c r="GQ305" s="74"/>
      <c r="GR305" s="74"/>
      <c r="GS305" s="74"/>
      <c r="GT305" s="74"/>
      <c r="GU305" s="74"/>
      <c r="GV305" s="74"/>
      <c r="GW305" s="74"/>
      <c r="GX305" s="74"/>
      <c r="GY305" s="74"/>
      <c r="GZ305" s="74"/>
      <c r="HA305" s="74"/>
      <c r="HB305" s="74"/>
      <c r="HC305" s="74"/>
      <c r="HD305" s="74"/>
      <c r="HE305" s="74"/>
      <c r="HF305" s="74"/>
      <c r="HG305" s="74"/>
      <c r="HH305" s="74"/>
      <c r="HI305" s="74"/>
      <c r="HJ305" s="74"/>
      <c r="HK305" s="74"/>
      <c r="HL305" s="74"/>
      <c r="HM305" s="74"/>
      <c r="HN305" s="74"/>
      <c r="HO305" s="74"/>
      <c r="HP305" s="74"/>
      <c r="HQ305" s="74"/>
      <c r="HR305" s="74"/>
      <c r="HS305" s="74"/>
      <c r="HT305" s="74"/>
      <c r="HU305" s="74"/>
      <c r="HV305" s="74"/>
      <c r="HW305" s="74"/>
      <c r="HX305" s="74"/>
      <c r="HY305" s="74"/>
      <c r="HZ305" s="74"/>
      <c r="IA305" s="74"/>
      <c r="IB305" s="74"/>
      <c r="IC305" s="74"/>
      <c r="ID305" s="74"/>
      <c r="IE305" s="74"/>
      <c r="IF305" s="74"/>
      <c r="IG305" s="74"/>
      <c r="IH305" s="74"/>
      <c r="II305" s="74"/>
      <c r="IJ305" s="74"/>
      <c r="IK305" s="74"/>
      <c r="IL305" s="74"/>
      <c r="IM305" s="74"/>
    </row>
    <row r="306" spans="1:247" ht="15.75" x14ac:dyDescent="0.25">
      <c r="A306" s="10" t="s">
        <v>237</v>
      </c>
      <c r="B306" s="157">
        <f t="shared" si="826"/>
        <v>4740</v>
      </c>
      <c r="C306" s="157">
        <f t="shared" si="827"/>
        <v>4740</v>
      </c>
      <c r="D306" s="157">
        <f t="shared" si="828"/>
        <v>4740</v>
      </c>
      <c r="E306" s="157"/>
      <c r="F306" s="229">
        <f t="shared" si="824"/>
        <v>0</v>
      </c>
      <c r="G306" s="74">
        <f t="shared" si="885"/>
        <v>0</v>
      </c>
      <c r="H306" s="74"/>
      <c r="I306" s="74"/>
      <c r="J306" s="74"/>
      <c r="K306" s="74"/>
      <c r="L306" s="74"/>
      <c r="M306" s="74"/>
      <c r="N306" s="74"/>
      <c r="O306" s="74"/>
      <c r="P306" s="74"/>
      <c r="Q306" s="74"/>
      <c r="R306" s="74"/>
      <c r="S306" s="74"/>
      <c r="T306" s="74"/>
      <c r="U306" s="74"/>
      <c r="V306" s="74"/>
      <c r="W306" s="74"/>
      <c r="X306" s="74"/>
      <c r="Y306" s="74"/>
      <c r="Z306" s="74"/>
      <c r="AA306" s="74"/>
      <c r="AB306" s="74"/>
      <c r="AC306" s="74"/>
      <c r="AD306" s="74"/>
      <c r="AE306" s="74"/>
      <c r="AF306" s="74"/>
      <c r="AG306" s="74"/>
      <c r="AH306" s="74"/>
      <c r="AI306" s="74"/>
      <c r="AJ306" s="74"/>
      <c r="AK306" s="74"/>
      <c r="AL306" s="74"/>
      <c r="AM306" s="74"/>
      <c r="AN306" s="74"/>
      <c r="AO306" s="74"/>
      <c r="AP306" s="74"/>
      <c r="AQ306" s="74"/>
      <c r="AR306" s="74"/>
      <c r="AS306" s="74"/>
      <c r="AT306" s="74"/>
      <c r="AU306" s="74"/>
      <c r="AV306" s="196"/>
      <c r="AW306" s="196"/>
      <c r="AX306" s="196"/>
      <c r="AY306" s="196"/>
      <c r="AZ306" s="74"/>
      <c r="BA306" s="74"/>
      <c r="BB306" s="74"/>
      <c r="BC306" s="192"/>
      <c r="BD306" s="192"/>
      <c r="BE306" s="74"/>
      <c r="BF306" s="74"/>
      <c r="BG306" s="192"/>
      <c r="BH306" s="74">
        <v>4740</v>
      </c>
      <c r="BI306" s="74">
        <v>4740</v>
      </c>
      <c r="BJ306" s="74">
        <v>0</v>
      </c>
      <c r="BK306" s="75">
        <f t="shared" si="861"/>
        <v>0</v>
      </c>
      <c r="BL306" s="74"/>
      <c r="BM306" s="74"/>
      <c r="BN306" s="74"/>
      <c r="BO306" s="192"/>
      <c r="BP306" s="192"/>
      <c r="BQ306" s="74"/>
      <c r="BR306" s="74"/>
      <c r="BS306" s="192"/>
      <c r="BT306" s="74"/>
      <c r="BU306" s="74"/>
      <c r="BV306" s="74"/>
      <c r="BW306" s="74"/>
      <c r="BX306" s="73"/>
      <c r="BY306" s="73"/>
      <c r="BZ306" s="74"/>
      <c r="CA306" s="192"/>
      <c r="CB306" s="74"/>
      <c r="CC306" s="74"/>
      <c r="CD306" s="74"/>
      <c r="CE306" s="192"/>
      <c r="CF306" s="74"/>
      <c r="CG306" s="74"/>
      <c r="CH306" s="74"/>
      <c r="CI306" s="74"/>
      <c r="CJ306" s="74"/>
      <c r="CK306" s="74"/>
      <c r="CL306" s="74"/>
      <c r="CM306" s="74"/>
      <c r="CN306" s="73"/>
      <c r="CO306" s="73"/>
      <c r="CP306" s="74"/>
      <c r="CQ306" s="192"/>
      <c r="CR306" s="73"/>
      <c r="CS306" s="73"/>
      <c r="CT306" s="74"/>
      <c r="CU306" s="192"/>
      <c r="CV306" s="74"/>
      <c r="CW306" s="74"/>
      <c r="CX306" s="74"/>
      <c r="CY306" s="192"/>
      <c r="CZ306" s="74"/>
      <c r="DA306" s="74"/>
      <c r="DB306" s="74"/>
      <c r="DC306" s="192"/>
      <c r="DD306" s="74"/>
      <c r="DE306" s="74"/>
      <c r="DF306" s="74"/>
      <c r="DG306" s="192"/>
      <c r="DH306" s="74"/>
      <c r="DI306" s="74"/>
      <c r="DJ306" s="74"/>
      <c r="DK306" s="192"/>
      <c r="DL306" s="74"/>
      <c r="DM306" s="74"/>
      <c r="DN306" s="74"/>
      <c r="DO306" s="192"/>
      <c r="DP306" s="74"/>
      <c r="DQ306" s="74"/>
      <c r="DR306" s="74"/>
      <c r="DS306" s="74"/>
      <c r="DT306" s="74"/>
      <c r="DU306" s="74"/>
      <c r="DV306" s="74"/>
      <c r="DW306" s="74"/>
      <c r="DX306" s="74"/>
      <c r="DY306" s="74"/>
      <c r="DZ306" s="74"/>
      <c r="EA306" s="74"/>
      <c r="EB306" s="74"/>
      <c r="EC306" s="74"/>
      <c r="ED306" s="74"/>
      <c r="EE306" s="74"/>
      <c r="EF306" s="74"/>
      <c r="EG306" s="74"/>
      <c r="EH306" s="74"/>
      <c r="EI306" s="74"/>
      <c r="EJ306" s="192"/>
      <c r="EK306" s="73"/>
      <c r="EL306" s="74"/>
      <c r="EM306" s="192"/>
      <c r="EN306" s="74"/>
      <c r="EO306" s="74"/>
      <c r="EP306" s="74"/>
      <c r="EQ306" s="74"/>
      <c r="ER306" s="74"/>
      <c r="ES306" s="74"/>
      <c r="ET306" s="74"/>
      <c r="EU306" s="74"/>
      <c r="EV306" s="77"/>
      <c r="EW306" s="77"/>
      <c r="EX306" s="77"/>
      <c r="EY306" s="77"/>
      <c r="EZ306" s="74"/>
      <c r="FA306" s="74"/>
      <c r="FB306" s="74"/>
      <c r="FC306" s="74"/>
      <c r="FD306" s="74"/>
      <c r="FE306" s="74"/>
      <c r="FF306" s="74"/>
      <c r="FG306" s="74"/>
      <c r="FH306" s="74"/>
      <c r="FI306" s="74"/>
      <c r="FJ306" s="74"/>
      <c r="FK306" s="74"/>
      <c r="FL306" s="74"/>
      <c r="FM306" s="74"/>
      <c r="FN306" s="74"/>
      <c r="FO306" s="74"/>
      <c r="FP306" s="74"/>
      <c r="FQ306" s="74"/>
      <c r="FR306" s="74"/>
      <c r="FS306" s="74"/>
      <c r="FT306" s="74"/>
      <c r="FU306" s="74"/>
      <c r="FV306" s="74"/>
      <c r="FW306" s="74"/>
      <c r="FX306" s="74"/>
      <c r="FY306" s="74"/>
      <c r="FZ306" s="74"/>
      <c r="GA306" s="74"/>
      <c r="GB306" s="74"/>
      <c r="GC306" s="74"/>
      <c r="GD306" s="74"/>
      <c r="GE306" s="74"/>
      <c r="GF306" s="74"/>
      <c r="GG306" s="74"/>
      <c r="GH306" s="74"/>
      <c r="GI306" s="74"/>
      <c r="GJ306" s="74"/>
      <c r="GK306" s="74"/>
      <c r="GL306" s="74"/>
      <c r="GM306" s="74"/>
      <c r="GN306" s="74"/>
      <c r="GO306" s="74"/>
      <c r="GP306" s="74"/>
      <c r="GQ306" s="74"/>
      <c r="GR306" s="74"/>
      <c r="GS306" s="74"/>
      <c r="GT306" s="74"/>
      <c r="GU306" s="74"/>
      <c r="GV306" s="74"/>
      <c r="GW306" s="74"/>
      <c r="GX306" s="74"/>
      <c r="GY306" s="74"/>
      <c r="GZ306" s="74"/>
      <c r="HA306" s="74"/>
      <c r="HB306" s="74"/>
      <c r="HC306" s="74"/>
      <c r="HD306" s="74"/>
      <c r="HE306" s="74"/>
      <c r="HF306" s="74"/>
      <c r="HG306" s="74"/>
      <c r="HH306" s="74"/>
      <c r="HI306" s="74"/>
      <c r="HJ306" s="74"/>
      <c r="HK306" s="74"/>
      <c r="HL306" s="74"/>
      <c r="HM306" s="74"/>
      <c r="HN306" s="74"/>
      <c r="HO306" s="74"/>
      <c r="HP306" s="74"/>
      <c r="HQ306" s="74"/>
      <c r="HR306" s="74"/>
      <c r="HS306" s="74"/>
      <c r="HT306" s="74"/>
      <c r="HU306" s="74"/>
      <c r="HV306" s="74"/>
      <c r="HW306" s="74"/>
      <c r="HX306" s="74"/>
      <c r="HY306" s="74"/>
      <c r="HZ306" s="74"/>
      <c r="IA306" s="74"/>
      <c r="IB306" s="74"/>
      <c r="IC306" s="74"/>
      <c r="ID306" s="74"/>
      <c r="IE306" s="74"/>
      <c r="IF306" s="74"/>
      <c r="IG306" s="74"/>
      <c r="IH306" s="74"/>
      <c r="II306" s="74"/>
      <c r="IJ306" s="74"/>
      <c r="IK306" s="74"/>
      <c r="IL306" s="74"/>
      <c r="IM306" s="74"/>
    </row>
    <row r="307" spans="1:247" ht="15.75" x14ac:dyDescent="0.25">
      <c r="A307" s="10" t="s">
        <v>221</v>
      </c>
      <c r="B307" s="157">
        <f t="shared" si="826"/>
        <v>5571</v>
      </c>
      <c r="C307" s="157">
        <f t="shared" si="827"/>
        <v>5571</v>
      </c>
      <c r="D307" s="157">
        <f t="shared" si="828"/>
        <v>5571</v>
      </c>
      <c r="E307" s="157"/>
      <c r="F307" s="229">
        <f t="shared" si="824"/>
        <v>0</v>
      </c>
      <c r="G307" s="74">
        <f t="shared" si="885"/>
        <v>0</v>
      </c>
      <c r="H307" s="74"/>
      <c r="I307" s="74"/>
      <c r="J307" s="74"/>
      <c r="K307" s="74"/>
      <c r="L307" s="74"/>
      <c r="M307" s="74"/>
      <c r="N307" s="74"/>
      <c r="O307" s="74"/>
      <c r="P307" s="74"/>
      <c r="Q307" s="74"/>
      <c r="R307" s="74"/>
      <c r="S307" s="74"/>
      <c r="T307" s="74"/>
      <c r="U307" s="74"/>
      <c r="V307" s="74"/>
      <c r="W307" s="74"/>
      <c r="X307" s="74"/>
      <c r="Y307" s="74"/>
      <c r="Z307" s="74"/>
      <c r="AA307" s="74"/>
      <c r="AB307" s="74"/>
      <c r="AC307" s="74"/>
      <c r="AD307" s="74"/>
      <c r="AE307" s="74"/>
      <c r="AF307" s="74"/>
      <c r="AG307" s="74"/>
      <c r="AH307" s="74"/>
      <c r="AI307" s="74"/>
      <c r="AJ307" s="74"/>
      <c r="AK307" s="74"/>
      <c r="AL307" s="74"/>
      <c r="AM307" s="74"/>
      <c r="AN307" s="74"/>
      <c r="AO307" s="74"/>
      <c r="AP307" s="74"/>
      <c r="AQ307" s="74"/>
      <c r="AR307" s="74"/>
      <c r="AS307" s="74"/>
      <c r="AT307" s="74"/>
      <c r="AU307" s="74"/>
      <c r="AV307" s="196"/>
      <c r="AW307" s="196"/>
      <c r="AX307" s="196"/>
      <c r="AY307" s="196"/>
      <c r="AZ307" s="74"/>
      <c r="BA307" s="74"/>
      <c r="BB307" s="74"/>
      <c r="BC307" s="192"/>
      <c r="BD307" s="192"/>
      <c r="BE307" s="74"/>
      <c r="BF307" s="74"/>
      <c r="BG307" s="192"/>
      <c r="BH307" s="74">
        <v>5571</v>
      </c>
      <c r="BI307" s="74">
        <v>5571</v>
      </c>
      <c r="BJ307" s="74">
        <v>0</v>
      </c>
      <c r="BK307" s="75">
        <f t="shared" si="861"/>
        <v>0</v>
      </c>
      <c r="BL307" s="74"/>
      <c r="BM307" s="74"/>
      <c r="BN307" s="74"/>
      <c r="BO307" s="192"/>
      <c r="BP307" s="192"/>
      <c r="BQ307" s="74"/>
      <c r="BR307" s="74"/>
      <c r="BS307" s="192"/>
      <c r="BT307" s="74"/>
      <c r="BU307" s="74"/>
      <c r="BV307" s="74"/>
      <c r="BW307" s="74"/>
      <c r="BX307" s="73"/>
      <c r="BY307" s="73"/>
      <c r="BZ307" s="74"/>
      <c r="CA307" s="192"/>
      <c r="CB307" s="74"/>
      <c r="CC307" s="74"/>
      <c r="CD307" s="74"/>
      <c r="CE307" s="192"/>
      <c r="CF307" s="74"/>
      <c r="CG307" s="74"/>
      <c r="CH307" s="74"/>
      <c r="CI307" s="74"/>
      <c r="CJ307" s="74"/>
      <c r="CK307" s="74"/>
      <c r="CL307" s="74"/>
      <c r="CM307" s="74"/>
      <c r="CN307" s="73"/>
      <c r="CO307" s="73"/>
      <c r="CP307" s="74"/>
      <c r="CQ307" s="192"/>
      <c r="CR307" s="73"/>
      <c r="CS307" s="73"/>
      <c r="CT307" s="74"/>
      <c r="CU307" s="192"/>
      <c r="CV307" s="74"/>
      <c r="CW307" s="74"/>
      <c r="CX307" s="74"/>
      <c r="CY307" s="192"/>
      <c r="CZ307" s="74"/>
      <c r="DA307" s="74"/>
      <c r="DB307" s="74"/>
      <c r="DC307" s="192"/>
      <c r="DD307" s="74"/>
      <c r="DE307" s="74"/>
      <c r="DF307" s="74"/>
      <c r="DG307" s="192"/>
      <c r="DH307" s="74"/>
      <c r="DI307" s="74"/>
      <c r="DJ307" s="74"/>
      <c r="DK307" s="192"/>
      <c r="DL307" s="74"/>
      <c r="DM307" s="74"/>
      <c r="DN307" s="74"/>
      <c r="DO307" s="192"/>
      <c r="DP307" s="74"/>
      <c r="DQ307" s="74"/>
      <c r="DR307" s="74"/>
      <c r="DS307" s="74"/>
      <c r="DT307" s="74"/>
      <c r="DU307" s="74"/>
      <c r="DV307" s="74"/>
      <c r="DW307" s="74"/>
      <c r="DX307" s="74"/>
      <c r="DY307" s="74"/>
      <c r="DZ307" s="74"/>
      <c r="EA307" s="74"/>
      <c r="EB307" s="74"/>
      <c r="EC307" s="74"/>
      <c r="ED307" s="74"/>
      <c r="EE307" s="74"/>
      <c r="EF307" s="74"/>
      <c r="EG307" s="74"/>
      <c r="EH307" s="74"/>
      <c r="EI307" s="74"/>
      <c r="EJ307" s="192"/>
      <c r="EK307" s="73"/>
      <c r="EL307" s="74"/>
      <c r="EM307" s="192"/>
      <c r="EN307" s="74"/>
      <c r="EO307" s="74"/>
      <c r="EP307" s="74"/>
      <c r="EQ307" s="74"/>
      <c r="ER307" s="74"/>
      <c r="ES307" s="74"/>
      <c r="ET307" s="74"/>
      <c r="EU307" s="74"/>
      <c r="EV307" s="77"/>
      <c r="EW307" s="77"/>
      <c r="EX307" s="77"/>
      <c r="EY307" s="77"/>
      <c r="EZ307" s="74"/>
      <c r="FA307" s="74"/>
      <c r="FB307" s="74"/>
      <c r="FC307" s="74"/>
      <c r="FD307" s="74"/>
      <c r="FE307" s="74"/>
      <c r="FF307" s="74"/>
      <c r="FG307" s="74"/>
      <c r="FH307" s="74"/>
      <c r="FI307" s="74"/>
      <c r="FJ307" s="74"/>
      <c r="FK307" s="74"/>
      <c r="FL307" s="74"/>
      <c r="FM307" s="74"/>
      <c r="FN307" s="74"/>
      <c r="FO307" s="74"/>
      <c r="FP307" s="74"/>
      <c r="FQ307" s="74"/>
      <c r="FR307" s="74"/>
      <c r="FS307" s="74"/>
      <c r="FT307" s="74"/>
      <c r="FU307" s="74"/>
      <c r="FV307" s="74"/>
      <c r="FW307" s="74"/>
      <c r="FX307" s="74"/>
      <c r="FY307" s="74"/>
      <c r="FZ307" s="74"/>
      <c r="GA307" s="74"/>
      <c r="GB307" s="74"/>
      <c r="GC307" s="74"/>
      <c r="GD307" s="74"/>
      <c r="GE307" s="74"/>
      <c r="GF307" s="74"/>
      <c r="GG307" s="74"/>
      <c r="GH307" s="74"/>
      <c r="GI307" s="74"/>
      <c r="GJ307" s="74"/>
      <c r="GK307" s="74"/>
      <c r="GL307" s="74"/>
      <c r="GM307" s="74"/>
      <c r="GN307" s="74"/>
      <c r="GO307" s="74"/>
      <c r="GP307" s="74"/>
      <c r="GQ307" s="74"/>
      <c r="GR307" s="74"/>
      <c r="GS307" s="74"/>
      <c r="GT307" s="74"/>
      <c r="GU307" s="74"/>
      <c r="GV307" s="74"/>
      <c r="GW307" s="74"/>
      <c r="GX307" s="74"/>
      <c r="GY307" s="74"/>
      <c r="GZ307" s="74"/>
      <c r="HA307" s="74"/>
      <c r="HB307" s="74"/>
      <c r="HC307" s="74"/>
      <c r="HD307" s="74"/>
      <c r="HE307" s="74"/>
      <c r="HF307" s="74"/>
      <c r="HG307" s="74"/>
      <c r="HH307" s="74"/>
      <c r="HI307" s="74"/>
      <c r="HJ307" s="74"/>
      <c r="HK307" s="74"/>
      <c r="HL307" s="74"/>
      <c r="HM307" s="74"/>
      <c r="HN307" s="74"/>
      <c r="HO307" s="74"/>
      <c r="HP307" s="74"/>
      <c r="HQ307" s="74"/>
      <c r="HR307" s="74"/>
      <c r="HS307" s="74"/>
      <c r="HT307" s="74"/>
      <c r="HU307" s="74"/>
      <c r="HV307" s="74"/>
      <c r="HW307" s="74"/>
      <c r="HX307" s="74"/>
      <c r="HY307" s="74"/>
      <c r="HZ307" s="74"/>
      <c r="IA307" s="74"/>
      <c r="IB307" s="74"/>
      <c r="IC307" s="74"/>
      <c r="ID307" s="74"/>
      <c r="IE307" s="74"/>
      <c r="IF307" s="74"/>
      <c r="IG307" s="74"/>
      <c r="IH307" s="74"/>
      <c r="II307" s="74"/>
      <c r="IJ307" s="74"/>
      <c r="IK307" s="74"/>
      <c r="IL307" s="74"/>
      <c r="IM307" s="74"/>
    </row>
    <row r="308" spans="1:247" ht="15.75" x14ac:dyDescent="0.25">
      <c r="A308" s="10" t="s">
        <v>436</v>
      </c>
      <c r="B308" s="157">
        <f t="shared" si="826"/>
        <v>4311</v>
      </c>
      <c r="C308" s="157">
        <f t="shared" si="827"/>
        <v>4311</v>
      </c>
      <c r="D308" s="157">
        <f t="shared" si="828"/>
        <v>4311</v>
      </c>
      <c r="E308" s="157"/>
      <c r="F308" s="229">
        <f t="shared" si="824"/>
        <v>0</v>
      </c>
      <c r="G308" s="74">
        <f t="shared" si="885"/>
        <v>0</v>
      </c>
      <c r="H308" s="74"/>
      <c r="I308" s="74"/>
      <c r="J308" s="74"/>
      <c r="K308" s="74"/>
      <c r="L308" s="74"/>
      <c r="M308" s="74"/>
      <c r="N308" s="74"/>
      <c r="O308" s="74"/>
      <c r="P308" s="74"/>
      <c r="Q308" s="74"/>
      <c r="R308" s="74"/>
      <c r="S308" s="74"/>
      <c r="T308" s="74"/>
      <c r="U308" s="74"/>
      <c r="V308" s="74"/>
      <c r="W308" s="74"/>
      <c r="X308" s="74"/>
      <c r="Y308" s="74"/>
      <c r="Z308" s="74"/>
      <c r="AA308" s="74"/>
      <c r="AB308" s="74"/>
      <c r="AC308" s="74"/>
      <c r="AD308" s="74"/>
      <c r="AE308" s="74"/>
      <c r="AF308" s="74"/>
      <c r="AG308" s="74"/>
      <c r="AH308" s="74"/>
      <c r="AI308" s="74"/>
      <c r="AJ308" s="74"/>
      <c r="AK308" s="74"/>
      <c r="AL308" s="74"/>
      <c r="AM308" s="74"/>
      <c r="AN308" s="74"/>
      <c r="AO308" s="74"/>
      <c r="AP308" s="74"/>
      <c r="AQ308" s="74"/>
      <c r="AR308" s="74"/>
      <c r="AS308" s="74"/>
      <c r="AT308" s="74"/>
      <c r="AU308" s="74"/>
      <c r="AV308" s="196"/>
      <c r="AW308" s="196"/>
      <c r="AX308" s="196"/>
      <c r="AY308" s="196"/>
      <c r="AZ308" s="74"/>
      <c r="BA308" s="74"/>
      <c r="BB308" s="74"/>
      <c r="BC308" s="192"/>
      <c r="BD308" s="192"/>
      <c r="BE308" s="74"/>
      <c r="BF308" s="74"/>
      <c r="BG308" s="192"/>
      <c r="BH308" s="74">
        <v>4311</v>
      </c>
      <c r="BI308" s="74">
        <v>4311</v>
      </c>
      <c r="BJ308" s="74">
        <v>0</v>
      </c>
      <c r="BK308" s="75">
        <f t="shared" si="861"/>
        <v>0</v>
      </c>
      <c r="BL308" s="74"/>
      <c r="BM308" s="74"/>
      <c r="BN308" s="74"/>
      <c r="BO308" s="192"/>
      <c r="BP308" s="192"/>
      <c r="BQ308" s="74"/>
      <c r="BR308" s="74"/>
      <c r="BS308" s="192"/>
      <c r="BT308" s="74"/>
      <c r="BU308" s="74"/>
      <c r="BV308" s="74"/>
      <c r="BW308" s="74"/>
      <c r="BX308" s="73"/>
      <c r="BY308" s="73"/>
      <c r="BZ308" s="74"/>
      <c r="CA308" s="192"/>
      <c r="CB308" s="74"/>
      <c r="CC308" s="74"/>
      <c r="CD308" s="74"/>
      <c r="CE308" s="192"/>
      <c r="CF308" s="74"/>
      <c r="CG308" s="74"/>
      <c r="CH308" s="74"/>
      <c r="CI308" s="74"/>
      <c r="CJ308" s="74"/>
      <c r="CK308" s="74"/>
      <c r="CL308" s="74"/>
      <c r="CM308" s="74"/>
      <c r="CN308" s="73"/>
      <c r="CO308" s="73"/>
      <c r="CP308" s="74"/>
      <c r="CQ308" s="192"/>
      <c r="CR308" s="73"/>
      <c r="CS308" s="73"/>
      <c r="CT308" s="74"/>
      <c r="CU308" s="192"/>
      <c r="CV308" s="74"/>
      <c r="CW308" s="74"/>
      <c r="CX308" s="74"/>
      <c r="CY308" s="192"/>
      <c r="CZ308" s="74"/>
      <c r="DA308" s="74"/>
      <c r="DB308" s="74"/>
      <c r="DC308" s="192"/>
      <c r="DD308" s="74"/>
      <c r="DE308" s="74"/>
      <c r="DF308" s="74"/>
      <c r="DG308" s="192"/>
      <c r="DH308" s="74"/>
      <c r="DI308" s="74"/>
      <c r="DJ308" s="74"/>
      <c r="DK308" s="192"/>
      <c r="DL308" s="74"/>
      <c r="DM308" s="74"/>
      <c r="DN308" s="74"/>
      <c r="DO308" s="192"/>
      <c r="DP308" s="74"/>
      <c r="DQ308" s="74"/>
      <c r="DR308" s="74"/>
      <c r="DS308" s="74"/>
      <c r="DT308" s="74"/>
      <c r="DU308" s="74"/>
      <c r="DV308" s="74"/>
      <c r="DW308" s="74"/>
      <c r="DX308" s="74"/>
      <c r="DY308" s="74"/>
      <c r="DZ308" s="74"/>
      <c r="EA308" s="74"/>
      <c r="EB308" s="74"/>
      <c r="EC308" s="74"/>
      <c r="ED308" s="74"/>
      <c r="EE308" s="74"/>
      <c r="EF308" s="74"/>
      <c r="EG308" s="74"/>
      <c r="EH308" s="74"/>
      <c r="EI308" s="74"/>
      <c r="EJ308" s="192"/>
      <c r="EK308" s="73"/>
      <c r="EL308" s="74"/>
      <c r="EM308" s="192"/>
      <c r="EN308" s="74"/>
      <c r="EO308" s="74"/>
      <c r="EP308" s="74"/>
      <c r="EQ308" s="74"/>
      <c r="ER308" s="74"/>
      <c r="ES308" s="74"/>
      <c r="ET308" s="74"/>
      <c r="EU308" s="74"/>
      <c r="EV308" s="77"/>
      <c r="EW308" s="77"/>
      <c r="EX308" s="77"/>
      <c r="EY308" s="77"/>
      <c r="EZ308" s="74"/>
      <c r="FA308" s="74"/>
      <c r="FB308" s="74"/>
      <c r="FC308" s="74"/>
      <c r="FD308" s="74"/>
      <c r="FE308" s="74"/>
      <c r="FF308" s="74"/>
      <c r="FG308" s="74"/>
      <c r="FH308" s="74"/>
      <c r="FI308" s="74"/>
      <c r="FJ308" s="74"/>
      <c r="FK308" s="74"/>
      <c r="FL308" s="74"/>
      <c r="FM308" s="74"/>
      <c r="FN308" s="74"/>
      <c r="FO308" s="74"/>
      <c r="FP308" s="74"/>
      <c r="FQ308" s="74"/>
      <c r="FR308" s="74"/>
      <c r="FS308" s="74"/>
      <c r="FT308" s="74"/>
      <c r="FU308" s="74"/>
      <c r="FV308" s="74"/>
      <c r="FW308" s="74"/>
      <c r="FX308" s="74"/>
      <c r="FY308" s="74"/>
      <c r="FZ308" s="74"/>
      <c r="GA308" s="74"/>
      <c r="GB308" s="74"/>
      <c r="GC308" s="74"/>
      <c r="GD308" s="74"/>
      <c r="GE308" s="74"/>
      <c r="GF308" s="74"/>
      <c r="GG308" s="74"/>
      <c r="GH308" s="74"/>
      <c r="GI308" s="74"/>
      <c r="GJ308" s="74"/>
      <c r="GK308" s="74"/>
      <c r="GL308" s="74"/>
      <c r="GM308" s="74"/>
      <c r="GN308" s="74"/>
      <c r="GO308" s="74"/>
      <c r="GP308" s="74"/>
      <c r="GQ308" s="74"/>
      <c r="GR308" s="74"/>
      <c r="GS308" s="74"/>
      <c r="GT308" s="74"/>
      <c r="GU308" s="74"/>
      <c r="GV308" s="74"/>
      <c r="GW308" s="74"/>
      <c r="GX308" s="74"/>
      <c r="GY308" s="74"/>
      <c r="GZ308" s="74"/>
      <c r="HA308" s="74"/>
      <c r="HB308" s="74"/>
      <c r="HC308" s="74"/>
      <c r="HD308" s="74"/>
      <c r="HE308" s="74"/>
      <c r="HF308" s="74"/>
      <c r="HG308" s="74"/>
      <c r="HH308" s="74"/>
      <c r="HI308" s="74"/>
      <c r="HJ308" s="74"/>
      <c r="HK308" s="74"/>
      <c r="HL308" s="74"/>
      <c r="HM308" s="74"/>
      <c r="HN308" s="74"/>
      <c r="HO308" s="74"/>
      <c r="HP308" s="74"/>
      <c r="HQ308" s="74"/>
      <c r="HR308" s="74"/>
      <c r="HS308" s="74"/>
      <c r="HT308" s="74"/>
      <c r="HU308" s="74"/>
      <c r="HV308" s="74"/>
      <c r="HW308" s="74"/>
      <c r="HX308" s="74"/>
      <c r="HY308" s="74"/>
      <c r="HZ308" s="74"/>
      <c r="IA308" s="74"/>
      <c r="IB308" s="74"/>
      <c r="IC308" s="74"/>
      <c r="ID308" s="74"/>
      <c r="IE308" s="74"/>
      <c r="IF308" s="74"/>
      <c r="IG308" s="74"/>
      <c r="IH308" s="74"/>
      <c r="II308" s="74"/>
      <c r="IJ308" s="74"/>
      <c r="IK308" s="74"/>
      <c r="IL308" s="74"/>
      <c r="IM308" s="74"/>
    </row>
    <row r="309" spans="1:247" ht="15.75" x14ac:dyDescent="0.25">
      <c r="A309" s="10" t="s">
        <v>437</v>
      </c>
      <c r="B309" s="157">
        <f t="shared" si="826"/>
        <v>5061</v>
      </c>
      <c r="C309" s="157">
        <f t="shared" si="827"/>
        <v>5061</v>
      </c>
      <c r="D309" s="157">
        <f t="shared" si="828"/>
        <v>5061</v>
      </c>
      <c r="E309" s="157"/>
      <c r="F309" s="229">
        <f t="shared" si="824"/>
        <v>0</v>
      </c>
      <c r="G309" s="74">
        <f t="shared" si="885"/>
        <v>0</v>
      </c>
      <c r="H309" s="74"/>
      <c r="I309" s="74"/>
      <c r="J309" s="74"/>
      <c r="K309" s="74"/>
      <c r="L309" s="74"/>
      <c r="M309" s="74"/>
      <c r="N309" s="74"/>
      <c r="O309" s="74"/>
      <c r="P309" s="74"/>
      <c r="Q309" s="74"/>
      <c r="R309" s="74"/>
      <c r="S309" s="74"/>
      <c r="T309" s="74"/>
      <c r="U309" s="74"/>
      <c r="V309" s="74"/>
      <c r="W309" s="74"/>
      <c r="X309" s="74"/>
      <c r="Y309" s="74"/>
      <c r="Z309" s="74"/>
      <c r="AA309" s="74"/>
      <c r="AB309" s="74"/>
      <c r="AC309" s="74"/>
      <c r="AD309" s="74"/>
      <c r="AE309" s="74"/>
      <c r="AF309" s="74"/>
      <c r="AG309" s="74"/>
      <c r="AH309" s="74"/>
      <c r="AI309" s="74"/>
      <c r="AJ309" s="74"/>
      <c r="AK309" s="74"/>
      <c r="AL309" s="74"/>
      <c r="AM309" s="74"/>
      <c r="AN309" s="74"/>
      <c r="AO309" s="74"/>
      <c r="AP309" s="74"/>
      <c r="AQ309" s="74"/>
      <c r="AR309" s="74"/>
      <c r="AS309" s="74"/>
      <c r="AT309" s="74"/>
      <c r="AU309" s="74"/>
      <c r="AV309" s="196"/>
      <c r="AW309" s="196"/>
      <c r="AX309" s="196"/>
      <c r="AY309" s="196"/>
      <c r="AZ309" s="74"/>
      <c r="BA309" s="74"/>
      <c r="BB309" s="74"/>
      <c r="BC309" s="192"/>
      <c r="BD309" s="192"/>
      <c r="BE309" s="74"/>
      <c r="BF309" s="74"/>
      <c r="BG309" s="192"/>
      <c r="BH309" s="74">
        <v>5061</v>
      </c>
      <c r="BI309" s="74">
        <v>5061</v>
      </c>
      <c r="BJ309" s="74">
        <v>0</v>
      </c>
      <c r="BK309" s="75">
        <f t="shared" si="861"/>
        <v>0</v>
      </c>
      <c r="BL309" s="74"/>
      <c r="BM309" s="74"/>
      <c r="BN309" s="74"/>
      <c r="BO309" s="192"/>
      <c r="BP309" s="192"/>
      <c r="BQ309" s="74"/>
      <c r="BR309" s="74"/>
      <c r="BS309" s="192"/>
      <c r="BT309" s="74"/>
      <c r="BU309" s="74"/>
      <c r="BV309" s="74"/>
      <c r="BW309" s="74"/>
      <c r="BX309" s="73"/>
      <c r="BY309" s="73"/>
      <c r="BZ309" s="74"/>
      <c r="CA309" s="192"/>
      <c r="CB309" s="74"/>
      <c r="CC309" s="74"/>
      <c r="CD309" s="74"/>
      <c r="CE309" s="192"/>
      <c r="CF309" s="74"/>
      <c r="CG309" s="74"/>
      <c r="CH309" s="74"/>
      <c r="CI309" s="74"/>
      <c r="CJ309" s="74"/>
      <c r="CK309" s="74"/>
      <c r="CL309" s="74"/>
      <c r="CM309" s="74"/>
      <c r="CN309" s="73"/>
      <c r="CO309" s="73"/>
      <c r="CP309" s="74"/>
      <c r="CQ309" s="192"/>
      <c r="CR309" s="73"/>
      <c r="CS309" s="73"/>
      <c r="CT309" s="74"/>
      <c r="CU309" s="192"/>
      <c r="CV309" s="74"/>
      <c r="CW309" s="74"/>
      <c r="CX309" s="74"/>
      <c r="CY309" s="192"/>
      <c r="CZ309" s="74"/>
      <c r="DA309" s="74"/>
      <c r="DB309" s="74"/>
      <c r="DC309" s="192"/>
      <c r="DD309" s="74"/>
      <c r="DE309" s="74"/>
      <c r="DF309" s="74"/>
      <c r="DG309" s="192"/>
      <c r="DH309" s="74"/>
      <c r="DI309" s="74"/>
      <c r="DJ309" s="74"/>
      <c r="DK309" s="192"/>
      <c r="DL309" s="74"/>
      <c r="DM309" s="74"/>
      <c r="DN309" s="74"/>
      <c r="DO309" s="192"/>
      <c r="DP309" s="74"/>
      <c r="DQ309" s="74"/>
      <c r="DR309" s="74"/>
      <c r="DS309" s="74"/>
      <c r="DT309" s="74"/>
      <c r="DU309" s="74"/>
      <c r="DV309" s="74"/>
      <c r="DW309" s="74"/>
      <c r="DX309" s="74"/>
      <c r="DY309" s="74"/>
      <c r="DZ309" s="74"/>
      <c r="EA309" s="74"/>
      <c r="EB309" s="74"/>
      <c r="EC309" s="74"/>
      <c r="ED309" s="74"/>
      <c r="EE309" s="74"/>
      <c r="EF309" s="74"/>
      <c r="EG309" s="74"/>
      <c r="EH309" s="74"/>
      <c r="EI309" s="74"/>
      <c r="EJ309" s="192"/>
      <c r="EK309" s="73"/>
      <c r="EL309" s="74"/>
      <c r="EM309" s="192"/>
      <c r="EN309" s="74"/>
      <c r="EO309" s="74"/>
      <c r="EP309" s="74"/>
      <c r="EQ309" s="74"/>
      <c r="ER309" s="74"/>
      <c r="ES309" s="74"/>
      <c r="ET309" s="74"/>
      <c r="EU309" s="74"/>
      <c r="EV309" s="77"/>
      <c r="EW309" s="77"/>
      <c r="EX309" s="77"/>
      <c r="EY309" s="77"/>
      <c r="EZ309" s="74"/>
      <c r="FA309" s="74"/>
      <c r="FB309" s="74"/>
      <c r="FC309" s="74"/>
      <c r="FD309" s="74"/>
      <c r="FE309" s="74"/>
      <c r="FF309" s="74"/>
      <c r="FG309" s="74"/>
      <c r="FH309" s="74"/>
      <c r="FI309" s="74"/>
      <c r="FJ309" s="74"/>
      <c r="FK309" s="74"/>
      <c r="FL309" s="74"/>
      <c r="FM309" s="74"/>
      <c r="FN309" s="74"/>
      <c r="FO309" s="74"/>
      <c r="FP309" s="74"/>
      <c r="FQ309" s="74"/>
      <c r="FR309" s="74"/>
      <c r="FS309" s="74"/>
      <c r="FT309" s="74"/>
      <c r="FU309" s="74"/>
      <c r="FV309" s="74"/>
      <c r="FW309" s="74"/>
      <c r="FX309" s="74"/>
      <c r="FY309" s="74"/>
      <c r="FZ309" s="74"/>
      <c r="GA309" s="74"/>
      <c r="GB309" s="74"/>
      <c r="GC309" s="74"/>
      <c r="GD309" s="74"/>
      <c r="GE309" s="74"/>
      <c r="GF309" s="74"/>
      <c r="GG309" s="74"/>
      <c r="GH309" s="74"/>
      <c r="GI309" s="74"/>
      <c r="GJ309" s="74"/>
      <c r="GK309" s="74"/>
      <c r="GL309" s="74"/>
      <c r="GM309" s="74"/>
      <c r="GN309" s="74"/>
      <c r="GO309" s="74"/>
      <c r="GP309" s="74"/>
      <c r="GQ309" s="74"/>
      <c r="GR309" s="74"/>
      <c r="GS309" s="74"/>
      <c r="GT309" s="74"/>
      <c r="GU309" s="74"/>
      <c r="GV309" s="74"/>
      <c r="GW309" s="74"/>
      <c r="GX309" s="74"/>
      <c r="GY309" s="74"/>
      <c r="GZ309" s="74"/>
      <c r="HA309" s="74"/>
      <c r="HB309" s="74"/>
      <c r="HC309" s="74"/>
      <c r="HD309" s="74"/>
      <c r="HE309" s="74"/>
      <c r="HF309" s="74"/>
      <c r="HG309" s="74"/>
      <c r="HH309" s="74"/>
      <c r="HI309" s="74"/>
      <c r="HJ309" s="74"/>
      <c r="HK309" s="74"/>
      <c r="HL309" s="74"/>
      <c r="HM309" s="74"/>
      <c r="HN309" s="74"/>
      <c r="HO309" s="74"/>
      <c r="HP309" s="74"/>
      <c r="HQ309" s="74"/>
      <c r="HR309" s="74"/>
      <c r="HS309" s="74"/>
      <c r="HT309" s="74"/>
      <c r="HU309" s="74"/>
      <c r="HV309" s="74"/>
      <c r="HW309" s="74"/>
      <c r="HX309" s="74"/>
      <c r="HY309" s="74"/>
      <c r="HZ309" s="74"/>
      <c r="IA309" s="74"/>
      <c r="IB309" s="74"/>
      <c r="IC309" s="74"/>
      <c r="ID309" s="74"/>
      <c r="IE309" s="74"/>
      <c r="IF309" s="74"/>
      <c r="IG309" s="74"/>
      <c r="IH309" s="74"/>
      <c r="II309" s="74"/>
      <c r="IJ309" s="74"/>
      <c r="IK309" s="74"/>
      <c r="IL309" s="74"/>
      <c r="IM309" s="74"/>
    </row>
    <row r="310" spans="1:247" s="69" customFormat="1" ht="31.5" x14ac:dyDescent="0.25">
      <c r="A310" s="80" t="s">
        <v>272</v>
      </c>
      <c r="B310" s="156">
        <f t="shared" si="826"/>
        <v>57688.266759999999</v>
      </c>
      <c r="C310" s="156">
        <f t="shared" si="827"/>
        <v>56065.690459999991</v>
      </c>
      <c r="D310" s="156">
        <f t="shared" si="828"/>
        <v>56065.690459999991</v>
      </c>
      <c r="E310" s="156"/>
      <c r="F310" s="228">
        <f t="shared" si="824"/>
        <v>4654.2271700000001</v>
      </c>
      <c r="G310" s="71">
        <f t="shared" si="885"/>
        <v>8.3013820606036308</v>
      </c>
      <c r="H310" s="72"/>
      <c r="I310" s="72"/>
      <c r="J310" s="72"/>
      <c r="K310" s="71"/>
      <c r="L310" s="72">
        <f t="shared" ref="L310" si="954">L311+L313+L314+L315+L316</f>
        <v>589.80600000000004</v>
      </c>
      <c r="M310" s="72">
        <f t="shared" ref="M310:N310" si="955">M311+M313+M314+M315+M316</f>
        <v>589.80600000000004</v>
      </c>
      <c r="N310" s="72">
        <f t="shared" si="955"/>
        <v>589.80600000000004</v>
      </c>
      <c r="O310" s="72">
        <f>N310/M310*100</f>
        <v>100</v>
      </c>
      <c r="P310" s="72">
        <f t="shared" ref="P310:S310" si="956">P311+P313+P314+P315+P316</f>
        <v>0</v>
      </c>
      <c r="Q310" s="72">
        <f t="shared" si="956"/>
        <v>0</v>
      </c>
      <c r="R310" s="72">
        <f t="shared" si="956"/>
        <v>0</v>
      </c>
      <c r="S310" s="72">
        <f t="shared" si="956"/>
        <v>0</v>
      </c>
      <c r="T310" s="72">
        <f>SUM(T311:T317)</f>
        <v>0</v>
      </c>
      <c r="U310" s="72">
        <f>SUM(U311:U317)</f>
        <v>0</v>
      </c>
      <c r="V310" s="72">
        <f>SUM(V311:V317)</f>
        <v>0</v>
      </c>
      <c r="W310" s="72"/>
      <c r="X310" s="72">
        <f>X311+X313+X314+X315+X316</f>
        <v>0</v>
      </c>
      <c r="Y310" s="72">
        <f>Y311+Y313+Y314+Y315+Y316</f>
        <v>0</v>
      </c>
      <c r="Z310" s="72">
        <f>Z311+Z313+Z314+Z315+Z316</f>
        <v>0</v>
      </c>
      <c r="AA310" s="71"/>
      <c r="AB310" s="72"/>
      <c r="AC310" s="72"/>
      <c r="AD310" s="72"/>
      <c r="AE310" s="71"/>
      <c r="AF310" s="72">
        <f>AF311+AF313+AF314+AF315+AF316</f>
        <v>46.360759999999999</v>
      </c>
      <c r="AG310" s="72">
        <f>AG311+AG313+AG314+AG315+AG316</f>
        <v>46.360759999999999</v>
      </c>
      <c r="AH310" s="72">
        <f>AH311+AH313+AH314+AH315+AH316</f>
        <v>46.360759999999999</v>
      </c>
      <c r="AI310" s="71">
        <f>AH310/AG310*100</f>
        <v>100</v>
      </c>
      <c r="AJ310" s="71"/>
      <c r="AK310" s="72">
        <f>AK311+AK313+AK314+AK315+AK316</f>
        <v>0</v>
      </c>
      <c r="AL310" s="72">
        <f>AL311+AL313+AL314+AL315+AL316</f>
        <v>0</v>
      </c>
      <c r="AM310" s="72">
        <f>AM311+AM313+AM314+AM315+AM316</f>
        <v>0</v>
      </c>
      <c r="AN310" s="72"/>
      <c r="AO310" s="72">
        <f>SUM(AO311:AO317)</f>
        <v>0</v>
      </c>
      <c r="AP310" s="72">
        <f>SUM(AP311:AP317)</f>
        <v>0</v>
      </c>
      <c r="AQ310" s="71"/>
      <c r="AR310" s="72">
        <f>AR311+AR313+AR314+AR315+AR316</f>
        <v>6000</v>
      </c>
      <c r="AS310" s="72">
        <f>AS311+AS313+AS314+AS315+AS316</f>
        <v>6000</v>
      </c>
      <c r="AT310" s="72">
        <f>AT311+AT313+AT314+AT315+AT316</f>
        <v>0</v>
      </c>
      <c r="AU310" s="71">
        <f>AT310/AS310*100</f>
        <v>0</v>
      </c>
      <c r="AV310" s="72">
        <f t="shared" ref="AV310" si="957">AV311+AV313+AV314+AV315+AV316</f>
        <v>23319.3</v>
      </c>
      <c r="AW310" s="72">
        <f t="shared" ref="AW310:BC310" si="958">AW311+AW313+AW314+AW315+AW316</f>
        <v>23319.3</v>
      </c>
      <c r="AX310" s="72">
        <f t="shared" si="958"/>
        <v>3563.4908100000002</v>
      </c>
      <c r="AY310" s="72">
        <f t="shared" si="958"/>
        <v>15.281294078295662</v>
      </c>
      <c r="AZ310" s="72">
        <f t="shared" ref="AZ310" si="959">AZ311+AZ313+AZ314+AZ315+AZ316</f>
        <v>0</v>
      </c>
      <c r="BA310" s="72">
        <f t="shared" si="958"/>
        <v>0</v>
      </c>
      <c r="BB310" s="72">
        <f t="shared" si="958"/>
        <v>0</v>
      </c>
      <c r="BC310" s="72">
        <f t="shared" si="958"/>
        <v>0</v>
      </c>
      <c r="BD310" s="72"/>
      <c r="BE310" s="72">
        <f>BE311+BE313+BE314+BE315+BE316</f>
        <v>0</v>
      </c>
      <c r="BF310" s="72">
        <f>BF311+BF313+BF314+BF315+BF316</f>
        <v>0</v>
      </c>
      <c r="BG310" s="72">
        <f>BG311+BG313+BG314+BG315+BG316</f>
        <v>0</v>
      </c>
      <c r="BH310" s="72">
        <f>BH311+BH313+BH314+BH315+BH316+BH317</f>
        <v>16554</v>
      </c>
      <c r="BI310" s="72">
        <f>BI311+BI313+BI314+BI315+BI316+BI317</f>
        <v>16554</v>
      </c>
      <c r="BJ310" s="72">
        <f>BJ311+BJ313+BJ314+BJ315+BJ316+BJ317</f>
        <v>0</v>
      </c>
      <c r="BK310" s="193">
        <f t="shared" si="861"/>
        <v>0</v>
      </c>
      <c r="BL310" s="72">
        <f t="shared" ref="BL310" si="960">BL311+BL313+BL314+BL315+BL316</f>
        <v>0</v>
      </c>
      <c r="BM310" s="72">
        <f t="shared" ref="BM310:BO310" si="961">BM311+BM313+BM314+BM315+BM316</f>
        <v>0</v>
      </c>
      <c r="BN310" s="72">
        <f t="shared" si="961"/>
        <v>0</v>
      </c>
      <c r="BO310" s="72">
        <f t="shared" si="961"/>
        <v>0</v>
      </c>
      <c r="BP310" s="72"/>
      <c r="BQ310" s="72">
        <f>BQ311+BQ313+BQ314+BQ315+BQ316</f>
        <v>0</v>
      </c>
      <c r="BR310" s="72">
        <f>BR311+BR313+BR314+BR315+BR316</f>
        <v>0</v>
      </c>
      <c r="BS310" s="72">
        <f>BS311+BS313+BS314+BS315+BS316</f>
        <v>0</v>
      </c>
      <c r="BT310" s="72"/>
      <c r="BU310" s="72">
        <f>BU311+BU313+BU314+BU315+BU316</f>
        <v>933.2337</v>
      </c>
      <c r="BV310" s="72">
        <f>BV311+BV313+BV314+BV315+BV316</f>
        <v>0</v>
      </c>
      <c r="BW310" s="71">
        <f>BV310/BU310*100</f>
        <v>0</v>
      </c>
      <c r="BX310" s="72">
        <f t="shared" ref="BX310:BY310" si="962">BX311+BX313+BX314+BX315+BX316</f>
        <v>8178.8</v>
      </c>
      <c r="BY310" s="72">
        <f t="shared" si="962"/>
        <v>4166.99</v>
      </c>
      <c r="BZ310" s="72">
        <f t="shared" ref="BZ310" si="963">BZ311+BZ313+BZ314+BZ315+BZ316</f>
        <v>454.56959999999998</v>
      </c>
      <c r="CA310" s="72">
        <f>BZ310/BY310*100</f>
        <v>10.908823875267279</v>
      </c>
      <c r="CB310" s="72">
        <f t="shared" ref="CB310" si="964">CB311+CB313+CB314+CB315+CB316</f>
        <v>1000</v>
      </c>
      <c r="CC310" s="72">
        <f t="shared" ref="CC310:CH310" si="965">CC311+CC313+CC314+CC315+CC316</f>
        <v>1000</v>
      </c>
      <c r="CD310" s="72">
        <f t="shared" si="965"/>
        <v>0</v>
      </c>
      <c r="CE310" s="72">
        <f>CD310/CC310*100</f>
        <v>0</v>
      </c>
      <c r="CF310" s="72">
        <f t="shared" ref="CF310" si="966">CF311+CF313+CF314+CF315+CF316</f>
        <v>1000</v>
      </c>
      <c r="CG310" s="72">
        <f t="shared" si="965"/>
        <v>1000</v>
      </c>
      <c r="CH310" s="72">
        <f t="shared" si="965"/>
        <v>0</v>
      </c>
      <c r="CI310" s="72">
        <f>CH310/CG310*100</f>
        <v>0</v>
      </c>
      <c r="CJ310" s="72">
        <f t="shared" ref="CJ310" si="967">CJ311+CJ313+CJ314+CJ315+CJ316</f>
        <v>500</v>
      </c>
      <c r="CK310" s="72">
        <f t="shared" ref="CK310:CL310" si="968">CK311+CK313+CK314+CK315+CK316</f>
        <v>500</v>
      </c>
      <c r="CL310" s="72">
        <f t="shared" si="968"/>
        <v>0</v>
      </c>
      <c r="CM310" s="72">
        <f>CL310/CK310*100</f>
        <v>0</v>
      </c>
      <c r="CN310" s="72">
        <f t="shared" ref="CN310:CQ310" si="969">CN311+CN313+CN314+CN315+CN316</f>
        <v>0</v>
      </c>
      <c r="CO310" s="72">
        <f t="shared" si="969"/>
        <v>0</v>
      </c>
      <c r="CP310" s="72">
        <f t="shared" si="969"/>
        <v>0</v>
      </c>
      <c r="CQ310" s="72">
        <f t="shared" si="969"/>
        <v>0</v>
      </c>
      <c r="CR310" s="72">
        <f t="shared" ref="CR310:CU310" si="970">CR311+CR313+CR314+CR315+CR316</f>
        <v>0</v>
      </c>
      <c r="CS310" s="72">
        <f t="shared" si="970"/>
        <v>0</v>
      </c>
      <c r="CT310" s="72">
        <f t="shared" si="970"/>
        <v>0</v>
      </c>
      <c r="CU310" s="72">
        <f t="shared" si="970"/>
        <v>0</v>
      </c>
      <c r="CV310" s="72"/>
      <c r="CW310" s="72"/>
      <c r="CX310" s="72">
        <f>CX311+CX313+CX314+CX315+CX316</f>
        <v>0</v>
      </c>
      <c r="CY310" s="72"/>
      <c r="CZ310" s="72">
        <f t="shared" ref="CZ310:DC310" si="971">CZ311+CZ313+CZ314+CZ315+CZ316</f>
        <v>0</v>
      </c>
      <c r="DA310" s="72">
        <f t="shared" si="971"/>
        <v>0</v>
      </c>
      <c r="DB310" s="72">
        <f t="shared" si="971"/>
        <v>0</v>
      </c>
      <c r="DC310" s="72">
        <f t="shared" si="971"/>
        <v>0</v>
      </c>
      <c r="DD310" s="72">
        <f t="shared" ref="DD310:DK310" si="972">DD311+DD313+DD314+DD315+DD316</f>
        <v>0</v>
      </c>
      <c r="DE310" s="72">
        <f t="shared" ref="DE310:DH310" si="973">DE311+DE313+DE314+DE315+DE316</f>
        <v>0</v>
      </c>
      <c r="DF310" s="72">
        <f t="shared" si="973"/>
        <v>0</v>
      </c>
      <c r="DG310" s="72">
        <f t="shared" si="973"/>
        <v>0</v>
      </c>
      <c r="DH310" s="72">
        <f t="shared" si="973"/>
        <v>0</v>
      </c>
      <c r="DI310" s="72">
        <f t="shared" si="972"/>
        <v>0</v>
      </c>
      <c r="DJ310" s="72">
        <f t="shared" si="972"/>
        <v>0</v>
      </c>
      <c r="DK310" s="72">
        <f t="shared" si="972"/>
        <v>0</v>
      </c>
      <c r="DL310" s="72">
        <f t="shared" ref="DL310:DO310" si="974">DL311+DL313+DL314+DL315+DL316</f>
        <v>0</v>
      </c>
      <c r="DM310" s="72">
        <f t="shared" si="974"/>
        <v>0</v>
      </c>
      <c r="DN310" s="72">
        <f t="shared" si="974"/>
        <v>0</v>
      </c>
      <c r="DO310" s="72">
        <f t="shared" si="974"/>
        <v>0</v>
      </c>
      <c r="DP310" s="71"/>
      <c r="DQ310" s="72">
        <f>DQ311+DQ313+DQ314+DQ315+DQ316</f>
        <v>0</v>
      </c>
      <c r="DR310" s="72">
        <f>DR311+DR313+DR314+DR315+DR316</f>
        <v>0</v>
      </c>
      <c r="DS310" s="71"/>
      <c r="DT310" s="71"/>
      <c r="DU310" s="72">
        <f>DU311+DU313+DU314+DU315+DU316</f>
        <v>0</v>
      </c>
      <c r="DV310" s="72">
        <f>DV311+DV313+DV314+DV315+DV316</f>
        <v>0</v>
      </c>
      <c r="DW310" s="71"/>
      <c r="DX310" s="72">
        <f>DX311+DX313+DX314+DX315+DX316</f>
        <v>500</v>
      </c>
      <c r="DY310" s="72">
        <f>DY311+DY313+DY314+DY315+DY316</f>
        <v>500</v>
      </c>
      <c r="DZ310" s="72">
        <f>DZ311+DZ313+DZ314+DZ315+DZ316</f>
        <v>0</v>
      </c>
      <c r="EA310" s="71">
        <f>DZ310/DY310*100</f>
        <v>0</v>
      </c>
      <c r="EB310" s="72"/>
      <c r="EC310" s="72"/>
      <c r="ED310" s="72"/>
      <c r="EE310" s="71"/>
      <c r="EF310" s="72"/>
      <c r="EG310" s="72"/>
      <c r="EH310" s="72"/>
      <c r="EI310" s="71"/>
      <c r="EJ310" s="72"/>
      <c r="EK310" s="72">
        <f>EK311+EK313+EK314+EK315+EK316</f>
        <v>0</v>
      </c>
      <c r="EL310" s="72">
        <f>EL311+EL313+EL314+EL315+EL316</f>
        <v>0</v>
      </c>
      <c r="EM310" s="72">
        <f>EM311+EM313+EM314+EM315+EM316</f>
        <v>0</v>
      </c>
      <c r="EN310" s="72"/>
      <c r="EO310" s="72"/>
      <c r="EP310" s="72"/>
      <c r="EQ310" s="71"/>
      <c r="ER310" s="71"/>
      <c r="ES310" s="71"/>
      <c r="ET310" s="71"/>
      <c r="EU310" s="71"/>
      <c r="EV310" s="76"/>
      <c r="EW310" s="76"/>
      <c r="EX310" s="76"/>
      <c r="EY310" s="76"/>
      <c r="EZ310" s="72"/>
      <c r="FA310" s="72"/>
      <c r="FB310" s="72"/>
      <c r="FC310" s="71"/>
      <c r="FD310" s="72"/>
      <c r="FE310" s="72"/>
      <c r="FF310" s="72"/>
      <c r="FG310" s="71"/>
      <c r="FH310" s="71"/>
      <c r="FI310" s="72"/>
      <c r="FJ310" s="72"/>
      <c r="FK310" s="71"/>
      <c r="FL310" s="71"/>
      <c r="FM310" s="72"/>
      <c r="FN310" s="72"/>
      <c r="FO310" s="71"/>
      <c r="FP310" s="71"/>
      <c r="FQ310" s="72"/>
      <c r="FR310" s="72"/>
      <c r="FS310" s="71"/>
      <c r="FT310" s="72"/>
      <c r="FU310" s="72"/>
      <c r="FV310" s="72"/>
      <c r="FW310" s="71"/>
      <c r="FX310" s="71"/>
      <c r="FY310" s="72"/>
      <c r="FZ310" s="72"/>
      <c r="GA310" s="71"/>
      <c r="GB310" s="71"/>
      <c r="GC310" s="72"/>
      <c r="GD310" s="72"/>
      <c r="GE310" s="71"/>
      <c r="GF310" s="71"/>
      <c r="GG310" s="72">
        <f>SUM(GG311:GG317)</f>
        <v>1456</v>
      </c>
      <c r="GH310" s="72">
        <f>SUM(GH311:GH317)</f>
        <v>0</v>
      </c>
      <c r="GI310" s="71">
        <f t="shared" si="823"/>
        <v>0</v>
      </c>
      <c r="GJ310" s="71"/>
      <c r="GK310" s="72">
        <f>SUM(GK311:GK317)</f>
        <v>0</v>
      </c>
      <c r="GL310" s="72">
        <f>SUM(GL311:GL317)</f>
        <v>0</v>
      </c>
      <c r="GM310" s="71"/>
      <c r="GN310" s="71"/>
      <c r="GO310" s="72"/>
      <c r="GP310" s="72"/>
      <c r="GQ310" s="71"/>
      <c r="GR310" s="71"/>
      <c r="GS310" s="72"/>
      <c r="GT310" s="72"/>
      <c r="GU310" s="71"/>
      <c r="GV310" s="71"/>
      <c r="GW310" s="72"/>
      <c r="GX310" s="72"/>
      <c r="GY310" s="71"/>
      <c r="GZ310" s="71"/>
      <c r="HA310" s="72"/>
      <c r="HB310" s="72"/>
      <c r="HC310" s="71"/>
      <c r="HD310" s="71"/>
      <c r="HE310" s="72"/>
      <c r="HF310" s="72"/>
      <c r="HG310" s="71"/>
      <c r="HH310" s="71"/>
      <c r="HI310" s="72"/>
      <c r="HJ310" s="72"/>
      <c r="HK310" s="71"/>
      <c r="HL310" s="71"/>
      <c r="HM310" s="72"/>
      <c r="HN310" s="72"/>
      <c r="HO310" s="71"/>
      <c r="HP310" s="71"/>
      <c r="HQ310" s="72"/>
      <c r="HR310" s="72"/>
      <c r="HS310" s="71"/>
      <c r="HT310" s="71"/>
      <c r="HU310" s="72"/>
      <c r="HV310" s="72"/>
      <c r="HW310" s="71"/>
      <c r="HX310" s="71"/>
      <c r="HY310" s="72"/>
      <c r="HZ310" s="72"/>
      <c r="IA310" s="71"/>
      <c r="IB310" s="71"/>
      <c r="IC310" s="72"/>
      <c r="ID310" s="72"/>
      <c r="IE310" s="71"/>
      <c r="IF310" s="71"/>
      <c r="IG310" s="72"/>
      <c r="IH310" s="72"/>
      <c r="II310" s="71"/>
      <c r="IJ310" s="71"/>
      <c r="IK310" s="72"/>
      <c r="IL310" s="72"/>
      <c r="IM310" s="71"/>
    </row>
    <row r="311" spans="1:247" ht="20.25" customHeight="1" x14ac:dyDescent="0.25">
      <c r="A311" s="10" t="s">
        <v>198</v>
      </c>
      <c r="B311" s="157">
        <f t="shared" si="826"/>
        <v>35134.266759999999</v>
      </c>
      <c r="C311" s="157">
        <f t="shared" si="827"/>
        <v>32260.456760000001</v>
      </c>
      <c r="D311" s="157">
        <f t="shared" si="828"/>
        <v>32260.456760000001</v>
      </c>
      <c r="E311" s="157"/>
      <c r="F311" s="229">
        <f t="shared" si="824"/>
        <v>4654.2271700000001</v>
      </c>
      <c r="G311" s="74">
        <f t="shared" si="885"/>
        <v>14.42703432448239</v>
      </c>
      <c r="H311" s="73"/>
      <c r="I311" s="73"/>
      <c r="J311" s="73"/>
      <c r="K311" s="74"/>
      <c r="L311" s="74">
        <v>589.80600000000004</v>
      </c>
      <c r="M311" s="74">
        <v>589.80600000000004</v>
      </c>
      <c r="N311" s="74">
        <v>589.80600000000004</v>
      </c>
      <c r="O311" s="73">
        <f>N311/M311*100</f>
        <v>100</v>
      </c>
      <c r="P311" s="73">
        <v>0</v>
      </c>
      <c r="Q311" s="73">
        <v>0</v>
      </c>
      <c r="R311" s="73">
        <v>0</v>
      </c>
      <c r="S311" s="74"/>
      <c r="T311" s="73"/>
      <c r="U311" s="73"/>
      <c r="V311" s="73"/>
      <c r="W311" s="73"/>
      <c r="X311" s="73"/>
      <c r="Y311" s="73"/>
      <c r="Z311" s="73"/>
      <c r="AA311" s="74"/>
      <c r="AB311" s="73"/>
      <c r="AC311" s="73"/>
      <c r="AD311" s="73"/>
      <c r="AE311" s="74"/>
      <c r="AF311" s="73">
        <v>46.360759999999999</v>
      </c>
      <c r="AG311" s="73">
        <v>46.360759999999999</v>
      </c>
      <c r="AH311" s="73">
        <v>46.360759999999999</v>
      </c>
      <c r="AI311" s="74">
        <f>AH311/AG311*100</f>
        <v>100</v>
      </c>
      <c r="AJ311" s="74"/>
      <c r="AK311" s="73"/>
      <c r="AL311" s="73"/>
      <c r="AM311" s="74"/>
      <c r="AN311" s="74"/>
      <c r="AO311" s="74"/>
      <c r="AP311" s="74"/>
      <c r="AQ311" s="74"/>
      <c r="AR311" s="73">
        <v>0</v>
      </c>
      <c r="AS311" s="73">
        <v>0</v>
      </c>
      <c r="AT311" s="73"/>
      <c r="AU311" s="74"/>
      <c r="AV311" s="73">
        <v>23319.3</v>
      </c>
      <c r="AW311" s="73">
        <v>23319.3</v>
      </c>
      <c r="AX311" s="74">
        <v>3563.4908100000002</v>
      </c>
      <c r="AY311" s="73">
        <f>AX311/AW311*100</f>
        <v>15.281294078295662</v>
      </c>
      <c r="AZ311" s="73"/>
      <c r="BA311" s="73"/>
      <c r="BB311" s="73"/>
      <c r="BC311" s="73"/>
      <c r="BD311" s="191"/>
      <c r="BE311" s="73"/>
      <c r="BF311" s="191"/>
      <c r="BG311" s="191"/>
      <c r="BH311" s="73"/>
      <c r="BI311" s="73"/>
      <c r="BJ311" s="191"/>
      <c r="BK311" s="75"/>
      <c r="BL311" s="73"/>
      <c r="BM311" s="73"/>
      <c r="BN311" s="191"/>
      <c r="BO311" s="191"/>
      <c r="BP311" s="191"/>
      <c r="BQ311" s="73"/>
      <c r="BR311" s="191"/>
      <c r="BS311" s="191"/>
      <c r="BT311" s="73"/>
      <c r="BU311" s="73"/>
      <c r="BV311" s="73"/>
      <c r="BW311" s="74"/>
      <c r="BX311" s="73">
        <v>8178.8</v>
      </c>
      <c r="BY311" s="73">
        <v>4166.99</v>
      </c>
      <c r="BZ311" s="73">
        <v>454.56959999999998</v>
      </c>
      <c r="CA311" s="73">
        <f>BZ311/BY311*100</f>
        <v>10.908823875267279</v>
      </c>
      <c r="CB311" s="73">
        <v>1000</v>
      </c>
      <c r="CC311" s="73">
        <v>1000</v>
      </c>
      <c r="CD311" s="73"/>
      <c r="CE311" s="73">
        <f>CD311/CC311*100</f>
        <v>0</v>
      </c>
      <c r="CF311" s="73">
        <v>1000</v>
      </c>
      <c r="CG311" s="73">
        <v>1000</v>
      </c>
      <c r="CH311" s="73"/>
      <c r="CI311" s="73">
        <f>CH311/CG311*100</f>
        <v>0</v>
      </c>
      <c r="CJ311" s="73">
        <v>500</v>
      </c>
      <c r="CK311" s="73">
        <v>500</v>
      </c>
      <c r="CL311" s="163"/>
      <c r="CM311" s="73">
        <f>CL311/CK311*100</f>
        <v>0</v>
      </c>
      <c r="CN311" s="73"/>
      <c r="CO311" s="73"/>
      <c r="CP311" s="191"/>
      <c r="CQ311" s="191"/>
      <c r="CR311" s="73"/>
      <c r="CS311" s="73"/>
      <c r="CT311" s="191"/>
      <c r="CU311" s="191"/>
      <c r="CV311" s="73"/>
      <c r="CW311" s="73"/>
      <c r="CX311" s="73"/>
      <c r="CY311" s="73"/>
      <c r="CZ311" s="73"/>
      <c r="DA311" s="73"/>
      <c r="DB311" s="73"/>
      <c r="DC311" s="73"/>
      <c r="DD311" s="73"/>
      <c r="DE311" s="73"/>
      <c r="DF311" s="73"/>
      <c r="DG311" s="73"/>
      <c r="DH311" s="73"/>
      <c r="DI311" s="73"/>
      <c r="DJ311" s="73"/>
      <c r="DK311" s="73"/>
      <c r="DL311" s="73"/>
      <c r="DM311" s="73"/>
      <c r="DN311" s="73"/>
      <c r="DO311" s="73"/>
      <c r="DP311" s="74"/>
      <c r="DQ311" s="73"/>
      <c r="DR311" s="73"/>
      <c r="DS311" s="74"/>
      <c r="DT311" s="74"/>
      <c r="DU311" s="73"/>
      <c r="DV311" s="73"/>
      <c r="DW311" s="74"/>
      <c r="DX311" s="73">
        <v>500</v>
      </c>
      <c r="DY311" s="73">
        <v>500</v>
      </c>
      <c r="DZ311" s="73"/>
      <c r="EA311" s="74">
        <f>DZ311/DY311*100</f>
        <v>0</v>
      </c>
      <c r="EB311" s="73"/>
      <c r="EC311" s="73"/>
      <c r="ED311" s="73"/>
      <c r="EE311" s="74"/>
      <c r="EF311" s="73"/>
      <c r="EG311" s="73"/>
      <c r="EH311" s="73"/>
      <c r="EI311" s="74"/>
      <c r="EJ311" s="191"/>
      <c r="EK311" s="73"/>
      <c r="EL311" s="191"/>
      <c r="EM311" s="191"/>
      <c r="EN311" s="73"/>
      <c r="EO311" s="73"/>
      <c r="EP311" s="73"/>
      <c r="EQ311" s="74"/>
      <c r="ER311" s="74"/>
      <c r="ES311" s="74"/>
      <c r="ET311" s="74"/>
      <c r="EU311" s="74"/>
      <c r="EV311" s="77"/>
      <c r="EW311" s="77"/>
      <c r="EX311" s="77"/>
      <c r="EY311" s="77"/>
      <c r="EZ311" s="73"/>
      <c r="FA311" s="73"/>
      <c r="FB311" s="73"/>
      <c r="FC311" s="74"/>
      <c r="FD311" s="73"/>
      <c r="FE311" s="73"/>
      <c r="FF311" s="73"/>
      <c r="FG311" s="74"/>
      <c r="FH311" s="74"/>
      <c r="FI311" s="73"/>
      <c r="FJ311" s="73"/>
      <c r="FK311" s="74"/>
      <c r="FL311" s="74"/>
      <c r="FM311" s="73"/>
      <c r="FN311" s="73"/>
      <c r="FO311" s="74"/>
      <c r="FP311" s="74"/>
      <c r="FQ311" s="73"/>
      <c r="FR311" s="73"/>
      <c r="FS311" s="74"/>
      <c r="FT311" s="73"/>
      <c r="FU311" s="73"/>
      <c r="FV311" s="73"/>
      <c r="FW311" s="74"/>
      <c r="FX311" s="74"/>
      <c r="FY311" s="73"/>
      <c r="FZ311" s="73"/>
      <c r="GA311" s="74"/>
      <c r="GB311" s="74"/>
      <c r="GC311" s="73"/>
      <c r="GD311" s="73"/>
      <c r="GE311" s="74"/>
      <c r="GF311" s="74"/>
      <c r="GG311" s="73">
        <v>1138</v>
      </c>
      <c r="GH311" s="73">
        <v>0</v>
      </c>
      <c r="GI311" s="74">
        <f t="shared" si="823"/>
        <v>0</v>
      </c>
      <c r="GJ311" s="74"/>
      <c r="GK311" s="73"/>
      <c r="GL311" s="73"/>
      <c r="GM311" s="74"/>
      <c r="GN311" s="74"/>
      <c r="GO311" s="73"/>
      <c r="GP311" s="73"/>
      <c r="GQ311" s="74"/>
      <c r="GR311" s="74"/>
      <c r="GS311" s="73"/>
      <c r="GT311" s="73"/>
      <c r="GU311" s="74"/>
      <c r="GV311" s="74"/>
      <c r="GW311" s="73"/>
      <c r="GX311" s="73"/>
      <c r="GY311" s="74"/>
      <c r="GZ311" s="74"/>
      <c r="HA311" s="73"/>
      <c r="HB311" s="73"/>
      <c r="HC311" s="74"/>
      <c r="HD311" s="74"/>
      <c r="HE311" s="73"/>
      <c r="HF311" s="73"/>
      <c r="HG311" s="74"/>
      <c r="HH311" s="74"/>
      <c r="HI311" s="73"/>
      <c r="HJ311" s="73"/>
      <c r="HK311" s="74"/>
      <c r="HL311" s="74"/>
      <c r="HM311" s="73"/>
      <c r="HN311" s="73"/>
      <c r="HO311" s="74"/>
      <c r="HP311" s="74"/>
      <c r="HQ311" s="73"/>
      <c r="HR311" s="73"/>
      <c r="HS311" s="74"/>
      <c r="HT311" s="74"/>
      <c r="HU311" s="73"/>
      <c r="HV311" s="73"/>
      <c r="HW311" s="74"/>
      <c r="HX311" s="74"/>
      <c r="HY311" s="73"/>
      <c r="HZ311" s="73"/>
      <c r="IA311" s="74"/>
      <c r="IB311" s="74"/>
      <c r="IC311" s="73"/>
      <c r="ID311" s="73"/>
      <c r="IE311" s="74"/>
      <c r="IF311" s="74"/>
      <c r="IG311" s="73"/>
      <c r="IH311" s="73"/>
      <c r="II311" s="74"/>
      <c r="IJ311" s="74"/>
      <c r="IK311" s="73"/>
      <c r="IL311" s="73"/>
      <c r="IM311" s="74"/>
    </row>
    <row r="312" spans="1:247" ht="17.25" customHeight="1" x14ac:dyDescent="0.25">
      <c r="A312" s="10" t="s">
        <v>497</v>
      </c>
      <c r="B312" s="157">
        <f t="shared" si="826"/>
        <v>0</v>
      </c>
      <c r="C312" s="157">
        <f t="shared" si="827"/>
        <v>0</v>
      </c>
      <c r="D312" s="157">
        <f t="shared" si="828"/>
        <v>0</v>
      </c>
      <c r="E312" s="157"/>
      <c r="F312" s="229">
        <f t="shared" si="824"/>
        <v>0</v>
      </c>
      <c r="G312" s="74"/>
      <c r="H312" s="73"/>
      <c r="I312" s="73"/>
      <c r="J312" s="73"/>
      <c r="K312" s="74"/>
      <c r="L312" s="74"/>
      <c r="M312" s="74"/>
      <c r="N312" s="74"/>
      <c r="O312" s="73"/>
      <c r="P312" s="73"/>
      <c r="Q312" s="73"/>
      <c r="R312" s="73"/>
      <c r="S312" s="74"/>
      <c r="T312" s="73"/>
      <c r="U312" s="73"/>
      <c r="V312" s="73"/>
      <c r="W312" s="73"/>
      <c r="X312" s="73"/>
      <c r="Y312" s="73"/>
      <c r="Z312" s="73"/>
      <c r="AA312" s="74"/>
      <c r="AB312" s="73"/>
      <c r="AC312" s="73"/>
      <c r="AD312" s="73"/>
      <c r="AE312" s="74"/>
      <c r="AF312" s="73"/>
      <c r="AG312" s="73"/>
      <c r="AH312" s="73"/>
      <c r="AI312" s="74"/>
      <c r="AJ312" s="74"/>
      <c r="AK312" s="73"/>
      <c r="AL312" s="73"/>
      <c r="AM312" s="74"/>
      <c r="AN312" s="74"/>
      <c r="AO312" s="74"/>
      <c r="AP312" s="74"/>
      <c r="AQ312" s="74"/>
      <c r="AR312" s="73"/>
      <c r="AS312" s="73"/>
      <c r="AT312" s="73"/>
      <c r="AU312" s="74"/>
      <c r="AV312" s="73"/>
      <c r="AW312" s="73"/>
      <c r="AX312" s="74"/>
      <c r="AY312" s="73"/>
      <c r="AZ312" s="73"/>
      <c r="BA312" s="73"/>
      <c r="BB312" s="73"/>
      <c r="BC312" s="73"/>
      <c r="BD312" s="191"/>
      <c r="BE312" s="73"/>
      <c r="BF312" s="191"/>
      <c r="BG312" s="191"/>
      <c r="BH312" s="73"/>
      <c r="BI312" s="73"/>
      <c r="BJ312" s="191"/>
      <c r="BK312" s="75"/>
      <c r="BL312" s="73"/>
      <c r="BM312" s="73"/>
      <c r="BN312" s="191"/>
      <c r="BO312" s="191"/>
      <c r="BP312" s="191"/>
      <c r="BQ312" s="73"/>
      <c r="BR312" s="191"/>
      <c r="BS312" s="191"/>
      <c r="BT312" s="73"/>
      <c r="BU312" s="73"/>
      <c r="BV312" s="73"/>
      <c r="BW312" s="74"/>
      <c r="BX312" s="73"/>
      <c r="BY312" s="73"/>
      <c r="BZ312" s="73"/>
      <c r="CA312" s="73"/>
      <c r="CB312" s="73"/>
      <c r="CC312" s="73"/>
      <c r="CD312" s="73"/>
      <c r="CE312" s="73"/>
      <c r="CF312" s="73"/>
      <c r="CG312" s="73"/>
      <c r="CH312" s="73"/>
      <c r="CI312" s="73"/>
      <c r="CJ312" s="73"/>
      <c r="CK312" s="73"/>
      <c r="CL312" s="73"/>
      <c r="CM312" s="73"/>
      <c r="CN312" s="73"/>
      <c r="CO312" s="73"/>
      <c r="CP312" s="191"/>
      <c r="CQ312" s="191"/>
      <c r="CR312" s="73"/>
      <c r="CS312" s="73"/>
      <c r="CT312" s="191"/>
      <c r="CU312" s="191"/>
      <c r="CV312" s="73"/>
      <c r="CW312" s="73"/>
      <c r="CX312" s="73"/>
      <c r="CY312" s="73"/>
      <c r="CZ312" s="73"/>
      <c r="DA312" s="73"/>
      <c r="DB312" s="73"/>
      <c r="DC312" s="73"/>
      <c r="DD312" s="73"/>
      <c r="DE312" s="73"/>
      <c r="DF312" s="73"/>
      <c r="DG312" s="73"/>
      <c r="DH312" s="73"/>
      <c r="DI312" s="73"/>
      <c r="DJ312" s="73"/>
      <c r="DK312" s="73"/>
      <c r="DL312" s="73"/>
      <c r="DM312" s="73"/>
      <c r="DN312" s="73"/>
      <c r="DO312" s="73"/>
      <c r="DP312" s="74"/>
      <c r="DQ312" s="73"/>
      <c r="DR312" s="73"/>
      <c r="DS312" s="74"/>
      <c r="DT312" s="74"/>
      <c r="DU312" s="73"/>
      <c r="DV312" s="73"/>
      <c r="DW312" s="74"/>
      <c r="DX312" s="73"/>
      <c r="DY312" s="73"/>
      <c r="DZ312" s="73"/>
      <c r="EA312" s="74"/>
      <c r="EB312" s="73"/>
      <c r="EC312" s="73"/>
      <c r="ED312" s="73"/>
      <c r="EE312" s="74"/>
      <c r="EF312" s="73"/>
      <c r="EG312" s="73"/>
      <c r="EH312" s="73"/>
      <c r="EI312" s="74"/>
      <c r="EJ312" s="191"/>
      <c r="EK312" s="73"/>
      <c r="EL312" s="191"/>
      <c r="EM312" s="191"/>
      <c r="EN312" s="73"/>
      <c r="EO312" s="73"/>
      <c r="EP312" s="73"/>
      <c r="EQ312" s="74"/>
      <c r="ER312" s="74"/>
      <c r="ES312" s="74"/>
      <c r="ET312" s="74"/>
      <c r="EU312" s="74"/>
      <c r="EV312" s="77"/>
      <c r="EW312" s="77"/>
      <c r="EX312" s="77"/>
      <c r="EY312" s="77"/>
      <c r="EZ312" s="73"/>
      <c r="FA312" s="73"/>
      <c r="FB312" s="73"/>
      <c r="FC312" s="74"/>
      <c r="FD312" s="73"/>
      <c r="FE312" s="73"/>
      <c r="FF312" s="73"/>
      <c r="FG312" s="74"/>
      <c r="FH312" s="74"/>
      <c r="FI312" s="73"/>
      <c r="FJ312" s="73"/>
      <c r="FK312" s="74"/>
      <c r="FL312" s="74"/>
      <c r="FM312" s="73"/>
      <c r="FN312" s="73"/>
      <c r="FO312" s="74"/>
      <c r="FP312" s="74"/>
      <c r="FQ312" s="73"/>
      <c r="FR312" s="73"/>
      <c r="FS312" s="74"/>
      <c r="FT312" s="73"/>
      <c r="FU312" s="73"/>
      <c r="FV312" s="73"/>
      <c r="FW312" s="74"/>
      <c r="FX312" s="74"/>
      <c r="FY312" s="73"/>
      <c r="FZ312" s="73"/>
      <c r="GA312" s="74"/>
      <c r="GB312" s="74"/>
      <c r="GC312" s="73"/>
      <c r="GD312" s="73"/>
      <c r="GE312" s="74"/>
      <c r="GF312" s="74"/>
      <c r="GG312" s="73"/>
      <c r="GH312" s="73"/>
      <c r="GI312" s="74"/>
      <c r="GJ312" s="74"/>
      <c r="GK312" s="73"/>
      <c r="GL312" s="73"/>
      <c r="GM312" s="74"/>
      <c r="GN312" s="74"/>
      <c r="GO312" s="73"/>
      <c r="GP312" s="73"/>
      <c r="GQ312" s="74"/>
      <c r="GR312" s="74"/>
      <c r="GS312" s="73"/>
      <c r="GT312" s="73"/>
      <c r="GU312" s="74"/>
      <c r="GV312" s="74"/>
      <c r="GW312" s="73"/>
      <c r="GX312" s="73"/>
      <c r="GY312" s="74"/>
      <c r="GZ312" s="74"/>
      <c r="HA312" s="73"/>
      <c r="HB312" s="73"/>
      <c r="HC312" s="74"/>
      <c r="HD312" s="74"/>
      <c r="HE312" s="73"/>
      <c r="HF312" s="73"/>
      <c r="HG312" s="74"/>
      <c r="HH312" s="74"/>
      <c r="HI312" s="73"/>
      <c r="HJ312" s="73"/>
      <c r="HK312" s="74"/>
      <c r="HL312" s="74"/>
      <c r="HM312" s="73"/>
      <c r="HN312" s="73"/>
      <c r="HO312" s="74"/>
      <c r="HP312" s="74"/>
      <c r="HQ312" s="73"/>
      <c r="HR312" s="73"/>
      <c r="HS312" s="74"/>
      <c r="HT312" s="74"/>
      <c r="HU312" s="73"/>
      <c r="HV312" s="73"/>
      <c r="HW312" s="74"/>
      <c r="HX312" s="74"/>
      <c r="HY312" s="73"/>
      <c r="HZ312" s="73"/>
      <c r="IA312" s="74"/>
      <c r="IB312" s="74"/>
      <c r="IC312" s="73"/>
      <c r="ID312" s="73"/>
      <c r="IE312" s="74"/>
      <c r="IF312" s="74"/>
      <c r="IG312" s="73"/>
      <c r="IH312" s="73"/>
      <c r="II312" s="74"/>
      <c r="IJ312" s="74"/>
      <c r="IK312" s="73"/>
      <c r="IL312" s="73"/>
      <c r="IM312" s="74"/>
    </row>
    <row r="313" spans="1:247" ht="15.75" x14ac:dyDescent="0.25">
      <c r="A313" s="10" t="s">
        <v>438</v>
      </c>
      <c r="B313" s="157">
        <f t="shared" si="826"/>
        <v>3447</v>
      </c>
      <c r="C313" s="157">
        <f t="shared" si="827"/>
        <v>3447</v>
      </c>
      <c r="D313" s="157">
        <f t="shared" si="828"/>
        <v>3447</v>
      </c>
      <c r="E313" s="157"/>
      <c r="F313" s="229">
        <f t="shared" si="824"/>
        <v>0</v>
      </c>
      <c r="G313" s="74">
        <f t="shared" ref="G313:G341" si="975">F313/C313*100</f>
        <v>0</v>
      </c>
      <c r="H313" s="74"/>
      <c r="I313" s="74"/>
      <c r="J313" s="74"/>
      <c r="K313" s="74"/>
      <c r="L313" s="74"/>
      <c r="M313" s="74"/>
      <c r="N313" s="74"/>
      <c r="O313" s="73"/>
      <c r="P313" s="74"/>
      <c r="Q313" s="74"/>
      <c r="R313" s="74"/>
      <c r="S313" s="74"/>
      <c r="T313" s="74"/>
      <c r="U313" s="74"/>
      <c r="V313" s="74"/>
      <c r="W313" s="73"/>
      <c r="X313" s="74"/>
      <c r="Y313" s="74"/>
      <c r="Z313" s="74"/>
      <c r="AA313" s="74"/>
      <c r="AB313" s="74"/>
      <c r="AC313" s="74"/>
      <c r="AD313" s="74"/>
      <c r="AE313" s="74"/>
      <c r="AF313" s="74"/>
      <c r="AG313" s="74"/>
      <c r="AH313" s="74"/>
      <c r="AI313" s="74"/>
      <c r="AJ313" s="74"/>
      <c r="AK313" s="74"/>
      <c r="AL313" s="74"/>
      <c r="AM313" s="74"/>
      <c r="AN313" s="74"/>
      <c r="AO313" s="74"/>
      <c r="AP313" s="74"/>
      <c r="AQ313" s="74"/>
      <c r="AR313" s="74"/>
      <c r="AS313" s="74"/>
      <c r="AT313" s="74"/>
      <c r="AU313" s="74"/>
      <c r="AV313" s="196"/>
      <c r="AW313" s="196"/>
      <c r="AX313" s="196"/>
      <c r="AY313" s="196"/>
      <c r="AZ313" s="74"/>
      <c r="BA313" s="74"/>
      <c r="BB313" s="74"/>
      <c r="BC313" s="192"/>
      <c r="BD313" s="192"/>
      <c r="BE313" s="74"/>
      <c r="BF313" s="74"/>
      <c r="BG313" s="192"/>
      <c r="BH313" s="74">
        <v>3447</v>
      </c>
      <c r="BI313" s="74">
        <v>3447</v>
      </c>
      <c r="BJ313" s="74">
        <v>0</v>
      </c>
      <c r="BK313" s="75">
        <f t="shared" si="861"/>
        <v>0</v>
      </c>
      <c r="BL313" s="74"/>
      <c r="BM313" s="74"/>
      <c r="BN313" s="74"/>
      <c r="BO313" s="192"/>
      <c r="BP313" s="192"/>
      <c r="BQ313" s="74"/>
      <c r="BR313" s="74"/>
      <c r="BS313" s="192"/>
      <c r="BT313" s="74"/>
      <c r="BU313" s="74"/>
      <c r="BV313" s="74"/>
      <c r="BW313" s="74"/>
      <c r="BX313" s="73"/>
      <c r="BY313" s="73"/>
      <c r="BZ313" s="74"/>
      <c r="CA313" s="192"/>
      <c r="CB313" s="74"/>
      <c r="CC313" s="74"/>
      <c r="CD313" s="74"/>
      <c r="CE313" s="192"/>
      <c r="CF313" s="74"/>
      <c r="CG313" s="74"/>
      <c r="CH313" s="74"/>
      <c r="CI313" s="74"/>
      <c r="CJ313" s="74"/>
      <c r="CK313" s="74"/>
      <c r="CL313" s="74"/>
      <c r="CM313" s="74"/>
      <c r="CN313" s="73"/>
      <c r="CO313" s="73"/>
      <c r="CP313" s="74"/>
      <c r="CQ313" s="192"/>
      <c r="CR313" s="73"/>
      <c r="CS313" s="73"/>
      <c r="CT313" s="74"/>
      <c r="CU313" s="192"/>
      <c r="CV313" s="74"/>
      <c r="CW313" s="74"/>
      <c r="CX313" s="74"/>
      <c r="CY313" s="192"/>
      <c r="CZ313" s="74"/>
      <c r="DA313" s="74"/>
      <c r="DB313" s="74"/>
      <c r="DC313" s="192"/>
      <c r="DD313" s="74"/>
      <c r="DE313" s="74"/>
      <c r="DF313" s="74"/>
      <c r="DG313" s="192"/>
      <c r="DH313" s="74"/>
      <c r="DI313" s="74"/>
      <c r="DJ313" s="74"/>
      <c r="DK313" s="192"/>
      <c r="DL313" s="74"/>
      <c r="DM313" s="74"/>
      <c r="DN313" s="74"/>
      <c r="DO313" s="192"/>
      <c r="DP313" s="74"/>
      <c r="DQ313" s="74"/>
      <c r="DR313" s="74"/>
      <c r="DS313" s="74"/>
      <c r="DT313" s="74"/>
      <c r="DU313" s="74"/>
      <c r="DV313" s="74"/>
      <c r="DW313" s="74"/>
      <c r="DX313" s="74"/>
      <c r="DY313" s="74"/>
      <c r="DZ313" s="74"/>
      <c r="EA313" s="74"/>
      <c r="EB313" s="74"/>
      <c r="EC313" s="74"/>
      <c r="ED313" s="74"/>
      <c r="EE313" s="74"/>
      <c r="EF313" s="74"/>
      <c r="EG313" s="74"/>
      <c r="EH313" s="74"/>
      <c r="EI313" s="74"/>
      <c r="EJ313" s="192"/>
      <c r="EK313" s="73"/>
      <c r="EL313" s="74"/>
      <c r="EM313" s="192"/>
      <c r="EN313" s="74"/>
      <c r="EO313" s="74"/>
      <c r="EP313" s="74"/>
      <c r="EQ313" s="74"/>
      <c r="ER313" s="74"/>
      <c r="ES313" s="74"/>
      <c r="ET313" s="74"/>
      <c r="EU313" s="74"/>
      <c r="EV313" s="77"/>
      <c r="EW313" s="77"/>
      <c r="EX313" s="77"/>
      <c r="EY313" s="77"/>
      <c r="EZ313" s="74"/>
      <c r="FA313" s="74"/>
      <c r="FB313" s="74"/>
      <c r="FC313" s="74"/>
      <c r="FD313" s="74"/>
      <c r="FE313" s="74"/>
      <c r="FF313" s="74"/>
      <c r="FG313" s="74"/>
      <c r="FH313" s="74"/>
      <c r="FI313" s="74"/>
      <c r="FJ313" s="74"/>
      <c r="FK313" s="74"/>
      <c r="FL313" s="74"/>
      <c r="FM313" s="74"/>
      <c r="FN313" s="74"/>
      <c r="FO313" s="74"/>
      <c r="FP313" s="74"/>
      <c r="FQ313" s="74"/>
      <c r="FR313" s="74"/>
      <c r="FS313" s="74"/>
      <c r="FT313" s="74"/>
      <c r="FU313" s="74"/>
      <c r="FV313" s="74"/>
      <c r="FW313" s="74"/>
      <c r="FX313" s="74"/>
      <c r="FY313" s="74"/>
      <c r="FZ313" s="74"/>
      <c r="GA313" s="74"/>
      <c r="GB313" s="74"/>
      <c r="GC313" s="74"/>
      <c r="GD313" s="74"/>
      <c r="GE313" s="74"/>
      <c r="GF313" s="74"/>
      <c r="GG313" s="74"/>
      <c r="GH313" s="74"/>
      <c r="GI313" s="74"/>
      <c r="GJ313" s="74"/>
      <c r="GK313" s="74"/>
      <c r="GL313" s="74"/>
      <c r="GM313" s="74"/>
      <c r="GN313" s="74"/>
      <c r="GO313" s="74"/>
      <c r="GP313" s="74"/>
      <c r="GQ313" s="74"/>
      <c r="GR313" s="74"/>
      <c r="GS313" s="74"/>
      <c r="GT313" s="74"/>
      <c r="GU313" s="74"/>
      <c r="GV313" s="74"/>
      <c r="GW313" s="74"/>
      <c r="GX313" s="74"/>
      <c r="GY313" s="74"/>
      <c r="GZ313" s="74"/>
      <c r="HA313" s="74"/>
      <c r="HB313" s="74"/>
      <c r="HC313" s="74"/>
      <c r="HD313" s="74"/>
      <c r="HE313" s="74"/>
      <c r="HF313" s="74"/>
      <c r="HG313" s="74"/>
      <c r="HH313" s="74"/>
      <c r="HI313" s="74"/>
      <c r="HJ313" s="74"/>
      <c r="HK313" s="74"/>
      <c r="HL313" s="74"/>
      <c r="HM313" s="74"/>
      <c r="HN313" s="74"/>
      <c r="HO313" s="74"/>
      <c r="HP313" s="74"/>
      <c r="HQ313" s="74"/>
      <c r="HR313" s="74"/>
      <c r="HS313" s="74"/>
      <c r="HT313" s="74"/>
      <c r="HU313" s="74"/>
      <c r="HV313" s="74"/>
      <c r="HW313" s="74"/>
      <c r="HX313" s="74"/>
      <c r="HY313" s="74"/>
      <c r="HZ313" s="74"/>
      <c r="IA313" s="74"/>
      <c r="IB313" s="74"/>
      <c r="IC313" s="74"/>
      <c r="ID313" s="74"/>
      <c r="IE313" s="74"/>
      <c r="IF313" s="74"/>
      <c r="IG313" s="74"/>
      <c r="IH313" s="74"/>
      <c r="II313" s="74"/>
      <c r="IJ313" s="74"/>
      <c r="IK313" s="74"/>
      <c r="IL313" s="74"/>
      <c r="IM313" s="74"/>
    </row>
    <row r="314" spans="1:247" ht="15.75" x14ac:dyDescent="0.25">
      <c r="A314" s="10" t="s">
        <v>441</v>
      </c>
      <c r="B314" s="157">
        <f t="shared" si="826"/>
        <v>5343</v>
      </c>
      <c r="C314" s="157">
        <f t="shared" si="827"/>
        <v>5343</v>
      </c>
      <c r="D314" s="157">
        <f t="shared" si="828"/>
        <v>5343</v>
      </c>
      <c r="E314" s="157"/>
      <c r="F314" s="229">
        <f t="shared" si="824"/>
        <v>0</v>
      </c>
      <c r="G314" s="74">
        <f t="shared" si="975"/>
        <v>0</v>
      </c>
      <c r="H314" s="74"/>
      <c r="I314" s="74"/>
      <c r="J314" s="74"/>
      <c r="K314" s="74"/>
      <c r="L314" s="74"/>
      <c r="M314" s="74"/>
      <c r="N314" s="74"/>
      <c r="O314" s="73"/>
      <c r="P314" s="74"/>
      <c r="Q314" s="74"/>
      <c r="R314" s="74"/>
      <c r="S314" s="74"/>
      <c r="T314" s="74"/>
      <c r="U314" s="74"/>
      <c r="V314" s="74"/>
      <c r="W314" s="73"/>
      <c r="X314" s="74"/>
      <c r="Y314" s="74"/>
      <c r="Z314" s="74"/>
      <c r="AA314" s="74"/>
      <c r="AB314" s="74"/>
      <c r="AC314" s="74"/>
      <c r="AD314" s="74"/>
      <c r="AE314" s="74"/>
      <c r="AF314" s="74"/>
      <c r="AG314" s="74"/>
      <c r="AH314" s="74"/>
      <c r="AI314" s="74"/>
      <c r="AJ314" s="74"/>
      <c r="AK314" s="74"/>
      <c r="AL314" s="74"/>
      <c r="AM314" s="74"/>
      <c r="AN314" s="74"/>
      <c r="AO314" s="74"/>
      <c r="AP314" s="74"/>
      <c r="AQ314" s="74"/>
      <c r="AR314" s="74"/>
      <c r="AS314" s="74"/>
      <c r="AT314" s="74"/>
      <c r="AU314" s="74"/>
      <c r="AV314" s="196"/>
      <c r="AW314" s="196"/>
      <c r="AX314" s="196"/>
      <c r="AY314" s="196"/>
      <c r="AZ314" s="74"/>
      <c r="BA314" s="74"/>
      <c r="BB314" s="74"/>
      <c r="BC314" s="192"/>
      <c r="BD314" s="192"/>
      <c r="BE314" s="74"/>
      <c r="BF314" s="74"/>
      <c r="BG314" s="192"/>
      <c r="BH314" s="74">
        <v>5343</v>
      </c>
      <c r="BI314" s="74">
        <v>5343</v>
      </c>
      <c r="BJ314" s="74">
        <v>0</v>
      </c>
      <c r="BK314" s="75">
        <f t="shared" si="861"/>
        <v>0</v>
      </c>
      <c r="BL314" s="74"/>
      <c r="BM314" s="74"/>
      <c r="BN314" s="74"/>
      <c r="BO314" s="192"/>
      <c r="BP314" s="192"/>
      <c r="BQ314" s="74"/>
      <c r="BR314" s="74"/>
      <c r="BS314" s="192"/>
      <c r="BT314" s="74"/>
      <c r="BU314" s="74"/>
      <c r="BV314" s="74"/>
      <c r="BW314" s="74"/>
      <c r="BX314" s="73"/>
      <c r="BY314" s="73"/>
      <c r="BZ314" s="74"/>
      <c r="CA314" s="192"/>
      <c r="CB314" s="74"/>
      <c r="CC314" s="74"/>
      <c r="CD314" s="74"/>
      <c r="CE314" s="192"/>
      <c r="CF314" s="74"/>
      <c r="CG314" s="74"/>
      <c r="CH314" s="74"/>
      <c r="CI314" s="74"/>
      <c r="CJ314" s="74"/>
      <c r="CK314" s="74"/>
      <c r="CL314" s="74"/>
      <c r="CM314" s="74"/>
      <c r="CN314" s="73"/>
      <c r="CO314" s="73"/>
      <c r="CP314" s="74"/>
      <c r="CQ314" s="192"/>
      <c r="CR314" s="73"/>
      <c r="CS314" s="73"/>
      <c r="CT314" s="74"/>
      <c r="CU314" s="192"/>
      <c r="CV314" s="74"/>
      <c r="CW314" s="74"/>
      <c r="CX314" s="74"/>
      <c r="CY314" s="192"/>
      <c r="CZ314" s="74"/>
      <c r="DA314" s="74"/>
      <c r="DB314" s="74"/>
      <c r="DC314" s="192"/>
      <c r="DD314" s="74"/>
      <c r="DE314" s="74"/>
      <c r="DF314" s="74"/>
      <c r="DG314" s="192"/>
      <c r="DH314" s="74"/>
      <c r="DI314" s="74"/>
      <c r="DJ314" s="74"/>
      <c r="DK314" s="192"/>
      <c r="DL314" s="74"/>
      <c r="DM314" s="74"/>
      <c r="DN314" s="74"/>
      <c r="DO314" s="192"/>
      <c r="DP314" s="74"/>
      <c r="DQ314" s="74"/>
      <c r="DR314" s="74"/>
      <c r="DS314" s="74"/>
      <c r="DT314" s="74"/>
      <c r="DU314" s="74"/>
      <c r="DV314" s="74"/>
      <c r="DW314" s="74"/>
      <c r="DX314" s="74"/>
      <c r="DY314" s="74"/>
      <c r="DZ314" s="74"/>
      <c r="EA314" s="74"/>
      <c r="EB314" s="74"/>
      <c r="EC314" s="74"/>
      <c r="ED314" s="74"/>
      <c r="EE314" s="74"/>
      <c r="EF314" s="74"/>
      <c r="EG314" s="74"/>
      <c r="EH314" s="74"/>
      <c r="EI314" s="74"/>
      <c r="EJ314" s="192"/>
      <c r="EK314" s="73"/>
      <c r="EL314" s="74"/>
      <c r="EM314" s="192"/>
      <c r="EN314" s="74"/>
      <c r="EO314" s="74"/>
      <c r="EP314" s="74"/>
      <c r="EQ314" s="74"/>
      <c r="ER314" s="74"/>
      <c r="ES314" s="74"/>
      <c r="ET314" s="74"/>
      <c r="EU314" s="74"/>
      <c r="EV314" s="77"/>
      <c r="EW314" s="77"/>
      <c r="EX314" s="77"/>
      <c r="EY314" s="77"/>
      <c r="EZ314" s="74"/>
      <c r="FA314" s="74"/>
      <c r="FB314" s="74"/>
      <c r="FC314" s="74"/>
      <c r="FD314" s="74"/>
      <c r="FE314" s="74"/>
      <c r="FF314" s="74"/>
      <c r="FG314" s="74"/>
      <c r="FH314" s="74"/>
      <c r="FI314" s="74"/>
      <c r="FJ314" s="74"/>
      <c r="FK314" s="74"/>
      <c r="FL314" s="74"/>
      <c r="FM314" s="74"/>
      <c r="FN314" s="74"/>
      <c r="FO314" s="74"/>
      <c r="FP314" s="74"/>
      <c r="FQ314" s="74"/>
      <c r="FR314" s="74"/>
      <c r="FS314" s="74"/>
      <c r="FT314" s="74"/>
      <c r="FU314" s="74"/>
      <c r="FV314" s="74"/>
      <c r="FW314" s="74"/>
      <c r="FX314" s="74"/>
      <c r="FY314" s="74"/>
      <c r="FZ314" s="74"/>
      <c r="GA314" s="74"/>
      <c r="GB314" s="74"/>
      <c r="GC314" s="74"/>
      <c r="GD314" s="74"/>
      <c r="GE314" s="74"/>
      <c r="GF314" s="74"/>
      <c r="GG314" s="74"/>
      <c r="GH314" s="74"/>
      <c r="GI314" s="74"/>
      <c r="GJ314" s="74"/>
      <c r="GK314" s="74"/>
      <c r="GL314" s="74"/>
      <c r="GM314" s="74"/>
      <c r="GN314" s="74"/>
      <c r="GO314" s="74"/>
      <c r="GP314" s="74"/>
      <c r="GQ314" s="74"/>
      <c r="GR314" s="74"/>
      <c r="GS314" s="74"/>
      <c r="GT314" s="74"/>
      <c r="GU314" s="74"/>
      <c r="GV314" s="74"/>
      <c r="GW314" s="74"/>
      <c r="GX314" s="74"/>
      <c r="GY314" s="74"/>
      <c r="GZ314" s="74"/>
      <c r="HA314" s="74"/>
      <c r="HB314" s="74"/>
      <c r="HC314" s="74"/>
      <c r="HD314" s="74"/>
      <c r="HE314" s="74"/>
      <c r="HF314" s="74"/>
      <c r="HG314" s="74"/>
      <c r="HH314" s="74"/>
      <c r="HI314" s="74"/>
      <c r="HJ314" s="74"/>
      <c r="HK314" s="74"/>
      <c r="HL314" s="74"/>
      <c r="HM314" s="74"/>
      <c r="HN314" s="74"/>
      <c r="HO314" s="74"/>
      <c r="HP314" s="74"/>
      <c r="HQ314" s="74"/>
      <c r="HR314" s="74"/>
      <c r="HS314" s="74"/>
      <c r="HT314" s="74"/>
      <c r="HU314" s="74"/>
      <c r="HV314" s="74"/>
      <c r="HW314" s="74"/>
      <c r="HX314" s="74"/>
      <c r="HY314" s="74"/>
      <c r="HZ314" s="74"/>
      <c r="IA314" s="74"/>
      <c r="IB314" s="74"/>
      <c r="IC314" s="74"/>
      <c r="ID314" s="74"/>
      <c r="IE314" s="74"/>
      <c r="IF314" s="74"/>
      <c r="IG314" s="74"/>
      <c r="IH314" s="74"/>
      <c r="II314" s="74"/>
      <c r="IJ314" s="74"/>
      <c r="IK314" s="74"/>
      <c r="IL314" s="74"/>
      <c r="IM314" s="74"/>
    </row>
    <row r="315" spans="1:247" ht="15.75" x14ac:dyDescent="0.25">
      <c r="A315" s="10" t="s">
        <v>439</v>
      </c>
      <c r="B315" s="157">
        <f t="shared" si="826"/>
        <v>2856</v>
      </c>
      <c r="C315" s="157">
        <f t="shared" si="827"/>
        <v>3174</v>
      </c>
      <c r="D315" s="157">
        <f t="shared" si="828"/>
        <v>3174</v>
      </c>
      <c r="E315" s="157"/>
      <c r="F315" s="229">
        <f t="shared" si="824"/>
        <v>0</v>
      </c>
      <c r="G315" s="74">
        <f t="shared" si="975"/>
        <v>0</v>
      </c>
      <c r="H315" s="74"/>
      <c r="I315" s="74"/>
      <c r="J315" s="74"/>
      <c r="K315" s="74"/>
      <c r="L315" s="74"/>
      <c r="M315" s="74"/>
      <c r="N315" s="74"/>
      <c r="O315" s="73"/>
      <c r="P315" s="74"/>
      <c r="Q315" s="74"/>
      <c r="R315" s="74"/>
      <c r="S315" s="74"/>
      <c r="T315" s="74"/>
      <c r="U315" s="74"/>
      <c r="V315" s="74"/>
      <c r="W315" s="73"/>
      <c r="X315" s="74"/>
      <c r="Y315" s="74"/>
      <c r="Z315" s="74"/>
      <c r="AA315" s="74"/>
      <c r="AB315" s="74"/>
      <c r="AC315" s="74"/>
      <c r="AD315" s="74"/>
      <c r="AE315" s="74"/>
      <c r="AF315" s="74"/>
      <c r="AG315" s="74"/>
      <c r="AH315" s="74"/>
      <c r="AI315" s="74"/>
      <c r="AJ315" s="74"/>
      <c r="AK315" s="74"/>
      <c r="AL315" s="74"/>
      <c r="AM315" s="74"/>
      <c r="AN315" s="74"/>
      <c r="AO315" s="74"/>
      <c r="AP315" s="74"/>
      <c r="AQ315" s="74"/>
      <c r="AR315" s="74"/>
      <c r="AS315" s="74"/>
      <c r="AT315" s="74"/>
      <c r="AU315" s="74"/>
      <c r="AV315" s="196"/>
      <c r="AW315" s="196"/>
      <c r="AX315" s="196"/>
      <c r="AY315" s="196"/>
      <c r="AZ315" s="74"/>
      <c r="BA315" s="74"/>
      <c r="BB315" s="74"/>
      <c r="BC315" s="192"/>
      <c r="BD315" s="192"/>
      <c r="BE315" s="74"/>
      <c r="BF315" s="74"/>
      <c r="BG315" s="192"/>
      <c r="BH315" s="74">
        <v>2856</v>
      </c>
      <c r="BI315" s="74">
        <v>2856</v>
      </c>
      <c r="BJ315" s="74">
        <v>0</v>
      </c>
      <c r="BK315" s="75">
        <f t="shared" si="861"/>
        <v>0</v>
      </c>
      <c r="BL315" s="74"/>
      <c r="BM315" s="74"/>
      <c r="BN315" s="74"/>
      <c r="BO315" s="192"/>
      <c r="BP315" s="192"/>
      <c r="BQ315" s="74"/>
      <c r="BR315" s="74"/>
      <c r="BS315" s="192"/>
      <c r="BT315" s="74"/>
      <c r="BU315" s="74"/>
      <c r="BV315" s="74"/>
      <c r="BW315" s="74"/>
      <c r="BX315" s="73"/>
      <c r="BY315" s="73"/>
      <c r="BZ315" s="74"/>
      <c r="CA315" s="192"/>
      <c r="CB315" s="74"/>
      <c r="CC315" s="74"/>
      <c r="CD315" s="74"/>
      <c r="CE315" s="192"/>
      <c r="CF315" s="74"/>
      <c r="CG315" s="74"/>
      <c r="CH315" s="74"/>
      <c r="CI315" s="74"/>
      <c r="CJ315" s="74"/>
      <c r="CK315" s="74"/>
      <c r="CL315" s="74"/>
      <c r="CM315" s="74"/>
      <c r="CN315" s="73"/>
      <c r="CO315" s="73"/>
      <c r="CP315" s="74"/>
      <c r="CQ315" s="192"/>
      <c r="CR315" s="73"/>
      <c r="CS315" s="73"/>
      <c r="CT315" s="74"/>
      <c r="CU315" s="192"/>
      <c r="CV315" s="74"/>
      <c r="CW315" s="74"/>
      <c r="CX315" s="74"/>
      <c r="CY315" s="192"/>
      <c r="CZ315" s="74"/>
      <c r="DA315" s="74"/>
      <c r="DB315" s="74"/>
      <c r="DC315" s="192"/>
      <c r="DD315" s="74"/>
      <c r="DE315" s="74"/>
      <c r="DF315" s="74"/>
      <c r="DG315" s="192"/>
      <c r="DH315" s="74"/>
      <c r="DI315" s="74"/>
      <c r="DJ315" s="74"/>
      <c r="DK315" s="192"/>
      <c r="DL315" s="74"/>
      <c r="DM315" s="74"/>
      <c r="DN315" s="74"/>
      <c r="DO315" s="192"/>
      <c r="DP315" s="74"/>
      <c r="DQ315" s="74"/>
      <c r="DR315" s="74"/>
      <c r="DS315" s="74"/>
      <c r="DT315" s="74"/>
      <c r="DU315" s="74"/>
      <c r="DV315" s="74"/>
      <c r="DW315" s="74"/>
      <c r="DX315" s="74"/>
      <c r="DY315" s="74"/>
      <c r="DZ315" s="74"/>
      <c r="EA315" s="74"/>
      <c r="EB315" s="74"/>
      <c r="EC315" s="74"/>
      <c r="ED315" s="74"/>
      <c r="EE315" s="74"/>
      <c r="EF315" s="74"/>
      <c r="EG315" s="74"/>
      <c r="EH315" s="74"/>
      <c r="EI315" s="74"/>
      <c r="EJ315" s="192"/>
      <c r="EK315" s="73"/>
      <c r="EL315" s="74"/>
      <c r="EM315" s="192"/>
      <c r="EN315" s="74"/>
      <c r="EO315" s="74"/>
      <c r="EP315" s="74"/>
      <c r="EQ315" s="74"/>
      <c r="ER315" s="74"/>
      <c r="ES315" s="74"/>
      <c r="ET315" s="74"/>
      <c r="EU315" s="74"/>
      <c r="EV315" s="77"/>
      <c r="EW315" s="77"/>
      <c r="EX315" s="77"/>
      <c r="EY315" s="77"/>
      <c r="EZ315" s="74"/>
      <c r="FA315" s="74"/>
      <c r="FB315" s="74"/>
      <c r="FC315" s="74"/>
      <c r="FD315" s="74"/>
      <c r="FE315" s="74"/>
      <c r="FF315" s="74"/>
      <c r="FG315" s="74"/>
      <c r="FH315" s="74"/>
      <c r="FI315" s="74"/>
      <c r="FJ315" s="74"/>
      <c r="FK315" s="74"/>
      <c r="FL315" s="74"/>
      <c r="FM315" s="74"/>
      <c r="FN315" s="74"/>
      <c r="FO315" s="74"/>
      <c r="FP315" s="74"/>
      <c r="FQ315" s="74"/>
      <c r="FR315" s="74"/>
      <c r="FS315" s="74"/>
      <c r="FT315" s="74"/>
      <c r="FU315" s="74"/>
      <c r="FV315" s="74"/>
      <c r="FW315" s="74"/>
      <c r="FX315" s="74"/>
      <c r="FY315" s="74"/>
      <c r="FZ315" s="74"/>
      <c r="GA315" s="74"/>
      <c r="GB315" s="74"/>
      <c r="GC315" s="74"/>
      <c r="GD315" s="74"/>
      <c r="GE315" s="74"/>
      <c r="GF315" s="74"/>
      <c r="GG315" s="74">
        <v>318</v>
      </c>
      <c r="GH315" s="74">
        <v>0</v>
      </c>
      <c r="GI315" s="74"/>
      <c r="GJ315" s="74"/>
      <c r="GK315" s="74"/>
      <c r="GL315" s="74"/>
      <c r="GM315" s="74"/>
      <c r="GN315" s="74"/>
      <c r="GO315" s="74"/>
      <c r="GP315" s="74"/>
      <c r="GQ315" s="74"/>
      <c r="GR315" s="74"/>
      <c r="GS315" s="74"/>
      <c r="GT315" s="74"/>
      <c r="GU315" s="74"/>
      <c r="GV315" s="74"/>
      <c r="GW315" s="74"/>
      <c r="GX315" s="74"/>
      <c r="GY315" s="74"/>
      <c r="GZ315" s="74"/>
      <c r="HA315" s="74"/>
      <c r="HB315" s="74"/>
      <c r="HC315" s="74"/>
      <c r="HD315" s="74"/>
      <c r="HE315" s="74"/>
      <c r="HF315" s="74"/>
      <c r="HG315" s="74"/>
      <c r="HH315" s="74"/>
      <c r="HI315" s="74"/>
      <c r="HJ315" s="74"/>
      <c r="HK315" s="74"/>
      <c r="HL315" s="74"/>
      <c r="HM315" s="74"/>
      <c r="HN315" s="74"/>
      <c r="HO315" s="74"/>
      <c r="HP315" s="74"/>
      <c r="HQ315" s="74"/>
      <c r="HR315" s="74"/>
      <c r="HS315" s="74"/>
      <c r="HT315" s="74"/>
      <c r="HU315" s="74"/>
      <c r="HV315" s="74"/>
      <c r="HW315" s="74"/>
      <c r="HX315" s="74"/>
      <c r="HY315" s="74"/>
      <c r="HZ315" s="74"/>
      <c r="IA315" s="74"/>
      <c r="IB315" s="74"/>
      <c r="IC315" s="74"/>
      <c r="ID315" s="74"/>
      <c r="IE315" s="74"/>
      <c r="IF315" s="74"/>
      <c r="IG315" s="74"/>
      <c r="IH315" s="74"/>
      <c r="II315" s="74"/>
      <c r="IJ315" s="74"/>
      <c r="IK315" s="74"/>
      <c r="IL315" s="74"/>
      <c r="IM315" s="74"/>
    </row>
    <row r="316" spans="1:247" ht="15.75" x14ac:dyDescent="0.25">
      <c r="A316" s="10" t="s">
        <v>271</v>
      </c>
      <c r="B316" s="157">
        <f t="shared" si="826"/>
        <v>6000</v>
      </c>
      <c r="C316" s="157">
        <f t="shared" si="827"/>
        <v>6933.2336999999998</v>
      </c>
      <c r="D316" s="157">
        <f t="shared" si="828"/>
        <v>6933.2336999999998</v>
      </c>
      <c r="E316" s="157"/>
      <c r="F316" s="229">
        <f t="shared" si="824"/>
        <v>0</v>
      </c>
      <c r="G316" s="74">
        <f t="shared" si="975"/>
        <v>0</v>
      </c>
      <c r="H316" s="74"/>
      <c r="I316" s="74"/>
      <c r="J316" s="74"/>
      <c r="K316" s="74"/>
      <c r="L316" s="74"/>
      <c r="M316" s="74"/>
      <c r="N316" s="74"/>
      <c r="O316" s="73"/>
      <c r="P316" s="74"/>
      <c r="Q316" s="74"/>
      <c r="R316" s="74"/>
      <c r="S316" s="74"/>
      <c r="T316" s="74"/>
      <c r="U316" s="74"/>
      <c r="V316" s="74"/>
      <c r="W316" s="73"/>
      <c r="X316" s="74"/>
      <c r="Y316" s="74"/>
      <c r="Z316" s="74"/>
      <c r="AA316" s="74"/>
      <c r="AB316" s="74"/>
      <c r="AC316" s="74"/>
      <c r="AD316" s="74"/>
      <c r="AE316" s="74"/>
      <c r="AF316" s="74"/>
      <c r="AG316" s="74"/>
      <c r="AH316" s="74"/>
      <c r="AI316" s="74"/>
      <c r="AJ316" s="74"/>
      <c r="AK316" s="74"/>
      <c r="AL316" s="74"/>
      <c r="AM316" s="74"/>
      <c r="AN316" s="74"/>
      <c r="AO316" s="74"/>
      <c r="AP316" s="74"/>
      <c r="AQ316" s="74"/>
      <c r="AR316" s="74">
        <v>6000</v>
      </c>
      <c r="AS316" s="74">
        <v>6000</v>
      </c>
      <c r="AT316" s="74">
        <v>0</v>
      </c>
      <c r="AU316" s="74">
        <f>AT316/AS316*100</f>
        <v>0</v>
      </c>
      <c r="AV316" s="196"/>
      <c r="AW316" s="196"/>
      <c r="AX316" s="196"/>
      <c r="AY316" s="196"/>
      <c r="AZ316" s="74"/>
      <c r="BA316" s="74"/>
      <c r="BB316" s="74"/>
      <c r="BC316" s="192"/>
      <c r="BD316" s="74"/>
      <c r="BE316" s="74"/>
      <c r="BF316" s="74"/>
      <c r="BG316" s="192"/>
      <c r="BH316" s="74"/>
      <c r="BI316" s="74"/>
      <c r="BJ316" s="74"/>
      <c r="BK316" s="75"/>
      <c r="BL316" s="74"/>
      <c r="BM316" s="74"/>
      <c r="BN316" s="74"/>
      <c r="BO316" s="192"/>
      <c r="BP316" s="192"/>
      <c r="BQ316" s="74"/>
      <c r="BR316" s="74"/>
      <c r="BS316" s="192"/>
      <c r="BT316" s="74"/>
      <c r="BU316" s="74">
        <v>933.2337</v>
      </c>
      <c r="BV316" s="74"/>
      <c r="BW316" s="74">
        <f t="shared" ref="BW316" si="976">BV316/BU316*100</f>
        <v>0</v>
      </c>
      <c r="BX316" s="73"/>
      <c r="BY316" s="73"/>
      <c r="BZ316" s="74"/>
      <c r="CA316" s="192"/>
      <c r="CB316" s="74"/>
      <c r="CC316" s="74"/>
      <c r="CD316" s="74"/>
      <c r="CE316" s="192"/>
      <c r="CF316" s="74"/>
      <c r="CG316" s="74"/>
      <c r="CH316" s="74"/>
      <c r="CI316" s="74"/>
      <c r="CJ316" s="74"/>
      <c r="CK316" s="74"/>
      <c r="CL316" s="74"/>
      <c r="CM316" s="74"/>
      <c r="CN316" s="73"/>
      <c r="CO316" s="73"/>
      <c r="CP316" s="74"/>
      <c r="CQ316" s="192"/>
      <c r="CR316" s="73"/>
      <c r="CS316" s="73"/>
      <c r="CT316" s="74"/>
      <c r="CU316" s="192"/>
      <c r="CV316" s="74"/>
      <c r="CW316" s="74"/>
      <c r="CX316" s="74"/>
      <c r="CY316" s="192"/>
      <c r="CZ316" s="74"/>
      <c r="DA316" s="74"/>
      <c r="DB316" s="74"/>
      <c r="DC316" s="192"/>
      <c r="DD316" s="74"/>
      <c r="DE316" s="74"/>
      <c r="DF316" s="74"/>
      <c r="DG316" s="192"/>
      <c r="DH316" s="74"/>
      <c r="DI316" s="74"/>
      <c r="DJ316" s="74"/>
      <c r="DK316" s="192"/>
      <c r="DL316" s="74"/>
      <c r="DM316" s="74"/>
      <c r="DN316" s="74"/>
      <c r="DO316" s="192"/>
      <c r="DP316" s="74"/>
      <c r="DQ316" s="74"/>
      <c r="DR316" s="74"/>
      <c r="DS316" s="74"/>
      <c r="DT316" s="74"/>
      <c r="DU316" s="74"/>
      <c r="DV316" s="74"/>
      <c r="DW316" s="74"/>
      <c r="DX316" s="74"/>
      <c r="DY316" s="74"/>
      <c r="DZ316" s="74"/>
      <c r="EA316" s="74"/>
      <c r="EB316" s="74"/>
      <c r="EC316" s="74"/>
      <c r="ED316" s="74"/>
      <c r="EE316" s="74"/>
      <c r="EF316" s="74"/>
      <c r="EG316" s="74"/>
      <c r="EH316" s="74"/>
      <c r="EI316" s="74"/>
      <c r="EJ316" s="192"/>
      <c r="EK316" s="73"/>
      <c r="EL316" s="74"/>
      <c r="EM316" s="192"/>
      <c r="EN316" s="74"/>
      <c r="EO316" s="74"/>
      <c r="EP316" s="74"/>
      <c r="EQ316" s="74"/>
      <c r="ER316" s="74"/>
      <c r="ES316" s="74"/>
      <c r="ET316" s="74"/>
      <c r="EU316" s="74"/>
      <c r="EV316" s="77"/>
      <c r="EW316" s="77"/>
      <c r="EX316" s="77"/>
      <c r="EY316" s="77"/>
      <c r="EZ316" s="74"/>
      <c r="FA316" s="74"/>
      <c r="FB316" s="74"/>
      <c r="FC316" s="74"/>
      <c r="FD316" s="74"/>
      <c r="FE316" s="74"/>
      <c r="FF316" s="74"/>
      <c r="FG316" s="74"/>
      <c r="FH316" s="74"/>
      <c r="FI316" s="74"/>
      <c r="FJ316" s="74"/>
      <c r="FK316" s="74"/>
      <c r="FL316" s="74"/>
      <c r="FM316" s="74"/>
      <c r="FN316" s="74"/>
      <c r="FO316" s="74"/>
      <c r="FP316" s="74"/>
      <c r="FQ316" s="74"/>
      <c r="FR316" s="74"/>
      <c r="FS316" s="74"/>
      <c r="FT316" s="74"/>
      <c r="FU316" s="74"/>
      <c r="FV316" s="74"/>
      <c r="FW316" s="74"/>
      <c r="FX316" s="74"/>
      <c r="FY316" s="74"/>
      <c r="FZ316" s="74"/>
      <c r="GA316" s="74"/>
      <c r="GB316" s="74"/>
      <c r="GC316" s="74"/>
      <c r="GD316" s="74"/>
      <c r="GE316" s="74"/>
      <c r="GF316" s="74"/>
      <c r="GG316" s="74"/>
      <c r="GH316" s="74"/>
      <c r="GI316" s="74"/>
      <c r="GJ316" s="74"/>
      <c r="GK316" s="74"/>
      <c r="GL316" s="74"/>
      <c r="GM316" s="74"/>
      <c r="GN316" s="74"/>
      <c r="GO316" s="74"/>
      <c r="GP316" s="74"/>
      <c r="GQ316" s="74"/>
      <c r="GR316" s="74"/>
      <c r="GS316" s="74"/>
      <c r="GT316" s="74"/>
      <c r="GU316" s="74"/>
      <c r="GV316" s="74"/>
      <c r="GW316" s="74"/>
      <c r="GX316" s="74"/>
      <c r="GY316" s="74"/>
      <c r="GZ316" s="74"/>
      <c r="HA316" s="74"/>
      <c r="HB316" s="74"/>
      <c r="HC316" s="74"/>
      <c r="HD316" s="74"/>
      <c r="HE316" s="74"/>
      <c r="HF316" s="74"/>
      <c r="HG316" s="74"/>
      <c r="HH316" s="74"/>
      <c r="HI316" s="74"/>
      <c r="HJ316" s="74"/>
      <c r="HK316" s="74"/>
      <c r="HL316" s="74"/>
      <c r="HM316" s="74"/>
      <c r="HN316" s="74"/>
      <c r="HO316" s="74"/>
      <c r="HP316" s="74"/>
      <c r="HQ316" s="74"/>
      <c r="HR316" s="74"/>
      <c r="HS316" s="74"/>
      <c r="HT316" s="74"/>
      <c r="HU316" s="74"/>
      <c r="HV316" s="74"/>
      <c r="HW316" s="74"/>
      <c r="HX316" s="74"/>
      <c r="HY316" s="74"/>
      <c r="HZ316" s="74"/>
      <c r="IA316" s="74"/>
      <c r="IB316" s="74"/>
      <c r="IC316" s="74"/>
      <c r="ID316" s="74"/>
      <c r="IE316" s="74"/>
      <c r="IF316" s="74"/>
      <c r="IG316" s="74"/>
      <c r="IH316" s="74"/>
      <c r="II316" s="74"/>
      <c r="IJ316" s="74"/>
      <c r="IK316" s="74"/>
      <c r="IL316" s="74"/>
      <c r="IM316" s="74"/>
    </row>
    <row r="317" spans="1:247" ht="15.75" x14ac:dyDescent="0.25">
      <c r="A317" s="10" t="s">
        <v>440</v>
      </c>
      <c r="B317" s="157">
        <f t="shared" si="826"/>
        <v>4908</v>
      </c>
      <c r="C317" s="157">
        <f t="shared" si="827"/>
        <v>4908</v>
      </c>
      <c r="D317" s="157">
        <f t="shared" si="828"/>
        <v>4908</v>
      </c>
      <c r="E317" s="157"/>
      <c r="F317" s="229">
        <f t="shared" si="824"/>
        <v>0</v>
      </c>
      <c r="G317" s="74">
        <f t="shared" si="975"/>
        <v>0</v>
      </c>
      <c r="H317" s="74"/>
      <c r="I317" s="74"/>
      <c r="J317" s="74"/>
      <c r="K317" s="74"/>
      <c r="L317" s="74"/>
      <c r="M317" s="74"/>
      <c r="N317" s="74"/>
      <c r="O317" s="73"/>
      <c r="P317" s="74"/>
      <c r="Q317" s="74"/>
      <c r="R317" s="74"/>
      <c r="S317" s="74"/>
      <c r="T317" s="74"/>
      <c r="U317" s="74"/>
      <c r="V317" s="74"/>
      <c r="W317" s="73"/>
      <c r="X317" s="74"/>
      <c r="Y317" s="74"/>
      <c r="Z317" s="74"/>
      <c r="AA317" s="74"/>
      <c r="AB317" s="74"/>
      <c r="AC317" s="74"/>
      <c r="AD317" s="74"/>
      <c r="AE317" s="74"/>
      <c r="AF317" s="74"/>
      <c r="AG317" s="74"/>
      <c r="AH317" s="74"/>
      <c r="AI317" s="74"/>
      <c r="AJ317" s="74"/>
      <c r="AK317" s="74"/>
      <c r="AL317" s="74"/>
      <c r="AM317" s="74"/>
      <c r="AN317" s="74"/>
      <c r="AO317" s="74"/>
      <c r="AP317" s="74"/>
      <c r="AQ317" s="74"/>
      <c r="AR317" s="74"/>
      <c r="AS317" s="74"/>
      <c r="AT317" s="74"/>
      <c r="AU317" s="74"/>
      <c r="AV317" s="196"/>
      <c r="AW317" s="196"/>
      <c r="AX317" s="196"/>
      <c r="AY317" s="196"/>
      <c r="AZ317" s="74"/>
      <c r="BA317" s="74"/>
      <c r="BB317" s="74"/>
      <c r="BC317" s="192"/>
      <c r="BD317" s="74"/>
      <c r="BE317" s="74"/>
      <c r="BF317" s="74"/>
      <c r="BG317" s="192"/>
      <c r="BH317" s="74">
        <v>4908</v>
      </c>
      <c r="BI317" s="74">
        <v>4908</v>
      </c>
      <c r="BJ317" s="74">
        <v>0</v>
      </c>
      <c r="BK317" s="75">
        <f t="shared" si="861"/>
        <v>0</v>
      </c>
      <c r="BL317" s="74"/>
      <c r="BM317" s="74"/>
      <c r="BN317" s="74"/>
      <c r="BO317" s="192"/>
      <c r="BP317" s="192"/>
      <c r="BQ317" s="74"/>
      <c r="BR317" s="74"/>
      <c r="BS317" s="192"/>
      <c r="BT317" s="74"/>
      <c r="BU317" s="74"/>
      <c r="BV317" s="74"/>
      <c r="BW317" s="74"/>
      <c r="BX317" s="73"/>
      <c r="BY317" s="73"/>
      <c r="BZ317" s="74"/>
      <c r="CA317" s="192"/>
      <c r="CB317" s="74"/>
      <c r="CC317" s="74"/>
      <c r="CD317" s="74"/>
      <c r="CE317" s="192"/>
      <c r="CF317" s="74"/>
      <c r="CG317" s="74"/>
      <c r="CH317" s="74"/>
      <c r="CI317" s="74"/>
      <c r="CJ317" s="74"/>
      <c r="CK317" s="74"/>
      <c r="CL317" s="74"/>
      <c r="CM317" s="74"/>
      <c r="CN317" s="73"/>
      <c r="CO317" s="73"/>
      <c r="CP317" s="74"/>
      <c r="CQ317" s="192"/>
      <c r="CR317" s="73"/>
      <c r="CS317" s="73"/>
      <c r="CT317" s="74"/>
      <c r="CU317" s="192"/>
      <c r="CV317" s="74"/>
      <c r="CW317" s="74"/>
      <c r="CX317" s="74"/>
      <c r="CY317" s="192"/>
      <c r="CZ317" s="74"/>
      <c r="DA317" s="74"/>
      <c r="DB317" s="74"/>
      <c r="DC317" s="192"/>
      <c r="DD317" s="74"/>
      <c r="DE317" s="74"/>
      <c r="DF317" s="74"/>
      <c r="DG317" s="192"/>
      <c r="DH317" s="74"/>
      <c r="DI317" s="74"/>
      <c r="DJ317" s="74"/>
      <c r="DK317" s="192"/>
      <c r="DL317" s="74"/>
      <c r="DM317" s="74"/>
      <c r="DN317" s="74"/>
      <c r="DO317" s="192"/>
      <c r="DP317" s="74"/>
      <c r="DQ317" s="74"/>
      <c r="DR317" s="74"/>
      <c r="DS317" s="74"/>
      <c r="DT317" s="74"/>
      <c r="DU317" s="74"/>
      <c r="DV317" s="74"/>
      <c r="DW317" s="74"/>
      <c r="DX317" s="74"/>
      <c r="DY317" s="74"/>
      <c r="DZ317" s="74"/>
      <c r="EA317" s="74"/>
      <c r="EB317" s="74"/>
      <c r="EC317" s="74"/>
      <c r="ED317" s="74"/>
      <c r="EE317" s="74"/>
      <c r="EF317" s="74"/>
      <c r="EG317" s="74"/>
      <c r="EH317" s="74"/>
      <c r="EI317" s="74"/>
      <c r="EJ317" s="192"/>
      <c r="EK317" s="73"/>
      <c r="EL317" s="74"/>
      <c r="EM317" s="192"/>
      <c r="EN317" s="74"/>
      <c r="EO317" s="74"/>
      <c r="EP317" s="74"/>
      <c r="EQ317" s="74"/>
      <c r="ER317" s="74"/>
      <c r="ES317" s="74"/>
      <c r="ET317" s="74"/>
      <c r="EU317" s="74"/>
      <c r="EV317" s="77"/>
      <c r="EW317" s="77"/>
      <c r="EX317" s="77"/>
      <c r="EY317" s="77"/>
      <c r="EZ317" s="74"/>
      <c r="FA317" s="74"/>
      <c r="FB317" s="74"/>
      <c r="FC317" s="74"/>
      <c r="FD317" s="74"/>
      <c r="FE317" s="74"/>
      <c r="FF317" s="74"/>
      <c r="FG317" s="74"/>
      <c r="FH317" s="74"/>
      <c r="FI317" s="74"/>
      <c r="FJ317" s="74"/>
      <c r="FK317" s="74"/>
      <c r="FL317" s="74"/>
      <c r="FM317" s="74"/>
      <c r="FN317" s="74"/>
      <c r="FO317" s="74"/>
      <c r="FP317" s="74"/>
      <c r="FQ317" s="74"/>
      <c r="FR317" s="74"/>
      <c r="FS317" s="74"/>
      <c r="FT317" s="74"/>
      <c r="FU317" s="74"/>
      <c r="FV317" s="74"/>
      <c r="FW317" s="74"/>
      <c r="FX317" s="74"/>
      <c r="FY317" s="74"/>
      <c r="FZ317" s="74"/>
      <c r="GA317" s="74"/>
      <c r="GB317" s="74"/>
      <c r="GC317" s="74"/>
      <c r="GD317" s="74"/>
      <c r="GE317" s="74"/>
      <c r="GF317" s="74"/>
      <c r="GG317" s="74"/>
      <c r="GH317" s="74"/>
      <c r="GI317" s="74"/>
      <c r="GJ317" s="74"/>
      <c r="GK317" s="74"/>
      <c r="GL317" s="74"/>
      <c r="GM317" s="74"/>
      <c r="GN317" s="74"/>
      <c r="GO317" s="74"/>
      <c r="GP317" s="74"/>
      <c r="GQ317" s="74"/>
      <c r="GR317" s="74"/>
      <c r="GS317" s="74"/>
      <c r="GT317" s="74"/>
      <c r="GU317" s="74"/>
      <c r="GV317" s="74"/>
      <c r="GW317" s="74"/>
      <c r="GX317" s="74"/>
      <c r="GY317" s="74"/>
      <c r="GZ317" s="74"/>
      <c r="HA317" s="74"/>
      <c r="HB317" s="74"/>
      <c r="HC317" s="74"/>
      <c r="HD317" s="74"/>
      <c r="HE317" s="74"/>
      <c r="HF317" s="74"/>
      <c r="HG317" s="74"/>
      <c r="HH317" s="74"/>
      <c r="HI317" s="74"/>
      <c r="HJ317" s="74"/>
      <c r="HK317" s="74"/>
      <c r="HL317" s="74"/>
      <c r="HM317" s="74"/>
      <c r="HN317" s="74"/>
      <c r="HO317" s="74"/>
      <c r="HP317" s="74"/>
      <c r="HQ317" s="74"/>
      <c r="HR317" s="74"/>
      <c r="HS317" s="74"/>
      <c r="HT317" s="74"/>
      <c r="HU317" s="74"/>
      <c r="HV317" s="74"/>
      <c r="HW317" s="74"/>
      <c r="HX317" s="74"/>
      <c r="HY317" s="74"/>
      <c r="HZ317" s="74"/>
      <c r="IA317" s="74"/>
      <c r="IB317" s="74"/>
      <c r="IC317" s="74"/>
      <c r="ID317" s="74"/>
      <c r="IE317" s="74"/>
      <c r="IF317" s="74"/>
      <c r="IG317" s="74"/>
      <c r="IH317" s="74"/>
      <c r="II317" s="74"/>
      <c r="IJ317" s="74"/>
      <c r="IK317" s="74"/>
      <c r="IL317" s="74"/>
      <c r="IM317" s="74"/>
    </row>
    <row r="318" spans="1:247" s="69" customFormat="1" ht="31.5" x14ac:dyDescent="0.25">
      <c r="A318" s="80" t="s">
        <v>273</v>
      </c>
      <c r="B318" s="156">
        <f t="shared" si="826"/>
        <v>148816.59464999998</v>
      </c>
      <c r="C318" s="156">
        <f t="shared" si="827"/>
        <v>148459.9914</v>
      </c>
      <c r="D318" s="156">
        <f t="shared" si="828"/>
        <v>148459.9914</v>
      </c>
      <c r="E318" s="156"/>
      <c r="F318" s="228">
        <f t="shared" si="824"/>
        <v>17222.164229999998</v>
      </c>
      <c r="G318" s="71">
        <f t="shared" si="975"/>
        <v>11.600542386936983</v>
      </c>
      <c r="H318" s="72">
        <f>H319+H320+H321+H322+H323+H324+H325+H326</f>
        <v>0</v>
      </c>
      <c r="I318" s="72">
        <f>I319+I320+I321+I322+I323+I324+I325+I326</f>
        <v>0</v>
      </c>
      <c r="J318" s="72">
        <f>J319+J320+J321+J322+J323+J324+J325+J326</f>
        <v>0</v>
      </c>
      <c r="K318" s="71"/>
      <c r="L318" s="72">
        <f t="shared" ref="L318" si="977">L319+L320+L321+L322+L323+L324+L325+L326</f>
        <v>0</v>
      </c>
      <c r="M318" s="72">
        <f t="shared" ref="M318:N318" si="978">M319+M320+M321+M322+M323+M324+M325+M326</f>
        <v>0</v>
      </c>
      <c r="N318" s="72">
        <f t="shared" si="978"/>
        <v>0</v>
      </c>
      <c r="O318" s="72"/>
      <c r="P318" s="72">
        <f t="shared" ref="P318" si="979">P319+P320+P321+P322+P323+P324+P325+P326</f>
        <v>0</v>
      </c>
      <c r="Q318" s="72">
        <f t="shared" ref="Q318:V318" si="980">Q319+Q320+Q321+Q322+Q323+Q324+Q325+Q326</f>
        <v>0</v>
      </c>
      <c r="R318" s="72">
        <f t="shared" si="980"/>
        <v>0</v>
      </c>
      <c r="S318" s="72">
        <f t="shared" si="980"/>
        <v>0</v>
      </c>
      <c r="T318" s="72">
        <f t="shared" ref="T318" si="981">T319+T320+T321+T322+T323+T324+T325+T326</f>
        <v>0</v>
      </c>
      <c r="U318" s="72">
        <f t="shared" si="980"/>
        <v>0</v>
      </c>
      <c r="V318" s="72">
        <f t="shared" si="980"/>
        <v>0</v>
      </c>
      <c r="W318" s="72"/>
      <c r="X318" s="72">
        <f>X319+X320+X321+X322+X323+X324+X325+X326</f>
        <v>112.35955</v>
      </c>
      <c r="Y318" s="72">
        <f>Y319+Y320+Y321+Y322+Y323+Y324+Y325+Y326</f>
        <v>112.35955</v>
      </c>
      <c r="Z318" s="72">
        <f>Z319+Z320+Z321+Z322+Z323+Z324+Z325+Z326</f>
        <v>112.35955</v>
      </c>
      <c r="AA318" s="71">
        <f>Z318/Y318*100</f>
        <v>100</v>
      </c>
      <c r="AB318" s="72">
        <f>SUM(AB319:AB326)</f>
        <v>0</v>
      </c>
      <c r="AC318" s="72">
        <f>SUM(AC319:AC326)</f>
        <v>0</v>
      </c>
      <c r="AD318" s="72">
        <f>SUM(AD319:AD326)</f>
        <v>0</v>
      </c>
      <c r="AE318" s="71"/>
      <c r="AF318" s="72">
        <f>AF319+AF320+AF321+AF322+AF323+AF324+AF325+AF326</f>
        <v>193.51060999999999</v>
      </c>
      <c r="AG318" s="72">
        <f>AG319+AG320+AG321+AG322+AG323+AG324+AG325+AG326</f>
        <v>193.51060999999999</v>
      </c>
      <c r="AH318" s="72">
        <f>AH319+AH320+AH321+AH322+AH323+AH324+AH325+AH326</f>
        <v>193.51060999999999</v>
      </c>
      <c r="AI318" s="71">
        <f>AH318/AG318*100</f>
        <v>100</v>
      </c>
      <c r="AJ318" s="71"/>
      <c r="AK318" s="72">
        <f>AK319+AK320+AK321+AK322+AK323+AK324+AK325+AK326</f>
        <v>0</v>
      </c>
      <c r="AL318" s="72">
        <f>AL319+AL320+AL321+AL322+AL323+AL324+AL325+AL326</f>
        <v>0</v>
      </c>
      <c r="AM318" s="72">
        <f>AM319+AM320+AM321+AM322+AM323+AM324+AM325+AM326</f>
        <v>0</v>
      </c>
      <c r="AN318" s="72"/>
      <c r="AO318" s="72">
        <f>AO319+AO320+AO321+AO322+AO323+AO324+AO325+AO326</f>
        <v>0</v>
      </c>
      <c r="AP318" s="72">
        <f>AP319+AP320+AP321+AP322+AP323+AP324+AP325+AP326</f>
        <v>0</v>
      </c>
      <c r="AQ318" s="71"/>
      <c r="AR318" s="72">
        <f>AR319+AR320+AR321+AR322+AR323+AR324+AR325+AR326</f>
        <v>12000</v>
      </c>
      <c r="AS318" s="72">
        <f>AS319+AS320+AS321+AS322+AS323+AS324+AS325+AS326</f>
        <v>12000</v>
      </c>
      <c r="AT318" s="72">
        <f>AT319+AT320+AT321+AT322+AT323+AT324+AT325+AT326</f>
        <v>0</v>
      </c>
      <c r="AU318" s="71">
        <f>AT318/AS318*100</f>
        <v>0</v>
      </c>
      <c r="AV318" s="72">
        <f t="shared" ref="AV318" si="982">AV319+AV320+AV321+AV322+AV323+AV324+AV325+AV326</f>
        <v>69164.7</v>
      </c>
      <c r="AW318" s="72">
        <f t="shared" ref="AW318:BB318" si="983">AW319+AW320+AW321+AW322+AW323+AW324+AW325+AW326</f>
        <v>69164.7</v>
      </c>
      <c r="AX318" s="72">
        <f t="shared" si="983"/>
        <v>8128.62158</v>
      </c>
      <c r="AY318" s="72">
        <f t="shared" si="983"/>
        <v>11.752558140207361</v>
      </c>
      <c r="AZ318" s="72">
        <f t="shared" ref="AZ318" si="984">AZ319+AZ320+AZ321+AZ322+AZ323+AZ324+AZ325+AZ326</f>
        <v>0</v>
      </c>
      <c r="BA318" s="72">
        <f t="shared" si="983"/>
        <v>0</v>
      </c>
      <c r="BB318" s="72">
        <f t="shared" si="983"/>
        <v>0</v>
      </c>
      <c r="BC318" s="72"/>
      <c r="BD318" s="71"/>
      <c r="BE318" s="72">
        <f>BE319+BE320+BE321+BE322+BE323+BE324+BE325+BE326</f>
        <v>0</v>
      </c>
      <c r="BF318" s="72">
        <f>BF319+BF320+BF321+BF322+BF323+BF324+BF325+BF326</f>
        <v>0</v>
      </c>
      <c r="BG318" s="72">
        <f>BG319+BG320+BG321+BG322+BG323+BG324+BG325+BG326</f>
        <v>0</v>
      </c>
      <c r="BH318" s="72">
        <f t="shared" ref="BH318" si="985">BH319+BH320+BH321+BH322+BH323+BH324+BH325+BH326</f>
        <v>38379</v>
      </c>
      <c r="BI318" s="72">
        <f t="shared" ref="BI318:BO318" si="986">BI319+BI320+BI321+BI322+BI323+BI324+BI325+BI326</f>
        <v>38379</v>
      </c>
      <c r="BJ318" s="72">
        <f t="shared" si="986"/>
        <v>0</v>
      </c>
      <c r="BK318" s="193">
        <f t="shared" si="861"/>
        <v>0</v>
      </c>
      <c r="BL318" s="72">
        <f t="shared" ref="BL318" si="987">BL319+BL320+BL321+BL322+BL323+BL324+BL325+BL326</f>
        <v>0</v>
      </c>
      <c r="BM318" s="72">
        <f t="shared" si="986"/>
        <v>0</v>
      </c>
      <c r="BN318" s="72">
        <f t="shared" si="986"/>
        <v>0</v>
      </c>
      <c r="BO318" s="72">
        <f t="shared" si="986"/>
        <v>0</v>
      </c>
      <c r="BP318" s="72"/>
      <c r="BQ318" s="72">
        <f>BQ319+BQ320+BQ321+BQ322+BQ323+BQ324+BQ325+BQ326</f>
        <v>0</v>
      </c>
      <c r="BR318" s="72">
        <f>BR319+BR320+BR321+BR322+BR323+BR324+BR325+BR326</f>
        <v>0</v>
      </c>
      <c r="BS318" s="72">
        <f>BS319+BS320+BS321+BS322+BS323+BS324+BS325+BS326</f>
        <v>0</v>
      </c>
      <c r="BT318" s="72"/>
      <c r="BU318" s="72">
        <f>BU319+BU320+BU321+BU322+BU323+BU324+BU325+BU326</f>
        <v>3551.3767499999999</v>
      </c>
      <c r="BV318" s="72">
        <f>BV319+BV320+BV321+BV322+BV323+BV324+BV325+BV326</f>
        <v>0</v>
      </c>
      <c r="BW318" s="71">
        <f>BV318/BU318*100</f>
        <v>0</v>
      </c>
      <c r="BX318" s="72">
        <f t="shared" ref="BX318:BY318" si="988">BX319+BX320+BX321+BX322+BX323+BX324+BX325+BX326</f>
        <v>22905.8</v>
      </c>
      <c r="BY318" s="72">
        <f t="shared" si="988"/>
        <v>19947.82</v>
      </c>
      <c r="BZ318" s="72">
        <f t="shared" ref="BZ318" si="989">BZ319+BZ320+BZ321+BZ322+BZ323+BZ324+BZ325+BZ326</f>
        <v>5726.4480000000003</v>
      </c>
      <c r="CA318" s="72">
        <f>BZ318/BY318*100</f>
        <v>28.707136920224869</v>
      </c>
      <c r="CB318" s="72">
        <f t="shared" ref="CB318" si="990">CB319+CB320+CB321+CB322+CB323+CB324+CB325+CB326</f>
        <v>1000</v>
      </c>
      <c r="CC318" s="72">
        <f t="shared" ref="CC318:CH318" si="991">CC319+CC320+CC321+CC322+CC323+CC324+CC325+CC326</f>
        <v>1000</v>
      </c>
      <c r="CD318" s="72">
        <f t="shared" si="991"/>
        <v>0</v>
      </c>
      <c r="CE318" s="72">
        <f>CD318/CC318*100</f>
        <v>0</v>
      </c>
      <c r="CF318" s="72">
        <f t="shared" ref="CF318" si="992">CF319+CF320+CF321+CF322+CF323+CF324+CF325+CF326</f>
        <v>1000</v>
      </c>
      <c r="CG318" s="72">
        <f t="shared" si="991"/>
        <v>0</v>
      </c>
      <c r="CH318" s="72">
        <f t="shared" si="991"/>
        <v>0</v>
      </c>
      <c r="CI318" s="72"/>
      <c r="CJ318" s="72">
        <f t="shared" ref="CJ318" si="993">CJ319+CJ320+CJ321+CJ322+CJ323+CJ324+CJ325+CJ326</f>
        <v>500</v>
      </c>
      <c r="CK318" s="72">
        <f t="shared" ref="CK318:CL318" si="994">CK319+CK320+CK321+CK322+CK323+CK324+CK325+CK326</f>
        <v>500</v>
      </c>
      <c r="CL318" s="72">
        <f t="shared" si="994"/>
        <v>0</v>
      </c>
      <c r="CM318" s="72">
        <f>CL318/CK318*100</f>
        <v>0</v>
      </c>
      <c r="CN318" s="72">
        <f t="shared" ref="CN318" si="995">CN319+CN320+CN321+CN322+CN323+CN324+CN325+CN326</f>
        <v>0</v>
      </c>
      <c r="CO318" s="72">
        <f t="shared" ref="CO318:CX318" si="996">CO319+CO320+CO321+CO322+CO323+CO324+CO325+CO326</f>
        <v>0</v>
      </c>
      <c r="CP318" s="72">
        <f t="shared" si="996"/>
        <v>0</v>
      </c>
      <c r="CQ318" s="72">
        <f t="shared" si="996"/>
        <v>0</v>
      </c>
      <c r="CR318" s="72">
        <f t="shared" si="996"/>
        <v>0</v>
      </c>
      <c r="CS318" s="72">
        <f t="shared" ref="CS318:CU318" si="997">CS319+CS320+CS321+CS322+CS323+CS324+CS325+CS326</f>
        <v>0</v>
      </c>
      <c r="CT318" s="72">
        <f t="shared" si="997"/>
        <v>0</v>
      </c>
      <c r="CU318" s="72">
        <f t="shared" si="997"/>
        <v>0</v>
      </c>
      <c r="CV318" s="72">
        <f t="shared" ref="CV318" si="998">CV319+CV320+CV321+CV322+CV323+CV324+CV325+CV326</f>
        <v>0</v>
      </c>
      <c r="CW318" s="72">
        <f t="shared" si="996"/>
        <v>0</v>
      </c>
      <c r="CX318" s="72">
        <f t="shared" si="996"/>
        <v>0</v>
      </c>
      <c r="CY318" s="72"/>
      <c r="CZ318" s="72">
        <f t="shared" ref="CZ318:DC318" si="999">CZ319+CZ320+CZ321+CZ322+CZ323+CZ324+CZ325+CZ326</f>
        <v>0</v>
      </c>
      <c r="DA318" s="72">
        <f t="shared" si="999"/>
        <v>0</v>
      </c>
      <c r="DB318" s="72">
        <f t="shared" si="999"/>
        <v>0</v>
      </c>
      <c r="DC318" s="72">
        <f t="shared" si="999"/>
        <v>0</v>
      </c>
      <c r="DD318" s="72">
        <f t="shared" ref="DD318:DK318" si="1000">DD319+DD320+DD321+DD322+DD323+DD324+DD325+DD326</f>
        <v>0</v>
      </c>
      <c r="DE318" s="72">
        <f t="shared" ref="DE318:DH318" si="1001">DE319+DE320+DE321+DE322+DE323+DE324+DE325+DE326</f>
        <v>0</v>
      </c>
      <c r="DF318" s="72">
        <f t="shared" si="1001"/>
        <v>0</v>
      </c>
      <c r="DG318" s="72">
        <f t="shared" si="1001"/>
        <v>0</v>
      </c>
      <c r="DH318" s="72">
        <f t="shared" si="1001"/>
        <v>0</v>
      </c>
      <c r="DI318" s="72">
        <f t="shared" si="1000"/>
        <v>0</v>
      </c>
      <c r="DJ318" s="72">
        <f t="shared" si="1000"/>
        <v>0</v>
      </c>
      <c r="DK318" s="72">
        <f t="shared" si="1000"/>
        <v>0</v>
      </c>
      <c r="DL318" s="72">
        <f t="shared" ref="DL318:DO318" si="1002">DL319+DL320+DL321+DL322+DL323+DL324+DL325+DL326</f>
        <v>0</v>
      </c>
      <c r="DM318" s="72">
        <f t="shared" si="1002"/>
        <v>0</v>
      </c>
      <c r="DN318" s="72">
        <f t="shared" si="1002"/>
        <v>0</v>
      </c>
      <c r="DO318" s="72">
        <f t="shared" si="1002"/>
        <v>0</v>
      </c>
      <c r="DP318" s="71"/>
      <c r="DQ318" s="72">
        <f>DQ319+DQ320+DQ321+DQ322+DQ323+DQ324+DQ325+DQ326</f>
        <v>0</v>
      </c>
      <c r="DR318" s="72">
        <f>DR319+DR320+DR321+DR322+DR323+DR324+DR325+DR326</f>
        <v>0</v>
      </c>
      <c r="DS318" s="71"/>
      <c r="DT318" s="71"/>
      <c r="DU318" s="72">
        <f>DU319+DU320+DU321+DU322+DU323+DU324+DU325+DU326</f>
        <v>0</v>
      </c>
      <c r="DV318" s="72">
        <f>DV319+DV320+DV321+DV322+DV323+DV324+DV325+DV326</f>
        <v>0</v>
      </c>
      <c r="DW318" s="71"/>
      <c r="DX318" s="72">
        <f>DX319+DX320+DX321+DX322+DX323+DX324+DX325+DX326</f>
        <v>500</v>
      </c>
      <c r="DY318" s="72">
        <f>DY319+DY320+DY321+DY322+DY323+DY324+DY325+DY326</f>
        <v>500</v>
      </c>
      <c r="DZ318" s="72">
        <f>DZ319+DZ320+DZ321+DZ322+DZ323+DZ324+DZ325+DZ326</f>
        <v>0</v>
      </c>
      <c r="EA318" s="71">
        <f>DZ318/DY318*100</f>
        <v>0</v>
      </c>
      <c r="EB318" s="72"/>
      <c r="EC318" s="72"/>
      <c r="ED318" s="72"/>
      <c r="EE318" s="71"/>
      <c r="EF318" s="72"/>
      <c r="EG318" s="72"/>
      <c r="EH318" s="72"/>
      <c r="EI318" s="71"/>
      <c r="EJ318" s="72"/>
      <c r="EK318" s="72">
        <f>EK319+EK320+EK321+EK322+EK323+EK324+EK325+EK326</f>
        <v>0</v>
      </c>
      <c r="EL318" s="72">
        <f>EL319+EL320+EL321+EL322+EL323+EL324+EL325+EL326</f>
        <v>0</v>
      </c>
      <c r="EM318" s="72">
        <f>EM319+EM320+EM321+EM322+EM323+EM324+EM325+EM326</f>
        <v>0</v>
      </c>
      <c r="EN318" s="72"/>
      <c r="EO318" s="72"/>
      <c r="EP318" s="72"/>
      <c r="EQ318" s="71"/>
      <c r="ER318" s="71"/>
      <c r="ES318" s="71"/>
      <c r="ET318" s="71"/>
      <c r="EU318" s="71"/>
      <c r="EV318" s="76"/>
      <c r="EW318" s="76"/>
      <c r="EX318" s="76"/>
      <c r="EY318" s="76"/>
      <c r="EZ318" s="72"/>
      <c r="FA318" s="72"/>
      <c r="FB318" s="72"/>
      <c r="FC318" s="71"/>
      <c r="FD318" s="72"/>
      <c r="FE318" s="72"/>
      <c r="FF318" s="72"/>
      <c r="FG318" s="71"/>
      <c r="FH318" s="71"/>
      <c r="FI318" s="72">
        <f>SUM(FI319:FI326)</f>
        <v>0</v>
      </c>
      <c r="FJ318" s="72">
        <f>SUM(FJ319:FJ326)</f>
        <v>0</v>
      </c>
      <c r="FK318" s="71"/>
      <c r="FL318" s="71"/>
      <c r="FM318" s="72">
        <f>SUM(FM319:FM326)</f>
        <v>0</v>
      </c>
      <c r="FN318" s="72">
        <f>SUM(FN319:FN326)</f>
        <v>0</v>
      </c>
      <c r="FO318" s="71"/>
      <c r="FP318" s="71"/>
      <c r="FQ318" s="72">
        <f>SUM(FQ319:FQ326)</f>
        <v>0</v>
      </c>
      <c r="FR318" s="72">
        <f>SUM(FR319:FR326)</f>
        <v>0</v>
      </c>
      <c r="FS318" s="71"/>
      <c r="FT318" s="72">
        <f>SUM(FT319:FT326)</f>
        <v>0</v>
      </c>
      <c r="FU318" s="72">
        <f>SUM(FU319:FU326)</f>
        <v>0</v>
      </c>
      <c r="FV318" s="72">
        <f>SUM(FV319:FV326)</f>
        <v>0</v>
      </c>
      <c r="FW318" s="71"/>
      <c r="FX318" s="71"/>
      <c r="FY318" s="72">
        <f>SUM(FY319:FY326)</f>
        <v>0</v>
      </c>
      <c r="FZ318" s="72">
        <f>SUM(FZ319:FZ326)</f>
        <v>0</v>
      </c>
      <c r="GA318" s="71"/>
      <c r="GB318" s="71"/>
      <c r="GC318" s="72">
        <f>SUM(GC319:GC326)</f>
        <v>0</v>
      </c>
      <c r="GD318" s="72">
        <f>SUM(GD319:GD326)</f>
        <v>0</v>
      </c>
      <c r="GE318" s="71"/>
      <c r="GF318" s="71"/>
      <c r="GG318" s="72">
        <f>SUM(GG319:GG326)</f>
        <v>50</v>
      </c>
      <c r="GH318" s="72">
        <f>SUM(GH319:GH326)</f>
        <v>0</v>
      </c>
      <c r="GI318" s="71"/>
      <c r="GJ318" s="71"/>
      <c r="GK318" s="72">
        <f>SUM(GK319:GK326)</f>
        <v>0</v>
      </c>
      <c r="GL318" s="72">
        <f>SUM(GL319:GL326)</f>
        <v>0</v>
      </c>
      <c r="GM318" s="71"/>
      <c r="GN318" s="71"/>
      <c r="GO318" s="72"/>
      <c r="GP318" s="72"/>
      <c r="GQ318" s="71"/>
      <c r="GR318" s="71"/>
      <c r="GS318" s="72"/>
      <c r="GT318" s="72"/>
      <c r="GU318" s="71"/>
      <c r="GV318" s="71"/>
      <c r="GW318" s="72"/>
      <c r="GX318" s="72"/>
      <c r="GY318" s="71"/>
      <c r="GZ318" s="71"/>
      <c r="HA318" s="72"/>
      <c r="HB318" s="72"/>
      <c r="HC318" s="71"/>
      <c r="HD318" s="71"/>
      <c r="HE318" s="72"/>
      <c r="HF318" s="72"/>
      <c r="HG318" s="71"/>
      <c r="HH318" s="71"/>
      <c r="HI318" s="72"/>
      <c r="HJ318" s="72"/>
      <c r="HK318" s="71"/>
      <c r="HL318" s="71">
        <f>SUM(HL319:HL326)</f>
        <v>3061.2244900000001</v>
      </c>
      <c r="HM318" s="71">
        <f t="shared" ref="HM318:HN318" si="1003">SUM(HM319:HM326)</f>
        <v>3061.2244900000001</v>
      </c>
      <c r="HN318" s="71">
        <f t="shared" si="1003"/>
        <v>3061.2244900000001</v>
      </c>
      <c r="HO318" s="71">
        <f>HN318/HM318*100</f>
        <v>100</v>
      </c>
      <c r="HP318" s="71">
        <f>SUM(HP319:HP326)</f>
        <v>0</v>
      </c>
      <c r="HQ318" s="71">
        <f t="shared" ref="HQ318" si="1004">SUM(HQ319:HQ326)</f>
        <v>0</v>
      </c>
      <c r="HR318" s="71">
        <f t="shared" ref="HR318" si="1005">SUM(HR319:HR326)</f>
        <v>0</v>
      </c>
      <c r="HS318" s="71"/>
      <c r="HT318" s="71">
        <f>SUM(HT319:HT326)</f>
        <v>0</v>
      </c>
      <c r="HU318" s="71">
        <f t="shared" ref="HU318:HV318" si="1006">SUM(HU319:HU326)</f>
        <v>0</v>
      </c>
      <c r="HV318" s="71">
        <f t="shared" si="1006"/>
        <v>0</v>
      </c>
      <c r="HW318" s="71"/>
      <c r="HX318" s="71">
        <f>SUM(HX319:HX326)</f>
        <v>0</v>
      </c>
      <c r="HY318" s="71">
        <f t="shared" ref="HY318:HZ318" si="1007">SUM(HY319:HY326)</f>
        <v>0</v>
      </c>
      <c r="HZ318" s="71">
        <f t="shared" si="1007"/>
        <v>0</v>
      </c>
      <c r="IA318" s="71"/>
      <c r="IB318" s="71">
        <f>SUM(IB319:IB326)</f>
        <v>0</v>
      </c>
      <c r="IC318" s="71">
        <f t="shared" ref="IC318:ID318" si="1008">SUM(IC319:IC326)</f>
        <v>0</v>
      </c>
      <c r="ID318" s="71">
        <f t="shared" si="1008"/>
        <v>0</v>
      </c>
      <c r="IE318" s="71"/>
      <c r="IF318" s="71">
        <f>SUM(IF319:IF326)</f>
        <v>0</v>
      </c>
      <c r="IG318" s="71">
        <f t="shared" ref="IG318:IH318" si="1009">SUM(IG319:IG326)</f>
        <v>0</v>
      </c>
      <c r="IH318" s="71">
        <f t="shared" si="1009"/>
        <v>0</v>
      </c>
      <c r="II318" s="71"/>
      <c r="IJ318" s="71">
        <f>SUM(IJ319:IJ326)</f>
        <v>0</v>
      </c>
      <c r="IK318" s="71">
        <f t="shared" ref="IK318:IL318" si="1010">SUM(IK319:IK326)</f>
        <v>0</v>
      </c>
      <c r="IL318" s="71">
        <f t="shared" si="1010"/>
        <v>0</v>
      </c>
      <c r="IM318" s="71"/>
    </row>
    <row r="319" spans="1:247" ht="24" customHeight="1" x14ac:dyDescent="0.25">
      <c r="A319" s="10" t="s">
        <v>197</v>
      </c>
      <c r="B319" s="157">
        <f t="shared" si="826"/>
        <v>98437.594649999999</v>
      </c>
      <c r="C319" s="157">
        <f t="shared" si="827"/>
        <v>94479.614650000003</v>
      </c>
      <c r="D319" s="157">
        <f t="shared" si="828"/>
        <v>94479.614650000003</v>
      </c>
      <c r="E319" s="157"/>
      <c r="F319" s="229">
        <f t="shared" si="824"/>
        <v>17222.164229999998</v>
      </c>
      <c r="G319" s="74">
        <f t="shared" si="975"/>
        <v>18.228444616121216</v>
      </c>
      <c r="H319" s="73"/>
      <c r="I319" s="73"/>
      <c r="J319" s="73"/>
      <c r="K319" s="74"/>
      <c r="L319" s="74"/>
      <c r="M319" s="74"/>
      <c r="N319" s="74"/>
      <c r="O319" s="73"/>
      <c r="P319" s="73">
        <v>0</v>
      </c>
      <c r="Q319" s="73">
        <v>0</v>
      </c>
      <c r="R319" s="73">
        <v>0</v>
      </c>
      <c r="S319" s="74"/>
      <c r="T319" s="73"/>
      <c r="U319" s="73"/>
      <c r="V319" s="73"/>
      <c r="W319" s="73"/>
      <c r="X319" s="73">
        <v>112.35955</v>
      </c>
      <c r="Y319" s="73">
        <v>112.35955</v>
      </c>
      <c r="Z319" s="73">
        <v>112.35955</v>
      </c>
      <c r="AA319" s="74">
        <f>Z319/Y319*100</f>
        <v>100</v>
      </c>
      <c r="AB319" s="73"/>
      <c r="AC319" s="73"/>
      <c r="AD319" s="73"/>
      <c r="AE319" s="74"/>
      <c r="AF319" s="73">
        <v>193.51060999999999</v>
      </c>
      <c r="AG319" s="73">
        <v>193.51060999999999</v>
      </c>
      <c r="AH319" s="73">
        <v>193.51060999999999</v>
      </c>
      <c r="AI319" s="74">
        <f>AH319/AG319*100</f>
        <v>100</v>
      </c>
      <c r="AJ319" s="74"/>
      <c r="AK319" s="73"/>
      <c r="AL319" s="73"/>
      <c r="AM319" s="74"/>
      <c r="AN319" s="74"/>
      <c r="AO319" s="74"/>
      <c r="AP319" s="74"/>
      <c r="AQ319" s="74"/>
      <c r="AR319" s="73">
        <v>0</v>
      </c>
      <c r="AS319" s="73">
        <v>0</v>
      </c>
      <c r="AT319" s="73"/>
      <c r="AU319" s="74"/>
      <c r="AV319" s="73">
        <v>69164.7</v>
      </c>
      <c r="AW319" s="73">
        <v>69164.7</v>
      </c>
      <c r="AX319" s="74">
        <v>8128.62158</v>
      </c>
      <c r="AY319" s="73">
        <f>AX319/AW319*100</f>
        <v>11.752558140207361</v>
      </c>
      <c r="AZ319" s="73"/>
      <c r="BA319" s="73"/>
      <c r="BB319" s="73"/>
      <c r="BC319" s="73"/>
      <c r="BD319" s="74"/>
      <c r="BE319" s="73"/>
      <c r="BF319" s="191"/>
      <c r="BG319" s="191"/>
      <c r="BH319" s="73"/>
      <c r="BI319" s="73"/>
      <c r="BJ319" s="191"/>
      <c r="BK319" s="75"/>
      <c r="BL319" s="73"/>
      <c r="BM319" s="73"/>
      <c r="BN319" s="191"/>
      <c r="BO319" s="191"/>
      <c r="BP319" s="191"/>
      <c r="BQ319" s="73"/>
      <c r="BR319" s="191"/>
      <c r="BS319" s="191"/>
      <c r="BT319" s="73"/>
      <c r="BU319" s="73"/>
      <c r="BV319" s="73"/>
      <c r="BW319" s="74"/>
      <c r="BX319" s="73">
        <v>22905.8</v>
      </c>
      <c r="BY319" s="73">
        <v>19947.82</v>
      </c>
      <c r="BZ319" s="73">
        <v>5726.4480000000003</v>
      </c>
      <c r="CA319" s="73">
        <f>BZ319/BY319*100</f>
        <v>28.707136920224869</v>
      </c>
      <c r="CB319" s="73">
        <v>1000</v>
      </c>
      <c r="CC319" s="73">
        <v>1000</v>
      </c>
      <c r="CD319" s="73"/>
      <c r="CE319" s="73">
        <f>CD319/CC319*100</f>
        <v>0</v>
      </c>
      <c r="CF319" s="73">
        <v>1000</v>
      </c>
      <c r="CG319" s="73"/>
      <c r="CH319" s="73"/>
      <c r="CI319" s="73"/>
      <c r="CJ319" s="73">
        <v>500</v>
      </c>
      <c r="CK319" s="73">
        <v>500</v>
      </c>
      <c r="CL319" s="163"/>
      <c r="CM319" s="73">
        <f>CL319/CK319*100</f>
        <v>0</v>
      </c>
      <c r="CN319" s="73"/>
      <c r="CO319" s="73"/>
      <c r="CP319" s="191"/>
      <c r="CQ319" s="191"/>
      <c r="CR319" s="73"/>
      <c r="CS319" s="73"/>
      <c r="CT319" s="191"/>
      <c r="CU319" s="191"/>
      <c r="CV319" s="73"/>
      <c r="CW319" s="73"/>
      <c r="CX319" s="73"/>
      <c r="CY319" s="73"/>
      <c r="CZ319" s="73"/>
      <c r="DA319" s="73"/>
      <c r="DB319" s="73"/>
      <c r="DC319" s="73"/>
      <c r="DD319" s="73"/>
      <c r="DE319" s="73"/>
      <c r="DF319" s="73"/>
      <c r="DG319" s="73"/>
      <c r="DH319" s="73"/>
      <c r="DI319" s="73"/>
      <c r="DJ319" s="73"/>
      <c r="DK319" s="73"/>
      <c r="DL319" s="73"/>
      <c r="DM319" s="73"/>
      <c r="DN319" s="73"/>
      <c r="DO319" s="73"/>
      <c r="DP319" s="74"/>
      <c r="DQ319" s="73"/>
      <c r="DR319" s="73"/>
      <c r="DS319" s="74"/>
      <c r="DT319" s="74"/>
      <c r="DU319" s="73"/>
      <c r="DV319" s="73"/>
      <c r="DW319" s="74"/>
      <c r="DX319" s="73">
        <v>500</v>
      </c>
      <c r="DY319" s="73">
        <v>500</v>
      </c>
      <c r="DZ319" s="73"/>
      <c r="EA319" s="74">
        <f>DZ319/DY319*100</f>
        <v>0</v>
      </c>
      <c r="EB319" s="73"/>
      <c r="EC319" s="73"/>
      <c r="ED319" s="73"/>
      <c r="EE319" s="74"/>
      <c r="EF319" s="73"/>
      <c r="EG319" s="73"/>
      <c r="EH319" s="73"/>
      <c r="EI319" s="74"/>
      <c r="EJ319" s="191"/>
      <c r="EK319" s="73"/>
      <c r="EL319" s="191"/>
      <c r="EM319" s="191"/>
      <c r="EN319" s="73"/>
      <c r="EO319" s="73"/>
      <c r="EP319" s="73"/>
      <c r="EQ319" s="74"/>
      <c r="ER319" s="74"/>
      <c r="ES319" s="74"/>
      <c r="ET319" s="74"/>
      <c r="EU319" s="74"/>
      <c r="EV319" s="77"/>
      <c r="EW319" s="77"/>
      <c r="EX319" s="77"/>
      <c r="EY319" s="77"/>
      <c r="EZ319" s="73"/>
      <c r="FA319" s="73"/>
      <c r="FB319" s="73"/>
      <c r="FC319" s="74"/>
      <c r="FD319" s="73"/>
      <c r="FE319" s="73"/>
      <c r="FF319" s="73"/>
      <c r="FG319" s="74"/>
      <c r="FH319" s="74"/>
      <c r="FI319" s="73"/>
      <c r="FJ319" s="73"/>
      <c r="FK319" s="74"/>
      <c r="FL319" s="74"/>
      <c r="FM319" s="73"/>
      <c r="FN319" s="73"/>
      <c r="FO319" s="74"/>
      <c r="FP319" s="74"/>
      <c r="FQ319" s="73"/>
      <c r="FR319" s="73"/>
      <c r="FS319" s="74"/>
      <c r="FT319" s="73"/>
      <c r="FU319" s="73"/>
      <c r="FV319" s="73"/>
      <c r="FW319" s="74"/>
      <c r="FX319" s="74"/>
      <c r="FY319" s="73"/>
      <c r="FZ319" s="73"/>
      <c r="GA319" s="74"/>
      <c r="GB319" s="74"/>
      <c r="GC319" s="73"/>
      <c r="GD319" s="73"/>
      <c r="GE319" s="74"/>
      <c r="GF319" s="74"/>
      <c r="GG319" s="73"/>
      <c r="GH319" s="73"/>
      <c r="GI319" s="74"/>
      <c r="GJ319" s="74"/>
      <c r="GK319" s="73"/>
      <c r="GL319" s="73"/>
      <c r="GM319" s="74"/>
      <c r="GN319" s="74"/>
      <c r="GO319" s="73"/>
      <c r="GP319" s="73"/>
      <c r="GQ319" s="74"/>
      <c r="GR319" s="74"/>
      <c r="GS319" s="73"/>
      <c r="GT319" s="73"/>
      <c r="GU319" s="74"/>
      <c r="GV319" s="74"/>
      <c r="GW319" s="73"/>
      <c r="GX319" s="73"/>
      <c r="GY319" s="74"/>
      <c r="GZ319" s="74"/>
      <c r="HA319" s="73"/>
      <c r="HB319" s="73"/>
      <c r="HC319" s="74"/>
      <c r="HD319" s="74"/>
      <c r="HE319" s="73"/>
      <c r="HF319" s="73"/>
      <c r="HG319" s="74"/>
      <c r="HH319" s="74"/>
      <c r="HI319" s="73"/>
      <c r="HJ319" s="73"/>
      <c r="HK319" s="74"/>
      <c r="HL319" s="73">
        <v>3061.2244900000001</v>
      </c>
      <c r="HM319" s="73">
        <v>3061.2244900000001</v>
      </c>
      <c r="HN319" s="73">
        <v>3061.2244900000001</v>
      </c>
      <c r="HO319" s="74">
        <f>HN319/HM319*100</f>
        <v>100</v>
      </c>
      <c r="HP319" s="73"/>
      <c r="HQ319" s="73"/>
      <c r="HR319" s="73"/>
      <c r="HS319" s="74"/>
      <c r="HT319" s="73"/>
      <c r="HU319" s="73"/>
      <c r="HV319" s="73"/>
      <c r="HW319" s="74"/>
      <c r="HX319" s="73"/>
      <c r="HY319" s="73"/>
      <c r="HZ319" s="73"/>
      <c r="IA319" s="74"/>
      <c r="IB319" s="73"/>
      <c r="IC319" s="73"/>
      <c r="ID319" s="73"/>
      <c r="IE319" s="74"/>
      <c r="IF319" s="73"/>
      <c r="IG319" s="73"/>
      <c r="IH319" s="73"/>
      <c r="II319" s="74"/>
      <c r="IJ319" s="73"/>
      <c r="IK319" s="73"/>
      <c r="IL319" s="73"/>
      <c r="IM319" s="74"/>
    </row>
    <row r="320" spans="1:247" ht="15.75" x14ac:dyDescent="0.25">
      <c r="A320" s="10" t="s">
        <v>442</v>
      </c>
      <c r="B320" s="157">
        <f t="shared" si="826"/>
        <v>12000</v>
      </c>
      <c r="C320" s="157">
        <f t="shared" si="827"/>
        <v>12000</v>
      </c>
      <c r="D320" s="157">
        <f t="shared" si="828"/>
        <v>12000</v>
      </c>
      <c r="E320" s="157"/>
      <c r="F320" s="229">
        <f t="shared" si="824"/>
        <v>0</v>
      </c>
      <c r="G320" s="74">
        <f t="shared" si="975"/>
        <v>0</v>
      </c>
      <c r="H320" s="74"/>
      <c r="I320" s="74"/>
      <c r="J320" s="74"/>
      <c r="K320" s="74"/>
      <c r="L320" s="74"/>
      <c r="M320" s="74"/>
      <c r="N320" s="74"/>
      <c r="O320" s="73"/>
      <c r="P320" s="74"/>
      <c r="Q320" s="74"/>
      <c r="R320" s="74"/>
      <c r="S320" s="74"/>
      <c r="T320" s="74"/>
      <c r="U320" s="74"/>
      <c r="V320" s="74">
        <v>0</v>
      </c>
      <c r="W320" s="74"/>
      <c r="X320" s="74"/>
      <c r="Y320" s="74"/>
      <c r="Z320" s="74"/>
      <c r="AA320" s="74"/>
      <c r="AB320" s="74"/>
      <c r="AC320" s="74"/>
      <c r="AD320" s="74"/>
      <c r="AE320" s="74"/>
      <c r="AF320" s="74"/>
      <c r="AG320" s="74"/>
      <c r="AH320" s="74"/>
      <c r="AI320" s="74"/>
      <c r="AJ320" s="74"/>
      <c r="AK320" s="74"/>
      <c r="AL320" s="74"/>
      <c r="AM320" s="74"/>
      <c r="AN320" s="74"/>
      <c r="AO320" s="74"/>
      <c r="AP320" s="74"/>
      <c r="AQ320" s="74"/>
      <c r="AR320" s="74">
        <v>12000</v>
      </c>
      <c r="AS320" s="74">
        <v>12000</v>
      </c>
      <c r="AT320" s="74">
        <v>0</v>
      </c>
      <c r="AU320" s="74">
        <f>AT320/AS320*100</f>
        <v>0</v>
      </c>
      <c r="AV320" s="196"/>
      <c r="AW320" s="196"/>
      <c r="AX320" s="196"/>
      <c r="AY320" s="196"/>
      <c r="AZ320" s="74"/>
      <c r="BA320" s="74"/>
      <c r="BB320" s="74"/>
      <c r="BC320" s="192"/>
      <c r="BD320" s="74"/>
      <c r="BE320" s="74"/>
      <c r="BF320" s="74"/>
      <c r="BG320" s="192"/>
      <c r="BH320" s="74"/>
      <c r="BI320" s="74"/>
      <c r="BJ320" s="74"/>
      <c r="BK320" s="75"/>
      <c r="BL320" s="74"/>
      <c r="BM320" s="74"/>
      <c r="BN320" s="74"/>
      <c r="BO320" s="192"/>
      <c r="BP320" s="192"/>
      <c r="BQ320" s="74"/>
      <c r="BR320" s="74"/>
      <c r="BS320" s="192"/>
      <c r="BT320" s="74"/>
      <c r="BU320" s="74"/>
      <c r="BV320" s="74"/>
      <c r="BW320" s="74"/>
      <c r="BX320" s="73"/>
      <c r="BY320" s="73"/>
      <c r="BZ320" s="74"/>
      <c r="CA320" s="192"/>
      <c r="CB320" s="74"/>
      <c r="CC320" s="74"/>
      <c r="CD320" s="74"/>
      <c r="CE320" s="192"/>
      <c r="CF320" s="74"/>
      <c r="CG320" s="74"/>
      <c r="CH320" s="74"/>
      <c r="CI320" s="74"/>
      <c r="CJ320" s="74"/>
      <c r="CK320" s="74"/>
      <c r="CL320" s="74"/>
      <c r="CM320" s="74"/>
      <c r="CN320" s="73"/>
      <c r="CO320" s="73"/>
      <c r="CP320" s="74"/>
      <c r="CQ320" s="192"/>
      <c r="CR320" s="73"/>
      <c r="CS320" s="73"/>
      <c r="CT320" s="74"/>
      <c r="CU320" s="192"/>
      <c r="CV320" s="74"/>
      <c r="CW320" s="74"/>
      <c r="CX320" s="74"/>
      <c r="CY320" s="192"/>
      <c r="CZ320" s="74"/>
      <c r="DA320" s="74"/>
      <c r="DB320" s="74"/>
      <c r="DC320" s="192"/>
      <c r="DD320" s="74"/>
      <c r="DE320" s="74"/>
      <c r="DF320" s="74"/>
      <c r="DG320" s="192"/>
      <c r="DH320" s="74"/>
      <c r="DI320" s="74"/>
      <c r="DJ320" s="74"/>
      <c r="DK320" s="192"/>
      <c r="DL320" s="74"/>
      <c r="DM320" s="74"/>
      <c r="DN320" s="74"/>
      <c r="DO320" s="192"/>
      <c r="DP320" s="74"/>
      <c r="DQ320" s="74"/>
      <c r="DR320" s="74"/>
      <c r="DS320" s="74"/>
      <c r="DT320" s="74"/>
      <c r="DU320" s="74"/>
      <c r="DV320" s="74"/>
      <c r="DW320" s="74"/>
      <c r="DX320" s="74"/>
      <c r="DY320" s="74"/>
      <c r="DZ320" s="74"/>
      <c r="EA320" s="74"/>
      <c r="EB320" s="74"/>
      <c r="EC320" s="74"/>
      <c r="ED320" s="74"/>
      <c r="EE320" s="74"/>
      <c r="EF320" s="74"/>
      <c r="EG320" s="74"/>
      <c r="EH320" s="74"/>
      <c r="EI320" s="74"/>
      <c r="EJ320" s="192"/>
      <c r="EK320" s="73"/>
      <c r="EL320" s="74"/>
      <c r="EM320" s="192"/>
      <c r="EN320" s="74"/>
      <c r="EO320" s="74"/>
      <c r="EP320" s="74"/>
      <c r="EQ320" s="74"/>
      <c r="ER320" s="74"/>
      <c r="ES320" s="74"/>
      <c r="ET320" s="74"/>
      <c r="EU320" s="74"/>
      <c r="EV320" s="77"/>
      <c r="EW320" s="77"/>
      <c r="EX320" s="77"/>
      <c r="EY320" s="77"/>
      <c r="EZ320" s="74"/>
      <c r="FA320" s="74"/>
      <c r="FB320" s="74"/>
      <c r="FC320" s="74"/>
      <c r="FD320" s="74"/>
      <c r="FE320" s="74"/>
      <c r="FF320" s="74"/>
      <c r="FG320" s="74"/>
      <c r="FH320" s="74"/>
      <c r="FI320" s="74"/>
      <c r="FJ320" s="74"/>
      <c r="FK320" s="74"/>
      <c r="FL320" s="74"/>
      <c r="FM320" s="74"/>
      <c r="FN320" s="74"/>
      <c r="FO320" s="74"/>
      <c r="FP320" s="74"/>
      <c r="FQ320" s="74"/>
      <c r="FR320" s="74"/>
      <c r="FS320" s="74"/>
      <c r="FT320" s="74"/>
      <c r="FU320" s="74"/>
      <c r="FV320" s="74"/>
      <c r="FW320" s="74"/>
      <c r="FX320" s="74"/>
      <c r="FY320" s="74"/>
      <c r="FZ320" s="74"/>
      <c r="GA320" s="74"/>
      <c r="GB320" s="74"/>
      <c r="GC320" s="74"/>
      <c r="GD320" s="74"/>
      <c r="GE320" s="74"/>
      <c r="GF320" s="74"/>
      <c r="GG320" s="74"/>
      <c r="GH320" s="74"/>
      <c r="GI320" s="74"/>
      <c r="GJ320" s="74"/>
      <c r="GK320" s="74"/>
      <c r="GL320" s="74"/>
      <c r="GM320" s="74"/>
      <c r="GN320" s="74"/>
      <c r="GO320" s="74"/>
      <c r="GP320" s="74"/>
      <c r="GQ320" s="74"/>
      <c r="GR320" s="74"/>
      <c r="GS320" s="74"/>
      <c r="GT320" s="74"/>
      <c r="GU320" s="74"/>
      <c r="GV320" s="74"/>
      <c r="GW320" s="74"/>
      <c r="GX320" s="74"/>
      <c r="GY320" s="74"/>
      <c r="GZ320" s="74"/>
      <c r="HA320" s="74"/>
      <c r="HB320" s="74"/>
      <c r="HC320" s="74"/>
      <c r="HD320" s="74"/>
      <c r="HE320" s="74"/>
      <c r="HF320" s="74"/>
      <c r="HG320" s="74"/>
      <c r="HH320" s="74"/>
      <c r="HI320" s="74"/>
      <c r="HJ320" s="74"/>
      <c r="HK320" s="74"/>
      <c r="HL320" s="74"/>
      <c r="HM320" s="74"/>
      <c r="HN320" s="74"/>
      <c r="HO320" s="74"/>
      <c r="HP320" s="74"/>
      <c r="HQ320" s="74"/>
      <c r="HR320" s="74"/>
      <c r="HS320" s="74"/>
      <c r="HT320" s="74"/>
      <c r="HU320" s="74"/>
      <c r="HV320" s="74"/>
      <c r="HW320" s="74"/>
      <c r="HX320" s="74"/>
      <c r="HY320" s="74"/>
      <c r="HZ320" s="74"/>
      <c r="IA320" s="74"/>
      <c r="IB320" s="74"/>
      <c r="IC320" s="74"/>
      <c r="ID320" s="74"/>
      <c r="IE320" s="74"/>
      <c r="IF320" s="74"/>
      <c r="IG320" s="74"/>
      <c r="IH320" s="74"/>
      <c r="II320" s="74"/>
      <c r="IJ320" s="74"/>
      <c r="IK320" s="74"/>
      <c r="IL320" s="74"/>
      <c r="IM320" s="74"/>
    </row>
    <row r="321" spans="1:247" ht="15.75" x14ac:dyDescent="0.25">
      <c r="A321" s="10" t="s">
        <v>446</v>
      </c>
      <c r="B321" s="157">
        <f t="shared" si="826"/>
        <v>6633</v>
      </c>
      <c r="C321" s="157">
        <f t="shared" si="827"/>
        <v>6683</v>
      </c>
      <c r="D321" s="157">
        <f t="shared" si="828"/>
        <v>6683</v>
      </c>
      <c r="E321" s="157"/>
      <c r="F321" s="229">
        <f t="shared" si="824"/>
        <v>0</v>
      </c>
      <c r="G321" s="74">
        <f t="shared" si="975"/>
        <v>0</v>
      </c>
      <c r="H321" s="74"/>
      <c r="I321" s="74"/>
      <c r="J321" s="74"/>
      <c r="K321" s="74"/>
      <c r="L321" s="74"/>
      <c r="M321" s="74"/>
      <c r="N321" s="74"/>
      <c r="O321" s="73"/>
      <c r="P321" s="74"/>
      <c r="Q321" s="74"/>
      <c r="R321" s="74"/>
      <c r="S321" s="74"/>
      <c r="T321" s="74"/>
      <c r="U321" s="74"/>
      <c r="V321" s="74"/>
      <c r="W321" s="74"/>
      <c r="X321" s="74"/>
      <c r="Y321" s="74"/>
      <c r="Z321" s="74"/>
      <c r="AA321" s="74"/>
      <c r="AB321" s="74"/>
      <c r="AC321" s="74"/>
      <c r="AD321" s="74"/>
      <c r="AE321" s="74"/>
      <c r="AF321" s="74"/>
      <c r="AG321" s="74"/>
      <c r="AH321" s="74"/>
      <c r="AI321" s="74"/>
      <c r="AJ321" s="74"/>
      <c r="AK321" s="74"/>
      <c r="AL321" s="74"/>
      <c r="AM321" s="74"/>
      <c r="AN321" s="74"/>
      <c r="AO321" s="74"/>
      <c r="AP321" s="74"/>
      <c r="AQ321" s="74"/>
      <c r="AR321" s="74"/>
      <c r="AS321" s="74"/>
      <c r="AT321" s="74"/>
      <c r="AU321" s="74"/>
      <c r="AV321" s="196"/>
      <c r="AW321" s="196"/>
      <c r="AX321" s="196"/>
      <c r="AY321" s="196"/>
      <c r="AZ321" s="74"/>
      <c r="BA321" s="74"/>
      <c r="BB321" s="74"/>
      <c r="BC321" s="192"/>
      <c r="BD321" s="74"/>
      <c r="BE321" s="74"/>
      <c r="BF321" s="74"/>
      <c r="BG321" s="192"/>
      <c r="BH321" s="74">
        <v>6633</v>
      </c>
      <c r="BI321" s="74">
        <v>6633</v>
      </c>
      <c r="BJ321" s="74">
        <v>0</v>
      </c>
      <c r="BK321" s="75">
        <f t="shared" si="861"/>
        <v>0</v>
      </c>
      <c r="BL321" s="74"/>
      <c r="BM321" s="74"/>
      <c r="BN321" s="74"/>
      <c r="BO321" s="192"/>
      <c r="BP321" s="192"/>
      <c r="BQ321" s="74"/>
      <c r="BR321" s="74"/>
      <c r="BS321" s="192"/>
      <c r="BT321" s="74"/>
      <c r="BU321" s="74"/>
      <c r="BV321" s="74"/>
      <c r="BW321" s="74"/>
      <c r="BX321" s="73"/>
      <c r="BY321" s="73"/>
      <c r="BZ321" s="74"/>
      <c r="CA321" s="192"/>
      <c r="CB321" s="74"/>
      <c r="CC321" s="74"/>
      <c r="CD321" s="74"/>
      <c r="CE321" s="192"/>
      <c r="CF321" s="74"/>
      <c r="CG321" s="74"/>
      <c r="CH321" s="74"/>
      <c r="CI321" s="74"/>
      <c r="CJ321" s="74"/>
      <c r="CK321" s="74"/>
      <c r="CL321" s="74"/>
      <c r="CM321" s="74"/>
      <c r="CN321" s="73"/>
      <c r="CO321" s="73"/>
      <c r="CP321" s="74"/>
      <c r="CQ321" s="192"/>
      <c r="CR321" s="73"/>
      <c r="CS321" s="73"/>
      <c r="CT321" s="74"/>
      <c r="CU321" s="192"/>
      <c r="CV321" s="74"/>
      <c r="CW321" s="74"/>
      <c r="CX321" s="74"/>
      <c r="CY321" s="192"/>
      <c r="CZ321" s="74"/>
      <c r="DA321" s="74"/>
      <c r="DB321" s="74"/>
      <c r="DC321" s="192"/>
      <c r="DD321" s="74"/>
      <c r="DE321" s="74"/>
      <c r="DF321" s="74"/>
      <c r="DG321" s="192"/>
      <c r="DH321" s="74"/>
      <c r="DI321" s="74"/>
      <c r="DJ321" s="74"/>
      <c r="DK321" s="192"/>
      <c r="DL321" s="74"/>
      <c r="DM321" s="74"/>
      <c r="DN321" s="74"/>
      <c r="DO321" s="192"/>
      <c r="DP321" s="74"/>
      <c r="DQ321" s="74"/>
      <c r="DR321" s="74"/>
      <c r="DS321" s="74"/>
      <c r="DT321" s="74"/>
      <c r="DU321" s="74"/>
      <c r="DV321" s="74"/>
      <c r="DW321" s="74"/>
      <c r="DX321" s="74"/>
      <c r="DY321" s="74"/>
      <c r="DZ321" s="74"/>
      <c r="EA321" s="74"/>
      <c r="EB321" s="74"/>
      <c r="EC321" s="74"/>
      <c r="ED321" s="74"/>
      <c r="EE321" s="74"/>
      <c r="EF321" s="74"/>
      <c r="EG321" s="74"/>
      <c r="EH321" s="74"/>
      <c r="EI321" s="74"/>
      <c r="EJ321" s="192"/>
      <c r="EK321" s="73"/>
      <c r="EL321" s="74"/>
      <c r="EM321" s="192"/>
      <c r="EN321" s="74"/>
      <c r="EO321" s="74"/>
      <c r="EP321" s="74"/>
      <c r="EQ321" s="74"/>
      <c r="ER321" s="74"/>
      <c r="ES321" s="74"/>
      <c r="ET321" s="74"/>
      <c r="EU321" s="74"/>
      <c r="EV321" s="77"/>
      <c r="EW321" s="77"/>
      <c r="EX321" s="77"/>
      <c r="EY321" s="77"/>
      <c r="EZ321" s="74"/>
      <c r="FA321" s="74"/>
      <c r="FB321" s="74"/>
      <c r="FC321" s="74"/>
      <c r="FD321" s="74"/>
      <c r="FE321" s="74"/>
      <c r="FF321" s="74"/>
      <c r="FG321" s="74"/>
      <c r="FH321" s="74"/>
      <c r="FI321" s="74"/>
      <c r="FJ321" s="74"/>
      <c r="FK321" s="74"/>
      <c r="FL321" s="74"/>
      <c r="FM321" s="74"/>
      <c r="FN321" s="74"/>
      <c r="FO321" s="74"/>
      <c r="FP321" s="74"/>
      <c r="FQ321" s="74"/>
      <c r="FR321" s="74"/>
      <c r="FS321" s="74"/>
      <c r="FT321" s="74"/>
      <c r="FU321" s="74"/>
      <c r="FV321" s="74"/>
      <c r="FW321" s="74"/>
      <c r="FX321" s="74"/>
      <c r="FY321" s="74"/>
      <c r="FZ321" s="74"/>
      <c r="GA321" s="74"/>
      <c r="GB321" s="74"/>
      <c r="GC321" s="74"/>
      <c r="GD321" s="74"/>
      <c r="GE321" s="74"/>
      <c r="GF321" s="74"/>
      <c r="GG321" s="74">
        <v>50</v>
      </c>
      <c r="GH321" s="74">
        <v>0</v>
      </c>
      <c r="GI321" s="74"/>
      <c r="GJ321" s="74"/>
      <c r="GK321" s="74"/>
      <c r="GL321" s="74"/>
      <c r="GM321" s="74"/>
      <c r="GN321" s="74"/>
      <c r="GO321" s="74"/>
      <c r="GP321" s="74"/>
      <c r="GQ321" s="74"/>
      <c r="GR321" s="74"/>
      <c r="GS321" s="74"/>
      <c r="GT321" s="74"/>
      <c r="GU321" s="74"/>
      <c r="GV321" s="74"/>
      <c r="GW321" s="74"/>
      <c r="GX321" s="74"/>
      <c r="GY321" s="74"/>
      <c r="GZ321" s="74"/>
      <c r="HA321" s="74"/>
      <c r="HB321" s="74"/>
      <c r="HC321" s="74"/>
      <c r="HD321" s="74"/>
      <c r="HE321" s="74"/>
      <c r="HF321" s="74"/>
      <c r="HG321" s="74"/>
      <c r="HH321" s="74"/>
      <c r="HI321" s="74"/>
      <c r="HJ321" s="74"/>
      <c r="HK321" s="74"/>
      <c r="HL321" s="74"/>
      <c r="HM321" s="74"/>
      <c r="HN321" s="74"/>
      <c r="HO321" s="74"/>
      <c r="HP321" s="74"/>
      <c r="HQ321" s="74"/>
      <c r="HR321" s="74"/>
      <c r="HS321" s="74"/>
      <c r="HT321" s="74"/>
      <c r="HU321" s="74"/>
      <c r="HV321" s="74"/>
      <c r="HW321" s="74"/>
      <c r="HX321" s="74"/>
      <c r="HY321" s="74"/>
      <c r="HZ321" s="74"/>
      <c r="IA321" s="74"/>
      <c r="IB321" s="74"/>
      <c r="IC321" s="74"/>
      <c r="ID321" s="74"/>
      <c r="IE321" s="74"/>
      <c r="IF321" s="74"/>
      <c r="IG321" s="74"/>
      <c r="IH321" s="74"/>
      <c r="II321" s="74"/>
      <c r="IJ321" s="74"/>
      <c r="IK321" s="74"/>
      <c r="IL321" s="74"/>
      <c r="IM321" s="74"/>
    </row>
    <row r="322" spans="1:247" ht="15.75" x14ac:dyDescent="0.25">
      <c r="A322" s="10" t="s">
        <v>445</v>
      </c>
      <c r="B322" s="157">
        <f t="shared" si="826"/>
        <v>5280</v>
      </c>
      <c r="C322" s="157">
        <f t="shared" si="827"/>
        <v>5280</v>
      </c>
      <c r="D322" s="157">
        <f t="shared" si="828"/>
        <v>5280</v>
      </c>
      <c r="E322" s="157"/>
      <c r="F322" s="229">
        <f t="shared" si="824"/>
        <v>0</v>
      </c>
      <c r="G322" s="74">
        <f t="shared" si="975"/>
        <v>0</v>
      </c>
      <c r="H322" s="74"/>
      <c r="I322" s="74"/>
      <c r="J322" s="74"/>
      <c r="K322" s="74"/>
      <c r="L322" s="74"/>
      <c r="M322" s="74"/>
      <c r="N322" s="74"/>
      <c r="O322" s="73"/>
      <c r="P322" s="74"/>
      <c r="Q322" s="74"/>
      <c r="R322" s="74"/>
      <c r="S322" s="74"/>
      <c r="T322" s="74"/>
      <c r="U322" s="74"/>
      <c r="V322" s="74"/>
      <c r="W322" s="74"/>
      <c r="X322" s="74"/>
      <c r="Y322" s="74"/>
      <c r="Z322" s="74"/>
      <c r="AA322" s="74"/>
      <c r="AB322" s="74"/>
      <c r="AC322" s="74"/>
      <c r="AD322" s="74"/>
      <c r="AE322" s="74"/>
      <c r="AF322" s="74"/>
      <c r="AG322" s="74"/>
      <c r="AH322" s="74"/>
      <c r="AI322" s="74"/>
      <c r="AJ322" s="74"/>
      <c r="AK322" s="74"/>
      <c r="AL322" s="74"/>
      <c r="AM322" s="74"/>
      <c r="AN322" s="74"/>
      <c r="AO322" s="74"/>
      <c r="AP322" s="74"/>
      <c r="AQ322" s="74"/>
      <c r="AR322" s="74"/>
      <c r="AS322" s="74"/>
      <c r="AT322" s="74"/>
      <c r="AU322" s="74"/>
      <c r="AV322" s="196"/>
      <c r="AW322" s="196"/>
      <c r="AX322" s="196"/>
      <c r="AY322" s="196"/>
      <c r="AZ322" s="74"/>
      <c r="BA322" s="74"/>
      <c r="BB322" s="74"/>
      <c r="BC322" s="192"/>
      <c r="BD322" s="74"/>
      <c r="BE322" s="74"/>
      <c r="BF322" s="74"/>
      <c r="BG322" s="192"/>
      <c r="BH322" s="74">
        <v>5280</v>
      </c>
      <c r="BI322" s="74">
        <v>5280</v>
      </c>
      <c r="BJ322" s="74">
        <v>0</v>
      </c>
      <c r="BK322" s="75">
        <f t="shared" si="861"/>
        <v>0</v>
      </c>
      <c r="BL322" s="74"/>
      <c r="BM322" s="74"/>
      <c r="BN322" s="74"/>
      <c r="BO322" s="192"/>
      <c r="BP322" s="192"/>
      <c r="BQ322" s="74"/>
      <c r="BR322" s="74"/>
      <c r="BS322" s="192"/>
      <c r="BT322" s="74"/>
      <c r="BU322" s="74"/>
      <c r="BV322" s="74"/>
      <c r="BW322" s="74"/>
      <c r="BX322" s="73"/>
      <c r="BY322" s="73"/>
      <c r="BZ322" s="74"/>
      <c r="CA322" s="192"/>
      <c r="CB322" s="74"/>
      <c r="CC322" s="74"/>
      <c r="CD322" s="74"/>
      <c r="CE322" s="192"/>
      <c r="CF322" s="74"/>
      <c r="CG322" s="74"/>
      <c r="CH322" s="74"/>
      <c r="CI322" s="74"/>
      <c r="CJ322" s="74"/>
      <c r="CK322" s="74"/>
      <c r="CL322" s="74"/>
      <c r="CM322" s="74"/>
      <c r="CN322" s="73"/>
      <c r="CO322" s="73"/>
      <c r="CP322" s="74"/>
      <c r="CQ322" s="192"/>
      <c r="CR322" s="73"/>
      <c r="CS322" s="73"/>
      <c r="CT322" s="74"/>
      <c r="CU322" s="192"/>
      <c r="CV322" s="74"/>
      <c r="CW322" s="74"/>
      <c r="CX322" s="74"/>
      <c r="CY322" s="192"/>
      <c r="CZ322" s="74"/>
      <c r="DA322" s="74"/>
      <c r="DB322" s="74"/>
      <c r="DC322" s="192"/>
      <c r="DD322" s="74"/>
      <c r="DE322" s="74"/>
      <c r="DF322" s="74"/>
      <c r="DG322" s="192"/>
      <c r="DH322" s="74"/>
      <c r="DI322" s="74"/>
      <c r="DJ322" s="74"/>
      <c r="DK322" s="192"/>
      <c r="DL322" s="74"/>
      <c r="DM322" s="74"/>
      <c r="DN322" s="74"/>
      <c r="DO322" s="192"/>
      <c r="DP322" s="74"/>
      <c r="DQ322" s="74"/>
      <c r="DR322" s="74"/>
      <c r="DS322" s="74"/>
      <c r="DT322" s="74"/>
      <c r="DU322" s="74"/>
      <c r="DV322" s="74"/>
      <c r="DW322" s="74"/>
      <c r="DX322" s="74"/>
      <c r="DY322" s="74"/>
      <c r="DZ322" s="74"/>
      <c r="EA322" s="74"/>
      <c r="EB322" s="74"/>
      <c r="EC322" s="74"/>
      <c r="ED322" s="74"/>
      <c r="EE322" s="74"/>
      <c r="EF322" s="74"/>
      <c r="EG322" s="74"/>
      <c r="EH322" s="74"/>
      <c r="EI322" s="74"/>
      <c r="EJ322" s="192"/>
      <c r="EK322" s="73"/>
      <c r="EL322" s="74"/>
      <c r="EM322" s="192"/>
      <c r="EN322" s="74"/>
      <c r="EO322" s="74"/>
      <c r="EP322" s="74"/>
      <c r="EQ322" s="74"/>
      <c r="ER322" s="74"/>
      <c r="ES322" s="74"/>
      <c r="ET322" s="74"/>
      <c r="EU322" s="74"/>
      <c r="EV322" s="77"/>
      <c r="EW322" s="77"/>
      <c r="EX322" s="77"/>
      <c r="EY322" s="77"/>
      <c r="EZ322" s="74"/>
      <c r="FA322" s="74"/>
      <c r="FB322" s="74"/>
      <c r="FC322" s="74"/>
      <c r="FD322" s="74"/>
      <c r="FE322" s="74"/>
      <c r="FF322" s="74"/>
      <c r="FG322" s="74"/>
      <c r="FH322" s="74"/>
      <c r="FI322" s="74"/>
      <c r="FJ322" s="74"/>
      <c r="FK322" s="74"/>
      <c r="FL322" s="74"/>
      <c r="FM322" s="74"/>
      <c r="FN322" s="74"/>
      <c r="FO322" s="74"/>
      <c r="FP322" s="74"/>
      <c r="FQ322" s="74"/>
      <c r="FR322" s="74"/>
      <c r="FS322" s="74"/>
      <c r="FT322" s="74"/>
      <c r="FU322" s="74"/>
      <c r="FV322" s="74"/>
      <c r="FW322" s="74"/>
      <c r="FX322" s="74"/>
      <c r="FY322" s="74"/>
      <c r="FZ322" s="74"/>
      <c r="GA322" s="74"/>
      <c r="GB322" s="74"/>
      <c r="GC322" s="74"/>
      <c r="GD322" s="74"/>
      <c r="GE322" s="74"/>
      <c r="GF322" s="74"/>
      <c r="GG322" s="74"/>
      <c r="GH322" s="74"/>
      <c r="GI322" s="74"/>
      <c r="GJ322" s="74"/>
      <c r="GK322" s="74"/>
      <c r="GL322" s="74"/>
      <c r="GM322" s="74"/>
      <c r="GN322" s="74"/>
      <c r="GO322" s="74"/>
      <c r="GP322" s="74"/>
      <c r="GQ322" s="74"/>
      <c r="GR322" s="74"/>
      <c r="GS322" s="74"/>
      <c r="GT322" s="74"/>
      <c r="GU322" s="74"/>
      <c r="GV322" s="74"/>
      <c r="GW322" s="74"/>
      <c r="GX322" s="74"/>
      <c r="GY322" s="74"/>
      <c r="GZ322" s="74"/>
      <c r="HA322" s="74"/>
      <c r="HB322" s="74"/>
      <c r="HC322" s="74"/>
      <c r="HD322" s="74"/>
      <c r="HE322" s="74"/>
      <c r="HF322" s="74"/>
      <c r="HG322" s="74"/>
      <c r="HH322" s="74"/>
      <c r="HI322" s="74"/>
      <c r="HJ322" s="74"/>
      <c r="HK322" s="74"/>
      <c r="HL322" s="74"/>
      <c r="HM322" s="74"/>
      <c r="HN322" s="74"/>
      <c r="HO322" s="74"/>
      <c r="HP322" s="74"/>
      <c r="HQ322" s="74"/>
      <c r="HR322" s="74"/>
      <c r="HS322" s="74"/>
      <c r="HT322" s="74"/>
      <c r="HU322" s="74"/>
      <c r="HV322" s="74"/>
      <c r="HW322" s="74"/>
      <c r="HX322" s="74"/>
      <c r="HY322" s="74"/>
      <c r="HZ322" s="74"/>
      <c r="IA322" s="74"/>
      <c r="IB322" s="74"/>
      <c r="IC322" s="74"/>
      <c r="ID322" s="74"/>
      <c r="IE322" s="74"/>
      <c r="IF322" s="74"/>
      <c r="IG322" s="74"/>
      <c r="IH322" s="74"/>
      <c r="II322" s="74"/>
      <c r="IJ322" s="74"/>
      <c r="IK322" s="74"/>
      <c r="IL322" s="74"/>
      <c r="IM322" s="74"/>
    </row>
    <row r="323" spans="1:247" ht="15.75" x14ac:dyDescent="0.25">
      <c r="A323" s="10" t="s">
        <v>141</v>
      </c>
      <c r="B323" s="157">
        <f t="shared" si="826"/>
        <v>5718</v>
      </c>
      <c r="C323" s="157">
        <f t="shared" si="827"/>
        <v>5718</v>
      </c>
      <c r="D323" s="157">
        <f t="shared" si="828"/>
        <v>5718</v>
      </c>
      <c r="E323" s="157"/>
      <c r="F323" s="229">
        <f t="shared" si="824"/>
        <v>0</v>
      </c>
      <c r="G323" s="74">
        <f t="shared" si="975"/>
        <v>0</v>
      </c>
      <c r="H323" s="74"/>
      <c r="I323" s="74"/>
      <c r="J323" s="74"/>
      <c r="K323" s="74"/>
      <c r="L323" s="74"/>
      <c r="M323" s="74"/>
      <c r="N323" s="74"/>
      <c r="O323" s="73"/>
      <c r="P323" s="74"/>
      <c r="Q323" s="74"/>
      <c r="R323" s="74"/>
      <c r="S323" s="74"/>
      <c r="T323" s="74"/>
      <c r="U323" s="74"/>
      <c r="V323" s="74"/>
      <c r="W323" s="74"/>
      <c r="X323" s="74"/>
      <c r="Y323" s="74"/>
      <c r="Z323" s="74"/>
      <c r="AA323" s="74"/>
      <c r="AB323" s="74"/>
      <c r="AC323" s="74"/>
      <c r="AD323" s="74"/>
      <c r="AE323" s="74"/>
      <c r="AF323" s="74"/>
      <c r="AG323" s="74"/>
      <c r="AH323" s="74"/>
      <c r="AI323" s="74"/>
      <c r="AJ323" s="74"/>
      <c r="AK323" s="74"/>
      <c r="AL323" s="74"/>
      <c r="AM323" s="74"/>
      <c r="AN323" s="74"/>
      <c r="AO323" s="74"/>
      <c r="AP323" s="74"/>
      <c r="AQ323" s="74"/>
      <c r="AR323" s="74"/>
      <c r="AS323" s="74"/>
      <c r="AT323" s="74"/>
      <c r="AU323" s="74"/>
      <c r="AV323" s="196"/>
      <c r="AW323" s="196"/>
      <c r="AX323" s="196"/>
      <c r="AY323" s="196"/>
      <c r="AZ323" s="74"/>
      <c r="BA323" s="74"/>
      <c r="BB323" s="74"/>
      <c r="BC323" s="192"/>
      <c r="BD323" s="192"/>
      <c r="BE323" s="74"/>
      <c r="BF323" s="74"/>
      <c r="BG323" s="192"/>
      <c r="BH323" s="74">
        <v>5718</v>
      </c>
      <c r="BI323" s="74">
        <v>5718</v>
      </c>
      <c r="BJ323" s="74">
        <v>0</v>
      </c>
      <c r="BK323" s="75">
        <f t="shared" si="861"/>
        <v>0</v>
      </c>
      <c r="BL323" s="74"/>
      <c r="BM323" s="74"/>
      <c r="BN323" s="74"/>
      <c r="BO323" s="192"/>
      <c r="BP323" s="192"/>
      <c r="BQ323" s="74"/>
      <c r="BR323" s="74"/>
      <c r="BS323" s="192"/>
      <c r="BT323" s="74"/>
      <c r="BU323" s="74"/>
      <c r="BV323" s="74"/>
      <c r="BW323" s="74"/>
      <c r="BX323" s="73"/>
      <c r="BY323" s="73"/>
      <c r="BZ323" s="74"/>
      <c r="CA323" s="192"/>
      <c r="CB323" s="74"/>
      <c r="CC323" s="74"/>
      <c r="CD323" s="74"/>
      <c r="CE323" s="192"/>
      <c r="CF323" s="74"/>
      <c r="CG323" s="74"/>
      <c r="CH323" s="74"/>
      <c r="CI323" s="74"/>
      <c r="CJ323" s="74"/>
      <c r="CK323" s="74"/>
      <c r="CL323" s="74"/>
      <c r="CM323" s="74"/>
      <c r="CN323" s="73"/>
      <c r="CO323" s="73"/>
      <c r="CP323" s="74"/>
      <c r="CQ323" s="192"/>
      <c r="CR323" s="73"/>
      <c r="CS323" s="73"/>
      <c r="CT323" s="74"/>
      <c r="CU323" s="192"/>
      <c r="CV323" s="74"/>
      <c r="CW323" s="74"/>
      <c r="CX323" s="74"/>
      <c r="CY323" s="192"/>
      <c r="CZ323" s="74"/>
      <c r="DA323" s="74"/>
      <c r="DB323" s="74"/>
      <c r="DC323" s="192"/>
      <c r="DD323" s="74"/>
      <c r="DE323" s="74"/>
      <c r="DF323" s="74"/>
      <c r="DG323" s="192"/>
      <c r="DH323" s="74"/>
      <c r="DI323" s="74"/>
      <c r="DJ323" s="74"/>
      <c r="DK323" s="192"/>
      <c r="DL323" s="74"/>
      <c r="DM323" s="74"/>
      <c r="DN323" s="74"/>
      <c r="DO323" s="192"/>
      <c r="DP323" s="74"/>
      <c r="DQ323" s="74"/>
      <c r="DR323" s="74"/>
      <c r="DS323" s="74"/>
      <c r="DT323" s="74"/>
      <c r="DU323" s="74"/>
      <c r="DV323" s="74"/>
      <c r="DW323" s="74"/>
      <c r="DX323" s="74"/>
      <c r="DY323" s="74"/>
      <c r="DZ323" s="74"/>
      <c r="EA323" s="74"/>
      <c r="EB323" s="74"/>
      <c r="EC323" s="74"/>
      <c r="ED323" s="74"/>
      <c r="EE323" s="74"/>
      <c r="EF323" s="74"/>
      <c r="EG323" s="74"/>
      <c r="EH323" s="74"/>
      <c r="EI323" s="74"/>
      <c r="EJ323" s="192"/>
      <c r="EK323" s="73"/>
      <c r="EL323" s="74"/>
      <c r="EM323" s="192"/>
      <c r="EN323" s="74"/>
      <c r="EO323" s="74"/>
      <c r="EP323" s="74"/>
      <c r="EQ323" s="74"/>
      <c r="ER323" s="74"/>
      <c r="ES323" s="74"/>
      <c r="ET323" s="74"/>
      <c r="EU323" s="74"/>
      <c r="EV323" s="77"/>
      <c r="EW323" s="77"/>
      <c r="EX323" s="77"/>
      <c r="EY323" s="77"/>
      <c r="EZ323" s="74"/>
      <c r="FA323" s="74"/>
      <c r="FB323" s="74"/>
      <c r="FC323" s="74"/>
      <c r="FD323" s="74"/>
      <c r="FE323" s="74"/>
      <c r="FF323" s="74"/>
      <c r="FG323" s="74"/>
      <c r="FH323" s="74"/>
      <c r="FI323" s="74"/>
      <c r="FJ323" s="74"/>
      <c r="FK323" s="74"/>
      <c r="FL323" s="74"/>
      <c r="FM323" s="74"/>
      <c r="FN323" s="74"/>
      <c r="FO323" s="74"/>
      <c r="FP323" s="74"/>
      <c r="FQ323" s="74"/>
      <c r="FR323" s="74"/>
      <c r="FS323" s="74"/>
      <c r="FT323" s="74"/>
      <c r="FU323" s="74"/>
      <c r="FV323" s="74"/>
      <c r="FW323" s="74"/>
      <c r="FX323" s="74"/>
      <c r="FY323" s="74"/>
      <c r="FZ323" s="74"/>
      <c r="GA323" s="74"/>
      <c r="GB323" s="74"/>
      <c r="GC323" s="74"/>
      <c r="GD323" s="74"/>
      <c r="GE323" s="74"/>
      <c r="GF323" s="74"/>
      <c r="GG323" s="74"/>
      <c r="GH323" s="74"/>
      <c r="GI323" s="74"/>
      <c r="GJ323" s="74"/>
      <c r="GK323" s="74"/>
      <c r="GL323" s="74"/>
      <c r="GM323" s="74"/>
      <c r="GN323" s="74"/>
      <c r="GO323" s="74"/>
      <c r="GP323" s="74"/>
      <c r="GQ323" s="74"/>
      <c r="GR323" s="74"/>
      <c r="GS323" s="74"/>
      <c r="GT323" s="74"/>
      <c r="GU323" s="74"/>
      <c r="GV323" s="74"/>
      <c r="GW323" s="74"/>
      <c r="GX323" s="74"/>
      <c r="GY323" s="74"/>
      <c r="GZ323" s="74"/>
      <c r="HA323" s="74"/>
      <c r="HB323" s="74"/>
      <c r="HC323" s="74"/>
      <c r="HD323" s="74"/>
      <c r="HE323" s="74"/>
      <c r="HF323" s="74"/>
      <c r="HG323" s="74"/>
      <c r="HH323" s="74"/>
      <c r="HI323" s="74"/>
      <c r="HJ323" s="74"/>
      <c r="HK323" s="74"/>
      <c r="HL323" s="74"/>
      <c r="HM323" s="74"/>
      <c r="HN323" s="74"/>
      <c r="HO323" s="74"/>
      <c r="HP323" s="74"/>
      <c r="HQ323" s="74"/>
      <c r="HR323" s="74"/>
      <c r="HS323" s="74"/>
      <c r="HT323" s="74"/>
      <c r="HU323" s="74"/>
      <c r="HV323" s="74"/>
      <c r="HW323" s="74"/>
      <c r="HX323" s="74"/>
      <c r="HY323" s="74"/>
      <c r="HZ323" s="74"/>
      <c r="IA323" s="74"/>
      <c r="IB323" s="74"/>
      <c r="IC323" s="74"/>
      <c r="ID323" s="74"/>
      <c r="IE323" s="74"/>
      <c r="IF323" s="74"/>
      <c r="IG323" s="74"/>
      <c r="IH323" s="74"/>
      <c r="II323" s="74"/>
      <c r="IJ323" s="74"/>
      <c r="IK323" s="74"/>
      <c r="IL323" s="74"/>
      <c r="IM323" s="74"/>
    </row>
    <row r="324" spans="1:247" ht="15.75" x14ac:dyDescent="0.25">
      <c r="A324" s="10" t="s">
        <v>444</v>
      </c>
      <c r="B324" s="157">
        <f t="shared" si="826"/>
        <v>7281</v>
      </c>
      <c r="C324" s="157">
        <f t="shared" si="827"/>
        <v>9232.7481200000002</v>
      </c>
      <c r="D324" s="157">
        <f t="shared" si="828"/>
        <v>9232.7481200000002</v>
      </c>
      <c r="E324" s="157"/>
      <c r="F324" s="229">
        <f t="shared" si="824"/>
        <v>0</v>
      </c>
      <c r="G324" s="74">
        <f t="shared" si="975"/>
        <v>0</v>
      </c>
      <c r="H324" s="74"/>
      <c r="I324" s="74"/>
      <c r="J324" s="74"/>
      <c r="K324" s="74"/>
      <c r="L324" s="74"/>
      <c r="M324" s="74"/>
      <c r="N324" s="74"/>
      <c r="O324" s="73"/>
      <c r="P324" s="74"/>
      <c r="Q324" s="74"/>
      <c r="R324" s="74"/>
      <c r="S324" s="74"/>
      <c r="T324" s="74"/>
      <c r="U324" s="74"/>
      <c r="V324" s="74"/>
      <c r="W324" s="74"/>
      <c r="X324" s="74"/>
      <c r="Y324" s="74"/>
      <c r="Z324" s="74"/>
      <c r="AA324" s="74"/>
      <c r="AB324" s="74"/>
      <c r="AC324" s="74"/>
      <c r="AD324" s="74"/>
      <c r="AE324" s="74"/>
      <c r="AF324" s="74"/>
      <c r="AG324" s="74"/>
      <c r="AH324" s="74"/>
      <c r="AI324" s="74"/>
      <c r="AJ324" s="74"/>
      <c r="AK324" s="74"/>
      <c r="AL324" s="74"/>
      <c r="AM324" s="74"/>
      <c r="AN324" s="74"/>
      <c r="AO324" s="74"/>
      <c r="AP324" s="74"/>
      <c r="AQ324" s="74"/>
      <c r="AR324" s="74"/>
      <c r="AS324" s="74"/>
      <c r="AT324" s="74"/>
      <c r="AU324" s="74"/>
      <c r="AV324" s="196"/>
      <c r="AW324" s="196"/>
      <c r="AX324" s="196"/>
      <c r="AY324" s="196"/>
      <c r="AZ324" s="74"/>
      <c r="BA324" s="74"/>
      <c r="BB324" s="74"/>
      <c r="BC324" s="192"/>
      <c r="BD324" s="192"/>
      <c r="BE324" s="74"/>
      <c r="BF324" s="74"/>
      <c r="BG324" s="192"/>
      <c r="BH324" s="74">
        <v>7281</v>
      </c>
      <c r="BI324" s="74">
        <v>7281</v>
      </c>
      <c r="BJ324" s="74">
        <v>0</v>
      </c>
      <c r="BK324" s="75">
        <f t="shared" si="861"/>
        <v>0</v>
      </c>
      <c r="BL324" s="74"/>
      <c r="BM324" s="74"/>
      <c r="BN324" s="74"/>
      <c r="BO324" s="192"/>
      <c r="BP324" s="192"/>
      <c r="BQ324" s="74"/>
      <c r="BR324" s="74"/>
      <c r="BS324" s="192"/>
      <c r="BT324" s="74"/>
      <c r="BU324" s="74">
        <v>1951.7481200000002</v>
      </c>
      <c r="BV324" s="74"/>
      <c r="BW324" s="74"/>
      <c r="BX324" s="73"/>
      <c r="BY324" s="73"/>
      <c r="BZ324" s="74"/>
      <c r="CA324" s="192"/>
      <c r="CB324" s="74"/>
      <c r="CC324" s="74"/>
      <c r="CD324" s="74"/>
      <c r="CE324" s="192"/>
      <c r="CF324" s="74"/>
      <c r="CG324" s="74"/>
      <c r="CH324" s="74"/>
      <c r="CI324" s="74"/>
      <c r="CJ324" s="74"/>
      <c r="CK324" s="74"/>
      <c r="CL324" s="74"/>
      <c r="CM324" s="74"/>
      <c r="CN324" s="73"/>
      <c r="CO324" s="73"/>
      <c r="CP324" s="74"/>
      <c r="CQ324" s="192"/>
      <c r="CR324" s="73"/>
      <c r="CS324" s="73"/>
      <c r="CT324" s="74"/>
      <c r="CU324" s="192"/>
      <c r="CV324" s="74"/>
      <c r="CW324" s="74"/>
      <c r="CX324" s="74"/>
      <c r="CY324" s="192"/>
      <c r="CZ324" s="74"/>
      <c r="DA324" s="74"/>
      <c r="DB324" s="74"/>
      <c r="DC324" s="192"/>
      <c r="DD324" s="74"/>
      <c r="DE324" s="74"/>
      <c r="DF324" s="74"/>
      <c r="DG324" s="192"/>
      <c r="DH324" s="74"/>
      <c r="DI324" s="74"/>
      <c r="DJ324" s="74"/>
      <c r="DK324" s="192"/>
      <c r="DL324" s="74"/>
      <c r="DM324" s="74"/>
      <c r="DN324" s="74"/>
      <c r="DO324" s="192"/>
      <c r="DP324" s="74"/>
      <c r="DQ324" s="74"/>
      <c r="DR324" s="74"/>
      <c r="DS324" s="74"/>
      <c r="DT324" s="74"/>
      <c r="DU324" s="74"/>
      <c r="DV324" s="74"/>
      <c r="DW324" s="74"/>
      <c r="DX324" s="74"/>
      <c r="DY324" s="74"/>
      <c r="DZ324" s="74"/>
      <c r="EA324" s="74"/>
      <c r="EB324" s="74"/>
      <c r="EC324" s="74"/>
      <c r="ED324" s="74"/>
      <c r="EE324" s="74"/>
      <c r="EF324" s="74"/>
      <c r="EG324" s="74"/>
      <c r="EH324" s="74"/>
      <c r="EI324" s="74"/>
      <c r="EJ324" s="192"/>
      <c r="EK324" s="73"/>
      <c r="EL324" s="74"/>
      <c r="EM324" s="192"/>
      <c r="EN324" s="74"/>
      <c r="EO324" s="74"/>
      <c r="EP324" s="74"/>
      <c r="EQ324" s="74"/>
      <c r="ER324" s="74"/>
      <c r="ES324" s="74"/>
      <c r="ET324" s="74"/>
      <c r="EU324" s="74"/>
      <c r="EV324" s="77"/>
      <c r="EW324" s="77"/>
      <c r="EX324" s="77"/>
      <c r="EY324" s="77"/>
      <c r="EZ324" s="74"/>
      <c r="FA324" s="74"/>
      <c r="FB324" s="74"/>
      <c r="FC324" s="74"/>
      <c r="FD324" s="74"/>
      <c r="FE324" s="74"/>
      <c r="FF324" s="74"/>
      <c r="FG324" s="74"/>
      <c r="FH324" s="74"/>
      <c r="FI324" s="74"/>
      <c r="FJ324" s="74"/>
      <c r="FK324" s="74"/>
      <c r="FL324" s="74"/>
      <c r="FM324" s="74"/>
      <c r="FN324" s="74"/>
      <c r="FO324" s="74"/>
      <c r="FP324" s="74"/>
      <c r="FQ324" s="74"/>
      <c r="FR324" s="74"/>
      <c r="FS324" s="74"/>
      <c r="FT324" s="74"/>
      <c r="FU324" s="74"/>
      <c r="FV324" s="74"/>
      <c r="FW324" s="74"/>
      <c r="FX324" s="74"/>
      <c r="FY324" s="74"/>
      <c r="FZ324" s="74"/>
      <c r="GA324" s="74"/>
      <c r="GB324" s="74"/>
      <c r="GC324" s="74"/>
      <c r="GD324" s="74"/>
      <c r="GE324" s="74"/>
      <c r="GF324" s="74"/>
      <c r="GG324" s="74"/>
      <c r="GH324" s="74"/>
      <c r="GI324" s="74"/>
      <c r="GJ324" s="74"/>
      <c r="GK324" s="74"/>
      <c r="GL324" s="74"/>
      <c r="GM324" s="74"/>
      <c r="GN324" s="74"/>
      <c r="GO324" s="74"/>
      <c r="GP324" s="74"/>
      <c r="GQ324" s="74"/>
      <c r="GR324" s="74"/>
      <c r="GS324" s="74"/>
      <c r="GT324" s="74"/>
      <c r="GU324" s="74"/>
      <c r="GV324" s="74"/>
      <c r="GW324" s="74"/>
      <c r="GX324" s="74"/>
      <c r="GY324" s="74"/>
      <c r="GZ324" s="74"/>
      <c r="HA324" s="74"/>
      <c r="HB324" s="74"/>
      <c r="HC324" s="74"/>
      <c r="HD324" s="74"/>
      <c r="HE324" s="74"/>
      <c r="HF324" s="74"/>
      <c r="HG324" s="74"/>
      <c r="HH324" s="74"/>
      <c r="HI324" s="74"/>
      <c r="HJ324" s="74"/>
      <c r="HK324" s="74"/>
      <c r="HL324" s="74"/>
      <c r="HM324" s="74"/>
      <c r="HN324" s="74"/>
      <c r="HO324" s="74"/>
      <c r="HP324" s="74"/>
      <c r="HQ324" s="74"/>
      <c r="HR324" s="74"/>
      <c r="HS324" s="74"/>
      <c r="HT324" s="74"/>
      <c r="HU324" s="74"/>
      <c r="HV324" s="74"/>
      <c r="HW324" s="74"/>
      <c r="HX324" s="74"/>
      <c r="HY324" s="74"/>
      <c r="HZ324" s="74"/>
      <c r="IA324" s="74"/>
      <c r="IB324" s="74"/>
      <c r="IC324" s="74"/>
      <c r="ID324" s="74"/>
      <c r="IE324" s="74"/>
      <c r="IF324" s="74"/>
      <c r="IG324" s="74"/>
      <c r="IH324" s="74"/>
      <c r="II324" s="74"/>
      <c r="IJ324" s="74"/>
      <c r="IK324" s="74"/>
      <c r="IL324" s="74"/>
      <c r="IM324" s="74"/>
    </row>
    <row r="325" spans="1:247" ht="15.75" x14ac:dyDescent="0.25">
      <c r="A325" s="10" t="s">
        <v>447</v>
      </c>
      <c r="B325" s="157">
        <f t="shared" si="826"/>
        <v>6771</v>
      </c>
      <c r="C325" s="157">
        <f t="shared" si="827"/>
        <v>7911.1054000000004</v>
      </c>
      <c r="D325" s="157">
        <f t="shared" si="828"/>
        <v>7911.1054000000004</v>
      </c>
      <c r="E325" s="157"/>
      <c r="F325" s="229">
        <f t="shared" si="824"/>
        <v>0</v>
      </c>
      <c r="G325" s="74">
        <f t="shared" si="975"/>
        <v>0</v>
      </c>
      <c r="H325" s="74"/>
      <c r="I325" s="74"/>
      <c r="J325" s="74"/>
      <c r="K325" s="74"/>
      <c r="L325" s="74"/>
      <c r="M325" s="74"/>
      <c r="N325" s="74"/>
      <c r="O325" s="73"/>
      <c r="P325" s="74"/>
      <c r="Q325" s="74"/>
      <c r="R325" s="74"/>
      <c r="S325" s="74"/>
      <c r="T325" s="74"/>
      <c r="U325" s="74"/>
      <c r="V325" s="74"/>
      <c r="W325" s="74"/>
      <c r="X325" s="74"/>
      <c r="Y325" s="74"/>
      <c r="Z325" s="74"/>
      <c r="AA325" s="74"/>
      <c r="AB325" s="74"/>
      <c r="AC325" s="74"/>
      <c r="AD325" s="74"/>
      <c r="AE325" s="74"/>
      <c r="AF325" s="74"/>
      <c r="AG325" s="74"/>
      <c r="AH325" s="74"/>
      <c r="AI325" s="74"/>
      <c r="AJ325" s="74"/>
      <c r="AK325" s="74"/>
      <c r="AL325" s="74"/>
      <c r="AM325" s="74"/>
      <c r="AN325" s="74"/>
      <c r="AO325" s="74"/>
      <c r="AP325" s="74"/>
      <c r="AQ325" s="74"/>
      <c r="AR325" s="74"/>
      <c r="AS325" s="74"/>
      <c r="AT325" s="74"/>
      <c r="AU325" s="74"/>
      <c r="AV325" s="196"/>
      <c r="AW325" s="196"/>
      <c r="AX325" s="196"/>
      <c r="AY325" s="196"/>
      <c r="AZ325" s="74"/>
      <c r="BA325" s="74"/>
      <c r="BB325" s="74"/>
      <c r="BC325" s="192"/>
      <c r="BD325" s="192"/>
      <c r="BE325" s="74"/>
      <c r="BF325" s="74"/>
      <c r="BG325" s="192"/>
      <c r="BH325" s="74">
        <v>6771</v>
      </c>
      <c r="BI325" s="74">
        <v>6771</v>
      </c>
      <c r="BJ325" s="74">
        <v>0</v>
      </c>
      <c r="BK325" s="75">
        <f t="shared" si="861"/>
        <v>0</v>
      </c>
      <c r="BL325" s="74"/>
      <c r="BM325" s="74"/>
      <c r="BN325" s="74"/>
      <c r="BO325" s="192"/>
      <c r="BP325" s="192"/>
      <c r="BQ325" s="74"/>
      <c r="BR325" s="74"/>
      <c r="BS325" s="192"/>
      <c r="BT325" s="74"/>
      <c r="BU325" s="74">
        <v>1140.1053999999999</v>
      </c>
      <c r="BV325" s="74"/>
      <c r="BW325" s="74"/>
      <c r="BX325" s="73"/>
      <c r="BY325" s="73"/>
      <c r="BZ325" s="74"/>
      <c r="CA325" s="192"/>
      <c r="CB325" s="74"/>
      <c r="CC325" s="74"/>
      <c r="CD325" s="74"/>
      <c r="CE325" s="192"/>
      <c r="CF325" s="74"/>
      <c r="CG325" s="74"/>
      <c r="CH325" s="74"/>
      <c r="CI325" s="74"/>
      <c r="CJ325" s="74"/>
      <c r="CK325" s="74"/>
      <c r="CL325" s="74"/>
      <c r="CM325" s="74"/>
      <c r="CN325" s="73"/>
      <c r="CO325" s="73"/>
      <c r="CP325" s="74"/>
      <c r="CQ325" s="192"/>
      <c r="CR325" s="73"/>
      <c r="CS325" s="73"/>
      <c r="CT325" s="74"/>
      <c r="CU325" s="192"/>
      <c r="CV325" s="74"/>
      <c r="CW325" s="74"/>
      <c r="CX325" s="74"/>
      <c r="CY325" s="192"/>
      <c r="CZ325" s="74"/>
      <c r="DA325" s="74"/>
      <c r="DB325" s="74"/>
      <c r="DC325" s="192"/>
      <c r="DD325" s="74"/>
      <c r="DE325" s="74"/>
      <c r="DF325" s="74"/>
      <c r="DG325" s="192"/>
      <c r="DH325" s="74"/>
      <c r="DI325" s="74"/>
      <c r="DJ325" s="74"/>
      <c r="DK325" s="192"/>
      <c r="DL325" s="74"/>
      <c r="DM325" s="74"/>
      <c r="DN325" s="74"/>
      <c r="DO325" s="192"/>
      <c r="DP325" s="74"/>
      <c r="DQ325" s="74"/>
      <c r="DR325" s="74"/>
      <c r="DS325" s="74"/>
      <c r="DT325" s="74"/>
      <c r="DU325" s="74"/>
      <c r="DV325" s="74"/>
      <c r="DW325" s="74"/>
      <c r="DX325" s="74"/>
      <c r="DY325" s="74"/>
      <c r="DZ325" s="74"/>
      <c r="EA325" s="74"/>
      <c r="EB325" s="74"/>
      <c r="EC325" s="74"/>
      <c r="ED325" s="74"/>
      <c r="EE325" s="74"/>
      <c r="EF325" s="74"/>
      <c r="EG325" s="74"/>
      <c r="EH325" s="74"/>
      <c r="EI325" s="74"/>
      <c r="EJ325" s="192"/>
      <c r="EK325" s="73"/>
      <c r="EL325" s="74"/>
      <c r="EM325" s="192"/>
      <c r="EN325" s="74"/>
      <c r="EO325" s="74"/>
      <c r="EP325" s="74"/>
      <c r="EQ325" s="74"/>
      <c r="ER325" s="74"/>
      <c r="ES325" s="74"/>
      <c r="ET325" s="74"/>
      <c r="EU325" s="74"/>
      <c r="EV325" s="77"/>
      <c r="EW325" s="77"/>
      <c r="EX325" s="77"/>
      <c r="EY325" s="77"/>
      <c r="EZ325" s="74"/>
      <c r="FA325" s="74"/>
      <c r="FB325" s="74"/>
      <c r="FC325" s="74"/>
      <c r="FD325" s="74"/>
      <c r="FE325" s="74"/>
      <c r="FF325" s="74"/>
      <c r="FG325" s="74"/>
      <c r="FH325" s="74"/>
      <c r="FI325" s="74"/>
      <c r="FJ325" s="74"/>
      <c r="FK325" s="74"/>
      <c r="FL325" s="74"/>
      <c r="FM325" s="74"/>
      <c r="FN325" s="74"/>
      <c r="FO325" s="74"/>
      <c r="FP325" s="74"/>
      <c r="FQ325" s="74"/>
      <c r="FR325" s="74"/>
      <c r="FS325" s="74"/>
      <c r="FT325" s="74"/>
      <c r="FU325" s="74"/>
      <c r="FV325" s="74"/>
      <c r="FW325" s="74"/>
      <c r="FX325" s="74"/>
      <c r="FY325" s="74"/>
      <c r="FZ325" s="74"/>
      <c r="GA325" s="74"/>
      <c r="GB325" s="74"/>
      <c r="GC325" s="74"/>
      <c r="GD325" s="74"/>
      <c r="GE325" s="74"/>
      <c r="GF325" s="74"/>
      <c r="GG325" s="74"/>
      <c r="GH325" s="74"/>
      <c r="GI325" s="74"/>
      <c r="GJ325" s="74"/>
      <c r="GK325" s="74"/>
      <c r="GL325" s="74"/>
      <c r="GM325" s="74"/>
      <c r="GN325" s="74"/>
      <c r="GO325" s="74"/>
      <c r="GP325" s="74"/>
      <c r="GQ325" s="74"/>
      <c r="GR325" s="74"/>
      <c r="GS325" s="74"/>
      <c r="GT325" s="74"/>
      <c r="GU325" s="74"/>
      <c r="GV325" s="74"/>
      <c r="GW325" s="74"/>
      <c r="GX325" s="74"/>
      <c r="GY325" s="74"/>
      <c r="GZ325" s="74"/>
      <c r="HA325" s="74"/>
      <c r="HB325" s="74"/>
      <c r="HC325" s="74"/>
      <c r="HD325" s="74"/>
      <c r="HE325" s="74"/>
      <c r="HF325" s="74"/>
      <c r="HG325" s="74"/>
      <c r="HH325" s="74"/>
      <c r="HI325" s="74"/>
      <c r="HJ325" s="74"/>
      <c r="HK325" s="74"/>
      <c r="HL325" s="74"/>
      <c r="HM325" s="74"/>
      <c r="HN325" s="74"/>
      <c r="HO325" s="74"/>
      <c r="HP325" s="74"/>
      <c r="HQ325" s="74"/>
      <c r="HR325" s="74"/>
      <c r="HS325" s="74"/>
      <c r="HT325" s="74"/>
      <c r="HU325" s="74"/>
      <c r="HV325" s="74"/>
      <c r="HW325" s="74"/>
      <c r="HX325" s="74"/>
      <c r="HY325" s="74"/>
      <c r="HZ325" s="74"/>
      <c r="IA325" s="74"/>
      <c r="IB325" s="74"/>
      <c r="IC325" s="74"/>
      <c r="ID325" s="74"/>
      <c r="IE325" s="74"/>
      <c r="IF325" s="74"/>
      <c r="IG325" s="74"/>
      <c r="IH325" s="74"/>
      <c r="II325" s="74"/>
      <c r="IJ325" s="74"/>
      <c r="IK325" s="74"/>
      <c r="IL325" s="74"/>
      <c r="IM325" s="74"/>
    </row>
    <row r="326" spans="1:247" ht="15.75" x14ac:dyDescent="0.25">
      <c r="A326" s="10" t="s">
        <v>443</v>
      </c>
      <c r="B326" s="157">
        <f t="shared" si="826"/>
        <v>6696</v>
      </c>
      <c r="C326" s="157">
        <f t="shared" si="827"/>
        <v>7155.5232299999998</v>
      </c>
      <c r="D326" s="157">
        <f t="shared" si="828"/>
        <v>7155.5232299999998</v>
      </c>
      <c r="E326" s="157"/>
      <c r="F326" s="229">
        <f t="shared" si="824"/>
        <v>0</v>
      </c>
      <c r="G326" s="74">
        <f t="shared" si="975"/>
        <v>0</v>
      </c>
      <c r="H326" s="74"/>
      <c r="I326" s="74"/>
      <c r="J326" s="74"/>
      <c r="K326" s="74"/>
      <c r="L326" s="74"/>
      <c r="M326" s="74"/>
      <c r="N326" s="74"/>
      <c r="O326" s="73"/>
      <c r="P326" s="74"/>
      <c r="Q326" s="74"/>
      <c r="R326" s="74"/>
      <c r="S326" s="74"/>
      <c r="T326" s="74"/>
      <c r="U326" s="74"/>
      <c r="V326" s="74"/>
      <c r="W326" s="74"/>
      <c r="X326" s="74"/>
      <c r="Y326" s="74"/>
      <c r="Z326" s="74"/>
      <c r="AA326" s="74"/>
      <c r="AB326" s="74"/>
      <c r="AC326" s="74"/>
      <c r="AD326" s="74"/>
      <c r="AE326" s="74"/>
      <c r="AF326" s="74"/>
      <c r="AG326" s="74"/>
      <c r="AH326" s="74"/>
      <c r="AI326" s="74"/>
      <c r="AJ326" s="74"/>
      <c r="AK326" s="74"/>
      <c r="AL326" s="74"/>
      <c r="AM326" s="74"/>
      <c r="AN326" s="74"/>
      <c r="AO326" s="74"/>
      <c r="AP326" s="74"/>
      <c r="AQ326" s="74"/>
      <c r="AR326" s="74"/>
      <c r="AS326" s="74"/>
      <c r="AT326" s="74"/>
      <c r="AU326" s="74"/>
      <c r="AV326" s="196"/>
      <c r="AW326" s="196"/>
      <c r="AX326" s="196"/>
      <c r="AY326" s="196"/>
      <c r="AZ326" s="74"/>
      <c r="BA326" s="74"/>
      <c r="BB326" s="74"/>
      <c r="BC326" s="192"/>
      <c r="BD326" s="192"/>
      <c r="BE326" s="74"/>
      <c r="BF326" s="74"/>
      <c r="BG326" s="192"/>
      <c r="BH326" s="74">
        <v>6696</v>
      </c>
      <c r="BI326" s="74">
        <v>6696</v>
      </c>
      <c r="BJ326" s="74">
        <v>0</v>
      </c>
      <c r="BK326" s="75">
        <f t="shared" si="861"/>
        <v>0</v>
      </c>
      <c r="BL326" s="74"/>
      <c r="BM326" s="74"/>
      <c r="BN326" s="74"/>
      <c r="BO326" s="192"/>
      <c r="BP326" s="192"/>
      <c r="BQ326" s="74"/>
      <c r="BR326" s="74"/>
      <c r="BS326" s="192"/>
      <c r="BT326" s="74"/>
      <c r="BU326" s="74">
        <v>459.52322999999996</v>
      </c>
      <c r="BV326" s="74"/>
      <c r="BW326" s="74"/>
      <c r="BX326" s="73"/>
      <c r="BY326" s="73"/>
      <c r="BZ326" s="74"/>
      <c r="CA326" s="192"/>
      <c r="CB326" s="74"/>
      <c r="CC326" s="74"/>
      <c r="CD326" s="74"/>
      <c r="CE326" s="192"/>
      <c r="CF326" s="74"/>
      <c r="CG326" s="74"/>
      <c r="CH326" s="74"/>
      <c r="CI326" s="74"/>
      <c r="CJ326" s="74"/>
      <c r="CK326" s="74"/>
      <c r="CL326" s="74"/>
      <c r="CM326" s="74"/>
      <c r="CN326" s="73"/>
      <c r="CO326" s="73"/>
      <c r="CP326" s="74"/>
      <c r="CQ326" s="192"/>
      <c r="CR326" s="73"/>
      <c r="CS326" s="73"/>
      <c r="CT326" s="74"/>
      <c r="CU326" s="192"/>
      <c r="CV326" s="74"/>
      <c r="CW326" s="74"/>
      <c r="CX326" s="74"/>
      <c r="CY326" s="192"/>
      <c r="CZ326" s="74"/>
      <c r="DA326" s="74"/>
      <c r="DB326" s="74"/>
      <c r="DC326" s="192"/>
      <c r="DD326" s="74"/>
      <c r="DE326" s="74"/>
      <c r="DF326" s="74"/>
      <c r="DG326" s="192"/>
      <c r="DH326" s="74"/>
      <c r="DI326" s="74"/>
      <c r="DJ326" s="74"/>
      <c r="DK326" s="192"/>
      <c r="DL326" s="74"/>
      <c r="DM326" s="74"/>
      <c r="DN326" s="74"/>
      <c r="DO326" s="192"/>
      <c r="DP326" s="74"/>
      <c r="DQ326" s="74"/>
      <c r="DR326" s="74"/>
      <c r="DS326" s="74"/>
      <c r="DT326" s="74"/>
      <c r="DU326" s="74"/>
      <c r="DV326" s="74"/>
      <c r="DW326" s="74"/>
      <c r="DX326" s="74"/>
      <c r="DY326" s="74"/>
      <c r="DZ326" s="74"/>
      <c r="EA326" s="74"/>
      <c r="EB326" s="74"/>
      <c r="EC326" s="74"/>
      <c r="ED326" s="74"/>
      <c r="EE326" s="74"/>
      <c r="EF326" s="74"/>
      <c r="EG326" s="74"/>
      <c r="EH326" s="74"/>
      <c r="EI326" s="74"/>
      <c r="EJ326" s="192"/>
      <c r="EK326" s="73"/>
      <c r="EL326" s="74"/>
      <c r="EM326" s="192"/>
      <c r="EN326" s="74"/>
      <c r="EO326" s="74"/>
      <c r="EP326" s="74"/>
      <c r="EQ326" s="74"/>
      <c r="ER326" s="74"/>
      <c r="ES326" s="74"/>
      <c r="ET326" s="74"/>
      <c r="EU326" s="74"/>
      <c r="EV326" s="77"/>
      <c r="EW326" s="77"/>
      <c r="EX326" s="77"/>
      <c r="EY326" s="77"/>
      <c r="EZ326" s="74"/>
      <c r="FA326" s="74"/>
      <c r="FB326" s="74"/>
      <c r="FC326" s="74"/>
      <c r="FD326" s="74"/>
      <c r="FE326" s="74"/>
      <c r="FF326" s="74"/>
      <c r="FG326" s="74"/>
      <c r="FH326" s="74"/>
      <c r="FI326" s="74"/>
      <c r="FJ326" s="74"/>
      <c r="FK326" s="74"/>
      <c r="FL326" s="74"/>
      <c r="FM326" s="74"/>
      <c r="FN326" s="74"/>
      <c r="FO326" s="74"/>
      <c r="FP326" s="74"/>
      <c r="FQ326" s="74"/>
      <c r="FR326" s="74"/>
      <c r="FS326" s="74"/>
      <c r="FT326" s="74"/>
      <c r="FU326" s="74"/>
      <c r="FV326" s="74"/>
      <c r="FW326" s="74"/>
      <c r="FX326" s="74"/>
      <c r="FY326" s="74"/>
      <c r="FZ326" s="74"/>
      <c r="GA326" s="74"/>
      <c r="GB326" s="74"/>
      <c r="GC326" s="74"/>
      <c r="GD326" s="74"/>
      <c r="GE326" s="74"/>
      <c r="GF326" s="74"/>
      <c r="GG326" s="74"/>
      <c r="GH326" s="74"/>
      <c r="GI326" s="74"/>
      <c r="GJ326" s="74"/>
      <c r="GK326" s="74"/>
      <c r="GL326" s="74"/>
      <c r="GM326" s="74"/>
      <c r="GN326" s="74"/>
      <c r="GO326" s="74"/>
      <c r="GP326" s="74"/>
      <c r="GQ326" s="74"/>
      <c r="GR326" s="74"/>
      <c r="GS326" s="74"/>
      <c r="GT326" s="74"/>
      <c r="GU326" s="74"/>
      <c r="GV326" s="74"/>
      <c r="GW326" s="74"/>
      <c r="GX326" s="74"/>
      <c r="GY326" s="74"/>
      <c r="GZ326" s="74"/>
      <c r="HA326" s="74"/>
      <c r="HB326" s="74"/>
      <c r="HC326" s="74"/>
      <c r="HD326" s="74"/>
      <c r="HE326" s="74"/>
      <c r="HF326" s="74"/>
      <c r="HG326" s="74"/>
      <c r="HH326" s="74"/>
      <c r="HI326" s="74"/>
      <c r="HJ326" s="74"/>
      <c r="HK326" s="74"/>
      <c r="HL326" s="74"/>
      <c r="HM326" s="74"/>
      <c r="HN326" s="74"/>
      <c r="HO326" s="74"/>
      <c r="HP326" s="74"/>
      <c r="HQ326" s="74"/>
      <c r="HR326" s="74"/>
      <c r="HS326" s="74"/>
      <c r="HT326" s="74"/>
      <c r="HU326" s="74"/>
      <c r="HV326" s="74"/>
      <c r="HW326" s="74"/>
      <c r="HX326" s="74"/>
      <c r="HY326" s="74"/>
      <c r="HZ326" s="74"/>
      <c r="IA326" s="74"/>
      <c r="IB326" s="74"/>
      <c r="IC326" s="74"/>
      <c r="ID326" s="74"/>
      <c r="IE326" s="74"/>
      <c r="IF326" s="74"/>
      <c r="IG326" s="74"/>
      <c r="IH326" s="74"/>
      <c r="II326" s="74"/>
      <c r="IJ326" s="74"/>
      <c r="IK326" s="74"/>
      <c r="IL326" s="74"/>
      <c r="IM326" s="74"/>
    </row>
    <row r="327" spans="1:247" s="69" customFormat="1" ht="31.5" x14ac:dyDescent="0.25">
      <c r="A327" s="80" t="s">
        <v>264</v>
      </c>
      <c r="B327" s="156">
        <f t="shared" si="826"/>
        <v>131976.50717999999</v>
      </c>
      <c r="C327" s="156">
        <f t="shared" si="827"/>
        <v>130136.51117999999</v>
      </c>
      <c r="D327" s="156">
        <f t="shared" si="828"/>
        <v>130136.51117999999</v>
      </c>
      <c r="E327" s="156"/>
      <c r="F327" s="228">
        <f t="shared" si="824"/>
        <v>7427.5006599999997</v>
      </c>
      <c r="G327" s="71">
        <f t="shared" si="975"/>
        <v>5.7074687131627169</v>
      </c>
      <c r="H327" s="72">
        <f>H328+H329+H331+H332+H333+H334+H335+H336</f>
        <v>0</v>
      </c>
      <c r="I327" s="72">
        <f>I328+I329+I331+I332+I333+I334+I335+I336</f>
        <v>0</v>
      </c>
      <c r="J327" s="72">
        <f>J328+J329+J331+J332+J333+J334+J335+J336</f>
        <v>0</v>
      </c>
      <c r="K327" s="71"/>
      <c r="L327" s="72">
        <f t="shared" ref="L327" si="1011">L328+L329+L331+L332+L333+L334+L335+L336</f>
        <v>709.10910000000001</v>
      </c>
      <c r="M327" s="72">
        <f t="shared" ref="M327:N327" si="1012">M328+M329+M331+M332+M333+M334+M335+M336</f>
        <v>709.10910000000001</v>
      </c>
      <c r="N327" s="72">
        <f t="shared" si="1012"/>
        <v>709.10910000000001</v>
      </c>
      <c r="O327" s="72">
        <f t="shared" ref="O327:O337" si="1013">N327/M327*100</f>
        <v>100</v>
      </c>
      <c r="P327" s="72">
        <f t="shared" ref="P327" si="1014">P328+P329+P331+P332+P333+P334+P335+P336</f>
        <v>0</v>
      </c>
      <c r="Q327" s="72">
        <f t="shared" ref="Q327:V327" si="1015">Q328+Q329+Q331+Q332+Q333+Q334+Q335+Q336</f>
        <v>0</v>
      </c>
      <c r="R327" s="72">
        <f t="shared" si="1015"/>
        <v>0</v>
      </c>
      <c r="S327" s="72">
        <f t="shared" si="1015"/>
        <v>0</v>
      </c>
      <c r="T327" s="72">
        <f t="shared" ref="T327" si="1016">T328+T329+T331+T332+T333+T334+T335+T336</f>
        <v>0</v>
      </c>
      <c r="U327" s="72">
        <f t="shared" si="1015"/>
        <v>0</v>
      </c>
      <c r="V327" s="72">
        <f t="shared" si="1015"/>
        <v>0</v>
      </c>
      <c r="W327" s="72"/>
      <c r="X327" s="72">
        <f>X328+X329+X331+X332+X333+X334+X335+X336</f>
        <v>112.35955</v>
      </c>
      <c r="Y327" s="72">
        <f>Y328+Y329+Y331+Y332+Y333+Y334+Y335+Y336</f>
        <v>112.35955</v>
      </c>
      <c r="Z327" s="72">
        <f>Z328+Z329+Z331+Z332+Z333+Z334+Z335+Z336</f>
        <v>112.35955</v>
      </c>
      <c r="AA327" s="71">
        <f>Z327/Y327*100</f>
        <v>100</v>
      </c>
      <c r="AB327" s="72">
        <f>AB328+AB329+AB331+AB332+AB333+AB334+AB335+AB336</f>
        <v>0</v>
      </c>
      <c r="AC327" s="72">
        <f>AC328+AC329+AC331+AC332+AC333+AC334+AC335+AC336</f>
        <v>0</v>
      </c>
      <c r="AD327" s="72">
        <f>AD328+AD329+AD331+AD332+AD333+AD334+AD335+AD336</f>
        <v>0</v>
      </c>
      <c r="AE327" s="71"/>
      <c r="AF327" s="72">
        <f>AF328+AF329+AF331+AF332+AF333+AF334+AF335+AF336</f>
        <v>61.265410000000003</v>
      </c>
      <c r="AG327" s="72">
        <f>AG328+AG329+AG331+AG332+AG333+AG334+AG335+AG336</f>
        <v>61.265410000000003</v>
      </c>
      <c r="AH327" s="72">
        <f>AH328+AH329+AH331+AH332+AH333+AH334+AH335+AH336</f>
        <v>61.265410000000003</v>
      </c>
      <c r="AI327" s="71">
        <f>AH327/AG327*100</f>
        <v>100</v>
      </c>
      <c r="AJ327" s="71"/>
      <c r="AK327" s="72">
        <f>AK328+AK329+AK331+AK332+AK333+AK334+AK335+AK336</f>
        <v>0</v>
      </c>
      <c r="AL327" s="72">
        <f>AL328+AL329+AL331+AL332+AL333+AL334+AL335+AL336</f>
        <v>0</v>
      </c>
      <c r="AM327" s="72">
        <f>AM328+AM329+AM331+AM332+AM333+AM334+AM335+AM336</f>
        <v>0</v>
      </c>
      <c r="AN327" s="72"/>
      <c r="AO327" s="72">
        <f>SUM(AO328:AO336)</f>
        <v>0</v>
      </c>
      <c r="AP327" s="72">
        <f>SUM(AP328:AP336)</f>
        <v>0</v>
      </c>
      <c r="AQ327" s="71"/>
      <c r="AR327" s="72">
        <f>AR328+AR329+AR331+AR332+AR333+AR334+AR335+AR336</f>
        <v>6000</v>
      </c>
      <c r="AS327" s="72">
        <f>AS328+AS329+AS331+AS332+AS333+AS334+AS335+AS336</f>
        <v>6000</v>
      </c>
      <c r="AT327" s="72">
        <f>AT328+AT329+AT331+AT332+AT333+AT334+AT335+AT336</f>
        <v>0</v>
      </c>
      <c r="AU327" s="71">
        <f>AT327/AS327*100</f>
        <v>0</v>
      </c>
      <c r="AV327" s="72">
        <f t="shared" ref="AV327" si="1017">AV328+AV329+AV331+AV332+AV333+AV334+AV335+AV336</f>
        <v>20968.599999999999</v>
      </c>
      <c r="AW327" s="72">
        <f t="shared" ref="AW327:BC327" si="1018">AW328+AW329+AW331+AW332+AW333+AW334+AW335+AW336</f>
        <v>20968.599999999999</v>
      </c>
      <c r="AX327" s="72">
        <f t="shared" si="1018"/>
        <v>3494.7665999999999</v>
      </c>
      <c r="AY327" s="72">
        <f t="shared" si="1018"/>
        <v>16.66666634873096</v>
      </c>
      <c r="AZ327" s="72">
        <f t="shared" ref="AZ327" si="1019">AZ328+AZ329+AZ331+AZ332+AZ333+AZ334+AZ335+AZ336</f>
        <v>0</v>
      </c>
      <c r="BA327" s="72">
        <f t="shared" si="1018"/>
        <v>0</v>
      </c>
      <c r="BB327" s="72">
        <f t="shared" si="1018"/>
        <v>0</v>
      </c>
      <c r="BC327" s="72">
        <f t="shared" si="1018"/>
        <v>0</v>
      </c>
      <c r="BD327" s="72"/>
      <c r="BE327" s="72">
        <f>BE328+BE329+BE331+BE332+BE333+BE334+BE335+BE336</f>
        <v>0</v>
      </c>
      <c r="BF327" s="72">
        <f>BF328+BF329+BF331+BF332+BF333+BF334+BF335+BF336</f>
        <v>0</v>
      </c>
      <c r="BG327" s="72">
        <f>BG328+BG329+BG331+BG332+BG333+BG334+BG335+BG336</f>
        <v>0</v>
      </c>
      <c r="BH327" s="72">
        <f>BH328+BH329+BH330+BH331+BH332+BH333+BH334+BH335+BH336</f>
        <v>26937</v>
      </c>
      <c r="BI327" s="72">
        <f>BI328+BI329+BI330+BI331+BI332+BI333+BI334+BI335+BI336</f>
        <v>26937</v>
      </c>
      <c r="BJ327" s="72">
        <f>BJ328+BJ329+BJ330+BJ331+BJ332+BJ333+BJ334+BJ335+BJ336</f>
        <v>0</v>
      </c>
      <c r="BK327" s="193">
        <f t="shared" si="861"/>
        <v>0</v>
      </c>
      <c r="BL327" s="72">
        <f t="shared" ref="BL327" si="1020">BL328+BL329+BL331+BL332+BL333+BL334+BL335+BL336</f>
        <v>0</v>
      </c>
      <c r="BM327" s="72">
        <f t="shared" ref="BM327:BN327" si="1021">BM328+BM329+BM331+BM332+BM333+BM334+BM335+BM336</f>
        <v>0</v>
      </c>
      <c r="BN327" s="72">
        <f t="shared" si="1021"/>
        <v>0</v>
      </c>
      <c r="BO327" s="71"/>
      <c r="BP327" s="71"/>
      <c r="BQ327" s="72">
        <f>BQ328+BQ329+BQ331+BQ332+BQ333+BQ334+BQ335+BQ336</f>
        <v>0</v>
      </c>
      <c r="BR327" s="72">
        <f>BR328+BR329+BR331+BR332+BR333+BR334+BR335+BR336</f>
        <v>0</v>
      </c>
      <c r="BS327" s="72">
        <f>BS328+BS329+BS331+BS332+BS333+BS334+BS335+BS336</f>
        <v>0</v>
      </c>
      <c r="BT327" s="72"/>
      <c r="BU327" s="72">
        <f>BU328+BU329+BU331+BU332+BU333+BU334+BU335+BU336</f>
        <v>1856.8340000000001</v>
      </c>
      <c r="BV327" s="72">
        <f>BV328+BV329+BV331+BV332+BV333+BV334+BV335+BV336</f>
        <v>0</v>
      </c>
      <c r="BW327" s="71">
        <f>BV327/BU327*100</f>
        <v>0</v>
      </c>
      <c r="BX327" s="72">
        <f t="shared" ref="BX327:BY327" si="1022">BX328+BX329+BX331+BX332+BX333+BX334+BX335+BX336</f>
        <v>9620.7000000000007</v>
      </c>
      <c r="BY327" s="72">
        <f t="shared" si="1022"/>
        <v>5923.87</v>
      </c>
      <c r="BZ327" s="72">
        <f t="shared" ref="BZ327" si="1023">BZ328+BZ329+BZ331+BZ332+BZ333+BZ334+BZ335+BZ336</f>
        <v>3050</v>
      </c>
      <c r="CA327" s="72">
        <f>BZ327/BY327*100</f>
        <v>51.486612636671637</v>
      </c>
      <c r="CB327" s="72">
        <f t="shared" ref="CB327" si="1024">CB328+CB329+CB331+CB332+CB333+CB334+CB335+CB336</f>
        <v>1000</v>
      </c>
      <c r="CC327" s="72">
        <f t="shared" ref="CC327:CH327" si="1025">CC328+CC329+CC331+CC332+CC333+CC334+CC335+CC336</f>
        <v>1000</v>
      </c>
      <c r="CD327" s="72">
        <f t="shared" si="1025"/>
        <v>0</v>
      </c>
      <c r="CE327" s="72">
        <f>CD327/CC327*100</f>
        <v>0</v>
      </c>
      <c r="CF327" s="72">
        <f t="shared" ref="CF327" si="1026">CF328+CF329+CF331+CF332+CF333+CF334+CF335+CF336</f>
        <v>1000</v>
      </c>
      <c r="CG327" s="72">
        <f t="shared" si="1025"/>
        <v>1000</v>
      </c>
      <c r="CH327" s="72">
        <f t="shared" si="1025"/>
        <v>0</v>
      </c>
      <c r="CI327" s="72">
        <f>CH327/CG327*100</f>
        <v>0</v>
      </c>
      <c r="CJ327" s="72">
        <f t="shared" ref="CJ327" si="1027">CJ328+CJ329+CJ331+CJ332+CJ333+CJ334+CJ335+CJ336</f>
        <v>500</v>
      </c>
      <c r="CK327" s="72">
        <f t="shared" ref="CK327:CL327" si="1028">CK328+CK329+CK331+CK332+CK333+CK334+CK335+CK336</f>
        <v>500</v>
      </c>
      <c r="CL327" s="72">
        <f t="shared" si="1028"/>
        <v>0</v>
      </c>
      <c r="CM327" s="72">
        <f>CL327/CK327*100</f>
        <v>0</v>
      </c>
      <c r="CN327" s="72">
        <f t="shared" ref="CN327:CQ327" si="1029">CN328+CN329+CN331+CN332+CN333+CN334+CN335+CN336</f>
        <v>0</v>
      </c>
      <c r="CO327" s="72">
        <f t="shared" si="1029"/>
        <v>0</v>
      </c>
      <c r="CP327" s="72">
        <f t="shared" si="1029"/>
        <v>0</v>
      </c>
      <c r="CQ327" s="72">
        <f t="shared" si="1029"/>
        <v>0</v>
      </c>
      <c r="CR327" s="72">
        <f t="shared" ref="CR327:CU327" si="1030">CR328+CR329+CR331+CR332+CR333+CR334+CR335+CR336</f>
        <v>0</v>
      </c>
      <c r="CS327" s="72">
        <f t="shared" si="1030"/>
        <v>0</v>
      </c>
      <c r="CT327" s="72">
        <f t="shared" si="1030"/>
        <v>0</v>
      </c>
      <c r="CU327" s="72">
        <f t="shared" si="1030"/>
        <v>0</v>
      </c>
      <c r="CV327" s="72"/>
      <c r="CW327" s="72"/>
      <c r="CX327" s="72"/>
      <c r="CY327" s="72"/>
      <c r="CZ327" s="72">
        <f t="shared" ref="CZ327:DC327" si="1031">CZ328+CZ329+CZ331+CZ332+CZ333+CZ334+CZ335+CZ336</f>
        <v>0</v>
      </c>
      <c r="DA327" s="72">
        <f t="shared" si="1031"/>
        <v>0</v>
      </c>
      <c r="DB327" s="72">
        <f t="shared" si="1031"/>
        <v>0</v>
      </c>
      <c r="DC327" s="72">
        <f t="shared" si="1031"/>
        <v>0</v>
      </c>
      <c r="DD327" s="72">
        <f t="shared" ref="DD327:DK327" si="1032">DD328+DD329+DD331+DD332+DD333+DD334+DD335+DD336</f>
        <v>0</v>
      </c>
      <c r="DE327" s="72">
        <f t="shared" ref="DE327:DH327" si="1033">DE328+DE329+DE331+DE332+DE333+DE334+DE335+DE336</f>
        <v>0</v>
      </c>
      <c r="DF327" s="72">
        <f t="shared" si="1033"/>
        <v>0</v>
      </c>
      <c r="DG327" s="72">
        <f t="shared" si="1033"/>
        <v>0</v>
      </c>
      <c r="DH327" s="72">
        <f t="shared" si="1033"/>
        <v>0</v>
      </c>
      <c r="DI327" s="72">
        <f t="shared" si="1032"/>
        <v>0</v>
      </c>
      <c r="DJ327" s="72">
        <f t="shared" si="1032"/>
        <v>0</v>
      </c>
      <c r="DK327" s="72">
        <f t="shared" si="1032"/>
        <v>0</v>
      </c>
      <c r="DL327" s="72">
        <f t="shared" ref="DL327:DO327" si="1034">DL328+DL329+DL331+DL332+DL333+DL334+DL335+DL336</f>
        <v>0</v>
      </c>
      <c r="DM327" s="72">
        <f t="shared" si="1034"/>
        <v>0</v>
      </c>
      <c r="DN327" s="72">
        <f t="shared" si="1034"/>
        <v>0</v>
      </c>
      <c r="DO327" s="72">
        <f t="shared" si="1034"/>
        <v>0</v>
      </c>
      <c r="DP327" s="71"/>
      <c r="DQ327" s="72">
        <f>DQ328+DQ329+DQ331+DQ332+DQ333+DQ334+DQ335+DQ336</f>
        <v>0</v>
      </c>
      <c r="DR327" s="72">
        <f>DR328+DR329+DR331+DR332+DR333+DR334+DR335+DR336</f>
        <v>0</v>
      </c>
      <c r="DS327" s="71"/>
      <c r="DT327" s="71"/>
      <c r="DU327" s="72">
        <f>DU328+DU329+DU331+DU332+DU333+DU334+DU335+DU336</f>
        <v>0</v>
      </c>
      <c r="DV327" s="72">
        <f>DV328+DV329+DV331+DV332+DV333+DV334+DV335+DV336</f>
        <v>0</v>
      </c>
      <c r="DW327" s="71"/>
      <c r="DX327" s="72">
        <f>DX328+DX329+DX331+DX332+DX333+DX334+DX335+DX336</f>
        <v>500</v>
      </c>
      <c r="DY327" s="72">
        <f>DY328+DY329+DY331+DY332+DY333+DY334+DY335+DY336</f>
        <v>500</v>
      </c>
      <c r="DZ327" s="72">
        <f>DZ328+DZ329+DZ331+DZ332+DZ333+DZ334+DZ335+DZ336</f>
        <v>0</v>
      </c>
      <c r="EA327" s="71">
        <f>DZ327/DY327*100</f>
        <v>0</v>
      </c>
      <c r="EB327" s="72"/>
      <c r="EC327" s="72"/>
      <c r="ED327" s="72"/>
      <c r="EE327" s="71"/>
      <c r="EF327" s="72"/>
      <c r="EG327" s="72"/>
      <c r="EH327" s="72"/>
      <c r="EI327" s="71"/>
      <c r="EJ327" s="72"/>
      <c r="EK327" s="72">
        <f>EK328+EK329+EK331+EK332+EK333+EK334+EK335+EK336</f>
        <v>0</v>
      </c>
      <c r="EL327" s="72">
        <f>EL328+EL329+EL331+EL332+EL333+EL334+EL335+EL336</f>
        <v>0</v>
      </c>
      <c r="EM327" s="72">
        <f>EM328+EM329+EM331+EM332+EM333+EM334+EM335+EM336</f>
        <v>0</v>
      </c>
      <c r="EN327" s="72"/>
      <c r="EO327" s="72"/>
      <c r="EP327" s="72"/>
      <c r="EQ327" s="71"/>
      <c r="ER327" s="71"/>
      <c r="ES327" s="71"/>
      <c r="ET327" s="71"/>
      <c r="EU327" s="71"/>
      <c r="EV327" s="76"/>
      <c r="EW327" s="76"/>
      <c r="EX327" s="76"/>
      <c r="EY327" s="76"/>
      <c r="EZ327" s="72"/>
      <c r="FA327" s="72"/>
      <c r="FB327" s="72"/>
      <c r="FC327" s="71"/>
      <c r="FD327" s="72"/>
      <c r="FE327" s="72"/>
      <c r="FF327" s="72"/>
      <c r="FG327" s="71"/>
      <c r="FH327" s="71"/>
      <c r="FI327" s="72">
        <f>SUM(FI328:FI336)</f>
        <v>0</v>
      </c>
      <c r="FJ327" s="72">
        <f>SUM(FJ328:FJ336)</f>
        <v>0</v>
      </c>
      <c r="FK327" s="71"/>
      <c r="FL327" s="71"/>
      <c r="FM327" s="72">
        <f>SUM(FM328:FM336)</f>
        <v>0</v>
      </c>
      <c r="FN327" s="72">
        <f>SUM(FN328:FN336)</f>
        <v>0</v>
      </c>
      <c r="FO327" s="71"/>
      <c r="FP327" s="71"/>
      <c r="FQ327" s="72">
        <f>SUM(FQ328:FQ336)</f>
        <v>0</v>
      </c>
      <c r="FR327" s="72">
        <f>SUM(FR328:FR336)</f>
        <v>0</v>
      </c>
      <c r="FS327" s="71"/>
      <c r="FT327" s="72">
        <f>SUM(FT328:FT336)</f>
        <v>0</v>
      </c>
      <c r="FU327" s="72">
        <f>SUM(FU328:FU336)</f>
        <v>0</v>
      </c>
      <c r="FV327" s="72">
        <f>SUM(FV328:FV336)</f>
        <v>0</v>
      </c>
      <c r="FW327" s="71"/>
      <c r="FX327" s="71"/>
      <c r="FY327" s="72">
        <f>SUM(FY328:FY336)</f>
        <v>0</v>
      </c>
      <c r="FZ327" s="72">
        <f>SUM(FZ328:FZ336)</f>
        <v>0</v>
      </c>
      <c r="GA327" s="71"/>
      <c r="GB327" s="72">
        <f>SUM(GB328:GB336)</f>
        <v>64567.473119999995</v>
      </c>
      <c r="GC327" s="72">
        <f>SUM(GC328:GC336)</f>
        <v>64567.473119999995</v>
      </c>
      <c r="GD327" s="72">
        <f>SUM(GD328:GD336)</f>
        <v>0</v>
      </c>
      <c r="GE327" s="71">
        <f t="shared" ref="GE327" si="1035">GD327/GC327*100</f>
        <v>0</v>
      </c>
      <c r="GF327" s="71"/>
      <c r="GG327" s="72">
        <f>SUM(GG328:GG336)</f>
        <v>0</v>
      </c>
      <c r="GH327" s="72">
        <f>SUM(GH328:GH336)</f>
        <v>0</v>
      </c>
      <c r="GI327" s="71"/>
      <c r="GJ327" s="71"/>
      <c r="GK327" s="72">
        <f>SUM(GK328:GK336)</f>
        <v>0</v>
      </c>
      <c r="GL327" s="72">
        <f>SUM(GL328:GL336)</f>
        <v>0</v>
      </c>
      <c r="GM327" s="71"/>
      <c r="GN327" s="71"/>
      <c r="GO327" s="72"/>
      <c r="GP327" s="72"/>
      <c r="GQ327" s="71"/>
      <c r="GR327" s="71"/>
      <c r="GS327" s="72"/>
      <c r="GT327" s="72"/>
      <c r="GU327" s="71"/>
      <c r="GV327" s="71"/>
      <c r="GW327" s="72"/>
      <c r="GX327" s="72"/>
      <c r="GY327" s="71"/>
      <c r="GZ327" s="71"/>
      <c r="HA327" s="72"/>
      <c r="HB327" s="72"/>
      <c r="HC327" s="71"/>
      <c r="HD327" s="71"/>
      <c r="HE327" s="72"/>
      <c r="HF327" s="72"/>
      <c r="HG327" s="71"/>
      <c r="HH327" s="71"/>
      <c r="HI327" s="72"/>
      <c r="HJ327" s="72"/>
      <c r="HK327" s="71"/>
      <c r="HL327" s="71"/>
      <c r="HM327" s="72"/>
      <c r="HN327" s="72"/>
      <c r="HO327" s="71"/>
      <c r="HP327" s="71"/>
      <c r="HQ327" s="72"/>
      <c r="HR327" s="72"/>
      <c r="HS327" s="71"/>
      <c r="HT327" s="71"/>
      <c r="HU327" s="72"/>
      <c r="HV327" s="72"/>
      <c r="HW327" s="71"/>
      <c r="HX327" s="71"/>
      <c r="HY327" s="72"/>
      <c r="HZ327" s="72"/>
      <c r="IA327" s="71"/>
      <c r="IB327" s="71"/>
      <c r="IC327" s="72"/>
      <c r="ID327" s="72"/>
      <c r="IE327" s="71"/>
      <c r="IF327" s="71"/>
      <c r="IG327" s="72"/>
      <c r="IH327" s="72"/>
      <c r="II327" s="71"/>
      <c r="IJ327" s="71"/>
      <c r="IK327" s="72"/>
      <c r="IL327" s="72"/>
      <c r="IM327" s="71"/>
    </row>
    <row r="328" spans="1:247" ht="30.75" customHeight="1" x14ac:dyDescent="0.25">
      <c r="A328" s="10" t="s">
        <v>196</v>
      </c>
      <c r="B328" s="157">
        <f t="shared" si="826"/>
        <v>34472.034059999998</v>
      </c>
      <c r="C328" s="157">
        <f t="shared" si="827"/>
        <v>30775.204059999996</v>
      </c>
      <c r="D328" s="157">
        <f t="shared" si="828"/>
        <v>30775.204059999996</v>
      </c>
      <c r="E328" s="157"/>
      <c r="F328" s="229">
        <f t="shared" si="824"/>
        <v>7427.5006599999997</v>
      </c>
      <c r="G328" s="74">
        <f t="shared" si="975"/>
        <v>24.134691830212354</v>
      </c>
      <c r="H328" s="73"/>
      <c r="I328" s="73"/>
      <c r="J328" s="74"/>
      <c r="K328" s="74"/>
      <c r="L328" s="74">
        <v>709.10910000000001</v>
      </c>
      <c r="M328" s="74">
        <v>709.10910000000001</v>
      </c>
      <c r="N328" s="74">
        <v>709.10910000000001</v>
      </c>
      <c r="O328" s="73">
        <f t="shared" si="1013"/>
        <v>100</v>
      </c>
      <c r="P328" s="73">
        <v>0</v>
      </c>
      <c r="Q328" s="73">
        <v>0</v>
      </c>
      <c r="R328" s="73">
        <v>0</v>
      </c>
      <c r="S328" s="74"/>
      <c r="T328" s="73"/>
      <c r="U328" s="73"/>
      <c r="V328" s="73"/>
      <c r="W328" s="73"/>
      <c r="X328" s="73">
        <v>112.35955</v>
      </c>
      <c r="Y328" s="73">
        <v>112.35955</v>
      </c>
      <c r="Z328" s="73">
        <v>112.35955</v>
      </c>
      <c r="AA328" s="74">
        <f>Z328/Y328*100</f>
        <v>100</v>
      </c>
      <c r="AB328" s="73"/>
      <c r="AC328" s="73"/>
      <c r="AD328" s="73"/>
      <c r="AE328" s="74"/>
      <c r="AF328" s="73">
        <v>61.265410000000003</v>
      </c>
      <c r="AG328" s="73">
        <v>61.265410000000003</v>
      </c>
      <c r="AH328" s="73">
        <v>61.265410000000003</v>
      </c>
      <c r="AI328" s="74">
        <f>AH328/AG328*100</f>
        <v>100</v>
      </c>
      <c r="AJ328" s="74"/>
      <c r="AK328" s="73"/>
      <c r="AL328" s="73"/>
      <c r="AM328" s="74"/>
      <c r="AN328" s="74"/>
      <c r="AO328" s="74"/>
      <c r="AP328" s="74"/>
      <c r="AQ328" s="74"/>
      <c r="AR328" s="73">
        <v>0</v>
      </c>
      <c r="AS328" s="73">
        <v>0</v>
      </c>
      <c r="AT328" s="73"/>
      <c r="AU328" s="74"/>
      <c r="AV328" s="73">
        <v>20968.599999999999</v>
      </c>
      <c r="AW328" s="73">
        <v>20968.599999999999</v>
      </c>
      <c r="AX328" s="74">
        <v>3494.7665999999999</v>
      </c>
      <c r="AY328" s="73">
        <f>AX328/AW328*100</f>
        <v>16.66666634873096</v>
      </c>
      <c r="AZ328" s="73"/>
      <c r="BA328" s="73"/>
      <c r="BB328" s="191"/>
      <c r="BC328" s="191"/>
      <c r="BD328" s="191"/>
      <c r="BE328" s="73"/>
      <c r="BF328" s="191"/>
      <c r="BG328" s="191"/>
      <c r="BH328" s="73"/>
      <c r="BI328" s="73"/>
      <c r="BJ328" s="191"/>
      <c r="BK328" s="75"/>
      <c r="BL328" s="73"/>
      <c r="BM328" s="73"/>
      <c r="BN328" s="191"/>
      <c r="BO328" s="74"/>
      <c r="BP328" s="74"/>
      <c r="BQ328" s="73"/>
      <c r="BR328" s="191"/>
      <c r="BS328" s="191"/>
      <c r="BT328" s="73"/>
      <c r="BU328" s="73"/>
      <c r="BV328" s="73"/>
      <c r="BW328" s="74"/>
      <c r="BX328" s="73">
        <v>9620.7000000000007</v>
      </c>
      <c r="BY328" s="73">
        <v>5923.87</v>
      </c>
      <c r="BZ328" s="73">
        <v>3050</v>
      </c>
      <c r="CA328" s="73">
        <f>BZ328/BY328*100</f>
        <v>51.486612636671637</v>
      </c>
      <c r="CB328" s="73">
        <v>1000</v>
      </c>
      <c r="CC328" s="73">
        <v>1000</v>
      </c>
      <c r="CD328" s="73"/>
      <c r="CE328" s="73">
        <f>CD328/CC328*100</f>
        <v>0</v>
      </c>
      <c r="CF328" s="73">
        <v>1000</v>
      </c>
      <c r="CG328" s="73">
        <v>1000</v>
      </c>
      <c r="CH328" s="73"/>
      <c r="CI328" s="73">
        <f>CH328/CG328*100</f>
        <v>0</v>
      </c>
      <c r="CJ328" s="73">
        <v>500</v>
      </c>
      <c r="CK328" s="73">
        <v>500</v>
      </c>
      <c r="CL328" s="73"/>
      <c r="CM328" s="73">
        <f>CL328/CK328*100</f>
        <v>0</v>
      </c>
      <c r="CN328" s="73"/>
      <c r="CO328" s="73"/>
      <c r="CP328" s="191"/>
      <c r="CQ328" s="191"/>
      <c r="CR328" s="73"/>
      <c r="CS328" s="73"/>
      <c r="CT328" s="191"/>
      <c r="CU328" s="191"/>
      <c r="CV328" s="73"/>
      <c r="CW328" s="73"/>
      <c r="CX328" s="73"/>
      <c r="CY328" s="73"/>
      <c r="CZ328" s="73"/>
      <c r="DA328" s="73"/>
      <c r="DB328" s="73"/>
      <c r="DC328" s="73"/>
      <c r="DD328" s="73"/>
      <c r="DE328" s="73"/>
      <c r="DF328" s="73"/>
      <c r="DG328" s="73"/>
      <c r="DH328" s="73"/>
      <c r="DI328" s="73"/>
      <c r="DJ328" s="73"/>
      <c r="DK328" s="73"/>
      <c r="DL328" s="73"/>
      <c r="DM328" s="73"/>
      <c r="DN328" s="73"/>
      <c r="DO328" s="73"/>
      <c r="DP328" s="74"/>
      <c r="DQ328" s="73"/>
      <c r="DR328" s="73"/>
      <c r="DS328" s="74"/>
      <c r="DT328" s="74"/>
      <c r="DU328" s="73"/>
      <c r="DV328" s="73"/>
      <c r="DW328" s="74"/>
      <c r="DX328" s="73">
        <v>500</v>
      </c>
      <c r="DY328" s="73">
        <v>500</v>
      </c>
      <c r="DZ328" s="73"/>
      <c r="EA328" s="74">
        <f>DZ328/DY328*100</f>
        <v>0</v>
      </c>
      <c r="EB328" s="73"/>
      <c r="EC328" s="73"/>
      <c r="ED328" s="73"/>
      <c r="EE328" s="74"/>
      <c r="EF328" s="73"/>
      <c r="EG328" s="73"/>
      <c r="EH328" s="73"/>
      <c r="EI328" s="74"/>
      <c r="EJ328" s="191"/>
      <c r="EK328" s="73"/>
      <c r="EL328" s="191"/>
      <c r="EM328" s="191"/>
      <c r="EN328" s="73"/>
      <c r="EO328" s="73"/>
      <c r="EP328" s="73"/>
      <c r="EQ328" s="74"/>
      <c r="ER328" s="74"/>
      <c r="ES328" s="74"/>
      <c r="ET328" s="74"/>
      <c r="EU328" s="74"/>
      <c r="EV328" s="77"/>
      <c r="EW328" s="77"/>
      <c r="EX328" s="77"/>
      <c r="EY328" s="77"/>
      <c r="EZ328" s="73"/>
      <c r="FA328" s="73"/>
      <c r="FB328" s="73"/>
      <c r="FC328" s="74"/>
      <c r="FD328" s="73"/>
      <c r="FE328" s="73"/>
      <c r="FF328" s="73"/>
      <c r="FG328" s="74"/>
      <c r="FH328" s="74"/>
      <c r="FI328" s="73"/>
      <c r="FJ328" s="73"/>
      <c r="FK328" s="74"/>
      <c r="FL328" s="74"/>
      <c r="FM328" s="73"/>
      <c r="FN328" s="73"/>
      <c r="FO328" s="74"/>
      <c r="FP328" s="74"/>
      <c r="FQ328" s="73"/>
      <c r="FR328" s="73"/>
      <c r="FS328" s="74"/>
      <c r="FT328" s="73"/>
      <c r="FU328" s="73"/>
      <c r="FV328" s="73"/>
      <c r="FW328" s="74"/>
      <c r="FX328" s="74"/>
      <c r="FY328" s="73"/>
      <c r="FZ328" s="73"/>
      <c r="GA328" s="74"/>
      <c r="GB328" s="74"/>
      <c r="GC328" s="73"/>
      <c r="GD328" s="73"/>
      <c r="GE328" s="74"/>
      <c r="GF328" s="74"/>
      <c r="GG328" s="73"/>
      <c r="GH328" s="73"/>
      <c r="GI328" s="74"/>
      <c r="GJ328" s="74"/>
      <c r="GK328" s="73"/>
      <c r="GL328" s="73"/>
      <c r="GM328" s="74"/>
      <c r="GN328" s="74"/>
      <c r="GO328" s="73"/>
      <c r="GP328" s="73"/>
      <c r="GQ328" s="74"/>
      <c r="GR328" s="74"/>
      <c r="GS328" s="73"/>
      <c r="GT328" s="73"/>
      <c r="GU328" s="74"/>
      <c r="GV328" s="74"/>
      <c r="GW328" s="73"/>
      <c r="GX328" s="73"/>
      <c r="GY328" s="74"/>
      <c r="GZ328" s="74"/>
      <c r="HA328" s="73"/>
      <c r="HB328" s="73"/>
      <c r="HC328" s="74"/>
      <c r="HD328" s="74"/>
      <c r="HE328" s="73"/>
      <c r="HF328" s="73"/>
      <c r="HG328" s="74"/>
      <c r="HH328" s="74"/>
      <c r="HI328" s="73"/>
      <c r="HJ328" s="73"/>
      <c r="HK328" s="74"/>
      <c r="HL328" s="74"/>
      <c r="HM328" s="73"/>
      <c r="HN328" s="73"/>
      <c r="HO328" s="74"/>
      <c r="HP328" s="74"/>
      <c r="HQ328" s="73"/>
      <c r="HR328" s="73"/>
      <c r="HS328" s="74"/>
      <c r="HT328" s="74"/>
      <c r="HU328" s="73"/>
      <c r="HV328" s="73"/>
      <c r="HW328" s="74"/>
      <c r="HX328" s="74"/>
      <c r="HY328" s="73"/>
      <c r="HZ328" s="73"/>
      <c r="IA328" s="74"/>
      <c r="IB328" s="74"/>
      <c r="IC328" s="73"/>
      <c r="ID328" s="73"/>
      <c r="IE328" s="74"/>
      <c r="IF328" s="74"/>
      <c r="IG328" s="73"/>
      <c r="IH328" s="73"/>
      <c r="II328" s="74"/>
      <c r="IJ328" s="74"/>
      <c r="IK328" s="73"/>
      <c r="IL328" s="73"/>
      <c r="IM328" s="74"/>
    </row>
    <row r="329" spans="1:247" ht="16.5" customHeight="1" x14ac:dyDescent="0.25">
      <c r="A329" s="10" t="s">
        <v>448</v>
      </c>
      <c r="B329" s="157">
        <f t="shared" si="826"/>
        <v>2148</v>
      </c>
      <c r="C329" s="157">
        <f t="shared" si="827"/>
        <v>2148</v>
      </c>
      <c r="D329" s="157">
        <f t="shared" si="828"/>
        <v>2148</v>
      </c>
      <c r="E329" s="157"/>
      <c r="F329" s="229">
        <f t="shared" si="824"/>
        <v>0</v>
      </c>
      <c r="G329" s="74">
        <f t="shared" si="975"/>
        <v>0</v>
      </c>
      <c r="H329" s="74"/>
      <c r="I329" s="74"/>
      <c r="J329" s="74"/>
      <c r="K329" s="74"/>
      <c r="L329" s="74"/>
      <c r="M329" s="74"/>
      <c r="N329" s="74"/>
      <c r="O329" s="73"/>
      <c r="P329" s="74"/>
      <c r="Q329" s="74"/>
      <c r="R329" s="74"/>
      <c r="S329" s="74"/>
      <c r="T329" s="74"/>
      <c r="U329" s="74"/>
      <c r="V329" s="74"/>
      <c r="W329" s="74"/>
      <c r="X329" s="74"/>
      <c r="Y329" s="74"/>
      <c r="Z329" s="74"/>
      <c r="AA329" s="74"/>
      <c r="AB329" s="74"/>
      <c r="AC329" s="74"/>
      <c r="AD329" s="74"/>
      <c r="AE329" s="74"/>
      <c r="AF329" s="74"/>
      <c r="AG329" s="74"/>
      <c r="AH329" s="74"/>
      <c r="AI329" s="74"/>
      <c r="AJ329" s="74"/>
      <c r="AK329" s="74"/>
      <c r="AL329" s="74"/>
      <c r="AM329" s="74"/>
      <c r="AN329" s="74"/>
      <c r="AO329" s="74"/>
      <c r="AP329" s="74"/>
      <c r="AQ329" s="74"/>
      <c r="AR329" s="74"/>
      <c r="AS329" s="74"/>
      <c r="AT329" s="74"/>
      <c r="AU329" s="74"/>
      <c r="AV329" s="196"/>
      <c r="AW329" s="196"/>
      <c r="AX329" s="196"/>
      <c r="AY329" s="196"/>
      <c r="AZ329" s="74"/>
      <c r="BA329" s="74"/>
      <c r="BB329" s="74"/>
      <c r="BC329" s="192"/>
      <c r="BD329" s="192"/>
      <c r="BE329" s="74"/>
      <c r="BF329" s="74"/>
      <c r="BG329" s="192"/>
      <c r="BH329" s="74">
        <v>2148</v>
      </c>
      <c r="BI329" s="74">
        <v>2148</v>
      </c>
      <c r="BJ329" s="74">
        <v>0</v>
      </c>
      <c r="BK329" s="75">
        <f t="shared" si="861"/>
        <v>0</v>
      </c>
      <c r="BL329" s="74"/>
      <c r="BM329" s="74"/>
      <c r="BN329" s="74"/>
      <c r="BO329" s="74"/>
      <c r="BP329" s="74"/>
      <c r="BQ329" s="74"/>
      <c r="BR329" s="74"/>
      <c r="BS329" s="192"/>
      <c r="BT329" s="74"/>
      <c r="BU329" s="74"/>
      <c r="BV329" s="74"/>
      <c r="BW329" s="74"/>
      <c r="BX329" s="73"/>
      <c r="BY329" s="73"/>
      <c r="BZ329" s="74"/>
      <c r="CA329" s="192"/>
      <c r="CB329" s="74"/>
      <c r="CC329" s="74"/>
      <c r="CD329" s="74"/>
      <c r="CE329" s="192"/>
      <c r="CF329" s="74"/>
      <c r="CG329" s="74"/>
      <c r="CH329" s="74"/>
      <c r="CI329" s="74"/>
      <c r="CJ329" s="74"/>
      <c r="CK329" s="74"/>
      <c r="CL329" s="74"/>
      <c r="CM329" s="74"/>
      <c r="CN329" s="73"/>
      <c r="CO329" s="73"/>
      <c r="CP329" s="74"/>
      <c r="CQ329" s="192"/>
      <c r="CR329" s="73"/>
      <c r="CS329" s="73"/>
      <c r="CT329" s="74"/>
      <c r="CU329" s="192"/>
      <c r="CV329" s="74"/>
      <c r="CW329" s="74"/>
      <c r="CX329" s="74"/>
      <c r="CY329" s="192"/>
      <c r="CZ329" s="74"/>
      <c r="DA329" s="74"/>
      <c r="DB329" s="74"/>
      <c r="DC329" s="192"/>
      <c r="DD329" s="74"/>
      <c r="DE329" s="74"/>
      <c r="DF329" s="74"/>
      <c r="DG329" s="192"/>
      <c r="DH329" s="74"/>
      <c r="DI329" s="74"/>
      <c r="DJ329" s="74"/>
      <c r="DK329" s="192"/>
      <c r="DL329" s="74"/>
      <c r="DM329" s="74"/>
      <c r="DN329" s="74"/>
      <c r="DO329" s="192"/>
      <c r="DP329" s="74"/>
      <c r="DQ329" s="74"/>
      <c r="DR329" s="74"/>
      <c r="DS329" s="74"/>
      <c r="DT329" s="74"/>
      <c r="DU329" s="74"/>
      <c r="DV329" s="74"/>
      <c r="DW329" s="74"/>
      <c r="DX329" s="74"/>
      <c r="DY329" s="74"/>
      <c r="DZ329" s="74"/>
      <c r="EA329" s="74"/>
      <c r="EB329" s="74"/>
      <c r="EC329" s="74"/>
      <c r="ED329" s="74"/>
      <c r="EE329" s="74"/>
      <c r="EF329" s="74"/>
      <c r="EG329" s="74"/>
      <c r="EH329" s="74"/>
      <c r="EI329" s="74"/>
      <c r="EJ329" s="192"/>
      <c r="EK329" s="73"/>
      <c r="EL329" s="74"/>
      <c r="EM329" s="192"/>
      <c r="EN329" s="74"/>
      <c r="EO329" s="74"/>
      <c r="EP329" s="74"/>
      <c r="EQ329" s="74"/>
      <c r="ER329" s="74"/>
      <c r="ES329" s="74"/>
      <c r="ET329" s="74"/>
      <c r="EU329" s="74"/>
      <c r="EV329" s="77"/>
      <c r="EW329" s="77"/>
      <c r="EX329" s="77"/>
      <c r="EY329" s="77"/>
      <c r="EZ329" s="74"/>
      <c r="FA329" s="74"/>
      <c r="FB329" s="74"/>
      <c r="FC329" s="74"/>
      <c r="FD329" s="74"/>
      <c r="FE329" s="74"/>
      <c r="FF329" s="74"/>
      <c r="FG329" s="74"/>
      <c r="FH329" s="74"/>
      <c r="FI329" s="74"/>
      <c r="FJ329" s="74"/>
      <c r="FK329" s="74"/>
      <c r="FL329" s="74"/>
      <c r="FM329" s="74"/>
      <c r="FN329" s="74"/>
      <c r="FO329" s="74"/>
      <c r="FP329" s="74"/>
      <c r="FQ329" s="74"/>
      <c r="FR329" s="74"/>
      <c r="FS329" s="74"/>
      <c r="FT329" s="74"/>
      <c r="FU329" s="74"/>
      <c r="FV329" s="74"/>
      <c r="FW329" s="74"/>
      <c r="FX329" s="74"/>
      <c r="FY329" s="74"/>
      <c r="FZ329" s="74"/>
      <c r="GA329" s="74"/>
      <c r="GB329" s="74"/>
      <c r="GC329" s="74"/>
      <c r="GD329" s="74"/>
      <c r="GE329" s="74"/>
      <c r="GF329" s="74"/>
      <c r="GG329" s="74"/>
      <c r="GH329" s="74"/>
      <c r="GI329" s="74"/>
      <c r="GJ329" s="74"/>
      <c r="GK329" s="74"/>
      <c r="GL329" s="74"/>
      <c r="GM329" s="74"/>
      <c r="GN329" s="74"/>
      <c r="GO329" s="74"/>
      <c r="GP329" s="74"/>
      <c r="GQ329" s="74"/>
      <c r="GR329" s="74"/>
      <c r="GS329" s="74"/>
      <c r="GT329" s="74"/>
      <c r="GU329" s="74"/>
      <c r="GV329" s="74"/>
      <c r="GW329" s="74"/>
      <c r="GX329" s="74"/>
      <c r="GY329" s="74"/>
      <c r="GZ329" s="74"/>
      <c r="HA329" s="74"/>
      <c r="HB329" s="74"/>
      <c r="HC329" s="74"/>
      <c r="HD329" s="74"/>
      <c r="HE329" s="74"/>
      <c r="HF329" s="74"/>
      <c r="HG329" s="74"/>
      <c r="HH329" s="74"/>
      <c r="HI329" s="74"/>
      <c r="HJ329" s="74"/>
      <c r="HK329" s="74"/>
      <c r="HL329" s="74"/>
      <c r="HM329" s="74"/>
      <c r="HN329" s="74"/>
      <c r="HO329" s="74"/>
      <c r="HP329" s="74"/>
      <c r="HQ329" s="74"/>
      <c r="HR329" s="74"/>
      <c r="HS329" s="74"/>
      <c r="HT329" s="74"/>
      <c r="HU329" s="74"/>
      <c r="HV329" s="74"/>
      <c r="HW329" s="74"/>
      <c r="HX329" s="74"/>
      <c r="HY329" s="74"/>
      <c r="HZ329" s="74"/>
      <c r="IA329" s="74"/>
      <c r="IB329" s="74"/>
      <c r="IC329" s="74"/>
      <c r="ID329" s="74"/>
      <c r="IE329" s="74"/>
      <c r="IF329" s="74"/>
      <c r="IG329" s="74"/>
      <c r="IH329" s="74"/>
      <c r="II329" s="74"/>
      <c r="IJ329" s="74"/>
      <c r="IK329" s="74"/>
      <c r="IL329" s="74"/>
      <c r="IM329" s="74"/>
    </row>
    <row r="330" spans="1:247" ht="16.5" customHeight="1" x14ac:dyDescent="0.25">
      <c r="A330" s="10" t="s">
        <v>498</v>
      </c>
      <c r="B330" s="157">
        <f t="shared" si="826"/>
        <v>2745</v>
      </c>
      <c r="C330" s="157">
        <f t="shared" si="827"/>
        <v>2745</v>
      </c>
      <c r="D330" s="157">
        <f t="shared" si="828"/>
        <v>2745</v>
      </c>
      <c r="E330" s="157"/>
      <c r="F330" s="229">
        <f t="shared" si="824"/>
        <v>0</v>
      </c>
      <c r="G330" s="74">
        <f t="shared" si="975"/>
        <v>0</v>
      </c>
      <c r="H330" s="74"/>
      <c r="I330" s="74"/>
      <c r="J330" s="74"/>
      <c r="K330" s="74"/>
      <c r="L330" s="74"/>
      <c r="M330" s="74"/>
      <c r="N330" s="74"/>
      <c r="O330" s="73"/>
      <c r="P330" s="74"/>
      <c r="Q330" s="74"/>
      <c r="R330" s="74"/>
      <c r="S330" s="74"/>
      <c r="T330" s="74"/>
      <c r="U330" s="74"/>
      <c r="V330" s="74"/>
      <c r="W330" s="74"/>
      <c r="X330" s="74"/>
      <c r="Y330" s="74"/>
      <c r="Z330" s="74"/>
      <c r="AA330" s="74"/>
      <c r="AB330" s="74"/>
      <c r="AC330" s="74"/>
      <c r="AD330" s="74"/>
      <c r="AE330" s="74"/>
      <c r="AF330" s="74"/>
      <c r="AG330" s="74"/>
      <c r="AH330" s="74"/>
      <c r="AI330" s="74"/>
      <c r="AJ330" s="74"/>
      <c r="AK330" s="74"/>
      <c r="AL330" s="74"/>
      <c r="AM330" s="74"/>
      <c r="AN330" s="74"/>
      <c r="AO330" s="74"/>
      <c r="AP330" s="74"/>
      <c r="AQ330" s="74"/>
      <c r="AR330" s="74"/>
      <c r="AS330" s="74"/>
      <c r="AT330" s="74"/>
      <c r="AU330" s="74"/>
      <c r="AV330" s="196"/>
      <c r="AW330" s="196"/>
      <c r="AX330" s="196"/>
      <c r="AY330" s="196"/>
      <c r="AZ330" s="74"/>
      <c r="BA330" s="74"/>
      <c r="BB330" s="74"/>
      <c r="BC330" s="192"/>
      <c r="BD330" s="192"/>
      <c r="BE330" s="74"/>
      <c r="BF330" s="74"/>
      <c r="BG330" s="192"/>
      <c r="BH330" s="74">
        <v>2745</v>
      </c>
      <c r="BI330" s="74">
        <v>2745</v>
      </c>
      <c r="BJ330" s="74">
        <v>0</v>
      </c>
      <c r="BK330" s="75">
        <f t="shared" si="861"/>
        <v>0</v>
      </c>
      <c r="BL330" s="74"/>
      <c r="BM330" s="74"/>
      <c r="BN330" s="74"/>
      <c r="BO330" s="74"/>
      <c r="BP330" s="74"/>
      <c r="BQ330" s="74"/>
      <c r="BR330" s="74"/>
      <c r="BS330" s="192"/>
      <c r="BT330" s="74"/>
      <c r="BU330" s="74"/>
      <c r="BV330" s="74"/>
      <c r="BW330" s="74"/>
      <c r="BX330" s="73"/>
      <c r="BY330" s="73"/>
      <c r="BZ330" s="74"/>
      <c r="CA330" s="192"/>
      <c r="CB330" s="74"/>
      <c r="CC330" s="74"/>
      <c r="CD330" s="74"/>
      <c r="CE330" s="192"/>
      <c r="CF330" s="74"/>
      <c r="CG330" s="74"/>
      <c r="CH330" s="74"/>
      <c r="CI330" s="74"/>
      <c r="CJ330" s="74"/>
      <c r="CK330" s="74"/>
      <c r="CL330" s="74"/>
      <c r="CM330" s="74"/>
      <c r="CN330" s="73"/>
      <c r="CO330" s="73"/>
      <c r="CP330" s="74"/>
      <c r="CQ330" s="192"/>
      <c r="CR330" s="73"/>
      <c r="CS330" s="73"/>
      <c r="CT330" s="74"/>
      <c r="CU330" s="192"/>
      <c r="CV330" s="74"/>
      <c r="CW330" s="74"/>
      <c r="CX330" s="74"/>
      <c r="CY330" s="192"/>
      <c r="CZ330" s="74"/>
      <c r="DA330" s="74"/>
      <c r="DB330" s="74"/>
      <c r="DC330" s="192"/>
      <c r="DD330" s="74"/>
      <c r="DE330" s="74"/>
      <c r="DF330" s="74"/>
      <c r="DG330" s="192"/>
      <c r="DH330" s="74"/>
      <c r="DI330" s="74"/>
      <c r="DJ330" s="74"/>
      <c r="DK330" s="192"/>
      <c r="DL330" s="74"/>
      <c r="DM330" s="74"/>
      <c r="DN330" s="74"/>
      <c r="DO330" s="192"/>
      <c r="DP330" s="74"/>
      <c r="DQ330" s="74"/>
      <c r="DR330" s="74"/>
      <c r="DS330" s="74"/>
      <c r="DT330" s="74"/>
      <c r="DU330" s="74"/>
      <c r="DV330" s="74"/>
      <c r="DW330" s="74"/>
      <c r="DX330" s="74"/>
      <c r="DY330" s="74"/>
      <c r="DZ330" s="74"/>
      <c r="EA330" s="74"/>
      <c r="EB330" s="74"/>
      <c r="EC330" s="74"/>
      <c r="ED330" s="74"/>
      <c r="EE330" s="74"/>
      <c r="EF330" s="74"/>
      <c r="EG330" s="74"/>
      <c r="EH330" s="74"/>
      <c r="EI330" s="74"/>
      <c r="EJ330" s="192"/>
      <c r="EK330" s="73"/>
      <c r="EL330" s="74"/>
      <c r="EM330" s="192"/>
      <c r="EN330" s="74"/>
      <c r="EO330" s="74"/>
      <c r="EP330" s="74"/>
      <c r="EQ330" s="74"/>
      <c r="ER330" s="74"/>
      <c r="ES330" s="74"/>
      <c r="ET330" s="74"/>
      <c r="EU330" s="74"/>
      <c r="EV330" s="77"/>
      <c r="EW330" s="77"/>
      <c r="EX330" s="77"/>
      <c r="EY330" s="77"/>
      <c r="EZ330" s="74"/>
      <c r="FA330" s="74"/>
      <c r="FB330" s="74"/>
      <c r="FC330" s="74"/>
      <c r="FD330" s="74"/>
      <c r="FE330" s="74"/>
      <c r="FF330" s="74"/>
      <c r="FG330" s="74"/>
      <c r="FH330" s="74"/>
      <c r="FI330" s="74"/>
      <c r="FJ330" s="74"/>
      <c r="FK330" s="74"/>
      <c r="FL330" s="74"/>
      <c r="FM330" s="74"/>
      <c r="FN330" s="74"/>
      <c r="FO330" s="74"/>
      <c r="FP330" s="74"/>
      <c r="FQ330" s="74"/>
      <c r="FR330" s="74"/>
      <c r="FS330" s="74"/>
      <c r="FT330" s="74"/>
      <c r="FU330" s="74"/>
      <c r="FV330" s="74"/>
      <c r="FW330" s="74"/>
      <c r="FX330" s="74"/>
      <c r="FY330" s="74"/>
      <c r="FZ330" s="74"/>
      <c r="GA330" s="74"/>
      <c r="GB330" s="74"/>
      <c r="GC330" s="74"/>
      <c r="GD330" s="74"/>
      <c r="GE330" s="74"/>
      <c r="GF330" s="74"/>
      <c r="GG330" s="74"/>
      <c r="GH330" s="74"/>
      <c r="GI330" s="74"/>
      <c r="GJ330" s="74"/>
      <c r="GK330" s="74"/>
      <c r="GL330" s="74"/>
      <c r="GM330" s="74"/>
      <c r="GN330" s="74"/>
      <c r="GO330" s="74"/>
      <c r="GP330" s="74"/>
      <c r="GQ330" s="74"/>
      <c r="GR330" s="74"/>
      <c r="GS330" s="74"/>
      <c r="GT330" s="74"/>
      <c r="GU330" s="74"/>
      <c r="GV330" s="74"/>
      <c r="GW330" s="74"/>
      <c r="GX330" s="74"/>
      <c r="GY330" s="74"/>
      <c r="GZ330" s="74"/>
      <c r="HA330" s="74"/>
      <c r="HB330" s="74"/>
      <c r="HC330" s="74"/>
      <c r="HD330" s="74"/>
      <c r="HE330" s="74"/>
      <c r="HF330" s="74"/>
      <c r="HG330" s="74"/>
      <c r="HH330" s="74"/>
      <c r="HI330" s="74"/>
      <c r="HJ330" s="74"/>
      <c r="HK330" s="74"/>
      <c r="HL330" s="74"/>
      <c r="HM330" s="74"/>
      <c r="HN330" s="74"/>
      <c r="HO330" s="74"/>
      <c r="HP330" s="74"/>
      <c r="HQ330" s="74"/>
      <c r="HR330" s="74"/>
      <c r="HS330" s="74"/>
      <c r="HT330" s="74"/>
      <c r="HU330" s="74"/>
      <c r="HV330" s="74"/>
      <c r="HW330" s="74"/>
      <c r="HX330" s="74"/>
      <c r="HY330" s="74"/>
      <c r="HZ330" s="74"/>
      <c r="IA330" s="74"/>
      <c r="IB330" s="74"/>
      <c r="IC330" s="74"/>
      <c r="ID330" s="74"/>
      <c r="IE330" s="74"/>
      <c r="IF330" s="74"/>
      <c r="IG330" s="74"/>
      <c r="IH330" s="74"/>
      <c r="II330" s="74"/>
      <c r="IJ330" s="74"/>
      <c r="IK330" s="74"/>
      <c r="IL330" s="74"/>
      <c r="IM330" s="74"/>
    </row>
    <row r="331" spans="1:247" ht="16.5" customHeight="1" x14ac:dyDescent="0.25">
      <c r="A331" s="10" t="s">
        <v>278</v>
      </c>
      <c r="B331" s="157">
        <f t="shared" si="826"/>
        <v>2949</v>
      </c>
      <c r="C331" s="157">
        <f t="shared" si="827"/>
        <v>2949</v>
      </c>
      <c r="D331" s="157">
        <f t="shared" si="828"/>
        <v>2949</v>
      </c>
      <c r="E331" s="157"/>
      <c r="F331" s="229">
        <f t="shared" ref="F331:F394" si="1036">J331+N331+R331+V331+Z331+AD331+AH331+AL331+AP331+AT331+AX331+BB331+BF331+BJ331+BN331+BR331+BV331+BZ331+CD331+CH331+CL331+CP331+CT331+CX331+DB331+DF331+DJ331+DN331+DR331+DV331+DZ331+ED331+EH331+EL331+EP331+ET331+EX331+FB331+FF331+FJ331+FN331+FR331+FV331+FZ331+GD331+GH331+GL331+GP331+GT331+GX331+HB331+HF331+HJ331+HN331+HR331+HV331+HZ331+ID331+IH331+IL331</f>
        <v>0</v>
      </c>
      <c r="G331" s="74">
        <f t="shared" si="975"/>
        <v>0</v>
      </c>
      <c r="H331" s="74"/>
      <c r="I331" s="74"/>
      <c r="J331" s="74"/>
      <c r="K331" s="74"/>
      <c r="L331" s="74"/>
      <c r="M331" s="74"/>
      <c r="N331" s="74"/>
      <c r="O331" s="73"/>
      <c r="P331" s="74"/>
      <c r="Q331" s="74"/>
      <c r="R331" s="74"/>
      <c r="S331" s="74"/>
      <c r="T331" s="74"/>
      <c r="U331" s="74"/>
      <c r="V331" s="74"/>
      <c r="W331" s="74"/>
      <c r="X331" s="74"/>
      <c r="Y331" s="74"/>
      <c r="Z331" s="74"/>
      <c r="AA331" s="74"/>
      <c r="AB331" s="74"/>
      <c r="AC331" s="74"/>
      <c r="AD331" s="74"/>
      <c r="AE331" s="74"/>
      <c r="AF331" s="74"/>
      <c r="AG331" s="74"/>
      <c r="AH331" s="74"/>
      <c r="AI331" s="74"/>
      <c r="AJ331" s="74"/>
      <c r="AK331" s="74"/>
      <c r="AL331" s="74"/>
      <c r="AM331" s="74"/>
      <c r="AN331" s="74"/>
      <c r="AO331" s="74"/>
      <c r="AP331" s="74"/>
      <c r="AQ331" s="74"/>
      <c r="AR331" s="74"/>
      <c r="AS331" s="74"/>
      <c r="AT331" s="74"/>
      <c r="AU331" s="74"/>
      <c r="AV331" s="196"/>
      <c r="AW331" s="196"/>
      <c r="AX331" s="196"/>
      <c r="AY331" s="196"/>
      <c r="AZ331" s="74"/>
      <c r="BA331" s="74"/>
      <c r="BB331" s="74"/>
      <c r="BC331" s="192"/>
      <c r="BD331" s="192"/>
      <c r="BE331" s="74"/>
      <c r="BF331" s="74"/>
      <c r="BG331" s="192"/>
      <c r="BH331" s="74">
        <v>2949</v>
      </c>
      <c r="BI331" s="74">
        <v>2949</v>
      </c>
      <c r="BJ331" s="74">
        <v>0</v>
      </c>
      <c r="BK331" s="75">
        <f t="shared" si="861"/>
        <v>0</v>
      </c>
      <c r="BL331" s="74"/>
      <c r="BM331" s="74"/>
      <c r="BN331" s="74"/>
      <c r="BO331" s="74"/>
      <c r="BP331" s="74"/>
      <c r="BQ331" s="74"/>
      <c r="BR331" s="74"/>
      <c r="BS331" s="192"/>
      <c r="BT331" s="74"/>
      <c r="BU331" s="74"/>
      <c r="BV331" s="74"/>
      <c r="BW331" s="74"/>
      <c r="BX331" s="73"/>
      <c r="BY331" s="73"/>
      <c r="BZ331" s="74"/>
      <c r="CA331" s="192"/>
      <c r="CB331" s="74"/>
      <c r="CC331" s="74"/>
      <c r="CD331" s="74"/>
      <c r="CE331" s="192"/>
      <c r="CF331" s="74"/>
      <c r="CG331" s="74"/>
      <c r="CH331" s="74"/>
      <c r="CI331" s="74"/>
      <c r="CJ331" s="74"/>
      <c r="CK331" s="74"/>
      <c r="CL331" s="74"/>
      <c r="CM331" s="74"/>
      <c r="CN331" s="73"/>
      <c r="CO331" s="73"/>
      <c r="CP331" s="74"/>
      <c r="CQ331" s="192"/>
      <c r="CR331" s="73"/>
      <c r="CS331" s="73"/>
      <c r="CT331" s="74"/>
      <c r="CU331" s="192"/>
      <c r="CV331" s="74"/>
      <c r="CW331" s="74"/>
      <c r="CX331" s="74"/>
      <c r="CY331" s="192"/>
      <c r="CZ331" s="74"/>
      <c r="DA331" s="74"/>
      <c r="DB331" s="74"/>
      <c r="DC331" s="192"/>
      <c r="DD331" s="74"/>
      <c r="DE331" s="74"/>
      <c r="DF331" s="74"/>
      <c r="DG331" s="192"/>
      <c r="DH331" s="74"/>
      <c r="DI331" s="74"/>
      <c r="DJ331" s="74"/>
      <c r="DK331" s="192"/>
      <c r="DL331" s="74"/>
      <c r="DM331" s="74"/>
      <c r="DN331" s="74"/>
      <c r="DO331" s="192"/>
      <c r="DP331" s="74"/>
      <c r="DQ331" s="74"/>
      <c r="DR331" s="74"/>
      <c r="DS331" s="74"/>
      <c r="DT331" s="74"/>
      <c r="DU331" s="74"/>
      <c r="DV331" s="74"/>
      <c r="DW331" s="74"/>
      <c r="DX331" s="74"/>
      <c r="DY331" s="74"/>
      <c r="DZ331" s="74"/>
      <c r="EA331" s="74"/>
      <c r="EB331" s="74"/>
      <c r="EC331" s="74"/>
      <c r="ED331" s="74"/>
      <c r="EE331" s="74"/>
      <c r="EF331" s="74"/>
      <c r="EG331" s="74"/>
      <c r="EH331" s="74"/>
      <c r="EI331" s="74"/>
      <c r="EJ331" s="192"/>
      <c r="EK331" s="73"/>
      <c r="EL331" s="74"/>
      <c r="EM331" s="192"/>
      <c r="EN331" s="74"/>
      <c r="EO331" s="74"/>
      <c r="EP331" s="74"/>
      <c r="EQ331" s="74"/>
      <c r="ER331" s="74"/>
      <c r="ES331" s="74"/>
      <c r="ET331" s="74"/>
      <c r="EU331" s="74"/>
      <c r="EV331" s="77"/>
      <c r="EW331" s="77"/>
      <c r="EX331" s="77"/>
      <c r="EY331" s="77"/>
      <c r="EZ331" s="74"/>
      <c r="FA331" s="74"/>
      <c r="FB331" s="74"/>
      <c r="FC331" s="74"/>
      <c r="FD331" s="74"/>
      <c r="FE331" s="74"/>
      <c r="FF331" s="74"/>
      <c r="FG331" s="74"/>
      <c r="FH331" s="74"/>
      <c r="FI331" s="74"/>
      <c r="FJ331" s="74"/>
      <c r="FK331" s="74"/>
      <c r="FL331" s="74"/>
      <c r="FM331" s="74"/>
      <c r="FN331" s="74"/>
      <c r="FO331" s="74"/>
      <c r="FP331" s="74"/>
      <c r="FQ331" s="74"/>
      <c r="FR331" s="74"/>
      <c r="FS331" s="74"/>
      <c r="FT331" s="74"/>
      <c r="FU331" s="74"/>
      <c r="FV331" s="74"/>
      <c r="FW331" s="74"/>
      <c r="FX331" s="74"/>
      <c r="FY331" s="74"/>
      <c r="FZ331" s="74"/>
      <c r="GA331" s="74"/>
      <c r="GB331" s="74"/>
      <c r="GC331" s="74"/>
      <c r="GD331" s="74"/>
      <c r="GE331" s="74"/>
      <c r="GF331" s="74"/>
      <c r="GG331" s="74"/>
      <c r="GH331" s="74"/>
      <c r="GI331" s="74"/>
      <c r="GJ331" s="74"/>
      <c r="GK331" s="74"/>
      <c r="GL331" s="74"/>
      <c r="GM331" s="74"/>
      <c r="GN331" s="74"/>
      <c r="GO331" s="74"/>
      <c r="GP331" s="74"/>
      <c r="GQ331" s="74"/>
      <c r="GR331" s="74"/>
      <c r="GS331" s="74"/>
      <c r="GT331" s="74"/>
      <c r="GU331" s="74"/>
      <c r="GV331" s="74"/>
      <c r="GW331" s="74"/>
      <c r="GX331" s="74"/>
      <c r="GY331" s="74"/>
      <c r="GZ331" s="74"/>
      <c r="HA331" s="74"/>
      <c r="HB331" s="74"/>
      <c r="HC331" s="74"/>
      <c r="HD331" s="74"/>
      <c r="HE331" s="74"/>
      <c r="HF331" s="74"/>
      <c r="HG331" s="74"/>
      <c r="HH331" s="74"/>
      <c r="HI331" s="74"/>
      <c r="HJ331" s="74"/>
      <c r="HK331" s="74"/>
      <c r="HL331" s="74"/>
      <c r="HM331" s="74"/>
      <c r="HN331" s="74"/>
      <c r="HO331" s="74"/>
      <c r="HP331" s="74"/>
      <c r="HQ331" s="74"/>
      <c r="HR331" s="74"/>
      <c r="HS331" s="74"/>
      <c r="HT331" s="74"/>
      <c r="HU331" s="74"/>
      <c r="HV331" s="74"/>
      <c r="HW331" s="74"/>
      <c r="HX331" s="74"/>
      <c r="HY331" s="74"/>
      <c r="HZ331" s="74"/>
      <c r="IA331" s="74"/>
      <c r="IB331" s="74"/>
      <c r="IC331" s="74"/>
      <c r="ID331" s="74"/>
      <c r="IE331" s="74"/>
      <c r="IF331" s="74"/>
      <c r="IG331" s="74"/>
      <c r="IH331" s="74"/>
      <c r="II331" s="74"/>
      <c r="IJ331" s="74"/>
      <c r="IK331" s="74"/>
      <c r="IL331" s="74"/>
      <c r="IM331" s="74"/>
    </row>
    <row r="332" spans="1:247" ht="16.5" customHeight="1" x14ac:dyDescent="0.25">
      <c r="A332" s="10" t="s">
        <v>451</v>
      </c>
      <c r="B332" s="157">
        <f t="shared" si="826"/>
        <v>5613</v>
      </c>
      <c r="C332" s="157">
        <f t="shared" si="827"/>
        <v>7469.8339999999998</v>
      </c>
      <c r="D332" s="157">
        <f t="shared" si="828"/>
        <v>7469.8339999999998</v>
      </c>
      <c r="E332" s="157"/>
      <c r="F332" s="229">
        <f t="shared" si="1036"/>
        <v>0</v>
      </c>
      <c r="G332" s="74">
        <f t="shared" si="975"/>
        <v>0</v>
      </c>
      <c r="H332" s="74"/>
      <c r="I332" s="74"/>
      <c r="J332" s="74"/>
      <c r="K332" s="74"/>
      <c r="L332" s="74"/>
      <c r="M332" s="74"/>
      <c r="N332" s="74"/>
      <c r="O332" s="73"/>
      <c r="P332" s="74"/>
      <c r="Q332" s="74"/>
      <c r="R332" s="74"/>
      <c r="S332" s="74"/>
      <c r="T332" s="74"/>
      <c r="U332" s="74"/>
      <c r="V332" s="74"/>
      <c r="W332" s="74"/>
      <c r="X332" s="74"/>
      <c r="Y332" s="74"/>
      <c r="Z332" s="74"/>
      <c r="AA332" s="74"/>
      <c r="AB332" s="74"/>
      <c r="AC332" s="74"/>
      <c r="AD332" s="74"/>
      <c r="AE332" s="74"/>
      <c r="AF332" s="74"/>
      <c r="AG332" s="74"/>
      <c r="AH332" s="74"/>
      <c r="AI332" s="74"/>
      <c r="AJ332" s="74"/>
      <c r="AK332" s="74"/>
      <c r="AL332" s="74"/>
      <c r="AM332" s="74"/>
      <c r="AN332" s="74"/>
      <c r="AO332" s="74"/>
      <c r="AP332" s="74"/>
      <c r="AQ332" s="74"/>
      <c r="AR332" s="74"/>
      <c r="AS332" s="74"/>
      <c r="AT332" s="74"/>
      <c r="AU332" s="74"/>
      <c r="AV332" s="196"/>
      <c r="AW332" s="196"/>
      <c r="AX332" s="196"/>
      <c r="AY332" s="196"/>
      <c r="AZ332" s="74"/>
      <c r="BA332" s="74"/>
      <c r="BB332" s="74"/>
      <c r="BC332" s="192"/>
      <c r="BD332" s="192"/>
      <c r="BE332" s="74"/>
      <c r="BF332" s="74"/>
      <c r="BG332" s="192"/>
      <c r="BH332" s="74">
        <v>5613</v>
      </c>
      <c r="BI332" s="74">
        <v>5613</v>
      </c>
      <c r="BJ332" s="74">
        <v>0</v>
      </c>
      <c r="BK332" s="75">
        <f t="shared" si="861"/>
        <v>0</v>
      </c>
      <c r="BL332" s="74"/>
      <c r="BM332" s="74"/>
      <c r="BN332" s="74"/>
      <c r="BO332" s="74"/>
      <c r="BP332" s="74"/>
      <c r="BQ332" s="74"/>
      <c r="BR332" s="74"/>
      <c r="BS332" s="192"/>
      <c r="BT332" s="74"/>
      <c r="BU332" s="74">
        <v>1856.8340000000001</v>
      </c>
      <c r="BV332" s="74"/>
      <c r="BW332" s="74"/>
      <c r="BX332" s="73"/>
      <c r="BY332" s="73"/>
      <c r="BZ332" s="74"/>
      <c r="CA332" s="192"/>
      <c r="CB332" s="74"/>
      <c r="CC332" s="74"/>
      <c r="CD332" s="74"/>
      <c r="CE332" s="192"/>
      <c r="CF332" s="74"/>
      <c r="CG332" s="74"/>
      <c r="CH332" s="74"/>
      <c r="CI332" s="74"/>
      <c r="CJ332" s="74"/>
      <c r="CK332" s="74"/>
      <c r="CL332" s="74"/>
      <c r="CM332" s="74"/>
      <c r="CN332" s="73"/>
      <c r="CO332" s="73"/>
      <c r="CP332" s="74"/>
      <c r="CQ332" s="192"/>
      <c r="CR332" s="73"/>
      <c r="CS332" s="73"/>
      <c r="CT332" s="74"/>
      <c r="CU332" s="192"/>
      <c r="CV332" s="74"/>
      <c r="CW332" s="74"/>
      <c r="CX332" s="74"/>
      <c r="CY332" s="192"/>
      <c r="CZ332" s="74"/>
      <c r="DA332" s="74"/>
      <c r="DB332" s="74"/>
      <c r="DC332" s="192"/>
      <c r="DD332" s="74"/>
      <c r="DE332" s="74"/>
      <c r="DF332" s="74"/>
      <c r="DG332" s="192"/>
      <c r="DH332" s="74"/>
      <c r="DI332" s="74"/>
      <c r="DJ332" s="74"/>
      <c r="DK332" s="192"/>
      <c r="DL332" s="74"/>
      <c r="DM332" s="74"/>
      <c r="DN332" s="74"/>
      <c r="DO332" s="192"/>
      <c r="DP332" s="74"/>
      <c r="DQ332" s="74"/>
      <c r="DR332" s="74"/>
      <c r="DS332" s="74"/>
      <c r="DT332" s="74"/>
      <c r="DU332" s="74"/>
      <c r="DV332" s="74"/>
      <c r="DW332" s="74"/>
      <c r="DX332" s="74"/>
      <c r="DY332" s="74"/>
      <c r="DZ332" s="74"/>
      <c r="EA332" s="74"/>
      <c r="EB332" s="74"/>
      <c r="EC332" s="74"/>
      <c r="ED332" s="74"/>
      <c r="EE332" s="74"/>
      <c r="EF332" s="74"/>
      <c r="EG332" s="74"/>
      <c r="EH332" s="74"/>
      <c r="EI332" s="74"/>
      <c r="EJ332" s="192"/>
      <c r="EK332" s="73"/>
      <c r="EL332" s="74"/>
      <c r="EM332" s="192"/>
      <c r="EN332" s="74"/>
      <c r="EO332" s="74"/>
      <c r="EP332" s="74"/>
      <c r="EQ332" s="74"/>
      <c r="ER332" s="74"/>
      <c r="ES332" s="74"/>
      <c r="ET332" s="74"/>
      <c r="EU332" s="74"/>
      <c r="EV332" s="77"/>
      <c r="EW332" s="77"/>
      <c r="EX332" s="77"/>
      <c r="EY332" s="77"/>
      <c r="EZ332" s="74"/>
      <c r="FA332" s="74"/>
      <c r="FB332" s="74"/>
      <c r="FC332" s="74"/>
      <c r="FD332" s="74"/>
      <c r="FE332" s="74"/>
      <c r="FF332" s="74"/>
      <c r="FG332" s="74"/>
      <c r="FH332" s="74"/>
      <c r="FI332" s="74"/>
      <c r="FJ332" s="74"/>
      <c r="FK332" s="74"/>
      <c r="FL332" s="74"/>
      <c r="FM332" s="74"/>
      <c r="FN332" s="74"/>
      <c r="FO332" s="74"/>
      <c r="FP332" s="74"/>
      <c r="FQ332" s="74"/>
      <c r="FR332" s="74"/>
      <c r="FS332" s="74"/>
      <c r="FT332" s="74"/>
      <c r="FU332" s="74"/>
      <c r="FV332" s="74"/>
      <c r="FW332" s="74"/>
      <c r="FX332" s="74"/>
      <c r="FY332" s="74"/>
      <c r="FZ332" s="74"/>
      <c r="GA332" s="74"/>
      <c r="GB332" s="74"/>
      <c r="GC332" s="74"/>
      <c r="GD332" s="74"/>
      <c r="GE332" s="74"/>
      <c r="GF332" s="74"/>
      <c r="GG332" s="74"/>
      <c r="GH332" s="74"/>
      <c r="GI332" s="74"/>
      <c r="GJ332" s="74"/>
      <c r="GK332" s="74"/>
      <c r="GL332" s="74"/>
      <c r="GM332" s="74"/>
      <c r="GN332" s="74"/>
      <c r="GO332" s="74"/>
      <c r="GP332" s="74"/>
      <c r="GQ332" s="74"/>
      <c r="GR332" s="74"/>
      <c r="GS332" s="74"/>
      <c r="GT332" s="74"/>
      <c r="GU332" s="74"/>
      <c r="GV332" s="74"/>
      <c r="GW332" s="74"/>
      <c r="GX332" s="74"/>
      <c r="GY332" s="74"/>
      <c r="GZ332" s="74"/>
      <c r="HA332" s="74"/>
      <c r="HB332" s="74"/>
      <c r="HC332" s="74"/>
      <c r="HD332" s="74"/>
      <c r="HE332" s="74"/>
      <c r="HF332" s="74"/>
      <c r="HG332" s="74"/>
      <c r="HH332" s="74"/>
      <c r="HI332" s="74"/>
      <c r="HJ332" s="74"/>
      <c r="HK332" s="74"/>
      <c r="HL332" s="74"/>
      <c r="HM332" s="74"/>
      <c r="HN332" s="74"/>
      <c r="HO332" s="74"/>
      <c r="HP332" s="74"/>
      <c r="HQ332" s="74"/>
      <c r="HR332" s="74"/>
      <c r="HS332" s="74"/>
      <c r="HT332" s="74"/>
      <c r="HU332" s="74"/>
      <c r="HV332" s="74"/>
      <c r="HW332" s="74"/>
      <c r="HX332" s="74"/>
      <c r="HY332" s="74"/>
      <c r="HZ332" s="74"/>
      <c r="IA332" s="74"/>
      <c r="IB332" s="74"/>
      <c r="IC332" s="74"/>
      <c r="ID332" s="74"/>
      <c r="IE332" s="74"/>
      <c r="IF332" s="74"/>
      <c r="IG332" s="74"/>
      <c r="IH332" s="74"/>
      <c r="II332" s="74"/>
      <c r="IJ332" s="74"/>
      <c r="IK332" s="74"/>
      <c r="IL332" s="74"/>
      <c r="IM332" s="74"/>
    </row>
    <row r="333" spans="1:247" ht="16.5" customHeight="1" x14ac:dyDescent="0.25">
      <c r="A333" s="10" t="s">
        <v>286</v>
      </c>
      <c r="B333" s="157">
        <f t="shared" si="826"/>
        <v>4005</v>
      </c>
      <c r="C333" s="157">
        <f t="shared" si="827"/>
        <v>4005</v>
      </c>
      <c r="D333" s="157">
        <f t="shared" si="828"/>
        <v>4005</v>
      </c>
      <c r="E333" s="157"/>
      <c r="F333" s="229">
        <f t="shared" si="1036"/>
        <v>0</v>
      </c>
      <c r="G333" s="74">
        <f t="shared" si="975"/>
        <v>0</v>
      </c>
      <c r="H333" s="74"/>
      <c r="I333" s="74"/>
      <c r="J333" s="74"/>
      <c r="K333" s="74"/>
      <c r="L333" s="74"/>
      <c r="M333" s="74"/>
      <c r="N333" s="74"/>
      <c r="O333" s="73"/>
      <c r="P333" s="74"/>
      <c r="Q333" s="74"/>
      <c r="R333" s="74"/>
      <c r="S333" s="74"/>
      <c r="T333" s="74"/>
      <c r="U333" s="74"/>
      <c r="V333" s="74"/>
      <c r="W333" s="74"/>
      <c r="X333" s="74"/>
      <c r="Y333" s="74"/>
      <c r="Z333" s="74"/>
      <c r="AA333" s="74"/>
      <c r="AB333" s="74"/>
      <c r="AC333" s="74"/>
      <c r="AD333" s="74"/>
      <c r="AE333" s="74"/>
      <c r="AF333" s="74"/>
      <c r="AG333" s="74"/>
      <c r="AH333" s="74"/>
      <c r="AI333" s="74"/>
      <c r="AJ333" s="74"/>
      <c r="AK333" s="74"/>
      <c r="AL333" s="74"/>
      <c r="AM333" s="74"/>
      <c r="AN333" s="74"/>
      <c r="AO333" s="74"/>
      <c r="AP333" s="74"/>
      <c r="AQ333" s="74"/>
      <c r="AR333" s="74"/>
      <c r="AS333" s="74"/>
      <c r="AT333" s="74"/>
      <c r="AU333" s="74"/>
      <c r="AV333" s="196"/>
      <c r="AW333" s="196"/>
      <c r="AX333" s="196"/>
      <c r="AY333" s="196"/>
      <c r="AZ333" s="74"/>
      <c r="BA333" s="74"/>
      <c r="BB333" s="74"/>
      <c r="BC333" s="192"/>
      <c r="BD333" s="192"/>
      <c r="BE333" s="74"/>
      <c r="BF333" s="74"/>
      <c r="BG333" s="192"/>
      <c r="BH333" s="74">
        <v>4005</v>
      </c>
      <c r="BI333" s="74">
        <v>4005</v>
      </c>
      <c r="BJ333" s="74">
        <v>0</v>
      </c>
      <c r="BK333" s="75">
        <f t="shared" si="861"/>
        <v>0</v>
      </c>
      <c r="BL333" s="74"/>
      <c r="BM333" s="74"/>
      <c r="BN333" s="74"/>
      <c r="BO333" s="74"/>
      <c r="BP333" s="74"/>
      <c r="BQ333" s="74"/>
      <c r="BR333" s="74"/>
      <c r="BS333" s="192"/>
      <c r="BT333" s="74"/>
      <c r="BU333" s="74"/>
      <c r="BV333" s="74"/>
      <c r="BW333" s="74"/>
      <c r="BX333" s="73"/>
      <c r="BY333" s="73"/>
      <c r="BZ333" s="74"/>
      <c r="CA333" s="192"/>
      <c r="CB333" s="74"/>
      <c r="CC333" s="74"/>
      <c r="CD333" s="74"/>
      <c r="CE333" s="192"/>
      <c r="CF333" s="74"/>
      <c r="CG333" s="74"/>
      <c r="CH333" s="74"/>
      <c r="CI333" s="74"/>
      <c r="CJ333" s="74"/>
      <c r="CK333" s="74"/>
      <c r="CL333" s="74"/>
      <c r="CM333" s="74"/>
      <c r="CN333" s="73"/>
      <c r="CO333" s="73"/>
      <c r="CP333" s="74"/>
      <c r="CQ333" s="192"/>
      <c r="CR333" s="73"/>
      <c r="CS333" s="73"/>
      <c r="CT333" s="74"/>
      <c r="CU333" s="192"/>
      <c r="CV333" s="74"/>
      <c r="CW333" s="74"/>
      <c r="CX333" s="74"/>
      <c r="CY333" s="192"/>
      <c r="CZ333" s="74"/>
      <c r="DA333" s="74"/>
      <c r="DB333" s="74"/>
      <c r="DC333" s="192"/>
      <c r="DD333" s="74"/>
      <c r="DE333" s="74"/>
      <c r="DF333" s="74"/>
      <c r="DG333" s="192"/>
      <c r="DH333" s="74"/>
      <c r="DI333" s="74"/>
      <c r="DJ333" s="74"/>
      <c r="DK333" s="192"/>
      <c r="DL333" s="74"/>
      <c r="DM333" s="74"/>
      <c r="DN333" s="74"/>
      <c r="DO333" s="192"/>
      <c r="DP333" s="74"/>
      <c r="DQ333" s="74"/>
      <c r="DR333" s="74"/>
      <c r="DS333" s="74"/>
      <c r="DT333" s="74"/>
      <c r="DU333" s="74"/>
      <c r="DV333" s="74"/>
      <c r="DW333" s="74"/>
      <c r="DX333" s="74"/>
      <c r="DY333" s="74"/>
      <c r="DZ333" s="74"/>
      <c r="EA333" s="74"/>
      <c r="EB333" s="74"/>
      <c r="EC333" s="74"/>
      <c r="ED333" s="74"/>
      <c r="EE333" s="74"/>
      <c r="EF333" s="74"/>
      <c r="EG333" s="74"/>
      <c r="EH333" s="74"/>
      <c r="EI333" s="74"/>
      <c r="EJ333" s="192"/>
      <c r="EK333" s="73"/>
      <c r="EL333" s="74"/>
      <c r="EM333" s="192"/>
      <c r="EN333" s="74"/>
      <c r="EO333" s="74"/>
      <c r="EP333" s="74"/>
      <c r="EQ333" s="74"/>
      <c r="ER333" s="74"/>
      <c r="ES333" s="74"/>
      <c r="ET333" s="74"/>
      <c r="EU333" s="74"/>
      <c r="EV333" s="77"/>
      <c r="EW333" s="77"/>
      <c r="EX333" s="77"/>
      <c r="EY333" s="77"/>
      <c r="EZ333" s="74"/>
      <c r="FA333" s="74"/>
      <c r="FB333" s="74"/>
      <c r="FC333" s="74"/>
      <c r="FD333" s="74"/>
      <c r="FE333" s="74"/>
      <c r="FF333" s="74"/>
      <c r="FG333" s="74"/>
      <c r="FH333" s="74"/>
      <c r="FI333" s="74"/>
      <c r="FJ333" s="74"/>
      <c r="FK333" s="74"/>
      <c r="FL333" s="74"/>
      <c r="FM333" s="74"/>
      <c r="FN333" s="74"/>
      <c r="FO333" s="74"/>
      <c r="FP333" s="74"/>
      <c r="FQ333" s="74"/>
      <c r="FR333" s="74"/>
      <c r="FS333" s="74"/>
      <c r="FT333" s="74"/>
      <c r="FU333" s="74"/>
      <c r="FV333" s="74"/>
      <c r="FW333" s="74"/>
      <c r="FX333" s="74"/>
      <c r="FY333" s="74"/>
      <c r="FZ333" s="74"/>
      <c r="GA333" s="74"/>
      <c r="GB333" s="74"/>
      <c r="GC333" s="74"/>
      <c r="GD333" s="74"/>
      <c r="GE333" s="74"/>
      <c r="GF333" s="74"/>
      <c r="GG333" s="74"/>
      <c r="GH333" s="74"/>
      <c r="GI333" s="74"/>
      <c r="GJ333" s="74"/>
      <c r="GK333" s="74"/>
      <c r="GL333" s="74"/>
      <c r="GM333" s="74"/>
      <c r="GN333" s="74"/>
      <c r="GO333" s="74"/>
      <c r="GP333" s="74"/>
      <c r="GQ333" s="74"/>
      <c r="GR333" s="74"/>
      <c r="GS333" s="74"/>
      <c r="GT333" s="74"/>
      <c r="GU333" s="74"/>
      <c r="GV333" s="74"/>
      <c r="GW333" s="74"/>
      <c r="GX333" s="74"/>
      <c r="GY333" s="74"/>
      <c r="GZ333" s="74"/>
      <c r="HA333" s="74"/>
      <c r="HB333" s="74"/>
      <c r="HC333" s="74"/>
      <c r="HD333" s="74"/>
      <c r="HE333" s="74"/>
      <c r="HF333" s="74"/>
      <c r="HG333" s="74"/>
      <c r="HH333" s="74"/>
      <c r="HI333" s="74"/>
      <c r="HJ333" s="74"/>
      <c r="HK333" s="74"/>
      <c r="HL333" s="74"/>
      <c r="HM333" s="74"/>
      <c r="HN333" s="74"/>
      <c r="HO333" s="74"/>
      <c r="HP333" s="74"/>
      <c r="HQ333" s="74"/>
      <c r="HR333" s="74"/>
      <c r="HS333" s="74"/>
      <c r="HT333" s="74"/>
      <c r="HU333" s="74"/>
      <c r="HV333" s="74"/>
      <c r="HW333" s="74"/>
      <c r="HX333" s="74"/>
      <c r="HY333" s="74"/>
      <c r="HZ333" s="74"/>
      <c r="IA333" s="74"/>
      <c r="IB333" s="74"/>
      <c r="IC333" s="74"/>
      <c r="ID333" s="74"/>
      <c r="IE333" s="74"/>
      <c r="IF333" s="74"/>
      <c r="IG333" s="74"/>
      <c r="IH333" s="74"/>
      <c r="II333" s="74"/>
      <c r="IJ333" s="74"/>
      <c r="IK333" s="74"/>
      <c r="IL333" s="74"/>
      <c r="IM333" s="74"/>
    </row>
    <row r="334" spans="1:247" ht="16.5" customHeight="1" x14ac:dyDescent="0.25">
      <c r="A334" s="10" t="s">
        <v>274</v>
      </c>
      <c r="B334" s="157">
        <f t="shared" ref="B334:B397" si="1037">H334+L334+P334+T334+X334+AB334+AF334+AJ334+AN334+AR334+AV334+AZ334+BD334+BH334+BL334+BP334+BT334+BX334+CB334+CF334+CJ334+CN334+CR334+CV334+CZ334+DD334+DH334+DL334+DP334+DT334+DX334+EB334+EF334+EJ334+EN334+ER334+EV334+EZ334+FD334+FH334+FL334+FP334+FT334+FX334+GB334+GF334+GJ334+GN334+GR334+GV334+GZ334+HD334+HH334+HL334+HP334+HT334+HX334+IB334+IF334+IJ334</f>
        <v>70567.473119999995</v>
      </c>
      <c r="C334" s="157">
        <f t="shared" ref="C334:C397" si="1038">I334+M334+Q334+U334+Y334+AC334+AG334+AK334+AO334+AS334+AW334+BA334+BE334+BI334+BM334+BQ334+BU334+BY334+CC334+CG334+CK334+CO334+CS334+CW334+DA334+DE334+DI334+DM334+DQ334+DU334+DY334+EC334+EG334+EK334+EO334+ES334+EW334+FA334+FE334+FI334+FM334+FQ334+FU334+FY334+GC334+GG334+GK334+GO334+GS334+GW334+HA334+HE334+HI334+HM334+HQ334+HU334+HY334+IC334+IG334+IK334</f>
        <v>70567.473119999995</v>
      </c>
      <c r="D334" s="157">
        <f t="shared" ref="D334:D397" si="1039">I334+M334+Q334+U334+Y334+AC334+AG334+AK334+AO334+AS334+AW334+BA334+BE334+BI334+BM334+BQ334+BU334+BY334+CC334+CG334+CK334+CO334+CS334+CW334+DA334+DE334+DI334+DM334+DQ334+DU334+DY334+EC334+EG334+EK334+EO334+ES334+EW334+FA334+FE334+FI334+FM334+FQ334+FU334+FY334+GC334+GG334+GK334+GO334+GS334+GW334+HA334+HE334+HI334+HM334+HQ334+HU334+HY334+IC334+IG334+IK334</f>
        <v>70567.473119999995</v>
      </c>
      <c r="E334" s="157"/>
      <c r="F334" s="229">
        <f t="shared" si="1036"/>
        <v>0</v>
      </c>
      <c r="G334" s="74">
        <f t="shared" si="975"/>
        <v>0</v>
      </c>
      <c r="H334" s="74"/>
      <c r="I334" s="74"/>
      <c r="J334" s="74"/>
      <c r="K334" s="74"/>
      <c r="L334" s="74"/>
      <c r="M334" s="74"/>
      <c r="N334" s="74"/>
      <c r="O334" s="73"/>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v>6000</v>
      </c>
      <c r="AS334" s="74">
        <v>6000</v>
      </c>
      <c r="AT334" s="74">
        <v>0</v>
      </c>
      <c r="AU334" s="74">
        <f>AT334/AS334*100</f>
        <v>0</v>
      </c>
      <c r="AV334" s="196"/>
      <c r="AW334" s="196"/>
      <c r="AX334" s="196"/>
      <c r="AY334" s="196"/>
      <c r="AZ334" s="74"/>
      <c r="BA334" s="74"/>
      <c r="BB334" s="74"/>
      <c r="BC334" s="192"/>
      <c r="BD334" s="192"/>
      <c r="BE334" s="74"/>
      <c r="BF334" s="74"/>
      <c r="BG334" s="192"/>
      <c r="BH334" s="74"/>
      <c r="BI334" s="74"/>
      <c r="BJ334" s="74"/>
      <c r="BK334" s="75"/>
      <c r="BL334" s="74"/>
      <c r="BM334" s="74"/>
      <c r="BN334" s="74"/>
      <c r="BO334" s="74"/>
      <c r="BP334" s="74"/>
      <c r="BQ334" s="74"/>
      <c r="BR334" s="74"/>
      <c r="BS334" s="192"/>
      <c r="BT334" s="74"/>
      <c r="BU334" s="74"/>
      <c r="BV334" s="74"/>
      <c r="BW334" s="74"/>
      <c r="BX334" s="73"/>
      <c r="BY334" s="73"/>
      <c r="BZ334" s="74"/>
      <c r="CA334" s="192"/>
      <c r="CB334" s="74"/>
      <c r="CC334" s="74"/>
      <c r="CD334" s="74"/>
      <c r="CE334" s="192"/>
      <c r="CF334" s="74"/>
      <c r="CG334" s="74"/>
      <c r="CH334" s="74"/>
      <c r="CI334" s="74"/>
      <c r="CJ334" s="74"/>
      <c r="CK334" s="74"/>
      <c r="CL334" s="74"/>
      <c r="CM334" s="74"/>
      <c r="CN334" s="73"/>
      <c r="CO334" s="73"/>
      <c r="CP334" s="74"/>
      <c r="CQ334" s="192"/>
      <c r="CR334" s="73"/>
      <c r="CS334" s="73"/>
      <c r="CT334" s="74"/>
      <c r="CU334" s="192"/>
      <c r="CV334" s="74"/>
      <c r="CW334" s="74"/>
      <c r="CX334" s="74"/>
      <c r="CY334" s="192"/>
      <c r="CZ334" s="74"/>
      <c r="DA334" s="74"/>
      <c r="DB334" s="74"/>
      <c r="DC334" s="192"/>
      <c r="DD334" s="74"/>
      <c r="DE334" s="74"/>
      <c r="DF334" s="74"/>
      <c r="DG334" s="192"/>
      <c r="DH334" s="74"/>
      <c r="DI334" s="74"/>
      <c r="DJ334" s="74"/>
      <c r="DK334" s="192"/>
      <c r="DL334" s="74"/>
      <c r="DM334" s="74"/>
      <c r="DN334" s="74"/>
      <c r="DO334" s="192"/>
      <c r="DP334" s="74"/>
      <c r="DQ334" s="74"/>
      <c r="DR334" s="74"/>
      <c r="DS334" s="74"/>
      <c r="DT334" s="74"/>
      <c r="DU334" s="74"/>
      <c r="DV334" s="74"/>
      <c r="DW334" s="74"/>
      <c r="DX334" s="74"/>
      <c r="DY334" s="74"/>
      <c r="DZ334" s="74"/>
      <c r="EA334" s="74"/>
      <c r="EB334" s="74"/>
      <c r="EC334" s="74"/>
      <c r="ED334" s="74"/>
      <c r="EE334" s="74"/>
      <c r="EF334" s="74"/>
      <c r="EG334" s="74"/>
      <c r="EH334" s="74"/>
      <c r="EI334" s="74"/>
      <c r="EJ334" s="192"/>
      <c r="EK334" s="73"/>
      <c r="EL334" s="74"/>
      <c r="EM334" s="192"/>
      <c r="EN334" s="74"/>
      <c r="EO334" s="74"/>
      <c r="EP334" s="74"/>
      <c r="EQ334" s="74"/>
      <c r="ER334" s="74"/>
      <c r="ES334" s="74"/>
      <c r="ET334" s="74"/>
      <c r="EU334" s="74"/>
      <c r="EV334" s="77"/>
      <c r="EW334" s="77"/>
      <c r="EX334" s="77"/>
      <c r="EY334" s="77"/>
      <c r="EZ334" s="74"/>
      <c r="FA334" s="74"/>
      <c r="FB334" s="74"/>
      <c r="FC334" s="74"/>
      <c r="FD334" s="74"/>
      <c r="FE334" s="74"/>
      <c r="FF334" s="74"/>
      <c r="FG334" s="74"/>
      <c r="FH334" s="74"/>
      <c r="FI334" s="74"/>
      <c r="FJ334" s="74"/>
      <c r="FK334" s="74"/>
      <c r="FL334" s="74"/>
      <c r="FM334" s="74"/>
      <c r="FN334" s="74"/>
      <c r="FO334" s="74"/>
      <c r="FP334" s="74"/>
      <c r="FQ334" s="74"/>
      <c r="FR334" s="74"/>
      <c r="FS334" s="74"/>
      <c r="FT334" s="74"/>
      <c r="FU334" s="74"/>
      <c r="FV334" s="74"/>
      <c r="FW334" s="74"/>
      <c r="FX334" s="74"/>
      <c r="FY334" s="74"/>
      <c r="FZ334" s="74"/>
      <c r="GA334" s="74"/>
      <c r="GB334" s="74">
        <v>64567.473119999995</v>
      </c>
      <c r="GC334" s="74">
        <v>64567.473119999995</v>
      </c>
      <c r="GD334" s="74"/>
      <c r="GE334" s="74">
        <f>GD334/GC334*100</f>
        <v>0</v>
      </c>
      <c r="GF334" s="74"/>
      <c r="GG334" s="74"/>
      <c r="GH334" s="74"/>
      <c r="GI334" s="74"/>
      <c r="GJ334" s="74"/>
      <c r="GK334" s="74"/>
      <c r="GL334" s="74"/>
      <c r="GM334" s="74"/>
      <c r="GN334" s="74"/>
      <c r="GO334" s="74"/>
      <c r="GP334" s="74"/>
      <c r="GQ334" s="74"/>
      <c r="GR334" s="74"/>
      <c r="GS334" s="74"/>
      <c r="GT334" s="74"/>
      <c r="GU334" s="74"/>
      <c r="GV334" s="74"/>
      <c r="GW334" s="74"/>
      <c r="GX334" s="74"/>
      <c r="GY334" s="74"/>
      <c r="GZ334" s="74"/>
      <c r="HA334" s="74"/>
      <c r="HB334" s="74"/>
      <c r="HC334" s="74"/>
      <c r="HD334" s="74"/>
      <c r="HE334" s="74"/>
      <c r="HF334" s="74"/>
      <c r="HG334" s="74"/>
      <c r="HH334" s="74"/>
      <c r="HI334" s="74"/>
      <c r="HJ334" s="74"/>
      <c r="HK334" s="74"/>
      <c r="HL334" s="74"/>
      <c r="HM334" s="74"/>
      <c r="HN334" s="74"/>
      <c r="HO334" s="74"/>
      <c r="HP334" s="74"/>
      <c r="HQ334" s="74"/>
      <c r="HR334" s="74"/>
      <c r="HS334" s="74"/>
      <c r="HT334" s="74"/>
      <c r="HU334" s="74"/>
      <c r="HV334" s="74"/>
      <c r="HW334" s="74"/>
      <c r="HX334" s="74"/>
      <c r="HY334" s="74"/>
      <c r="HZ334" s="74"/>
      <c r="IA334" s="74"/>
      <c r="IB334" s="74"/>
      <c r="IC334" s="74"/>
      <c r="ID334" s="74"/>
      <c r="IE334" s="74"/>
      <c r="IF334" s="74"/>
      <c r="IG334" s="74"/>
      <c r="IH334" s="74"/>
      <c r="II334" s="74"/>
      <c r="IJ334" s="74"/>
      <c r="IK334" s="74"/>
      <c r="IL334" s="74"/>
      <c r="IM334" s="74"/>
    </row>
    <row r="335" spans="1:247" ht="16.5" customHeight="1" x14ac:dyDescent="0.25">
      <c r="A335" s="10" t="s">
        <v>450</v>
      </c>
      <c r="B335" s="157">
        <f t="shared" si="1037"/>
        <v>6519</v>
      </c>
      <c r="C335" s="157">
        <f t="shared" si="1038"/>
        <v>6519</v>
      </c>
      <c r="D335" s="157">
        <f t="shared" si="1039"/>
        <v>6519</v>
      </c>
      <c r="E335" s="157"/>
      <c r="F335" s="229">
        <f t="shared" si="1036"/>
        <v>0</v>
      </c>
      <c r="G335" s="74">
        <f t="shared" si="975"/>
        <v>0</v>
      </c>
      <c r="H335" s="74"/>
      <c r="I335" s="74"/>
      <c r="J335" s="74"/>
      <c r="K335" s="74"/>
      <c r="L335" s="74"/>
      <c r="M335" s="74"/>
      <c r="N335" s="74"/>
      <c r="O335" s="73"/>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196"/>
      <c r="AW335" s="196"/>
      <c r="AX335" s="196"/>
      <c r="AY335" s="196"/>
      <c r="AZ335" s="74"/>
      <c r="BA335" s="74"/>
      <c r="BB335" s="74"/>
      <c r="BC335" s="192"/>
      <c r="BD335" s="192"/>
      <c r="BE335" s="74"/>
      <c r="BF335" s="74"/>
      <c r="BG335" s="192"/>
      <c r="BH335" s="74">
        <v>6519</v>
      </c>
      <c r="BI335" s="74">
        <v>6519</v>
      </c>
      <c r="BJ335" s="74">
        <v>0</v>
      </c>
      <c r="BK335" s="75">
        <f t="shared" si="861"/>
        <v>0</v>
      </c>
      <c r="BL335" s="74"/>
      <c r="BM335" s="74"/>
      <c r="BN335" s="74"/>
      <c r="BO335" s="74"/>
      <c r="BP335" s="74"/>
      <c r="BQ335" s="74"/>
      <c r="BR335" s="74"/>
      <c r="BS335" s="192"/>
      <c r="BT335" s="74"/>
      <c r="BU335" s="74"/>
      <c r="BV335" s="74"/>
      <c r="BW335" s="74"/>
      <c r="BX335" s="73"/>
      <c r="BY335" s="73"/>
      <c r="BZ335" s="74"/>
      <c r="CA335" s="192"/>
      <c r="CB335" s="74"/>
      <c r="CC335" s="74"/>
      <c r="CD335" s="74"/>
      <c r="CE335" s="192"/>
      <c r="CF335" s="74"/>
      <c r="CG335" s="74"/>
      <c r="CH335" s="74"/>
      <c r="CI335" s="74"/>
      <c r="CJ335" s="74"/>
      <c r="CK335" s="74"/>
      <c r="CL335" s="74"/>
      <c r="CM335" s="74"/>
      <c r="CN335" s="73"/>
      <c r="CO335" s="73"/>
      <c r="CP335" s="74"/>
      <c r="CQ335" s="192"/>
      <c r="CR335" s="73"/>
      <c r="CS335" s="73"/>
      <c r="CT335" s="74"/>
      <c r="CU335" s="192"/>
      <c r="CV335" s="74"/>
      <c r="CW335" s="74"/>
      <c r="CX335" s="74"/>
      <c r="CY335" s="192"/>
      <c r="CZ335" s="74"/>
      <c r="DA335" s="74"/>
      <c r="DB335" s="74"/>
      <c r="DC335" s="192"/>
      <c r="DD335" s="74"/>
      <c r="DE335" s="74"/>
      <c r="DF335" s="74"/>
      <c r="DG335" s="192"/>
      <c r="DH335" s="74"/>
      <c r="DI335" s="74"/>
      <c r="DJ335" s="74"/>
      <c r="DK335" s="192"/>
      <c r="DL335" s="74"/>
      <c r="DM335" s="74"/>
      <c r="DN335" s="74"/>
      <c r="DO335" s="192"/>
      <c r="DP335" s="74"/>
      <c r="DQ335" s="74"/>
      <c r="DR335" s="74"/>
      <c r="DS335" s="74"/>
      <c r="DT335" s="74"/>
      <c r="DU335" s="74"/>
      <c r="DV335" s="74"/>
      <c r="DW335" s="74"/>
      <c r="DX335" s="74"/>
      <c r="DY335" s="74"/>
      <c r="DZ335" s="74"/>
      <c r="EA335" s="74"/>
      <c r="EB335" s="74"/>
      <c r="EC335" s="74"/>
      <c r="ED335" s="74"/>
      <c r="EE335" s="74"/>
      <c r="EF335" s="74"/>
      <c r="EG335" s="74"/>
      <c r="EH335" s="74"/>
      <c r="EI335" s="74"/>
      <c r="EJ335" s="192"/>
      <c r="EK335" s="73"/>
      <c r="EL335" s="74"/>
      <c r="EM335" s="192"/>
      <c r="EN335" s="74"/>
      <c r="EO335" s="74"/>
      <c r="EP335" s="74"/>
      <c r="EQ335" s="74"/>
      <c r="ER335" s="74"/>
      <c r="ES335" s="74"/>
      <c r="ET335" s="74"/>
      <c r="EU335" s="74"/>
      <c r="EV335" s="77"/>
      <c r="EW335" s="77"/>
      <c r="EX335" s="77"/>
      <c r="EY335" s="77"/>
      <c r="EZ335" s="74"/>
      <c r="FA335" s="74"/>
      <c r="FB335" s="74"/>
      <c r="FC335" s="74"/>
      <c r="FD335" s="74"/>
      <c r="FE335" s="74"/>
      <c r="FF335" s="74"/>
      <c r="FG335" s="74"/>
      <c r="FH335" s="74"/>
      <c r="FI335" s="74"/>
      <c r="FJ335" s="74"/>
      <c r="FK335" s="74"/>
      <c r="FL335" s="74"/>
      <c r="FM335" s="74"/>
      <c r="FN335" s="74"/>
      <c r="FO335" s="74"/>
      <c r="FP335" s="74"/>
      <c r="FQ335" s="74"/>
      <c r="FR335" s="74"/>
      <c r="FS335" s="74"/>
      <c r="FT335" s="74"/>
      <c r="FU335" s="74"/>
      <c r="FV335" s="74"/>
      <c r="FW335" s="74"/>
      <c r="FX335" s="74"/>
      <c r="FY335" s="74"/>
      <c r="FZ335" s="74"/>
      <c r="GA335" s="74"/>
      <c r="GB335" s="74"/>
      <c r="GC335" s="74"/>
      <c r="GD335" s="74"/>
      <c r="GE335" s="74"/>
      <c r="GF335" s="74"/>
      <c r="GG335" s="74"/>
      <c r="GH335" s="74"/>
      <c r="GI335" s="74"/>
      <c r="GJ335" s="74"/>
      <c r="GK335" s="74"/>
      <c r="GL335" s="74"/>
      <c r="GM335" s="74"/>
      <c r="GN335" s="74"/>
      <c r="GO335" s="74"/>
      <c r="GP335" s="74"/>
      <c r="GQ335" s="74"/>
      <c r="GR335" s="74"/>
      <c r="GS335" s="74"/>
      <c r="GT335" s="74"/>
      <c r="GU335" s="74"/>
      <c r="GV335" s="74"/>
      <c r="GW335" s="74"/>
      <c r="GX335" s="74"/>
      <c r="GY335" s="74"/>
      <c r="GZ335" s="74"/>
      <c r="HA335" s="74"/>
      <c r="HB335" s="74"/>
      <c r="HC335" s="74"/>
      <c r="HD335" s="74"/>
      <c r="HE335" s="74"/>
      <c r="HF335" s="74"/>
      <c r="HG335" s="74"/>
      <c r="HH335" s="74"/>
      <c r="HI335" s="74"/>
      <c r="HJ335" s="74"/>
      <c r="HK335" s="74"/>
      <c r="HL335" s="74"/>
      <c r="HM335" s="74"/>
      <c r="HN335" s="74"/>
      <c r="HO335" s="74"/>
      <c r="HP335" s="74"/>
      <c r="HQ335" s="74"/>
      <c r="HR335" s="74"/>
      <c r="HS335" s="74"/>
      <c r="HT335" s="74"/>
      <c r="HU335" s="74"/>
      <c r="HV335" s="74"/>
      <c r="HW335" s="74"/>
      <c r="HX335" s="74"/>
      <c r="HY335" s="74"/>
      <c r="HZ335" s="74"/>
      <c r="IA335" s="74"/>
      <c r="IB335" s="74"/>
      <c r="IC335" s="74"/>
      <c r="ID335" s="74"/>
      <c r="IE335" s="74"/>
      <c r="IF335" s="74"/>
      <c r="IG335" s="74"/>
      <c r="IH335" s="74"/>
      <c r="II335" s="74"/>
      <c r="IJ335" s="74"/>
      <c r="IK335" s="74"/>
      <c r="IL335" s="74"/>
      <c r="IM335" s="74"/>
    </row>
    <row r="336" spans="1:247" ht="16.5" customHeight="1" x14ac:dyDescent="0.25">
      <c r="A336" s="10" t="s">
        <v>449</v>
      </c>
      <c r="B336" s="157">
        <f t="shared" si="1037"/>
        <v>2958</v>
      </c>
      <c r="C336" s="157">
        <f t="shared" si="1038"/>
        <v>2958</v>
      </c>
      <c r="D336" s="157">
        <f t="shared" si="1039"/>
        <v>2958</v>
      </c>
      <c r="E336" s="157"/>
      <c r="F336" s="229">
        <f t="shared" si="1036"/>
        <v>0</v>
      </c>
      <c r="G336" s="74">
        <f t="shared" si="975"/>
        <v>0</v>
      </c>
      <c r="H336" s="74"/>
      <c r="I336" s="74"/>
      <c r="J336" s="74"/>
      <c r="K336" s="74"/>
      <c r="L336" s="74"/>
      <c r="M336" s="74"/>
      <c r="N336" s="74"/>
      <c r="O336" s="73"/>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196"/>
      <c r="AW336" s="196"/>
      <c r="AX336" s="196"/>
      <c r="AY336" s="196"/>
      <c r="AZ336" s="74"/>
      <c r="BA336" s="74"/>
      <c r="BB336" s="74"/>
      <c r="BC336" s="192"/>
      <c r="BD336" s="192"/>
      <c r="BE336" s="74"/>
      <c r="BF336" s="74"/>
      <c r="BG336" s="192"/>
      <c r="BH336" s="74">
        <v>2958</v>
      </c>
      <c r="BI336" s="74">
        <v>2958</v>
      </c>
      <c r="BJ336" s="74">
        <v>0</v>
      </c>
      <c r="BK336" s="75">
        <f t="shared" ref="BK336:BK398" si="1040">BJ336/BI336*100</f>
        <v>0</v>
      </c>
      <c r="BL336" s="74"/>
      <c r="BM336" s="74"/>
      <c r="BN336" s="74"/>
      <c r="BO336" s="74"/>
      <c r="BP336" s="74"/>
      <c r="BQ336" s="74"/>
      <c r="BR336" s="74"/>
      <c r="BS336" s="192"/>
      <c r="BT336" s="74"/>
      <c r="BU336" s="74"/>
      <c r="BV336" s="74"/>
      <c r="BW336" s="74"/>
      <c r="BX336" s="73"/>
      <c r="BY336" s="73"/>
      <c r="BZ336" s="74"/>
      <c r="CA336" s="192"/>
      <c r="CB336" s="74"/>
      <c r="CC336" s="74"/>
      <c r="CD336" s="74"/>
      <c r="CE336" s="73"/>
      <c r="CF336" s="74"/>
      <c r="CG336" s="74"/>
      <c r="CH336" s="74"/>
      <c r="CI336" s="74"/>
      <c r="CJ336" s="74"/>
      <c r="CK336" s="74"/>
      <c r="CL336" s="74"/>
      <c r="CM336" s="74"/>
      <c r="CN336" s="73"/>
      <c r="CO336" s="73"/>
      <c r="CP336" s="74"/>
      <c r="CQ336" s="192"/>
      <c r="CR336" s="73"/>
      <c r="CS336" s="73"/>
      <c r="CT336" s="74"/>
      <c r="CU336" s="192"/>
      <c r="CV336" s="74"/>
      <c r="CW336" s="74"/>
      <c r="CX336" s="74"/>
      <c r="CY336" s="192"/>
      <c r="CZ336" s="74"/>
      <c r="DA336" s="74"/>
      <c r="DB336" s="74"/>
      <c r="DC336" s="192"/>
      <c r="DD336" s="74"/>
      <c r="DE336" s="74"/>
      <c r="DF336" s="74"/>
      <c r="DG336" s="192"/>
      <c r="DH336" s="74"/>
      <c r="DI336" s="74"/>
      <c r="DJ336" s="74"/>
      <c r="DK336" s="192"/>
      <c r="DL336" s="74"/>
      <c r="DM336" s="74"/>
      <c r="DN336" s="74"/>
      <c r="DO336" s="192"/>
      <c r="DP336" s="74"/>
      <c r="DQ336" s="74"/>
      <c r="DR336" s="74"/>
      <c r="DS336" s="74"/>
      <c r="DT336" s="74"/>
      <c r="DU336" s="74"/>
      <c r="DV336" s="74"/>
      <c r="DW336" s="74"/>
      <c r="DX336" s="74"/>
      <c r="DY336" s="74"/>
      <c r="DZ336" s="74"/>
      <c r="EA336" s="74"/>
      <c r="EB336" s="74"/>
      <c r="EC336" s="74"/>
      <c r="ED336" s="74"/>
      <c r="EE336" s="74"/>
      <c r="EF336" s="74"/>
      <c r="EG336" s="74"/>
      <c r="EH336" s="74"/>
      <c r="EI336" s="74"/>
      <c r="EJ336" s="192"/>
      <c r="EK336" s="73"/>
      <c r="EL336" s="74"/>
      <c r="EM336" s="192"/>
      <c r="EN336" s="74"/>
      <c r="EO336" s="74"/>
      <c r="EP336" s="74"/>
      <c r="EQ336" s="74"/>
      <c r="ER336" s="74"/>
      <c r="ES336" s="74"/>
      <c r="ET336" s="74"/>
      <c r="EU336" s="74"/>
      <c r="EV336" s="77"/>
      <c r="EW336" s="77"/>
      <c r="EX336" s="77"/>
      <c r="EY336" s="77"/>
      <c r="EZ336" s="74"/>
      <c r="FA336" s="74"/>
      <c r="FB336" s="74"/>
      <c r="FC336" s="74"/>
      <c r="FD336" s="74"/>
      <c r="FE336" s="74"/>
      <c r="FF336" s="74"/>
      <c r="FG336" s="74"/>
      <c r="FH336" s="74"/>
      <c r="FI336" s="74"/>
      <c r="FJ336" s="74"/>
      <c r="FK336" s="74"/>
      <c r="FL336" s="74"/>
      <c r="FM336" s="74"/>
      <c r="FN336" s="74"/>
      <c r="FO336" s="74"/>
      <c r="FP336" s="74"/>
      <c r="FQ336" s="74"/>
      <c r="FR336" s="74"/>
      <c r="FS336" s="74"/>
      <c r="FT336" s="74"/>
      <c r="FU336" s="74"/>
      <c r="FV336" s="74"/>
      <c r="FW336" s="74"/>
      <c r="FX336" s="74"/>
      <c r="FY336" s="74"/>
      <c r="FZ336" s="74"/>
      <c r="GA336" s="74"/>
      <c r="GB336" s="74"/>
      <c r="GC336" s="74"/>
      <c r="GD336" s="74"/>
      <c r="GE336" s="74"/>
      <c r="GF336" s="74"/>
      <c r="GG336" s="74"/>
      <c r="GH336" s="74"/>
      <c r="GI336" s="74"/>
      <c r="GJ336" s="74"/>
      <c r="GK336" s="74"/>
      <c r="GL336" s="74"/>
      <c r="GM336" s="74"/>
      <c r="GN336" s="74"/>
      <c r="GO336" s="74"/>
      <c r="GP336" s="74"/>
      <c r="GQ336" s="74"/>
      <c r="GR336" s="74"/>
      <c r="GS336" s="74"/>
      <c r="GT336" s="74"/>
      <c r="GU336" s="74"/>
      <c r="GV336" s="74"/>
      <c r="GW336" s="74"/>
      <c r="GX336" s="74"/>
      <c r="GY336" s="74"/>
      <c r="GZ336" s="74"/>
      <c r="HA336" s="74"/>
      <c r="HB336" s="74"/>
      <c r="HC336" s="74"/>
      <c r="HD336" s="74"/>
      <c r="HE336" s="74"/>
      <c r="HF336" s="74"/>
      <c r="HG336" s="74"/>
      <c r="HH336" s="74"/>
      <c r="HI336" s="74"/>
      <c r="HJ336" s="74"/>
      <c r="HK336" s="74"/>
      <c r="HL336" s="74"/>
      <c r="HM336" s="74"/>
      <c r="HN336" s="74"/>
      <c r="HO336" s="74"/>
      <c r="HP336" s="74"/>
      <c r="HQ336" s="74"/>
      <c r="HR336" s="74"/>
      <c r="HS336" s="74"/>
      <c r="HT336" s="74"/>
      <c r="HU336" s="74"/>
      <c r="HV336" s="74"/>
      <c r="HW336" s="74"/>
      <c r="HX336" s="74"/>
      <c r="HY336" s="74"/>
      <c r="HZ336" s="74"/>
      <c r="IA336" s="74"/>
      <c r="IB336" s="74"/>
      <c r="IC336" s="74"/>
      <c r="ID336" s="74"/>
      <c r="IE336" s="74"/>
      <c r="IF336" s="74"/>
      <c r="IG336" s="74"/>
      <c r="IH336" s="74"/>
      <c r="II336" s="74"/>
      <c r="IJ336" s="74"/>
      <c r="IK336" s="74"/>
      <c r="IL336" s="74"/>
      <c r="IM336" s="74"/>
    </row>
    <row r="337" spans="1:247" s="69" customFormat="1" ht="31.5" x14ac:dyDescent="0.25">
      <c r="A337" s="80" t="s">
        <v>263</v>
      </c>
      <c r="B337" s="156">
        <f t="shared" si="1037"/>
        <v>77058.708350000001</v>
      </c>
      <c r="C337" s="156">
        <f t="shared" si="1038"/>
        <v>79344.148350000003</v>
      </c>
      <c r="D337" s="156">
        <f t="shared" si="1039"/>
        <v>79344.148350000003</v>
      </c>
      <c r="E337" s="156"/>
      <c r="F337" s="228">
        <f t="shared" si="1036"/>
        <v>8667.8192600000002</v>
      </c>
      <c r="G337" s="71">
        <f t="shared" si="975"/>
        <v>10.924333350664794</v>
      </c>
      <c r="H337" s="72">
        <f>H338+H339+H340+H341+H342+H343+H344+H345</f>
        <v>2732.2712700000002</v>
      </c>
      <c r="I337" s="72">
        <f>I338+I339+I340+I341+I342+I343+I344+I345</f>
        <v>2732.2712700000002</v>
      </c>
      <c r="J337" s="72">
        <f>J338+J339+J340+J341+J342+J343+J344+J345</f>
        <v>0</v>
      </c>
      <c r="K337" s="72">
        <f>K338+K339+K340+K341+K342+K343+K344+K345</f>
        <v>0</v>
      </c>
      <c r="L337" s="72">
        <f t="shared" ref="L337" si="1041">L338+L339+L340+L341+L342+L343+L344+L345</f>
        <v>571.78800000000001</v>
      </c>
      <c r="M337" s="72">
        <f t="shared" ref="M337:N337" si="1042">M338+M339+M340+M341+M342+M343+M344+M345</f>
        <v>571.78800000000001</v>
      </c>
      <c r="N337" s="72">
        <f t="shared" si="1042"/>
        <v>571.78800000000001</v>
      </c>
      <c r="O337" s="72">
        <f t="shared" si="1013"/>
        <v>100</v>
      </c>
      <c r="P337" s="72">
        <f t="shared" ref="P337" si="1043">P338+P339+P340+P341+P342+P343+P344+P345</f>
        <v>0</v>
      </c>
      <c r="Q337" s="72">
        <f t="shared" ref="Q337:V337" si="1044">Q338+Q339+Q340+Q341+Q342+Q343+Q344+Q345</f>
        <v>0</v>
      </c>
      <c r="R337" s="72">
        <f t="shared" si="1044"/>
        <v>0</v>
      </c>
      <c r="S337" s="72">
        <f t="shared" si="1044"/>
        <v>0</v>
      </c>
      <c r="T337" s="72">
        <f t="shared" ref="T337" si="1045">T338+T339+T340+T341+T342+T343+T344+T345</f>
        <v>714.28570999999999</v>
      </c>
      <c r="U337" s="72">
        <f t="shared" si="1044"/>
        <v>714.28570999999999</v>
      </c>
      <c r="V337" s="72">
        <f t="shared" si="1044"/>
        <v>0</v>
      </c>
      <c r="W337" s="72"/>
      <c r="X337" s="72">
        <f>SUM(X338:X345)</f>
        <v>112.35955</v>
      </c>
      <c r="Y337" s="72">
        <f>SUM(Y338:Y345)</f>
        <v>112.35955</v>
      </c>
      <c r="Z337" s="72">
        <f>SUM(Z338:Z345)</f>
        <v>0</v>
      </c>
      <c r="AA337" s="72"/>
      <c r="AB337" s="72">
        <f>AB338+AB339+AB340+AB341+AB342+AB343+AB344+AB345</f>
        <v>0</v>
      </c>
      <c r="AC337" s="72">
        <f>AC338+AC339+AC340+AC341+AC342+AC343+AC344+AC345</f>
        <v>0</v>
      </c>
      <c r="AD337" s="72">
        <f>AD338+AD339+AD340+AD341+AD342+AD343+AD344+AD345</f>
        <v>0</v>
      </c>
      <c r="AE337" s="71"/>
      <c r="AF337" s="72">
        <f>AF338+AF339+AF340+AF341+AF342+AF343+AF344+AF345</f>
        <v>91.426270000000002</v>
      </c>
      <c r="AG337" s="72">
        <f>AG338+AG339+AG340+AG341+AG342+AG343+AG344+AG345</f>
        <v>91.426270000000002</v>
      </c>
      <c r="AH337" s="72">
        <f>AH338+AH339+AH340+AH341+AH342+AH343+AH344+AH345</f>
        <v>0</v>
      </c>
      <c r="AI337" s="71">
        <f>AH337/AG337*100</f>
        <v>0</v>
      </c>
      <c r="AJ337" s="71"/>
      <c r="AK337" s="72">
        <f>AK338+AK339+AK340+AK341+AK342+AK343+AK344+AK345</f>
        <v>0</v>
      </c>
      <c r="AL337" s="72">
        <f>AL338+AL339+AL340+AL341+AL342+AL343+AL344+AL345</f>
        <v>0</v>
      </c>
      <c r="AM337" s="72">
        <f>AM338+AM339+AM340+AM341+AM342+AM343+AM344+AM345</f>
        <v>0</v>
      </c>
      <c r="AN337" s="72"/>
      <c r="AO337" s="72">
        <f>AO338+AO339+AO340+AO341+AO342+AO343+AO344+AO345</f>
        <v>0</v>
      </c>
      <c r="AP337" s="72">
        <f>AP338+AP339+AP340+AP341+AP342+AP343+AP344+AP345</f>
        <v>0</v>
      </c>
      <c r="AQ337" s="71"/>
      <c r="AR337" s="72">
        <f>AR338+AR339+AR340+AR341+AR342+AR343+AR344+AR345</f>
        <v>6000</v>
      </c>
      <c r="AS337" s="72">
        <f>AS338+AS339+AS340+AS341+AS342+AS343+AS344+AS345</f>
        <v>6000</v>
      </c>
      <c r="AT337" s="72">
        <f>AT338+AT339+AT340+AT341+AT342+AT343+AT344+AT345</f>
        <v>0</v>
      </c>
      <c r="AU337" s="71">
        <f>AT337/AS337*100</f>
        <v>0</v>
      </c>
      <c r="AV337" s="72">
        <f>AV338+AV339+AV340+AV341+AV342+AV343+AV344+AV345</f>
        <v>28165.9</v>
      </c>
      <c r="AW337" s="72">
        <f>AW338+AW339+AW340+AW341+AW342+AW343+AW344+AW345</f>
        <v>28165.9</v>
      </c>
      <c r="AX337" s="72">
        <f>AX338+AX339+AX340+AX341+AX342+AX343+AX344+AX345</f>
        <v>4634.2012800000002</v>
      </c>
      <c r="AY337" s="72">
        <f>AX337/AW337*100</f>
        <v>16.453233448957782</v>
      </c>
      <c r="AZ337" s="72">
        <f>AZ338+AZ339+AZ340+AZ341+AZ342+AZ343+AZ344+AZ345</f>
        <v>8378.8775499999992</v>
      </c>
      <c r="BA337" s="72">
        <f>BA338+BA339+BA340+BA341+BA342+BA343+BA344+BA345</f>
        <v>8378.8775499999992</v>
      </c>
      <c r="BB337" s="72">
        <f>BB338+BB339+BB340+BB341+BB342+BB343+BB344+BB345</f>
        <v>0</v>
      </c>
      <c r="BC337" s="72"/>
      <c r="BD337" s="71"/>
      <c r="BE337" s="72">
        <f>BE338+BE339+BE340+BE341+BE342+BE343+BE344+BE345</f>
        <v>0</v>
      </c>
      <c r="BF337" s="72">
        <f>BF338+BF339+BF340+BF341+BF342+BF343+BF344+BF345</f>
        <v>0</v>
      </c>
      <c r="BG337" s="72">
        <f>BG338+BG339+BG340+BG341+BG342+BG343+BG344+BG345</f>
        <v>0</v>
      </c>
      <c r="BH337" s="72">
        <f t="shared" ref="BH337" si="1046">BH338+BH339+BH340+BH341+BH342+BH343+BH344+BH345</f>
        <v>14133</v>
      </c>
      <c r="BI337" s="72">
        <f t="shared" ref="BI337:BN337" si="1047">BI338+BI339+BI340+BI341+BI342+BI343+BI344+BI345</f>
        <v>14133</v>
      </c>
      <c r="BJ337" s="72">
        <f t="shared" si="1047"/>
        <v>0</v>
      </c>
      <c r="BK337" s="193">
        <f t="shared" si="1040"/>
        <v>0</v>
      </c>
      <c r="BL337" s="72">
        <f t="shared" ref="BL337" si="1048">BL338+BL339+BL340+BL341+BL342+BL343+BL344+BL345</f>
        <v>0</v>
      </c>
      <c r="BM337" s="72">
        <f t="shared" si="1047"/>
        <v>0</v>
      </c>
      <c r="BN337" s="72">
        <f t="shared" si="1047"/>
        <v>0</v>
      </c>
      <c r="BO337" s="71"/>
      <c r="BP337" s="71"/>
      <c r="BQ337" s="72">
        <f>BQ338+BQ339+BQ340+BQ341+BQ342+BQ343+BQ344+BQ345</f>
        <v>0</v>
      </c>
      <c r="BR337" s="72">
        <f>BR338+BR339+BR340+BR341+BR342+BR343+BR344+BR345</f>
        <v>0</v>
      </c>
      <c r="BS337" s="72">
        <f>BS338+BS339+BS340+BS341+BS342+BS343+BS344+BS345</f>
        <v>0</v>
      </c>
      <c r="BT337" s="72"/>
      <c r="BU337" s="72">
        <f>SUM(BU338:BU345)</f>
        <v>5120.5</v>
      </c>
      <c r="BV337" s="72">
        <f>SUM(BV338:BV345)</f>
        <v>0</v>
      </c>
      <c r="BW337" s="71"/>
      <c r="BX337" s="72">
        <f t="shared" ref="BX337:BY337" si="1049">BX338+BX339+BX340+BX341+BX342+BX343+BX344+BX345</f>
        <v>13158.8</v>
      </c>
      <c r="BY337" s="72">
        <f t="shared" si="1049"/>
        <v>10203.74</v>
      </c>
      <c r="BZ337" s="72">
        <f t="shared" ref="BZ337" si="1050">BZ338+BZ339+BZ340+BZ341+BZ342+BZ343+BZ344+BZ345</f>
        <v>2960.73</v>
      </c>
      <c r="CA337" s="72">
        <f>BZ337/BY337*100</f>
        <v>29.016125459880399</v>
      </c>
      <c r="CB337" s="72">
        <f>CB338+CB339+CB340+CB341+CB342+CB343+CB344+CB345</f>
        <v>1000</v>
      </c>
      <c r="CC337" s="72">
        <f>CC338+CC339+CC340+CC341+CC342+CC343+CC344+CC345</f>
        <v>0</v>
      </c>
      <c r="CD337" s="72">
        <f>CD338+CD339+CD340+CD341+CD342+CD343+CD344+CD345</f>
        <v>0</v>
      </c>
      <c r="CE337" s="72"/>
      <c r="CF337" s="72">
        <f>CF338+CF339+CF340+CF341+CF342+CF343+CF344+CF345</f>
        <v>1000</v>
      </c>
      <c r="CG337" s="72">
        <f>CG338+CG339+CG340+CG341+CG342+CG343+CG344+CG345</f>
        <v>2000</v>
      </c>
      <c r="CH337" s="72">
        <f>CH338+CH339+CH340+CH341+CH342+CH343+CH344+CH345</f>
        <v>501.09998000000002</v>
      </c>
      <c r="CI337" s="72">
        <f>CH337/CG337*100</f>
        <v>25.054998999999999</v>
      </c>
      <c r="CJ337" s="72">
        <f>CJ338+CJ339+CJ340+CJ341+CJ342+CJ343+CJ344+CJ345</f>
        <v>500</v>
      </c>
      <c r="CK337" s="72">
        <f>CK338+CK339+CK340+CK341+CK342+CK343+CK344+CK345</f>
        <v>500</v>
      </c>
      <c r="CL337" s="72">
        <f>CL338+CL339+CL340+CL341+CL342+CL343+CL344+CL345</f>
        <v>0</v>
      </c>
      <c r="CM337" s="72">
        <f>CL337/CK337*100</f>
        <v>0</v>
      </c>
      <c r="CN337" s="72">
        <f t="shared" ref="CN337" si="1051">CN338+CN339+CN340+CN341+CN342+CN343+CN344+CN345</f>
        <v>0</v>
      </c>
      <c r="CO337" s="72">
        <f t="shared" ref="CO337:CX337" si="1052">CO338+CO339+CO340+CO341+CO342+CO343+CO344+CO345</f>
        <v>0</v>
      </c>
      <c r="CP337" s="72">
        <f t="shared" si="1052"/>
        <v>0</v>
      </c>
      <c r="CQ337" s="72">
        <f t="shared" si="1052"/>
        <v>0</v>
      </c>
      <c r="CR337" s="72">
        <f t="shared" si="1052"/>
        <v>0</v>
      </c>
      <c r="CS337" s="72">
        <f t="shared" ref="CS337:CU337" si="1053">CS338+CS339+CS340+CS341+CS342+CS343+CS344+CS345</f>
        <v>0</v>
      </c>
      <c r="CT337" s="72">
        <f t="shared" si="1053"/>
        <v>0</v>
      </c>
      <c r="CU337" s="72">
        <f t="shared" si="1053"/>
        <v>0</v>
      </c>
      <c r="CV337" s="72">
        <f t="shared" ref="CV337" si="1054">CV338+CV339+CV340+CV341+CV342+CV343+CV344+CV345</f>
        <v>0</v>
      </c>
      <c r="CW337" s="72">
        <f t="shared" si="1052"/>
        <v>0</v>
      </c>
      <c r="CX337" s="72">
        <f t="shared" si="1052"/>
        <v>0</v>
      </c>
      <c r="CY337" s="72"/>
      <c r="CZ337" s="72">
        <f>CZ338+CZ339+CZ340+CZ341+CZ342+CZ343+CZ344+CZ345</f>
        <v>0</v>
      </c>
      <c r="DA337" s="72">
        <f>DA338+DA339+DA340+DA341+DA342+DA343+DA344+DA345</f>
        <v>0</v>
      </c>
      <c r="DB337" s="72">
        <f>DB338+DB339+DB340+DB341+DB342+DB343+DB344+DB345</f>
        <v>0</v>
      </c>
      <c r="DC337" s="72"/>
      <c r="DD337" s="72">
        <f>DD338+DD339+DD340+DD341+DD342+DD343+DD344+DD345</f>
        <v>0</v>
      </c>
      <c r="DE337" s="72">
        <f>DE338+DE339+DE340+DE341+DE342+DE343+DE344+DE345</f>
        <v>0</v>
      </c>
      <c r="DF337" s="72">
        <f>DF338+DF339+DF340+DF341+DF342+DF343+DF344+DF345</f>
        <v>0</v>
      </c>
      <c r="DG337" s="72"/>
      <c r="DH337" s="72">
        <f>DH338+DH339+DH340+DH341+DH342+DH343+DH344+DH345</f>
        <v>0</v>
      </c>
      <c r="DI337" s="72">
        <f>DI338+DI339+DI340+DI341+DI342+DI343+DI344+DI345</f>
        <v>0</v>
      </c>
      <c r="DJ337" s="72">
        <f>DJ338+DJ339+DJ340+DJ341+DJ342+DJ343+DJ344+DJ345</f>
        <v>0</v>
      </c>
      <c r="DK337" s="72"/>
      <c r="DL337" s="72">
        <f>DL338+DL339+DL340+DL341+DL342+DL343+DL344+DL345</f>
        <v>0</v>
      </c>
      <c r="DM337" s="72">
        <f>DM338+DM339+DM340+DM341+DM342+DM343+DM344+DM345</f>
        <v>0</v>
      </c>
      <c r="DN337" s="72">
        <f>DN338+DN339+DN340+DN341+DN342+DN343+DN344+DN345</f>
        <v>0</v>
      </c>
      <c r="DO337" s="72"/>
      <c r="DP337" s="71"/>
      <c r="DQ337" s="72">
        <f>DQ338+DQ339+DQ340+DQ341+DQ342+DQ343+DQ344+DQ345</f>
        <v>0</v>
      </c>
      <c r="DR337" s="72">
        <f>DR338+DR339+DR340+DR341+DR342+DR343+DR344+DR345</f>
        <v>0</v>
      </c>
      <c r="DS337" s="71"/>
      <c r="DT337" s="71"/>
      <c r="DU337" s="72">
        <f>DU338+DU339+DU340+DU341+DU342+DU343+DU344+DU345</f>
        <v>0</v>
      </c>
      <c r="DV337" s="72">
        <f>DV338+DV339+DV340+DV341+DV342+DV343+DV344+DV345</f>
        <v>0</v>
      </c>
      <c r="DW337" s="71"/>
      <c r="DX337" s="72">
        <f>DX338+DX339+DX340+DX341+DX342+DX343+DX344+DX345</f>
        <v>500</v>
      </c>
      <c r="DY337" s="72">
        <f>DY338+DY339+DY340+DY341+DY342+DY343+DY344+DY345</f>
        <v>500</v>
      </c>
      <c r="DZ337" s="72">
        <f>DZ338+DZ339+DZ340+DZ341+DZ342+DZ343+DZ344+DZ345</f>
        <v>0</v>
      </c>
      <c r="EA337" s="71">
        <f>DZ337/DY337*100</f>
        <v>0</v>
      </c>
      <c r="EB337" s="72"/>
      <c r="EC337" s="72"/>
      <c r="ED337" s="72"/>
      <c r="EE337" s="71"/>
      <c r="EF337" s="72"/>
      <c r="EG337" s="72"/>
      <c r="EH337" s="72"/>
      <c r="EI337" s="71"/>
      <c r="EJ337" s="72"/>
      <c r="EK337" s="72">
        <f>EK338+EK339+EK340+EK341+EK342+EK343+EK344+EK345</f>
        <v>0</v>
      </c>
      <c r="EL337" s="72">
        <f>EL338+EL339+EL340+EL341+EL342+EL343+EL344+EL345</f>
        <v>0</v>
      </c>
      <c r="EM337" s="72">
        <f>EM338+EM339+EM340+EM341+EM342+EM343+EM344+EM345</f>
        <v>0</v>
      </c>
      <c r="EN337" s="72"/>
      <c r="EO337" s="72"/>
      <c r="EP337" s="72"/>
      <c r="EQ337" s="71"/>
      <c r="ER337" s="71"/>
      <c r="ES337" s="71"/>
      <c r="ET337" s="71"/>
      <c r="EU337" s="71"/>
      <c r="EV337" s="76"/>
      <c r="EW337" s="76"/>
      <c r="EX337" s="76"/>
      <c r="EY337" s="76"/>
      <c r="EZ337" s="72"/>
      <c r="FA337" s="72"/>
      <c r="FB337" s="72"/>
      <c r="FC337" s="71"/>
      <c r="FD337" s="72">
        <f>SUM(FD338:FD345)</f>
        <v>0</v>
      </c>
      <c r="FE337" s="72">
        <f>SUM(FE338:FE345)</f>
        <v>0</v>
      </c>
      <c r="FF337" s="72">
        <f>SUM(FF338:FF345)</f>
        <v>0</v>
      </c>
      <c r="FG337" s="71"/>
      <c r="FH337" s="71"/>
      <c r="FI337" s="72"/>
      <c r="FJ337" s="72"/>
      <c r="FK337" s="71"/>
      <c r="FL337" s="71"/>
      <c r="FM337" s="72"/>
      <c r="FN337" s="72"/>
      <c r="FO337" s="71"/>
      <c r="FP337" s="71"/>
      <c r="FQ337" s="72"/>
      <c r="FR337" s="72"/>
      <c r="FS337" s="71"/>
      <c r="FT337" s="72"/>
      <c r="FU337" s="72"/>
      <c r="FV337" s="72"/>
      <c r="FW337" s="71"/>
      <c r="FX337" s="71"/>
      <c r="FY337" s="72"/>
      <c r="FZ337" s="72"/>
      <c r="GA337" s="71"/>
      <c r="GB337" s="71"/>
      <c r="GC337" s="72"/>
      <c r="GD337" s="72"/>
      <c r="GE337" s="71"/>
      <c r="GF337" s="71"/>
      <c r="GG337" s="72">
        <f>SUM(GG338:GG345)</f>
        <v>120</v>
      </c>
      <c r="GH337" s="72">
        <f>SUM(GH338:GH345)</f>
        <v>0</v>
      </c>
      <c r="GI337" s="71">
        <f t="shared" ref="GI337:GI362" si="1055">GH337/GG337*100</f>
        <v>0</v>
      </c>
      <c r="GJ337" s="71"/>
      <c r="GK337" s="72">
        <f>SUM(GK338:GK345)</f>
        <v>0</v>
      </c>
      <c r="GL337" s="72"/>
      <c r="GM337" s="71"/>
      <c r="GN337" s="71"/>
      <c r="GO337" s="72"/>
      <c r="GP337" s="72"/>
      <c r="GQ337" s="71"/>
      <c r="GR337" s="71"/>
      <c r="GS337" s="72"/>
      <c r="GT337" s="72"/>
      <c r="GU337" s="71"/>
      <c r="GV337" s="71"/>
      <c r="GW337" s="72"/>
      <c r="GX337" s="72"/>
      <c r="GY337" s="71"/>
      <c r="GZ337" s="71"/>
      <c r="HA337" s="72"/>
      <c r="HB337" s="72"/>
      <c r="HC337" s="71"/>
      <c r="HD337" s="71"/>
      <c r="HE337" s="72"/>
      <c r="HF337" s="72"/>
      <c r="HG337" s="71"/>
      <c r="HH337" s="71"/>
      <c r="HI337" s="72"/>
      <c r="HJ337" s="72"/>
      <c r="HK337" s="71"/>
      <c r="HL337" s="71"/>
      <c r="HM337" s="72"/>
      <c r="HN337" s="72"/>
      <c r="HO337" s="71"/>
      <c r="HP337" s="71"/>
      <c r="HQ337" s="72"/>
      <c r="HR337" s="72"/>
      <c r="HS337" s="71"/>
      <c r="HT337" s="71"/>
      <c r="HU337" s="72"/>
      <c r="HV337" s="72"/>
      <c r="HW337" s="71"/>
      <c r="HX337" s="71"/>
      <c r="HY337" s="72"/>
      <c r="HZ337" s="72"/>
      <c r="IA337" s="71"/>
      <c r="IB337" s="71"/>
      <c r="IC337" s="72"/>
      <c r="ID337" s="72"/>
      <c r="IE337" s="71"/>
      <c r="IF337" s="71"/>
      <c r="IG337" s="72"/>
      <c r="IH337" s="72"/>
      <c r="II337" s="71"/>
      <c r="IJ337" s="71"/>
      <c r="IK337" s="72"/>
      <c r="IL337" s="72"/>
      <c r="IM337" s="71"/>
    </row>
    <row r="338" spans="1:247" ht="16.5" customHeight="1" x14ac:dyDescent="0.25">
      <c r="A338" s="10" t="s">
        <v>195</v>
      </c>
      <c r="B338" s="157">
        <f t="shared" si="1037"/>
        <v>56925.708350000001</v>
      </c>
      <c r="C338" s="157">
        <f t="shared" si="1038"/>
        <v>54090.648349999996</v>
      </c>
      <c r="D338" s="157">
        <f t="shared" si="1039"/>
        <v>54090.648349999996</v>
      </c>
      <c r="E338" s="157"/>
      <c r="F338" s="229">
        <f t="shared" si="1036"/>
        <v>8667.8192600000002</v>
      </c>
      <c r="G338" s="74">
        <f t="shared" si="975"/>
        <v>16.024617053790593</v>
      </c>
      <c r="H338" s="73">
        <v>2732.2712700000002</v>
      </c>
      <c r="I338" s="73">
        <v>2732.2712700000002</v>
      </c>
      <c r="J338" s="73">
        <v>0</v>
      </c>
      <c r="K338" s="74"/>
      <c r="L338" s="74">
        <v>571.78800000000001</v>
      </c>
      <c r="M338" s="74">
        <v>571.78800000000001</v>
      </c>
      <c r="N338" s="74">
        <v>571.78800000000001</v>
      </c>
      <c r="O338" s="73">
        <f>N338/M338*100</f>
        <v>100</v>
      </c>
      <c r="P338" s="73">
        <v>0</v>
      </c>
      <c r="Q338" s="73">
        <v>0</v>
      </c>
      <c r="R338" s="73">
        <v>0</v>
      </c>
      <c r="S338" s="74"/>
      <c r="T338" s="73">
        <v>714.28570999999999</v>
      </c>
      <c r="U338" s="73">
        <v>714.28570999999999</v>
      </c>
      <c r="V338" s="73">
        <v>0</v>
      </c>
      <c r="W338" s="73"/>
      <c r="X338" s="73">
        <v>112.35955</v>
      </c>
      <c r="Y338" s="73">
        <v>112.35955</v>
      </c>
      <c r="Z338" s="73">
        <v>0</v>
      </c>
      <c r="AA338" s="74"/>
      <c r="AB338" s="73"/>
      <c r="AC338" s="73"/>
      <c r="AD338" s="73"/>
      <c r="AE338" s="74"/>
      <c r="AF338" s="73">
        <v>91.426270000000002</v>
      </c>
      <c r="AG338" s="73">
        <v>91.426270000000002</v>
      </c>
      <c r="AH338" s="73">
        <v>0</v>
      </c>
      <c r="AI338" s="74">
        <f>AH338/AG338*100</f>
        <v>0</v>
      </c>
      <c r="AJ338" s="74"/>
      <c r="AK338" s="73"/>
      <c r="AL338" s="73"/>
      <c r="AM338" s="74"/>
      <c r="AN338" s="74"/>
      <c r="AO338" s="74"/>
      <c r="AP338" s="74"/>
      <c r="AQ338" s="74"/>
      <c r="AR338" s="73">
        <v>0</v>
      </c>
      <c r="AS338" s="73">
        <v>0</v>
      </c>
      <c r="AT338" s="73"/>
      <c r="AU338" s="74"/>
      <c r="AV338" s="73">
        <v>28165.9</v>
      </c>
      <c r="AW338" s="73">
        <v>28165.9</v>
      </c>
      <c r="AX338" s="74">
        <v>4634.2012800000002</v>
      </c>
      <c r="AY338" s="73">
        <f>AX338/AW338*100</f>
        <v>16.453233448957782</v>
      </c>
      <c r="AZ338" s="73">
        <v>8378.8775499999992</v>
      </c>
      <c r="BA338" s="73">
        <v>8378.8775499999992</v>
      </c>
      <c r="BB338" s="73">
        <v>0</v>
      </c>
      <c r="BC338" s="73"/>
      <c r="BD338" s="74"/>
      <c r="BE338" s="73"/>
      <c r="BF338" s="191"/>
      <c r="BG338" s="191"/>
      <c r="BH338" s="73"/>
      <c r="BI338" s="73"/>
      <c r="BJ338" s="191"/>
      <c r="BK338" s="75"/>
      <c r="BL338" s="73"/>
      <c r="BM338" s="73"/>
      <c r="BN338" s="191"/>
      <c r="BO338" s="74"/>
      <c r="BP338" s="74"/>
      <c r="BQ338" s="73"/>
      <c r="BR338" s="191"/>
      <c r="BS338" s="191"/>
      <c r="BT338" s="73"/>
      <c r="BU338" s="73"/>
      <c r="BV338" s="73"/>
      <c r="BW338" s="74"/>
      <c r="BX338" s="73">
        <v>13158.8</v>
      </c>
      <c r="BY338" s="73">
        <v>10203.74</v>
      </c>
      <c r="BZ338" s="73">
        <v>2960.73</v>
      </c>
      <c r="CA338" s="73">
        <f>BZ338/BY338*100</f>
        <v>29.016125459880399</v>
      </c>
      <c r="CB338" s="73">
        <v>1000</v>
      </c>
      <c r="CC338" s="73"/>
      <c r="CD338" s="73"/>
      <c r="CE338" s="73"/>
      <c r="CF338" s="73">
        <v>1000</v>
      </c>
      <c r="CG338" s="73">
        <v>2000</v>
      </c>
      <c r="CH338" s="163">
        <v>501.09998000000002</v>
      </c>
      <c r="CI338" s="73">
        <f>CH338/CG338*100</f>
        <v>25.054998999999999</v>
      </c>
      <c r="CJ338" s="73">
        <v>500</v>
      </c>
      <c r="CK338" s="73">
        <v>500</v>
      </c>
      <c r="CL338" s="163"/>
      <c r="CM338" s="73">
        <f>CL338/CK338*100</f>
        <v>0</v>
      </c>
      <c r="CN338" s="73"/>
      <c r="CO338" s="73"/>
      <c r="CP338" s="191"/>
      <c r="CQ338" s="191"/>
      <c r="CR338" s="73"/>
      <c r="CS338" s="73"/>
      <c r="CT338" s="191"/>
      <c r="CU338" s="191"/>
      <c r="CV338" s="73"/>
      <c r="CW338" s="73"/>
      <c r="CX338" s="73"/>
      <c r="CY338" s="73"/>
      <c r="CZ338" s="73"/>
      <c r="DA338" s="73"/>
      <c r="DB338" s="73"/>
      <c r="DC338" s="73"/>
      <c r="DD338" s="73"/>
      <c r="DE338" s="73"/>
      <c r="DF338" s="73"/>
      <c r="DG338" s="73"/>
      <c r="DH338" s="73"/>
      <c r="DI338" s="73"/>
      <c r="DJ338" s="73"/>
      <c r="DK338" s="73"/>
      <c r="DL338" s="73"/>
      <c r="DM338" s="73"/>
      <c r="DN338" s="73"/>
      <c r="DO338" s="73"/>
      <c r="DP338" s="74"/>
      <c r="DQ338" s="73"/>
      <c r="DR338" s="73"/>
      <c r="DS338" s="74"/>
      <c r="DT338" s="74"/>
      <c r="DU338" s="73"/>
      <c r="DV338" s="73"/>
      <c r="DW338" s="74"/>
      <c r="DX338" s="73">
        <v>500</v>
      </c>
      <c r="DY338" s="73">
        <v>500</v>
      </c>
      <c r="DZ338" s="73"/>
      <c r="EA338" s="74">
        <f>DZ338/DY338*100</f>
        <v>0</v>
      </c>
      <c r="EB338" s="73"/>
      <c r="EC338" s="73"/>
      <c r="ED338" s="73"/>
      <c r="EE338" s="74"/>
      <c r="EF338" s="73"/>
      <c r="EG338" s="73"/>
      <c r="EH338" s="73"/>
      <c r="EI338" s="74"/>
      <c r="EJ338" s="191"/>
      <c r="EK338" s="73"/>
      <c r="EL338" s="191"/>
      <c r="EM338" s="191"/>
      <c r="EN338" s="73"/>
      <c r="EO338" s="73"/>
      <c r="EP338" s="73"/>
      <c r="EQ338" s="74"/>
      <c r="ER338" s="74"/>
      <c r="ES338" s="74"/>
      <c r="ET338" s="74"/>
      <c r="EU338" s="74"/>
      <c r="EV338" s="77"/>
      <c r="EW338" s="77"/>
      <c r="EX338" s="77"/>
      <c r="EY338" s="77"/>
      <c r="EZ338" s="73"/>
      <c r="FA338" s="73"/>
      <c r="FB338" s="73"/>
      <c r="FC338" s="74"/>
      <c r="FD338" s="73"/>
      <c r="FE338" s="73"/>
      <c r="FF338" s="73"/>
      <c r="FG338" s="74"/>
      <c r="FH338" s="74"/>
      <c r="FI338" s="73"/>
      <c r="FJ338" s="73"/>
      <c r="FK338" s="74"/>
      <c r="FL338" s="74"/>
      <c r="FM338" s="73"/>
      <c r="FN338" s="73"/>
      <c r="FO338" s="74"/>
      <c r="FP338" s="74"/>
      <c r="FQ338" s="73"/>
      <c r="FR338" s="73"/>
      <c r="FS338" s="74"/>
      <c r="FT338" s="73"/>
      <c r="FU338" s="73"/>
      <c r="FV338" s="73"/>
      <c r="FW338" s="74"/>
      <c r="FX338" s="74"/>
      <c r="FY338" s="73"/>
      <c r="FZ338" s="73"/>
      <c r="GA338" s="74"/>
      <c r="GB338" s="74"/>
      <c r="GC338" s="73"/>
      <c r="GD338" s="73"/>
      <c r="GE338" s="74"/>
      <c r="GF338" s="74"/>
      <c r="GG338" s="73">
        <v>120</v>
      </c>
      <c r="GH338" s="73">
        <v>0</v>
      </c>
      <c r="GI338" s="74">
        <f t="shared" si="1055"/>
        <v>0</v>
      </c>
      <c r="GJ338" s="74"/>
      <c r="GK338" s="73"/>
      <c r="GL338" s="73"/>
      <c r="GM338" s="74"/>
      <c r="GN338" s="74"/>
      <c r="GO338" s="73"/>
      <c r="GP338" s="73"/>
      <c r="GQ338" s="74"/>
      <c r="GR338" s="74"/>
      <c r="GS338" s="73"/>
      <c r="GT338" s="73"/>
      <c r="GU338" s="74"/>
      <c r="GV338" s="74"/>
      <c r="GW338" s="73"/>
      <c r="GX338" s="73"/>
      <c r="GY338" s="74"/>
      <c r="GZ338" s="74"/>
      <c r="HA338" s="73"/>
      <c r="HB338" s="73"/>
      <c r="HC338" s="74"/>
      <c r="HD338" s="74"/>
      <c r="HE338" s="73"/>
      <c r="HF338" s="73"/>
      <c r="HG338" s="74"/>
      <c r="HH338" s="74"/>
      <c r="HI338" s="73"/>
      <c r="HJ338" s="73"/>
      <c r="HK338" s="74"/>
      <c r="HL338" s="74"/>
      <c r="HM338" s="73"/>
      <c r="HN338" s="73"/>
      <c r="HO338" s="74"/>
      <c r="HP338" s="74"/>
      <c r="HQ338" s="73"/>
      <c r="HR338" s="73"/>
      <c r="HS338" s="74"/>
      <c r="HT338" s="74"/>
      <c r="HU338" s="73"/>
      <c r="HV338" s="73"/>
      <c r="HW338" s="74"/>
      <c r="HX338" s="74"/>
      <c r="HY338" s="73"/>
      <c r="HZ338" s="73"/>
      <c r="IA338" s="74"/>
      <c r="IB338" s="74"/>
      <c r="IC338" s="73"/>
      <c r="ID338" s="73"/>
      <c r="IE338" s="74"/>
      <c r="IF338" s="74"/>
      <c r="IG338" s="73"/>
      <c r="IH338" s="73"/>
      <c r="II338" s="74"/>
      <c r="IJ338" s="74"/>
      <c r="IK338" s="73"/>
      <c r="IL338" s="73"/>
      <c r="IM338" s="74"/>
    </row>
    <row r="339" spans="1:247" ht="15.75" x14ac:dyDescent="0.25">
      <c r="A339" s="10" t="s">
        <v>452</v>
      </c>
      <c r="B339" s="157">
        <f t="shared" si="1037"/>
        <v>5589</v>
      </c>
      <c r="C339" s="157">
        <f t="shared" si="1038"/>
        <v>5589</v>
      </c>
      <c r="D339" s="157">
        <f t="shared" si="1039"/>
        <v>5589</v>
      </c>
      <c r="E339" s="157"/>
      <c r="F339" s="229">
        <f t="shared" si="1036"/>
        <v>0</v>
      </c>
      <c r="G339" s="74">
        <f t="shared" si="975"/>
        <v>0</v>
      </c>
      <c r="H339" s="74"/>
      <c r="I339" s="74"/>
      <c r="J339" s="74"/>
      <c r="K339" s="74"/>
      <c r="L339" s="74"/>
      <c r="M339" s="74"/>
      <c r="N339" s="74"/>
      <c r="O339" s="73"/>
      <c r="P339" s="74"/>
      <c r="Q339" s="74"/>
      <c r="R339" s="74"/>
      <c r="S339" s="74"/>
      <c r="T339" s="74"/>
      <c r="U339" s="74"/>
      <c r="V339" s="74"/>
      <c r="W339" s="74"/>
      <c r="X339" s="74"/>
      <c r="Y339" s="74"/>
      <c r="Z339" s="74"/>
      <c r="AA339" s="74"/>
      <c r="AB339" s="74"/>
      <c r="AC339" s="74"/>
      <c r="AD339" s="74"/>
      <c r="AE339" s="74"/>
      <c r="AF339" s="74"/>
      <c r="AG339" s="74"/>
      <c r="AH339" s="74"/>
      <c r="AI339" s="74"/>
      <c r="AJ339" s="74"/>
      <c r="AK339" s="74"/>
      <c r="AL339" s="74"/>
      <c r="AM339" s="74"/>
      <c r="AN339" s="74"/>
      <c r="AO339" s="74"/>
      <c r="AP339" s="74"/>
      <c r="AQ339" s="74"/>
      <c r="AR339" s="74"/>
      <c r="AS339" s="74"/>
      <c r="AT339" s="74"/>
      <c r="AU339" s="74"/>
      <c r="AV339" s="196"/>
      <c r="AW339" s="196"/>
      <c r="AX339" s="196"/>
      <c r="AY339" s="196"/>
      <c r="AZ339" s="74"/>
      <c r="BA339" s="74"/>
      <c r="BB339" s="74"/>
      <c r="BC339" s="192"/>
      <c r="BD339" s="74"/>
      <c r="BE339" s="74"/>
      <c r="BF339" s="74"/>
      <c r="BG339" s="192"/>
      <c r="BH339" s="74">
        <v>5589</v>
      </c>
      <c r="BI339" s="74">
        <v>5589</v>
      </c>
      <c r="BJ339" s="74">
        <v>0</v>
      </c>
      <c r="BK339" s="75">
        <f t="shared" si="1040"/>
        <v>0</v>
      </c>
      <c r="BL339" s="74"/>
      <c r="BM339" s="74"/>
      <c r="BN339" s="74"/>
      <c r="BO339" s="74"/>
      <c r="BP339" s="74"/>
      <c r="BQ339" s="74"/>
      <c r="BR339" s="74"/>
      <c r="BS339" s="192"/>
      <c r="BT339" s="74"/>
      <c r="BU339" s="74"/>
      <c r="BV339" s="74"/>
      <c r="BW339" s="74"/>
      <c r="BX339" s="73"/>
      <c r="BY339" s="73"/>
      <c r="BZ339" s="74"/>
      <c r="CA339" s="192"/>
      <c r="CB339" s="74"/>
      <c r="CC339" s="74"/>
      <c r="CD339" s="74"/>
      <c r="CE339" s="192"/>
      <c r="CF339" s="74"/>
      <c r="CG339" s="74"/>
      <c r="CH339" s="74"/>
      <c r="CI339" s="74"/>
      <c r="CJ339" s="74"/>
      <c r="CK339" s="74"/>
      <c r="CL339" s="74"/>
      <c r="CM339" s="74"/>
      <c r="CN339" s="73"/>
      <c r="CO339" s="73"/>
      <c r="CP339" s="74"/>
      <c r="CQ339" s="192"/>
      <c r="CR339" s="73"/>
      <c r="CS339" s="73"/>
      <c r="CT339" s="74"/>
      <c r="CU339" s="192"/>
      <c r="CV339" s="74"/>
      <c r="CW339" s="74"/>
      <c r="CX339" s="74"/>
      <c r="CY339" s="192"/>
      <c r="CZ339" s="74"/>
      <c r="DA339" s="74"/>
      <c r="DB339" s="74"/>
      <c r="DC339" s="192"/>
      <c r="DD339" s="74"/>
      <c r="DE339" s="74"/>
      <c r="DF339" s="74"/>
      <c r="DG339" s="192"/>
      <c r="DH339" s="74"/>
      <c r="DI339" s="74"/>
      <c r="DJ339" s="74"/>
      <c r="DK339" s="192"/>
      <c r="DL339" s="74"/>
      <c r="DM339" s="74"/>
      <c r="DN339" s="74"/>
      <c r="DO339" s="192"/>
      <c r="DP339" s="74"/>
      <c r="DQ339" s="74"/>
      <c r="DR339" s="74"/>
      <c r="DS339" s="74"/>
      <c r="DT339" s="74"/>
      <c r="DU339" s="74"/>
      <c r="DV339" s="74"/>
      <c r="DW339" s="74"/>
      <c r="DX339" s="74"/>
      <c r="DY339" s="74"/>
      <c r="DZ339" s="74"/>
      <c r="EA339" s="74"/>
      <c r="EB339" s="74"/>
      <c r="EC339" s="74"/>
      <c r="ED339" s="74"/>
      <c r="EE339" s="74"/>
      <c r="EF339" s="74"/>
      <c r="EG339" s="74"/>
      <c r="EH339" s="74"/>
      <c r="EI339" s="74"/>
      <c r="EJ339" s="192"/>
      <c r="EK339" s="73"/>
      <c r="EL339" s="74"/>
      <c r="EM339" s="192"/>
      <c r="EN339" s="74"/>
      <c r="EO339" s="74"/>
      <c r="EP339" s="74"/>
      <c r="EQ339" s="74"/>
      <c r="ER339" s="74"/>
      <c r="ES339" s="74"/>
      <c r="ET339" s="74"/>
      <c r="EU339" s="74"/>
      <c r="EV339" s="77"/>
      <c r="EW339" s="77"/>
      <c r="EX339" s="77"/>
      <c r="EY339" s="77"/>
      <c r="EZ339" s="74"/>
      <c r="FA339" s="74"/>
      <c r="FB339" s="74"/>
      <c r="FC339" s="74"/>
      <c r="FD339" s="74"/>
      <c r="FE339" s="74"/>
      <c r="FF339" s="74"/>
      <c r="FG339" s="74"/>
      <c r="FH339" s="74"/>
      <c r="FI339" s="74"/>
      <c r="FJ339" s="74"/>
      <c r="FK339" s="74"/>
      <c r="FL339" s="74"/>
      <c r="FM339" s="74"/>
      <c r="FN339" s="74"/>
      <c r="FO339" s="74"/>
      <c r="FP339" s="74"/>
      <c r="FQ339" s="74"/>
      <c r="FR339" s="74"/>
      <c r="FS339" s="74"/>
      <c r="FT339" s="74"/>
      <c r="FU339" s="74"/>
      <c r="FV339" s="74"/>
      <c r="FW339" s="74"/>
      <c r="FX339" s="74"/>
      <c r="FY339" s="74"/>
      <c r="FZ339" s="74"/>
      <c r="GA339" s="74"/>
      <c r="GB339" s="74"/>
      <c r="GC339" s="74"/>
      <c r="GD339" s="74"/>
      <c r="GE339" s="74"/>
      <c r="GF339" s="74"/>
      <c r="GG339" s="74"/>
      <c r="GH339" s="74"/>
      <c r="GI339" s="74"/>
      <c r="GJ339" s="74"/>
      <c r="GK339" s="74"/>
      <c r="GL339" s="74"/>
      <c r="GM339" s="74"/>
      <c r="GN339" s="74"/>
      <c r="GO339" s="74"/>
      <c r="GP339" s="74"/>
      <c r="GQ339" s="74"/>
      <c r="GR339" s="74"/>
      <c r="GS339" s="74"/>
      <c r="GT339" s="74"/>
      <c r="GU339" s="74"/>
      <c r="GV339" s="74"/>
      <c r="GW339" s="74"/>
      <c r="GX339" s="74"/>
      <c r="GY339" s="74"/>
      <c r="GZ339" s="74"/>
      <c r="HA339" s="74"/>
      <c r="HB339" s="74"/>
      <c r="HC339" s="74"/>
      <c r="HD339" s="74"/>
      <c r="HE339" s="74"/>
      <c r="HF339" s="74"/>
      <c r="HG339" s="74"/>
      <c r="HH339" s="74"/>
      <c r="HI339" s="74"/>
      <c r="HJ339" s="74"/>
      <c r="HK339" s="74"/>
      <c r="HL339" s="74"/>
      <c r="HM339" s="74"/>
      <c r="HN339" s="74"/>
      <c r="HO339" s="74"/>
      <c r="HP339" s="74"/>
      <c r="HQ339" s="74"/>
      <c r="HR339" s="74"/>
      <c r="HS339" s="74"/>
      <c r="HT339" s="74"/>
      <c r="HU339" s="74"/>
      <c r="HV339" s="74"/>
      <c r="HW339" s="74"/>
      <c r="HX339" s="74"/>
      <c r="HY339" s="74"/>
      <c r="HZ339" s="74"/>
      <c r="IA339" s="74"/>
      <c r="IB339" s="74"/>
      <c r="IC339" s="74"/>
      <c r="ID339" s="74"/>
      <c r="IE339" s="74"/>
      <c r="IF339" s="74"/>
      <c r="IG339" s="74"/>
      <c r="IH339" s="74"/>
      <c r="II339" s="74"/>
      <c r="IJ339" s="74"/>
      <c r="IK339" s="74"/>
      <c r="IL339" s="74"/>
      <c r="IM339" s="74"/>
    </row>
    <row r="340" spans="1:247" ht="15.75" x14ac:dyDescent="0.25">
      <c r="A340" s="10" t="s">
        <v>453</v>
      </c>
      <c r="B340" s="157">
        <f t="shared" si="1037"/>
        <v>2643</v>
      </c>
      <c r="C340" s="157">
        <f t="shared" si="1038"/>
        <v>2643</v>
      </c>
      <c r="D340" s="157">
        <f t="shared" si="1039"/>
        <v>2643</v>
      </c>
      <c r="E340" s="157"/>
      <c r="F340" s="229">
        <f t="shared" si="1036"/>
        <v>0</v>
      </c>
      <c r="G340" s="74">
        <f t="shared" si="975"/>
        <v>0</v>
      </c>
      <c r="H340" s="74"/>
      <c r="I340" s="74"/>
      <c r="J340" s="74"/>
      <c r="K340" s="74"/>
      <c r="L340" s="74"/>
      <c r="M340" s="74"/>
      <c r="N340" s="74"/>
      <c r="O340" s="73"/>
      <c r="P340" s="74"/>
      <c r="Q340" s="74"/>
      <c r="R340" s="74"/>
      <c r="S340" s="74"/>
      <c r="T340" s="74"/>
      <c r="U340" s="74"/>
      <c r="V340" s="74"/>
      <c r="W340" s="74"/>
      <c r="X340" s="74"/>
      <c r="Y340" s="74"/>
      <c r="Z340" s="74"/>
      <c r="AA340" s="74"/>
      <c r="AB340" s="74"/>
      <c r="AC340" s="74"/>
      <c r="AD340" s="74"/>
      <c r="AE340" s="74"/>
      <c r="AF340" s="74"/>
      <c r="AG340" s="74"/>
      <c r="AH340" s="74"/>
      <c r="AI340" s="74"/>
      <c r="AJ340" s="74"/>
      <c r="AK340" s="74"/>
      <c r="AL340" s="74"/>
      <c r="AM340" s="74"/>
      <c r="AN340" s="74"/>
      <c r="AO340" s="74"/>
      <c r="AP340" s="74"/>
      <c r="AQ340" s="74"/>
      <c r="AR340" s="74"/>
      <c r="AS340" s="74"/>
      <c r="AT340" s="74"/>
      <c r="AU340" s="74"/>
      <c r="AV340" s="196"/>
      <c r="AW340" s="196"/>
      <c r="AX340" s="196"/>
      <c r="AY340" s="196"/>
      <c r="AZ340" s="74"/>
      <c r="BA340" s="74"/>
      <c r="BB340" s="74"/>
      <c r="BC340" s="192"/>
      <c r="BD340" s="74"/>
      <c r="BE340" s="74"/>
      <c r="BF340" s="74"/>
      <c r="BG340" s="192"/>
      <c r="BH340" s="74">
        <v>2643</v>
      </c>
      <c r="BI340" s="74">
        <v>2643</v>
      </c>
      <c r="BJ340" s="74">
        <v>0</v>
      </c>
      <c r="BK340" s="75">
        <f t="shared" si="1040"/>
        <v>0</v>
      </c>
      <c r="BL340" s="74"/>
      <c r="BM340" s="74"/>
      <c r="BN340" s="74"/>
      <c r="BO340" s="74"/>
      <c r="BP340" s="74"/>
      <c r="BQ340" s="74"/>
      <c r="BR340" s="74"/>
      <c r="BS340" s="192"/>
      <c r="BT340" s="74"/>
      <c r="BU340" s="74"/>
      <c r="BV340" s="74"/>
      <c r="BW340" s="74"/>
      <c r="BX340" s="73"/>
      <c r="BY340" s="73"/>
      <c r="BZ340" s="74"/>
      <c r="CA340" s="192"/>
      <c r="CB340" s="74"/>
      <c r="CC340" s="74"/>
      <c r="CD340" s="74"/>
      <c r="CE340" s="192"/>
      <c r="CF340" s="74"/>
      <c r="CG340" s="74"/>
      <c r="CH340" s="74"/>
      <c r="CI340" s="74"/>
      <c r="CJ340" s="74"/>
      <c r="CK340" s="74"/>
      <c r="CL340" s="74"/>
      <c r="CM340" s="74"/>
      <c r="CN340" s="73"/>
      <c r="CO340" s="73"/>
      <c r="CP340" s="74"/>
      <c r="CQ340" s="192"/>
      <c r="CR340" s="73"/>
      <c r="CS340" s="73"/>
      <c r="CT340" s="74"/>
      <c r="CU340" s="192"/>
      <c r="CV340" s="74"/>
      <c r="CW340" s="74"/>
      <c r="CX340" s="74"/>
      <c r="CY340" s="192"/>
      <c r="CZ340" s="74"/>
      <c r="DA340" s="74"/>
      <c r="DB340" s="74"/>
      <c r="DC340" s="192"/>
      <c r="DD340" s="74"/>
      <c r="DE340" s="74"/>
      <c r="DF340" s="74"/>
      <c r="DG340" s="192"/>
      <c r="DH340" s="74"/>
      <c r="DI340" s="74"/>
      <c r="DJ340" s="74"/>
      <c r="DK340" s="192"/>
      <c r="DL340" s="74"/>
      <c r="DM340" s="74"/>
      <c r="DN340" s="74"/>
      <c r="DO340" s="192"/>
      <c r="DP340" s="74"/>
      <c r="DQ340" s="74"/>
      <c r="DR340" s="74"/>
      <c r="DS340" s="74"/>
      <c r="DT340" s="74"/>
      <c r="DU340" s="74"/>
      <c r="DV340" s="74"/>
      <c r="DW340" s="74"/>
      <c r="DX340" s="74"/>
      <c r="DY340" s="74"/>
      <c r="DZ340" s="74"/>
      <c r="EA340" s="74"/>
      <c r="EB340" s="74"/>
      <c r="EC340" s="74"/>
      <c r="ED340" s="74"/>
      <c r="EE340" s="74"/>
      <c r="EF340" s="74"/>
      <c r="EG340" s="74"/>
      <c r="EH340" s="74"/>
      <c r="EI340" s="74"/>
      <c r="EJ340" s="192"/>
      <c r="EK340" s="73"/>
      <c r="EL340" s="74"/>
      <c r="EM340" s="192"/>
      <c r="EN340" s="74"/>
      <c r="EO340" s="74"/>
      <c r="EP340" s="74"/>
      <c r="EQ340" s="74"/>
      <c r="ER340" s="74"/>
      <c r="ES340" s="74"/>
      <c r="ET340" s="74"/>
      <c r="EU340" s="74"/>
      <c r="EV340" s="77"/>
      <c r="EW340" s="77"/>
      <c r="EX340" s="77"/>
      <c r="EY340" s="77"/>
      <c r="EZ340" s="74"/>
      <c r="FA340" s="74"/>
      <c r="FB340" s="74"/>
      <c r="FC340" s="74"/>
      <c r="FD340" s="74"/>
      <c r="FE340" s="74"/>
      <c r="FF340" s="74"/>
      <c r="FG340" s="74"/>
      <c r="FH340" s="74"/>
      <c r="FI340" s="74"/>
      <c r="FJ340" s="74"/>
      <c r="FK340" s="74"/>
      <c r="FL340" s="74"/>
      <c r="FM340" s="74"/>
      <c r="FN340" s="74"/>
      <c r="FO340" s="74"/>
      <c r="FP340" s="74"/>
      <c r="FQ340" s="74"/>
      <c r="FR340" s="74"/>
      <c r="FS340" s="74"/>
      <c r="FT340" s="74"/>
      <c r="FU340" s="74"/>
      <c r="FV340" s="74"/>
      <c r="FW340" s="74"/>
      <c r="FX340" s="74"/>
      <c r="FY340" s="74"/>
      <c r="FZ340" s="74"/>
      <c r="GA340" s="74"/>
      <c r="GB340" s="74"/>
      <c r="GC340" s="74"/>
      <c r="GD340" s="74"/>
      <c r="GE340" s="74"/>
      <c r="GF340" s="74"/>
      <c r="GG340" s="74"/>
      <c r="GH340" s="74"/>
      <c r="GI340" s="74"/>
      <c r="GJ340" s="74"/>
      <c r="GK340" s="74"/>
      <c r="GL340" s="74"/>
      <c r="GM340" s="74"/>
      <c r="GN340" s="74"/>
      <c r="GO340" s="74"/>
      <c r="GP340" s="74"/>
      <c r="GQ340" s="74"/>
      <c r="GR340" s="74"/>
      <c r="GS340" s="74"/>
      <c r="GT340" s="74"/>
      <c r="GU340" s="74"/>
      <c r="GV340" s="74"/>
      <c r="GW340" s="74"/>
      <c r="GX340" s="74"/>
      <c r="GY340" s="74"/>
      <c r="GZ340" s="74"/>
      <c r="HA340" s="74"/>
      <c r="HB340" s="74"/>
      <c r="HC340" s="74"/>
      <c r="HD340" s="74"/>
      <c r="HE340" s="74"/>
      <c r="HF340" s="74"/>
      <c r="HG340" s="74"/>
      <c r="HH340" s="74"/>
      <c r="HI340" s="74"/>
      <c r="HJ340" s="74"/>
      <c r="HK340" s="74"/>
      <c r="HL340" s="74"/>
      <c r="HM340" s="74"/>
      <c r="HN340" s="74"/>
      <c r="HO340" s="74"/>
      <c r="HP340" s="74"/>
      <c r="HQ340" s="74"/>
      <c r="HR340" s="74"/>
      <c r="HS340" s="74"/>
      <c r="HT340" s="74"/>
      <c r="HU340" s="74"/>
      <c r="HV340" s="74"/>
      <c r="HW340" s="74"/>
      <c r="HX340" s="74"/>
      <c r="HY340" s="74"/>
      <c r="HZ340" s="74"/>
      <c r="IA340" s="74"/>
      <c r="IB340" s="74"/>
      <c r="IC340" s="74"/>
      <c r="ID340" s="74"/>
      <c r="IE340" s="74"/>
      <c r="IF340" s="74"/>
      <c r="IG340" s="74"/>
      <c r="IH340" s="74"/>
      <c r="II340" s="74"/>
      <c r="IJ340" s="74"/>
      <c r="IK340" s="74"/>
      <c r="IL340" s="74"/>
      <c r="IM340" s="74"/>
    </row>
    <row r="341" spans="1:247" ht="15.75" x14ac:dyDescent="0.25">
      <c r="A341" s="10" t="s">
        <v>454</v>
      </c>
      <c r="B341" s="157">
        <f t="shared" si="1037"/>
        <v>2718</v>
      </c>
      <c r="C341" s="157">
        <f t="shared" si="1038"/>
        <v>2718</v>
      </c>
      <c r="D341" s="157">
        <f t="shared" si="1039"/>
        <v>2718</v>
      </c>
      <c r="E341" s="157"/>
      <c r="F341" s="229">
        <f t="shared" si="1036"/>
        <v>0</v>
      </c>
      <c r="G341" s="74">
        <f t="shared" si="975"/>
        <v>0</v>
      </c>
      <c r="H341" s="74"/>
      <c r="I341" s="74"/>
      <c r="J341" s="74"/>
      <c r="K341" s="74"/>
      <c r="L341" s="74"/>
      <c r="M341" s="74"/>
      <c r="N341" s="74"/>
      <c r="O341" s="73"/>
      <c r="P341" s="74"/>
      <c r="Q341" s="74"/>
      <c r="R341" s="74"/>
      <c r="S341" s="74"/>
      <c r="T341" s="74"/>
      <c r="U341" s="74"/>
      <c r="V341" s="74"/>
      <c r="W341" s="74"/>
      <c r="X341" s="74"/>
      <c r="Y341" s="74"/>
      <c r="Z341" s="74"/>
      <c r="AA341" s="74"/>
      <c r="AB341" s="74"/>
      <c r="AC341" s="74"/>
      <c r="AD341" s="74"/>
      <c r="AE341" s="74"/>
      <c r="AF341" s="74"/>
      <c r="AG341" s="74"/>
      <c r="AH341" s="74"/>
      <c r="AI341" s="74"/>
      <c r="AJ341" s="74"/>
      <c r="AK341" s="74"/>
      <c r="AL341" s="74"/>
      <c r="AM341" s="74"/>
      <c r="AN341" s="74"/>
      <c r="AO341" s="74"/>
      <c r="AP341" s="74"/>
      <c r="AQ341" s="74"/>
      <c r="AR341" s="74"/>
      <c r="AS341" s="74"/>
      <c r="AT341" s="74"/>
      <c r="AU341" s="74"/>
      <c r="AV341" s="196"/>
      <c r="AW341" s="196"/>
      <c r="AX341" s="196"/>
      <c r="AY341" s="196"/>
      <c r="AZ341" s="74"/>
      <c r="BA341" s="74"/>
      <c r="BB341" s="74"/>
      <c r="BC341" s="192"/>
      <c r="BD341" s="74"/>
      <c r="BE341" s="74"/>
      <c r="BF341" s="74"/>
      <c r="BG341" s="192"/>
      <c r="BH341" s="74">
        <v>2718</v>
      </c>
      <c r="BI341" s="74">
        <v>2718</v>
      </c>
      <c r="BJ341" s="74">
        <v>0</v>
      </c>
      <c r="BK341" s="75">
        <f t="shared" si="1040"/>
        <v>0</v>
      </c>
      <c r="BL341" s="74"/>
      <c r="BM341" s="74"/>
      <c r="BN341" s="74"/>
      <c r="BO341" s="74"/>
      <c r="BP341" s="74"/>
      <c r="BQ341" s="74"/>
      <c r="BR341" s="74"/>
      <c r="BS341" s="192"/>
      <c r="BT341" s="74"/>
      <c r="BU341" s="74"/>
      <c r="BV341" s="74"/>
      <c r="BW341" s="74"/>
      <c r="BX341" s="73"/>
      <c r="BY341" s="73"/>
      <c r="BZ341" s="74"/>
      <c r="CA341" s="192"/>
      <c r="CB341" s="74"/>
      <c r="CC341" s="74"/>
      <c r="CD341" s="74"/>
      <c r="CE341" s="192"/>
      <c r="CF341" s="74"/>
      <c r="CG341" s="74"/>
      <c r="CH341" s="74"/>
      <c r="CI341" s="74"/>
      <c r="CJ341" s="74"/>
      <c r="CK341" s="74"/>
      <c r="CL341" s="74"/>
      <c r="CM341" s="74"/>
      <c r="CN341" s="73"/>
      <c r="CO341" s="73"/>
      <c r="CP341" s="74"/>
      <c r="CQ341" s="192"/>
      <c r="CR341" s="73"/>
      <c r="CS341" s="73"/>
      <c r="CT341" s="74"/>
      <c r="CU341" s="192"/>
      <c r="CV341" s="74"/>
      <c r="CW341" s="74"/>
      <c r="CX341" s="74"/>
      <c r="CY341" s="192"/>
      <c r="CZ341" s="74"/>
      <c r="DA341" s="74"/>
      <c r="DB341" s="74"/>
      <c r="DC341" s="192"/>
      <c r="DD341" s="74"/>
      <c r="DE341" s="74"/>
      <c r="DF341" s="74"/>
      <c r="DG341" s="192"/>
      <c r="DH341" s="74"/>
      <c r="DI341" s="74"/>
      <c r="DJ341" s="74"/>
      <c r="DK341" s="192"/>
      <c r="DL341" s="74"/>
      <c r="DM341" s="74"/>
      <c r="DN341" s="74"/>
      <c r="DO341" s="192"/>
      <c r="DP341" s="74"/>
      <c r="DQ341" s="74"/>
      <c r="DR341" s="74"/>
      <c r="DS341" s="74"/>
      <c r="DT341" s="74"/>
      <c r="DU341" s="74"/>
      <c r="DV341" s="74"/>
      <c r="DW341" s="74"/>
      <c r="DX341" s="74"/>
      <c r="DY341" s="74"/>
      <c r="DZ341" s="74"/>
      <c r="EA341" s="74"/>
      <c r="EB341" s="74"/>
      <c r="EC341" s="74"/>
      <c r="ED341" s="74"/>
      <c r="EE341" s="74"/>
      <c r="EF341" s="74"/>
      <c r="EG341" s="74"/>
      <c r="EH341" s="74"/>
      <c r="EI341" s="74"/>
      <c r="EJ341" s="192"/>
      <c r="EK341" s="73"/>
      <c r="EL341" s="74"/>
      <c r="EM341" s="192"/>
      <c r="EN341" s="74"/>
      <c r="EO341" s="74"/>
      <c r="EP341" s="74"/>
      <c r="EQ341" s="74"/>
      <c r="ER341" s="74"/>
      <c r="ES341" s="74"/>
      <c r="ET341" s="74"/>
      <c r="EU341" s="74"/>
      <c r="EV341" s="77"/>
      <c r="EW341" s="77"/>
      <c r="EX341" s="77"/>
      <c r="EY341" s="77"/>
      <c r="EZ341" s="74"/>
      <c r="FA341" s="74"/>
      <c r="FB341" s="74"/>
      <c r="FC341" s="74"/>
      <c r="FD341" s="74"/>
      <c r="FE341" s="74"/>
      <c r="FF341" s="74"/>
      <c r="FG341" s="74"/>
      <c r="FH341" s="74"/>
      <c r="FI341" s="74"/>
      <c r="FJ341" s="74"/>
      <c r="FK341" s="74"/>
      <c r="FL341" s="74"/>
      <c r="FM341" s="74"/>
      <c r="FN341" s="74"/>
      <c r="FO341" s="74"/>
      <c r="FP341" s="74"/>
      <c r="FQ341" s="74"/>
      <c r="FR341" s="74"/>
      <c r="FS341" s="74"/>
      <c r="FT341" s="74"/>
      <c r="FU341" s="74"/>
      <c r="FV341" s="74"/>
      <c r="FW341" s="74"/>
      <c r="FX341" s="74"/>
      <c r="FY341" s="74"/>
      <c r="FZ341" s="74"/>
      <c r="GA341" s="74"/>
      <c r="GB341" s="74"/>
      <c r="GC341" s="74"/>
      <c r="GD341" s="74"/>
      <c r="GE341" s="74"/>
      <c r="GF341" s="74"/>
      <c r="GG341" s="74"/>
      <c r="GH341" s="74"/>
      <c r="GI341" s="74"/>
      <c r="GJ341" s="74"/>
      <c r="GK341" s="74"/>
      <c r="GL341" s="74"/>
      <c r="GM341" s="74"/>
      <c r="GN341" s="74"/>
      <c r="GO341" s="74"/>
      <c r="GP341" s="74"/>
      <c r="GQ341" s="74"/>
      <c r="GR341" s="74"/>
      <c r="GS341" s="74"/>
      <c r="GT341" s="74"/>
      <c r="GU341" s="74"/>
      <c r="GV341" s="74"/>
      <c r="GW341" s="74"/>
      <c r="GX341" s="74"/>
      <c r="GY341" s="74"/>
      <c r="GZ341" s="74"/>
      <c r="HA341" s="74"/>
      <c r="HB341" s="74"/>
      <c r="HC341" s="74"/>
      <c r="HD341" s="74"/>
      <c r="HE341" s="74"/>
      <c r="HF341" s="74"/>
      <c r="HG341" s="74"/>
      <c r="HH341" s="74"/>
      <c r="HI341" s="74"/>
      <c r="HJ341" s="74"/>
      <c r="HK341" s="74"/>
      <c r="HL341" s="74"/>
      <c r="HM341" s="74"/>
      <c r="HN341" s="74"/>
      <c r="HO341" s="74"/>
      <c r="HP341" s="74"/>
      <c r="HQ341" s="74"/>
      <c r="HR341" s="74"/>
      <c r="HS341" s="74"/>
      <c r="HT341" s="74"/>
      <c r="HU341" s="74"/>
      <c r="HV341" s="74"/>
      <c r="HW341" s="74"/>
      <c r="HX341" s="74"/>
      <c r="HY341" s="74"/>
      <c r="HZ341" s="74"/>
      <c r="IA341" s="74"/>
      <c r="IB341" s="74"/>
      <c r="IC341" s="74"/>
      <c r="ID341" s="74"/>
      <c r="IE341" s="74"/>
      <c r="IF341" s="74"/>
      <c r="IG341" s="74"/>
      <c r="IH341" s="74"/>
      <c r="II341" s="74"/>
      <c r="IJ341" s="74"/>
      <c r="IK341" s="74"/>
      <c r="IL341" s="74"/>
      <c r="IM341" s="74"/>
    </row>
    <row r="342" spans="1:247" ht="15.75" x14ac:dyDescent="0.25">
      <c r="A342" s="10" t="s">
        <v>455</v>
      </c>
      <c r="B342" s="157">
        <f t="shared" si="1037"/>
        <v>0</v>
      </c>
      <c r="C342" s="157">
        <f t="shared" si="1038"/>
        <v>0</v>
      </c>
      <c r="D342" s="157">
        <f t="shared" si="1039"/>
        <v>0</v>
      </c>
      <c r="E342" s="157"/>
      <c r="F342" s="229">
        <f t="shared" si="1036"/>
        <v>0</v>
      </c>
      <c r="G342" s="74"/>
      <c r="H342" s="74"/>
      <c r="I342" s="74"/>
      <c r="J342" s="74"/>
      <c r="K342" s="74"/>
      <c r="L342" s="74"/>
      <c r="M342" s="74"/>
      <c r="N342" s="74"/>
      <c r="O342" s="73"/>
      <c r="P342" s="74"/>
      <c r="Q342" s="74"/>
      <c r="R342" s="74"/>
      <c r="S342" s="74"/>
      <c r="T342" s="74"/>
      <c r="U342" s="74"/>
      <c r="V342" s="74"/>
      <c r="W342" s="74"/>
      <c r="X342" s="74"/>
      <c r="Y342" s="74"/>
      <c r="Z342" s="74"/>
      <c r="AA342" s="74"/>
      <c r="AB342" s="74"/>
      <c r="AC342" s="74"/>
      <c r="AD342" s="74"/>
      <c r="AE342" s="74"/>
      <c r="AF342" s="74"/>
      <c r="AG342" s="74"/>
      <c r="AH342" s="74"/>
      <c r="AI342" s="74"/>
      <c r="AJ342" s="74"/>
      <c r="AK342" s="74"/>
      <c r="AL342" s="74"/>
      <c r="AM342" s="74"/>
      <c r="AN342" s="74"/>
      <c r="AO342" s="74"/>
      <c r="AP342" s="74"/>
      <c r="AQ342" s="74"/>
      <c r="AR342" s="74"/>
      <c r="AS342" s="74"/>
      <c r="AT342" s="74"/>
      <c r="AU342" s="74"/>
      <c r="AV342" s="196"/>
      <c r="AW342" s="196"/>
      <c r="AX342" s="196"/>
      <c r="AY342" s="196"/>
      <c r="AZ342" s="74"/>
      <c r="BA342" s="74"/>
      <c r="BB342" s="74"/>
      <c r="BC342" s="192"/>
      <c r="BD342" s="74"/>
      <c r="BE342" s="74"/>
      <c r="BF342" s="74"/>
      <c r="BG342" s="192"/>
      <c r="BH342" s="74"/>
      <c r="BI342" s="74"/>
      <c r="BJ342" s="74"/>
      <c r="BK342" s="75"/>
      <c r="BL342" s="74"/>
      <c r="BM342" s="74"/>
      <c r="BN342" s="74"/>
      <c r="BO342" s="74"/>
      <c r="BP342" s="74"/>
      <c r="BQ342" s="74"/>
      <c r="BR342" s="74"/>
      <c r="BS342" s="192"/>
      <c r="BT342" s="74"/>
      <c r="BU342" s="74"/>
      <c r="BV342" s="74"/>
      <c r="BW342" s="74"/>
      <c r="BX342" s="73"/>
      <c r="BY342" s="73"/>
      <c r="BZ342" s="74"/>
      <c r="CA342" s="192"/>
      <c r="CB342" s="74"/>
      <c r="CC342" s="74"/>
      <c r="CD342" s="74"/>
      <c r="CE342" s="192"/>
      <c r="CF342" s="74"/>
      <c r="CG342" s="74"/>
      <c r="CH342" s="74"/>
      <c r="CI342" s="74"/>
      <c r="CJ342" s="74"/>
      <c r="CK342" s="74"/>
      <c r="CL342" s="74"/>
      <c r="CM342" s="74"/>
      <c r="CN342" s="73"/>
      <c r="CO342" s="73"/>
      <c r="CP342" s="74"/>
      <c r="CQ342" s="192"/>
      <c r="CR342" s="73"/>
      <c r="CS342" s="73"/>
      <c r="CT342" s="74"/>
      <c r="CU342" s="192"/>
      <c r="CV342" s="74"/>
      <c r="CW342" s="74"/>
      <c r="CX342" s="74"/>
      <c r="CY342" s="192"/>
      <c r="CZ342" s="74"/>
      <c r="DA342" s="74"/>
      <c r="DB342" s="74"/>
      <c r="DC342" s="192"/>
      <c r="DD342" s="74"/>
      <c r="DE342" s="74"/>
      <c r="DF342" s="74"/>
      <c r="DG342" s="192"/>
      <c r="DH342" s="74"/>
      <c r="DI342" s="74"/>
      <c r="DJ342" s="74"/>
      <c r="DK342" s="192"/>
      <c r="DL342" s="74"/>
      <c r="DM342" s="74"/>
      <c r="DN342" s="74"/>
      <c r="DO342" s="192"/>
      <c r="DP342" s="74"/>
      <c r="DQ342" s="74"/>
      <c r="DR342" s="74"/>
      <c r="DS342" s="74"/>
      <c r="DT342" s="74"/>
      <c r="DU342" s="74"/>
      <c r="DV342" s="74"/>
      <c r="DW342" s="74"/>
      <c r="DX342" s="74"/>
      <c r="DY342" s="74"/>
      <c r="DZ342" s="74"/>
      <c r="EA342" s="74"/>
      <c r="EB342" s="74"/>
      <c r="EC342" s="74"/>
      <c r="ED342" s="74"/>
      <c r="EE342" s="74"/>
      <c r="EF342" s="74"/>
      <c r="EG342" s="74"/>
      <c r="EH342" s="74"/>
      <c r="EI342" s="74"/>
      <c r="EJ342" s="192"/>
      <c r="EK342" s="73"/>
      <c r="EL342" s="74"/>
      <c r="EM342" s="192"/>
      <c r="EN342" s="74"/>
      <c r="EO342" s="74"/>
      <c r="EP342" s="74"/>
      <c r="EQ342" s="74"/>
      <c r="ER342" s="74"/>
      <c r="ES342" s="74"/>
      <c r="ET342" s="74"/>
      <c r="EU342" s="74"/>
      <c r="EV342" s="77"/>
      <c r="EW342" s="77"/>
      <c r="EX342" s="77"/>
      <c r="EY342" s="77"/>
      <c r="EZ342" s="74"/>
      <c r="FA342" s="74"/>
      <c r="FB342" s="74"/>
      <c r="FC342" s="74"/>
      <c r="FD342" s="74"/>
      <c r="FE342" s="74"/>
      <c r="FF342" s="74"/>
      <c r="FG342" s="74"/>
      <c r="FH342" s="74"/>
      <c r="FI342" s="74"/>
      <c r="FJ342" s="74"/>
      <c r="FK342" s="74"/>
      <c r="FL342" s="74"/>
      <c r="FM342" s="74"/>
      <c r="FN342" s="74"/>
      <c r="FO342" s="74"/>
      <c r="FP342" s="74"/>
      <c r="FQ342" s="74"/>
      <c r="FR342" s="74"/>
      <c r="FS342" s="74"/>
      <c r="FT342" s="74"/>
      <c r="FU342" s="74"/>
      <c r="FV342" s="74"/>
      <c r="FW342" s="74"/>
      <c r="FX342" s="74"/>
      <c r="FY342" s="74"/>
      <c r="FZ342" s="74"/>
      <c r="GA342" s="74"/>
      <c r="GB342" s="74"/>
      <c r="GC342" s="74"/>
      <c r="GD342" s="74"/>
      <c r="GE342" s="74"/>
      <c r="GF342" s="74"/>
      <c r="GG342" s="74"/>
      <c r="GH342" s="74"/>
      <c r="GI342" s="74"/>
      <c r="GJ342" s="74"/>
      <c r="GK342" s="74"/>
      <c r="GL342" s="74"/>
      <c r="GM342" s="74"/>
      <c r="GN342" s="74"/>
      <c r="GO342" s="74"/>
      <c r="GP342" s="74"/>
      <c r="GQ342" s="74"/>
      <c r="GR342" s="74"/>
      <c r="GS342" s="74"/>
      <c r="GT342" s="74"/>
      <c r="GU342" s="74"/>
      <c r="GV342" s="74"/>
      <c r="GW342" s="74"/>
      <c r="GX342" s="74"/>
      <c r="GY342" s="74"/>
      <c r="GZ342" s="74"/>
      <c r="HA342" s="74"/>
      <c r="HB342" s="74"/>
      <c r="HC342" s="74"/>
      <c r="HD342" s="74"/>
      <c r="HE342" s="74"/>
      <c r="HF342" s="74"/>
      <c r="HG342" s="74"/>
      <c r="HH342" s="74"/>
      <c r="HI342" s="74"/>
      <c r="HJ342" s="74"/>
      <c r="HK342" s="74"/>
      <c r="HL342" s="74"/>
      <c r="HM342" s="74"/>
      <c r="HN342" s="74"/>
      <c r="HO342" s="74"/>
      <c r="HP342" s="74"/>
      <c r="HQ342" s="74"/>
      <c r="HR342" s="74"/>
      <c r="HS342" s="74"/>
      <c r="HT342" s="74"/>
      <c r="HU342" s="74"/>
      <c r="HV342" s="74"/>
      <c r="HW342" s="74"/>
      <c r="HX342" s="74"/>
      <c r="HY342" s="74"/>
      <c r="HZ342" s="74"/>
      <c r="IA342" s="74"/>
      <c r="IB342" s="74"/>
      <c r="IC342" s="74"/>
      <c r="ID342" s="74"/>
      <c r="IE342" s="74"/>
      <c r="IF342" s="74"/>
      <c r="IG342" s="74"/>
      <c r="IH342" s="74"/>
      <c r="II342" s="74"/>
      <c r="IJ342" s="74"/>
      <c r="IK342" s="74"/>
      <c r="IL342" s="74"/>
      <c r="IM342" s="74"/>
    </row>
    <row r="343" spans="1:247" ht="15.75" x14ac:dyDescent="0.25">
      <c r="A343" s="10" t="s">
        <v>456</v>
      </c>
      <c r="B343" s="157">
        <f t="shared" si="1037"/>
        <v>3183</v>
      </c>
      <c r="C343" s="157">
        <f t="shared" si="1038"/>
        <v>3183</v>
      </c>
      <c r="D343" s="157">
        <f t="shared" si="1039"/>
        <v>3183</v>
      </c>
      <c r="E343" s="157"/>
      <c r="F343" s="229">
        <f t="shared" si="1036"/>
        <v>0</v>
      </c>
      <c r="G343" s="74">
        <f>F343/C343*100</f>
        <v>0</v>
      </c>
      <c r="H343" s="74"/>
      <c r="I343" s="74"/>
      <c r="J343" s="74"/>
      <c r="K343" s="74"/>
      <c r="L343" s="74"/>
      <c r="M343" s="74"/>
      <c r="N343" s="74"/>
      <c r="O343" s="73"/>
      <c r="P343" s="74"/>
      <c r="Q343" s="74"/>
      <c r="R343" s="74"/>
      <c r="S343" s="74"/>
      <c r="T343" s="74"/>
      <c r="U343" s="74"/>
      <c r="V343" s="74"/>
      <c r="W343" s="74"/>
      <c r="X343" s="74"/>
      <c r="Y343" s="74"/>
      <c r="Z343" s="74"/>
      <c r="AA343" s="74"/>
      <c r="AB343" s="74"/>
      <c r="AC343" s="74"/>
      <c r="AD343" s="74"/>
      <c r="AE343" s="74"/>
      <c r="AF343" s="74"/>
      <c r="AG343" s="74"/>
      <c r="AH343" s="74"/>
      <c r="AI343" s="74"/>
      <c r="AJ343" s="74"/>
      <c r="AK343" s="74"/>
      <c r="AL343" s="74"/>
      <c r="AM343" s="74"/>
      <c r="AN343" s="74"/>
      <c r="AO343" s="74"/>
      <c r="AP343" s="74"/>
      <c r="AQ343" s="74"/>
      <c r="AR343" s="74"/>
      <c r="AS343" s="74"/>
      <c r="AT343" s="74"/>
      <c r="AU343" s="74"/>
      <c r="AV343" s="196"/>
      <c r="AW343" s="196"/>
      <c r="AX343" s="196"/>
      <c r="AY343" s="196"/>
      <c r="AZ343" s="74"/>
      <c r="BA343" s="74"/>
      <c r="BB343" s="74"/>
      <c r="BC343" s="192"/>
      <c r="BD343" s="74"/>
      <c r="BE343" s="74"/>
      <c r="BF343" s="74"/>
      <c r="BG343" s="192"/>
      <c r="BH343" s="74">
        <v>3183</v>
      </c>
      <c r="BI343" s="74">
        <v>3183</v>
      </c>
      <c r="BJ343" s="74">
        <v>0</v>
      </c>
      <c r="BK343" s="75">
        <f t="shared" si="1040"/>
        <v>0</v>
      </c>
      <c r="BL343" s="74"/>
      <c r="BM343" s="74"/>
      <c r="BN343" s="74"/>
      <c r="BO343" s="74"/>
      <c r="BP343" s="74"/>
      <c r="BQ343" s="74"/>
      <c r="BR343" s="74"/>
      <c r="BS343" s="192"/>
      <c r="BT343" s="74"/>
      <c r="BU343" s="74"/>
      <c r="BV343" s="74"/>
      <c r="BW343" s="74"/>
      <c r="BX343" s="73"/>
      <c r="BY343" s="73"/>
      <c r="BZ343" s="74"/>
      <c r="CA343" s="192"/>
      <c r="CB343" s="74"/>
      <c r="CC343" s="74"/>
      <c r="CD343" s="74"/>
      <c r="CE343" s="192"/>
      <c r="CF343" s="74"/>
      <c r="CG343" s="74"/>
      <c r="CH343" s="74"/>
      <c r="CI343" s="74"/>
      <c r="CJ343" s="74"/>
      <c r="CK343" s="74"/>
      <c r="CL343" s="74"/>
      <c r="CM343" s="74"/>
      <c r="CN343" s="73"/>
      <c r="CO343" s="73"/>
      <c r="CP343" s="74"/>
      <c r="CQ343" s="192"/>
      <c r="CR343" s="73"/>
      <c r="CS343" s="73"/>
      <c r="CT343" s="74"/>
      <c r="CU343" s="192"/>
      <c r="CV343" s="74"/>
      <c r="CW343" s="74"/>
      <c r="CX343" s="74"/>
      <c r="CY343" s="192"/>
      <c r="CZ343" s="74"/>
      <c r="DA343" s="74"/>
      <c r="DB343" s="74"/>
      <c r="DC343" s="192"/>
      <c r="DD343" s="74"/>
      <c r="DE343" s="74"/>
      <c r="DF343" s="74"/>
      <c r="DG343" s="192"/>
      <c r="DH343" s="74"/>
      <c r="DI343" s="74"/>
      <c r="DJ343" s="74"/>
      <c r="DK343" s="192"/>
      <c r="DL343" s="74"/>
      <c r="DM343" s="74"/>
      <c r="DN343" s="74"/>
      <c r="DO343" s="192"/>
      <c r="DP343" s="74"/>
      <c r="DQ343" s="74"/>
      <c r="DR343" s="74"/>
      <c r="DS343" s="74"/>
      <c r="DT343" s="74"/>
      <c r="DU343" s="74"/>
      <c r="DV343" s="74"/>
      <c r="DW343" s="74"/>
      <c r="DX343" s="74"/>
      <c r="DY343" s="74"/>
      <c r="DZ343" s="74"/>
      <c r="EA343" s="74"/>
      <c r="EB343" s="74"/>
      <c r="EC343" s="74"/>
      <c r="ED343" s="74"/>
      <c r="EE343" s="74"/>
      <c r="EF343" s="74"/>
      <c r="EG343" s="74"/>
      <c r="EH343" s="74"/>
      <c r="EI343" s="74"/>
      <c r="EJ343" s="192"/>
      <c r="EK343" s="73"/>
      <c r="EL343" s="74"/>
      <c r="EM343" s="192"/>
      <c r="EN343" s="74"/>
      <c r="EO343" s="74"/>
      <c r="EP343" s="74"/>
      <c r="EQ343" s="74"/>
      <c r="ER343" s="74"/>
      <c r="ES343" s="74"/>
      <c r="ET343" s="74"/>
      <c r="EU343" s="74"/>
      <c r="EV343" s="77"/>
      <c r="EW343" s="77"/>
      <c r="EX343" s="77"/>
      <c r="EY343" s="77"/>
      <c r="EZ343" s="74"/>
      <c r="FA343" s="74"/>
      <c r="FB343" s="74"/>
      <c r="FC343" s="74"/>
      <c r="FD343" s="74"/>
      <c r="FE343" s="74"/>
      <c r="FF343" s="74"/>
      <c r="FG343" s="74"/>
      <c r="FH343" s="74"/>
      <c r="FI343" s="74"/>
      <c r="FJ343" s="74"/>
      <c r="FK343" s="74"/>
      <c r="FL343" s="74"/>
      <c r="FM343" s="74"/>
      <c r="FN343" s="74"/>
      <c r="FO343" s="74"/>
      <c r="FP343" s="74"/>
      <c r="FQ343" s="74"/>
      <c r="FR343" s="74"/>
      <c r="FS343" s="74"/>
      <c r="FT343" s="74"/>
      <c r="FU343" s="74"/>
      <c r="FV343" s="74"/>
      <c r="FW343" s="74"/>
      <c r="FX343" s="74"/>
      <c r="FY343" s="74"/>
      <c r="FZ343" s="74"/>
      <c r="GA343" s="74"/>
      <c r="GB343" s="74"/>
      <c r="GC343" s="74"/>
      <c r="GD343" s="74"/>
      <c r="GE343" s="74"/>
      <c r="GF343" s="74"/>
      <c r="GG343" s="74"/>
      <c r="GH343" s="74"/>
      <c r="GI343" s="74"/>
      <c r="GJ343" s="74"/>
      <c r="GK343" s="74"/>
      <c r="GL343" s="74"/>
      <c r="GM343" s="74"/>
      <c r="GN343" s="74"/>
      <c r="GO343" s="74"/>
      <c r="GP343" s="74"/>
      <c r="GQ343" s="74"/>
      <c r="GR343" s="74"/>
      <c r="GS343" s="74"/>
      <c r="GT343" s="74"/>
      <c r="GU343" s="74"/>
      <c r="GV343" s="74"/>
      <c r="GW343" s="74"/>
      <c r="GX343" s="74"/>
      <c r="GY343" s="74"/>
      <c r="GZ343" s="74"/>
      <c r="HA343" s="74"/>
      <c r="HB343" s="74"/>
      <c r="HC343" s="74"/>
      <c r="HD343" s="74"/>
      <c r="HE343" s="74"/>
      <c r="HF343" s="74"/>
      <c r="HG343" s="74"/>
      <c r="HH343" s="74"/>
      <c r="HI343" s="74"/>
      <c r="HJ343" s="74"/>
      <c r="HK343" s="74"/>
      <c r="HL343" s="74"/>
      <c r="HM343" s="74"/>
      <c r="HN343" s="74"/>
      <c r="HO343" s="74"/>
      <c r="HP343" s="74"/>
      <c r="HQ343" s="74"/>
      <c r="HR343" s="74"/>
      <c r="HS343" s="74"/>
      <c r="HT343" s="74"/>
      <c r="HU343" s="74"/>
      <c r="HV343" s="74"/>
      <c r="HW343" s="74"/>
      <c r="HX343" s="74"/>
      <c r="HY343" s="74"/>
      <c r="HZ343" s="74"/>
      <c r="IA343" s="74"/>
      <c r="IB343" s="74"/>
      <c r="IC343" s="74"/>
      <c r="ID343" s="74"/>
      <c r="IE343" s="74"/>
      <c r="IF343" s="74"/>
      <c r="IG343" s="74"/>
      <c r="IH343" s="74"/>
      <c r="II343" s="74"/>
      <c r="IJ343" s="74"/>
      <c r="IK343" s="74"/>
      <c r="IL343" s="74"/>
      <c r="IM343" s="74"/>
    </row>
    <row r="344" spans="1:247" ht="15.75" x14ac:dyDescent="0.25">
      <c r="A344" s="10" t="s">
        <v>262</v>
      </c>
      <c r="B344" s="157">
        <f t="shared" si="1037"/>
        <v>0</v>
      </c>
      <c r="C344" s="157">
        <f t="shared" si="1038"/>
        <v>0</v>
      </c>
      <c r="D344" s="157">
        <f t="shared" si="1039"/>
        <v>0</v>
      </c>
      <c r="E344" s="157"/>
      <c r="F344" s="229">
        <f t="shared" si="1036"/>
        <v>0</v>
      </c>
      <c r="G344" s="74"/>
      <c r="H344" s="74"/>
      <c r="I344" s="74"/>
      <c r="J344" s="74"/>
      <c r="K344" s="74"/>
      <c r="L344" s="74"/>
      <c r="M344" s="74"/>
      <c r="N344" s="74"/>
      <c r="O344" s="73"/>
      <c r="P344" s="74"/>
      <c r="Q344" s="74"/>
      <c r="R344" s="74"/>
      <c r="S344" s="74"/>
      <c r="T344" s="74"/>
      <c r="U344" s="74"/>
      <c r="V344" s="74"/>
      <c r="W344" s="74"/>
      <c r="X344" s="74"/>
      <c r="Y344" s="74"/>
      <c r="Z344" s="74"/>
      <c r="AA344" s="74"/>
      <c r="AB344" s="74"/>
      <c r="AC344" s="74"/>
      <c r="AD344" s="74"/>
      <c r="AE344" s="74"/>
      <c r="AF344" s="74"/>
      <c r="AG344" s="74"/>
      <c r="AH344" s="74"/>
      <c r="AI344" s="74"/>
      <c r="AJ344" s="74"/>
      <c r="AK344" s="74"/>
      <c r="AL344" s="74"/>
      <c r="AM344" s="74"/>
      <c r="AN344" s="74"/>
      <c r="AO344" s="74"/>
      <c r="AP344" s="74"/>
      <c r="AQ344" s="74"/>
      <c r="AR344" s="74"/>
      <c r="AS344" s="74"/>
      <c r="AT344" s="74"/>
      <c r="AU344" s="74"/>
      <c r="AV344" s="196"/>
      <c r="AW344" s="196"/>
      <c r="AX344" s="196"/>
      <c r="AY344" s="196"/>
      <c r="AZ344" s="74"/>
      <c r="BA344" s="74"/>
      <c r="BB344" s="74"/>
      <c r="BC344" s="192"/>
      <c r="BD344" s="192"/>
      <c r="BE344" s="74"/>
      <c r="BF344" s="74"/>
      <c r="BG344" s="192"/>
      <c r="BH344" s="74"/>
      <c r="BI344" s="74"/>
      <c r="BJ344" s="74"/>
      <c r="BK344" s="75"/>
      <c r="BL344" s="74"/>
      <c r="BM344" s="74"/>
      <c r="BN344" s="74"/>
      <c r="BO344" s="74"/>
      <c r="BP344" s="74"/>
      <c r="BQ344" s="74"/>
      <c r="BR344" s="74"/>
      <c r="BS344" s="192"/>
      <c r="BT344" s="74"/>
      <c r="BU344" s="74"/>
      <c r="BV344" s="74"/>
      <c r="BW344" s="74"/>
      <c r="BX344" s="73"/>
      <c r="BY344" s="73"/>
      <c r="BZ344" s="74"/>
      <c r="CA344" s="192"/>
      <c r="CB344" s="74"/>
      <c r="CC344" s="74"/>
      <c r="CD344" s="74"/>
      <c r="CE344" s="192"/>
      <c r="CF344" s="74"/>
      <c r="CG344" s="74"/>
      <c r="CH344" s="74"/>
      <c r="CI344" s="74"/>
      <c r="CJ344" s="74"/>
      <c r="CK344" s="74"/>
      <c r="CL344" s="74"/>
      <c r="CM344" s="74"/>
      <c r="CN344" s="73"/>
      <c r="CO344" s="73"/>
      <c r="CP344" s="74"/>
      <c r="CQ344" s="192"/>
      <c r="CR344" s="73"/>
      <c r="CS344" s="73"/>
      <c r="CT344" s="74"/>
      <c r="CU344" s="192"/>
      <c r="CV344" s="74"/>
      <c r="CW344" s="74"/>
      <c r="CX344" s="74"/>
      <c r="CY344" s="192"/>
      <c r="CZ344" s="74"/>
      <c r="DA344" s="74"/>
      <c r="DB344" s="74"/>
      <c r="DC344" s="192"/>
      <c r="DD344" s="74"/>
      <c r="DE344" s="74"/>
      <c r="DF344" s="74"/>
      <c r="DG344" s="192"/>
      <c r="DH344" s="74"/>
      <c r="DI344" s="74"/>
      <c r="DJ344" s="74"/>
      <c r="DK344" s="192"/>
      <c r="DL344" s="74"/>
      <c r="DM344" s="74"/>
      <c r="DN344" s="74"/>
      <c r="DO344" s="192"/>
      <c r="DP344" s="74"/>
      <c r="DQ344" s="74"/>
      <c r="DR344" s="74"/>
      <c r="DS344" s="74"/>
      <c r="DT344" s="74"/>
      <c r="DU344" s="74"/>
      <c r="DV344" s="74"/>
      <c r="DW344" s="74"/>
      <c r="DX344" s="74"/>
      <c r="DY344" s="74"/>
      <c r="DZ344" s="74"/>
      <c r="EA344" s="74"/>
      <c r="EB344" s="74"/>
      <c r="EC344" s="74"/>
      <c r="ED344" s="74"/>
      <c r="EE344" s="74"/>
      <c r="EF344" s="74"/>
      <c r="EG344" s="74"/>
      <c r="EH344" s="74"/>
      <c r="EI344" s="74"/>
      <c r="EJ344" s="192"/>
      <c r="EK344" s="73"/>
      <c r="EL344" s="74"/>
      <c r="EM344" s="192"/>
      <c r="EN344" s="74"/>
      <c r="EO344" s="74"/>
      <c r="EP344" s="74"/>
      <c r="EQ344" s="74"/>
      <c r="ER344" s="74"/>
      <c r="ES344" s="74"/>
      <c r="ET344" s="74"/>
      <c r="EU344" s="74"/>
      <c r="EV344" s="77"/>
      <c r="EW344" s="77"/>
      <c r="EX344" s="77"/>
      <c r="EY344" s="77"/>
      <c r="EZ344" s="74"/>
      <c r="FA344" s="74"/>
      <c r="FB344" s="74"/>
      <c r="FC344" s="74"/>
      <c r="FD344" s="74"/>
      <c r="FE344" s="74"/>
      <c r="FF344" s="74"/>
      <c r="FG344" s="74"/>
      <c r="FH344" s="74"/>
      <c r="FI344" s="74"/>
      <c r="FJ344" s="74"/>
      <c r="FK344" s="74"/>
      <c r="FL344" s="74"/>
      <c r="FM344" s="74"/>
      <c r="FN344" s="74"/>
      <c r="FO344" s="74"/>
      <c r="FP344" s="74"/>
      <c r="FQ344" s="74"/>
      <c r="FR344" s="74"/>
      <c r="FS344" s="74"/>
      <c r="FT344" s="74"/>
      <c r="FU344" s="74"/>
      <c r="FV344" s="74"/>
      <c r="FW344" s="74"/>
      <c r="FX344" s="74"/>
      <c r="FY344" s="74"/>
      <c r="FZ344" s="74"/>
      <c r="GA344" s="74"/>
      <c r="GB344" s="74"/>
      <c r="GC344" s="74"/>
      <c r="GD344" s="74"/>
      <c r="GE344" s="74"/>
      <c r="GF344" s="74"/>
      <c r="GG344" s="74"/>
      <c r="GH344" s="74"/>
      <c r="GI344" s="74"/>
      <c r="GJ344" s="74"/>
      <c r="GK344" s="74"/>
      <c r="GL344" s="74"/>
      <c r="GM344" s="74"/>
      <c r="GN344" s="74"/>
      <c r="GO344" s="74"/>
      <c r="GP344" s="74"/>
      <c r="GQ344" s="74"/>
      <c r="GR344" s="74"/>
      <c r="GS344" s="74"/>
      <c r="GT344" s="74"/>
      <c r="GU344" s="74"/>
      <c r="GV344" s="74"/>
      <c r="GW344" s="74"/>
      <c r="GX344" s="74"/>
      <c r="GY344" s="74"/>
      <c r="GZ344" s="74"/>
      <c r="HA344" s="74"/>
      <c r="HB344" s="74"/>
      <c r="HC344" s="74"/>
      <c r="HD344" s="74"/>
      <c r="HE344" s="74"/>
      <c r="HF344" s="74"/>
      <c r="HG344" s="74"/>
      <c r="HH344" s="74"/>
      <c r="HI344" s="74"/>
      <c r="HJ344" s="74"/>
      <c r="HK344" s="74"/>
      <c r="HL344" s="74"/>
      <c r="HM344" s="74"/>
      <c r="HN344" s="74"/>
      <c r="HO344" s="74"/>
      <c r="HP344" s="74"/>
      <c r="HQ344" s="74"/>
      <c r="HR344" s="74"/>
      <c r="HS344" s="74"/>
      <c r="HT344" s="74"/>
      <c r="HU344" s="74"/>
      <c r="HV344" s="74"/>
      <c r="HW344" s="74"/>
      <c r="HX344" s="74"/>
      <c r="HY344" s="74"/>
      <c r="HZ344" s="74"/>
      <c r="IA344" s="74"/>
      <c r="IB344" s="74"/>
      <c r="IC344" s="74"/>
      <c r="ID344" s="74"/>
      <c r="IE344" s="74"/>
      <c r="IF344" s="74"/>
      <c r="IG344" s="74"/>
      <c r="IH344" s="74"/>
      <c r="II344" s="74"/>
      <c r="IJ344" s="74"/>
      <c r="IK344" s="74"/>
      <c r="IL344" s="74"/>
      <c r="IM344" s="74"/>
    </row>
    <row r="345" spans="1:247" ht="15.75" x14ac:dyDescent="0.25">
      <c r="A345" s="10" t="s">
        <v>261</v>
      </c>
      <c r="B345" s="157">
        <f t="shared" si="1037"/>
        <v>6000</v>
      </c>
      <c r="C345" s="157">
        <f t="shared" si="1038"/>
        <v>11120.5</v>
      </c>
      <c r="D345" s="157">
        <f t="shared" si="1039"/>
        <v>11120.5</v>
      </c>
      <c r="E345" s="157"/>
      <c r="F345" s="229">
        <f t="shared" si="1036"/>
        <v>0</v>
      </c>
      <c r="G345" s="74">
        <f t="shared" ref="G345:G351" si="1056">F345/C345*100</f>
        <v>0</v>
      </c>
      <c r="H345" s="74"/>
      <c r="I345" s="74"/>
      <c r="J345" s="74"/>
      <c r="K345" s="74"/>
      <c r="L345" s="74"/>
      <c r="M345" s="74"/>
      <c r="N345" s="74"/>
      <c r="O345" s="73"/>
      <c r="P345" s="74"/>
      <c r="Q345" s="74"/>
      <c r="R345" s="74"/>
      <c r="S345" s="74"/>
      <c r="T345" s="74"/>
      <c r="U345" s="74"/>
      <c r="V345" s="74"/>
      <c r="W345" s="74"/>
      <c r="X345" s="74"/>
      <c r="Y345" s="74"/>
      <c r="Z345" s="74"/>
      <c r="AA345" s="74"/>
      <c r="AB345" s="74"/>
      <c r="AC345" s="74"/>
      <c r="AD345" s="74"/>
      <c r="AE345" s="74"/>
      <c r="AF345" s="74"/>
      <c r="AG345" s="74"/>
      <c r="AH345" s="74"/>
      <c r="AI345" s="74"/>
      <c r="AJ345" s="74"/>
      <c r="AK345" s="74"/>
      <c r="AL345" s="74"/>
      <c r="AM345" s="74"/>
      <c r="AN345" s="74"/>
      <c r="AO345" s="74"/>
      <c r="AP345" s="74"/>
      <c r="AQ345" s="74"/>
      <c r="AR345" s="74">
        <v>6000</v>
      </c>
      <c r="AS345" s="74">
        <v>6000</v>
      </c>
      <c r="AT345" s="74">
        <v>0</v>
      </c>
      <c r="AU345" s="74">
        <f>AT345/AS345*100</f>
        <v>0</v>
      </c>
      <c r="AV345" s="196"/>
      <c r="AW345" s="196"/>
      <c r="AX345" s="196"/>
      <c r="AY345" s="196"/>
      <c r="AZ345" s="74"/>
      <c r="BA345" s="74"/>
      <c r="BB345" s="74"/>
      <c r="BC345" s="192"/>
      <c r="BD345" s="192"/>
      <c r="BE345" s="74"/>
      <c r="BF345" s="74"/>
      <c r="BG345" s="192"/>
      <c r="BH345" s="74"/>
      <c r="BI345" s="74"/>
      <c r="BJ345" s="74"/>
      <c r="BK345" s="75"/>
      <c r="BL345" s="74"/>
      <c r="BM345" s="74"/>
      <c r="BN345" s="74"/>
      <c r="BO345" s="74"/>
      <c r="BP345" s="74"/>
      <c r="BQ345" s="74"/>
      <c r="BR345" s="74"/>
      <c r="BS345" s="192"/>
      <c r="BT345" s="74"/>
      <c r="BU345" s="74">
        <v>5120.5</v>
      </c>
      <c r="BV345" s="74"/>
      <c r="BW345" s="74"/>
      <c r="BX345" s="73"/>
      <c r="BY345" s="73"/>
      <c r="BZ345" s="74"/>
      <c r="CA345" s="192"/>
      <c r="CB345" s="74"/>
      <c r="CC345" s="74"/>
      <c r="CD345" s="74"/>
      <c r="CE345" s="192"/>
      <c r="CF345" s="74"/>
      <c r="CG345" s="74"/>
      <c r="CH345" s="74"/>
      <c r="CI345" s="74"/>
      <c r="CJ345" s="74"/>
      <c r="CK345" s="74"/>
      <c r="CL345" s="74"/>
      <c r="CM345" s="74"/>
      <c r="CN345" s="73"/>
      <c r="CO345" s="73"/>
      <c r="CP345" s="74"/>
      <c r="CQ345" s="192"/>
      <c r="CR345" s="73"/>
      <c r="CS345" s="73"/>
      <c r="CT345" s="74"/>
      <c r="CU345" s="192"/>
      <c r="CV345" s="74"/>
      <c r="CW345" s="74"/>
      <c r="CX345" s="74"/>
      <c r="CY345" s="192"/>
      <c r="CZ345" s="74"/>
      <c r="DA345" s="74"/>
      <c r="DB345" s="74"/>
      <c r="DC345" s="192"/>
      <c r="DD345" s="74"/>
      <c r="DE345" s="74"/>
      <c r="DF345" s="74"/>
      <c r="DG345" s="192"/>
      <c r="DH345" s="74"/>
      <c r="DI345" s="74"/>
      <c r="DJ345" s="74"/>
      <c r="DK345" s="192"/>
      <c r="DL345" s="74"/>
      <c r="DM345" s="74"/>
      <c r="DN345" s="74"/>
      <c r="DO345" s="192"/>
      <c r="DP345" s="74"/>
      <c r="DQ345" s="74"/>
      <c r="DR345" s="74"/>
      <c r="DS345" s="74"/>
      <c r="DT345" s="74"/>
      <c r="DU345" s="74"/>
      <c r="DV345" s="74"/>
      <c r="DW345" s="74"/>
      <c r="DX345" s="74"/>
      <c r="DY345" s="74"/>
      <c r="DZ345" s="74"/>
      <c r="EA345" s="74"/>
      <c r="EB345" s="74"/>
      <c r="EC345" s="74"/>
      <c r="ED345" s="74"/>
      <c r="EE345" s="74"/>
      <c r="EF345" s="74"/>
      <c r="EG345" s="74"/>
      <c r="EH345" s="74"/>
      <c r="EI345" s="74"/>
      <c r="EJ345" s="192"/>
      <c r="EK345" s="73"/>
      <c r="EL345" s="74"/>
      <c r="EM345" s="192"/>
      <c r="EN345" s="74"/>
      <c r="EO345" s="74"/>
      <c r="EP345" s="74"/>
      <c r="EQ345" s="74"/>
      <c r="ER345" s="74"/>
      <c r="ES345" s="74"/>
      <c r="ET345" s="74"/>
      <c r="EU345" s="74"/>
      <c r="EV345" s="77"/>
      <c r="EW345" s="77"/>
      <c r="EX345" s="77"/>
      <c r="EY345" s="77"/>
      <c r="EZ345" s="74"/>
      <c r="FA345" s="74"/>
      <c r="FB345" s="74"/>
      <c r="FC345" s="74"/>
      <c r="FD345" s="74"/>
      <c r="FE345" s="74"/>
      <c r="FF345" s="74"/>
      <c r="FG345" s="74"/>
      <c r="FH345" s="74"/>
      <c r="FI345" s="74"/>
      <c r="FJ345" s="74"/>
      <c r="FK345" s="74"/>
      <c r="FL345" s="74"/>
      <c r="FM345" s="74"/>
      <c r="FN345" s="74"/>
      <c r="FO345" s="74"/>
      <c r="FP345" s="74"/>
      <c r="FQ345" s="74"/>
      <c r="FR345" s="74"/>
      <c r="FS345" s="74"/>
      <c r="FT345" s="74"/>
      <c r="FU345" s="74"/>
      <c r="FV345" s="74"/>
      <c r="FW345" s="74"/>
      <c r="FX345" s="74"/>
      <c r="FY345" s="74"/>
      <c r="FZ345" s="74"/>
      <c r="GA345" s="74"/>
      <c r="GB345" s="74"/>
      <c r="GC345" s="74"/>
      <c r="GD345" s="74"/>
      <c r="GE345" s="74"/>
      <c r="GF345" s="74"/>
      <c r="GG345" s="74"/>
      <c r="GH345" s="74"/>
      <c r="GI345" s="74"/>
      <c r="GJ345" s="74"/>
      <c r="GK345" s="74"/>
      <c r="GL345" s="74"/>
      <c r="GM345" s="74"/>
      <c r="GN345" s="74"/>
      <c r="GO345" s="74"/>
      <c r="GP345" s="74"/>
      <c r="GQ345" s="74"/>
      <c r="GR345" s="74"/>
      <c r="GS345" s="74"/>
      <c r="GT345" s="74"/>
      <c r="GU345" s="74"/>
      <c r="GV345" s="74"/>
      <c r="GW345" s="74"/>
      <c r="GX345" s="74"/>
      <c r="GY345" s="74"/>
      <c r="GZ345" s="74"/>
      <c r="HA345" s="74"/>
      <c r="HB345" s="74"/>
      <c r="HC345" s="74"/>
      <c r="HD345" s="74"/>
      <c r="HE345" s="74"/>
      <c r="HF345" s="74"/>
      <c r="HG345" s="74"/>
      <c r="HH345" s="74"/>
      <c r="HI345" s="74"/>
      <c r="HJ345" s="74"/>
      <c r="HK345" s="74"/>
      <c r="HL345" s="74"/>
      <c r="HM345" s="74"/>
      <c r="HN345" s="74"/>
      <c r="HO345" s="74"/>
      <c r="HP345" s="74"/>
      <c r="HQ345" s="74"/>
      <c r="HR345" s="74"/>
      <c r="HS345" s="74"/>
      <c r="HT345" s="74"/>
      <c r="HU345" s="74"/>
      <c r="HV345" s="74"/>
      <c r="HW345" s="74"/>
      <c r="HX345" s="74"/>
      <c r="HY345" s="74"/>
      <c r="HZ345" s="74"/>
      <c r="IA345" s="74"/>
      <c r="IB345" s="74"/>
      <c r="IC345" s="74"/>
      <c r="ID345" s="74"/>
      <c r="IE345" s="74"/>
      <c r="IF345" s="74"/>
      <c r="IG345" s="74"/>
      <c r="IH345" s="74"/>
      <c r="II345" s="74"/>
      <c r="IJ345" s="74"/>
      <c r="IK345" s="74"/>
      <c r="IL345" s="74"/>
      <c r="IM345" s="74"/>
    </row>
    <row r="346" spans="1:247" s="69" customFormat="1" ht="31.5" x14ac:dyDescent="0.25">
      <c r="A346" s="81" t="s">
        <v>252</v>
      </c>
      <c r="B346" s="156">
        <f t="shared" si="1037"/>
        <v>152090.46744000001</v>
      </c>
      <c r="C346" s="156">
        <f t="shared" si="1038"/>
        <v>169613.91351000001</v>
      </c>
      <c r="D346" s="156">
        <f t="shared" si="1039"/>
        <v>169613.91351000001</v>
      </c>
      <c r="E346" s="156"/>
      <c r="F346" s="228">
        <f t="shared" si="1036"/>
        <v>15529.097269999998</v>
      </c>
      <c r="G346" s="71">
        <f t="shared" si="1056"/>
        <v>9.1555562563471184</v>
      </c>
      <c r="H346" s="72">
        <f>H347+H348+H349+H350+H351+H352+H353+H354</f>
        <v>0</v>
      </c>
      <c r="I346" s="72">
        <f>I347+I348+I349+I350+I351+I352+I353+I354</f>
        <v>0</v>
      </c>
      <c r="J346" s="72">
        <f>J347+J348+J349+J350+J351+J352+J353+J354</f>
        <v>0</v>
      </c>
      <c r="K346" s="71"/>
      <c r="L346" s="72">
        <f t="shared" ref="L346" si="1057">L347+L348+L349+L350+L351+L352+L353+L354</f>
        <v>0</v>
      </c>
      <c r="M346" s="72">
        <f t="shared" ref="M346:N346" si="1058">M347+M348+M349+M350+M351+M352+M353+M354</f>
        <v>0</v>
      </c>
      <c r="N346" s="72">
        <f t="shared" si="1058"/>
        <v>0</v>
      </c>
      <c r="O346" s="72"/>
      <c r="P346" s="72">
        <f t="shared" ref="P346:S346" si="1059">P347+P348+P349+P350+P351+P352+P353+P354</f>
        <v>0</v>
      </c>
      <c r="Q346" s="72">
        <f t="shared" si="1059"/>
        <v>0</v>
      </c>
      <c r="R346" s="72">
        <f t="shared" si="1059"/>
        <v>0</v>
      </c>
      <c r="S346" s="72">
        <f t="shared" si="1059"/>
        <v>0</v>
      </c>
      <c r="T346" s="72">
        <f>SUM(T347:T354)</f>
        <v>0</v>
      </c>
      <c r="U346" s="72">
        <f>SUM(U347:U354)</f>
        <v>0</v>
      </c>
      <c r="V346" s="72">
        <f>SUM(V347:V354)</f>
        <v>0</v>
      </c>
      <c r="W346" s="72"/>
      <c r="X346" s="72">
        <f>X347+X348+X349+X350+X351+X352+X353+X354</f>
        <v>0</v>
      </c>
      <c r="Y346" s="72">
        <f>Y347+Y348+Y349+Y350+Y351+Y352+Y353+Y354</f>
        <v>0</v>
      </c>
      <c r="Z346" s="72">
        <f>Z347+Z348+Z349+Z350+Z351+Z352+Z353+Z354</f>
        <v>0</v>
      </c>
      <c r="AA346" s="71"/>
      <c r="AB346" s="72">
        <f>AB347+AB348+AB349+AB350+AB351+AB352+AB353+AB354</f>
        <v>0</v>
      </c>
      <c r="AC346" s="72">
        <f>AC347+AC348+AC349+AC350+AC351+AC352+AC353+AC354</f>
        <v>0</v>
      </c>
      <c r="AD346" s="72">
        <f>AD347+AD348+AD349+AD350+AD351+AD352+AD353+AD354</f>
        <v>0</v>
      </c>
      <c r="AE346" s="71"/>
      <c r="AF346" s="72">
        <f>AF347+AF348+AF349+AF350+AF351+AF352+AF353+AF354</f>
        <v>137.75926999999999</v>
      </c>
      <c r="AG346" s="72">
        <f>AG347+AG348+AG349+AG350+AG351+AG352+AG353+AG354</f>
        <v>137.75926999999999</v>
      </c>
      <c r="AH346" s="72">
        <f>AH347+AH348+AH349+AH350+AH351+AH352+AH353+AH354</f>
        <v>137.75926999999999</v>
      </c>
      <c r="AI346" s="71">
        <f>AH346/AG346*100</f>
        <v>100</v>
      </c>
      <c r="AJ346" s="71"/>
      <c r="AK346" s="72">
        <f>AK347+AK348+AK349+AK350+AK351+AK352+AK353+AK354</f>
        <v>0</v>
      </c>
      <c r="AL346" s="72">
        <f>AL347+AL348+AL349+AL350+AL351+AL352+AL353+AL354</f>
        <v>0</v>
      </c>
      <c r="AM346" s="72">
        <f>AM347+AM348+AM349+AM350+AM351+AM352+AM353+AM354</f>
        <v>0</v>
      </c>
      <c r="AN346" s="72"/>
      <c r="AO346" s="72">
        <f>AO347+AO348+AO349+AO350+AO351+AO352+AO353+AO354</f>
        <v>0</v>
      </c>
      <c r="AP346" s="72">
        <f>AP347+AP348+AP349+AP350+AP351+AP352+AP353+AP354</f>
        <v>0</v>
      </c>
      <c r="AQ346" s="71"/>
      <c r="AR346" s="72">
        <f>AR347+AR348+AR349+AR350+AR351+AR352+AR353+AR354</f>
        <v>6000</v>
      </c>
      <c r="AS346" s="72">
        <f>AS347+AS348+AS349+AS350+AS351+AS352+AS353+AS354</f>
        <v>6000</v>
      </c>
      <c r="AT346" s="72">
        <f>AT347+AT348+AT349+AT350+AT351+AT352+AT353+AT354</f>
        <v>6000</v>
      </c>
      <c r="AU346" s="71">
        <f>AT346/AS346*100</f>
        <v>100</v>
      </c>
      <c r="AV346" s="72">
        <f>AV347+AV348+AV349+AV350+AV351+AV352+AV353+AV354</f>
        <v>39494.199999999997</v>
      </c>
      <c r="AW346" s="72">
        <f>AW347+AW348+AW349+AW350+AW351+AW352+AW353+AW354</f>
        <v>39494.199999999997</v>
      </c>
      <c r="AX346" s="72">
        <f>AX347+AX348+AX349+AX350+AX351+AX352+AX353+AX354</f>
        <v>6314.7</v>
      </c>
      <c r="AY346" s="72">
        <f>AX346/AW346*100</f>
        <v>15.98893002010422</v>
      </c>
      <c r="AZ346" s="72">
        <f>AZ347+AZ348+AZ349+AZ350+AZ351+AZ352+AZ353+AZ354</f>
        <v>0</v>
      </c>
      <c r="BA346" s="72">
        <f>BA347+BA348+BA349+BA350+BA351+BA352+BA353+BA354</f>
        <v>0</v>
      </c>
      <c r="BB346" s="72">
        <f>BB347+BB348+BB349+BB350+BB351+BB352+BB353+BB354</f>
        <v>0</v>
      </c>
      <c r="BC346" s="72">
        <f>BC347+BC348+BC349+BC350+BC351+BC352+BC353+BC354</f>
        <v>0</v>
      </c>
      <c r="BD346" s="72"/>
      <c r="BE346" s="72">
        <f t="shared" ref="BE346:BJ346" si="1060">BE347+BE348+BE349+BE350+BE351+BE352+BE353+BE354</f>
        <v>0</v>
      </c>
      <c r="BF346" s="72">
        <f t="shared" si="1060"/>
        <v>0</v>
      </c>
      <c r="BG346" s="72">
        <f t="shared" si="1060"/>
        <v>0</v>
      </c>
      <c r="BH346" s="72">
        <f t="shared" ref="BH346" si="1061">BH347+BH348+BH349+BH350+BH351+BH352+BH353+BH354</f>
        <v>45642</v>
      </c>
      <c r="BI346" s="72">
        <f t="shared" si="1060"/>
        <v>45642</v>
      </c>
      <c r="BJ346" s="72">
        <f t="shared" si="1060"/>
        <v>0</v>
      </c>
      <c r="BK346" s="193">
        <f t="shared" si="1040"/>
        <v>0</v>
      </c>
      <c r="BL346" s="72">
        <f>SUM(BL347:BL354)</f>
        <v>0</v>
      </c>
      <c r="BM346" s="72">
        <f>SUM(BM347:BM354)</f>
        <v>0</v>
      </c>
      <c r="BN346" s="72">
        <f>SUM(BN347:BN354)</f>
        <v>0</v>
      </c>
      <c r="BO346" s="71"/>
      <c r="BP346" s="71"/>
      <c r="BQ346" s="72">
        <f>BQ347+BQ348+BQ349+BQ350+BQ351+BQ352+BQ353+BQ354</f>
        <v>0</v>
      </c>
      <c r="BR346" s="72">
        <f>BR347+BR348+BR349+BR350+BR351+BR352+BR353+BR354</f>
        <v>0</v>
      </c>
      <c r="BS346" s="72">
        <f>BS347+BS348+BS349+BS350+BS351+BS352+BS353+BS354</f>
        <v>0</v>
      </c>
      <c r="BT346" s="72"/>
      <c r="BU346" s="72"/>
      <c r="BV346" s="72"/>
      <c r="BW346" s="71"/>
      <c r="BX346" s="72">
        <f t="shared" ref="BX346:BY346" si="1062">BX347+BX348+BX349+BX350+BX351+BX352+BX353+BX354</f>
        <v>14041.1</v>
      </c>
      <c r="BY346" s="72">
        <f t="shared" si="1062"/>
        <v>11136.4</v>
      </c>
      <c r="BZ346" s="72">
        <f t="shared" ref="BZ346" si="1063">BZ347+BZ348+BZ349+BZ350+BZ351+BZ352+BZ353+BZ354</f>
        <v>3076.6379999999999</v>
      </c>
      <c r="CA346" s="72">
        <f>BZ346/BY346*100</f>
        <v>27.626863259222013</v>
      </c>
      <c r="CB346" s="72">
        <f>CB347+CB348+CB349+CB350+CB351+CB352+CB353+CB354</f>
        <v>1000</v>
      </c>
      <c r="CC346" s="72">
        <f>CC347+CC348+CC349+CC350+CC351+CC352+CC353+CC354</f>
        <v>0</v>
      </c>
      <c r="CD346" s="72">
        <f>CD347+CD348+CD349+CD350+CD351+CD352+CD353+CD354</f>
        <v>0</v>
      </c>
      <c r="CE346" s="72"/>
      <c r="CF346" s="72">
        <f>CF347+CF348+CF349+CF350+CF351+CF352+CF353+CF354</f>
        <v>1000</v>
      </c>
      <c r="CG346" s="72">
        <f>CG347+CG348+CG349+CG350+CG351+CG352+CG353+CG354</f>
        <v>2000</v>
      </c>
      <c r="CH346" s="72">
        <f>CH347+CH348+CH349+CH350+CH351+CH352+CH353+CH354</f>
        <v>0</v>
      </c>
      <c r="CI346" s="72">
        <f>CH346/CG346*100</f>
        <v>0</v>
      </c>
      <c r="CJ346" s="72">
        <f>CJ347+CJ348+CJ349+CJ350+CJ351+CJ352+CJ353+CJ354</f>
        <v>0</v>
      </c>
      <c r="CK346" s="72">
        <f>CK347+CK348+CK349+CK350+CK351+CK352+CK353+CK354</f>
        <v>0</v>
      </c>
      <c r="CL346" s="72">
        <f>CL347+CL348+CL349+CL350+CL351+CL352+CL353+CL354</f>
        <v>0</v>
      </c>
      <c r="CM346" s="72"/>
      <c r="CN346" s="72">
        <f t="shared" ref="CN346" si="1064">CN347+CN348+CN349+CN350+CN351+CN352+CN353+CN354</f>
        <v>0</v>
      </c>
      <c r="CO346" s="72">
        <f t="shared" ref="CO346:CX346" si="1065">CO347+CO348+CO349+CO350+CO351+CO352+CO353+CO354</f>
        <v>0</v>
      </c>
      <c r="CP346" s="72">
        <f t="shared" si="1065"/>
        <v>0</v>
      </c>
      <c r="CQ346" s="72">
        <f t="shared" si="1065"/>
        <v>0</v>
      </c>
      <c r="CR346" s="72">
        <f t="shared" si="1065"/>
        <v>0</v>
      </c>
      <c r="CS346" s="72">
        <f t="shared" ref="CS346:CU346" si="1066">CS347+CS348+CS349+CS350+CS351+CS352+CS353+CS354</f>
        <v>0</v>
      </c>
      <c r="CT346" s="72">
        <f t="shared" si="1066"/>
        <v>0</v>
      </c>
      <c r="CU346" s="72">
        <f t="shared" si="1066"/>
        <v>0</v>
      </c>
      <c r="CV346" s="72">
        <f t="shared" ref="CV346" si="1067">CV347+CV348+CV349+CV350+CV351+CV352+CV353+CV354</f>
        <v>0</v>
      </c>
      <c r="CW346" s="72">
        <f t="shared" si="1065"/>
        <v>0</v>
      </c>
      <c r="CX346" s="72">
        <f t="shared" si="1065"/>
        <v>0</v>
      </c>
      <c r="CY346" s="72"/>
      <c r="CZ346" s="72">
        <f>CZ347+CZ348+CZ349+CZ350+CZ351+CZ352+CZ353+CZ354</f>
        <v>0</v>
      </c>
      <c r="DA346" s="72">
        <f>DA347+DA348+DA349+DA350+DA351+DA352+DA353+DA354</f>
        <v>0</v>
      </c>
      <c r="DB346" s="72">
        <f>DB347+DB348+DB349+DB350+DB351+DB352+DB353+DB354</f>
        <v>0</v>
      </c>
      <c r="DC346" s="72"/>
      <c r="DD346" s="72">
        <f>DD347+DD348+DD349+DD350+DD351+DD352+DD353+DD354</f>
        <v>0</v>
      </c>
      <c r="DE346" s="72">
        <f>DE347+DE348+DE349+DE350+DE351+DE352+DE353+DE354</f>
        <v>0</v>
      </c>
      <c r="DF346" s="72">
        <f>DF347+DF348+DF349+DF350+DF351+DF352+DF353+DF354</f>
        <v>0</v>
      </c>
      <c r="DG346" s="72"/>
      <c r="DH346" s="72">
        <f>DH347+DH348+DH349+DH350+DH351+DH352+DH353+DH354</f>
        <v>0</v>
      </c>
      <c r="DI346" s="72">
        <f>DI347+DI348+DI349+DI350+DI351+DI352+DI353+DI354</f>
        <v>0</v>
      </c>
      <c r="DJ346" s="72">
        <f>DJ347+DJ348+DJ349+DJ350+DJ351+DJ352+DJ353+DJ354</f>
        <v>0</v>
      </c>
      <c r="DK346" s="72"/>
      <c r="DL346" s="72">
        <f>DL347+DL348+DL349+DL350+DL351+DL352+DL353+DL354</f>
        <v>0</v>
      </c>
      <c r="DM346" s="72">
        <f>DM347+DM348+DM349+DM350+DM351+DM352+DM353+DM354</f>
        <v>0</v>
      </c>
      <c r="DN346" s="72">
        <f>DN347+DN348+DN349+DN350+DN351+DN352+DN353+DN354</f>
        <v>0</v>
      </c>
      <c r="DO346" s="72"/>
      <c r="DP346" s="71"/>
      <c r="DQ346" s="72">
        <f>DQ347+DQ348+DQ349+DQ350+DQ351+DQ352+DQ353+DQ354</f>
        <v>0</v>
      </c>
      <c r="DR346" s="72">
        <f>DR347+DR348+DR349+DR350+DR351+DR352+DR353+DR354</f>
        <v>0</v>
      </c>
      <c r="DS346" s="71"/>
      <c r="DT346" s="71"/>
      <c r="DU346" s="72">
        <f>DU347+DU348+DU349+DU350+DU351+DU352+DU353+DU354</f>
        <v>0</v>
      </c>
      <c r="DV346" s="72">
        <f>DV347+DV348+DV349+DV350+DV351+DV352+DV353+DV354</f>
        <v>0</v>
      </c>
      <c r="DW346" s="71"/>
      <c r="DX346" s="72">
        <f>DX347+DX348+DX349+DX350+DX351+DX352+DX353+DX354</f>
        <v>500</v>
      </c>
      <c r="DY346" s="72">
        <f>DY347+DY348+DY349+DY350+DY351+DY352+DY353+DY354</f>
        <v>500</v>
      </c>
      <c r="DZ346" s="72">
        <f>DZ347+DZ348+DZ349+DZ350+DZ351+DZ352+DZ353+DZ354</f>
        <v>0</v>
      </c>
      <c r="EA346" s="71">
        <f>DZ346/DY346*100</f>
        <v>0</v>
      </c>
      <c r="EB346" s="72"/>
      <c r="EC346" s="72"/>
      <c r="ED346" s="72"/>
      <c r="EE346" s="71"/>
      <c r="EF346" s="72"/>
      <c r="EG346" s="72"/>
      <c r="EH346" s="72"/>
      <c r="EI346" s="71"/>
      <c r="EJ346" s="72">
        <f>EJ347+EJ348+EJ349+EJ350+EJ351+EJ352+EJ353+EJ354</f>
        <v>44275.408170000002</v>
      </c>
      <c r="EK346" s="72">
        <f>EK347+EK348+EK349+EK350+EK351+EK352+EK353+EK354</f>
        <v>44275.408170000002</v>
      </c>
      <c r="EL346" s="72">
        <f>EL347+EL348+EL349+EL350+EL351+EL352+EL353+EL354</f>
        <v>0</v>
      </c>
      <c r="EM346" s="72">
        <f>EM347+EM348+EM349+EM350+EM351+EM352+EM353+EM354</f>
        <v>0</v>
      </c>
      <c r="EN346" s="72"/>
      <c r="EO346" s="72"/>
      <c r="EP346" s="72"/>
      <c r="EQ346" s="71"/>
      <c r="ER346" s="71"/>
      <c r="ES346" s="71"/>
      <c r="ET346" s="71"/>
      <c r="EU346" s="71"/>
      <c r="EV346" s="76"/>
      <c r="EW346" s="76"/>
      <c r="EX346" s="76"/>
      <c r="EY346" s="76"/>
      <c r="EZ346" s="72"/>
      <c r="FA346" s="72"/>
      <c r="FB346" s="72"/>
      <c r="FC346" s="71"/>
      <c r="FD346" s="72"/>
      <c r="FE346" s="72"/>
      <c r="FF346" s="72"/>
      <c r="FG346" s="71"/>
      <c r="FH346" s="71"/>
      <c r="FI346" s="72"/>
      <c r="FJ346" s="72"/>
      <c r="FK346" s="71"/>
      <c r="FL346" s="71"/>
      <c r="FM346" s="72"/>
      <c r="FN346" s="72"/>
      <c r="FO346" s="71"/>
      <c r="FP346" s="71"/>
      <c r="FQ346" s="72"/>
      <c r="FR346" s="72"/>
      <c r="FS346" s="71"/>
      <c r="FT346" s="72"/>
      <c r="FU346" s="72"/>
      <c r="FV346" s="72"/>
      <c r="FW346" s="71"/>
      <c r="FX346" s="71"/>
      <c r="FY346" s="72"/>
      <c r="FZ346" s="72"/>
      <c r="GA346" s="71"/>
      <c r="GB346" s="71"/>
      <c r="GC346" s="72"/>
      <c r="GD346" s="72"/>
      <c r="GE346" s="71"/>
      <c r="GF346" s="71"/>
      <c r="GG346" s="72">
        <f>SUM(GG347:GG354)</f>
        <v>35</v>
      </c>
      <c r="GH346" s="72">
        <f>SUM(GH347:GH354)</f>
        <v>0</v>
      </c>
      <c r="GI346" s="71">
        <f t="shared" si="1055"/>
        <v>0</v>
      </c>
      <c r="GJ346" s="71"/>
      <c r="GK346" s="72">
        <f>SUM(GK347:GK354)</f>
        <v>0</v>
      </c>
      <c r="GL346" s="72"/>
      <c r="GM346" s="71"/>
      <c r="GN346" s="71"/>
      <c r="GO346" s="72">
        <f>SUM(GO347:GO354)</f>
        <v>0</v>
      </c>
      <c r="GP346" s="72"/>
      <c r="GQ346" s="71"/>
      <c r="GR346" s="71"/>
      <c r="GS346" s="72">
        <f>SUM(GS347:GS354)</f>
        <v>0</v>
      </c>
      <c r="GT346" s="72"/>
      <c r="GU346" s="71"/>
      <c r="GV346" s="71"/>
      <c r="GW346" s="72">
        <f>SUM(GW347:GW354)</f>
        <v>0</v>
      </c>
      <c r="GX346" s="72"/>
      <c r="GY346" s="71"/>
      <c r="GZ346" s="71"/>
      <c r="HA346" s="72">
        <f>SUM(HA347:HA354)</f>
        <v>0</v>
      </c>
      <c r="HB346" s="72"/>
      <c r="HC346" s="71"/>
      <c r="HD346" s="71"/>
      <c r="HE346" s="72">
        <f>SUM(HE347:HE354)</f>
        <v>0</v>
      </c>
      <c r="HF346" s="72"/>
      <c r="HG346" s="71"/>
      <c r="HH346" s="71"/>
      <c r="HI346" s="72">
        <f>SUM(HI347:HI354)</f>
        <v>0</v>
      </c>
      <c r="HJ346" s="72"/>
      <c r="HK346" s="71"/>
      <c r="HL346" s="71"/>
      <c r="HM346" s="72">
        <f>SUM(HM347:HM354)</f>
        <v>0</v>
      </c>
      <c r="HN346" s="72"/>
      <c r="HO346" s="71"/>
      <c r="HP346" s="71"/>
      <c r="HQ346" s="72">
        <f>SUM(HQ347:HQ354)</f>
        <v>0</v>
      </c>
      <c r="HR346" s="72"/>
      <c r="HS346" s="71"/>
      <c r="HT346" s="71"/>
      <c r="HU346" s="72">
        <f>SUM(HU347:HU354)</f>
        <v>0</v>
      </c>
      <c r="HV346" s="72"/>
      <c r="HW346" s="71"/>
      <c r="HX346" s="71"/>
      <c r="HY346" s="72">
        <f>SUM(HY347:HY354)</f>
        <v>0</v>
      </c>
      <c r="HZ346" s="72"/>
      <c r="IA346" s="71"/>
      <c r="IB346" s="71"/>
      <c r="IC346" s="72">
        <f>SUM(IC347:IC354)</f>
        <v>0</v>
      </c>
      <c r="ID346" s="72"/>
      <c r="IE346" s="71"/>
      <c r="IF346" s="71"/>
      <c r="IG346" s="72">
        <f>SUM(IG347:IG354)</f>
        <v>9957.640449999999</v>
      </c>
      <c r="IH346" s="72"/>
      <c r="II346" s="71"/>
      <c r="IJ346" s="71"/>
      <c r="IK346" s="72">
        <f>SUM(IK347:IK354)</f>
        <v>10435.50562</v>
      </c>
      <c r="IL346" s="72"/>
      <c r="IM346" s="71"/>
    </row>
    <row r="347" spans="1:247" ht="16.5" customHeight="1" x14ac:dyDescent="0.25">
      <c r="A347" s="10" t="s">
        <v>194</v>
      </c>
      <c r="B347" s="157">
        <f t="shared" si="1037"/>
        <v>100448.46744000001</v>
      </c>
      <c r="C347" s="157">
        <f t="shared" si="1038"/>
        <v>117971.91351</v>
      </c>
      <c r="D347" s="157">
        <f t="shared" si="1039"/>
        <v>117971.91351</v>
      </c>
      <c r="E347" s="157"/>
      <c r="F347" s="229">
        <f t="shared" si="1036"/>
        <v>9529.0972699999984</v>
      </c>
      <c r="G347" s="74">
        <f t="shared" si="1056"/>
        <v>8.0774287595091483</v>
      </c>
      <c r="H347" s="73"/>
      <c r="I347" s="73"/>
      <c r="J347" s="73"/>
      <c r="K347" s="74"/>
      <c r="L347" s="74"/>
      <c r="M347" s="74"/>
      <c r="N347" s="74"/>
      <c r="O347" s="73"/>
      <c r="P347" s="73">
        <v>0</v>
      </c>
      <c r="Q347" s="73">
        <v>0</v>
      </c>
      <c r="R347" s="73">
        <v>0</v>
      </c>
      <c r="S347" s="74"/>
      <c r="T347" s="73"/>
      <c r="U347" s="73"/>
      <c r="V347" s="73"/>
      <c r="W347" s="73"/>
      <c r="X347" s="73"/>
      <c r="Y347" s="73"/>
      <c r="Z347" s="73"/>
      <c r="AA347" s="74"/>
      <c r="AB347" s="73"/>
      <c r="AC347" s="73"/>
      <c r="AD347" s="73"/>
      <c r="AE347" s="74"/>
      <c r="AF347" s="73">
        <v>137.75926999999999</v>
      </c>
      <c r="AG347" s="73">
        <v>137.75926999999999</v>
      </c>
      <c r="AH347" s="73">
        <v>137.75926999999999</v>
      </c>
      <c r="AI347" s="74">
        <f>AH347/AG347*100</f>
        <v>100</v>
      </c>
      <c r="AJ347" s="74"/>
      <c r="AK347" s="73"/>
      <c r="AL347" s="73"/>
      <c r="AM347" s="74"/>
      <c r="AN347" s="74"/>
      <c r="AO347" s="74"/>
      <c r="AP347" s="74"/>
      <c r="AQ347" s="74"/>
      <c r="AR347" s="73">
        <v>0</v>
      </c>
      <c r="AS347" s="73">
        <v>0</v>
      </c>
      <c r="AT347" s="73"/>
      <c r="AU347" s="74"/>
      <c r="AV347" s="73">
        <v>39494.199999999997</v>
      </c>
      <c r="AW347" s="73">
        <v>39494.199999999997</v>
      </c>
      <c r="AX347" s="74">
        <v>6314.7</v>
      </c>
      <c r="AY347" s="73">
        <f>AX347/AW347*100</f>
        <v>15.98893002010422</v>
      </c>
      <c r="AZ347" s="73"/>
      <c r="BA347" s="73"/>
      <c r="BB347" s="191"/>
      <c r="BC347" s="191"/>
      <c r="BD347" s="191"/>
      <c r="BE347" s="73"/>
      <c r="BF347" s="191"/>
      <c r="BG347" s="191"/>
      <c r="BH347" s="73"/>
      <c r="BI347" s="73"/>
      <c r="BJ347" s="191"/>
      <c r="BK347" s="75"/>
      <c r="BL347" s="73"/>
      <c r="BM347" s="73"/>
      <c r="BN347" s="73"/>
      <c r="BO347" s="74"/>
      <c r="BP347" s="74"/>
      <c r="BQ347" s="73"/>
      <c r="BR347" s="191"/>
      <c r="BS347" s="191"/>
      <c r="BT347" s="73"/>
      <c r="BU347" s="73"/>
      <c r="BV347" s="73"/>
      <c r="BW347" s="74"/>
      <c r="BX347" s="73">
        <v>14041.1</v>
      </c>
      <c r="BY347" s="73">
        <v>11136.4</v>
      </c>
      <c r="BZ347" s="73">
        <v>3076.6379999999999</v>
      </c>
      <c r="CA347" s="73">
        <f>BZ347/BY347*100</f>
        <v>27.626863259222013</v>
      </c>
      <c r="CB347" s="73">
        <v>1000</v>
      </c>
      <c r="CC347" s="73"/>
      <c r="CD347" s="73"/>
      <c r="CE347" s="73"/>
      <c r="CF347" s="73">
        <v>1000</v>
      </c>
      <c r="CG347" s="73">
        <v>2000</v>
      </c>
      <c r="CH347" s="73"/>
      <c r="CI347" s="73">
        <f>CH347/CG347*100</f>
        <v>0</v>
      </c>
      <c r="CJ347" s="73"/>
      <c r="CK347" s="73"/>
      <c r="CL347" s="73"/>
      <c r="CM347" s="73"/>
      <c r="CN347" s="73"/>
      <c r="CO347" s="73"/>
      <c r="CP347" s="191"/>
      <c r="CQ347" s="191"/>
      <c r="CR347" s="73"/>
      <c r="CS347" s="73"/>
      <c r="CT347" s="191"/>
      <c r="CU347" s="191"/>
      <c r="CV347" s="73"/>
      <c r="CW347" s="73"/>
      <c r="CX347" s="73"/>
      <c r="CY347" s="73"/>
      <c r="CZ347" s="73"/>
      <c r="DA347" s="73"/>
      <c r="DB347" s="73"/>
      <c r="DC347" s="73"/>
      <c r="DD347" s="73"/>
      <c r="DE347" s="73"/>
      <c r="DF347" s="73"/>
      <c r="DG347" s="73"/>
      <c r="DH347" s="73"/>
      <c r="DI347" s="73"/>
      <c r="DJ347" s="73"/>
      <c r="DK347" s="73"/>
      <c r="DL347" s="73"/>
      <c r="DM347" s="73"/>
      <c r="DN347" s="73"/>
      <c r="DO347" s="73"/>
      <c r="DP347" s="74"/>
      <c r="DQ347" s="73"/>
      <c r="DR347" s="73"/>
      <c r="DS347" s="74"/>
      <c r="DT347" s="74"/>
      <c r="DU347" s="73"/>
      <c r="DV347" s="73"/>
      <c r="DW347" s="74"/>
      <c r="DX347" s="73">
        <v>500</v>
      </c>
      <c r="DY347" s="73">
        <v>500</v>
      </c>
      <c r="DZ347" s="73"/>
      <c r="EA347" s="74">
        <f>DZ347/DY347*100</f>
        <v>0</v>
      </c>
      <c r="EB347" s="73"/>
      <c r="EC347" s="73"/>
      <c r="ED347" s="73"/>
      <c r="EE347" s="74"/>
      <c r="EF347" s="73"/>
      <c r="EG347" s="73"/>
      <c r="EH347" s="73"/>
      <c r="EI347" s="74"/>
      <c r="EJ347" s="73">
        <v>44275.408170000002</v>
      </c>
      <c r="EK347" s="73">
        <v>44275.408170000002</v>
      </c>
      <c r="EL347" s="191"/>
      <c r="EM347" s="191"/>
      <c r="EN347" s="73"/>
      <c r="EO347" s="73"/>
      <c r="EP347" s="73"/>
      <c r="EQ347" s="74"/>
      <c r="ER347" s="74"/>
      <c r="ES347" s="74"/>
      <c r="ET347" s="74"/>
      <c r="EU347" s="74"/>
      <c r="EV347" s="77"/>
      <c r="EW347" s="77"/>
      <c r="EX347" s="77"/>
      <c r="EY347" s="77"/>
      <c r="EZ347" s="73"/>
      <c r="FA347" s="73"/>
      <c r="FB347" s="73"/>
      <c r="FC347" s="74"/>
      <c r="FD347" s="73"/>
      <c r="FE347" s="73"/>
      <c r="FF347" s="73"/>
      <c r="FG347" s="74"/>
      <c r="FH347" s="74"/>
      <c r="FI347" s="73"/>
      <c r="FJ347" s="73"/>
      <c r="FK347" s="74"/>
      <c r="FL347" s="74"/>
      <c r="FM347" s="73"/>
      <c r="FN347" s="73"/>
      <c r="FO347" s="74"/>
      <c r="FP347" s="74"/>
      <c r="FQ347" s="73"/>
      <c r="FR347" s="73"/>
      <c r="FS347" s="74"/>
      <c r="FT347" s="73"/>
      <c r="FU347" s="73"/>
      <c r="FV347" s="73"/>
      <c r="FW347" s="74"/>
      <c r="FX347" s="74"/>
      <c r="FY347" s="73"/>
      <c r="FZ347" s="73"/>
      <c r="GA347" s="74"/>
      <c r="GB347" s="74"/>
      <c r="GC347" s="73"/>
      <c r="GD347" s="73"/>
      <c r="GE347" s="74"/>
      <c r="GF347" s="74"/>
      <c r="GG347" s="73">
        <v>35</v>
      </c>
      <c r="GH347" s="73">
        <v>0</v>
      </c>
      <c r="GI347" s="74">
        <f t="shared" si="1055"/>
        <v>0</v>
      </c>
      <c r="GJ347" s="74"/>
      <c r="GK347" s="73"/>
      <c r="GL347" s="73"/>
      <c r="GM347" s="74"/>
      <c r="GN347" s="74"/>
      <c r="GO347" s="73"/>
      <c r="GP347" s="73"/>
      <c r="GQ347" s="74"/>
      <c r="GR347" s="74"/>
      <c r="GS347" s="73"/>
      <c r="GT347" s="73"/>
      <c r="GU347" s="74"/>
      <c r="GV347" s="74"/>
      <c r="GW347" s="73"/>
      <c r="GX347" s="73"/>
      <c r="GY347" s="74"/>
      <c r="GZ347" s="74"/>
      <c r="HA347" s="73"/>
      <c r="HB347" s="73"/>
      <c r="HC347" s="74"/>
      <c r="HD347" s="74"/>
      <c r="HE347" s="73"/>
      <c r="HF347" s="73"/>
      <c r="HG347" s="74"/>
      <c r="HH347" s="74"/>
      <c r="HI347" s="73"/>
      <c r="HJ347" s="73"/>
      <c r="HK347" s="74"/>
      <c r="HL347" s="74"/>
      <c r="HM347" s="73"/>
      <c r="HN347" s="73"/>
      <c r="HO347" s="74"/>
      <c r="HP347" s="74"/>
      <c r="HQ347" s="73"/>
      <c r="HR347" s="73"/>
      <c r="HS347" s="74"/>
      <c r="HT347" s="74"/>
      <c r="HU347" s="73"/>
      <c r="HV347" s="73"/>
      <c r="HW347" s="74"/>
      <c r="HX347" s="74"/>
      <c r="HY347" s="73"/>
      <c r="HZ347" s="73"/>
      <c r="IA347" s="74"/>
      <c r="IB347" s="74"/>
      <c r="IC347" s="73"/>
      <c r="ID347" s="73"/>
      <c r="IE347" s="74"/>
      <c r="IF347" s="74"/>
      <c r="IG347" s="216">
        <v>9957.640449999999</v>
      </c>
      <c r="IH347" s="73">
        <v>0</v>
      </c>
      <c r="II347" s="74"/>
      <c r="IJ347" s="74"/>
      <c r="IK347" s="224">
        <v>10435.50562</v>
      </c>
      <c r="IL347" s="73">
        <v>0</v>
      </c>
      <c r="IM347" s="74"/>
    </row>
    <row r="348" spans="1:247" ht="15.75" x14ac:dyDescent="0.25">
      <c r="A348" s="10" t="s">
        <v>457</v>
      </c>
      <c r="B348" s="157">
        <f t="shared" si="1037"/>
        <v>14535</v>
      </c>
      <c r="C348" s="157">
        <f t="shared" si="1038"/>
        <v>14535</v>
      </c>
      <c r="D348" s="157">
        <f t="shared" si="1039"/>
        <v>14535</v>
      </c>
      <c r="E348" s="157"/>
      <c r="F348" s="229">
        <f t="shared" si="1036"/>
        <v>0</v>
      </c>
      <c r="G348" s="74">
        <f t="shared" si="1056"/>
        <v>0</v>
      </c>
      <c r="H348" s="74"/>
      <c r="I348" s="74"/>
      <c r="J348" s="74"/>
      <c r="K348" s="74"/>
      <c r="L348" s="74"/>
      <c r="M348" s="74"/>
      <c r="N348" s="74"/>
      <c r="O348" s="74"/>
      <c r="P348" s="74"/>
      <c r="Q348" s="74"/>
      <c r="R348" s="74"/>
      <c r="S348" s="74"/>
      <c r="T348" s="74"/>
      <c r="U348" s="74"/>
      <c r="V348" s="74"/>
      <c r="W348" s="73"/>
      <c r="X348" s="74"/>
      <c r="Y348" s="74"/>
      <c r="Z348" s="74"/>
      <c r="AA348" s="74"/>
      <c r="AB348" s="74"/>
      <c r="AC348" s="74"/>
      <c r="AD348" s="74"/>
      <c r="AE348" s="74"/>
      <c r="AF348" s="74"/>
      <c r="AG348" s="74"/>
      <c r="AH348" s="74"/>
      <c r="AI348" s="74"/>
      <c r="AJ348" s="74"/>
      <c r="AK348" s="74"/>
      <c r="AL348" s="74"/>
      <c r="AM348" s="74"/>
      <c r="AN348" s="74"/>
      <c r="AO348" s="74"/>
      <c r="AP348" s="74"/>
      <c r="AQ348" s="74"/>
      <c r="AR348" s="74"/>
      <c r="AS348" s="74"/>
      <c r="AT348" s="74"/>
      <c r="AU348" s="74"/>
      <c r="AV348" s="196"/>
      <c r="AW348" s="196"/>
      <c r="AX348" s="196"/>
      <c r="AY348" s="196"/>
      <c r="AZ348" s="74"/>
      <c r="BA348" s="74"/>
      <c r="BB348" s="74"/>
      <c r="BC348" s="192"/>
      <c r="BD348" s="192"/>
      <c r="BE348" s="74"/>
      <c r="BF348" s="74"/>
      <c r="BG348" s="192"/>
      <c r="BH348" s="74">
        <v>14535</v>
      </c>
      <c r="BI348" s="74">
        <v>14535</v>
      </c>
      <c r="BJ348" s="74">
        <v>0</v>
      </c>
      <c r="BK348" s="75">
        <f t="shared" si="1040"/>
        <v>0</v>
      </c>
      <c r="BL348" s="74"/>
      <c r="BM348" s="74"/>
      <c r="BN348" s="74"/>
      <c r="BO348" s="192"/>
      <c r="BP348" s="192"/>
      <c r="BQ348" s="74"/>
      <c r="BR348" s="74"/>
      <c r="BS348" s="192"/>
      <c r="BT348" s="74"/>
      <c r="BU348" s="74"/>
      <c r="BV348" s="74"/>
      <c r="BW348" s="74"/>
      <c r="BX348" s="73"/>
      <c r="BY348" s="73"/>
      <c r="BZ348" s="74"/>
      <c r="CA348" s="192"/>
      <c r="CB348" s="74"/>
      <c r="CC348" s="74"/>
      <c r="CD348" s="74"/>
      <c r="CE348" s="192"/>
      <c r="CF348" s="74"/>
      <c r="CG348" s="74"/>
      <c r="CH348" s="74"/>
      <c r="CI348" s="74"/>
      <c r="CJ348" s="74"/>
      <c r="CK348" s="74"/>
      <c r="CL348" s="74"/>
      <c r="CM348" s="74"/>
      <c r="CN348" s="73"/>
      <c r="CO348" s="73"/>
      <c r="CP348" s="74"/>
      <c r="CQ348" s="192"/>
      <c r="CR348" s="73"/>
      <c r="CS348" s="73"/>
      <c r="CT348" s="74"/>
      <c r="CU348" s="192"/>
      <c r="CV348" s="74"/>
      <c r="CW348" s="74"/>
      <c r="CX348" s="74"/>
      <c r="CY348" s="192"/>
      <c r="CZ348" s="74"/>
      <c r="DA348" s="74"/>
      <c r="DB348" s="74"/>
      <c r="DC348" s="192"/>
      <c r="DD348" s="74"/>
      <c r="DE348" s="74"/>
      <c r="DF348" s="74"/>
      <c r="DG348" s="192"/>
      <c r="DH348" s="74"/>
      <c r="DI348" s="74"/>
      <c r="DJ348" s="74"/>
      <c r="DK348" s="192"/>
      <c r="DL348" s="74"/>
      <c r="DM348" s="74"/>
      <c r="DN348" s="74"/>
      <c r="DO348" s="192"/>
      <c r="DP348" s="74"/>
      <c r="DQ348" s="74"/>
      <c r="DR348" s="74"/>
      <c r="DS348" s="74"/>
      <c r="DT348" s="74"/>
      <c r="DU348" s="74"/>
      <c r="DV348" s="74"/>
      <c r="DW348" s="74"/>
      <c r="DX348" s="74"/>
      <c r="DY348" s="74"/>
      <c r="DZ348" s="74"/>
      <c r="EA348" s="74"/>
      <c r="EB348" s="74"/>
      <c r="EC348" s="74"/>
      <c r="ED348" s="74"/>
      <c r="EE348" s="74"/>
      <c r="EF348" s="74"/>
      <c r="EG348" s="74"/>
      <c r="EH348" s="74"/>
      <c r="EI348" s="74"/>
      <c r="EJ348" s="192"/>
      <c r="EK348" s="73"/>
      <c r="EL348" s="74"/>
      <c r="EM348" s="192"/>
      <c r="EN348" s="74"/>
      <c r="EO348" s="74"/>
      <c r="EP348" s="74"/>
      <c r="EQ348" s="74"/>
      <c r="ER348" s="74"/>
      <c r="ES348" s="74"/>
      <c r="ET348" s="74"/>
      <c r="EU348" s="74"/>
      <c r="EV348" s="77"/>
      <c r="EW348" s="77"/>
      <c r="EX348" s="77"/>
      <c r="EY348" s="77"/>
      <c r="EZ348" s="74"/>
      <c r="FA348" s="74"/>
      <c r="FB348" s="74"/>
      <c r="FC348" s="74"/>
      <c r="FD348" s="74"/>
      <c r="FE348" s="74"/>
      <c r="FF348" s="74"/>
      <c r="FG348" s="74"/>
      <c r="FH348" s="74"/>
      <c r="FI348" s="74"/>
      <c r="FJ348" s="74"/>
      <c r="FK348" s="74"/>
      <c r="FL348" s="74"/>
      <c r="FM348" s="74"/>
      <c r="FN348" s="74"/>
      <c r="FO348" s="74"/>
      <c r="FP348" s="74"/>
      <c r="FQ348" s="74"/>
      <c r="FR348" s="74"/>
      <c r="FS348" s="74"/>
      <c r="FT348" s="74"/>
      <c r="FU348" s="74"/>
      <c r="FV348" s="74"/>
      <c r="FW348" s="74"/>
      <c r="FX348" s="74"/>
      <c r="FY348" s="74"/>
      <c r="FZ348" s="74"/>
      <c r="GA348" s="74"/>
      <c r="GB348" s="74"/>
      <c r="GC348" s="74"/>
      <c r="GD348" s="74"/>
      <c r="GE348" s="74"/>
      <c r="GF348" s="74"/>
      <c r="GG348" s="74"/>
      <c r="GH348" s="74"/>
      <c r="GI348" s="74"/>
      <c r="GJ348" s="74"/>
      <c r="GK348" s="74"/>
      <c r="GL348" s="74"/>
      <c r="GM348" s="74"/>
      <c r="GN348" s="74"/>
      <c r="GO348" s="74"/>
      <c r="GP348" s="74"/>
      <c r="GQ348" s="74"/>
      <c r="GR348" s="74"/>
      <c r="GS348" s="74"/>
      <c r="GT348" s="74"/>
      <c r="GU348" s="74"/>
      <c r="GV348" s="74"/>
      <c r="GW348" s="74"/>
      <c r="GX348" s="74"/>
      <c r="GY348" s="74"/>
      <c r="GZ348" s="74"/>
      <c r="HA348" s="74"/>
      <c r="HB348" s="74"/>
      <c r="HC348" s="74"/>
      <c r="HD348" s="74"/>
      <c r="HE348" s="74"/>
      <c r="HF348" s="74"/>
      <c r="HG348" s="74"/>
      <c r="HH348" s="74"/>
      <c r="HI348" s="74"/>
      <c r="HJ348" s="74"/>
      <c r="HK348" s="74"/>
      <c r="HL348" s="74"/>
      <c r="HM348" s="74"/>
      <c r="HN348" s="74"/>
      <c r="HO348" s="74"/>
      <c r="HP348" s="74"/>
      <c r="HQ348" s="74"/>
      <c r="HR348" s="74"/>
      <c r="HS348" s="74"/>
      <c r="HT348" s="74"/>
      <c r="HU348" s="74"/>
      <c r="HV348" s="74"/>
      <c r="HW348" s="74"/>
      <c r="HX348" s="74"/>
      <c r="HY348" s="74"/>
      <c r="HZ348" s="74"/>
      <c r="IA348" s="74"/>
      <c r="IB348" s="74"/>
      <c r="IC348" s="74"/>
      <c r="ID348" s="74"/>
      <c r="IE348" s="74"/>
      <c r="IF348" s="74"/>
      <c r="IG348" s="74"/>
      <c r="IH348" s="74"/>
      <c r="II348" s="74"/>
      <c r="IJ348" s="74"/>
      <c r="IK348" s="74"/>
      <c r="IL348" s="74"/>
      <c r="IM348" s="74"/>
    </row>
    <row r="349" spans="1:247" ht="15.75" x14ac:dyDescent="0.25">
      <c r="A349" s="10" t="s">
        <v>458</v>
      </c>
      <c r="B349" s="157">
        <f t="shared" si="1037"/>
        <v>8913</v>
      </c>
      <c r="C349" s="157">
        <f t="shared" si="1038"/>
        <v>8913</v>
      </c>
      <c r="D349" s="157">
        <f t="shared" si="1039"/>
        <v>8913</v>
      </c>
      <c r="E349" s="157"/>
      <c r="F349" s="229">
        <f t="shared" si="1036"/>
        <v>0</v>
      </c>
      <c r="G349" s="74">
        <f t="shared" si="1056"/>
        <v>0</v>
      </c>
      <c r="H349" s="74"/>
      <c r="I349" s="74"/>
      <c r="J349" s="74"/>
      <c r="K349" s="74"/>
      <c r="L349" s="74"/>
      <c r="M349" s="74"/>
      <c r="N349" s="74"/>
      <c r="O349" s="74"/>
      <c r="P349" s="74"/>
      <c r="Q349" s="74"/>
      <c r="R349" s="74"/>
      <c r="S349" s="74"/>
      <c r="T349" s="74"/>
      <c r="U349" s="74"/>
      <c r="V349" s="74"/>
      <c r="W349" s="73"/>
      <c r="X349" s="74"/>
      <c r="Y349" s="74"/>
      <c r="Z349" s="74"/>
      <c r="AA349" s="74"/>
      <c r="AB349" s="74"/>
      <c r="AC349" s="74"/>
      <c r="AD349" s="74"/>
      <c r="AE349" s="74"/>
      <c r="AF349" s="74"/>
      <c r="AG349" s="74"/>
      <c r="AH349" s="74"/>
      <c r="AI349" s="74"/>
      <c r="AJ349" s="74"/>
      <c r="AK349" s="74"/>
      <c r="AL349" s="74"/>
      <c r="AM349" s="74"/>
      <c r="AN349" s="74"/>
      <c r="AO349" s="74"/>
      <c r="AP349" s="74"/>
      <c r="AQ349" s="74"/>
      <c r="AR349" s="74"/>
      <c r="AS349" s="74"/>
      <c r="AT349" s="74"/>
      <c r="AU349" s="74"/>
      <c r="AV349" s="196"/>
      <c r="AW349" s="196"/>
      <c r="AX349" s="196"/>
      <c r="AY349" s="196"/>
      <c r="AZ349" s="74"/>
      <c r="BA349" s="74"/>
      <c r="BB349" s="74"/>
      <c r="BC349" s="192"/>
      <c r="BD349" s="192"/>
      <c r="BE349" s="74"/>
      <c r="BF349" s="74"/>
      <c r="BG349" s="192"/>
      <c r="BH349" s="74">
        <v>8913</v>
      </c>
      <c r="BI349" s="74">
        <v>8913</v>
      </c>
      <c r="BJ349" s="74">
        <v>0</v>
      </c>
      <c r="BK349" s="75">
        <f t="shared" si="1040"/>
        <v>0</v>
      </c>
      <c r="BL349" s="74"/>
      <c r="BM349" s="74"/>
      <c r="BN349" s="74"/>
      <c r="BO349" s="192"/>
      <c r="BP349" s="192"/>
      <c r="BQ349" s="74"/>
      <c r="BR349" s="74"/>
      <c r="BS349" s="192"/>
      <c r="BT349" s="74"/>
      <c r="BU349" s="74"/>
      <c r="BV349" s="74"/>
      <c r="BW349" s="74"/>
      <c r="BX349" s="73"/>
      <c r="BY349" s="73"/>
      <c r="BZ349" s="74"/>
      <c r="CA349" s="192"/>
      <c r="CB349" s="74"/>
      <c r="CC349" s="74"/>
      <c r="CD349" s="74"/>
      <c r="CE349" s="192"/>
      <c r="CF349" s="74"/>
      <c r="CG349" s="74"/>
      <c r="CH349" s="74"/>
      <c r="CI349" s="74"/>
      <c r="CJ349" s="74"/>
      <c r="CK349" s="74"/>
      <c r="CL349" s="74"/>
      <c r="CM349" s="74"/>
      <c r="CN349" s="73"/>
      <c r="CO349" s="73"/>
      <c r="CP349" s="74"/>
      <c r="CQ349" s="192"/>
      <c r="CR349" s="73"/>
      <c r="CS349" s="73"/>
      <c r="CT349" s="74"/>
      <c r="CU349" s="192"/>
      <c r="CV349" s="74"/>
      <c r="CW349" s="74"/>
      <c r="CX349" s="74"/>
      <c r="CY349" s="192"/>
      <c r="CZ349" s="74"/>
      <c r="DA349" s="74"/>
      <c r="DB349" s="74"/>
      <c r="DC349" s="192"/>
      <c r="DD349" s="74"/>
      <c r="DE349" s="74"/>
      <c r="DF349" s="74"/>
      <c r="DG349" s="192"/>
      <c r="DH349" s="74"/>
      <c r="DI349" s="74"/>
      <c r="DJ349" s="74"/>
      <c r="DK349" s="192"/>
      <c r="DL349" s="74"/>
      <c r="DM349" s="74"/>
      <c r="DN349" s="74"/>
      <c r="DO349" s="192"/>
      <c r="DP349" s="74"/>
      <c r="DQ349" s="74"/>
      <c r="DR349" s="74"/>
      <c r="DS349" s="74"/>
      <c r="DT349" s="74"/>
      <c r="DU349" s="74"/>
      <c r="DV349" s="74"/>
      <c r="DW349" s="74"/>
      <c r="DX349" s="74"/>
      <c r="DY349" s="74"/>
      <c r="DZ349" s="74"/>
      <c r="EA349" s="74"/>
      <c r="EB349" s="74"/>
      <c r="EC349" s="74"/>
      <c r="ED349" s="74"/>
      <c r="EE349" s="74"/>
      <c r="EF349" s="74"/>
      <c r="EG349" s="74"/>
      <c r="EH349" s="74"/>
      <c r="EI349" s="74"/>
      <c r="EJ349" s="192"/>
      <c r="EK349" s="73"/>
      <c r="EL349" s="74"/>
      <c r="EM349" s="192"/>
      <c r="EN349" s="74"/>
      <c r="EO349" s="74"/>
      <c r="EP349" s="74"/>
      <c r="EQ349" s="74"/>
      <c r="ER349" s="74"/>
      <c r="ES349" s="74"/>
      <c r="ET349" s="74"/>
      <c r="EU349" s="74"/>
      <c r="EV349" s="77"/>
      <c r="EW349" s="77"/>
      <c r="EX349" s="77"/>
      <c r="EY349" s="77"/>
      <c r="EZ349" s="74"/>
      <c r="FA349" s="74"/>
      <c r="FB349" s="74"/>
      <c r="FC349" s="74"/>
      <c r="FD349" s="74"/>
      <c r="FE349" s="74"/>
      <c r="FF349" s="74"/>
      <c r="FG349" s="74"/>
      <c r="FH349" s="74"/>
      <c r="FI349" s="74"/>
      <c r="FJ349" s="74"/>
      <c r="FK349" s="74"/>
      <c r="FL349" s="74"/>
      <c r="FM349" s="74"/>
      <c r="FN349" s="74"/>
      <c r="FO349" s="74"/>
      <c r="FP349" s="74"/>
      <c r="FQ349" s="74"/>
      <c r="FR349" s="74"/>
      <c r="FS349" s="74"/>
      <c r="FT349" s="74"/>
      <c r="FU349" s="74"/>
      <c r="FV349" s="74"/>
      <c r="FW349" s="74"/>
      <c r="FX349" s="74"/>
      <c r="FY349" s="74"/>
      <c r="FZ349" s="74"/>
      <c r="GA349" s="74"/>
      <c r="GB349" s="74"/>
      <c r="GC349" s="74"/>
      <c r="GD349" s="74"/>
      <c r="GE349" s="74"/>
      <c r="GF349" s="74"/>
      <c r="GG349" s="74"/>
      <c r="GH349" s="74"/>
      <c r="GI349" s="74"/>
      <c r="GJ349" s="74"/>
      <c r="GK349" s="74"/>
      <c r="GL349" s="74"/>
      <c r="GM349" s="74"/>
      <c r="GN349" s="74"/>
      <c r="GO349" s="74"/>
      <c r="GP349" s="74"/>
      <c r="GQ349" s="74"/>
      <c r="GR349" s="74"/>
      <c r="GS349" s="74"/>
      <c r="GT349" s="74"/>
      <c r="GU349" s="74"/>
      <c r="GV349" s="74"/>
      <c r="GW349" s="74"/>
      <c r="GX349" s="74"/>
      <c r="GY349" s="74"/>
      <c r="GZ349" s="74"/>
      <c r="HA349" s="74"/>
      <c r="HB349" s="74"/>
      <c r="HC349" s="74"/>
      <c r="HD349" s="74"/>
      <c r="HE349" s="74"/>
      <c r="HF349" s="74"/>
      <c r="HG349" s="74"/>
      <c r="HH349" s="74"/>
      <c r="HI349" s="74"/>
      <c r="HJ349" s="74"/>
      <c r="HK349" s="74"/>
      <c r="HL349" s="74"/>
      <c r="HM349" s="74"/>
      <c r="HN349" s="74"/>
      <c r="HO349" s="74"/>
      <c r="HP349" s="74"/>
      <c r="HQ349" s="74"/>
      <c r="HR349" s="74"/>
      <c r="HS349" s="74"/>
      <c r="HT349" s="74"/>
      <c r="HU349" s="74"/>
      <c r="HV349" s="74"/>
      <c r="HW349" s="74"/>
      <c r="HX349" s="74"/>
      <c r="HY349" s="74"/>
      <c r="HZ349" s="74"/>
      <c r="IA349" s="74"/>
      <c r="IB349" s="74"/>
      <c r="IC349" s="74"/>
      <c r="ID349" s="74"/>
      <c r="IE349" s="74"/>
      <c r="IF349" s="74"/>
      <c r="IG349" s="74"/>
      <c r="IH349" s="74"/>
      <c r="II349" s="74"/>
      <c r="IJ349" s="74"/>
      <c r="IK349" s="74"/>
      <c r="IL349" s="74"/>
      <c r="IM349" s="74"/>
    </row>
    <row r="350" spans="1:247" ht="15.75" x14ac:dyDescent="0.25">
      <c r="A350" s="10" t="s">
        <v>141</v>
      </c>
      <c r="B350" s="157">
        <f t="shared" si="1037"/>
        <v>10371</v>
      </c>
      <c r="C350" s="157">
        <f t="shared" si="1038"/>
        <v>10371</v>
      </c>
      <c r="D350" s="157">
        <f t="shared" si="1039"/>
        <v>10371</v>
      </c>
      <c r="E350" s="157"/>
      <c r="F350" s="229">
        <f t="shared" si="1036"/>
        <v>0</v>
      </c>
      <c r="G350" s="74">
        <f t="shared" si="1056"/>
        <v>0</v>
      </c>
      <c r="H350" s="74"/>
      <c r="I350" s="74"/>
      <c r="J350" s="74"/>
      <c r="K350" s="74"/>
      <c r="L350" s="74"/>
      <c r="M350" s="74"/>
      <c r="N350" s="74"/>
      <c r="O350" s="74"/>
      <c r="P350" s="74"/>
      <c r="Q350" s="74"/>
      <c r="R350" s="74"/>
      <c r="S350" s="74"/>
      <c r="T350" s="74"/>
      <c r="U350" s="74"/>
      <c r="V350" s="74"/>
      <c r="W350" s="73"/>
      <c r="X350" s="74"/>
      <c r="Y350" s="74"/>
      <c r="Z350" s="74"/>
      <c r="AA350" s="74"/>
      <c r="AB350" s="74"/>
      <c r="AC350" s="74"/>
      <c r="AD350" s="74"/>
      <c r="AE350" s="74"/>
      <c r="AF350" s="74"/>
      <c r="AG350" s="74"/>
      <c r="AH350" s="74"/>
      <c r="AI350" s="74"/>
      <c r="AJ350" s="74"/>
      <c r="AK350" s="74"/>
      <c r="AL350" s="74"/>
      <c r="AM350" s="74"/>
      <c r="AN350" s="74"/>
      <c r="AO350" s="74"/>
      <c r="AP350" s="74"/>
      <c r="AQ350" s="74"/>
      <c r="AR350" s="74"/>
      <c r="AS350" s="74"/>
      <c r="AT350" s="74"/>
      <c r="AU350" s="74"/>
      <c r="AV350" s="196"/>
      <c r="AW350" s="196"/>
      <c r="AX350" s="196"/>
      <c r="AY350" s="196"/>
      <c r="AZ350" s="74"/>
      <c r="BA350" s="74"/>
      <c r="BB350" s="74"/>
      <c r="BC350" s="192"/>
      <c r="BD350" s="192"/>
      <c r="BE350" s="74"/>
      <c r="BF350" s="74"/>
      <c r="BG350" s="192"/>
      <c r="BH350" s="74">
        <v>10371</v>
      </c>
      <c r="BI350" s="74">
        <v>10371</v>
      </c>
      <c r="BJ350" s="74">
        <v>0</v>
      </c>
      <c r="BK350" s="75">
        <f t="shared" si="1040"/>
        <v>0</v>
      </c>
      <c r="BL350" s="74"/>
      <c r="BM350" s="74"/>
      <c r="BN350" s="74"/>
      <c r="BO350" s="192"/>
      <c r="BP350" s="192"/>
      <c r="BQ350" s="74"/>
      <c r="BR350" s="74"/>
      <c r="BS350" s="192"/>
      <c r="BT350" s="74"/>
      <c r="BU350" s="74"/>
      <c r="BV350" s="74"/>
      <c r="BW350" s="74"/>
      <c r="BX350" s="73"/>
      <c r="BY350" s="73"/>
      <c r="BZ350" s="74"/>
      <c r="CA350" s="192"/>
      <c r="CB350" s="74"/>
      <c r="CC350" s="74"/>
      <c r="CD350" s="74"/>
      <c r="CE350" s="192"/>
      <c r="CF350" s="74"/>
      <c r="CG350" s="74"/>
      <c r="CH350" s="74"/>
      <c r="CI350" s="74"/>
      <c r="CJ350" s="74"/>
      <c r="CK350" s="74"/>
      <c r="CL350" s="74"/>
      <c r="CM350" s="74"/>
      <c r="CN350" s="73"/>
      <c r="CO350" s="73"/>
      <c r="CP350" s="74"/>
      <c r="CQ350" s="192"/>
      <c r="CR350" s="73"/>
      <c r="CS350" s="73"/>
      <c r="CT350" s="74"/>
      <c r="CU350" s="192"/>
      <c r="CV350" s="74"/>
      <c r="CW350" s="74"/>
      <c r="CX350" s="74"/>
      <c r="CY350" s="192"/>
      <c r="CZ350" s="74"/>
      <c r="DA350" s="74"/>
      <c r="DB350" s="74"/>
      <c r="DC350" s="192"/>
      <c r="DD350" s="74"/>
      <c r="DE350" s="74"/>
      <c r="DF350" s="74"/>
      <c r="DG350" s="192"/>
      <c r="DH350" s="74"/>
      <c r="DI350" s="74"/>
      <c r="DJ350" s="74"/>
      <c r="DK350" s="192"/>
      <c r="DL350" s="74"/>
      <c r="DM350" s="74"/>
      <c r="DN350" s="74"/>
      <c r="DO350" s="192"/>
      <c r="DP350" s="74"/>
      <c r="DQ350" s="74"/>
      <c r="DR350" s="74"/>
      <c r="DS350" s="74"/>
      <c r="DT350" s="74"/>
      <c r="DU350" s="74"/>
      <c r="DV350" s="74"/>
      <c r="DW350" s="74"/>
      <c r="DX350" s="74"/>
      <c r="DY350" s="74"/>
      <c r="DZ350" s="74"/>
      <c r="EA350" s="74"/>
      <c r="EB350" s="74"/>
      <c r="EC350" s="74"/>
      <c r="ED350" s="74"/>
      <c r="EE350" s="74"/>
      <c r="EF350" s="74"/>
      <c r="EG350" s="74"/>
      <c r="EH350" s="74"/>
      <c r="EI350" s="74"/>
      <c r="EJ350" s="192"/>
      <c r="EK350" s="73"/>
      <c r="EL350" s="74"/>
      <c r="EM350" s="192"/>
      <c r="EN350" s="74"/>
      <c r="EO350" s="74"/>
      <c r="EP350" s="74"/>
      <c r="EQ350" s="74"/>
      <c r="ER350" s="74"/>
      <c r="ES350" s="74"/>
      <c r="ET350" s="74"/>
      <c r="EU350" s="74"/>
      <c r="EV350" s="77"/>
      <c r="EW350" s="77"/>
      <c r="EX350" s="77"/>
      <c r="EY350" s="77"/>
      <c r="EZ350" s="74"/>
      <c r="FA350" s="74"/>
      <c r="FB350" s="74"/>
      <c r="FC350" s="74"/>
      <c r="FD350" s="74"/>
      <c r="FE350" s="74"/>
      <c r="FF350" s="74"/>
      <c r="FG350" s="74"/>
      <c r="FH350" s="74"/>
      <c r="FI350" s="74"/>
      <c r="FJ350" s="74"/>
      <c r="FK350" s="74"/>
      <c r="FL350" s="74"/>
      <c r="FM350" s="74"/>
      <c r="FN350" s="74"/>
      <c r="FO350" s="74"/>
      <c r="FP350" s="74"/>
      <c r="FQ350" s="74"/>
      <c r="FR350" s="74"/>
      <c r="FS350" s="74"/>
      <c r="FT350" s="74"/>
      <c r="FU350" s="74"/>
      <c r="FV350" s="74"/>
      <c r="FW350" s="74"/>
      <c r="FX350" s="74"/>
      <c r="FY350" s="74"/>
      <c r="FZ350" s="74"/>
      <c r="GA350" s="74"/>
      <c r="GB350" s="74"/>
      <c r="GC350" s="74"/>
      <c r="GD350" s="74"/>
      <c r="GE350" s="74"/>
      <c r="GF350" s="74"/>
      <c r="GG350" s="74"/>
      <c r="GH350" s="74"/>
      <c r="GI350" s="74"/>
      <c r="GJ350" s="74"/>
      <c r="GK350" s="74"/>
      <c r="GL350" s="74"/>
      <c r="GM350" s="74"/>
      <c r="GN350" s="74"/>
      <c r="GO350" s="74"/>
      <c r="GP350" s="74"/>
      <c r="GQ350" s="74"/>
      <c r="GR350" s="74"/>
      <c r="GS350" s="74"/>
      <c r="GT350" s="74"/>
      <c r="GU350" s="74"/>
      <c r="GV350" s="74"/>
      <c r="GW350" s="74"/>
      <c r="GX350" s="74"/>
      <c r="GY350" s="74"/>
      <c r="GZ350" s="74"/>
      <c r="HA350" s="74"/>
      <c r="HB350" s="74"/>
      <c r="HC350" s="74"/>
      <c r="HD350" s="74"/>
      <c r="HE350" s="74"/>
      <c r="HF350" s="74"/>
      <c r="HG350" s="74"/>
      <c r="HH350" s="74"/>
      <c r="HI350" s="74"/>
      <c r="HJ350" s="74"/>
      <c r="HK350" s="74"/>
      <c r="HL350" s="74"/>
      <c r="HM350" s="74"/>
      <c r="HN350" s="74"/>
      <c r="HO350" s="74"/>
      <c r="HP350" s="74"/>
      <c r="HQ350" s="74"/>
      <c r="HR350" s="74"/>
      <c r="HS350" s="74"/>
      <c r="HT350" s="74"/>
      <c r="HU350" s="74"/>
      <c r="HV350" s="74"/>
      <c r="HW350" s="74"/>
      <c r="HX350" s="74"/>
      <c r="HY350" s="74"/>
      <c r="HZ350" s="74"/>
      <c r="IA350" s="74"/>
      <c r="IB350" s="74"/>
      <c r="IC350" s="74"/>
      <c r="ID350" s="74"/>
      <c r="IE350" s="74"/>
      <c r="IF350" s="74"/>
      <c r="IG350" s="74"/>
      <c r="IH350" s="74"/>
      <c r="II350" s="74"/>
      <c r="IJ350" s="74"/>
      <c r="IK350" s="74"/>
      <c r="IL350" s="74"/>
      <c r="IM350" s="74"/>
    </row>
    <row r="351" spans="1:247" ht="15.75" x14ac:dyDescent="0.25">
      <c r="A351" s="10" t="s">
        <v>461</v>
      </c>
      <c r="B351" s="157">
        <f t="shared" si="1037"/>
        <v>4632</v>
      </c>
      <c r="C351" s="157">
        <f t="shared" si="1038"/>
        <v>4632</v>
      </c>
      <c r="D351" s="157">
        <f t="shared" si="1039"/>
        <v>4632</v>
      </c>
      <c r="E351" s="157"/>
      <c r="F351" s="229">
        <f t="shared" si="1036"/>
        <v>0</v>
      </c>
      <c r="G351" s="74">
        <f t="shared" si="1056"/>
        <v>0</v>
      </c>
      <c r="H351" s="74"/>
      <c r="I351" s="74"/>
      <c r="J351" s="74"/>
      <c r="K351" s="74"/>
      <c r="L351" s="74"/>
      <c r="M351" s="74"/>
      <c r="N351" s="74"/>
      <c r="O351" s="74"/>
      <c r="P351" s="74"/>
      <c r="Q351" s="74"/>
      <c r="R351" s="74"/>
      <c r="S351" s="74"/>
      <c r="T351" s="74"/>
      <c r="U351" s="74"/>
      <c r="V351" s="74"/>
      <c r="W351" s="73"/>
      <c r="X351" s="74"/>
      <c r="Y351" s="74"/>
      <c r="Z351" s="74"/>
      <c r="AA351" s="74"/>
      <c r="AB351" s="74"/>
      <c r="AC351" s="74"/>
      <c r="AD351" s="74"/>
      <c r="AE351" s="74"/>
      <c r="AF351" s="74"/>
      <c r="AG351" s="74"/>
      <c r="AH351" s="74"/>
      <c r="AI351" s="74"/>
      <c r="AJ351" s="74"/>
      <c r="AK351" s="74"/>
      <c r="AL351" s="74"/>
      <c r="AM351" s="74"/>
      <c r="AN351" s="74"/>
      <c r="AO351" s="74"/>
      <c r="AP351" s="74"/>
      <c r="AQ351" s="74"/>
      <c r="AR351" s="74"/>
      <c r="AS351" s="74"/>
      <c r="AT351" s="74"/>
      <c r="AU351" s="74"/>
      <c r="AV351" s="196"/>
      <c r="AW351" s="196"/>
      <c r="AX351" s="196"/>
      <c r="AY351" s="196"/>
      <c r="AZ351" s="74"/>
      <c r="BA351" s="74"/>
      <c r="BB351" s="74"/>
      <c r="BC351" s="192"/>
      <c r="BD351" s="192"/>
      <c r="BE351" s="74"/>
      <c r="BF351" s="74"/>
      <c r="BG351" s="192"/>
      <c r="BH351" s="74">
        <v>4632</v>
      </c>
      <c r="BI351" s="74">
        <v>4632</v>
      </c>
      <c r="BJ351" s="74">
        <v>0</v>
      </c>
      <c r="BK351" s="75">
        <f t="shared" si="1040"/>
        <v>0</v>
      </c>
      <c r="BL351" s="74"/>
      <c r="BM351" s="74"/>
      <c r="BN351" s="74"/>
      <c r="BO351" s="192"/>
      <c r="BP351" s="192"/>
      <c r="BQ351" s="74"/>
      <c r="BR351" s="74"/>
      <c r="BS351" s="192"/>
      <c r="BT351" s="74"/>
      <c r="BU351" s="74"/>
      <c r="BV351" s="74"/>
      <c r="BW351" s="74"/>
      <c r="BX351" s="73"/>
      <c r="BY351" s="73"/>
      <c r="BZ351" s="74"/>
      <c r="CA351" s="192"/>
      <c r="CB351" s="74"/>
      <c r="CC351" s="74"/>
      <c r="CD351" s="74"/>
      <c r="CE351" s="192"/>
      <c r="CF351" s="74"/>
      <c r="CG351" s="74"/>
      <c r="CH351" s="74"/>
      <c r="CI351" s="74"/>
      <c r="CJ351" s="74"/>
      <c r="CK351" s="74"/>
      <c r="CL351" s="74"/>
      <c r="CM351" s="74"/>
      <c r="CN351" s="73"/>
      <c r="CO351" s="73"/>
      <c r="CP351" s="74"/>
      <c r="CQ351" s="192"/>
      <c r="CR351" s="73"/>
      <c r="CS351" s="73"/>
      <c r="CT351" s="74"/>
      <c r="CU351" s="192"/>
      <c r="CV351" s="74"/>
      <c r="CW351" s="74"/>
      <c r="CX351" s="74"/>
      <c r="CY351" s="192"/>
      <c r="CZ351" s="74"/>
      <c r="DA351" s="74"/>
      <c r="DB351" s="74"/>
      <c r="DC351" s="192"/>
      <c r="DD351" s="74"/>
      <c r="DE351" s="74"/>
      <c r="DF351" s="74"/>
      <c r="DG351" s="192"/>
      <c r="DH351" s="74"/>
      <c r="DI351" s="74"/>
      <c r="DJ351" s="74"/>
      <c r="DK351" s="192"/>
      <c r="DL351" s="74"/>
      <c r="DM351" s="74"/>
      <c r="DN351" s="74"/>
      <c r="DO351" s="192"/>
      <c r="DP351" s="74"/>
      <c r="DQ351" s="74"/>
      <c r="DR351" s="74"/>
      <c r="DS351" s="74"/>
      <c r="DT351" s="74"/>
      <c r="DU351" s="74"/>
      <c r="DV351" s="74"/>
      <c r="DW351" s="74"/>
      <c r="DX351" s="74"/>
      <c r="DY351" s="74"/>
      <c r="DZ351" s="74"/>
      <c r="EA351" s="74"/>
      <c r="EB351" s="74"/>
      <c r="EC351" s="74"/>
      <c r="ED351" s="74"/>
      <c r="EE351" s="74"/>
      <c r="EF351" s="74"/>
      <c r="EG351" s="74"/>
      <c r="EH351" s="74"/>
      <c r="EI351" s="74"/>
      <c r="EJ351" s="192"/>
      <c r="EK351" s="73"/>
      <c r="EL351" s="74"/>
      <c r="EM351" s="192"/>
      <c r="EN351" s="74"/>
      <c r="EO351" s="74"/>
      <c r="EP351" s="74"/>
      <c r="EQ351" s="74"/>
      <c r="ER351" s="74"/>
      <c r="ES351" s="74"/>
      <c r="ET351" s="74"/>
      <c r="EU351" s="74"/>
      <c r="EV351" s="77"/>
      <c r="EW351" s="77"/>
      <c r="EX351" s="77"/>
      <c r="EY351" s="77"/>
      <c r="EZ351" s="74"/>
      <c r="FA351" s="74"/>
      <c r="FB351" s="74"/>
      <c r="FC351" s="74"/>
      <c r="FD351" s="74"/>
      <c r="FE351" s="74"/>
      <c r="FF351" s="74"/>
      <c r="FG351" s="74"/>
      <c r="FH351" s="74"/>
      <c r="FI351" s="74"/>
      <c r="FJ351" s="74"/>
      <c r="FK351" s="74"/>
      <c r="FL351" s="74"/>
      <c r="FM351" s="74"/>
      <c r="FN351" s="74"/>
      <c r="FO351" s="74"/>
      <c r="FP351" s="74"/>
      <c r="FQ351" s="74"/>
      <c r="FR351" s="74"/>
      <c r="FS351" s="74"/>
      <c r="FT351" s="74"/>
      <c r="FU351" s="74"/>
      <c r="FV351" s="74"/>
      <c r="FW351" s="74"/>
      <c r="FX351" s="74"/>
      <c r="FY351" s="74"/>
      <c r="FZ351" s="74"/>
      <c r="GA351" s="74"/>
      <c r="GB351" s="74"/>
      <c r="GC351" s="74"/>
      <c r="GD351" s="74"/>
      <c r="GE351" s="74"/>
      <c r="GF351" s="74"/>
      <c r="GG351" s="74"/>
      <c r="GH351" s="74"/>
      <c r="GI351" s="74"/>
      <c r="GJ351" s="74"/>
      <c r="GK351" s="74"/>
      <c r="GL351" s="74"/>
      <c r="GM351" s="74"/>
      <c r="GN351" s="74"/>
      <c r="GO351" s="74"/>
      <c r="GP351" s="74"/>
      <c r="GQ351" s="74"/>
      <c r="GR351" s="74"/>
      <c r="GS351" s="74"/>
      <c r="GT351" s="74"/>
      <c r="GU351" s="74"/>
      <c r="GV351" s="74"/>
      <c r="GW351" s="74"/>
      <c r="GX351" s="74"/>
      <c r="GY351" s="74"/>
      <c r="GZ351" s="74"/>
      <c r="HA351" s="74"/>
      <c r="HB351" s="74"/>
      <c r="HC351" s="74"/>
      <c r="HD351" s="74"/>
      <c r="HE351" s="74"/>
      <c r="HF351" s="74"/>
      <c r="HG351" s="74"/>
      <c r="HH351" s="74"/>
      <c r="HI351" s="74"/>
      <c r="HJ351" s="74"/>
      <c r="HK351" s="74"/>
      <c r="HL351" s="74"/>
      <c r="HM351" s="74"/>
      <c r="HN351" s="74"/>
      <c r="HO351" s="74"/>
      <c r="HP351" s="74"/>
      <c r="HQ351" s="74"/>
      <c r="HR351" s="74"/>
      <c r="HS351" s="74"/>
      <c r="HT351" s="74"/>
      <c r="HU351" s="74"/>
      <c r="HV351" s="74"/>
      <c r="HW351" s="74"/>
      <c r="HX351" s="74"/>
      <c r="HY351" s="74"/>
      <c r="HZ351" s="74"/>
      <c r="IA351" s="74"/>
      <c r="IB351" s="74"/>
      <c r="IC351" s="74"/>
      <c r="ID351" s="74"/>
      <c r="IE351" s="74"/>
      <c r="IF351" s="74"/>
      <c r="IG351" s="74"/>
      <c r="IH351" s="74"/>
      <c r="II351" s="74"/>
      <c r="IJ351" s="74"/>
      <c r="IK351" s="74"/>
      <c r="IL351" s="74"/>
      <c r="IM351" s="74"/>
    </row>
    <row r="352" spans="1:247" ht="15.75" x14ac:dyDescent="0.25">
      <c r="A352" s="10" t="s">
        <v>459</v>
      </c>
      <c r="B352" s="157">
        <f t="shared" si="1037"/>
        <v>0</v>
      </c>
      <c r="C352" s="157">
        <f t="shared" si="1038"/>
        <v>0</v>
      </c>
      <c r="D352" s="157">
        <f t="shared" si="1039"/>
        <v>0</v>
      </c>
      <c r="E352" s="157"/>
      <c r="F352" s="229">
        <f t="shared" si="1036"/>
        <v>0</v>
      </c>
      <c r="G352" s="74"/>
      <c r="H352" s="74"/>
      <c r="I352" s="74"/>
      <c r="J352" s="74"/>
      <c r="K352" s="74"/>
      <c r="L352" s="74"/>
      <c r="M352" s="74"/>
      <c r="N352" s="74"/>
      <c r="O352" s="74"/>
      <c r="P352" s="74"/>
      <c r="Q352" s="74"/>
      <c r="R352" s="74"/>
      <c r="S352" s="74"/>
      <c r="T352" s="74"/>
      <c r="U352" s="74"/>
      <c r="V352" s="74"/>
      <c r="W352" s="73"/>
      <c r="X352" s="74"/>
      <c r="Y352" s="74"/>
      <c r="Z352" s="74"/>
      <c r="AA352" s="74"/>
      <c r="AB352" s="74"/>
      <c r="AC352" s="74"/>
      <c r="AD352" s="74"/>
      <c r="AE352" s="74"/>
      <c r="AF352" s="74"/>
      <c r="AG352" s="74"/>
      <c r="AH352" s="74"/>
      <c r="AI352" s="74"/>
      <c r="AJ352" s="74"/>
      <c r="AK352" s="74"/>
      <c r="AL352" s="74"/>
      <c r="AM352" s="74"/>
      <c r="AN352" s="74"/>
      <c r="AO352" s="74"/>
      <c r="AP352" s="74"/>
      <c r="AQ352" s="74"/>
      <c r="AR352" s="74"/>
      <c r="AS352" s="74"/>
      <c r="AT352" s="74"/>
      <c r="AU352" s="74"/>
      <c r="AV352" s="196"/>
      <c r="AW352" s="196"/>
      <c r="AX352" s="196"/>
      <c r="AY352" s="196"/>
      <c r="AZ352" s="74"/>
      <c r="BA352" s="74"/>
      <c r="BB352" s="74"/>
      <c r="BC352" s="192"/>
      <c r="BD352" s="192"/>
      <c r="BE352" s="74"/>
      <c r="BF352" s="74"/>
      <c r="BG352" s="192"/>
      <c r="BH352" s="74"/>
      <c r="BI352" s="74"/>
      <c r="BJ352" s="74"/>
      <c r="BK352" s="75"/>
      <c r="BL352" s="74"/>
      <c r="BM352" s="74"/>
      <c r="BN352" s="74"/>
      <c r="BO352" s="192"/>
      <c r="BP352" s="192"/>
      <c r="BQ352" s="74"/>
      <c r="BR352" s="74"/>
      <c r="BS352" s="192"/>
      <c r="BT352" s="74"/>
      <c r="BU352" s="74"/>
      <c r="BV352" s="74"/>
      <c r="BW352" s="74"/>
      <c r="BX352" s="73"/>
      <c r="BY352" s="73"/>
      <c r="BZ352" s="74"/>
      <c r="CA352" s="192"/>
      <c r="CB352" s="74"/>
      <c r="CC352" s="74"/>
      <c r="CD352" s="74"/>
      <c r="CE352" s="192"/>
      <c r="CF352" s="74"/>
      <c r="CG352" s="74"/>
      <c r="CH352" s="74"/>
      <c r="CI352" s="74"/>
      <c r="CJ352" s="74"/>
      <c r="CK352" s="74"/>
      <c r="CL352" s="74"/>
      <c r="CM352" s="74"/>
      <c r="CN352" s="73"/>
      <c r="CO352" s="73"/>
      <c r="CP352" s="74"/>
      <c r="CQ352" s="192"/>
      <c r="CR352" s="73"/>
      <c r="CS352" s="73"/>
      <c r="CT352" s="74"/>
      <c r="CU352" s="192"/>
      <c r="CV352" s="74"/>
      <c r="CW352" s="74"/>
      <c r="CX352" s="74"/>
      <c r="CY352" s="192"/>
      <c r="CZ352" s="74"/>
      <c r="DA352" s="74"/>
      <c r="DB352" s="74"/>
      <c r="DC352" s="192"/>
      <c r="DD352" s="74"/>
      <c r="DE352" s="74"/>
      <c r="DF352" s="74"/>
      <c r="DG352" s="192"/>
      <c r="DH352" s="74"/>
      <c r="DI352" s="74"/>
      <c r="DJ352" s="74"/>
      <c r="DK352" s="192"/>
      <c r="DL352" s="74"/>
      <c r="DM352" s="74"/>
      <c r="DN352" s="74"/>
      <c r="DO352" s="192"/>
      <c r="DP352" s="74"/>
      <c r="DQ352" s="74"/>
      <c r="DR352" s="74"/>
      <c r="DS352" s="74"/>
      <c r="DT352" s="74"/>
      <c r="DU352" s="74"/>
      <c r="DV352" s="74"/>
      <c r="DW352" s="74"/>
      <c r="DX352" s="74"/>
      <c r="DY352" s="74"/>
      <c r="DZ352" s="74"/>
      <c r="EA352" s="74"/>
      <c r="EB352" s="74"/>
      <c r="EC352" s="74"/>
      <c r="ED352" s="74"/>
      <c r="EE352" s="74"/>
      <c r="EF352" s="74"/>
      <c r="EG352" s="74"/>
      <c r="EH352" s="74"/>
      <c r="EI352" s="74"/>
      <c r="EJ352" s="192"/>
      <c r="EK352" s="73"/>
      <c r="EL352" s="74"/>
      <c r="EM352" s="192"/>
      <c r="EN352" s="74"/>
      <c r="EO352" s="74"/>
      <c r="EP352" s="74"/>
      <c r="EQ352" s="74"/>
      <c r="ER352" s="74"/>
      <c r="ES352" s="74"/>
      <c r="ET352" s="74"/>
      <c r="EU352" s="74"/>
      <c r="EV352" s="77"/>
      <c r="EW352" s="77"/>
      <c r="EX352" s="77"/>
      <c r="EY352" s="77"/>
      <c r="EZ352" s="74"/>
      <c r="FA352" s="74"/>
      <c r="FB352" s="74"/>
      <c r="FC352" s="74"/>
      <c r="FD352" s="74"/>
      <c r="FE352" s="74"/>
      <c r="FF352" s="74"/>
      <c r="FG352" s="74"/>
      <c r="FH352" s="74"/>
      <c r="FI352" s="74"/>
      <c r="FJ352" s="74"/>
      <c r="FK352" s="74"/>
      <c r="FL352" s="74"/>
      <c r="FM352" s="74"/>
      <c r="FN352" s="74"/>
      <c r="FO352" s="74"/>
      <c r="FP352" s="74"/>
      <c r="FQ352" s="74"/>
      <c r="FR352" s="74"/>
      <c r="FS352" s="74"/>
      <c r="FT352" s="74"/>
      <c r="FU352" s="74"/>
      <c r="FV352" s="74"/>
      <c r="FW352" s="74"/>
      <c r="FX352" s="74"/>
      <c r="FY352" s="74"/>
      <c r="FZ352" s="74"/>
      <c r="GA352" s="74"/>
      <c r="GB352" s="74"/>
      <c r="GC352" s="74"/>
      <c r="GD352" s="74"/>
      <c r="GE352" s="74"/>
      <c r="GF352" s="74"/>
      <c r="GG352" s="74"/>
      <c r="GH352" s="74"/>
      <c r="GI352" s="74"/>
      <c r="GJ352" s="74"/>
      <c r="GK352" s="74"/>
      <c r="GL352" s="74"/>
      <c r="GM352" s="74"/>
      <c r="GN352" s="74"/>
      <c r="GO352" s="74"/>
      <c r="GP352" s="74"/>
      <c r="GQ352" s="74"/>
      <c r="GR352" s="74"/>
      <c r="GS352" s="74"/>
      <c r="GT352" s="74"/>
      <c r="GU352" s="74"/>
      <c r="GV352" s="74"/>
      <c r="GW352" s="74"/>
      <c r="GX352" s="74"/>
      <c r="GY352" s="74"/>
      <c r="GZ352" s="74"/>
      <c r="HA352" s="74"/>
      <c r="HB352" s="74"/>
      <c r="HC352" s="74"/>
      <c r="HD352" s="74"/>
      <c r="HE352" s="74"/>
      <c r="HF352" s="74"/>
      <c r="HG352" s="74"/>
      <c r="HH352" s="74"/>
      <c r="HI352" s="74"/>
      <c r="HJ352" s="74"/>
      <c r="HK352" s="74"/>
      <c r="HL352" s="74"/>
      <c r="HM352" s="74"/>
      <c r="HN352" s="74"/>
      <c r="HO352" s="74"/>
      <c r="HP352" s="74"/>
      <c r="HQ352" s="74"/>
      <c r="HR352" s="74"/>
      <c r="HS352" s="74"/>
      <c r="HT352" s="74"/>
      <c r="HU352" s="74"/>
      <c r="HV352" s="74"/>
      <c r="HW352" s="74"/>
      <c r="HX352" s="74"/>
      <c r="HY352" s="74"/>
      <c r="HZ352" s="74"/>
      <c r="IA352" s="74"/>
      <c r="IB352" s="74"/>
      <c r="IC352" s="74"/>
      <c r="ID352" s="74"/>
      <c r="IE352" s="74"/>
      <c r="IF352" s="74"/>
      <c r="IG352" s="74"/>
      <c r="IH352" s="74"/>
      <c r="II352" s="74"/>
      <c r="IJ352" s="74"/>
      <c r="IK352" s="74"/>
      <c r="IL352" s="74"/>
      <c r="IM352" s="74"/>
    </row>
    <row r="353" spans="1:247" ht="15.75" x14ac:dyDescent="0.25">
      <c r="A353" s="10" t="s">
        <v>269</v>
      </c>
      <c r="B353" s="157">
        <f t="shared" si="1037"/>
        <v>6000</v>
      </c>
      <c r="C353" s="157">
        <f t="shared" si="1038"/>
        <v>6000</v>
      </c>
      <c r="D353" s="157">
        <f t="shared" si="1039"/>
        <v>6000</v>
      </c>
      <c r="E353" s="157"/>
      <c r="F353" s="229">
        <f t="shared" si="1036"/>
        <v>6000</v>
      </c>
      <c r="G353" s="74">
        <f>F353/C353*100</f>
        <v>100</v>
      </c>
      <c r="H353" s="74"/>
      <c r="I353" s="74"/>
      <c r="J353" s="74"/>
      <c r="K353" s="74"/>
      <c r="L353" s="74"/>
      <c r="M353" s="74"/>
      <c r="N353" s="74"/>
      <c r="O353" s="74"/>
      <c r="P353" s="74"/>
      <c r="Q353" s="74"/>
      <c r="R353" s="74"/>
      <c r="S353" s="74"/>
      <c r="T353" s="74"/>
      <c r="U353" s="74"/>
      <c r="V353" s="74"/>
      <c r="W353" s="73"/>
      <c r="X353" s="74"/>
      <c r="Y353" s="74"/>
      <c r="Z353" s="74"/>
      <c r="AA353" s="74"/>
      <c r="AB353" s="74"/>
      <c r="AC353" s="74"/>
      <c r="AD353" s="74"/>
      <c r="AE353" s="74"/>
      <c r="AF353" s="74"/>
      <c r="AG353" s="74"/>
      <c r="AH353" s="74"/>
      <c r="AI353" s="74"/>
      <c r="AJ353" s="74"/>
      <c r="AK353" s="74"/>
      <c r="AL353" s="74"/>
      <c r="AM353" s="74"/>
      <c r="AN353" s="74"/>
      <c r="AO353" s="74"/>
      <c r="AP353" s="74"/>
      <c r="AQ353" s="74"/>
      <c r="AR353" s="74">
        <v>6000</v>
      </c>
      <c r="AS353" s="74">
        <v>6000</v>
      </c>
      <c r="AT353" s="74">
        <v>6000</v>
      </c>
      <c r="AU353" s="74">
        <f>AT353/AS353*100</f>
        <v>100</v>
      </c>
      <c r="AV353" s="196"/>
      <c r="AW353" s="196"/>
      <c r="AX353" s="196"/>
      <c r="AY353" s="196"/>
      <c r="AZ353" s="74"/>
      <c r="BA353" s="74"/>
      <c r="BB353" s="74"/>
      <c r="BC353" s="192"/>
      <c r="BD353" s="192"/>
      <c r="BE353" s="74"/>
      <c r="BF353" s="74"/>
      <c r="BG353" s="192"/>
      <c r="BH353" s="74"/>
      <c r="BI353" s="74"/>
      <c r="BJ353" s="74"/>
      <c r="BK353" s="75"/>
      <c r="BL353" s="74"/>
      <c r="BM353" s="74"/>
      <c r="BN353" s="74"/>
      <c r="BO353" s="192"/>
      <c r="BP353" s="192"/>
      <c r="BQ353" s="74"/>
      <c r="BR353" s="74"/>
      <c r="BS353" s="192"/>
      <c r="BT353" s="74"/>
      <c r="BU353" s="74"/>
      <c r="BV353" s="74"/>
      <c r="BW353" s="74"/>
      <c r="BX353" s="73"/>
      <c r="BY353" s="73"/>
      <c r="BZ353" s="74"/>
      <c r="CA353" s="74"/>
      <c r="CB353" s="74"/>
      <c r="CC353" s="74"/>
      <c r="CD353" s="74"/>
      <c r="CE353" s="192"/>
      <c r="CF353" s="74"/>
      <c r="CG353" s="74"/>
      <c r="CH353" s="74"/>
      <c r="CI353" s="74"/>
      <c r="CJ353" s="74"/>
      <c r="CK353" s="74"/>
      <c r="CL353" s="74"/>
      <c r="CM353" s="74"/>
      <c r="CN353" s="73"/>
      <c r="CO353" s="73"/>
      <c r="CP353" s="74"/>
      <c r="CQ353" s="74"/>
      <c r="CR353" s="73"/>
      <c r="CS353" s="73"/>
      <c r="CT353" s="74"/>
      <c r="CU353" s="74"/>
      <c r="CV353" s="74"/>
      <c r="CW353" s="74"/>
      <c r="CX353" s="74"/>
      <c r="CY353" s="192"/>
      <c r="CZ353" s="74"/>
      <c r="DA353" s="74"/>
      <c r="DB353" s="74"/>
      <c r="DC353" s="192"/>
      <c r="DD353" s="74"/>
      <c r="DE353" s="74"/>
      <c r="DF353" s="74"/>
      <c r="DG353" s="192"/>
      <c r="DH353" s="74"/>
      <c r="DI353" s="74"/>
      <c r="DJ353" s="74"/>
      <c r="DK353" s="192"/>
      <c r="DL353" s="74"/>
      <c r="DM353" s="74"/>
      <c r="DN353" s="74"/>
      <c r="DO353" s="192"/>
      <c r="DP353" s="74"/>
      <c r="DQ353" s="74"/>
      <c r="DR353" s="74"/>
      <c r="DS353" s="74"/>
      <c r="DT353" s="74"/>
      <c r="DU353" s="74"/>
      <c r="DV353" s="74"/>
      <c r="DW353" s="74"/>
      <c r="DX353" s="74"/>
      <c r="DY353" s="74"/>
      <c r="DZ353" s="74"/>
      <c r="EA353" s="74"/>
      <c r="EB353" s="74"/>
      <c r="EC353" s="74"/>
      <c r="ED353" s="74"/>
      <c r="EE353" s="74"/>
      <c r="EF353" s="74"/>
      <c r="EG353" s="74"/>
      <c r="EH353" s="74"/>
      <c r="EI353" s="74"/>
      <c r="EJ353" s="74"/>
      <c r="EK353" s="73"/>
      <c r="EL353" s="74"/>
      <c r="EM353" s="74"/>
      <c r="EN353" s="74"/>
      <c r="EO353" s="74"/>
      <c r="EP353" s="74"/>
      <c r="EQ353" s="74"/>
      <c r="ER353" s="74"/>
      <c r="ES353" s="74"/>
      <c r="ET353" s="74"/>
      <c r="EU353" s="74"/>
      <c r="EV353" s="77"/>
      <c r="EW353" s="77"/>
      <c r="EX353" s="77"/>
      <c r="EY353" s="77"/>
      <c r="EZ353" s="74"/>
      <c r="FA353" s="74"/>
      <c r="FB353" s="74"/>
      <c r="FC353" s="74"/>
      <c r="FD353" s="74"/>
      <c r="FE353" s="74"/>
      <c r="FF353" s="74"/>
      <c r="FG353" s="74"/>
      <c r="FH353" s="74"/>
      <c r="FI353" s="74"/>
      <c r="FJ353" s="74"/>
      <c r="FK353" s="74"/>
      <c r="FL353" s="74"/>
      <c r="FM353" s="74"/>
      <c r="FN353" s="74"/>
      <c r="FO353" s="74"/>
      <c r="FP353" s="74"/>
      <c r="FQ353" s="74"/>
      <c r="FR353" s="74"/>
      <c r="FS353" s="74"/>
      <c r="FT353" s="74"/>
      <c r="FU353" s="74"/>
      <c r="FV353" s="74"/>
      <c r="FW353" s="74"/>
      <c r="FX353" s="74"/>
      <c r="FY353" s="74"/>
      <c r="FZ353" s="74"/>
      <c r="GA353" s="74"/>
      <c r="GB353" s="74"/>
      <c r="GC353" s="74"/>
      <c r="GD353" s="74"/>
      <c r="GE353" s="74"/>
      <c r="GF353" s="74"/>
      <c r="GG353" s="74"/>
      <c r="GH353" s="74"/>
      <c r="GI353" s="74"/>
      <c r="GJ353" s="74"/>
      <c r="GK353" s="74"/>
      <c r="GL353" s="74"/>
      <c r="GM353" s="74"/>
      <c r="GN353" s="74"/>
      <c r="GO353" s="74"/>
      <c r="GP353" s="74"/>
      <c r="GQ353" s="74"/>
      <c r="GR353" s="74"/>
      <c r="GS353" s="74"/>
      <c r="GT353" s="74"/>
      <c r="GU353" s="74"/>
      <c r="GV353" s="74"/>
      <c r="GW353" s="74"/>
      <c r="GX353" s="74"/>
      <c r="GY353" s="74"/>
      <c r="GZ353" s="74"/>
      <c r="HA353" s="74"/>
      <c r="HB353" s="74"/>
      <c r="HC353" s="74"/>
      <c r="HD353" s="74"/>
      <c r="HE353" s="74"/>
      <c r="HF353" s="74"/>
      <c r="HG353" s="74"/>
      <c r="HH353" s="74"/>
      <c r="HI353" s="74"/>
      <c r="HJ353" s="74"/>
      <c r="HK353" s="74"/>
      <c r="HL353" s="74"/>
      <c r="HM353" s="74"/>
      <c r="HN353" s="74"/>
      <c r="HO353" s="74"/>
      <c r="HP353" s="74"/>
      <c r="HQ353" s="74"/>
      <c r="HR353" s="74"/>
      <c r="HS353" s="74"/>
      <c r="HT353" s="74"/>
      <c r="HU353" s="74"/>
      <c r="HV353" s="74"/>
      <c r="HW353" s="74"/>
      <c r="HX353" s="74"/>
      <c r="HY353" s="74"/>
      <c r="HZ353" s="74"/>
      <c r="IA353" s="74"/>
      <c r="IB353" s="74"/>
      <c r="IC353" s="74"/>
      <c r="ID353" s="74"/>
      <c r="IE353" s="74"/>
      <c r="IF353" s="74"/>
      <c r="IG353" s="74"/>
      <c r="IH353" s="74"/>
      <c r="II353" s="74"/>
      <c r="IJ353" s="74"/>
      <c r="IK353" s="74"/>
      <c r="IL353" s="74"/>
      <c r="IM353" s="74"/>
    </row>
    <row r="354" spans="1:247" ht="15.75" x14ac:dyDescent="0.25">
      <c r="A354" s="10" t="s">
        <v>460</v>
      </c>
      <c r="B354" s="157">
        <f t="shared" si="1037"/>
        <v>7191</v>
      </c>
      <c r="C354" s="157">
        <f t="shared" si="1038"/>
        <v>7191</v>
      </c>
      <c r="D354" s="157">
        <f t="shared" si="1039"/>
        <v>7191</v>
      </c>
      <c r="E354" s="157"/>
      <c r="F354" s="229">
        <f t="shared" si="1036"/>
        <v>0</v>
      </c>
      <c r="G354" s="74">
        <f>F354/C354*100</f>
        <v>0</v>
      </c>
      <c r="H354" s="74"/>
      <c r="I354" s="74"/>
      <c r="J354" s="74"/>
      <c r="K354" s="74"/>
      <c r="L354" s="74"/>
      <c r="M354" s="74"/>
      <c r="N354" s="74"/>
      <c r="O354" s="74"/>
      <c r="P354" s="74"/>
      <c r="Q354" s="74"/>
      <c r="R354" s="74"/>
      <c r="S354" s="74"/>
      <c r="T354" s="74"/>
      <c r="U354" s="74"/>
      <c r="V354" s="74"/>
      <c r="W354" s="73"/>
      <c r="X354" s="74"/>
      <c r="Y354" s="74"/>
      <c r="Z354" s="74"/>
      <c r="AA354" s="74"/>
      <c r="AB354" s="74"/>
      <c r="AC354" s="74"/>
      <c r="AD354" s="74"/>
      <c r="AE354" s="74"/>
      <c r="AF354" s="74"/>
      <c r="AG354" s="74"/>
      <c r="AH354" s="74"/>
      <c r="AI354" s="74"/>
      <c r="AJ354" s="74"/>
      <c r="AK354" s="74"/>
      <c r="AL354" s="74"/>
      <c r="AM354" s="74"/>
      <c r="AN354" s="74"/>
      <c r="AO354" s="74"/>
      <c r="AP354" s="74"/>
      <c r="AQ354" s="74"/>
      <c r="AR354" s="74"/>
      <c r="AS354" s="74"/>
      <c r="AT354" s="74"/>
      <c r="AU354" s="74"/>
      <c r="AV354" s="196"/>
      <c r="AW354" s="196"/>
      <c r="AX354" s="196"/>
      <c r="AY354" s="196"/>
      <c r="AZ354" s="74"/>
      <c r="BA354" s="74"/>
      <c r="BB354" s="74"/>
      <c r="BC354" s="192"/>
      <c r="BD354" s="192"/>
      <c r="BE354" s="74"/>
      <c r="BF354" s="74"/>
      <c r="BG354" s="192"/>
      <c r="BH354" s="74">
        <v>7191</v>
      </c>
      <c r="BI354" s="74">
        <v>7191</v>
      </c>
      <c r="BJ354" s="74">
        <v>0</v>
      </c>
      <c r="BK354" s="75">
        <f t="shared" si="1040"/>
        <v>0</v>
      </c>
      <c r="BL354" s="74"/>
      <c r="BM354" s="74"/>
      <c r="BN354" s="74"/>
      <c r="BO354" s="192"/>
      <c r="BP354" s="192"/>
      <c r="BQ354" s="74"/>
      <c r="BR354" s="74"/>
      <c r="BS354" s="192"/>
      <c r="BT354" s="74"/>
      <c r="BU354" s="74"/>
      <c r="BV354" s="74"/>
      <c r="BW354" s="74"/>
      <c r="BX354" s="73"/>
      <c r="BY354" s="73"/>
      <c r="BZ354" s="74"/>
      <c r="CA354" s="192"/>
      <c r="CB354" s="74"/>
      <c r="CC354" s="74"/>
      <c r="CD354" s="74"/>
      <c r="CE354" s="192"/>
      <c r="CF354" s="74"/>
      <c r="CG354" s="74"/>
      <c r="CH354" s="74"/>
      <c r="CI354" s="74"/>
      <c r="CJ354" s="74"/>
      <c r="CK354" s="74"/>
      <c r="CL354" s="74"/>
      <c r="CM354" s="74"/>
      <c r="CN354" s="73"/>
      <c r="CO354" s="73"/>
      <c r="CP354" s="74"/>
      <c r="CQ354" s="192"/>
      <c r="CR354" s="73"/>
      <c r="CS354" s="73"/>
      <c r="CT354" s="74"/>
      <c r="CU354" s="192"/>
      <c r="CV354" s="74"/>
      <c r="CW354" s="74"/>
      <c r="CX354" s="74"/>
      <c r="CY354" s="192"/>
      <c r="CZ354" s="74"/>
      <c r="DA354" s="74"/>
      <c r="DB354" s="74"/>
      <c r="DC354" s="192"/>
      <c r="DD354" s="74"/>
      <c r="DE354" s="74"/>
      <c r="DF354" s="74"/>
      <c r="DG354" s="192"/>
      <c r="DH354" s="74"/>
      <c r="DI354" s="74"/>
      <c r="DJ354" s="74"/>
      <c r="DK354" s="192"/>
      <c r="DL354" s="74"/>
      <c r="DM354" s="74"/>
      <c r="DN354" s="74"/>
      <c r="DO354" s="192"/>
      <c r="DP354" s="74"/>
      <c r="DQ354" s="74"/>
      <c r="DR354" s="74"/>
      <c r="DS354" s="74"/>
      <c r="DT354" s="74"/>
      <c r="DU354" s="74"/>
      <c r="DV354" s="74"/>
      <c r="DW354" s="74"/>
      <c r="DX354" s="74"/>
      <c r="DY354" s="74"/>
      <c r="DZ354" s="74"/>
      <c r="EA354" s="74"/>
      <c r="EB354" s="74"/>
      <c r="EC354" s="74"/>
      <c r="ED354" s="74"/>
      <c r="EE354" s="74"/>
      <c r="EF354" s="74"/>
      <c r="EG354" s="74"/>
      <c r="EH354" s="74"/>
      <c r="EI354" s="74"/>
      <c r="EJ354" s="192"/>
      <c r="EK354" s="73"/>
      <c r="EL354" s="74"/>
      <c r="EM354" s="192"/>
      <c r="EN354" s="74"/>
      <c r="EO354" s="74"/>
      <c r="EP354" s="74"/>
      <c r="EQ354" s="74"/>
      <c r="ER354" s="74"/>
      <c r="ES354" s="74"/>
      <c r="ET354" s="74"/>
      <c r="EU354" s="74"/>
      <c r="EV354" s="77"/>
      <c r="EW354" s="77"/>
      <c r="EX354" s="77"/>
      <c r="EY354" s="77"/>
      <c r="EZ354" s="74"/>
      <c r="FA354" s="74"/>
      <c r="FB354" s="74"/>
      <c r="FC354" s="74"/>
      <c r="FD354" s="74"/>
      <c r="FE354" s="74"/>
      <c r="FF354" s="74"/>
      <c r="FG354" s="74"/>
      <c r="FH354" s="74"/>
      <c r="FI354" s="74"/>
      <c r="FJ354" s="74"/>
      <c r="FK354" s="74"/>
      <c r="FL354" s="74"/>
      <c r="FM354" s="74"/>
      <c r="FN354" s="74"/>
      <c r="FO354" s="74"/>
      <c r="FP354" s="74"/>
      <c r="FQ354" s="74"/>
      <c r="FR354" s="74"/>
      <c r="FS354" s="74"/>
      <c r="FT354" s="74"/>
      <c r="FU354" s="74"/>
      <c r="FV354" s="74"/>
      <c r="FW354" s="74"/>
      <c r="FX354" s="74"/>
      <c r="FY354" s="74"/>
      <c r="FZ354" s="74"/>
      <c r="GA354" s="74"/>
      <c r="GB354" s="74"/>
      <c r="GC354" s="74"/>
      <c r="GD354" s="74"/>
      <c r="GE354" s="74"/>
      <c r="GF354" s="74"/>
      <c r="GG354" s="74"/>
      <c r="GH354" s="74"/>
      <c r="GI354" s="74"/>
      <c r="GJ354" s="74"/>
      <c r="GK354" s="74"/>
      <c r="GL354" s="74"/>
      <c r="GM354" s="74"/>
      <c r="GN354" s="74"/>
      <c r="GO354" s="74"/>
      <c r="GP354" s="74"/>
      <c r="GQ354" s="74"/>
      <c r="GR354" s="74"/>
      <c r="GS354" s="74"/>
      <c r="GT354" s="74"/>
      <c r="GU354" s="74"/>
      <c r="GV354" s="74"/>
      <c r="GW354" s="74"/>
      <c r="GX354" s="74"/>
      <c r="GY354" s="74"/>
      <c r="GZ354" s="74"/>
      <c r="HA354" s="74"/>
      <c r="HB354" s="74"/>
      <c r="HC354" s="74"/>
      <c r="HD354" s="74"/>
      <c r="HE354" s="74"/>
      <c r="HF354" s="74"/>
      <c r="HG354" s="74"/>
      <c r="HH354" s="74"/>
      <c r="HI354" s="74"/>
      <c r="HJ354" s="74"/>
      <c r="HK354" s="74"/>
      <c r="HL354" s="74"/>
      <c r="HM354" s="74"/>
      <c r="HN354" s="74"/>
      <c r="HO354" s="74"/>
      <c r="HP354" s="74"/>
      <c r="HQ354" s="74"/>
      <c r="HR354" s="74"/>
      <c r="HS354" s="74"/>
      <c r="HT354" s="74"/>
      <c r="HU354" s="74"/>
      <c r="HV354" s="74"/>
      <c r="HW354" s="74"/>
      <c r="HX354" s="74"/>
      <c r="HY354" s="74"/>
      <c r="HZ354" s="74"/>
      <c r="IA354" s="74"/>
      <c r="IB354" s="74"/>
      <c r="IC354" s="74"/>
      <c r="ID354" s="74"/>
      <c r="IE354" s="74"/>
      <c r="IF354" s="74"/>
      <c r="IG354" s="74"/>
      <c r="IH354" s="74"/>
      <c r="II354" s="74"/>
      <c r="IJ354" s="74"/>
      <c r="IK354" s="74"/>
      <c r="IL354" s="74"/>
      <c r="IM354" s="74"/>
    </row>
    <row r="355" spans="1:247" s="69" customFormat="1" ht="31.5" x14ac:dyDescent="0.25">
      <c r="A355" s="81" t="s">
        <v>253</v>
      </c>
      <c r="B355" s="156">
        <f t="shared" si="1037"/>
        <v>117672.00406000001</v>
      </c>
      <c r="C355" s="156">
        <f t="shared" si="1038"/>
        <v>115311.98406</v>
      </c>
      <c r="D355" s="156">
        <f t="shared" si="1039"/>
        <v>115311.98406</v>
      </c>
      <c r="E355" s="156"/>
      <c r="F355" s="228">
        <f t="shared" si="1036"/>
        <v>5769.12</v>
      </c>
      <c r="G355" s="71">
        <f>F355/C355*100</f>
        <v>5.0030532793522724</v>
      </c>
      <c r="H355" s="72">
        <f>H356+H357+H358+H359+H360+H361</f>
        <v>0</v>
      </c>
      <c r="I355" s="72">
        <f>I356+I357+I358+I359+I360+I361</f>
        <v>0</v>
      </c>
      <c r="J355" s="72">
        <f>J356+J357+J358+J359+J360+J361</f>
        <v>0</v>
      </c>
      <c r="K355" s="71"/>
      <c r="L355" s="72">
        <f t="shared" ref="L355" si="1068">L356+L357+L358+L359+L360+L361</f>
        <v>0</v>
      </c>
      <c r="M355" s="72">
        <f t="shared" ref="M355:O355" si="1069">M356+M357+M358+M359+M360+M361</f>
        <v>0</v>
      </c>
      <c r="N355" s="72">
        <f t="shared" si="1069"/>
        <v>0</v>
      </c>
      <c r="O355" s="72">
        <f t="shared" si="1069"/>
        <v>0</v>
      </c>
      <c r="P355" s="72">
        <f t="shared" ref="P355" si="1070">P356+P357+P358+P359+P360+P361</f>
        <v>0</v>
      </c>
      <c r="Q355" s="72">
        <f t="shared" ref="Q355:V355" si="1071">Q356+Q357+Q358+Q359+Q360+Q361</f>
        <v>0</v>
      </c>
      <c r="R355" s="72">
        <f t="shared" si="1071"/>
        <v>0</v>
      </c>
      <c r="S355" s="72">
        <f t="shared" si="1071"/>
        <v>0</v>
      </c>
      <c r="T355" s="72">
        <f t="shared" ref="T355" si="1072">T356+T357+T358+T359+T360+T361</f>
        <v>0</v>
      </c>
      <c r="U355" s="72">
        <f t="shared" si="1071"/>
        <v>0</v>
      </c>
      <c r="V355" s="72">
        <f t="shared" si="1071"/>
        <v>0</v>
      </c>
      <c r="W355" s="72"/>
      <c r="X355" s="72"/>
      <c r="Y355" s="72"/>
      <c r="Z355" s="72"/>
      <c r="AA355" s="71"/>
      <c r="AB355" s="72">
        <f>AB356+AB357+AB358+AB359+AB360+AB361</f>
        <v>0</v>
      </c>
      <c r="AC355" s="72">
        <f>AC356+AC357+AC358+AC359+AC360+AC361</f>
        <v>0</v>
      </c>
      <c r="AD355" s="72">
        <f>AD356+AD357+AD358+AD359+AD360+AD361</f>
        <v>0</v>
      </c>
      <c r="AE355" s="71"/>
      <c r="AF355" s="72">
        <f>AF356+AF357+AF358+AF359+AF360+AF361</f>
        <v>36.026499999999999</v>
      </c>
      <c r="AG355" s="72">
        <f>AG356+AG357+AG358+AG359+AG360+AG361</f>
        <v>36.026499999999999</v>
      </c>
      <c r="AH355" s="72">
        <f>AH356+AH357+AH358+AH359+AH360+AH361</f>
        <v>0</v>
      </c>
      <c r="AI355" s="71">
        <f>AH355/AG355*100</f>
        <v>0</v>
      </c>
      <c r="AJ355" s="71"/>
      <c r="AK355" s="72">
        <f>AK356+AK357+AK358+AK359+AK360+AK361</f>
        <v>0</v>
      </c>
      <c r="AL355" s="72">
        <f>AL356+AL357+AL358+AL359+AL360+AL361</f>
        <v>0</v>
      </c>
      <c r="AM355" s="72">
        <f>AM356+AM357+AM358+AM359+AM360+AM361</f>
        <v>0</v>
      </c>
      <c r="AN355" s="72"/>
      <c r="AO355" s="72">
        <f>AO356+AO357+AO358+AO359+AO360+AO361</f>
        <v>0</v>
      </c>
      <c r="AP355" s="72">
        <f>AP356+AP357+AP358+AP359+AP360+AP361</f>
        <v>0</v>
      </c>
      <c r="AQ355" s="71"/>
      <c r="AR355" s="72">
        <f>AR356+AR357+AR358+AR359+AR360+AR361</f>
        <v>6000</v>
      </c>
      <c r="AS355" s="72">
        <f>AS356+AS357+AS358+AS359+AS360+AS361</f>
        <v>6000</v>
      </c>
      <c r="AT355" s="72">
        <f>AT356+AT357+AT358+AT359+AT360+AT361</f>
        <v>0</v>
      </c>
      <c r="AU355" s="71">
        <f>AT355/AS355*100</f>
        <v>0</v>
      </c>
      <c r="AV355" s="72">
        <f>AV356+AV357+AV358+AV359+AV360+AV361</f>
        <v>25017</v>
      </c>
      <c r="AW355" s="72">
        <f>AW356+AW357+AW358+AW359+AW360+AW361</f>
        <v>25017</v>
      </c>
      <c r="AX355" s="72">
        <f>AX356+AX357+AX358+AX359+AX360+AX361</f>
        <v>4169.5</v>
      </c>
      <c r="AY355" s="72">
        <f>AX355/AW355*100</f>
        <v>16.666666666666664</v>
      </c>
      <c r="AZ355" s="72">
        <f>AZ356+AZ357+AZ358+AZ359+AZ360+AZ361</f>
        <v>0</v>
      </c>
      <c r="BA355" s="72">
        <f>BA356+BA357+BA358+BA359+BA360+BA361</f>
        <v>0</v>
      </c>
      <c r="BB355" s="72">
        <f>BB356+BB357+BB358+BB359+BB360+BB361</f>
        <v>0</v>
      </c>
      <c r="BC355" s="72">
        <f>BC356+BC357+BC358+BC359+BC360+BC361</f>
        <v>0</v>
      </c>
      <c r="BD355" s="72"/>
      <c r="BE355" s="72">
        <f>BE356+BE357+BE358+BE359+BE360+BE361</f>
        <v>0</v>
      </c>
      <c r="BF355" s="72">
        <f>BF356+BF357+BF358+BF359+BF360+BF361</f>
        <v>0</v>
      </c>
      <c r="BG355" s="72">
        <f>BG356+BG357+BG358+BG359+BG360+BG361</f>
        <v>0</v>
      </c>
      <c r="BH355" s="72">
        <f t="shared" ref="BH355" si="1073">BH356+BH357+BH358+BH359+BH360+BH361</f>
        <v>12432</v>
      </c>
      <c r="BI355" s="72">
        <f t="shared" ref="BI355:BO355" si="1074">BI356+BI357+BI358+BI359+BI360+BI361</f>
        <v>12432</v>
      </c>
      <c r="BJ355" s="72">
        <f t="shared" si="1074"/>
        <v>0</v>
      </c>
      <c r="BK355" s="193">
        <f t="shared" si="1040"/>
        <v>0</v>
      </c>
      <c r="BL355" s="72">
        <f t="shared" ref="BL355" si="1075">BL356+BL357+BL358+BL359+BL360+BL361</f>
        <v>0</v>
      </c>
      <c r="BM355" s="72">
        <f t="shared" si="1074"/>
        <v>0</v>
      </c>
      <c r="BN355" s="72">
        <f t="shared" si="1074"/>
        <v>0</v>
      </c>
      <c r="BO355" s="72">
        <f t="shared" si="1074"/>
        <v>0</v>
      </c>
      <c r="BP355" s="72"/>
      <c r="BQ355" s="72">
        <f>BQ356+BQ357+BQ358+BQ359+BQ360+BQ361</f>
        <v>0</v>
      </c>
      <c r="BR355" s="72">
        <f>BR356+BR357+BR358+BR359+BR360+BR361</f>
        <v>0</v>
      </c>
      <c r="BS355" s="72">
        <f>BS356+BS357+BS358+BS359+BS360+BS361</f>
        <v>0</v>
      </c>
      <c r="BT355" s="72"/>
      <c r="BU355" s="72">
        <f>BU356+BU357+BU358+BU359+BU360+BU361</f>
        <v>1799</v>
      </c>
      <c r="BV355" s="72">
        <f>BV356+BV357+BV358+BV359+BV360+BV361</f>
        <v>0</v>
      </c>
      <c r="BW355" s="71">
        <f>BV355/BU355*100</f>
        <v>0</v>
      </c>
      <c r="BX355" s="72">
        <f t="shared" ref="BX355:BY355" si="1076">BX356+BX357+BX358+BX359+BX360+BX361</f>
        <v>7998.1</v>
      </c>
      <c r="BY355" s="72">
        <f t="shared" si="1076"/>
        <v>3839.08</v>
      </c>
      <c r="BZ355" s="72">
        <f t="shared" ref="BZ355" si="1077">BZ356+BZ357+BZ358+BZ359+BZ360+BZ361</f>
        <v>1599.62</v>
      </c>
      <c r="CA355" s="72">
        <f>BZ355/BY355*100</f>
        <v>41.666753493024366</v>
      </c>
      <c r="CB355" s="72">
        <f>CB356+CB357+CB358+CB359+CB360+CB361</f>
        <v>1000</v>
      </c>
      <c r="CC355" s="72">
        <f>CC356+CC357+CC358+CC359+CC360+CC361</f>
        <v>1000</v>
      </c>
      <c r="CD355" s="72">
        <f>CD356+CD357+CD358+CD359+CD360+CD361</f>
        <v>0</v>
      </c>
      <c r="CE355" s="72"/>
      <c r="CF355" s="72">
        <f>CF356+CF357+CF358+CF359+CF360+CF361</f>
        <v>1000</v>
      </c>
      <c r="CG355" s="72">
        <f>CG356+CG357+CG358+CG359+CG360+CG361</f>
        <v>1000</v>
      </c>
      <c r="CH355" s="72">
        <f>CH356+CH357+CH358+CH359+CH360+CH361</f>
        <v>0</v>
      </c>
      <c r="CI355" s="72">
        <f>CH355/CG355*100</f>
        <v>0</v>
      </c>
      <c r="CJ355" s="72">
        <f>CJ356+CJ357+CJ358+CJ359+CJ360+CJ361</f>
        <v>500</v>
      </c>
      <c r="CK355" s="72">
        <f>CK356+CK357+CK358+CK359+CK360+CK361</f>
        <v>500</v>
      </c>
      <c r="CL355" s="72">
        <f>CL356+CL357+CL358+CL359+CL360+CL361</f>
        <v>0</v>
      </c>
      <c r="CM355" s="72">
        <f>CL355/CK355*100</f>
        <v>0</v>
      </c>
      <c r="CN355" s="72">
        <f t="shared" ref="CN355" si="1078">CN356+CN357+CN358+CN359+CN360+CN361</f>
        <v>0</v>
      </c>
      <c r="CO355" s="72">
        <f t="shared" ref="CO355:CX355" si="1079">CO356+CO357+CO358+CO359+CO360+CO361</f>
        <v>0</v>
      </c>
      <c r="CP355" s="72">
        <f t="shared" si="1079"/>
        <v>0</v>
      </c>
      <c r="CQ355" s="72">
        <f t="shared" si="1079"/>
        <v>0</v>
      </c>
      <c r="CR355" s="72">
        <f t="shared" si="1079"/>
        <v>0</v>
      </c>
      <c r="CS355" s="72">
        <f t="shared" ref="CS355:CU355" si="1080">CS356+CS357+CS358+CS359+CS360+CS361</f>
        <v>0</v>
      </c>
      <c r="CT355" s="72">
        <f t="shared" si="1080"/>
        <v>0</v>
      </c>
      <c r="CU355" s="72">
        <f t="shared" si="1080"/>
        <v>0</v>
      </c>
      <c r="CV355" s="72">
        <f t="shared" ref="CV355" si="1081">CV356+CV357+CV358+CV359+CV360+CV361</f>
        <v>0</v>
      </c>
      <c r="CW355" s="72">
        <f t="shared" si="1079"/>
        <v>0</v>
      </c>
      <c r="CX355" s="72">
        <f t="shared" si="1079"/>
        <v>0</v>
      </c>
      <c r="CY355" s="72"/>
      <c r="CZ355" s="72">
        <f>CZ356+CZ357+CZ358+CZ359+CZ360+CZ361</f>
        <v>0</v>
      </c>
      <c r="DA355" s="72">
        <f>DA356+DA357+DA358+DA359+DA360+DA361</f>
        <v>0</v>
      </c>
      <c r="DB355" s="72">
        <f>DB356+DB357+DB358+DB359+DB360+DB361</f>
        <v>0</v>
      </c>
      <c r="DC355" s="72"/>
      <c r="DD355" s="72">
        <f>DD356+DD357+DD358+DD359+DD360+DD361</f>
        <v>0</v>
      </c>
      <c r="DE355" s="72">
        <f>DE356+DE357+DE358+DE359+DE360+DE361</f>
        <v>0</v>
      </c>
      <c r="DF355" s="72">
        <f>DF356+DF357+DF358+DF359+DF360+DF361</f>
        <v>0</v>
      </c>
      <c r="DG355" s="72"/>
      <c r="DH355" s="72">
        <f>DH356+DH357+DH358+DH359+DH360+DH361</f>
        <v>0</v>
      </c>
      <c r="DI355" s="72">
        <f>DI356+DI357+DI358+DI359+DI360+DI361</f>
        <v>0</v>
      </c>
      <c r="DJ355" s="72">
        <f>DJ356+DJ357+DJ358+DJ359+DJ360+DJ361</f>
        <v>0</v>
      </c>
      <c r="DK355" s="72"/>
      <c r="DL355" s="72">
        <f>DL356+DL357+DL358+DL359+DL360+DL361</f>
        <v>0</v>
      </c>
      <c r="DM355" s="72">
        <f>DM356+DM357+DM358+DM359+DM360+DM361</f>
        <v>0</v>
      </c>
      <c r="DN355" s="72">
        <f>DN356+DN357+DN358+DN359+DN360+DN361</f>
        <v>0</v>
      </c>
      <c r="DO355" s="72"/>
      <c r="DP355" s="71"/>
      <c r="DQ355" s="72">
        <f>DQ356+DQ357+DQ358+DQ359+DQ360+DQ361</f>
        <v>0</v>
      </c>
      <c r="DR355" s="72">
        <f>DR356+DR357+DR358+DR359+DR360+DR361</f>
        <v>0</v>
      </c>
      <c r="DS355" s="71"/>
      <c r="DT355" s="71"/>
      <c r="DU355" s="72">
        <f>DU356+DU357+DU358+DU359+DU360+DU361</f>
        <v>0</v>
      </c>
      <c r="DV355" s="72">
        <f>DV356+DV357+DV358+DV359+DV360+DV361</f>
        <v>0</v>
      </c>
      <c r="DW355" s="71"/>
      <c r="DX355" s="72">
        <f>DX356+DX357+DX358+DX359+DX360+DX361</f>
        <v>500</v>
      </c>
      <c r="DY355" s="72">
        <f>DY356+DY357+DY358+DY359+DY360+DY361</f>
        <v>500</v>
      </c>
      <c r="DZ355" s="72">
        <f>DZ356+DZ357+DZ358+DZ359+DZ360+DZ361</f>
        <v>0</v>
      </c>
      <c r="EA355" s="71">
        <f>DZ355/DY355*100</f>
        <v>0</v>
      </c>
      <c r="EB355" s="72"/>
      <c r="EC355" s="72"/>
      <c r="ED355" s="72"/>
      <c r="EE355" s="71"/>
      <c r="EF355" s="72"/>
      <c r="EG355" s="72"/>
      <c r="EH355" s="72"/>
      <c r="EI355" s="71"/>
      <c r="EJ355" s="72">
        <f>EJ356+EJ357+EJ358+EJ359+EJ360+EJ361</f>
        <v>62178.877560000001</v>
      </c>
      <c r="EK355" s="72">
        <f>EK356+EK357+EK358+EK359+EK360+EK361</f>
        <v>62178.877560000001</v>
      </c>
      <c r="EL355" s="72">
        <f>EL356+EL357+EL358+EL359+EL360+EL361</f>
        <v>0</v>
      </c>
      <c r="EM355" s="193">
        <f t="shared" ref="EM355" si="1082">EL355/EK355*100</f>
        <v>0</v>
      </c>
      <c r="EN355" s="72"/>
      <c r="EO355" s="72"/>
      <c r="EP355" s="72"/>
      <c r="EQ355" s="71"/>
      <c r="ER355" s="71"/>
      <c r="ES355" s="71"/>
      <c r="ET355" s="71"/>
      <c r="EU355" s="71"/>
      <c r="EV355" s="76"/>
      <c r="EW355" s="76"/>
      <c r="EX355" s="76"/>
      <c r="EY355" s="76"/>
      <c r="EZ355" s="72"/>
      <c r="FA355" s="72"/>
      <c r="FB355" s="72"/>
      <c r="FC355" s="71"/>
      <c r="FD355" s="72"/>
      <c r="FE355" s="72"/>
      <c r="FF355" s="72"/>
      <c r="FG355" s="71"/>
      <c r="FH355" s="71"/>
      <c r="FI355" s="72"/>
      <c r="FJ355" s="72"/>
      <c r="FK355" s="71"/>
      <c r="FL355" s="71"/>
      <c r="FM355" s="72"/>
      <c r="FN355" s="72"/>
      <c r="FO355" s="71"/>
      <c r="FP355" s="71"/>
      <c r="FQ355" s="72"/>
      <c r="FR355" s="72"/>
      <c r="FS355" s="71"/>
      <c r="FT355" s="72"/>
      <c r="FU355" s="72"/>
      <c r="FV355" s="72"/>
      <c r="FW355" s="71"/>
      <c r="FX355" s="71"/>
      <c r="FY355" s="72"/>
      <c r="FZ355" s="72"/>
      <c r="GA355" s="71"/>
      <c r="GB355" s="71"/>
      <c r="GC355" s="72"/>
      <c r="GD355" s="72"/>
      <c r="GE355" s="71"/>
      <c r="GF355" s="71"/>
      <c r="GG355" s="72"/>
      <c r="GH355" s="72"/>
      <c r="GI355" s="71"/>
      <c r="GJ355" s="71"/>
      <c r="GK355" s="72"/>
      <c r="GL355" s="72"/>
      <c r="GM355" s="71"/>
      <c r="GN355" s="71"/>
      <c r="GO355" s="72"/>
      <c r="GP355" s="72"/>
      <c r="GQ355" s="71"/>
      <c r="GR355" s="71"/>
      <c r="GS355" s="72"/>
      <c r="GT355" s="72"/>
      <c r="GU355" s="71"/>
      <c r="GV355" s="71"/>
      <c r="GW355" s="72"/>
      <c r="GX355" s="72"/>
      <c r="GY355" s="71"/>
      <c r="GZ355" s="71"/>
      <c r="HA355" s="72"/>
      <c r="HB355" s="72"/>
      <c r="HC355" s="71"/>
      <c r="HD355" s="71"/>
      <c r="HE355" s="72"/>
      <c r="HF355" s="72"/>
      <c r="HG355" s="71"/>
      <c r="HH355" s="71"/>
      <c r="HI355" s="72"/>
      <c r="HJ355" s="72"/>
      <c r="HK355" s="71"/>
      <c r="HL355" s="71"/>
      <c r="HM355" s="72"/>
      <c r="HN355" s="72"/>
      <c r="HO355" s="71"/>
      <c r="HP355" s="71">
        <f>SUM(HP356:HP361)</f>
        <v>1010</v>
      </c>
      <c r="HQ355" s="72"/>
      <c r="HR355" s="72"/>
      <c r="HS355" s="71"/>
      <c r="HT355" s="71">
        <f>SUM(HT356:HT361)</f>
        <v>0</v>
      </c>
      <c r="HU355" s="71">
        <f t="shared" ref="HU355:HV355" si="1083">SUM(HU356:HU361)</f>
        <v>1000</v>
      </c>
      <c r="HV355" s="71">
        <f t="shared" si="1083"/>
        <v>0</v>
      </c>
      <c r="HW355" s="71"/>
      <c r="HX355" s="71">
        <f>SUM(HX356:HX361)</f>
        <v>0</v>
      </c>
      <c r="HY355" s="71">
        <f t="shared" ref="HY355" si="1084">SUM(HY356:HY361)</f>
        <v>10</v>
      </c>
      <c r="HZ355" s="71">
        <f t="shared" ref="HZ355" si="1085">SUM(HZ356:HZ361)</f>
        <v>0</v>
      </c>
      <c r="IA355" s="71"/>
      <c r="IB355" s="71">
        <f>SUM(IB356:IB361)</f>
        <v>0</v>
      </c>
      <c r="IC355" s="71">
        <f t="shared" ref="IC355" si="1086">SUM(IC356:IC361)</f>
        <v>0</v>
      </c>
      <c r="ID355" s="71">
        <f t="shared" ref="ID355" si="1087">SUM(ID356:ID361)</f>
        <v>0</v>
      </c>
      <c r="IE355" s="71"/>
      <c r="IF355" s="71">
        <f>SUM(IF356:IF361)</f>
        <v>0</v>
      </c>
      <c r="IG355" s="71">
        <f t="shared" ref="IG355" si="1088">SUM(IG356:IG361)</f>
        <v>0</v>
      </c>
      <c r="IH355" s="71">
        <f t="shared" ref="IH355" si="1089">SUM(IH356:IH361)</f>
        <v>0</v>
      </c>
      <c r="II355" s="71"/>
      <c r="IJ355" s="71">
        <f>SUM(IJ356:IJ361)</f>
        <v>0</v>
      </c>
      <c r="IK355" s="71">
        <f t="shared" ref="IK355" si="1090">SUM(IK356:IK361)</f>
        <v>0</v>
      </c>
      <c r="IL355" s="71">
        <f t="shared" ref="IL355" si="1091">SUM(IL356:IL361)</f>
        <v>0</v>
      </c>
      <c r="IM355" s="71"/>
    </row>
    <row r="356" spans="1:247" ht="21.75" customHeight="1" x14ac:dyDescent="0.25">
      <c r="A356" s="10" t="s">
        <v>193</v>
      </c>
      <c r="B356" s="157">
        <f t="shared" si="1037"/>
        <v>98230.004060000007</v>
      </c>
      <c r="C356" s="157">
        <f t="shared" si="1038"/>
        <v>31892.106500000002</v>
      </c>
      <c r="D356" s="157">
        <f t="shared" si="1039"/>
        <v>31892.106500000002</v>
      </c>
      <c r="E356" s="157"/>
      <c r="F356" s="229">
        <f t="shared" si="1036"/>
        <v>5769.12</v>
      </c>
      <c r="G356" s="74">
        <f>F356/C356*100</f>
        <v>18.08949183083908</v>
      </c>
      <c r="H356" s="73"/>
      <c r="I356" s="73"/>
      <c r="J356" s="73"/>
      <c r="K356" s="74"/>
      <c r="L356" s="74"/>
      <c r="M356" s="74"/>
      <c r="N356" s="74"/>
      <c r="O356" s="74"/>
      <c r="P356" s="73">
        <v>0</v>
      </c>
      <c r="Q356" s="73">
        <v>0</v>
      </c>
      <c r="R356" s="73">
        <v>0</v>
      </c>
      <c r="S356" s="74"/>
      <c r="T356" s="73"/>
      <c r="U356" s="73"/>
      <c r="V356" s="73"/>
      <c r="W356" s="73"/>
      <c r="X356" s="73"/>
      <c r="Y356" s="73"/>
      <c r="Z356" s="73"/>
      <c r="AA356" s="74"/>
      <c r="AB356" s="73"/>
      <c r="AC356" s="73"/>
      <c r="AD356" s="73"/>
      <c r="AE356" s="74"/>
      <c r="AF356" s="73">
        <v>36.026499999999999</v>
      </c>
      <c r="AG356" s="73">
        <v>36.026499999999999</v>
      </c>
      <c r="AH356" s="73">
        <v>0</v>
      </c>
      <c r="AI356" s="74">
        <f>AH356/AG356*100</f>
        <v>0</v>
      </c>
      <c r="AJ356" s="74"/>
      <c r="AK356" s="73"/>
      <c r="AL356" s="73"/>
      <c r="AM356" s="74"/>
      <c r="AN356" s="74"/>
      <c r="AO356" s="74"/>
      <c r="AP356" s="74"/>
      <c r="AQ356" s="74"/>
      <c r="AR356" s="73">
        <v>0</v>
      </c>
      <c r="AS356" s="73">
        <v>0</v>
      </c>
      <c r="AT356" s="73"/>
      <c r="AU356" s="74"/>
      <c r="AV356" s="73">
        <v>25017</v>
      </c>
      <c r="AW356" s="73">
        <v>25017</v>
      </c>
      <c r="AX356" s="74">
        <v>4169.5</v>
      </c>
      <c r="AY356" s="73">
        <f>AX356/AW356*100</f>
        <v>16.666666666666664</v>
      </c>
      <c r="AZ356" s="73"/>
      <c r="BA356" s="73"/>
      <c r="BB356" s="191"/>
      <c r="BC356" s="191"/>
      <c r="BD356" s="191"/>
      <c r="BE356" s="73"/>
      <c r="BF356" s="191"/>
      <c r="BG356" s="191"/>
      <c r="BH356" s="73"/>
      <c r="BI356" s="73"/>
      <c r="BJ356" s="191"/>
      <c r="BK356" s="75"/>
      <c r="BL356" s="73"/>
      <c r="BM356" s="73"/>
      <c r="BN356" s="191"/>
      <c r="BO356" s="191"/>
      <c r="BP356" s="191"/>
      <c r="BQ356" s="73"/>
      <c r="BR356" s="191"/>
      <c r="BS356" s="191"/>
      <c r="BT356" s="73"/>
      <c r="BU356" s="73"/>
      <c r="BV356" s="73"/>
      <c r="BW356" s="74"/>
      <c r="BX356" s="73">
        <v>7998.1</v>
      </c>
      <c r="BY356" s="73">
        <v>3839.08</v>
      </c>
      <c r="BZ356" s="73">
        <v>1599.62</v>
      </c>
      <c r="CA356" s="73">
        <f>BZ356/BY356*100</f>
        <v>41.666753493024366</v>
      </c>
      <c r="CB356" s="73">
        <v>1000</v>
      </c>
      <c r="CC356" s="73">
        <v>1000</v>
      </c>
      <c r="CD356" s="73"/>
      <c r="CE356" s="73"/>
      <c r="CF356" s="73">
        <v>1000</v>
      </c>
      <c r="CG356" s="73">
        <v>1000</v>
      </c>
      <c r="CH356" s="73"/>
      <c r="CI356" s="73">
        <f>CH356/CG356*100</f>
        <v>0</v>
      </c>
      <c r="CJ356" s="73">
        <v>500</v>
      </c>
      <c r="CK356" s="73">
        <v>500</v>
      </c>
      <c r="CL356" s="163"/>
      <c r="CM356" s="73">
        <f>CL356/CK356*100</f>
        <v>0</v>
      </c>
      <c r="CN356" s="73"/>
      <c r="CO356" s="73"/>
      <c r="CP356" s="191"/>
      <c r="CQ356" s="191"/>
      <c r="CR356" s="73"/>
      <c r="CS356" s="73"/>
      <c r="CT356" s="191"/>
      <c r="CU356" s="191"/>
      <c r="CV356" s="73"/>
      <c r="CW356" s="73"/>
      <c r="CX356" s="73"/>
      <c r="CY356" s="73"/>
      <c r="CZ356" s="73"/>
      <c r="DA356" s="73"/>
      <c r="DB356" s="73"/>
      <c r="DC356" s="73"/>
      <c r="DD356" s="73"/>
      <c r="DE356" s="73"/>
      <c r="DF356" s="73"/>
      <c r="DG356" s="73"/>
      <c r="DH356" s="73"/>
      <c r="DI356" s="73"/>
      <c r="DJ356" s="73"/>
      <c r="DK356" s="73"/>
      <c r="DL356" s="73"/>
      <c r="DM356" s="73"/>
      <c r="DN356" s="73"/>
      <c r="DO356" s="73"/>
      <c r="DP356" s="74"/>
      <c r="DQ356" s="73"/>
      <c r="DR356" s="73"/>
      <c r="DS356" s="74"/>
      <c r="DT356" s="74"/>
      <c r="DU356" s="73"/>
      <c r="DV356" s="73"/>
      <c r="DW356" s="74"/>
      <c r="DX356" s="73">
        <v>500</v>
      </c>
      <c r="DY356" s="73">
        <v>500</v>
      </c>
      <c r="DZ356" s="73"/>
      <c r="EA356" s="74">
        <f>DZ356/DY356*100</f>
        <v>0</v>
      </c>
      <c r="EB356" s="73"/>
      <c r="EC356" s="73"/>
      <c r="ED356" s="73"/>
      <c r="EE356" s="74"/>
      <c r="EF356" s="73"/>
      <c r="EG356" s="73"/>
      <c r="EH356" s="73"/>
      <c r="EI356" s="74"/>
      <c r="EJ356" s="73">
        <v>62178.877560000001</v>
      </c>
      <c r="EK356" s="73"/>
      <c r="EL356" s="191"/>
      <c r="EM356" s="75"/>
      <c r="EN356" s="73"/>
      <c r="EO356" s="73"/>
      <c r="EP356" s="73"/>
      <c r="EQ356" s="74"/>
      <c r="ER356" s="74"/>
      <c r="ES356" s="74"/>
      <c r="ET356" s="74"/>
      <c r="EU356" s="74"/>
      <c r="EV356" s="77"/>
      <c r="EW356" s="77"/>
      <c r="EX356" s="77"/>
      <c r="EY356" s="77"/>
      <c r="EZ356" s="73"/>
      <c r="FA356" s="73"/>
      <c r="FB356" s="73"/>
      <c r="FC356" s="74"/>
      <c r="FD356" s="73"/>
      <c r="FE356" s="73"/>
      <c r="FF356" s="73"/>
      <c r="FG356" s="74"/>
      <c r="FH356" s="74"/>
      <c r="FI356" s="73"/>
      <c r="FJ356" s="73"/>
      <c r="FK356" s="74"/>
      <c r="FL356" s="74"/>
      <c r="FM356" s="73"/>
      <c r="FN356" s="73"/>
      <c r="FO356" s="74"/>
      <c r="FP356" s="74"/>
      <c r="FQ356" s="73"/>
      <c r="FR356" s="73"/>
      <c r="FS356" s="74"/>
      <c r="FT356" s="73"/>
      <c r="FU356" s="73"/>
      <c r="FV356" s="73"/>
      <c r="FW356" s="74"/>
      <c r="FX356" s="74"/>
      <c r="FY356" s="73"/>
      <c r="FZ356" s="73"/>
      <c r="GA356" s="74"/>
      <c r="GB356" s="74"/>
      <c r="GC356" s="73"/>
      <c r="GD356" s="73"/>
      <c r="GE356" s="74"/>
      <c r="GF356" s="74"/>
      <c r="GG356" s="73"/>
      <c r="GH356" s="73"/>
      <c r="GI356" s="74"/>
      <c r="GJ356" s="74"/>
      <c r="GK356" s="73"/>
      <c r="GL356" s="73"/>
      <c r="GM356" s="74"/>
      <c r="GN356" s="74"/>
      <c r="GO356" s="73"/>
      <c r="GP356" s="73"/>
      <c r="GQ356" s="74"/>
      <c r="GR356" s="74"/>
      <c r="GS356" s="73"/>
      <c r="GT356" s="73"/>
      <c r="GU356" s="74"/>
      <c r="GV356" s="74"/>
      <c r="GW356" s="73"/>
      <c r="GX356" s="73"/>
      <c r="GY356" s="74"/>
      <c r="GZ356" s="74"/>
      <c r="HA356" s="73"/>
      <c r="HB356" s="73"/>
      <c r="HC356" s="74"/>
      <c r="HD356" s="74"/>
      <c r="HE356" s="73"/>
      <c r="HF356" s="73"/>
      <c r="HG356" s="74"/>
      <c r="HH356" s="74"/>
      <c r="HI356" s="73"/>
      <c r="HJ356" s="73"/>
      <c r="HK356" s="74"/>
      <c r="HL356" s="74"/>
      <c r="HM356" s="73"/>
      <c r="HN356" s="73"/>
      <c r="HO356" s="74"/>
      <c r="HP356" s="74"/>
      <c r="HQ356" s="73"/>
      <c r="HR356" s="73"/>
      <c r="HS356" s="74"/>
      <c r="HT356" s="74"/>
      <c r="HU356" s="73"/>
      <c r="HV356" s="73"/>
      <c r="HW356" s="74"/>
      <c r="HX356" s="74"/>
      <c r="HY356" s="73"/>
      <c r="HZ356" s="73"/>
      <c r="IA356" s="74"/>
      <c r="IB356" s="74"/>
      <c r="IC356" s="73"/>
      <c r="ID356" s="73"/>
      <c r="IE356" s="74"/>
      <c r="IF356" s="74"/>
      <c r="IG356" s="73"/>
      <c r="IH356" s="73"/>
      <c r="II356" s="74"/>
      <c r="IJ356" s="74"/>
      <c r="IK356" s="73"/>
      <c r="IL356" s="73"/>
      <c r="IM356" s="74"/>
    </row>
    <row r="357" spans="1:247" ht="15.75" x14ac:dyDescent="0.25">
      <c r="A357" s="10" t="s">
        <v>178</v>
      </c>
      <c r="B357" s="157">
        <f t="shared" si="1037"/>
        <v>0</v>
      </c>
      <c r="C357" s="157">
        <f t="shared" si="1038"/>
        <v>0</v>
      </c>
      <c r="D357" s="157">
        <f t="shared" si="1039"/>
        <v>0</v>
      </c>
      <c r="E357" s="157"/>
      <c r="F357" s="229">
        <f t="shared" si="1036"/>
        <v>0</v>
      </c>
      <c r="G357" s="74"/>
      <c r="H357" s="74"/>
      <c r="I357" s="74"/>
      <c r="J357" s="74"/>
      <c r="K357" s="74"/>
      <c r="L357" s="74"/>
      <c r="M357" s="74"/>
      <c r="N357" s="74"/>
      <c r="O357" s="74"/>
      <c r="P357" s="74"/>
      <c r="Q357" s="74"/>
      <c r="R357" s="74"/>
      <c r="S357" s="74"/>
      <c r="T357" s="74"/>
      <c r="U357" s="74"/>
      <c r="V357" s="74"/>
      <c r="W357" s="74"/>
      <c r="X357" s="74"/>
      <c r="Y357" s="74"/>
      <c r="Z357" s="74"/>
      <c r="AA357" s="74"/>
      <c r="AB357" s="74"/>
      <c r="AC357" s="74"/>
      <c r="AD357" s="74"/>
      <c r="AE357" s="74"/>
      <c r="AF357" s="74"/>
      <c r="AG357" s="74"/>
      <c r="AH357" s="74"/>
      <c r="AI357" s="74"/>
      <c r="AJ357" s="74"/>
      <c r="AK357" s="74"/>
      <c r="AL357" s="74"/>
      <c r="AM357" s="74"/>
      <c r="AN357" s="74"/>
      <c r="AO357" s="74"/>
      <c r="AP357" s="74"/>
      <c r="AQ357" s="74"/>
      <c r="AR357" s="74"/>
      <c r="AS357" s="74"/>
      <c r="AT357" s="74"/>
      <c r="AU357" s="74"/>
      <c r="AV357" s="196"/>
      <c r="AW357" s="196"/>
      <c r="AX357" s="196"/>
      <c r="AY357" s="196"/>
      <c r="AZ357" s="74"/>
      <c r="BA357" s="74"/>
      <c r="BB357" s="74"/>
      <c r="BC357" s="192"/>
      <c r="BD357" s="192"/>
      <c r="BE357" s="74"/>
      <c r="BF357" s="74"/>
      <c r="BG357" s="192"/>
      <c r="BH357" s="74"/>
      <c r="BI357" s="74"/>
      <c r="BJ357" s="74"/>
      <c r="BK357" s="75"/>
      <c r="BL357" s="74"/>
      <c r="BM357" s="74"/>
      <c r="BN357" s="74"/>
      <c r="BO357" s="192"/>
      <c r="BP357" s="192"/>
      <c r="BQ357" s="74"/>
      <c r="BR357" s="74"/>
      <c r="BS357" s="192"/>
      <c r="BT357" s="74"/>
      <c r="BU357" s="74"/>
      <c r="BV357" s="74"/>
      <c r="BW357" s="74"/>
      <c r="BX357" s="73"/>
      <c r="BY357" s="73"/>
      <c r="BZ357" s="74"/>
      <c r="CA357" s="192"/>
      <c r="CB357" s="74"/>
      <c r="CC357" s="74"/>
      <c r="CD357" s="74"/>
      <c r="CE357" s="192"/>
      <c r="CF357" s="74"/>
      <c r="CG357" s="74"/>
      <c r="CH357" s="74"/>
      <c r="CI357" s="74"/>
      <c r="CJ357" s="74"/>
      <c r="CK357" s="74"/>
      <c r="CL357" s="74"/>
      <c r="CM357" s="74"/>
      <c r="CN357" s="73"/>
      <c r="CO357" s="73"/>
      <c r="CP357" s="74"/>
      <c r="CQ357" s="192"/>
      <c r="CR357" s="73"/>
      <c r="CS357" s="73"/>
      <c r="CT357" s="74"/>
      <c r="CU357" s="192"/>
      <c r="CV357" s="74"/>
      <c r="CW357" s="74"/>
      <c r="CX357" s="74"/>
      <c r="CY357" s="192"/>
      <c r="CZ357" s="74"/>
      <c r="DA357" s="74"/>
      <c r="DB357" s="74"/>
      <c r="DC357" s="192"/>
      <c r="DD357" s="74"/>
      <c r="DE357" s="74"/>
      <c r="DF357" s="74"/>
      <c r="DG357" s="192"/>
      <c r="DH357" s="74"/>
      <c r="DI357" s="74"/>
      <c r="DJ357" s="74"/>
      <c r="DK357" s="192"/>
      <c r="DL357" s="74"/>
      <c r="DM357" s="74"/>
      <c r="DN357" s="74"/>
      <c r="DO357" s="192"/>
      <c r="DP357" s="74"/>
      <c r="DQ357" s="74"/>
      <c r="DR357" s="74"/>
      <c r="DS357" s="74"/>
      <c r="DT357" s="74"/>
      <c r="DU357" s="74"/>
      <c r="DV357" s="74"/>
      <c r="DW357" s="74"/>
      <c r="DX357" s="74"/>
      <c r="DY357" s="74"/>
      <c r="DZ357" s="74"/>
      <c r="EA357" s="74"/>
      <c r="EB357" s="74"/>
      <c r="EC357" s="74"/>
      <c r="ED357" s="74"/>
      <c r="EE357" s="74"/>
      <c r="EF357" s="74"/>
      <c r="EG357" s="74"/>
      <c r="EH357" s="74"/>
      <c r="EI357" s="74"/>
      <c r="EJ357" s="192"/>
      <c r="EK357" s="73"/>
      <c r="EL357" s="74"/>
      <c r="EM357" s="75"/>
      <c r="EN357" s="74"/>
      <c r="EO357" s="74"/>
      <c r="EP357" s="74"/>
      <c r="EQ357" s="74"/>
      <c r="ER357" s="74"/>
      <c r="ES357" s="74"/>
      <c r="ET357" s="74"/>
      <c r="EU357" s="74"/>
      <c r="EV357" s="77"/>
      <c r="EW357" s="77"/>
      <c r="EX357" s="77"/>
      <c r="EY357" s="77"/>
      <c r="EZ357" s="74"/>
      <c r="FA357" s="74"/>
      <c r="FB357" s="74"/>
      <c r="FC357" s="74"/>
      <c r="FD357" s="74"/>
      <c r="FE357" s="74"/>
      <c r="FF357" s="74"/>
      <c r="FG357" s="74"/>
      <c r="FH357" s="74"/>
      <c r="FI357" s="74"/>
      <c r="FJ357" s="74"/>
      <c r="FK357" s="74"/>
      <c r="FL357" s="74"/>
      <c r="FM357" s="74"/>
      <c r="FN357" s="74"/>
      <c r="FO357" s="74"/>
      <c r="FP357" s="74"/>
      <c r="FQ357" s="74"/>
      <c r="FR357" s="74"/>
      <c r="FS357" s="74"/>
      <c r="FT357" s="74"/>
      <c r="FU357" s="74"/>
      <c r="FV357" s="74"/>
      <c r="FW357" s="74"/>
      <c r="FX357" s="74"/>
      <c r="FY357" s="74"/>
      <c r="FZ357" s="74"/>
      <c r="GA357" s="74"/>
      <c r="GB357" s="74"/>
      <c r="GC357" s="74"/>
      <c r="GD357" s="74"/>
      <c r="GE357" s="74"/>
      <c r="GF357" s="74"/>
      <c r="GG357" s="74"/>
      <c r="GH357" s="74"/>
      <c r="GI357" s="74"/>
      <c r="GJ357" s="74"/>
      <c r="GK357" s="74"/>
      <c r="GL357" s="74"/>
      <c r="GM357" s="74"/>
      <c r="GN357" s="74"/>
      <c r="GO357" s="74"/>
      <c r="GP357" s="74"/>
      <c r="GQ357" s="74"/>
      <c r="GR357" s="74"/>
      <c r="GS357" s="74"/>
      <c r="GT357" s="74"/>
      <c r="GU357" s="74"/>
      <c r="GV357" s="74"/>
      <c r="GW357" s="74"/>
      <c r="GX357" s="74"/>
      <c r="GY357" s="74"/>
      <c r="GZ357" s="74"/>
      <c r="HA357" s="74"/>
      <c r="HB357" s="74"/>
      <c r="HC357" s="74"/>
      <c r="HD357" s="74"/>
      <c r="HE357" s="74"/>
      <c r="HF357" s="74"/>
      <c r="HG357" s="74"/>
      <c r="HH357" s="74"/>
      <c r="HI357" s="74"/>
      <c r="HJ357" s="74"/>
      <c r="HK357" s="74"/>
      <c r="HL357" s="74"/>
      <c r="HM357" s="74"/>
      <c r="HN357" s="74"/>
      <c r="HO357" s="74"/>
      <c r="HP357" s="74"/>
      <c r="HQ357" s="74"/>
      <c r="HR357" s="74"/>
      <c r="HS357" s="74"/>
      <c r="HT357" s="74"/>
      <c r="HU357" s="74"/>
      <c r="HV357" s="74"/>
      <c r="HW357" s="74"/>
      <c r="HX357" s="74"/>
      <c r="HY357" s="74"/>
      <c r="HZ357" s="74"/>
      <c r="IA357" s="74"/>
      <c r="IB357" s="74"/>
      <c r="IC357" s="74"/>
      <c r="ID357" s="74"/>
      <c r="IE357" s="74"/>
      <c r="IF357" s="74"/>
      <c r="IG357" s="74"/>
      <c r="IH357" s="74"/>
      <c r="II357" s="74"/>
      <c r="IJ357" s="74"/>
      <c r="IK357" s="74"/>
      <c r="IL357" s="74"/>
      <c r="IM357" s="74"/>
    </row>
    <row r="358" spans="1:247" ht="15.75" x14ac:dyDescent="0.25">
      <c r="A358" s="10" t="s">
        <v>462</v>
      </c>
      <c r="B358" s="157">
        <f t="shared" si="1037"/>
        <v>1740</v>
      </c>
      <c r="C358" s="157">
        <f t="shared" si="1038"/>
        <v>1901</v>
      </c>
      <c r="D358" s="157">
        <f t="shared" si="1039"/>
        <v>1901</v>
      </c>
      <c r="E358" s="157"/>
      <c r="F358" s="229">
        <f t="shared" si="1036"/>
        <v>0</v>
      </c>
      <c r="G358" s="74">
        <f t="shared" ref="G358:G363" si="1092">F358/C358*100</f>
        <v>0</v>
      </c>
      <c r="H358" s="74"/>
      <c r="I358" s="74"/>
      <c r="J358" s="74"/>
      <c r="K358" s="74"/>
      <c r="L358" s="74"/>
      <c r="M358" s="74"/>
      <c r="N358" s="74"/>
      <c r="O358" s="74"/>
      <c r="P358" s="74"/>
      <c r="Q358" s="74"/>
      <c r="R358" s="74"/>
      <c r="S358" s="74"/>
      <c r="T358" s="74"/>
      <c r="U358" s="74"/>
      <c r="V358" s="74"/>
      <c r="W358" s="74"/>
      <c r="X358" s="74"/>
      <c r="Y358" s="74"/>
      <c r="Z358" s="74"/>
      <c r="AA358" s="74"/>
      <c r="AB358" s="74"/>
      <c r="AC358" s="74"/>
      <c r="AD358" s="74"/>
      <c r="AE358" s="74"/>
      <c r="AF358" s="74"/>
      <c r="AG358" s="74"/>
      <c r="AH358" s="74"/>
      <c r="AI358" s="74"/>
      <c r="AJ358" s="74"/>
      <c r="AK358" s="74"/>
      <c r="AL358" s="74"/>
      <c r="AM358" s="74"/>
      <c r="AN358" s="74"/>
      <c r="AO358" s="74"/>
      <c r="AP358" s="74"/>
      <c r="AQ358" s="74"/>
      <c r="AR358" s="74"/>
      <c r="AS358" s="74"/>
      <c r="AT358" s="74"/>
      <c r="AU358" s="74"/>
      <c r="AV358" s="196"/>
      <c r="AW358" s="196"/>
      <c r="AX358" s="196"/>
      <c r="AY358" s="196"/>
      <c r="AZ358" s="74"/>
      <c r="BA358" s="74"/>
      <c r="BB358" s="74"/>
      <c r="BC358" s="192"/>
      <c r="BD358" s="192"/>
      <c r="BE358" s="74"/>
      <c r="BF358" s="74"/>
      <c r="BG358" s="192"/>
      <c r="BH358" s="74">
        <v>1740</v>
      </c>
      <c r="BI358" s="74">
        <v>1740</v>
      </c>
      <c r="BJ358" s="74">
        <v>0</v>
      </c>
      <c r="BK358" s="75">
        <f t="shared" si="1040"/>
        <v>0</v>
      </c>
      <c r="BL358" s="74"/>
      <c r="BM358" s="74"/>
      <c r="BN358" s="74"/>
      <c r="BO358" s="192"/>
      <c r="BP358" s="192"/>
      <c r="BQ358" s="74"/>
      <c r="BR358" s="74"/>
      <c r="BS358" s="192"/>
      <c r="BT358" s="74"/>
      <c r="BU358" s="74">
        <v>161</v>
      </c>
      <c r="BV358" s="74"/>
      <c r="BW358" s="74"/>
      <c r="BX358" s="73"/>
      <c r="BY358" s="73"/>
      <c r="BZ358" s="74"/>
      <c r="CA358" s="192"/>
      <c r="CB358" s="74"/>
      <c r="CC358" s="74"/>
      <c r="CD358" s="74"/>
      <c r="CE358" s="192"/>
      <c r="CF358" s="74"/>
      <c r="CG358" s="74"/>
      <c r="CH358" s="74"/>
      <c r="CI358" s="74"/>
      <c r="CJ358" s="74"/>
      <c r="CK358" s="74"/>
      <c r="CL358" s="74"/>
      <c r="CM358" s="74"/>
      <c r="CN358" s="73"/>
      <c r="CO358" s="73"/>
      <c r="CP358" s="74"/>
      <c r="CQ358" s="192"/>
      <c r="CR358" s="73"/>
      <c r="CS358" s="73"/>
      <c r="CT358" s="74"/>
      <c r="CU358" s="192"/>
      <c r="CV358" s="74"/>
      <c r="CW358" s="74"/>
      <c r="CX358" s="74"/>
      <c r="CY358" s="192"/>
      <c r="CZ358" s="74"/>
      <c r="DA358" s="74"/>
      <c r="DB358" s="74"/>
      <c r="DC358" s="192"/>
      <c r="DD358" s="74"/>
      <c r="DE358" s="74"/>
      <c r="DF358" s="74"/>
      <c r="DG358" s="192"/>
      <c r="DH358" s="74"/>
      <c r="DI358" s="74"/>
      <c r="DJ358" s="74"/>
      <c r="DK358" s="192"/>
      <c r="DL358" s="74"/>
      <c r="DM358" s="74"/>
      <c r="DN358" s="74"/>
      <c r="DO358" s="192"/>
      <c r="DP358" s="74"/>
      <c r="DQ358" s="74"/>
      <c r="DR358" s="74"/>
      <c r="DS358" s="74"/>
      <c r="DT358" s="74"/>
      <c r="DU358" s="74"/>
      <c r="DV358" s="74"/>
      <c r="DW358" s="74"/>
      <c r="DX358" s="74"/>
      <c r="DY358" s="74"/>
      <c r="DZ358" s="74"/>
      <c r="EA358" s="74"/>
      <c r="EB358" s="74"/>
      <c r="EC358" s="74"/>
      <c r="ED358" s="74"/>
      <c r="EE358" s="74"/>
      <c r="EF358" s="74"/>
      <c r="EG358" s="74"/>
      <c r="EH358" s="74"/>
      <c r="EI358" s="74"/>
      <c r="EJ358" s="192"/>
      <c r="EK358" s="73"/>
      <c r="EL358" s="74"/>
      <c r="EM358" s="75"/>
      <c r="EN358" s="74"/>
      <c r="EO358" s="74"/>
      <c r="EP358" s="74"/>
      <c r="EQ358" s="74"/>
      <c r="ER358" s="74"/>
      <c r="ES358" s="74"/>
      <c r="ET358" s="74"/>
      <c r="EU358" s="74"/>
      <c r="EV358" s="77"/>
      <c r="EW358" s="77"/>
      <c r="EX358" s="77"/>
      <c r="EY358" s="77"/>
      <c r="EZ358" s="74"/>
      <c r="FA358" s="74"/>
      <c r="FB358" s="74"/>
      <c r="FC358" s="74"/>
      <c r="FD358" s="74"/>
      <c r="FE358" s="74"/>
      <c r="FF358" s="74"/>
      <c r="FG358" s="74"/>
      <c r="FH358" s="74"/>
      <c r="FI358" s="74"/>
      <c r="FJ358" s="74"/>
      <c r="FK358" s="74"/>
      <c r="FL358" s="74"/>
      <c r="FM358" s="74"/>
      <c r="FN358" s="74"/>
      <c r="FO358" s="74"/>
      <c r="FP358" s="74"/>
      <c r="FQ358" s="74"/>
      <c r="FR358" s="74"/>
      <c r="FS358" s="74"/>
      <c r="FT358" s="74"/>
      <c r="FU358" s="74"/>
      <c r="FV358" s="74"/>
      <c r="FW358" s="74"/>
      <c r="FX358" s="74"/>
      <c r="FY358" s="74"/>
      <c r="FZ358" s="74"/>
      <c r="GA358" s="74"/>
      <c r="GB358" s="74"/>
      <c r="GC358" s="74"/>
      <c r="GD358" s="74"/>
      <c r="GE358" s="74"/>
      <c r="GF358" s="74"/>
      <c r="GG358" s="74"/>
      <c r="GH358" s="74"/>
      <c r="GI358" s="74"/>
      <c r="GJ358" s="74"/>
      <c r="GK358" s="74"/>
      <c r="GL358" s="74"/>
      <c r="GM358" s="74"/>
      <c r="GN358" s="74"/>
      <c r="GO358" s="74"/>
      <c r="GP358" s="74"/>
      <c r="GQ358" s="74"/>
      <c r="GR358" s="74"/>
      <c r="GS358" s="74"/>
      <c r="GT358" s="74"/>
      <c r="GU358" s="74"/>
      <c r="GV358" s="74"/>
      <c r="GW358" s="74"/>
      <c r="GX358" s="74"/>
      <c r="GY358" s="74"/>
      <c r="GZ358" s="74"/>
      <c r="HA358" s="74"/>
      <c r="HB358" s="74"/>
      <c r="HC358" s="74"/>
      <c r="HD358" s="74"/>
      <c r="HE358" s="74"/>
      <c r="HF358" s="74"/>
      <c r="HG358" s="74"/>
      <c r="HH358" s="74"/>
      <c r="HI358" s="74"/>
      <c r="HJ358" s="74"/>
      <c r="HK358" s="74"/>
      <c r="HL358" s="74"/>
      <c r="HM358" s="74"/>
      <c r="HN358" s="74"/>
      <c r="HO358" s="74"/>
      <c r="HP358" s="74"/>
      <c r="HQ358" s="74"/>
      <c r="HR358" s="74"/>
      <c r="HS358" s="74"/>
      <c r="HT358" s="74"/>
      <c r="HU358" s="74"/>
      <c r="HV358" s="74"/>
      <c r="HW358" s="74"/>
      <c r="HX358" s="74"/>
      <c r="HY358" s="74"/>
      <c r="HZ358" s="74"/>
      <c r="IA358" s="74"/>
      <c r="IB358" s="74"/>
      <c r="IC358" s="74"/>
      <c r="ID358" s="74"/>
      <c r="IE358" s="74"/>
      <c r="IF358" s="74"/>
      <c r="IG358" s="74"/>
      <c r="IH358" s="74"/>
      <c r="II358" s="74"/>
      <c r="IJ358" s="74"/>
      <c r="IK358" s="74"/>
      <c r="IL358" s="74"/>
      <c r="IM358" s="74"/>
    </row>
    <row r="359" spans="1:247" ht="15.75" x14ac:dyDescent="0.25">
      <c r="A359" s="10" t="s">
        <v>249</v>
      </c>
      <c r="B359" s="157">
        <f t="shared" si="1037"/>
        <v>6621</v>
      </c>
      <c r="C359" s="157">
        <f t="shared" si="1038"/>
        <v>6992</v>
      </c>
      <c r="D359" s="157">
        <f t="shared" si="1039"/>
        <v>6992</v>
      </c>
      <c r="E359" s="157"/>
      <c r="F359" s="229">
        <f t="shared" si="1036"/>
        <v>0</v>
      </c>
      <c r="G359" s="74">
        <f t="shared" si="1092"/>
        <v>0</v>
      </c>
      <c r="H359" s="74"/>
      <c r="I359" s="74"/>
      <c r="J359" s="74"/>
      <c r="K359" s="74"/>
      <c r="L359" s="74"/>
      <c r="M359" s="74"/>
      <c r="N359" s="74"/>
      <c r="O359" s="74"/>
      <c r="P359" s="74"/>
      <c r="Q359" s="74"/>
      <c r="R359" s="74"/>
      <c r="S359" s="74"/>
      <c r="T359" s="74"/>
      <c r="U359" s="74"/>
      <c r="V359" s="74"/>
      <c r="W359" s="74"/>
      <c r="X359" s="74"/>
      <c r="Y359" s="74"/>
      <c r="Z359" s="74"/>
      <c r="AA359" s="74"/>
      <c r="AB359" s="74"/>
      <c r="AC359" s="74"/>
      <c r="AD359" s="74"/>
      <c r="AE359" s="74"/>
      <c r="AF359" s="74"/>
      <c r="AG359" s="74"/>
      <c r="AH359" s="74"/>
      <c r="AI359" s="74"/>
      <c r="AJ359" s="74"/>
      <c r="AK359" s="74"/>
      <c r="AL359" s="74"/>
      <c r="AM359" s="74"/>
      <c r="AN359" s="74"/>
      <c r="AO359" s="74"/>
      <c r="AP359" s="74"/>
      <c r="AQ359" s="74"/>
      <c r="AR359" s="74"/>
      <c r="AS359" s="74"/>
      <c r="AT359" s="74"/>
      <c r="AU359" s="74"/>
      <c r="AV359" s="196"/>
      <c r="AW359" s="196"/>
      <c r="AX359" s="196"/>
      <c r="AY359" s="196"/>
      <c r="AZ359" s="74"/>
      <c r="BA359" s="74"/>
      <c r="BB359" s="74"/>
      <c r="BC359" s="192"/>
      <c r="BD359" s="192"/>
      <c r="BE359" s="74"/>
      <c r="BF359" s="74"/>
      <c r="BG359" s="192"/>
      <c r="BH359" s="74">
        <v>6621</v>
      </c>
      <c r="BI359" s="74">
        <v>6621</v>
      </c>
      <c r="BJ359" s="74">
        <v>0</v>
      </c>
      <c r="BK359" s="75">
        <f t="shared" si="1040"/>
        <v>0</v>
      </c>
      <c r="BL359" s="74"/>
      <c r="BM359" s="74"/>
      <c r="BN359" s="74"/>
      <c r="BO359" s="192"/>
      <c r="BP359" s="192"/>
      <c r="BQ359" s="74"/>
      <c r="BR359" s="74"/>
      <c r="BS359" s="192"/>
      <c r="BT359" s="74"/>
      <c r="BU359" s="74">
        <v>371</v>
      </c>
      <c r="BV359" s="74"/>
      <c r="BW359" s="74"/>
      <c r="BX359" s="73"/>
      <c r="BY359" s="73"/>
      <c r="BZ359" s="74"/>
      <c r="CA359" s="192"/>
      <c r="CB359" s="74"/>
      <c r="CC359" s="74"/>
      <c r="CD359" s="74"/>
      <c r="CE359" s="192"/>
      <c r="CF359" s="74"/>
      <c r="CG359" s="74"/>
      <c r="CH359" s="74"/>
      <c r="CI359" s="74"/>
      <c r="CJ359" s="74"/>
      <c r="CK359" s="74"/>
      <c r="CL359" s="74"/>
      <c r="CM359" s="74"/>
      <c r="CN359" s="73"/>
      <c r="CO359" s="73"/>
      <c r="CP359" s="74"/>
      <c r="CQ359" s="192"/>
      <c r="CR359" s="73"/>
      <c r="CS359" s="73"/>
      <c r="CT359" s="74"/>
      <c r="CU359" s="192"/>
      <c r="CV359" s="74"/>
      <c r="CW359" s="74"/>
      <c r="CX359" s="74"/>
      <c r="CY359" s="192"/>
      <c r="CZ359" s="74"/>
      <c r="DA359" s="74"/>
      <c r="DB359" s="74"/>
      <c r="DC359" s="192"/>
      <c r="DD359" s="74"/>
      <c r="DE359" s="74"/>
      <c r="DF359" s="74"/>
      <c r="DG359" s="192"/>
      <c r="DH359" s="74"/>
      <c r="DI359" s="74"/>
      <c r="DJ359" s="74"/>
      <c r="DK359" s="192"/>
      <c r="DL359" s="74"/>
      <c r="DM359" s="74"/>
      <c r="DN359" s="74"/>
      <c r="DO359" s="192"/>
      <c r="DP359" s="74"/>
      <c r="DQ359" s="74"/>
      <c r="DR359" s="74"/>
      <c r="DS359" s="74"/>
      <c r="DT359" s="74"/>
      <c r="DU359" s="74"/>
      <c r="DV359" s="74"/>
      <c r="DW359" s="74"/>
      <c r="DX359" s="74"/>
      <c r="DY359" s="74"/>
      <c r="DZ359" s="74"/>
      <c r="EA359" s="74"/>
      <c r="EB359" s="74"/>
      <c r="EC359" s="74"/>
      <c r="ED359" s="74"/>
      <c r="EE359" s="74"/>
      <c r="EF359" s="74"/>
      <c r="EG359" s="74"/>
      <c r="EH359" s="74"/>
      <c r="EI359" s="74"/>
      <c r="EJ359" s="192"/>
      <c r="EK359" s="73"/>
      <c r="EL359" s="74"/>
      <c r="EM359" s="75"/>
      <c r="EN359" s="74"/>
      <c r="EO359" s="74"/>
      <c r="EP359" s="74"/>
      <c r="EQ359" s="74"/>
      <c r="ER359" s="74"/>
      <c r="ES359" s="74"/>
      <c r="ET359" s="74"/>
      <c r="EU359" s="74"/>
      <c r="EV359" s="77"/>
      <c r="EW359" s="77"/>
      <c r="EX359" s="77"/>
      <c r="EY359" s="77"/>
      <c r="EZ359" s="74"/>
      <c r="FA359" s="74"/>
      <c r="FB359" s="74"/>
      <c r="FC359" s="74"/>
      <c r="FD359" s="74"/>
      <c r="FE359" s="74"/>
      <c r="FF359" s="74"/>
      <c r="FG359" s="74"/>
      <c r="FH359" s="74"/>
      <c r="FI359" s="74"/>
      <c r="FJ359" s="74"/>
      <c r="FK359" s="74"/>
      <c r="FL359" s="74"/>
      <c r="FM359" s="74"/>
      <c r="FN359" s="74"/>
      <c r="FO359" s="74"/>
      <c r="FP359" s="74"/>
      <c r="FQ359" s="74"/>
      <c r="FR359" s="74"/>
      <c r="FS359" s="74"/>
      <c r="FT359" s="74"/>
      <c r="FU359" s="74"/>
      <c r="FV359" s="74"/>
      <c r="FW359" s="74"/>
      <c r="FX359" s="74"/>
      <c r="FY359" s="74"/>
      <c r="FZ359" s="74"/>
      <c r="GA359" s="74"/>
      <c r="GB359" s="74"/>
      <c r="GC359" s="74"/>
      <c r="GD359" s="74"/>
      <c r="GE359" s="74"/>
      <c r="GF359" s="74"/>
      <c r="GG359" s="74"/>
      <c r="GH359" s="74"/>
      <c r="GI359" s="74"/>
      <c r="GJ359" s="74"/>
      <c r="GK359" s="74"/>
      <c r="GL359" s="74"/>
      <c r="GM359" s="74"/>
      <c r="GN359" s="74"/>
      <c r="GO359" s="74"/>
      <c r="GP359" s="74"/>
      <c r="GQ359" s="74"/>
      <c r="GR359" s="74"/>
      <c r="GS359" s="74"/>
      <c r="GT359" s="74"/>
      <c r="GU359" s="74"/>
      <c r="GV359" s="74"/>
      <c r="GW359" s="74"/>
      <c r="GX359" s="74"/>
      <c r="GY359" s="74"/>
      <c r="GZ359" s="74"/>
      <c r="HA359" s="74"/>
      <c r="HB359" s="74"/>
      <c r="HC359" s="74"/>
      <c r="HD359" s="74"/>
      <c r="HE359" s="74"/>
      <c r="HF359" s="74"/>
      <c r="HG359" s="74"/>
      <c r="HH359" s="74"/>
      <c r="HI359" s="74"/>
      <c r="HJ359" s="74"/>
      <c r="HK359" s="74"/>
      <c r="HL359" s="74"/>
      <c r="HM359" s="74"/>
      <c r="HN359" s="74"/>
      <c r="HO359" s="74"/>
      <c r="HP359" s="74"/>
      <c r="HQ359" s="74"/>
      <c r="HR359" s="74"/>
      <c r="HS359" s="74"/>
      <c r="HT359" s="74"/>
      <c r="HU359" s="74"/>
      <c r="HV359" s="74"/>
      <c r="HW359" s="74"/>
      <c r="HX359" s="74"/>
      <c r="HY359" s="74"/>
      <c r="HZ359" s="74"/>
      <c r="IA359" s="74"/>
      <c r="IB359" s="74"/>
      <c r="IC359" s="74"/>
      <c r="ID359" s="74"/>
      <c r="IE359" s="74"/>
      <c r="IF359" s="74"/>
      <c r="IG359" s="74"/>
      <c r="IH359" s="74"/>
      <c r="II359" s="74"/>
      <c r="IJ359" s="74"/>
      <c r="IK359" s="74"/>
      <c r="IL359" s="74"/>
      <c r="IM359" s="74"/>
    </row>
    <row r="360" spans="1:247" ht="15.75" x14ac:dyDescent="0.25">
      <c r="A360" s="10" t="s">
        <v>251</v>
      </c>
      <c r="B360" s="157">
        <f t="shared" si="1037"/>
        <v>4071</v>
      </c>
      <c r="C360" s="157">
        <f t="shared" si="1038"/>
        <v>4071</v>
      </c>
      <c r="D360" s="157">
        <f t="shared" si="1039"/>
        <v>4071</v>
      </c>
      <c r="E360" s="157"/>
      <c r="F360" s="229">
        <f t="shared" si="1036"/>
        <v>0</v>
      </c>
      <c r="G360" s="74">
        <f t="shared" si="1092"/>
        <v>0</v>
      </c>
      <c r="H360" s="74"/>
      <c r="I360" s="74"/>
      <c r="J360" s="74"/>
      <c r="K360" s="74"/>
      <c r="L360" s="74"/>
      <c r="M360" s="74"/>
      <c r="N360" s="74"/>
      <c r="O360" s="74"/>
      <c r="P360" s="74"/>
      <c r="Q360" s="74"/>
      <c r="R360" s="74"/>
      <c r="S360" s="74"/>
      <c r="T360" s="74"/>
      <c r="U360" s="74"/>
      <c r="V360" s="74"/>
      <c r="W360" s="74"/>
      <c r="X360" s="74"/>
      <c r="Y360" s="74"/>
      <c r="Z360" s="74"/>
      <c r="AA360" s="74"/>
      <c r="AB360" s="74"/>
      <c r="AC360" s="74"/>
      <c r="AD360" s="74"/>
      <c r="AE360" s="74"/>
      <c r="AF360" s="74"/>
      <c r="AG360" s="74"/>
      <c r="AH360" s="74"/>
      <c r="AI360" s="74"/>
      <c r="AJ360" s="74"/>
      <c r="AK360" s="74"/>
      <c r="AL360" s="74"/>
      <c r="AM360" s="74"/>
      <c r="AN360" s="74"/>
      <c r="AO360" s="74"/>
      <c r="AP360" s="74"/>
      <c r="AQ360" s="74"/>
      <c r="AR360" s="74"/>
      <c r="AS360" s="74"/>
      <c r="AT360" s="74"/>
      <c r="AU360" s="74"/>
      <c r="AV360" s="196"/>
      <c r="AW360" s="196"/>
      <c r="AX360" s="196"/>
      <c r="AY360" s="196"/>
      <c r="AZ360" s="74"/>
      <c r="BA360" s="74"/>
      <c r="BB360" s="74"/>
      <c r="BC360" s="192"/>
      <c r="BD360" s="192"/>
      <c r="BE360" s="74"/>
      <c r="BF360" s="74"/>
      <c r="BG360" s="192"/>
      <c r="BH360" s="74">
        <v>4071</v>
      </c>
      <c r="BI360" s="74">
        <v>4071</v>
      </c>
      <c r="BJ360" s="74">
        <v>0</v>
      </c>
      <c r="BK360" s="75">
        <f t="shared" si="1040"/>
        <v>0</v>
      </c>
      <c r="BL360" s="74"/>
      <c r="BM360" s="74"/>
      <c r="BN360" s="74"/>
      <c r="BO360" s="192"/>
      <c r="BP360" s="192"/>
      <c r="BQ360" s="74"/>
      <c r="BR360" s="74"/>
      <c r="BS360" s="192"/>
      <c r="BT360" s="74"/>
      <c r="BU360" s="74"/>
      <c r="BV360" s="74"/>
      <c r="BW360" s="74"/>
      <c r="BX360" s="73"/>
      <c r="BY360" s="73"/>
      <c r="BZ360" s="74"/>
      <c r="CA360" s="192"/>
      <c r="CB360" s="74"/>
      <c r="CC360" s="74"/>
      <c r="CD360" s="74"/>
      <c r="CE360" s="192"/>
      <c r="CF360" s="74"/>
      <c r="CG360" s="74"/>
      <c r="CH360" s="74"/>
      <c r="CI360" s="74"/>
      <c r="CJ360" s="74"/>
      <c r="CK360" s="74"/>
      <c r="CL360" s="74"/>
      <c r="CM360" s="74"/>
      <c r="CN360" s="73"/>
      <c r="CO360" s="73"/>
      <c r="CP360" s="74"/>
      <c r="CQ360" s="192"/>
      <c r="CR360" s="73"/>
      <c r="CS360" s="73"/>
      <c r="CT360" s="74"/>
      <c r="CU360" s="192"/>
      <c r="CV360" s="74"/>
      <c r="CW360" s="74"/>
      <c r="CX360" s="74"/>
      <c r="CY360" s="192"/>
      <c r="CZ360" s="74"/>
      <c r="DA360" s="74"/>
      <c r="DB360" s="74"/>
      <c r="DC360" s="192"/>
      <c r="DD360" s="74"/>
      <c r="DE360" s="74"/>
      <c r="DF360" s="74"/>
      <c r="DG360" s="192"/>
      <c r="DH360" s="74"/>
      <c r="DI360" s="74"/>
      <c r="DJ360" s="74"/>
      <c r="DK360" s="192"/>
      <c r="DL360" s="74"/>
      <c r="DM360" s="74"/>
      <c r="DN360" s="74"/>
      <c r="DO360" s="192"/>
      <c r="DP360" s="74"/>
      <c r="DQ360" s="74"/>
      <c r="DR360" s="74"/>
      <c r="DS360" s="74"/>
      <c r="DT360" s="74"/>
      <c r="DU360" s="74"/>
      <c r="DV360" s="74"/>
      <c r="DW360" s="74"/>
      <c r="DX360" s="74"/>
      <c r="DY360" s="74"/>
      <c r="DZ360" s="74"/>
      <c r="EA360" s="74"/>
      <c r="EB360" s="74"/>
      <c r="EC360" s="74"/>
      <c r="ED360" s="74"/>
      <c r="EE360" s="74"/>
      <c r="EF360" s="74"/>
      <c r="EG360" s="74"/>
      <c r="EH360" s="74"/>
      <c r="EI360" s="74"/>
      <c r="EJ360" s="192"/>
      <c r="EK360" s="73"/>
      <c r="EL360" s="74"/>
      <c r="EM360" s="75"/>
      <c r="EN360" s="74"/>
      <c r="EO360" s="74"/>
      <c r="EP360" s="74"/>
      <c r="EQ360" s="74"/>
      <c r="ER360" s="74"/>
      <c r="ES360" s="74"/>
      <c r="ET360" s="74"/>
      <c r="EU360" s="74"/>
      <c r="EV360" s="77"/>
      <c r="EW360" s="77"/>
      <c r="EX360" s="77"/>
      <c r="EY360" s="77"/>
      <c r="EZ360" s="74"/>
      <c r="FA360" s="74"/>
      <c r="FB360" s="74"/>
      <c r="FC360" s="74"/>
      <c r="FD360" s="74"/>
      <c r="FE360" s="74"/>
      <c r="FF360" s="74"/>
      <c r="FG360" s="74"/>
      <c r="FH360" s="74"/>
      <c r="FI360" s="74"/>
      <c r="FJ360" s="74"/>
      <c r="FK360" s="74"/>
      <c r="FL360" s="74"/>
      <c r="FM360" s="74"/>
      <c r="FN360" s="74"/>
      <c r="FO360" s="74"/>
      <c r="FP360" s="74"/>
      <c r="FQ360" s="74"/>
      <c r="FR360" s="74"/>
      <c r="FS360" s="74"/>
      <c r="FT360" s="74"/>
      <c r="FU360" s="74"/>
      <c r="FV360" s="74"/>
      <c r="FW360" s="74"/>
      <c r="FX360" s="74"/>
      <c r="FY360" s="74"/>
      <c r="FZ360" s="74"/>
      <c r="GA360" s="74"/>
      <c r="GB360" s="74"/>
      <c r="GC360" s="74"/>
      <c r="GD360" s="74"/>
      <c r="GE360" s="74"/>
      <c r="GF360" s="74"/>
      <c r="GG360" s="74"/>
      <c r="GH360" s="74"/>
      <c r="GI360" s="74"/>
      <c r="GJ360" s="74"/>
      <c r="GK360" s="74"/>
      <c r="GL360" s="74"/>
      <c r="GM360" s="74"/>
      <c r="GN360" s="74"/>
      <c r="GO360" s="74"/>
      <c r="GP360" s="74"/>
      <c r="GQ360" s="74"/>
      <c r="GR360" s="74"/>
      <c r="GS360" s="74"/>
      <c r="GT360" s="74"/>
      <c r="GU360" s="74"/>
      <c r="GV360" s="74"/>
      <c r="GW360" s="74"/>
      <c r="GX360" s="74"/>
      <c r="GY360" s="74"/>
      <c r="GZ360" s="74"/>
      <c r="HA360" s="74"/>
      <c r="HB360" s="74"/>
      <c r="HC360" s="74"/>
      <c r="HD360" s="74"/>
      <c r="HE360" s="74"/>
      <c r="HF360" s="74"/>
      <c r="HG360" s="74"/>
      <c r="HH360" s="74"/>
      <c r="HI360" s="74"/>
      <c r="HJ360" s="74"/>
      <c r="HK360" s="74"/>
      <c r="HL360" s="74"/>
      <c r="HM360" s="74"/>
      <c r="HN360" s="74"/>
      <c r="HO360" s="74"/>
      <c r="HP360" s="74"/>
      <c r="HQ360" s="74"/>
      <c r="HR360" s="74"/>
      <c r="HS360" s="74"/>
      <c r="HT360" s="74"/>
      <c r="HU360" s="74"/>
      <c r="HV360" s="74"/>
      <c r="HW360" s="74"/>
      <c r="HX360" s="74"/>
      <c r="HY360" s="74"/>
      <c r="HZ360" s="74"/>
      <c r="IA360" s="74"/>
      <c r="IB360" s="74"/>
      <c r="IC360" s="74"/>
      <c r="ID360" s="74"/>
      <c r="IE360" s="74"/>
      <c r="IF360" s="74"/>
      <c r="IG360" s="74"/>
      <c r="IH360" s="74"/>
      <c r="II360" s="74"/>
      <c r="IJ360" s="74"/>
      <c r="IK360" s="74"/>
      <c r="IL360" s="74"/>
      <c r="IM360" s="74"/>
    </row>
    <row r="361" spans="1:247" ht="15.75" x14ac:dyDescent="0.25">
      <c r="A361" s="10" t="s">
        <v>250</v>
      </c>
      <c r="B361" s="157">
        <f t="shared" si="1037"/>
        <v>7010</v>
      </c>
      <c r="C361" s="157">
        <f t="shared" si="1038"/>
        <v>70455.877559999994</v>
      </c>
      <c r="D361" s="157">
        <f t="shared" si="1039"/>
        <v>70455.877559999994</v>
      </c>
      <c r="E361" s="157"/>
      <c r="F361" s="229">
        <f t="shared" si="1036"/>
        <v>0</v>
      </c>
      <c r="G361" s="74">
        <f t="shared" si="1092"/>
        <v>0</v>
      </c>
      <c r="H361" s="74"/>
      <c r="I361" s="74"/>
      <c r="J361" s="74"/>
      <c r="K361" s="74"/>
      <c r="L361" s="74"/>
      <c r="M361" s="74"/>
      <c r="N361" s="74"/>
      <c r="O361" s="74"/>
      <c r="P361" s="74"/>
      <c r="Q361" s="74"/>
      <c r="R361" s="74"/>
      <c r="S361" s="74"/>
      <c r="T361" s="74"/>
      <c r="U361" s="74"/>
      <c r="V361" s="74"/>
      <c r="W361" s="74"/>
      <c r="X361" s="74"/>
      <c r="Y361" s="74"/>
      <c r="Z361" s="74"/>
      <c r="AA361" s="74"/>
      <c r="AB361" s="74"/>
      <c r="AC361" s="74"/>
      <c r="AD361" s="74"/>
      <c r="AE361" s="74"/>
      <c r="AF361" s="74"/>
      <c r="AG361" s="74"/>
      <c r="AH361" s="74"/>
      <c r="AI361" s="74"/>
      <c r="AJ361" s="74"/>
      <c r="AK361" s="74"/>
      <c r="AL361" s="74"/>
      <c r="AM361" s="74"/>
      <c r="AN361" s="74"/>
      <c r="AO361" s="74"/>
      <c r="AP361" s="74"/>
      <c r="AQ361" s="74"/>
      <c r="AR361" s="74">
        <v>6000</v>
      </c>
      <c r="AS361" s="74">
        <v>6000</v>
      </c>
      <c r="AT361" s="74">
        <v>0</v>
      </c>
      <c r="AU361" s="74">
        <f>AT361/AS361*100</f>
        <v>0</v>
      </c>
      <c r="AV361" s="196"/>
      <c r="AW361" s="196"/>
      <c r="AX361" s="196"/>
      <c r="AY361" s="196"/>
      <c r="AZ361" s="74"/>
      <c r="BA361" s="74"/>
      <c r="BB361" s="74"/>
      <c r="BC361" s="192"/>
      <c r="BD361" s="192"/>
      <c r="BE361" s="74"/>
      <c r="BF361" s="74"/>
      <c r="BG361" s="192"/>
      <c r="BH361" s="74"/>
      <c r="BI361" s="74"/>
      <c r="BJ361" s="74"/>
      <c r="BK361" s="75"/>
      <c r="BL361" s="74"/>
      <c r="BM361" s="74"/>
      <c r="BN361" s="74"/>
      <c r="BO361" s="192"/>
      <c r="BP361" s="192"/>
      <c r="BQ361" s="74"/>
      <c r="BR361" s="74"/>
      <c r="BS361" s="192"/>
      <c r="BT361" s="74"/>
      <c r="BU361" s="74">
        <v>1267</v>
      </c>
      <c r="BV361" s="74"/>
      <c r="BW361" s="74">
        <f t="shared" ref="BW361" si="1093">BV361/BU361*100</f>
        <v>0</v>
      </c>
      <c r="BX361" s="73"/>
      <c r="BY361" s="73"/>
      <c r="BZ361" s="74"/>
      <c r="CA361" s="192"/>
      <c r="CB361" s="74"/>
      <c r="CC361" s="74"/>
      <c r="CD361" s="74"/>
      <c r="CE361" s="192"/>
      <c r="CF361" s="74"/>
      <c r="CG361" s="74"/>
      <c r="CH361" s="74"/>
      <c r="CI361" s="74"/>
      <c r="CJ361" s="74"/>
      <c r="CK361" s="74"/>
      <c r="CL361" s="74"/>
      <c r="CM361" s="74"/>
      <c r="CN361" s="73"/>
      <c r="CO361" s="73"/>
      <c r="CP361" s="74"/>
      <c r="CQ361" s="192"/>
      <c r="CR361" s="73"/>
      <c r="CS361" s="73"/>
      <c r="CT361" s="74"/>
      <c r="CU361" s="192"/>
      <c r="CV361" s="74"/>
      <c r="CW361" s="74"/>
      <c r="CX361" s="74"/>
      <c r="CY361" s="192"/>
      <c r="CZ361" s="74"/>
      <c r="DA361" s="74"/>
      <c r="DB361" s="74"/>
      <c r="DC361" s="192"/>
      <c r="DD361" s="74"/>
      <c r="DE361" s="74"/>
      <c r="DF361" s="74"/>
      <c r="DG361" s="192"/>
      <c r="DH361" s="74"/>
      <c r="DI361" s="74"/>
      <c r="DJ361" s="74"/>
      <c r="DK361" s="192"/>
      <c r="DL361" s="74"/>
      <c r="DM361" s="74"/>
      <c r="DN361" s="74"/>
      <c r="DO361" s="192"/>
      <c r="DP361" s="74"/>
      <c r="DQ361" s="74"/>
      <c r="DR361" s="74"/>
      <c r="DS361" s="74"/>
      <c r="DT361" s="74"/>
      <c r="DU361" s="74"/>
      <c r="DV361" s="74"/>
      <c r="DW361" s="74"/>
      <c r="DX361" s="74"/>
      <c r="DY361" s="74"/>
      <c r="DZ361" s="74"/>
      <c r="EA361" s="74"/>
      <c r="EB361" s="74"/>
      <c r="EC361" s="74"/>
      <c r="ED361" s="74"/>
      <c r="EE361" s="74"/>
      <c r="EF361" s="74"/>
      <c r="EG361" s="74"/>
      <c r="EH361" s="74"/>
      <c r="EI361" s="74"/>
      <c r="EJ361" s="73"/>
      <c r="EK361" s="73">
        <v>62178.877560000001</v>
      </c>
      <c r="EL361" s="74"/>
      <c r="EM361" s="75">
        <f>EL361/EK361*100</f>
        <v>0</v>
      </c>
      <c r="EN361" s="74"/>
      <c r="EO361" s="74"/>
      <c r="EP361" s="74"/>
      <c r="EQ361" s="74"/>
      <c r="ER361" s="74"/>
      <c r="ES361" s="74"/>
      <c r="ET361" s="74"/>
      <c r="EU361" s="74"/>
      <c r="EV361" s="77"/>
      <c r="EW361" s="77"/>
      <c r="EX361" s="77"/>
      <c r="EY361" s="77"/>
      <c r="EZ361" s="74"/>
      <c r="FA361" s="74"/>
      <c r="FB361" s="74"/>
      <c r="FC361" s="74"/>
      <c r="FD361" s="74"/>
      <c r="FE361" s="74"/>
      <c r="FF361" s="74"/>
      <c r="FG361" s="74"/>
      <c r="FH361" s="74"/>
      <c r="FI361" s="74"/>
      <c r="FJ361" s="74"/>
      <c r="FK361" s="74"/>
      <c r="FL361" s="74"/>
      <c r="FM361" s="74"/>
      <c r="FN361" s="74"/>
      <c r="FO361" s="74"/>
      <c r="FP361" s="74"/>
      <c r="FQ361" s="74"/>
      <c r="FR361" s="74"/>
      <c r="FS361" s="74"/>
      <c r="FT361" s="74"/>
      <c r="FU361" s="74"/>
      <c r="FV361" s="74"/>
      <c r="FW361" s="74"/>
      <c r="FX361" s="74"/>
      <c r="FY361" s="74"/>
      <c r="FZ361" s="74"/>
      <c r="GA361" s="74"/>
      <c r="GB361" s="74"/>
      <c r="GC361" s="74"/>
      <c r="GD361" s="74"/>
      <c r="GE361" s="74"/>
      <c r="GF361" s="74"/>
      <c r="GG361" s="74"/>
      <c r="GH361" s="74"/>
      <c r="GI361" s="74"/>
      <c r="GJ361" s="74"/>
      <c r="GK361" s="74"/>
      <c r="GL361" s="74"/>
      <c r="GM361" s="74"/>
      <c r="GN361" s="74"/>
      <c r="GO361" s="74"/>
      <c r="GP361" s="74"/>
      <c r="GQ361" s="74"/>
      <c r="GR361" s="74"/>
      <c r="GS361" s="74"/>
      <c r="GT361" s="74"/>
      <c r="GU361" s="74"/>
      <c r="GV361" s="74"/>
      <c r="GW361" s="74"/>
      <c r="GX361" s="74"/>
      <c r="GY361" s="74"/>
      <c r="GZ361" s="74"/>
      <c r="HA361" s="74"/>
      <c r="HB361" s="74"/>
      <c r="HC361" s="74"/>
      <c r="HD361" s="74"/>
      <c r="HE361" s="74"/>
      <c r="HF361" s="74"/>
      <c r="HG361" s="74"/>
      <c r="HH361" s="74"/>
      <c r="HI361" s="74"/>
      <c r="HJ361" s="74"/>
      <c r="HK361" s="74"/>
      <c r="HL361" s="74"/>
      <c r="HM361" s="74"/>
      <c r="HN361" s="74"/>
      <c r="HO361" s="74"/>
      <c r="HP361" s="74">
        <v>1010</v>
      </c>
      <c r="HQ361" s="74"/>
      <c r="HR361" s="74"/>
      <c r="HS361" s="74"/>
      <c r="HT361" s="74"/>
      <c r="HU361" s="74">
        <v>1000</v>
      </c>
      <c r="HV361" s="74"/>
      <c r="HW361" s="74"/>
      <c r="HX361" s="74"/>
      <c r="HY361" s="74">
        <v>10</v>
      </c>
      <c r="HZ361" s="74"/>
      <c r="IA361" s="74"/>
      <c r="IB361" s="74"/>
      <c r="IC361" s="74"/>
      <c r="ID361" s="74"/>
      <c r="IE361" s="74"/>
      <c r="IF361" s="74"/>
      <c r="IG361" s="74"/>
      <c r="IH361" s="74"/>
      <c r="II361" s="74"/>
      <c r="IJ361" s="74"/>
      <c r="IK361" s="74"/>
      <c r="IL361" s="74"/>
      <c r="IM361" s="74"/>
    </row>
    <row r="362" spans="1:247" s="69" customFormat="1" ht="31.5" x14ac:dyDescent="0.25">
      <c r="A362" s="80" t="s">
        <v>248</v>
      </c>
      <c r="B362" s="156">
        <f t="shared" si="1037"/>
        <v>75953.949330000003</v>
      </c>
      <c r="C362" s="156">
        <f t="shared" si="1038"/>
        <v>79201.507150000005</v>
      </c>
      <c r="D362" s="156">
        <f t="shared" si="1039"/>
        <v>79201.507150000005</v>
      </c>
      <c r="E362" s="156"/>
      <c r="F362" s="228">
        <f t="shared" si="1036"/>
        <v>6032.9430000000002</v>
      </c>
      <c r="G362" s="71">
        <f t="shared" si="1092"/>
        <v>7.617207319772576</v>
      </c>
      <c r="H362" s="72">
        <f>H363+H364+H365+H366+H367+H369+H370+H371+H372+H373+H374</f>
        <v>0</v>
      </c>
      <c r="I362" s="72">
        <f>I363+I364+I365+I366+I367+I369+I370+I371+I372+I373+I374</f>
        <v>0</v>
      </c>
      <c r="J362" s="72">
        <f>J363+J364+J365+J366+J367+J369+J370+J371+J372+J373+J374</f>
        <v>0</v>
      </c>
      <c r="K362" s="71"/>
      <c r="L362" s="72">
        <f t="shared" ref="L362" si="1094">L363+L364+L365+L366+L367+L369+L370+L371+L372+L373+L374</f>
        <v>0</v>
      </c>
      <c r="M362" s="72">
        <f t="shared" ref="M362:N362" si="1095">M363+M364+M365+M366+M367+M369+M370+M371+M372+M373+M374</f>
        <v>0</v>
      </c>
      <c r="N362" s="72">
        <f t="shared" si="1095"/>
        <v>0</v>
      </c>
      <c r="O362" s="72"/>
      <c r="P362" s="72">
        <f t="shared" ref="P362" si="1096">P363+P364+P365+P366+P367+P369+P370+P371+P372+P373+P374</f>
        <v>0</v>
      </c>
      <c r="Q362" s="72">
        <f t="shared" ref="Q362:V362" si="1097">Q363+Q364+Q365+Q366+Q367+Q369+Q370+Q371+Q372+Q373+Q374</f>
        <v>0</v>
      </c>
      <c r="R362" s="72">
        <f t="shared" si="1097"/>
        <v>0</v>
      </c>
      <c r="S362" s="72">
        <f t="shared" si="1097"/>
        <v>0</v>
      </c>
      <c r="T362" s="72">
        <f t="shared" ref="T362" si="1098">T363+T364+T365+T366+T367+T369+T370+T371+T372+T373+T374</f>
        <v>0</v>
      </c>
      <c r="U362" s="72">
        <f t="shared" si="1097"/>
        <v>0</v>
      </c>
      <c r="V362" s="72">
        <f t="shared" si="1097"/>
        <v>0</v>
      </c>
      <c r="W362" s="72"/>
      <c r="X362" s="72">
        <f>X363+X364+X365+X366+X367+X369+X370+X371+X372+X373+X374</f>
        <v>112.35955</v>
      </c>
      <c r="Y362" s="72">
        <f>Y363+Y364+Y365+Y366+Y367+Y369+Y370+Y371+Y372+Y373+Y374</f>
        <v>112.35955</v>
      </c>
      <c r="Z362" s="72">
        <f>Z363+Z364+Z365+Z366+Z367+Z369+Z370+Z371+Z372+Z373+Z374</f>
        <v>112.35955</v>
      </c>
      <c r="AA362" s="71">
        <f>Z362/Y362*100</f>
        <v>100</v>
      </c>
      <c r="AB362" s="72">
        <f>SUM(AB363:AB374)</f>
        <v>0</v>
      </c>
      <c r="AC362" s="72">
        <f>SUM(AC363:AC374)</f>
        <v>0</v>
      </c>
      <c r="AD362" s="72">
        <f>SUM(AD363:AD374)</f>
        <v>0</v>
      </c>
      <c r="AE362" s="71"/>
      <c r="AF362" s="72">
        <f>AF363+AF364+AF365+AF366+AF367+AF369+AF370+AF371+AF372+AF373+AF374</f>
        <v>63.189779999999999</v>
      </c>
      <c r="AG362" s="72">
        <f>AG363+AG364+AG365+AG366+AG367+AG369+AG370+AG371+AG372+AG373+AG374</f>
        <v>63.189779999999999</v>
      </c>
      <c r="AH362" s="72">
        <f>AH363+AH364+AH365+AH366+AH367+AH369+AH370+AH371+AH372+AH373+AH374</f>
        <v>63.189779999999999</v>
      </c>
      <c r="AI362" s="71">
        <f>AH362/AG362*100</f>
        <v>100</v>
      </c>
      <c r="AJ362" s="71"/>
      <c r="AK362" s="72">
        <f>AK363+AK364+AK365+AK366+AK367+AK369+AK370+AK371+AK372+AK373+AK374</f>
        <v>0</v>
      </c>
      <c r="AL362" s="72">
        <f>AL363+AL364+AL365+AL366+AL367+AL369+AL370+AL371+AL372+AL373+AL374</f>
        <v>0</v>
      </c>
      <c r="AM362" s="72">
        <f>AM363+AM364+AM365+AM366+AM367+AM369+AM370+AM371+AM372+AM373+AM374</f>
        <v>0</v>
      </c>
      <c r="AN362" s="72"/>
      <c r="AO362" s="72">
        <f>SUM(AO363:AO374)</f>
        <v>0</v>
      </c>
      <c r="AP362" s="72">
        <f>SUM(AP363:AP374)</f>
        <v>0</v>
      </c>
      <c r="AQ362" s="71"/>
      <c r="AR362" s="72">
        <f>AR363+AR364+AR365+AR366+AR367+AR369+AR370+AR371+AR372+AR373+AR374</f>
        <v>6000</v>
      </c>
      <c r="AS362" s="72">
        <f>AS363+AS364+AS365+AS366+AS367+AS369+AS370+AS371+AS372+AS373+AS374</f>
        <v>6000</v>
      </c>
      <c r="AT362" s="72">
        <f>AT363+AT364+AT365+AT366+AT367+AT369+AT370+AT371+AT372+AT373+AT374</f>
        <v>0</v>
      </c>
      <c r="AU362" s="71">
        <f>AT362/AS362*100</f>
        <v>0</v>
      </c>
      <c r="AV362" s="72">
        <f>AV363+AV364+AV365+AV366+AV367+AV369+AV370+AV371+AV372+AV373+AV374</f>
        <v>26197.1</v>
      </c>
      <c r="AW362" s="72">
        <f>AW363+AW364+AW365+AW366+AW367+AW369+AW370+AW371+AW372+AW373+AW374</f>
        <v>26197.1</v>
      </c>
      <c r="AX362" s="72">
        <f>AX363+AX364+AX365+AX366+AX367+AX369+AX370+AX371+AX372+AX373+AX374</f>
        <v>3160.9340200000001</v>
      </c>
      <c r="AY362" s="72">
        <f>AX362/AW362*100</f>
        <v>12.065969210332444</v>
      </c>
      <c r="AZ362" s="72">
        <f>AZ363+AZ364+AZ365+AZ366+AZ367+AZ369+AZ370+AZ371+AZ372+AZ373+AZ374</f>
        <v>0</v>
      </c>
      <c r="BA362" s="72">
        <f>BA363+BA364+BA365+BA366+BA367+BA369+BA370+BA371+BA372+BA373+BA374</f>
        <v>0</v>
      </c>
      <c r="BB362" s="72">
        <f>BB363+BB364+BB365+BB366+BB367+BB369+BB370+BB371+BB372+BB373+BB374</f>
        <v>0</v>
      </c>
      <c r="BC362" s="72">
        <f>BC363+BC364+BC365+BC366+BC367+BC369+BC370+BC371+BC372+BC373+BC374</f>
        <v>0</v>
      </c>
      <c r="BD362" s="72"/>
      <c r="BE362" s="72">
        <f>BE363+BE364+BE365+BE366+BE367+BE369+BE370+BE371+BE372+BE373+BE374</f>
        <v>0</v>
      </c>
      <c r="BF362" s="72">
        <f>BF363+BF364+BF365+BF366+BF367+BF369+BF370+BF371+BF372+BF373+BF374</f>
        <v>0</v>
      </c>
      <c r="BG362" s="72">
        <f>BG363+BG364+BG365+BG366+BG367+BG369+BG370+BG371+BG372+BG373+BG374</f>
        <v>0</v>
      </c>
      <c r="BH362" s="72">
        <f>SUM(BH363:BH374)</f>
        <v>30927</v>
      </c>
      <c r="BI362" s="72">
        <f>SUM(BI363:BI374)</f>
        <v>30927</v>
      </c>
      <c r="BJ362" s="72">
        <f>SUM(BJ363:BJ374)</f>
        <v>0</v>
      </c>
      <c r="BK362" s="193">
        <f t="shared" si="1040"/>
        <v>0</v>
      </c>
      <c r="BL362" s="72">
        <f t="shared" ref="BL362" si="1099">BL363+BL364+BL365+BL366+BL367+BL369+BL370+BL371+BL372+BL373+BL374</f>
        <v>0</v>
      </c>
      <c r="BM362" s="72">
        <f t="shared" ref="BM362:BO362" si="1100">BM363+BM364+BM365+BM366+BM367+BM369+BM370+BM371+BM372+BM373+BM374</f>
        <v>0</v>
      </c>
      <c r="BN362" s="72">
        <f t="shared" si="1100"/>
        <v>0</v>
      </c>
      <c r="BO362" s="72">
        <f t="shared" si="1100"/>
        <v>0</v>
      </c>
      <c r="BP362" s="72"/>
      <c r="BQ362" s="72">
        <f>BQ363+BQ364+BQ365+BQ366+BQ367+BQ369+BQ370+BQ371+BQ372+BQ373+BQ374</f>
        <v>0</v>
      </c>
      <c r="BR362" s="72">
        <f>BR363+BR364+BR365+BR366+BR367+BR369+BR370+BR371+BR372+BR373+BR374</f>
        <v>0</v>
      </c>
      <c r="BS362" s="72">
        <f>BS363+BS364+BS365+BS366+BS367+BS369+BS370+BS371+BS372+BS373+BS374</f>
        <v>0</v>
      </c>
      <c r="BT362" s="72"/>
      <c r="BU362" s="72">
        <f>BU363+BU364+BU365+BU366+BU367+BU368+BU369+BU370+BU371+BU372+BU373+BU374</f>
        <v>4567.7478199999996</v>
      </c>
      <c r="BV362" s="72">
        <f>BV363+BV364+BV365+BV366+BV367+BV368+BV369+BV370+BV371+BV372+BV373+BV374</f>
        <v>0</v>
      </c>
      <c r="BW362" s="71">
        <f>BV362/BU362*100</f>
        <v>0</v>
      </c>
      <c r="BX362" s="72">
        <f t="shared" ref="BX362:BY362" si="1101">BX363+BX364+BX365+BX366+BX367+BX369+BX370+BX371+BX372+BX373+BX374</f>
        <v>9654.2999999999993</v>
      </c>
      <c r="BY362" s="72">
        <f t="shared" si="1101"/>
        <v>5803.96</v>
      </c>
      <c r="BZ362" s="72">
        <f t="shared" ref="BZ362" si="1102">BZ363+BZ364+BZ365+BZ366+BZ367+BZ369+BZ370+BZ371+BZ372+BZ373+BZ374</f>
        <v>1930.86</v>
      </c>
      <c r="CA362" s="72">
        <f>BZ362/BY362*100</f>
        <v>33.267975657999024</v>
      </c>
      <c r="CB362" s="72">
        <f>CB363+CB364+CB365+CB366+CB367+CB369+CB370+CB371+CB372+CB373+CB374</f>
        <v>1000</v>
      </c>
      <c r="CC362" s="72">
        <f>CC363+CC364+CC365+CC366+CC367+CC369+CC370+CC371+CC372+CC373+CC374</f>
        <v>1000</v>
      </c>
      <c r="CD362" s="72">
        <f>CD363+CD364+CD365+CD366+CD367+CD369+CD370+CD371+CD372+CD373+CD374</f>
        <v>0</v>
      </c>
      <c r="CE362" s="72">
        <f>CD362/CC362*100</f>
        <v>0</v>
      </c>
      <c r="CF362" s="72">
        <f>CF363+CF364+CF365+CF366+CF367+CF369+CF370+CF371+CF372+CF373+CF374</f>
        <v>1000</v>
      </c>
      <c r="CG362" s="72">
        <f>CG363+CG364+CG365+CG366+CG367+CG369+CG370+CG371+CG372+CG373+CG374</f>
        <v>1000</v>
      </c>
      <c r="CH362" s="72">
        <f>CH363+CH364+CH365+CH366+CH367+CH369+CH370+CH371+CH372+CH373+CH374</f>
        <v>0</v>
      </c>
      <c r="CI362" s="72">
        <f>CH362/CG362*100</f>
        <v>0</v>
      </c>
      <c r="CJ362" s="72">
        <f>CJ363+CJ364+CJ365+CJ366+CJ367+CJ369+CJ370+CJ371+CJ372+CJ373+CJ374</f>
        <v>500</v>
      </c>
      <c r="CK362" s="72">
        <f>CK363+CK364+CK365+CK366+CK367+CK369+CK370+CK371+CK372+CK373+CK374</f>
        <v>500</v>
      </c>
      <c r="CL362" s="72">
        <f>CL363+CL364+CL365+CL366+CL367+CL369+CL370+CL371+CL372+CL373+CL374</f>
        <v>269.60000000000002</v>
      </c>
      <c r="CM362" s="72">
        <f>CL362/CK362*100</f>
        <v>53.92</v>
      </c>
      <c r="CN362" s="72">
        <f t="shared" ref="CN362:CQ362" si="1103">CN363+CN364+CN365+CN366+CN367+CN369+CN370+CN371+CN372+CN373+CN374</f>
        <v>0</v>
      </c>
      <c r="CO362" s="72">
        <f t="shared" si="1103"/>
        <v>0</v>
      </c>
      <c r="CP362" s="72">
        <f t="shared" si="1103"/>
        <v>0</v>
      </c>
      <c r="CQ362" s="72">
        <f t="shared" si="1103"/>
        <v>0</v>
      </c>
      <c r="CR362" s="72">
        <f t="shared" ref="CR362:CU362" si="1104">CR363+CR364+CR365+CR366+CR367+CR369+CR370+CR371+CR372+CR373+CR374</f>
        <v>0</v>
      </c>
      <c r="CS362" s="72">
        <f t="shared" si="1104"/>
        <v>0</v>
      </c>
      <c r="CT362" s="72">
        <f t="shared" si="1104"/>
        <v>0</v>
      </c>
      <c r="CU362" s="72">
        <f t="shared" si="1104"/>
        <v>0</v>
      </c>
      <c r="CV362" s="72"/>
      <c r="CW362" s="72"/>
      <c r="CX362" s="72"/>
      <c r="CY362" s="72"/>
      <c r="CZ362" s="72">
        <f>CZ363+CZ364+CZ365+CZ366+CZ367+CZ369+CZ370+CZ371+CZ372+CZ373+CZ374</f>
        <v>0</v>
      </c>
      <c r="DA362" s="72">
        <f>DA363+DA364+DA365+DA366+DA367+DA369+DA370+DA371+DA372+DA373+DA374</f>
        <v>0</v>
      </c>
      <c r="DB362" s="72">
        <f>DB363+DB364+DB365+DB366+DB367+DB369+DB370+DB371+DB372+DB373+DB374</f>
        <v>0</v>
      </c>
      <c r="DC362" s="72"/>
      <c r="DD362" s="72">
        <f>DD363+DD364+DD365+DD366+DD367+DD369+DD370+DD371+DD372+DD373+DD374</f>
        <v>0</v>
      </c>
      <c r="DE362" s="72">
        <f>DE363+DE364+DE365+DE366+DE367+DE369+DE370+DE371+DE372+DE373+DE374</f>
        <v>0</v>
      </c>
      <c r="DF362" s="72">
        <f>DF363+DF364+DF365+DF366+DF367+DF369+DF370+DF371+DF372+DF373+DF374</f>
        <v>0</v>
      </c>
      <c r="DG362" s="72"/>
      <c r="DH362" s="72">
        <f>DH363+DH364+DH365+DH366+DH367+DH369+DH370+DH371+DH372+DH373+DH374</f>
        <v>0</v>
      </c>
      <c r="DI362" s="72">
        <f>DI363+DI364+DI365+DI366+DI367+DI369+DI370+DI371+DI372+DI373+DI374</f>
        <v>0</v>
      </c>
      <c r="DJ362" s="72">
        <f>DJ363+DJ364+DJ365+DJ366+DJ367+DJ369+DJ370+DJ371+DJ372+DJ373+DJ374</f>
        <v>0</v>
      </c>
      <c r="DK362" s="72"/>
      <c r="DL362" s="72">
        <f>DL363+DL364+DL365+DL366+DL367+DL369+DL370+DL371+DL372+DL373+DL374</f>
        <v>0</v>
      </c>
      <c r="DM362" s="72">
        <f>DM363+DM364+DM365+DM366+DM367+DM369+DM370+DM371+DM372+DM373+DM374</f>
        <v>0</v>
      </c>
      <c r="DN362" s="72">
        <f>DN363+DN364+DN365+DN366+DN367+DN369+DN370+DN371+DN372+DN373+DN374</f>
        <v>0</v>
      </c>
      <c r="DO362" s="72"/>
      <c r="DP362" s="71"/>
      <c r="DQ362" s="72">
        <f>DQ363+DQ364+DQ365+DQ366+DQ367+DQ369+DQ370+DQ371+DQ372+DQ373+DQ374</f>
        <v>0</v>
      </c>
      <c r="DR362" s="72">
        <f>DR363+DR364+DR365+DR366+DR367+DR369+DR370+DR371+DR372+DR373+DR374</f>
        <v>0</v>
      </c>
      <c r="DS362" s="71"/>
      <c r="DT362" s="71"/>
      <c r="DU362" s="72">
        <f>DU363+DU364+DU365+DU366+DU367+DU369+DU370+DU371+DU372+DU373+DU374</f>
        <v>0</v>
      </c>
      <c r="DV362" s="72">
        <f>DV363+DV364+DV365+DV366+DV367+DV369+DV370+DV371+DV372+DV373+DV374</f>
        <v>0</v>
      </c>
      <c r="DW362" s="71"/>
      <c r="DX362" s="72">
        <f>DX363+DX364+DX365+DX366+DX367+DX369+DX370+DX371+DX372+DX373+DX374</f>
        <v>500</v>
      </c>
      <c r="DY362" s="72">
        <f>DY363+DY364+DY365+DY366+DY367+DY369+DY370+DY371+DY372+DY373+DY374</f>
        <v>500</v>
      </c>
      <c r="DZ362" s="72">
        <f>DZ363+DZ364+DZ365+DZ366+DZ367+DZ369+DZ370+DZ371+DZ372+DZ373+DZ374</f>
        <v>495.99965000000003</v>
      </c>
      <c r="EA362" s="71">
        <f>DZ362/DY362*100</f>
        <v>99.199930000000009</v>
      </c>
      <c r="EB362" s="72"/>
      <c r="EC362" s="72"/>
      <c r="ED362" s="72"/>
      <c r="EE362" s="71"/>
      <c r="EF362" s="72"/>
      <c r="EG362" s="72"/>
      <c r="EH362" s="72"/>
      <c r="EI362" s="71"/>
      <c r="EJ362" s="72"/>
      <c r="EK362" s="72">
        <f>EK363+EK364+EK365+EK366+EK367+EK369+EK370+EK371+EK372+EK373+EK374</f>
        <v>0</v>
      </c>
      <c r="EL362" s="72">
        <f>EL363+EL364+EL365+EL366+EL367+EL369+EL370+EL371+EL372+EL373+EL374</f>
        <v>0</v>
      </c>
      <c r="EM362" s="193"/>
      <c r="EN362" s="72"/>
      <c r="EO362" s="72"/>
      <c r="EP362" s="72"/>
      <c r="EQ362" s="71"/>
      <c r="ER362" s="71"/>
      <c r="ES362" s="71"/>
      <c r="ET362" s="71"/>
      <c r="EU362" s="71"/>
      <c r="EV362" s="76"/>
      <c r="EW362" s="76">
        <f>SUM(EW363:EW374)</f>
        <v>0</v>
      </c>
      <c r="EX362" s="76">
        <f>SUM(EX363:EX374)</f>
        <v>0</v>
      </c>
      <c r="EY362" s="76"/>
      <c r="EZ362" s="72">
        <f>SUM(EZ363:EZ374)</f>
        <v>0</v>
      </c>
      <c r="FA362" s="72">
        <f>SUM(FA363:FA374)</f>
        <v>0</v>
      </c>
      <c r="FB362" s="72">
        <f>SUM(FB363:FB374)</f>
        <v>0</v>
      </c>
      <c r="FC362" s="71"/>
      <c r="FD362" s="72">
        <f>SUM(FD363:FD374)</f>
        <v>0</v>
      </c>
      <c r="FE362" s="72">
        <f>SUM(FE363:FE374)</f>
        <v>0</v>
      </c>
      <c r="FF362" s="72">
        <f>SUM(FF363:FF374)</f>
        <v>0</v>
      </c>
      <c r="FG362" s="71"/>
      <c r="FH362" s="71"/>
      <c r="FI362" s="72">
        <f>SUM(FI363:FI374)</f>
        <v>0</v>
      </c>
      <c r="FJ362" s="72">
        <f>SUM(FJ363:FJ374)</f>
        <v>0</v>
      </c>
      <c r="FK362" s="71"/>
      <c r="FL362" s="71"/>
      <c r="FM362" s="72">
        <f>SUM(FM363:FM374)</f>
        <v>0</v>
      </c>
      <c r="FN362" s="72">
        <f>SUM(FN363:FN374)</f>
        <v>0</v>
      </c>
      <c r="FO362" s="71"/>
      <c r="FP362" s="71"/>
      <c r="FQ362" s="72">
        <f>SUM(FQ363:FQ374)</f>
        <v>0</v>
      </c>
      <c r="FR362" s="72">
        <f>SUM(FR363:FR374)</f>
        <v>0</v>
      </c>
      <c r="FS362" s="71"/>
      <c r="FT362" s="72">
        <f>SUM(FT363:FT374)</f>
        <v>0</v>
      </c>
      <c r="FU362" s="72">
        <f>SUM(FU363:FU374)</f>
        <v>0</v>
      </c>
      <c r="FV362" s="72">
        <f>SUM(FV363:FV374)</f>
        <v>0</v>
      </c>
      <c r="FW362" s="71"/>
      <c r="FX362" s="71"/>
      <c r="FY362" s="72">
        <f>SUM(FY363:FY374)</f>
        <v>0</v>
      </c>
      <c r="FZ362" s="72">
        <f>SUM(FZ363:FZ374)</f>
        <v>0</v>
      </c>
      <c r="GA362" s="71"/>
      <c r="GB362" s="71"/>
      <c r="GC362" s="72">
        <f>SUM(GC363:GC374)</f>
        <v>0</v>
      </c>
      <c r="GD362" s="72">
        <f>SUM(GD363:GD374)</f>
        <v>0</v>
      </c>
      <c r="GE362" s="71"/>
      <c r="GF362" s="71"/>
      <c r="GG362" s="72">
        <f>SUM(GG363:GG374)</f>
        <v>2530.15</v>
      </c>
      <c r="GH362" s="72">
        <f>SUM(GH363:GH374)</f>
        <v>0</v>
      </c>
      <c r="GI362" s="71">
        <f t="shared" si="1055"/>
        <v>0</v>
      </c>
      <c r="GJ362" s="71"/>
      <c r="GK362" s="72">
        <f>SUM(GK363:GK374)</f>
        <v>0</v>
      </c>
      <c r="GL362" s="72">
        <f>SUM(GL363:GL374)</f>
        <v>0</v>
      </c>
      <c r="GM362" s="71"/>
      <c r="GN362" s="71"/>
      <c r="GO362" s="72">
        <f>SUM(GO363:GO374)</f>
        <v>0</v>
      </c>
      <c r="GP362" s="72">
        <f>SUM(GP363:GP374)</f>
        <v>0</v>
      </c>
      <c r="GQ362" s="71"/>
      <c r="GR362" s="71"/>
      <c r="GS362" s="72">
        <f>SUM(GS363:GS374)</f>
        <v>0</v>
      </c>
      <c r="GT362" s="72">
        <f>SUM(GT363:GT374)</f>
        <v>0</v>
      </c>
      <c r="GU362" s="71"/>
      <c r="GV362" s="71"/>
      <c r="GW362" s="72">
        <f>SUM(GW363:GW374)</f>
        <v>0</v>
      </c>
      <c r="GX362" s="72">
        <f>SUM(GX363:GX374)</f>
        <v>0</v>
      </c>
      <c r="GY362" s="71"/>
      <c r="GZ362" s="71"/>
      <c r="HA362" s="72">
        <f>SUM(HA363:HA374)</f>
        <v>0</v>
      </c>
      <c r="HB362" s="72">
        <f>SUM(HB363:HB374)</f>
        <v>0</v>
      </c>
      <c r="HC362" s="71"/>
      <c r="HD362" s="71"/>
      <c r="HE362" s="72">
        <f>SUM(HE363:HE374)</f>
        <v>0</v>
      </c>
      <c r="HF362" s="72">
        <f>SUM(HF363:HF374)</f>
        <v>0</v>
      </c>
      <c r="HG362" s="71"/>
      <c r="HH362" s="71"/>
      <c r="HI362" s="72">
        <f>SUM(HI363:HI374)</f>
        <v>0</v>
      </c>
      <c r="HJ362" s="72">
        <f>SUM(HJ363:HJ374)</f>
        <v>0</v>
      </c>
      <c r="HK362" s="71"/>
      <c r="HL362" s="71"/>
      <c r="HM362" s="72">
        <f>SUM(HM363:HM374)</f>
        <v>0</v>
      </c>
      <c r="HN362" s="72">
        <f>SUM(HN363:HN374)</f>
        <v>0</v>
      </c>
      <c r="HO362" s="71"/>
      <c r="HP362" s="71"/>
      <c r="HQ362" s="72">
        <f>SUM(HQ363:HQ374)</f>
        <v>0</v>
      </c>
      <c r="HR362" s="72">
        <f>SUM(HR363:HR374)</f>
        <v>0</v>
      </c>
      <c r="HS362" s="71"/>
      <c r="HT362" s="71"/>
      <c r="HU362" s="72">
        <f>SUM(HU363:HU374)</f>
        <v>0</v>
      </c>
      <c r="HV362" s="72">
        <f>SUM(HV363:HV374)</f>
        <v>0</v>
      </c>
      <c r="HW362" s="71"/>
      <c r="HX362" s="71"/>
      <c r="HY362" s="72">
        <f>SUM(HY363:HY374)</f>
        <v>0</v>
      </c>
      <c r="HZ362" s="72">
        <f>SUM(HZ363:HZ374)</f>
        <v>0</v>
      </c>
      <c r="IA362" s="71"/>
      <c r="IB362" s="71"/>
      <c r="IC362" s="72"/>
      <c r="ID362" s="72"/>
      <c r="IE362" s="71"/>
      <c r="IF362" s="71"/>
      <c r="IG362" s="72"/>
      <c r="IH362" s="72"/>
      <c r="II362" s="71"/>
      <c r="IJ362" s="71"/>
      <c r="IK362" s="72"/>
      <c r="IL362" s="72"/>
      <c r="IM362" s="71"/>
    </row>
    <row r="363" spans="1:247" ht="26.25" customHeight="1" x14ac:dyDescent="0.25">
      <c r="A363" s="10" t="s">
        <v>192</v>
      </c>
      <c r="B363" s="157">
        <f t="shared" si="1037"/>
        <v>39026.949330000003</v>
      </c>
      <c r="C363" s="157">
        <f t="shared" si="1038"/>
        <v>35176.609329999999</v>
      </c>
      <c r="D363" s="157">
        <f t="shared" si="1039"/>
        <v>35176.609329999999</v>
      </c>
      <c r="E363" s="157"/>
      <c r="F363" s="229">
        <f t="shared" si="1036"/>
        <v>6032.9430000000002</v>
      </c>
      <c r="G363" s="74">
        <f t="shared" si="1092"/>
        <v>17.150439212044432</v>
      </c>
      <c r="H363" s="73"/>
      <c r="I363" s="73"/>
      <c r="J363" s="73"/>
      <c r="K363" s="74"/>
      <c r="L363" s="74"/>
      <c r="M363" s="74"/>
      <c r="N363" s="74"/>
      <c r="O363" s="73"/>
      <c r="P363" s="73">
        <v>0</v>
      </c>
      <c r="Q363" s="73">
        <v>0</v>
      </c>
      <c r="R363" s="73">
        <v>0</v>
      </c>
      <c r="S363" s="74"/>
      <c r="T363" s="73"/>
      <c r="U363" s="73"/>
      <c r="V363" s="73"/>
      <c r="W363" s="73"/>
      <c r="X363" s="73">
        <v>112.35955</v>
      </c>
      <c r="Y363" s="73">
        <v>112.35955</v>
      </c>
      <c r="Z363" s="73">
        <v>112.35955</v>
      </c>
      <c r="AA363" s="74">
        <f>Z363/Y363*100</f>
        <v>100</v>
      </c>
      <c r="AB363" s="73"/>
      <c r="AC363" s="73"/>
      <c r="AD363" s="73"/>
      <c r="AE363" s="74"/>
      <c r="AF363" s="73">
        <v>63.189779999999999</v>
      </c>
      <c r="AG363" s="73">
        <v>63.189779999999999</v>
      </c>
      <c r="AH363" s="73">
        <v>63.189779999999999</v>
      </c>
      <c r="AI363" s="74">
        <f>AH363/AG363*100</f>
        <v>100</v>
      </c>
      <c r="AJ363" s="74"/>
      <c r="AK363" s="73"/>
      <c r="AL363" s="73"/>
      <c r="AM363" s="74"/>
      <c r="AN363" s="74"/>
      <c r="AO363" s="74"/>
      <c r="AP363" s="74"/>
      <c r="AQ363" s="74"/>
      <c r="AR363" s="73">
        <v>0</v>
      </c>
      <c r="AS363" s="73">
        <v>0</v>
      </c>
      <c r="AT363" s="73"/>
      <c r="AU363" s="74"/>
      <c r="AV363" s="73">
        <v>26197.1</v>
      </c>
      <c r="AW363" s="73">
        <v>26197.1</v>
      </c>
      <c r="AX363" s="74">
        <v>3160.9340200000001</v>
      </c>
      <c r="AY363" s="73">
        <f>AX363/AW363*100</f>
        <v>12.065969210332444</v>
      </c>
      <c r="AZ363" s="73"/>
      <c r="BA363" s="73"/>
      <c r="BB363" s="191"/>
      <c r="BC363" s="191"/>
      <c r="BD363" s="191"/>
      <c r="BE363" s="73"/>
      <c r="BF363" s="191"/>
      <c r="BG363" s="191"/>
      <c r="BH363" s="73"/>
      <c r="BI363" s="73"/>
      <c r="BJ363" s="191"/>
      <c r="BK363" s="75"/>
      <c r="BL363" s="73"/>
      <c r="BM363" s="73"/>
      <c r="BN363" s="191"/>
      <c r="BO363" s="191"/>
      <c r="BP363" s="191"/>
      <c r="BQ363" s="73"/>
      <c r="BR363" s="191"/>
      <c r="BS363" s="191"/>
      <c r="BT363" s="73"/>
      <c r="BU363" s="73"/>
      <c r="BV363" s="73"/>
      <c r="BW363" s="74"/>
      <c r="BX363" s="73">
        <v>9654.2999999999993</v>
      </c>
      <c r="BY363" s="73">
        <v>5803.96</v>
      </c>
      <c r="BZ363" s="73">
        <v>1930.86</v>
      </c>
      <c r="CA363" s="73">
        <f>BZ363/BY363*100</f>
        <v>33.267975657999024</v>
      </c>
      <c r="CB363" s="73">
        <v>1000</v>
      </c>
      <c r="CC363" s="73">
        <v>1000</v>
      </c>
      <c r="CD363" s="73"/>
      <c r="CE363" s="73">
        <f>CD363/CC363*100</f>
        <v>0</v>
      </c>
      <c r="CF363" s="73">
        <v>1000</v>
      </c>
      <c r="CG363" s="73">
        <v>1000</v>
      </c>
      <c r="CH363" s="73"/>
      <c r="CI363" s="73">
        <f>CH363/CG363*100</f>
        <v>0</v>
      </c>
      <c r="CJ363" s="73">
        <v>500</v>
      </c>
      <c r="CK363" s="73">
        <v>500</v>
      </c>
      <c r="CL363" s="73">
        <v>269.60000000000002</v>
      </c>
      <c r="CM363" s="73">
        <f>CL363/CK363*100</f>
        <v>53.92</v>
      </c>
      <c r="CN363" s="73"/>
      <c r="CO363" s="73"/>
      <c r="CP363" s="191"/>
      <c r="CQ363" s="191"/>
      <c r="CR363" s="73"/>
      <c r="CS363" s="73"/>
      <c r="CT363" s="191"/>
      <c r="CU363" s="191"/>
      <c r="CV363" s="73"/>
      <c r="CW363" s="73"/>
      <c r="CX363" s="73"/>
      <c r="CY363" s="73"/>
      <c r="CZ363" s="73"/>
      <c r="DA363" s="73"/>
      <c r="DB363" s="73"/>
      <c r="DC363" s="73"/>
      <c r="DD363" s="73"/>
      <c r="DE363" s="73"/>
      <c r="DF363" s="73"/>
      <c r="DG363" s="73"/>
      <c r="DH363" s="73"/>
      <c r="DI363" s="73"/>
      <c r="DJ363" s="73"/>
      <c r="DK363" s="73"/>
      <c r="DL363" s="73"/>
      <c r="DM363" s="73"/>
      <c r="DN363" s="73"/>
      <c r="DO363" s="73"/>
      <c r="DP363" s="74"/>
      <c r="DQ363" s="73"/>
      <c r="DR363" s="73"/>
      <c r="DS363" s="74"/>
      <c r="DT363" s="74"/>
      <c r="DU363" s="73"/>
      <c r="DV363" s="73"/>
      <c r="DW363" s="74"/>
      <c r="DX363" s="73">
        <v>500</v>
      </c>
      <c r="DY363" s="73">
        <v>500</v>
      </c>
      <c r="DZ363" s="73">
        <v>495.99965000000003</v>
      </c>
      <c r="EA363" s="74">
        <f>DZ363/DY363*100</f>
        <v>99.199930000000009</v>
      </c>
      <c r="EB363" s="73"/>
      <c r="EC363" s="73"/>
      <c r="ED363" s="73"/>
      <c r="EE363" s="74"/>
      <c r="EF363" s="73"/>
      <c r="EG363" s="73"/>
      <c r="EH363" s="73"/>
      <c r="EI363" s="74"/>
      <c r="EJ363" s="191"/>
      <c r="EK363" s="73"/>
      <c r="EL363" s="191"/>
      <c r="EM363" s="75"/>
      <c r="EN363" s="73"/>
      <c r="EO363" s="73"/>
      <c r="EP363" s="73"/>
      <c r="EQ363" s="74"/>
      <c r="ER363" s="74"/>
      <c r="ES363" s="74"/>
      <c r="ET363" s="74"/>
      <c r="EU363" s="74"/>
      <c r="EV363" s="77"/>
      <c r="EW363" s="77"/>
      <c r="EX363" s="77"/>
      <c r="EY363" s="77"/>
      <c r="EZ363" s="73"/>
      <c r="FA363" s="73"/>
      <c r="FB363" s="73"/>
      <c r="FC363" s="74"/>
      <c r="FD363" s="73"/>
      <c r="FE363" s="73"/>
      <c r="FF363" s="73"/>
      <c r="FG363" s="74"/>
      <c r="FH363" s="74"/>
      <c r="FI363" s="73"/>
      <c r="FJ363" s="73"/>
      <c r="FK363" s="74"/>
      <c r="FL363" s="74"/>
      <c r="FM363" s="73"/>
      <c r="FN363" s="73"/>
      <c r="FO363" s="74"/>
      <c r="FP363" s="74"/>
      <c r="FQ363" s="73"/>
      <c r="FR363" s="73"/>
      <c r="FS363" s="74"/>
      <c r="FT363" s="73"/>
      <c r="FU363" s="73"/>
      <c r="FV363" s="73"/>
      <c r="FW363" s="74"/>
      <c r="FX363" s="74"/>
      <c r="FY363" s="73"/>
      <c r="FZ363" s="73"/>
      <c r="GA363" s="74"/>
      <c r="GB363" s="74"/>
      <c r="GC363" s="73"/>
      <c r="GD363" s="73"/>
      <c r="GE363" s="74"/>
      <c r="GF363" s="74"/>
      <c r="GG363" s="73"/>
      <c r="GH363" s="73"/>
      <c r="GI363" s="74"/>
      <c r="GJ363" s="74"/>
      <c r="GK363" s="73"/>
      <c r="GL363" s="73"/>
      <c r="GM363" s="74"/>
      <c r="GN363" s="74"/>
      <c r="GO363" s="73"/>
      <c r="GP363" s="73"/>
      <c r="GQ363" s="74"/>
      <c r="GR363" s="74"/>
      <c r="GS363" s="73"/>
      <c r="GT363" s="73"/>
      <c r="GU363" s="74"/>
      <c r="GV363" s="74"/>
      <c r="GW363" s="73"/>
      <c r="GX363" s="73"/>
      <c r="GY363" s="74"/>
      <c r="GZ363" s="74"/>
      <c r="HA363" s="73"/>
      <c r="HB363" s="73"/>
      <c r="HC363" s="74"/>
      <c r="HD363" s="74"/>
      <c r="HE363" s="73"/>
      <c r="HF363" s="73"/>
      <c r="HG363" s="74"/>
      <c r="HH363" s="74"/>
      <c r="HI363" s="73"/>
      <c r="HJ363" s="73"/>
      <c r="HK363" s="74"/>
      <c r="HL363" s="74"/>
      <c r="HM363" s="73"/>
      <c r="HN363" s="73"/>
      <c r="HO363" s="74"/>
      <c r="HP363" s="74"/>
      <c r="HQ363" s="73"/>
      <c r="HR363" s="73"/>
      <c r="HS363" s="74"/>
      <c r="HT363" s="74"/>
      <c r="HU363" s="73"/>
      <c r="HV363" s="73"/>
      <c r="HW363" s="74"/>
      <c r="HX363" s="74"/>
      <c r="HY363" s="73"/>
      <c r="HZ363" s="73"/>
      <c r="IA363" s="74"/>
      <c r="IB363" s="74"/>
      <c r="IC363" s="73"/>
      <c r="ID363" s="73"/>
      <c r="IE363" s="74"/>
      <c r="IF363" s="74"/>
      <c r="IG363" s="73"/>
      <c r="IH363" s="73"/>
      <c r="II363" s="74"/>
      <c r="IJ363" s="74"/>
      <c r="IK363" s="73"/>
      <c r="IL363" s="73"/>
      <c r="IM363" s="74"/>
    </row>
    <row r="364" spans="1:247" ht="16.5" customHeight="1" x14ac:dyDescent="0.25">
      <c r="A364" s="10" t="s">
        <v>463</v>
      </c>
      <c r="B364" s="157">
        <f t="shared" si="1037"/>
        <v>0</v>
      </c>
      <c r="C364" s="157">
        <f t="shared" si="1038"/>
        <v>0</v>
      </c>
      <c r="D364" s="157">
        <f t="shared" si="1039"/>
        <v>0</v>
      </c>
      <c r="E364" s="157"/>
      <c r="F364" s="229">
        <f t="shared" si="1036"/>
        <v>0</v>
      </c>
      <c r="G364" s="74"/>
      <c r="H364" s="74"/>
      <c r="I364" s="74"/>
      <c r="J364" s="74"/>
      <c r="K364" s="74"/>
      <c r="L364" s="74"/>
      <c r="M364" s="74"/>
      <c r="N364" s="74"/>
      <c r="O364" s="73"/>
      <c r="P364" s="74"/>
      <c r="Q364" s="74"/>
      <c r="R364" s="74"/>
      <c r="S364" s="74"/>
      <c r="T364" s="74"/>
      <c r="U364" s="74"/>
      <c r="V364" s="74"/>
      <c r="W364" s="73"/>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196"/>
      <c r="AW364" s="196"/>
      <c r="AX364" s="196"/>
      <c r="AY364" s="196"/>
      <c r="AZ364" s="74"/>
      <c r="BA364" s="74"/>
      <c r="BB364" s="74"/>
      <c r="BC364" s="192"/>
      <c r="BD364" s="192"/>
      <c r="BE364" s="74"/>
      <c r="BF364" s="74"/>
      <c r="BG364" s="192"/>
      <c r="BH364" s="74"/>
      <c r="BI364" s="74"/>
      <c r="BJ364" s="74"/>
      <c r="BK364" s="75"/>
      <c r="BL364" s="74"/>
      <c r="BM364" s="74"/>
      <c r="BN364" s="74"/>
      <c r="BO364" s="192"/>
      <c r="BP364" s="192"/>
      <c r="BQ364" s="74"/>
      <c r="BR364" s="74"/>
      <c r="BS364" s="192"/>
      <c r="BT364" s="74"/>
      <c r="BU364" s="74"/>
      <c r="BV364" s="74"/>
      <c r="BW364" s="74"/>
      <c r="BX364" s="73"/>
      <c r="BY364" s="73"/>
      <c r="BZ364" s="74"/>
      <c r="CA364" s="192"/>
      <c r="CB364" s="74"/>
      <c r="CC364" s="74"/>
      <c r="CD364" s="74"/>
      <c r="CE364" s="192"/>
      <c r="CF364" s="74"/>
      <c r="CG364" s="74"/>
      <c r="CH364" s="74"/>
      <c r="CI364" s="74"/>
      <c r="CJ364" s="74"/>
      <c r="CK364" s="74"/>
      <c r="CL364" s="74"/>
      <c r="CM364" s="74"/>
      <c r="CN364" s="73"/>
      <c r="CO364" s="73"/>
      <c r="CP364" s="74"/>
      <c r="CQ364" s="192"/>
      <c r="CR364" s="73"/>
      <c r="CS364" s="73"/>
      <c r="CT364" s="74"/>
      <c r="CU364" s="192"/>
      <c r="CV364" s="74"/>
      <c r="CW364" s="74"/>
      <c r="CX364" s="74"/>
      <c r="CY364" s="192"/>
      <c r="CZ364" s="74"/>
      <c r="DA364" s="74"/>
      <c r="DB364" s="74"/>
      <c r="DC364" s="192"/>
      <c r="DD364" s="74"/>
      <c r="DE364" s="74"/>
      <c r="DF364" s="74"/>
      <c r="DG364" s="192"/>
      <c r="DH364" s="74"/>
      <c r="DI364" s="74"/>
      <c r="DJ364" s="74"/>
      <c r="DK364" s="192"/>
      <c r="DL364" s="74"/>
      <c r="DM364" s="74"/>
      <c r="DN364" s="74"/>
      <c r="DO364" s="192"/>
      <c r="DP364" s="74"/>
      <c r="DQ364" s="74"/>
      <c r="DR364" s="74"/>
      <c r="DS364" s="74"/>
      <c r="DT364" s="74"/>
      <c r="DU364" s="74"/>
      <c r="DV364" s="74"/>
      <c r="DW364" s="74"/>
      <c r="DX364" s="74"/>
      <c r="DY364" s="74"/>
      <c r="DZ364" s="74"/>
      <c r="EA364" s="74"/>
      <c r="EB364" s="74"/>
      <c r="EC364" s="74"/>
      <c r="ED364" s="74"/>
      <c r="EE364" s="74"/>
      <c r="EF364" s="74"/>
      <c r="EG364" s="74"/>
      <c r="EH364" s="74"/>
      <c r="EI364" s="74"/>
      <c r="EJ364" s="192"/>
      <c r="EK364" s="73"/>
      <c r="EL364" s="74"/>
      <c r="EM364" s="75"/>
      <c r="EN364" s="74"/>
      <c r="EO364" s="74"/>
      <c r="EP364" s="74"/>
      <c r="EQ364" s="74"/>
      <c r="ER364" s="74"/>
      <c r="ES364" s="74"/>
      <c r="ET364" s="74"/>
      <c r="EU364" s="74"/>
      <c r="EV364" s="77"/>
      <c r="EW364" s="77"/>
      <c r="EX364" s="77"/>
      <c r="EY364" s="77"/>
      <c r="EZ364" s="74"/>
      <c r="FA364" s="74"/>
      <c r="FB364" s="74"/>
      <c r="FC364" s="74"/>
      <c r="FD364" s="74"/>
      <c r="FE364" s="74"/>
      <c r="FF364" s="74"/>
      <c r="FG364" s="74"/>
      <c r="FH364" s="74"/>
      <c r="FI364" s="74"/>
      <c r="FJ364" s="74"/>
      <c r="FK364" s="74"/>
      <c r="FL364" s="74"/>
      <c r="FM364" s="74"/>
      <c r="FN364" s="74"/>
      <c r="FO364" s="74"/>
      <c r="FP364" s="74"/>
      <c r="FQ364" s="74"/>
      <c r="FR364" s="74"/>
      <c r="FS364" s="74"/>
      <c r="FT364" s="74"/>
      <c r="FU364" s="74"/>
      <c r="FV364" s="74"/>
      <c r="FW364" s="74"/>
      <c r="FX364" s="74"/>
      <c r="FY364" s="74"/>
      <c r="FZ364" s="74"/>
      <c r="GA364" s="74"/>
      <c r="GB364" s="74"/>
      <c r="GC364" s="74"/>
      <c r="GD364" s="74"/>
      <c r="GE364" s="74"/>
      <c r="GF364" s="74"/>
      <c r="GG364" s="74"/>
      <c r="GH364" s="74"/>
      <c r="GI364" s="74"/>
      <c r="GJ364" s="74"/>
      <c r="GK364" s="74"/>
      <c r="GL364" s="74"/>
      <c r="GM364" s="74"/>
      <c r="GN364" s="74"/>
      <c r="GO364" s="74"/>
      <c r="GP364" s="74"/>
      <c r="GQ364" s="74"/>
      <c r="GR364" s="74"/>
      <c r="GS364" s="74"/>
      <c r="GT364" s="74"/>
      <c r="GU364" s="74"/>
      <c r="GV364" s="74"/>
      <c r="GW364" s="74"/>
      <c r="GX364" s="74"/>
      <c r="GY364" s="74"/>
      <c r="GZ364" s="74"/>
      <c r="HA364" s="74"/>
      <c r="HB364" s="74"/>
      <c r="HC364" s="74"/>
      <c r="HD364" s="74"/>
      <c r="HE364" s="74"/>
      <c r="HF364" s="74"/>
      <c r="HG364" s="74"/>
      <c r="HH364" s="74"/>
      <c r="HI364" s="74"/>
      <c r="HJ364" s="74"/>
      <c r="HK364" s="74"/>
      <c r="HL364" s="74"/>
      <c r="HM364" s="74"/>
      <c r="HN364" s="74"/>
      <c r="HO364" s="74"/>
      <c r="HP364" s="74"/>
      <c r="HQ364" s="74"/>
      <c r="HR364" s="74"/>
      <c r="HS364" s="74"/>
      <c r="HT364" s="74"/>
      <c r="HU364" s="74"/>
      <c r="HV364" s="74"/>
      <c r="HW364" s="74"/>
      <c r="HX364" s="74"/>
      <c r="HY364" s="74"/>
      <c r="HZ364" s="74"/>
      <c r="IA364" s="74"/>
      <c r="IB364" s="74"/>
      <c r="IC364" s="74"/>
      <c r="ID364" s="74"/>
      <c r="IE364" s="74"/>
      <c r="IF364" s="74"/>
      <c r="IG364" s="74"/>
      <c r="IH364" s="74"/>
      <c r="II364" s="74"/>
      <c r="IJ364" s="74"/>
      <c r="IK364" s="74"/>
      <c r="IL364" s="74"/>
      <c r="IM364" s="74"/>
    </row>
    <row r="365" spans="1:247" ht="16.5" customHeight="1" x14ac:dyDescent="0.25">
      <c r="A365" s="10" t="s">
        <v>464</v>
      </c>
      <c r="B365" s="157">
        <f t="shared" si="1037"/>
        <v>3885</v>
      </c>
      <c r="C365" s="157">
        <f t="shared" si="1038"/>
        <v>6050.6390599999995</v>
      </c>
      <c r="D365" s="157">
        <f t="shared" si="1039"/>
        <v>6050.6390599999995</v>
      </c>
      <c r="E365" s="157"/>
      <c r="F365" s="229">
        <f t="shared" si="1036"/>
        <v>0</v>
      </c>
      <c r="G365" s="74">
        <f>F365/C365*100</f>
        <v>0</v>
      </c>
      <c r="H365" s="74"/>
      <c r="I365" s="74"/>
      <c r="J365" s="74"/>
      <c r="K365" s="74"/>
      <c r="L365" s="74"/>
      <c r="M365" s="74"/>
      <c r="N365" s="74"/>
      <c r="O365" s="73"/>
      <c r="P365" s="74"/>
      <c r="Q365" s="74"/>
      <c r="R365" s="74"/>
      <c r="S365" s="74"/>
      <c r="T365" s="74"/>
      <c r="U365" s="74"/>
      <c r="V365" s="74"/>
      <c r="W365" s="73"/>
      <c r="X365" s="74"/>
      <c r="Y365" s="74"/>
      <c r="Z365" s="74"/>
      <c r="AA365" s="74"/>
      <c r="AB365" s="74"/>
      <c r="AC365" s="74"/>
      <c r="AD365" s="74"/>
      <c r="AE365" s="74"/>
      <c r="AF365" s="74"/>
      <c r="AG365" s="74"/>
      <c r="AH365" s="74"/>
      <c r="AI365" s="74"/>
      <c r="AJ365" s="74"/>
      <c r="AK365" s="74"/>
      <c r="AL365" s="74"/>
      <c r="AM365" s="74"/>
      <c r="AN365" s="74"/>
      <c r="AO365" s="74"/>
      <c r="AP365" s="74"/>
      <c r="AQ365" s="74"/>
      <c r="AR365" s="74"/>
      <c r="AS365" s="74"/>
      <c r="AT365" s="74"/>
      <c r="AU365" s="74"/>
      <c r="AV365" s="196"/>
      <c r="AW365" s="196"/>
      <c r="AX365" s="196"/>
      <c r="AY365" s="196"/>
      <c r="AZ365" s="74"/>
      <c r="BA365" s="74"/>
      <c r="BB365" s="74"/>
      <c r="BC365" s="192"/>
      <c r="BD365" s="192"/>
      <c r="BE365" s="74"/>
      <c r="BF365" s="74"/>
      <c r="BG365" s="192"/>
      <c r="BH365" s="74">
        <v>3885</v>
      </c>
      <c r="BI365" s="74">
        <v>3885</v>
      </c>
      <c r="BJ365" s="74">
        <v>0</v>
      </c>
      <c r="BK365" s="75">
        <f t="shared" si="1040"/>
        <v>0</v>
      </c>
      <c r="BL365" s="74"/>
      <c r="BM365" s="74"/>
      <c r="BN365" s="74"/>
      <c r="BO365" s="192"/>
      <c r="BP365" s="192"/>
      <c r="BQ365" s="74"/>
      <c r="BR365" s="74"/>
      <c r="BS365" s="192"/>
      <c r="BT365" s="74"/>
      <c r="BU365" s="74">
        <v>2165.63906</v>
      </c>
      <c r="BV365" s="74"/>
      <c r="BW365" s="74"/>
      <c r="BX365" s="73"/>
      <c r="BY365" s="73"/>
      <c r="BZ365" s="74"/>
      <c r="CA365" s="192"/>
      <c r="CB365" s="74"/>
      <c r="CC365" s="74"/>
      <c r="CD365" s="74"/>
      <c r="CE365" s="192"/>
      <c r="CF365" s="74"/>
      <c r="CG365" s="74"/>
      <c r="CH365" s="74"/>
      <c r="CI365" s="74"/>
      <c r="CJ365" s="74"/>
      <c r="CK365" s="74"/>
      <c r="CL365" s="74"/>
      <c r="CM365" s="74"/>
      <c r="CN365" s="73"/>
      <c r="CO365" s="73"/>
      <c r="CP365" s="74"/>
      <c r="CQ365" s="192"/>
      <c r="CR365" s="73"/>
      <c r="CS365" s="73"/>
      <c r="CT365" s="74"/>
      <c r="CU365" s="192"/>
      <c r="CV365" s="74"/>
      <c r="CW365" s="74"/>
      <c r="CX365" s="74"/>
      <c r="CY365" s="192"/>
      <c r="CZ365" s="74"/>
      <c r="DA365" s="74"/>
      <c r="DB365" s="74"/>
      <c r="DC365" s="192"/>
      <c r="DD365" s="74"/>
      <c r="DE365" s="74"/>
      <c r="DF365" s="74"/>
      <c r="DG365" s="192"/>
      <c r="DH365" s="74"/>
      <c r="DI365" s="74"/>
      <c r="DJ365" s="74"/>
      <c r="DK365" s="192"/>
      <c r="DL365" s="74"/>
      <c r="DM365" s="74"/>
      <c r="DN365" s="74"/>
      <c r="DO365" s="192"/>
      <c r="DP365" s="74"/>
      <c r="DQ365" s="74"/>
      <c r="DR365" s="74"/>
      <c r="DS365" s="74"/>
      <c r="DT365" s="74"/>
      <c r="DU365" s="74"/>
      <c r="DV365" s="74"/>
      <c r="DW365" s="74"/>
      <c r="DX365" s="74"/>
      <c r="DY365" s="74"/>
      <c r="DZ365" s="74"/>
      <c r="EA365" s="74"/>
      <c r="EB365" s="74"/>
      <c r="EC365" s="74"/>
      <c r="ED365" s="74"/>
      <c r="EE365" s="74"/>
      <c r="EF365" s="74"/>
      <c r="EG365" s="74"/>
      <c r="EH365" s="74"/>
      <c r="EI365" s="74"/>
      <c r="EJ365" s="192"/>
      <c r="EK365" s="73"/>
      <c r="EL365" s="74"/>
      <c r="EM365" s="75"/>
      <c r="EN365" s="74"/>
      <c r="EO365" s="74"/>
      <c r="EP365" s="74"/>
      <c r="EQ365" s="74"/>
      <c r="ER365" s="74"/>
      <c r="ES365" s="74"/>
      <c r="ET365" s="74"/>
      <c r="EU365" s="74"/>
      <c r="EV365" s="77"/>
      <c r="EW365" s="77"/>
      <c r="EX365" s="77"/>
      <c r="EY365" s="77"/>
      <c r="EZ365" s="74"/>
      <c r="FA365" s="74"/>
      <c r="FB365" s="74"/>
      <c r="FC365" s="74"/>
      <c r="FD365" s="74"/>
      <c r="FE365" s="74"/>
      <c r="FF365" s="74"/>
      <c r="FG365" s="74"/>
      <c r="FH365" s="74"/>
      <c r="FI365" s="74"/>
      <c r="FJ365" s="74"/>
      <c r="FK365" s="74"/>
      <c r="FL365" s="74"/>
      <c r="FM365" s="74"/>
      <c r="FN365" s="74"/>
      <c r="FO365" s="74"/>
      <c r="FP365" s="74"/>
      <c r="FQ365" s="74"/>
      <c r="FR365" s="74"/>
      <c r="FS365" s="74"/>
      <c r="FT365" s="74"/>
      <c r="FU365" s="74"/>
      <c r="FV365" s="74"/>
      <c r="FW365" s="74"/>
      <c r="FX365" s="74"/>
      <c r="FY365" s="74"/>
      <c r="FZ365" s="74"/>
      <c r="GA365" s="74"/>
      <c r="GB365" s="74"/>
      <c r="GC365" s="74"/>
      <c r="GD365" s="74"/>
      <c r="GE365" s="74"/>
      <c r="GF365" s="74"/>
      <c r="GG365" s="74"/>
      <c r="GH365" s="74"/>
      <c r="GI365" s="74"/>
      <c r="GJ365" s="74"/>
      <c r="GK365" s="74"/>
      <c r="GL365" s="74"/>
      <c r="GM365" s="74"/>
      <c r="GN365" s="74"/>
      <c r="GO365" s="74"/>
      <c r="GP365" s="74"/>
      <c r="GQ365" s="74"/>
      <c r="GR365" s="74"/>
      <c r="GS365" s="74"/>
      <c r="GT365" s="74"/>
      <c r="GU365" s="74"/>
      <c r="GV365" s="74"/>
      <c r="GW365" s="74"/>
      <c r="GX365" s="74"/>
      <c r="GY365" s="74"/>
      <c r="GZ365" s="74"/>
      <c r="HA365" s="74"/>
      <c r="HB365" s="74"/>
      <c r="HC365" s="74"/>
      <c r="HD365" s="74"/>
      <c r="HE365" s="74"/>
      <c r="HF365" s="74"/>
      <c r="HG365" s="74"/>
      <c r="HH365" s="74"/>
      <c r="HI365" s="74"/>
      <c r="HJ365" s="74"/>
      <c r="HK365" s="74"/>
      <c r="HL365" s="74"/>
      <c r="HM365" s="74"/>
      <c r="HN365" s="74"/>
      <c r="HO365" s="74"/>
      <c r="HP365" s="74"/>
      <c r="HQ365" s="74"/>
      <c r="HR365" s="74"/>
      <c r="HS365" s="74"/>
      <c r="HT365" s="74"/>
      <c r="HU365" s="74"/>
      <c r="HV365" s="74"/>
      <c r="HW365" s="74"/>
      <c r="HX365" s="74"/>
      <c r="HY365" s="74"/>
      <c r="HZ365" s="74"/>
      <c r="IA365" s="74"/>
      <c r="IB365" s="74"/>
      <c r="IC365" s="74"/>
      <c r="ID365" s="74"/>
      <c r="IE365" s="74"/>
      <c r="IF365" s="74"/>
      <c r="IG365" s="74"/>
      <c r="IH365" s="74"/>
      <c r="II365" s="74"/>
      <c r="IJ365" s="74"/>
      <c r="IK365" s="74"/>
      <c r="IL365" s="74"/>
      <c r="IM365" s="74"/>
    </row>
    <row r="366" spans="1:247" ht="16.5" customHeight="1" x14ac:dyDescent="0.25">
      <c r="A366" s="10" t="s">
        <v>465</v>
      </c>
      <c r="B366" s="157">
        <f t="shared" si="1037"/>
        <v>3591</v>
      </c>
      <c r="C366" s="157">
        <f t="shared" si="1038"/>
        <v>3591</v>
      </c>
      <c r="D366" s="157">
        <f t="shared" si="1039"/>
        <v>3591</v>
      </c>
      <c r="E366" s="157"/>
      <c r="F366" s="229">
        <f t="shared" si="1036"/>
        <v>0</v>
      </c>
      <c r="G366" s="74">
        <f>F366/C366*100</f>
        <v>0</v>
      </c>
      <c r="H366" s="74"/>
      <c r="I366" s="74"/>
      <c r="J366" s="74"/>
      <c r="K366" s="74"/>
      <c r="L366" s="74"/>
      <c r="M366" s="74"/>
      <c r="N366" s="74"/>
      <c r="O366" s="73"/>
      <c r="P366" s="74"/>
      <c r="Q366" s="74"/>
      <c r="R366" s="74"/>
      <c r="S366" s="74"/>
      <c r="T366" s="74"/>
      <c r="U366" s="74"/>
      <c r="V366" s="74"/>
      <c r="W366" s="73"/>
      <c r="X366" s="74"/>
      <c r="Y366" s="74"/>
      <c r="Z366" s="74"/>
      <c r="AA366" s="74"/>
      <c r="AB366" s="74"/>
      <c r="AC366" s="74"/>
      <c r="AD366" s="74"/>
      <c r="AE366" s="74"/>
      <c r="AF366" s="74"/>
      <c r="AG366" s="74"/>
      <c r="AH366" s="74"/>
      <c r="AI366" s="74"/>
      <c r="AJ366" s="74"/>
      <c r="AK366" s="74"/>
      <c r="AL366" s="74"/>
      <c r="AM366" s="74"/>
      <c r="AN366" s="74"/>
      <c r="AO366" s="74"/>
      <c r="AP366" s="74"/>
      <c r="AQ366" s="74"/>
      <c r="AR366" s="74"/>
      <c r="AS366" s="74"/>
      <c r="AT366" s="74"/>
      <c r="AU366" s="74"/>
      <c r="AV366" s="196"/>
      <c r="AW366" s="196"/>
      <c r="AX366" s="196"/>
      <c r="AY366" s="196"/>
      <c r="AZ366" s="74"/>
      <c r="BA366" s="74"/>
      <c r="BB366" s="74"/>
      <c r="BC366" s="192"/>
      <c r="BD366" s="192"/>
      <c r="BE366" s="74"/>
      <c r="BF366" s="74"/>
      <c r="BG366" s="192"/>
      <c r="BH366" s="74">
        <v>3591</v>
      </c>
      <c r="BI366" s="74">
        <v>3591</v>
      </c>
      <c r="BJ366" s="74">
        <v>0</v>
      </c>
      <c r="BK366" s="75">
        <f t="shared" si="1040"/>
        <v>0</v>
      </c>
      <c r="BL366" s="74"/>
      <c r="BM366" s="74"/>
      <c r="BN366" s="74"/>
      <c r="BO366" s="192"/>
      <c r="BP366" s="192"/>
      <c r="BQ366" s="74"/>
      <c r="BR366" s="74"/>
      <c r="BS366" s="192"/>
      <c r="BT366" s="74"/>
      <c r="BU366" s="74"/>
      <c r="BV366" s="74"/>
      <c r="BW366" s="74"/>
      <c r="BX366" s="73"/>
      <c r="BY366" s="73"/>
      <c r="BZ366" s="74"/>
      <c r="CA366" s="192"/>
      <c r="CB366" s="74"/>
      <c r="CC366" s="74"/>
      <c r="CD366" s="74"/>
      <c r="CE366" s="192"/>
      <c r="CF366" s="74"/>
      <c r="CG366" s="74"/>
      <c r="CH366" s="74"/>
      <c r="CI366" s="74"/>
      <c r="CJ366" s="74"/>
      <c r="CK366" s="74"/>
      <c r="CL366" s="74"/>
      <c r="CM366" s="74"/>
      <c r="CN366" s="73"/>
      <c r="CO366" s="73"/>
      <c r="CP366" s="74"/>
      <c r="CQ366" s="192"/>
      <c r="CR366" s="73"/>
      <c r="CS366" s="73"/>
      <c r="CT366" s="74"/>
      <c r="CU366" s="192"/>
      <c r="CV366" s="74"/>
      <c r="CW366" s="74"/>
      <c r="CX366" s="74"/>
      <c r="CY366" s="192"/>
      <c r="CZ366" s="74"/>
      <c r="DA366" s="74"/>
      <c r="DB366" s="74"/>
      <c r="DC366" s="192"/>
      <c r="DD366" s="74"/>
      <c r="DE366" s="74"/>
      <c r="DF366" s="74"/>
      <c r="DG366" s="192"/>
      <c r="DH366" s="74"/>
      <c r="DI366" s="74"/>
      <c r="DJ366" s="74"/>
      <c r="DK366" s="192"/>
      <c r="DL366" s="74"/>
      <c r="DM366" s="74"/>
      <c r="DN366" s="74"/>
      <c r="DO366" s="192"/>
      <c r="DP366" s="74"/>
      <c r="DQ366" s="74"/>
      <c r="DR366" s="74"/>
      <c r="DS366" s="74"/>
      <c r="DT366" s="74"/>
      <c r="DU366" s="74"/>
      <c r="DV366" s="74"/>
      <c r="DW366" s="74"/>
      <c r="DX366" s="74"/>
      <c r="DY366" s="74"/>
      <c r="DZ366" s="74"/>
      <c r="EA366" s="74"/>
      <c r="EB366" s="74"/>
      <c r="EC366" s="74"/>
      <c r="ED366" s="74"/>
      <c r="EE366" s="74"/>
      <c r="EF366" s="74"/>
      <c r="EG366" s="74"/>
      <c r="EH366" s="74"/>
      <c r="EI366" s="74"/>
      <c r="EJ366" s="192"/>
      <c r="EK366" s="73"/>
      <c r="EL366" s="74"/>
      <c r="EM366" s="75"/>
      <c r="EN366" s="74"/>
      <c r="EO366" s="74"/>
      <c r="EP366" s="74"/>
      <c r="EQ366" s="74"/>
      <c r="ER366" s="74"/>
      <c r="ES366" s="74"/>
      <c r="ET366" s="74"/>
      <c r="EU366" s="74"/>
      <c r="EV366" s="77"/>
      <c r="EW366" s="77"/>
      <c r="EX366" s="77"/>
      <c r="EY366" s="77"/>
      <c r="EZ366" s="74"/>
      <c r="FA366" s="74"/>
      <c r="FB366" s="74"/>
      <c r="FC366" s="74"/>
      <c r="FD366" s="74"/>
      <c r="FE366" s="74"/>
      <c r="FF366" s="74"/>
      <c r="FG366" s="74"/>
      <c r="FH366" s="74"/>
      <c r="FI366" s="74"/>
      <c r="FJ366" s="74"/>
      <c r="FK366" s="74"/>
      <c r="FL366" s="74"/>
      <c r="FM366" s="74"/>
      <c r="FN366" s="74"/>
      <c r="FO366" s="74"/>
      <c r="FP366" s="74"/>
      <c r="FQ366" s="74"/>
      <c r="FR366" s="74"/>
      <c r="FS366" s="74"/>
      <c r="FT366" s="74"/>
      <c r="FU366" s="74"/>
      <c r="FV366" s="74"/>
      <c r="FW366" s="74"/>
      <c r="FX366" s="74"/>
      <c r="FY366" s="74"/>
      <c r="FZ366" s="74"/>
      <c r="GA366" s="74"/>
      <c r="GB366" s="74"/>
      <c r="GC366" s="74"/>
      <c r="GD366" s="74"/>
      <c r="GE366" s="74"/>
      <c r="GF366" s="74"/>
      <c r="GG366" s="74"/>
      <c r="GH366" s="74"/>
      <c r="GI366" s="74"/>
      <c r="GJ366" s="74"/>
      <c r="GK366" s="74"/>
      <c r="GL366" s="74"/>
      <c r="GM366" s="74"/>
      <c r="GN366" s="74"/>
      <c r="GO366" s="74"/>
      <c r="GP366" s="74"/>
      <c r="GQ366" s="74"/>
      <c r="GR366" s="74"/>
      <c r="GS366" s="74"/>
      <c r="GT366" s="74"/>
      <c r="GU366" s="74"/>
      <c r="GV366" s="74"/>
      <c r="GW366" s="74"/>
      <c r="GX366" s="74"/>
      <c r="GY366" s="74"/>
      <c r="GZ366" s="74"/>
      <c r="HA366" s="74"/>
      <c r="HB366" s="74"/>
      <c r="HC366" s="74"/>
      <c r="HD366" s="74"/>
      <c r="HE366" s="74"/>
      <c r="HF366" s="74"/>
      <c r="HG366" s="74"/>
      <c r="HH366" s="74"/>
      <c r="HI366" s="74"/>
      <c r="HJ366" s="74"/>
      <c r="HK366" s="74"/>
      <c r="HL366" s="74"/>
      <c r="HM366" s="74"/>
      <c r="HN366" s="74"/>
      <c r="HO366" s="74"/>
      <c r="HP366" s="74"/>
      <c r="HQ366" s="74"/>
      <c r="HR366" s="74"/>
      <c r="HS366" s="74"/>
      <c r="HT366" s="74"/>
      <c r="HU366" s="74"/>
      <c r="HV366" s="74"/>
      <c r="HW366" s="74"/>
      <c r="HX366" s="74"/>
      <c r="HY366" s="74"/>
      <c r="HZ366" s="74"/>
      <c r="IA366" s="74"/>
      <c r="IB366" s="74"/>
      <c r="IC366" s="74"/>
      <c r="ID366" s="74"/>
      <c r="IE366" s="74"/>
      <c r="IF366" s="74"/>
      <c r="IG366" s="74"/>
      <c r="IH366" s="74"/>
      <c r="II366" s="74"/>
      <c r="IJ366" s="74"/>
      <c r="IK366" s="74"/>
      <c r="IL366" s="74"/>
      <c r="IM366" s="74"/>
    </row>
    <row r="367" spans="1:247" ht="16.5" customHeight="1" x14ac:dyDescent="0.25">
      <c r="A367" s="10" t="s">
        <v>466</v>
      </c>
      <c r="B367" s="157">
        <f t="shared" si="1037"/>
        <v>4293</v>
      </c>
      <c r="C367" s="157">
        <f t="shared" si="1038"/>
        <v>4293</v>
      </c>
      <c r="D367" s="157">
        <f t="shared" si="1039"/>
        <v>4293</v>
      </c>
      <c r="E367" s="157"/>
      <c r="F367" s="229">
        <f t="shared" si="1036"/>
        <v>0</v>
      </c>
      <c r="G367" s="74">
        <f>F367/C367*100</f>
        <v>0</v>
      </c>
      <c r="H367" s="74"/>
      <c r="I367" s="74"/>
      <c r="J367" s="74"/>
      <c r="K367" s="74"/>
      <c r="L367" s="74"/>
      <c r="M367" s="74"/>
      <c r="N367" s="74"/>
      <c r="O367" s="73"/>
      <c r="P367" s="74"/>
      <c r="Q367" s="74"/>
      <c r="R367" s="74"/>
      <c r="S367" s="74"/>
      <c r="T367" s="74"/>
      <c r="U367" s="74"/>
      <c r="V367" s="74"/>
      <c r="W367" s="73"/>
      <c r="X367" s="74"/>
      <c r="Y367" s="74"/>
      <c r="Z367" s="74"/>
      <c r="AA367" s="74"/>
      <c r="AB367" s="74"/>
      <c r="AC367" s="74"/>
      <c r="AD367" s="74"/>
      <c r="AE367" s="74"/>
      <c r="AF367" s="74"/>
      <c r="AG367" s="74"/>
      <c r="AH367" s="74"/>
      <c r="AI367" s="74"/>
      <c r="AJ367" s="74"/>
      <c r="AK367" s="74"/>
      <c r="AL367" s="74"/>
      <c r="AM367" s="74"/>
      <c r="AN367" s="74"/>
      <c r="AO367" s="74"/>
      <c r="AP367" s="74"/>
      <c r="AQ367" s="74"/>
      <c r="AR367" s="74"/>
      <c r="AS367" s="74"/>
      <c r="AT367" s="74"/>
      <c r="AU367" s="74"/>
      <c r="AV367" s="196"/>
      <c r="AW367" s="196"/>
      <c r="AX367" s="196"/>
      <c r="AY367" s="196"/>
      <c r="AZ367" s="74"/>
      <c r="BA367" s="74"/>
      <c r="BB367" s="74"/>
      <c r="BC367" s="192"/>
      <c r="BD367" s="192"/>
      <c r="BE367" s="74"/>
      <c r="BF367" s="74"/>
      <c r="BG367" s="192"/>
      <c r="BH367" s="74">
        <v>4293</v>
      </c>
      <c r="BI367" s="74">
        <v>4293</v>
      </c>
      <c r="BJ367" s="74">
        <v>0</v>
      </c>
      <c r="BK367" s="75">
        <f t="shared" si="1040"/>
        <v>0</v>
      </c>
      <c r="BL367" s="74"/>
      <c r="BM367" s="74"/>
      <c r="BN367" s="74"/>
      <c r="BO367" s="192"/>
      <c r="BP367" s="192"/>
      <c r="BQ367" s="74"/>
      <c r="BR367" s="74"/>
      <c r="BS367" s="192"/>
      <c r="BT367" s="74"/>
      <c r="BU367" s="74"/>
      <c r="BV367" s="74"/>
      <c r="BW367" s="74"/>
      <c r="BX367" s="73"/>
      <c r="BY367" s="73"/>
      <c r="BZ367" s="74"/>
      <c r="CA367" s="192"/>
      <c r="CB367" s="74"/>
      <c r="CC367" s="74"/>
      <c r="CD367" s="74"/>
      <c r="CE367" s="192"/>
      <c r="CF367" s="74"/>
      <c r="CG367" s="74"/>
      <c r="CH367" s="74"/>
      <c r="CI367" s="74"/>
      <c r="CJ367" s="74"/>
      <c r="CK367" s="74"/>
      <c r="CL367" s="74"/>
      <c r="CM367" s="74"/>
      <c r="CN367" s="73"/>
      <c r="CO367" s="73"/>
      <c r="CP367" s="74"/>
      <c r="CQ367" s="192"/>
      <c r="CR367" s="73"/>
      <c r="CS367" s="73"/>
      <c r="CT367" s="74"/>
      <c r="CU367" s="192"/>
      <c r="CV367" s="74"/>
      <c r="CW367" s="74"/>
      <c r="CX367" s="74"/>
      <c r="CY367" s="192"/>
      <c r="CZ367" s="74"/>
      <c r="DA367" s="74"/>
      <c r="DB367" s="74"/>
      <c r="DC367" s="192"/>
      <c r="DD367" s="74"/>
      <c r="DE367" s="74"/>
      <c r="DF367" s="74"/>
      <c r="DG367" s="192"/>
      <c r="DH367" s="74"/>
      <c r="DI367" s="74"/>
      <c r="DJ367" s="74"/>
      <c r="DK367" s="192"/>
      <c r="DL367" s="74"/>
      <c r="DM367" s="74"/>
      <c r="DN367" s="74"/>
      <c r="DO367" s="192"/>
      <c r="DP367" s="74"/>
      <c r="DQ367" s="74"/>
      <c r="DR367" s="74"/>
      <c r="DS367" s="74"/>
      <c r="DT367" s="74"/>
      <c r="DU367" s="74"/>
      <c r="DV367" s="74"/>
      <c r="DW367" s="74"/>
      <c r="DX367" s="74"/>
      <c r="DY367" s="74"/>
      <c r="DZ367" s="74"/>
      <c r="EA367" s="74"/>
      <c r="EB367" s="74"/>
      <c r="EC367" s="74"/>
      <c r="ED367" s="74"/>
      <c r="EE367" s="74"/>
      <c r="EF367" s="74"/>
      <c r="EG367" s="74"/>
      <c r="EH367" s="74"/>
      <c r="EI367" s="74"/>
      <c r="EJ367" s="192"/>
      <c r="EK367" s="73"/>
      <c r="EL367" s="74"/>
      <c r="EM367" s="75"/>
      <c r="EN367" s="74"/>
      <c r="EO367" s="74"/>
      <c r="EP367" s="74"/>
      <c r="EQ367" s="74"/>
      <c r="ER367" s="74"/>
      <c r="ES367" s="74"/>
      <c r="ET367" s="74"/>
      <c r="EU367" s="74"/>
      <c r="EV367" s="77"/>
      <c r="EW367" s="77"/>
      <c r="EX367" s="77"/>
      <c r="EY367" s="77"/>
      <c r="EZ367" s="74"/>
      <c r="FA367" s="74"/>
      <c r="FB367" s="74"/>
      <c r="FC367" s="74"/>
      <c r="FD367" s="74"/>
      <c r="FE367" s="74"/>
      <c r="FF367" s="74"/>
      <c r="FG367" s="74"/>
      <c r="FH367" s="74"/>
      <c r="FI367" s="74"/>
      <c r="FJ367" s="74"/>
      <c r="FK367" s="74"/>
      <c r="FL367" s="74"/>
      <c r="FM367" s="74"/>
      <c r="FN367" s="74"/>
      <c r="FO367" s="74"/>
      <c r="FP367" s="74"/>
      <c r="FQ367" s="74"/>
      <c r="FR367" s="74"/>
      <c r="FS367" s="74"/>
      <c r="FT367" s="74"/>
      <c r="FU367" s="74"/>
      <c r="FV367" s="74"/>
      <c r="FW367" s="74"/>
      <c r="FX367" s="74"/>
      <c r="FY367" s="74"/>
      <c r="FZ367" s="74"/>
      <c r="GA367" s="74"/>
      <c r="GB367" s="74"/>
      <c r="GC367" s="74"/>
      <c r="GD367" s="74"/>
      <c r="GE367" s="74"/>
      <c r="GF367" s="74"/>
      <c r="GG367" s="74"/>
      <c r="GH367" s="74"/>
      <c r="GI367" s="74"/>
      <c r="GJ367" s="74"/>
      <c r="GK367" s="74"/>
      <c r="GL367" s="74"/>
      <c r="GM367" s="74"/>
      <c r="GN367" s="74"/>
      <c r="GO367" s="74"/>
      <c r="GP367" s="74"/>
      <c r="GQ367" s="74"/>
      <c r="GR367" s="74"/>
      <c r="GS367" s="74"/>
      <c r="GT367" s="74"/>
      <c r="GU367" s="74"/>
      <c r="GV367" s="74"/>
      <c r="GW367" s="74"/>
      <c r="GX367" s="74"/>
      <c r="GY367" s="74"/>
      <c r="GZ367" s="74"/>
      <c r="HA367" s="74"/>
      <c r="HB367" s="74"/>
      <c r="HC367" s="74"/>
      <c r="HD367" s="74"/>
      <c r="HE367" s="74"/>
      <c r="HF367" s="74"/>
      <c r="HG367" s="74"/>
      <c r="HH367" s="74"/>
      <c r="HI367" s="74"/>
      <c r="HJ367" s="74"/>
      <c r="HK367" s="74"/>
      <c r="HL367" s="74"/>
      <c r="HM367" s="74"/>
      <c r="HN367" s="74"/>
      <c r="HO367" s="74"/>
      <c r="HP367" s="74"/>
      <c r="HQ367" s="74"/>
      <c r="HR367" s="74"/>
      <c r="HS367" s="74"/>
      <c r="HT367" s="74"/>
      <c r="HU367" s="74"/>
      <c r="HV367" s="74"/>
      <c r="HW367" s="74"/>
      <c r="HX367" s="74"/>
      <c r="HY367" s="74"/>
      <c r="HZ367" s="74"/>
      <c r="IA367" s="74"/>
      <c r="IB367" s="74"/>
      <c r="IC367" s="74"/>
      <c r="ID367" s="74"/>
      <c r="IE367" s="74"/>
      <c r="IF367" s="74"/>
      <c r="IG367" s="74"/>
      <c r="IH367" s="74"/>
      <c r="II367" s="74"/>
      <c r="IJ367" s="74"/>
      <c r="IK367" s="74"/>
      <c r="IL367" s="74"/>
      <c r="IM367" s="74"/>
    </row>
    <row r="368" spans="1:247" ht="16.5" customHeight="1" x14ac:dyDescent="0.25">
      <c r="A368" s="10" t="s">
        <v>504</v>
      </c>
      <c r="B368" s="157">
        <f t="shared" si="1037"/>
        <v>8073</v>
      </c>
      <c r="C368" s="157">
        <f t="shared" si="1038"/>
        <v>8158</v>
      </c>
      <c r="D368" s="157">
        <f t="shared" si="1039"/>
        <v>8158</v>
      </c>
      <c r="E368" s="157"/>
      <c r="F368" s="229">
        <f t="shared" si="1036"/>
        <v>0</v>
      </c>
      <c r="G368" s="74">
        <f>F368/C368*100</f>
        <v>0</v>
      </c>
      <c r="H368" s="74"/>
      <c r="I368" s="74"/>
      <c r="J368" s="74"/>
      <c r="K368" s="74"/>
      <c r="L368" s="74"/>
      <c r="M368" s="74"/>
      <c r="N368" s="74"/>
      <c r="O368" s="73"/>
      <c r="P368" s="74"/>
      <c r="Q368" s="74"/>
      <c r="R368" s="74"/>
      <c r="S368" s="74"/>
      <c r="T368" s="74"/>
      <c r="U368" s="74"/>
      <c r="V368" s="74"/>
      <c r="W368" s="73"/>
      <c r="X368" s="74"/>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c r="AU368" s="74"/>
      <c r="AV368" s="196"/>
      <c r="AW368" s="196"/>
      <c r="AX368" s="196"/>
      <c r="AY368" s="196"/>
      <c r="AZ368" s="74"/>
      <c r="BA368" s="74"/>
      <c r="BB368" s="74"/>
      <c r="BC368" s="192"/>
      <c r="BD368" s="192"/>
      <c r="BE368" s="74"/>
      <c r="BF368" s="74"/>
      <c r="BG368" s="192"/>
      <c r="BH368" s="74">
        <v>8073</v>
      </c>
      <c r="BI368" s="74">
        <v>8073</v>
      </c>
      <c r="BJ368" s="74">
        <v>0</v>
      </c>
      <c r="BK368" s="75">
        <f t="shared" si="1040"/>
        <v>0</v>
      </c>
      <c r="BL368" s="74"/>
      <c r="BM368" s="74"/>
      <c r="BN368" s="74"/>
      <c r="BO368" s="192"/>
      <c r="BP368" s="192"/>
      <c r="BQ368" s="74"/>
      <c r="BR368" s="74"/>
      <c r="BS368" s="192"/>
      <c r="BT368" s="74"/>
      <c r="BU368" s="74"/>
      <c r="BV368" s="74"/>
      <c r="BW368" s="74"/>
      <c r="BX368" s="73"/>
      <c r="BY368" s="73"/>
      <c r="BZ368" s="74"/>
      <c r="CA368" s="192"/>
      <c r="CB368" s="74"/>
      <c r="CC368" s="74"/>
      <c r="CD368" s="74"/>
      <c r="CE368" s="192"/>
      <c r="CF368" s="74"/>
      <c r="CG368" s="74"/>
      <c r="CH368" s="74"/>
      <c r="CI368" s="74"/>
      <c r="CJ368" s="74"/>
      <c r="CK368" s="74"/>
      <c r="CL368" s="74"/>
      <c r="CM368" s="74"/>
      <c r="CN368" s="73"/>
      <c r="CO368" s="73"/>
      <c r="CP368" s="74"/>
      <c r="CQ368" s="192"/>
      <c r="CR368" s="73"/>
      <c r="CS368" s="73"/>
      <c r="CT368" s="74"/>
      <c r="CU368" s="192"/>
      <c r="CV368" s="74"/>
      <c r="CW368" s="74"/>
      <c r="CX368" s="74"/>
      <c r="CY368" s="192"/>
      <c r="CZ368" s="74"/>
      <c r="DA368" s="74"/>
      <c r="DB368" s="74"/>
      <c r="DC368" s="192"/>
      <c r="DD368" s="74"/>
      <c r="DE368" s="74"/>
      <c r="DF368" s="74"/>
      <c r="DG368" s="192"/>
      <c r="DH368" s="74"/>
      <c r="DI368" s="74"/>
      <c r="DJ368" s="74"/>
      <c r="DK368" s="192"/>
      <c r="DL368" s="74"/>
      <c r="DM368" s="74"/>
      <c r="DN368" s="74"/>
      <c r="DO368" s="192"/>
      <c r="DP368" s="74"/>
      <c r="DQ368" s="74"/>
      <c r="DR368" s="74"/>
      <c r="DS368" s="74"/>
      <c r="DT368" s="74"/>
      <c r="DU368" s="74"/>
      <c r="DV368" s="74"/>
      <c r="DW368" s="74"/>
      <c r="DX368" s="74"/>
      <c r="DY368" s="74"/>
      <c r="DZ368" s="74"/>
      <c r="EA368" s="74"/>
      <c r="EB368" s="74"/>
      <c r="EC368" s="74"/>
      <c r="ED368" s="74"/>
      <c r="EE368" s="74"/>
      <c r="EF368" s="74"/>
      <c r="EG368" s="74"/>
      <c r="EH368" s="74"/>
      <c r="EI368" s="74"/>
      <c r="EJ368" s="192"/>
      <c r="EK368" s="73"/>
      <c r="EL368" s="74"/>
      <c r="EM368" s="75"/>
      <c r="EN368" s="74"/>
      <c r="EO368" s="74"/>
      <c r="EP368" s="74"/>
      <c r="EQ368" s="74"/>
      <c r="ER368" s="74"/>
      <c r="ES368" s="74"/>
      <c r="ET368" s="74"/>
      <c r="EU368" s="74"/>
      <c r="EV368" s="77"/>
      <c r="EW368" s="77"/>
      <c r="EX368" s="77"/>
      <c r="EY368" s="77"/>
      <c r="EZ368" s="74"/>
      <c r="FA368" s="74"/>
      <c r="FB368" s="74"/>
      <c r="FC368" s="74"/>
      <c r="FD368" s="74"/>
      <c r="FE368" s="74"/>
      <c r="FF368" s="74"/>
      <c r="FG368" s="74"/>
      <c r="FH368" s="74"/>
      <c r="FI368" s="74"/>
      <c r="FJ368" s="74"/>
      <c r="FK368" s="74"/>
      <c r="FL368" s="74"/>
      <c r="FM368" s="74"/>
      <c r="FN368" s="74"/>
      <c r="FO368" s="74"/>
      <c r="FP368" s="74"/>
      <c r="FQ368" s="74"/>
      <c r="FR368" s="74"/>
      <c r="FS368" s="74"/>
      <c r="FT368" s="74"/>
      <c r="FU368" s="74"/>
      <c r="FV368" s="74"/>
      <c r="FW368" s="74"/>
      <c r="FX368" s="74"/>
      <c r="FY368" s="74"/>
      <c r="FZ368" s="74"/>
      <c r="GA368" s="74"/>
      <c r="GB368" s="74"/>
      <c r="GC368" s="74"/>
      <c r="GD368" s="74"/>
      <c r="GE368" s="74"/>
      <c r="GF368" s="74"/>
      <c r="GG368" s="74">
        <v>85</v>
      </c>
      <c r="GH368" s="74">
        <v>0</v>
      </c>
      <c r="GI368" s="74"/>
      <c r="GJ368" s="74"/>
      <c r="GK368" s="74"/>
      <c r="GL368" s="74"/>
      <c r="GM368" s="74"/>
      <c r="GN368" s="74"/>
      <c r="GO368" s="74"/>
      <c r="GP368" s="74"/>
      <c r="GQ368" s="74"/>
      <c r="GR368" s="74"/>
      <c r="GS368" s="74"/>
      <c r="GT368" s="74"/>
      <c r="GU368" s="74"/>
      <c r="GV368" s="74"/>
      <c r="GW368" s="74"/>
      <c r="GX368" s="74"/>
      <c r="GY368" s="74"/>
      <c r="GZ368" s="74"/>
      <c r="HA368" s="74"/>
      <c r="HB368" s="74"/>
      <c r="HC368" s="74"/>
      <c r="HD368" s="74"/>
      <c r="HE368" s="74"/>
      <c r="HF368" s="74"/>
      <c r="HG368" s="74"/>
      <c r="HH368" s="74"/>
      <c r="HI368" s="74"/>
      <c r="HJ368" s="74"/>
      <c r="HK368" s="74"/>
      <c r="HL368" s="74"/>
      <c r="HM368" s="74"/>
      <c r="HN368" s="74"/>
      <c r="HO368" s="74"/>
      <c r="HP368" s="74"/>
      <c r="HQ368" s="74"/>
      <c r="HR368" s="74"/>
      <c r="HS368" s="74"/>
      <c r="HT368" s="74"/>
      <c r="HU368" s="74"/>
      <c r="HV368" s="74"/>
      <c r="HW368" s="74"/>
      <c r="HX368" s="74"/>
      <c r="HY368" s="74"/>
      <c r="HZ368" s="74"/>
      <c r="IA368" s="74"/>
      <c r="IB368" s="74"/>
      <c r="IC368" s="74"/>
      <c r="ID368" s="74"/>
      <c r="IE368" s="74"/>
      <c r="IF368" s="74"/>
      <c r="IG368" s="74"/>
      <c r="IH368" s="74"/>
      <c r="II368" s="74"/>
      <c r="IJ368" s="74"/>
      <c r="IK368" s="74"/>
      <c r="IL368" s="74"/>
      <c r="IM368" s="74"/>
    </row>
    <row r="369" spans="1:247" ht="16.5" customHeight="1" x14ac:dyDescent="0.25">
      <c r="A369" s="10" t="s">
        <v>469</v>
      </c>
      <c r="B369" s="157">
        <f t="shared" si="1037"/>
        <v>0</v>
      </c>
      <c r="C369" s="157">
        <f t="shared" si="1038"/>
        <v>0</v>
      </c>
      <c r="D369" s="157">
        <f t="shared" si="1039"/>
        <v>0</v>
      </c>
      <c r="E369" s="157"/>
      <c r="F369" s="229">
        <f t="shared" si="1036"/>
        <v>0</v>
      </c>
      <c r="G369" s="74"/>
      <c r="H369" s="74"/>
      <c r="I369" s="74"/>
      <c r="J369" s="74"/>
      <c r="K369" s="74"/>
      <c r="L369" s="74"/>
      <c r="M369" s="74"/>
      <c r="N369" s="74"/>
      <c r="O369" s="73"/>
      <c r="P369" s="74"/>
      <c r="Q369" s="74"/>
      <c r="R369" s="74"/>
      <c r="S369" s="74"/>
      <c r="T369" s="74"/>
      <c r="U369" s="74"/>
      <c r="V369" s="74"/>
      <c r="W369" s="73"/>
      <c r="X369" s="74"/>
      <c r="Y369" s="74"/>
      <c r="Z369" s="74"/>
      <c r="AA369" s="74"/>
      <c r="AB369" s="74"/>
      <c r="AC369" s="74"/>
      <c r="AD369" s="74"/>
      <c r="AE369" s="74"/>
      <c r="AF369" s="74"/>
      <c r="AG369" s="74"/>
      <c r="AH369" s="74"/>
      <c r="AI369" s="74"/>
      <c r="AJ369" s="74"/>
      <c r="AK369" s="74"/>
      <c r="AL369" s="74"/>
      <c r="AM369" s="74"/>
      <c r="AN369" s="74"/>
      <c r="AO369" s="74"/>
      <c r="AP369" s="74"/>
      <c r="AQ369" s="74"/>
      <c r="AR369" s="74"/>
      <c r="AS369" s="74"/>
      <c r="AT369" s="74"/>
      <c r="AU369" s="74"/>
      <c r="AV369" s="196"/>
      <c r="AW369" s="196"/>
      <c r="AX369" s="196"/>
      <c r="AY369" s="196"/>
      <c r="AZ369" s="74"/>
      <c r="BA369" s="74"/>
      <c r="BB369" s="74"/>
      <c r="BC369" s="192"/>
      <c r="BD369" s="192"/>
      <c r="BE369" s="74"/>
      <c r="BF369" s="74"/>
      <c r="BG369" s="192"/>
      <c r="BH369" s="74"/>
      <c r="BI369" s="74"/>
      <c r="BJ369" s="74"/>
      <c r="BK369" s="75"/>
      <c r="BL369" s="74"/>
      <c r="BM369" s="74"/>
      <c r="BN369" s="74"/>
      <c r="BO369" s="192"/>
      <c r="BP369" s="192"/>
      <c r="BQ369" s="74"/>
      <c r="BR369" s="74"/>
      <c r="BS369" s="192"/>
      <c r="BT369" s="74"/>
      <c r="BU369" s="74"/>
      <c r="BV369" s="74"/>
      <c r="BW369" s="74"/>
      <c r="BX369" s="73"/>
      <c r="BY369" s="73"/>
      <c r="BZ369" s="74"/>
      <c r="CA369" s="192"/>
      <c r="CB369" s="74"/>
      <c r="CC369" s="74"/>
      <c r="CD369" s="74"/>
      <c r="CE369" s="192"/>
      <c r="CF369" s="74"/>
      <c r="CG369" s="74"/>
      <c r="CH369" s="74"/>
      <c r="CI369" s="74"/>
      <c r="CJ369" s="74"/>
      <c r="CK369" s="74"/>
      <c r="CL369" s="74"/>
      <c r="CM369" s="74"/>
      <c r="CN369" s="73"/>
      <c r="CO369" s="73"/>
      <c r="CP369" s="74"/>
      <c r="CQ369" s="192"/>
      <c r="CR369" s="73"/>
      <c r="CS369" s="73"/>
      <c r="CT369" s="74"/>
      <c r="CU369" s="192"/>
      <c r="CV369" s="74"/>
      <c r="CW369" s="74"/>
      <c r="CX369" s="74"/>
      <c r="CY369" s="192"/>
      <c r="CZ369" s="74"/>
      <c r="DA369" s="74"/>
      <c r="DB369" s="74"/>
      <c r="DC369" s="192"/>
      <c r="DD369" s="74"/>
      <c r="DE369" s="74"/>
      <c r="DF369" s="74"/>
      <c r="DG369" s="192"/>
      <c r="DH369" s="74"/>
      <c r="DI369" s="74"/>
      <c r="DJ369" s="74"/>
      <c r="DK369" s="192"/>
      <c r="DL369" s="74"/>
      <c r="DM369" s="74"/>
      <c r="DN369" s="74"/>
      <c r="DO369" s="192"/>
      <c r="DP369" s="74"/>
      <c r="DQ369" s="74"/>
      <c r="DR369" s="74"/>
      <c r="DS369" s="74"/>
      <c r="DT369" s="74"/>
      <c r="DU369" s="74"/>
      <c r="DV369" s="74"/>
      <c r="DW369" s="74"/>
      <c r="DX369" s="74"/>
      <c r="DY369" s="74"/>
      <c r="DZ369" s="74"/>
      <c r="EA369" s="74"/>
      <c r="EB369" s="74"/>
      <c r="EC369" s="74"/>
      <c r="ED369" s="74"/>
      <c r="EE369" s="74"/>
      <c r="EF369" s="74"/>
      <c r="EG369" s="74"/>
      <c r="EH369" s="74"/>
      <c r="EI369" s="74"/>
      <c r="EJ369" s="192"/>
      <c r="EK369" s="73"/>
      <c r="EL369" s="74"/>
      <c r="EM369" s="75"/>
      <c r="EN369" s="74"/>
      <c r="EO369" s="74"/>
      <c r="EP369" s="74"/>
      <c r="EQ369" s="74"/>
      <c r="ER369" s="74"/>
      <c r="ES369" s="74"/>
      <c r="ET369" s="74"/>
      <c r="EU369" s="74"/>
      <c r="EV369" s="77"/>
      <c r="EW369" s="77"/>
      <c r="EX369" s="77"/>
      <c r="EY369" s="77"/>
      <c r="EZ369" s="74"/>
      <c r="FA369" s="74"/>
      <c r="FB369" s="74"/>
      <c r="FC369" s="74"/>
      <c r="FD369" s="74"/>
      <c r="FE369" s="74"/>
      <c r="FF369" s="74"/>
      <c r="FG369" s="74"/>
      <c r="FH369" s="74"/>
      <c r="FI369" s="74"/>
      <c r="FJ369" s="74"/>
      <c r="FK369" s="74"/>
      <c r="FL369" s="74"/>
      <c r="FM369" s="74"/>
      <c r="FN369" s="74"/>
      <c r="FO369" s="74"/>
      <c r="FP369" s="74"/>
      <c r="FQ369" s="74"/>
      <c r="FR369" s="74"/>
      <c r="FS369" s="74"/>
      <c r="FT369" s="74"/>
      <c r="FU369" s="74"/>
      <c r="FV369" s="74"/>
      <c r="FW369" s="74"/>
      <c r="FX369" s="74"/>
      <c r="FY369" s="74"/>
      <c r="FZ369" s="74"/>
      <c r="GA369" s="74"/>
      <c r="GB369" s="74"/>
      <c r="GC369" s="74"/>
      <c r="GD369" s="74"/>
      <c r="GE369" s="74"/>
      <c r="GF369" s="74"/>
      <c r="GG369" s="74"/>
      <c r="GH369" s="74"/>
      <c r="GI369" s="74"/>
      <c r="GJ369" s="74"/>
      <c r="GK369" s="74"/>
      <c r="GL369" s="74"/>
      <c r="GM369" s="74"/>
      <c r="GN369" s="74"/>
      <c r="GO369" s="74"/>
      <c r="GP369" s="74"/>
      <c r="GQ369" s="74"/>
      <c r="GR369" s="74"/>
      <c r="GS369" s="74"/>
      <c r="GT369" s="74"/>
      <c r="GU369" s="74"/>
      <c r="GV369" s="74"/>
      <c r="GW369" s="74"/>
      <c r="GX369" s="74"/>
      <c r="GY369" s="74"/>
      <c r="GZ369" s="74"/>
      <c r="HA369" s="74"/>
      <c r="HB369" s="74"/>
      <c r="HC369" s="74"/>
      <c r="HD369" s="74"/>
      <c r="HE369" s="74"/>
      <c r="HF369" s="74"/>
      <c r="HG369" s="74"/>
      <c r="HH369" s="74"/>
      <c r="HI369" s="74"/>
      <c r="HJ369" s="74"/>
      <c r="HK369" s="74"/>
      <c r="HL369" s="74"/>
      <c r="HM369" s="74"/>
      <c r="HN369" s="74"/>
      <c r="HO369" s="74"/>
      <c r="HP369" s="74"/>
      <c r="HQ369" s="74"/>
      <c r="HR369" s="74"/>
      <c r="HS369" s="74"/>
      <c r="HT369" s="74"/>
      <c r="HU369" s="74"/>
      <c r="HV369" s="74"/>
      <c r="HW369" s="74"/>
      <c r="HX369" s="74"/>
      <c r="HY369" s="74"/>
      <c r="HZ369" s="74"/>
      <c r="IA369" s="74"/>
      <c r="IB369" s="74"/>
      <c r="IC369" s="74"/>
      <c r="ID369" s="74"/>
      <c r="IE369" s="74"/>
      <c r="IF369" s="74"/>
      <c r="IG369" s="74"/>
      <c r="IH369" s="74"/>
      <c r="II369" s="74"/>
      <c r="IJ369" s="74"/>
      <c r="IK369" s="74"/>
      <c r="IL369" s="74"/>
      <c r="IM369" s="74"/>
    </row>
    <row r="370" spans="1:247" ht="16.5" customHeight="1" x14ac:dyDescent="0.25">
      <c r="A370" s="10" t="s">
        <v>246</v>
      </c>
      <c r="B370" s="157">
        <f t="shared" si="1037"/>
        <v>6000</v>
      </c>
      <c r="C370" s="157">
        <f t="shared" si="1038"/>
        <v>6000</v>
      </c>
      <c r="D370" s="157">
        <f t="shared" si="1039"/>
        <v>6000</v>
      </c>
      <c r="E370" s="157"/>
      <c r="F370" s="229">
        <f t="shared" si="1036"/>
        <v>0</v>
      </c>
      <c r="G370" s="74">
        <f>F370/C370*100</f>
        <v>0</v>
      </c>
      <c r="H370" s="74"/>
      <c r="I370" s="74"/>
      <c r="J370" s="74"/>
      <c r="K370" s="74"/>
      <c r="L370" s="74"/>
      <c r="M370" s="74"/>
      <c r="N370" s="74"/>
      <c r="O370" s="73"/>
      <c r="P370" s="74"/>
      <c r="Q370" s="74"/>
      <c r="R370" s="74"/>
      <c r="S370" s="74"/>
      <c r="T370" s="74"/>
      <c r="U370" s="74"/>
      <c r="V370" s="74"/>
      <c r="W370" s="73"/>
      <c r="X370" s="74"/>
      <c r="Y370" s="74"/>
      <c r="Z370" s="74"/>
      <c r="AA370" s="74"/>
      <c r="AB370" s="74"/>
      <c r="AC370" s="74"/>
      <c r="AD370" s="74"/>
      <c r="AE370" s="74"/>
      <c r="AF370" s="74"/>
      <c r="AG370" s="74"/>
      <c r="AH370" s="74"/>
      <c r="AI370" s="74"/>
      <c r="AJ370" s="74"/>
      <c r="AK370" s="74"/>
      <c r="AL370" s="74"/>
      <c r="AM370" s="74"/>
      <c r="AN370" s="74"/>
      <c r="AO370" s="74"/>
      <c r="AP370" s="74"/>
      <c r="AQ370" s="74"/>
      <c r="AR370" s="74">
        <v>6000</v>
      </c>
      <c r="AS370" s="74">
        <v>6000</v>
      </c>
      <c r="AT370" s="74">
        <v>0</v>
      </c>
      <c r="AU370" s="74">
        <f>AT370/AS370*100</f>
        <v>0</v>
      </c>
      <c r="AV370" s="196"/>
      <c r="AW370" s="196"/>
      <c r="AX370" s="196"/>
      <c r="AY370" s="196"/>
      <c r="AZ370" s="74"/>
      <c r="BA370" s="74"/>
      <c r="BB370" s="74"/>
      <c r="BC370" s="192"/>
      <c r="BD370" s="192"/>
      <c r="BE370" s="74"/>
      <c r="BF370" s="74"/>
      <c r="BG370" s="192"/>
      <c r="BH370" s="74"/>
      <c r="BI370" s="74"/>
      <c r="BJ370" s="74"/>
      <c r="BK370" s="75"/>
      <c r="BL370" s="74"/>
      <c r="BM370" s="74"/>
      <c r="BN370" s="74"/>
      <c r="BO370" s="192"/>
      <c r="BP370" s="192"/>
      <c r="BQ370" s="74"/>
      <c r="BR370" s="74"/>
      <c r="BS370" s="192"/>
      <c r="BT370" s="74"/>
      <c r="BU370" s="74"/>
      <c r="BV370" s="74"/>
      <c r="BW370" s="74"/>
      <c r="BX370" s="73"/>
      <c r="BY370" s="73"/>
      <c r="BZ370" s="74"/>
      <c r="CA370" s="192"/>
      <c r="CB370" s="74"/>
      <c r="CC370" s="74"/>
      <c r="CD370" s="74"/>
      <c r="CE370" s="192"/>
      <c r="CF370" s="74"/>
      <c r="CG370" s="74"/>
      <c r="CH370" s="74"/>
      <c r="CI370" s="74"/>
      <c r="CJ370" s="74"/>
      <c r="CK370" s="74"/>
      <c r="CL370" s="74"/>
      <c r="CM370" s="74"/>
      <c r="CN370" s="73"/>
      <c r="CO370" s="73"/>
      <c r="CP370" s="74"/>
      <c r="CQ370" s="192"/>
      <c r="CR370" s="73"/>
      <c r="CS370" s="73"/>
      <c r="CT370" s="74"/>
      <c r="CU370" s="192"/>
      <c r="CV370" s="74"/>
      <c r="CW370" s="74"/>
      <c r="CX370" s="74"/>
      <c r="CY370" s="192"/>
      <c r="CZ370" s="74"/>
      <c r="DA370" s="74"/>
      <c r="DB370" s="74"/>
      <c r="DC370" s="192"/>
      <c r="DD370" s="74"/>
      <c r="DE370" s="74"/>
      <c r="DF370" s="74"/>
      <c r="DG370" s="192"/>
      <c r="DH370" s="74"/>
      <c r="DI370" s="74"/>
      <c r="DJ370" s="74"/>
      <c r="DK370" s="192"/>
      <c r="DL370" s="74"/>
      <c r="DM370" s="74"/>
      <c r="DN370" s="74"/>
      <c r="DO370" s="192"/>
      <c r="DP370" s="74"/>
      <c r="DQ370" s="74"/>
      <c r="DR370" s="74"/>
      <c r="DS370" s="74"/>
      <c r="DT370" s="74"/>
      <c r="DU370" s="74"/>
      <c r="DV370" s="74"/>
      <c r="DW370" s="74"/>
      <c r="DX370" s="74"/>
      <c r="DY370" s="74"/>
      <c r="DZ370" s="74"/>
      <c r="EA370" s="74"/>
      <c r="EB370" s="74"/>
      <c r="EC370" s="74"/>
      <c r="ED370" s="74"/>
      <c r="EE370" s="74"/>
      <c r="EF370" s="74"/>
      <c r="EG370" s="74"/>
      <c r="EH370" s="74"/>
      <c r="EI370" s="74"/>
      <c r="EJ370" s="192"/>
      <c r="EK370" s="73"/>
      <c r="EL370" s="74"/>
      <c r="EM370" s="75"/>
      <c r="EN370" s="74"/>
      <c r="EO370" s="74"/>
      <c r="EP370" s="74"/>
      <c r="EQ370" s="74"/>
      <c r="ER370" s="74"/>
      <c r="ES370" s="74"/>
      <c r="ET370" s="74"/>
      <c r="EU370" s="74"/>
      <c r="EV370" s="77"/>
      <c r="EW370" s="77"/>
      <c r="EX370" s="77"/>
      <c r="EY370" s="77"/>
      <c r="EZ370" s="74"/>
      <c r="FA370" s="74"/>
      <c r="FB370" s="74"/>
      <c r="FC370" s="74"/>
      <c r="FD370" s="74"/>
      <c r="FE370" s="74"/>
      <c r="FF370" s="74"/>
      <c r="FG370" s="74"/>
      <c r="FH370" s="74"/>
      <c r="FI370" s="74"/>
      <c r="FJ370" s="74"/>
      <c r="FK370" s="74"/>
      <c r="FL370" s="74"/>
      <c r="FM370" s="74"/>
      <c r="FN370" s="74"/>
      <c r="FO370" s="74"/>
      <c r="FP370" s="74"/>
      <c r="FQ370" s="74"/>
      <c r="FR370" s="74"/>
      <c r="FS370" s="74"/>
      <c r="FT370" s="74"/>
      <c r="FU370" s="74"/>
      <c r="FV370" s="74"/>
      <c r="FW370" s="74"/>
      <c r="FX370" s="74"/>
      <c r="FY370" s="74"/>
      <c r="FZ370" s="74"/>
      <c r="GA370" s="74"/>
      <c r="GB370" s="74"/>
      <c r="GC370" s="74"/>
      <c r="GD370" s="74"/>
      <c r="GE370" s="74"/>
      <c r="GF370" s="74"/>
      <c r="GG370" s="74"/>
      <c r="GH370" s="74"/>
      <c r="GI370" s="74"/>
      <c r="GJ370" s="74"/>
      <c r="GK370" s="74"/>
      <c r="GL370" s="74"/>
      <c r="GM370" s="74"/>
      <c r="GN370" s="74"/>
      <c r="GO370" s="74"/>
      <c r="GP370" s="74"/>
      <c r="GQ370" s="74"/>
      <c r="GR370" s="74"/>
      <c r="GS370" s="74"/>
      <c r="GT370" s="74"/>
      <c r="GU370" s="74"/>
      <c r="GV370" s="74"/>
      <c r="GW370" s="74"/>
      <c r="GX370" s="74"/>
      <c r="GY370" s="74"/>
      <c r="GZ370" s="74"/>
      <c r="HA370" s="74"/>
      <c r="HB370" s="74"/>
      <c r="HC370" s="74"/>
      <c r="HD370" s="74"/>
      <c r="HE370" s="74"/>
      <c r="HF370" s="74"/>
      <c r="HG370" s="74"/>
      <c r="HH370" s="74"/>
      <c r="HI370" s="74"/>
      <c r="HJ370" s="74"/>
      <c r="HK370" s="74"/>
      <c r="HL370" s="74"/>
      <c r="HM370" s="74"/>
      <c r="HN370" s="74"/>
      <c r="HO370" s="74"/>
      <c r="HP370" s="74"/>
      <c r="HQ370" s="74"/>
      <c r="HR370" s="74"/>
      <c r="HS370" s="74"/>
      <c r="HT370" s="74"/>
      <c r="HU370" s="74"/>
      <c r="HV370" s="74"/>
      <c r="HW370" s="74"/>
      <c r="HX370" s="74"/>
      <c r="HY370" s="74"/>
      <c r="HZ370" s="74"/>
      <c r="IA370" s="74"/>
      <c r="IB370" s="74"/>
      <c r="IC370" s="74"/>
      <c r="ID370" s="74"/>
      <c r="IE370" s="74"/>
      <c r="IF370" s="74"/>
      <c r="IG370" s="74"/>
      <c r="IH370" s="74"/>
      <c r="II370" s="74"/>
      <c r="IJ370" s="74"/>
      <c r="IK370" s="74"/>
      <c r="IL370" s="74"/>
      <c r="IM370" s="74"/>
    </row>
    <row r="371" spans="1:247" ht="16.5" customHeight="1" x14ac:dyDescent="0.25">
      <c r="A371" s="10" t="s">
        <v>468</v>
      </c>
      <c r="B371" s="157">
        <f t="shared" si="1037"/>
        <v>0</v>
      </c>
      <c r="C371" s="157">
        <f t="shared" si="1038"/>
        <v>0</v>
      </c>
      <c r="D371" s="157">
        <f t="shared" si="1039"/>
        <v>0</v>
      </c>
      <c r="E371" s="157"/>
      <c r="F371" s="229">
        <f t="shared" si="1036"/>
        <v>0</v>
      </c>
      <c r="G371" s="74"/>
      <c r="H371" s="74"/>
      <c r="I371" s="74"/>
      <c r="J371" s="74"/>
      <c r="K371" s="74"/>
      <c r="L371" s="74"/>
      <c r="M371" s="74"/>
      <c r="N371" s="74"/>
      <c r="O371" s="73"/>
      <c r="P371" s="74"/>
      <c r="Q371" s="74"/>
      <c r="R371" s="74"/>
      <c r="S371" s="74"/>
      <c r="T371" s="74"/>
      <c r="U371" s="74"/>
      <c r="V371" s="74"/>
      <c r="W371" s="73"/>
      <c r="X371" s="74"/>
      <c r="Y371" s="74"/>
      <c r="Z371" s="74"/>
      <c r="AA371" s="74"/>
      <c r="AB371" s="74"/>
      <c r="AC371" s="74"/>
      <c r="AD371" s="74"/>
      <c r="AE371" s="74"/>
      <c r="AF371" s="74"/>
      <c r="AG371" s="74"/>
      <c r="AH371" s="74"/>
      <c r="AI371" s="74"/>
      <c r="AJ371" s="74"/>
      <c r="AK371" s="74"/>
      <c r="AL371" s="74"/>
      <c r="AM371" s="74"/>
      <c r="AN371" s="74"/>
      <c r="AO371" s="74"/>
      <c r="AP371" s="74"/>
      <c r="AQ371" s="74"/>
      <c r="AR371" s="74"/>
      <c r="AS371" s="74"/>
      <c r="AT371" s="74"/>
      <c r="AU371" s="74"/>
      <c r="AV371" s="196"/>
      <c r="AW371" s="196"/>
      <c r="AX371" s="196"/>
      <c r="AY371" s="196"/>
      <c r="AZ371" s="74"/>
      <c r="BA371" s="74"/>
      <c r="BB371" s="74"/>
      <c r="BC371" s="192"/>
      <c r="BD371" s="192"/>
      <c r="BE371" s="74"/>
      <c r="BF371" s="74"/>
      <c r="BG371" s="192"/>
      <c r="BH371" s="74"/>
      <c r="BI371" s="74"/>
      <c r="BJ371" s="74"/>
      <c r="BK371" s="75"/>
      <c r="BL371" s="74"/>
      <c r="BM371" s="74"/>
      <c r="BN371" s="74"/>
      <c r="BO371" s="192"/>
      <c r="BP371" s="192"/>
      <c r="BQ371" s="74"/>
      <c r="BR371" s="74"/>
      <c r="BS371" s="192"/>
      <c r="BT371" s="74"/>
      <c r="BU371" s="74"/>
      <c r="BV371" s="74"/>
      <c r="BW371" s="74"/>
      <c r="BX371" s="73"/>
      <c r="BY371" s="73"/>
      <c r="BZ371" s="74"/>
      <c r="CA371" s="192"/>
      <c r="CB371" s="74"/>
      <c r="CC371" s="74"/>
      <c r="CD371" s="74"/>
      <c r="CE371" s="192"/>
      <c r="CF371" s="74"/>
      <c r="CG371" s="74"/>
      <c r="CH371" s="74"/>
      <c r="CI371" s="74"/>
      <c r="CJ371" s="74"/>
      <c r="CK371" s="74"/>
      <c r="CL371" s="74"/>
      <c r="CM371" s="74"/>
      <c r="CN371" s="73"/>
      <c r="CO371" s="73"/>
      <c r="CP371" s="74"/>
      <c r="CQ371" s="192"/>
      <c r="CR371" s="73"/>
      <c r="CS371" s="73"/>
      <c r="CT371" s="74"/>
      <c r="CU371" s="192"/>
      <c r="CV371" s="74"/>
      <c r="CW371" s="74"/>
      <c r="CX371" s="74"/>
      <c r="CY371" s="192"/>
      <c r="CZ371" s="74"/>
      <c r="DA371" s="74"/>
      <c r="DB371" s="74"/>
      <c r="DC371" s="192"/>
      <c r="DD371" s="74"/>
      <c r="DE371" s="74"/>
      <c r="DF371" s="74"/>
      <c r="DG371" s="192"/>
      <c r="DH371" s="74"/>
      <c r="DI371" s="74"/>
      <c r="DJ371" s="74"/>
      <c r="DK371" s="192"/>
      <c r="DL371" s="74"/>
      <c r="DM371" s="74"/>
      <c r="DN371" s="74"/>
      <c r="DO371" s="192"/>
      <c r="DP371" s="74"/>
      <c r="DQ371" s="74"/>
      <c r="DR371" s="74"/>
      <c r="DS371" s="74"/>
      <c r="DT371" s="74"/>
      <c r="DU371" s="74"/>
      <c r="DV371" s="74"/>
      <c r="DW371" s="74"/>
      <c r="DX371" s="74"/>
      <c r="DY371" s="74"/>
      <c r="DZ371" s="74"/>
      <c r="EA371" s="74"/>
      <c r="EB371" s="74"/>
      <c r="EC371" s="74"/>
      <c r="ED371" s="74"/>
      <c r="EE371" s="74"/>
      <c r="EF371" s="74"/>
      <c r="EG371" s="74"/>
      <c r="EH371" s="74"/>
      <c r="EI371" s="74"/>
      <c r="EJ371" s="192"/>
      <c r="EK371" s="73"/>
      <c r="EL371" s="74"/>
      <c r="EM371" s="192"/>
      <c r="EN371" s="74"/>
      <c r="EO371" s="74"/>
      <c r="EP371" s="74"/>
      <c r="EQ371" s="74"/>
      <c r="ER371" s="74"/>
      <c r="ES371" s="74"/>
      <c r="ET371" s="74"/>
      <c r="EU371" s="74"/>
      <c r="EV371" s="77"/>
      <c r="EW371" s="77"/>
      <c r="EX371" s="77"/>
      <c r="EY371" s="77"/>
      <c r="EZ371" s="74"/>
      <c r="FA371" s="74"/>
      <c r="FB371" s="74"/>
      <c r="FC371" s="74"/>
      <c r="FD371" s="74"/>
      <c r="FE371" s="74"/>
      <c r="FF371" s="74"/>
      <c r="FG371" s="74"/>
      <c r="FH371" s="74"/>
      <c r="FI371" s="74"/>
      <c r="FJ371" s="74"/>
      <c r="FK371" s="74"/>
      <c r="FL371" s="74"/>
      <c r="FM371" s="74"/>
      <c r="FN371" s="74"/>
      <c r="FO371" s="74"/>
      <c r="FP371" s="74"/>
      <c r="FQ371" s="74"/>
      <c r="FR371" s="74"/>
      <c r="FS371" s="74"/>
      <c r="FT371" s="74"/>
      <c r="FU371" s="74"/>
      <c r="FV371" s="74"/>
      <c r="FW371" s="74"/>
      <c r="FX371" s="74"/>
      <c r="FY371" s="74"/>
      <c r="FZ371" s="74"/>
      <c r="GA371" s="74"/>
      <c r="GB371" s="74"/>
      <c r="GC371" s="74"/>
      <c r="GD371" s="74"/>
      <c r="GE371" s="74"/>
      <c r="GF371" s="74"/>
      <c r="GG371" s="74"/>
      <c r="GH371" s="74"/>
      <c r="GI371" s="74"/>
      <c r="GJ371" s="74"/>
      <c r="GK371" s="74"/>
      <c r="GL371" s="74"/>
      <c r="GM371" s="74"/>
      <c r="GN371" s="74"/>
      <c r="GO371" s="74"/>
      <c r="GP371" s="74"/>
      <c r="GQ371" s="74"/>
      <c r="GR371" s="74"/>
      <c r="GS371" s="74"/>
      <c r="GT371" s="74"/>
      <c r="GU371" s="74"/>
      <c r="GV371" s="74"/>
      <c r="GW371" s="74"/>
      <c r="GX371" s="74"/>
      <c r="GY371" s="74"/>
      <c r="GZ371" s="74"/>
      <c r="HA371" s="74"/>
      <c r="HB371" s="74"/>
      <c r="HC371" s="74"/>
      <c r="HD371" s="74"/>
      <c r="HE371" s="74"/>
      <c r="HF371" s="74"/>
      <c r="HG371" s="74"/>
      <c r="HH371" s="74"/>
      <c r="HI371" s="74"/>
      <c r="HJ371" s="74"/>
      <c r="HK371" s="74"/>
      <c r="HL371" s="74"/>
      <c r="HM371" s="74"/>
      <c r="HN371" s="74"/>
      <c r="HO371" s="74"/>
      <c r="HP371" s="74"/>
      <c r="HQ371" s="74"/>
      <c r="HR371" s="74"/>
      <c r="HS371" s="74"/>
      <c r="HT371" s="74"/>
      <c r="HU371" s="74"/>
      <c r="HV371" s="74"/>
      <c r="HW371" s="74"/>
      <c r="HX371" s="74"/>
      <c r="HY371" s="74"/>
      <c r="HZ371" s="74"/>
      <c r="IA371" s="74"/>
      <c r="IB371" s="74"/>
      <c r="IC371" s="74"/>
      <c r="ID371" s="74"/>
      <c r="IE371" s="74"/>
      <c r="IF371" s="74"/>
      <c r="IG371" s="74"/>
      <c r="IH371" s="74"/>
      <c r="II371" s="74"/>
      <c r="IJ371" s="74"/>
      <c r="IK371" s="74"/>
      <c r="IL371" s="74"/>
      <c r="IM371" s="74"/>
    </row>
    <row r="372" spans="1:247" ht="16.5" customHeight="1" x14ac:dyDescent="0.25">
      <c r="A372" s="10" t="s">
        <v>237</v>
      </c>
      <c r="B372" s="157">
        <f t="shared" si="1037"/>
        <v>1644</v>
      </c>
      <c r="C372" s="157">
        <f t="shared" si="1038"/>
        <v>2834</v>
      </c>
      <c r="D372" s="157">
        <f t="shared" si="1039"/>
        <v>2834</v>
      </c>
      <c r="E372" s="157"/>
      <c r="F372" s="229">
        <f t="shared" si="1036"/>
        <v>0</v>
      </c>
      <c r="G372" s="74">
        <f t="shared" ref="G372:G398" si="1105">F372/C372*100</f>
        <v>0</v>
      </c>
      <c r="H372" s="74"/>
      <c r="I372" s="74"/>
      <c r="J372" s="74"/>
      <c r="K372" s="74"/>
      <c r="L372" s="74"/>
      <c r="M372" s="74"/>
      <c r="N372" s="74"/>
      <c r="O372" s="73"/>
      <c r="P372" s="74"/>
      <c r="Q372" s="74"/>
      <c r="R372" s="74"/>
      <c r="S372" s="74"/>
      <c r="T372" s="74"/>
      <c r="U372" s="74"/>
      <c r="V372" s="74"/>
      <c r="W372" s="73"/>
      <c r="X372" s="74"/>
      <c r="Y372" s="74"/>
      <c r="Z372" s="74"/>
      <c r="AA372" s="74"/>
      <c r="AB372" s="74"/>
      <c r="AC372" s="74"/>
      <c r="AD372" s="74"/>
      <c r="AE372" s="74"/>
      <c r="AF372" s="74"/>
      <c r="AG372" s="74"/>
      <c r="AH372" s="74"/>
      <c r="AI372" s="74"/>
      <c r="AJ372" s="74"/>
      <c r="AK372" s="74"/>
      <c r="AL372" s="74"/>
      <c r="AM372" s="74"/>
      <c r="AN372" s="74"/>
      <c r="AO372" s="74"/>
      <c r="AP372" s="74"/>
      <c r="AQ372" s="74"/>
      <c r="AR372" s="74"/>
      <c r="AS372" s="74"/>
      <c r="AT372" s="74"/>
      <c r="AU372" s="74"/>
      <c r="AV372" s="196"/>
      <c r="AW372" s="196"/>
      <c r="AX372" s="196"/>
      <c r="AY372" s="196"/>
      <c r="AZ372" s="74"/>
      <c r="BA372" s="74"/>
      <c r="BB372" s="74"/>
      <c r="BC372" s="192"/>
      <c r="BD372" s="192"/>
      <c r="BE372" s="74"/>
      <c r="BF372" s="74"/>
      <c r="BG372" s="192"/>
      <c r="BH372" s="74">
        <v>1644</v>
      </c>
      <c r="BI372" s="74">
        <v>1644</v>
      </c>
      <c r="BJ372" s="74">
        <v>0</v>
      </c>
      <c r="BK372" s="75">
        <f t="shared" si="1040"/>
        <v>0</v>
      </c>
      <c r="BL372" s="74"/>
      <c r="BM372" s="74"/>
      <c r="BN372" s="74"/>
      <c r="BO372" s="192"/>
      <c r="BP372" s="192"/>
      <c r="BQ372" s="74"/>
      <c r="BR372" s="74"/>
      <c r="BS372" s="192"/>
      <c r="BT372" s="74"/>
      <c r="BU372" s="74"/>
      <c r="BV372" s="74"/>
      <c r="BW372" s="74"/>
      <c r="BX372" s="73"/>
      <c r="BY372" s="73"/>
      <c r="BZ372" s="74"/>
      <c r="CA372" s="192"/>
      <c r="CB372" s="74"/>
      <c r="CC372" s="74"/>
      <c r="CD372" s="74"/>
      <c r="CE372" s="192"/>
      <c r="CF372" s="74"/>
      <c r="CG372" s="74"/>
      <c r="CH372" s="74"/>
      <c r="CI372" s="74"/>
      <c r="CJ372" s="74"/>
      <c r="CK372" s="74"/>
      <c r="CL372" s="74"/>
      <c r="CM372" s="74"/>
      <c r="CN372" s="73"/>
      <c r="CO372" s="73"/>
      <c r="CP372" s="74"/>
      <c r="CQ372" s="192"/>
      <c r="CR372" s="73"/>
      <c r="CS372" s="73"/>
      <c r="CT372" s="74"/>
      <c r="CU372" s="192"/>
      <c r="CV372" s="74"/>
      <c r="CW372" s="74"/>
      <c r="CX372" s="74"/>
      <c r="CY372" s="192"/>
      <c r="CZ372" s="74"/>
      <c r="DA372" s="74"/>
      <c r="DB372" s="74"/>
      <c r="DC372" s="192"/>
      <c r="DD372" s="74"/>
      <c r="DE372" s="74"/>
      <c r="DF372" s="74"/>
      <c r="DG372" s="192"/>
      <c r="DH372" s="74"/>
      <c r="DI372" s="74"/>
      <c r="DJ372" s="74"/>
      <c r="DK372" s="192"/>
      <c r="DL372" s="74"/>
      <c r="DM372" s="74"/>
      <c r="DN372" s="74"/>
      <c r="DO372" s="192"/>
      <c r="DP372" s="74"/>
      <c r="DQ372" s="74"/>
      <c r="DR372" s="74"/>
      <c r="DS372" s="74"/>
      <c r="DT372" s="74"/>
      <c r="DU372" s="74"/>
      <c r="DV372" s="74"/>
      <c r="DW372" s="74"/>
      <c r="DX372" s="74"/>
      <c r="DY372" s="74"/>
      <c r="DZ372" s="74"/>
      <c r="EA372" s="74"/>
      <c r="EB372" s="74"/>
      <c r="EC372" s="74"/>
      <c r="ED372" s="74"/>
      <c r="EE372" s="74"/>
      <c r="EF372" s="74"/>
      <c r="EG372" s="74"/>
      <c r="EH372" s="74"/>
      <c r="EI372" s="74"/>
      <c r="EJ372" s="192"/>
      <c r="EK372" s="73"/>
      <c r="EL372" s="74"/>
      <c r="EM372" s="192"/>
      <c r="EN372" s="74"/>
      <c r="EO372" s="74"/>
      <c r="EP372" s="74"/>
      <c r="EQ372" s="74"/>
      <c r="ER372" s="74"/>
      <c r="ES372" s="74"/>
      <c r="ET372" s="74"/>
      <c r="EU372" s="74"/>
      <c r="EV372" s="77"/>
      <c r="EW372" s="77"/>
      <c r="EX372" s="77"/>
      <c r="EY372" s="77"/>
      <c r="EZ372" s="74"/>
      <c r="FA372" s="74"/>
      <c r="FB372" s="74"/>
      <c r="FC372" s="74"/>
      <c r="FD372" s="74"/>
      <c r="FE372" s="74"/>
      <c r="FF372" s="74"/>
      <c r="FG372" s="74"/>
      <c r="FH372" s="74"/>
      <c r="FI372" s="74"/>
      <c r="FJ372" s="74"/>
      <c r="FK372" s="74"/>
      <c r="FL372" s="74"/>
      <c r="FM372" s="74"/>
      <c r="FN372" s="74"/>
      <c r="FO372" s="74"/>
      <c r="FP372" s="74"/>
      <c r="FQ372" s="74"/>
      <c r="FR372" s="74"/>
      <c r="FS372" s="74"/>
      <c r="FT372" s="74"/>
      <c r="FU372" s="74"/>
      <c r="FV372" s="74"/>
      <c r="FW372" s="74"/>
      <c r="FX372" s="74"/>
      <c r="FY372" s="74"/>
      <c r="FZ372" s="74"/>
      <c r="GA372" s="74"/>
      <c r="GB372" s="74"/>
      <c r="GC372" s="74"/>
      <c r="GD372" s="74"/>
      <c r="GE372" s="74"/>
      <c r="GF372" s="74"/>
      <c r="GG372" s="74">
        <v>1190</v>
      </c>
      <c r="GH372" s="74">
        <v>0</v>
      </c>
      <c r="GI372" s="74"/>
      <c r="GJ372" s="74"/>
      <c r="GK372" s="74"/>
      <c r="GL372" s="74"/>
      <c r="GM372" s="74"/>
      <c r="GN372" s="74"/>
      <c r="GO372" s="74"/>
      <c r="GP372" s="74"/>
      <c r="GQ372" s="74"/>
      <c r="GR372" s="74"/>
      <c r="GS372" s="74"/>
      <c r="GT372" s="74"/>
      <c r="GU372" s="74"/>
      <c r="GV372" s="74"/>
      <c r="GW372" s="74"/>
      <c r="GX372" s="74"/>
      <c r="GY372" s="74"/>
      <c r="GZ372" s="74"/>
      <c r="HA372" s="74"/>
      <c r="HB372" s="74"/>
      <c r="HC372" s="74"/>
      <c r="HD372" s="74"/>
      <c r="HE372" s="74"/>
      <c r="HF372" s="74"/>
      <c r="HG372" s="74"/>
      <c r="HH372" s="74"/>
      <c r="HI372" s="74"/>
      <c r="HJ372" s="74"/>
      <c r="HK372" s="74"/>
      <c r="HL372" s="74"/>
      <c r="HM372" s="74"/>
      <c r="HN372" s="74"/>
      <c r="HO372" s="74"/>
      <c r="HP372" s="74"/>
      <c r="HQ372" s="74"/>
      <c r="HR372" s="74"/>
      <c r="HS372" s="74"/>
      <c r="HT372" s="74"/>
      <c r="HU372" s="74"/>
      <c r="HV372" s="74"/>
      <c r="HW372" s="74"/>
      <c r="HX372" s="74"/>
      <c r="HY372" s="74"/>
      <c r="HZ372" s="74"/>
      <c r="IA372" s="74"/>
      <c r="IB372" s="74"/>
      <c r="IC372" s="74"/>
      <c r="ID372" s="74"/>
      <c r="IE372" s="74"/>
      <c r="IF372" s="74"/>
      <c r="IG372" s="74"/>
      <c r="IH372" s="74"/>
      <c r="II372" s="74"/>
      <c r="IJ372" s="74"/>
      <c r="IK372" s="74"/>
      <c r="IL372" s="74"/>
      <c r="IM372" s="74"/>
    </row>
    <row r="373" spans="1:247" ht="16.5" customHeight="1" x14ac:dyDescent="0.25">
      <c r="A373" s="10" t="s">
        <v>281</v>
      </c>
      <c r="B373" s="157">
        <f t="shared" si="1037"/>
        <v>6537</v>
      </c>
      <c r="C373" s="157">
        <f t="shared" si="1038"/>
        <v>6537</v>
      </c>
      <c r="D373" s="157">
        <f t="shared" si="1039"/>
        <v>6537</v>
      </c>
      <c r="E373" s="157"/>
      <c r="F373" s="229">
        <f t="shared" si="1036"/>
        <v>0</v>
      </c>
      <c r="G373" s="74">
        <f t="shared" si="1105"/>
        <v>0</v>
      </c>
      <c r="H373" s="74"/>
      <c r="I373" s="74"/>
      <c r="J373" s="74"/>
      <c r="K373" s="74"/>
      <c r="L373" s="74"/>
      <c r="M373" s="74"/>
      <c r="N373" s="74"/>
      <c r="O373" s="73"/>
      <c r="P373" s="74"/>
      <c r="Q373" s="74"/>
      <c r="R373" s="74"/>
      <c r="S373" s="74"/>
      <c r="T373" s="74"/>
      <c r="U373" s="74"/>
      <c r="V373" s="74"/>
      <c r="W373" s="73"/>
      <c r="X373" s="74"/>
      <c r="Y373" s="74"/>
      <c r="Z373" s="74"/>
      <c r="AA373" s="74"/>
      <c r="AB373" s="74"/>
      <c r="AC373" s="74"/>
      <c r="AD373" s="74"/>
      <c r="AE373" s="74"/>
      <c r="AF373" s="74"/>
      <c r="AG373" s="74"/>
      <c r="AH373" s="74"/>
      <c r="AI373" s="74"/>
      <c r="AJ373" s="74"/>
      <c r="AK373" s="74"/>
      <c r="AL373" s="74"/>
      <c r="AM373" s="74"/>
      <c r="AN373" s="74"/>
      <c r="AO373" s="74"/>
      <c r="AP373" s="74"/>
      <c r="AQ373" s="74"/>
      <c r="AR373" s="74"/>
      <c r="AS373" s="74"/>
      <c r="AT373" s="74"/>
      <c r="AU373" s="74"/>
      <c r="AV373" s="196"/>
      <c r="AW373" s="196"/>
      <c r="AX373" s="196"/>
      <c r="AY373" s="196"/>
      <c r="AZ373" s="74"/>
      <c r="BA373" s="74"/>
      <c r="BB373" s="74"/>
      <c r="BC373" s="192"/>
      <c r="BD373" s="192"/>
      <c r="BE373" s="74"/>
      <c r="BF373" s="74"/>
      <c r="BG373" s="192"/>
      <c r="BH373" s="74">
        <v>6537</v>
      </c>
      <c r="BI373" s="74">
        <v>6537</v>
      </c>
      <c r="BJ373" s="74">
        <v>0</v>
      </c>
      <c r="BK373" s="75">
        <f t="shared" si="1040"/>
        <v>0</v>
      </c>
      <c r="BL373" s="74"/>
      <c r="BM373" s="74"/>
      <c r="BN373" s="74"/>
      <c r="BO373" s="192"/>
      <c r="BP373" s="192"/>
      <c r="BQ373" s="74"/>
      <c r="BR373" s="74"/>
      <c r="BS373" s="192"/>
      <c r="BT373" s="74"/>
      <c r="BU373" s="74"/>
      <c r="BV373" s="74"/>
      <c r="BW373" s="74"/>
      <c r="BX373" s="73"/>
      <c r="BY373" s="73"/>
      <c r="BZ373" s="74"/>
      <c r="CA373" s="192"/>
      <c r="CB373" s="74"/>
      <c r="CC373" s="74"/>
      <c r="CD373" s="74"/>
      <c r="CE373" s="192"/>
      <c r="CF373" s="74"/>
      <c r="CG373" s="74"/>
      <c r="CH373" s="74"/>
      <c r="CI373" s="74"/>
      <c r="CJ373" s="74"/>
      <c r="CK373" s="74"/>
      <c r="CL373" s="74"/>
      <c r="CM373" s="74"/>
      <c r="CN373" s="73"/>
      <c r="CO373" s="73"/>
      <c r="CP373" s="74"/>
      <c r="CQ373" s="192"/>
      <c r="CR373" s="73"/>
      <c r="CS373" s="73"/>
      <c r="CT373" s="74"/>
      <c r="CU373" s="192"/>
      <c r="CV373" s="74"/>
      <c r="CW373" s="74"/>
      <c r="CX373" s="74"/>
      <c r="CY373" s="192"/>
      <c r="CZ373" s="74"/>
      <c r="DA373" s="74"/>
      <c r="DB373" s="74"/>
      <c r="DC373" s="192"/>
      <c r="DD373" s="74"/>
      <c r="DE373" s="74"/>
      <c r="DF373" s="74"/>
      <c r="DG373" s="192"/>
      <c r="DH373" s="74"/>
      <c r="DI373" s="74"/>
      <c r="DJ373" s="74"/>
      <c r="DK373" s="192"/>
      <c r="DL373" s="74"/>
      <c r="DM373" s="74"/>
      <c r="DN373" s="74"/>
      <c r="DO373" s="192"/>
      <c r="DP373" s="74"/>
      <c r="DQ373" s="74"/>
      <c r="DR373" s="74"/>
      <c r="DS373" s="74"/>
      <c r="DT373" s="74"/>
      <c r="DU373" s="74"/>
      <c r="DV373" s="74"/>
      <c r="DW373" s="74"/>
      <c r="DX373" s="74"/>
      <c r="DY373" s="74"/>
      <c r="DZ373" s="74"/>
      <c r="EA373" s="74"/>
      <c r="EB373" s="74"/>
      <c r="EC373" s="74"/>
      <c r="ED373" s="74"/>
      <c r="EE373" s="74"/>
      <c r="EF373" s="74"/>
      <c r="EG373" s="74"/>
      <c r="EH373" s="74"/>
      <c r="EI373" s="74"/>
      <c r="EJ373" s="192"/>
      <c r="EK373" s="73"/>
      <c r="EL373" s="74"/>
      <c r="EM373" s="192"/>
      <c r="EN373" s="74"/>
      <c r="EO373" s="74"/>
      <c r="EP373" s="74"/>
      <c r="EQ373" s="74"/>
      <c r="ER373" s="74"/>
      <c r="ES373" s="74"/>
      <c r="ET373" s="74"/>
      <c r="EU373" s="74"/>
      <c r="EV373" s="77"/>
      <c r="EW373" s="77"/>
      <c r="EX373" s="77"/>
      <c r="EY373" s="77"/>
      <c r="EZ373" s="74"/>
      <c r="FA373" s="74"/>
      <c r="FB373" s="74"/>
      <c r="FC373" s="74"/>
      <c r="FD373" s="74"/>
      <c r="FE373" s="74"/>
      <c r="FF373" s="74"/>
      <c r="FG373" s="74"/>
      <c r="FH373" s="74"/>
      <c r="FI373" s="74"/>
      <c r="FJ373" s="74"/>
      <c r="FK373" s="74"/>
      <c r="FL373" s="74"/>
      <c r="FM373" s="74"/>
      <c r="FN373" s="74"/>
      <c r="FO373" s="74"/>
      <c r="FP373" s="74"/>
      <c r="FQ373" s="74"/>
      <c r="FR373" s="74"/>
      <c r="FS373" s="74"/>
      <c r="FT373" s="74"/>
      <c r="FU373" s="74"/>
      <c r="FV373" s="74"/>
      <c r="FW373" s="74"/>
      <c r="FX373" s="74"/>
      <c r="FY373" s="74"/>
      <c r="FZ373" s="74"/>
      <c r="GA373" s="74"/>
      <c r="GB373" s="74"/>
      <c r="GC373" s="74"/>
      <c r="GD373" s="74"/>
      <c r="GE373" s="74"/>
      <c r="GF373" s="74"/>
      <c r="GG373" s="74"/>
      <c r="GH373" s="74"/>
      <c r="GI373" s="74"/>
      <c r="GJ373" s="74"/>
      <c r="GK373" s="74"/>
      <c r="GL373" s="74"/>
      <c r="GM373" s="74"/>
      <c r="GN373" s="74"/>
      <c r="GO373" s="74"/>
      <c r="GP373" s="74"/>
      <c r="GQ373" s="74"/>
      <c r="GR373" s="74"/>
      <c r="GS373" s="74"/>
      <c r="GT373" s="74"/>
      <c r="GU373" s="74"/>
      <c r="GV373" s="74"/>
      <c r="GW373" s="74"/>
      <c r="GX373" s="74"/>
      <c r="GY373" s="74"/>
      <c r="GZ373" s="74"/>
      <c r="HA373" s="74"/>
      <c r="HB373" s="74"/>
      <c r="HC373" s="74"/>
      <c r="HD373" s="74"/>
      <c r="HE373" s="74"/>
      <c r="HF373" s="74"/>
      <c r="HG373" s="74"/>
      <c r="HH373" s="74"/>
      <c r="HI373" s="74"/>
      <c r="HJ373" s="74"/>
      <c r="HK373" s="74"/>
      <c r="HL373" s="74"/>
      <c r="HM373" s="74"/>
      <c r="HN373" s="74"/>
      <c r="HO373" s="74"/>
      <c r="HP373" s="74"/>
      <c r="HQ373" s="74"/>
      <c r="HR373" s="74"/>
      <c r="HS373" s="74"/>
      <c r="HT373" s="74"/>
      <c r="HU373" s="74"/>
      <c r="HV373" s="74"/>
      <c r="HW373" s="74"/>
      <c r="HX373" s="74"/>
      <c r="HY373" s="74"/>
      <c r="HZ373" s="74"/>
      <c r="IA373" s="74"/>
      <c r="IB373" s="74"/>
      <c r="IC373" s="74"/>
      <c r="ID373" s="74"/>
      <c r="IE373" s="74"/>
      <c r="IF373" s="74"/>
      <c r="IG373" s="74"/>
      <c r="IH373" s="74"/>
      <c r="II373" s="74"/>
      <c r="IJ373" s="74"/>
      <c r="IK373" s="74"/>
      <c r="IL373" s="74"/>
      <c r="IM373" s="74"/>
    </row>
    <row r="374" spans="1:247" ht="16.5" customHeight="1" x14ac:dyDescent="0.25">
      <c r="A374" s="10" t="s">
        <v>467</v>
      </c>
      <c r="B374" s="157">
        <f t="shared" si="1037"/>
        <v>2904</v>
      </c>
      <c r="C374" s="157">
        <f t="shared" si="1038"/>
        <v>6561.2587599999988</v>
      </c>
      <c r="D374" s="157">
        <f t="shared" si="1039"/>
        <v>6561.2587599999988</v>
      </c>
      <c r="E374" s="157"/>
      <c r="F374" s="229">
        <f t="shared" si="1036"/>
        <v>0</v>
      </c>
      <c r="G374" s="74">
        <f t="shared" si="1105"/>
        <v>0</v>
      </c>
      <c r="H374" s="74"/>
      <c r="I374" s="74"/>
      <c r="J374" s="74"/>
      <c r="K374" s="74"/>
      <c r="L374" s="74"/>
      <c r="M374" s="74"/>
      <c r="N374" s="74"/>
      <c r="O374" s="73"/>
      <c r="P374" s="74"/>
      <c r="Q374" s="74"/>
      <c r="R374" s="74"/>
      <c r="S374" s="74"/>
      <c r="T374" s="74"/>
      <c r="U374" s="74"/>
      <c r="V374" s="74"/>
      <c r="W374" s="73"/>
      <c r="X374" s="74"/>
      <c r="Y374" s="74"/>
      <c r="Z374" s="74"/>
      <c r="AA374" s="74"/>
      <c r="AB374" s="74"/>
      <c r="AC374" s="74"/>
      <c r="AD374" s="74"/>
      <c r="AE374" s="74"/>
      <c r="AF374" s="74"/>
      <c r="AG374" s="74"/>
      <c r="AH374" s="74"/>
      <c r="AI374" s="74"/>
      <c r="AJ374" s="74"/>
      <c r="AK374" s="74"/>
      <c r="AL374" s="74"/>
      <c r="AM374" s="74"/>
      <c r="AN374" s="74"/>
      <c r="AO374" s="74"/>
      <c r="AP374" s="74"/>
      <c r="AQ374" s="74"/>
      <c r="AR374" s="74"/>
      <c r="AS374" s="74"/>
      <c r="AT374" s="74"/>
      <c r="AU374" s="74"/>
      <c r="AV374" s="196"/>
      <c r="AW374" s="196"/>
      <c r="AX374" s="196"/>
      <c r="AY374" s="196"/>
      <c r="AZ374" s="74"/>
      <c r="BA374" s="74"/>
      <c r="BB374" s="74"/>
      <c r="BC374" s="192"/>
      <c r="BD374" s="192"/>
      <c r="BE374" s="74"/>
      <c r="BF374" s="74"/>
      <c r="BG374" s="192"/>
      <c r="BH374" s="74">
        <v>2904</v>
      </c>
      <c r="BI374" s="74">
        <v>2904</v>
      </c>
      <c r="BJ374" s="74">
        <v>0</v>
      </c>
      <c r="BK374" s="75">
        <f t="shared" si="1040"/>
        <v>0</v>
      </c>
      <c r="BL374" s="74"/>
      <c r="BM374" s="74"/>
      <c r="BN374" s="74"/>
      <c r="BO374" s="192"/>
      <c r="BP374" s="192"/>
      <c r="BQ374" s="74"/>
      <c r="BR374" s="74"/>
      <c r="BS374" s="192"/>
      <c r="BT374" s="74"/>
      <c r="BU374" s="74">
        <v>2402.1087599999996</v>
      </c>
      <c r="BV374" s="74"/>
      <c r="BW374" s="74"/>
      <c r="BX374" s="73"/>
      <c r="BY374" s="73"/>
      <c r="BZ374" s="74"/>
      <c r="CA374" s="192"/>
      <c r="CB374" s="74"/>
      <c r="CC374" s="74"/>
      <c r="CD374" s="74"/>
      <c r="CE374" s="192"/>
      <c r="CF374" s="74"/>
      <c r="CG374" s="74"/>
      <c r="CH374" s="74"/>
      <c r="CI374" s="74"/>
      <c r="CJ374" s="74"/>
      <c r="CK374" s="74"/>
      <c r="CL374" s="74"/>
      <c r="CM374" s="74"/>
      <c r="CN374" s="73"/>
      <c r="CO374" s="73"/>
      <c r="CP374" s="74"/>
      <c r="CQ374" s="192"/>
      <c r="CR374" s="73"/>
      <c r="CS374" s="73"/>
      <c r="CT374" s="74"/>
      <c r="CU374" s="192"/>
      <c r="CV374" s="74"/>
      <c r="CW374" s="74"/>
      <c r="CX374" s="74"/>
      <c r="CY374" s="192"/>
      <c r="CZ374" s="74"/>
      <c r="DA374" s="74"/>
      <c r="DB374" s="74"/>
      <c r="DC374" s="192"/>
      <c r="DD374" s="74"/>
      <c r="DE374" s="74"/>
      <c r="DF374" s="74"/>
      <c r="DG374" s="192"/>
      <c r="DH374" s="74"/>
      <c r="DI374" s="74"/>
      <c r="DJ374" s="74"/>
      <c r="DK374" s="192"/>
      <c r="DL374" s="74"/>
      <c r="DM374" s="74"/>
      <c r="DN374" s="74"/>
      <c r="DO374" s="192"/>
      <c r="DP374" s="74"/>
      <c r="DQ374" s="74"/>
      <c r="DR374" s="74"/>
      <c r="DS374" s="74"/>
      <c r="DT374" s="74"/>
      <c r="DU374" s="74"/>
      <c r="DV374" s="74"/>
      <c r="DW374" s="74"/>
      <c r="DX374" s="74"/>
      <c r="DY374" s="74"/>
      <c r="DZ374" s="74"/>
      <c r="EA374" s="74"/>
      <c r="EB374" s="74"/>
      <c r="EC374" s="74"/>
      <c r="ED374" s="74"/>
      <c r="EE374" s="74"/>
      <c r="EF374" s="74"/>
      <c r="EG374" s="74"/>
      <c r="EH374" s="74"/>
      <c r="EI374" s="74"/>
      <c r="EJ374" s="192"/>
      <c r="EK374" s="73"/>
      <c r="EL374" s="74"/>
      <c r="EM374" s="192"/>
      <c r="EN374" s="74"/>
      <c r="EO374" s="74"/>
      <c r="EP374" s="74"/>
      <c r="EQ374" s="74"/>
      <c r="ER374" s="74"/>
      <c r="ES374" s="74"/>
      <c r="ET374" s="74"/>
      <c r="EU374" s="74"/>
      <c r="EV374" s="77"/>
      <c r="EW374" s="77"/>
      <c r="EX374" s="77"/>
      <c r="EY374" s="77"/>
      <c r="EZ374" s="74"/>
      <c r="FA374" s="74"/>
      <c r="FB374" s="74"/>
      <c r="FC374" s="74"/>
      <c r="FD374" s="74"/>
      <c r="FE374" s="74"/>
      <c r="FF374" s="74"/>
      <c r="FG374" s="74"/>
      <c r="FH374" s="74"/>
      <c r="FI374" s="74"/>
      <c r="FJ374" s="74"/>
      <c r="FK374" s="74"/>
      <c r="FL374" s="74"/>
      <c r="FM374" s="74"/>
      <c r="FN374" s="74"/>
      <c r="FO374" s="74"/>
      <c r="FP374" s="74"/>
      <c r="FQ374" s="74"/>
      <c r="FR374" s="74"/>
      <c r="FS374" s="74"/>
      <c r="FT374" s="74"/>
      <c r="FU374" s="74"/>
      <c r="FV374" s="74"/>
      <c r="FW374" s="74"/>
      <c r="FX374" s="74"/>
      <c r="FY374" s="74"/>
      <c r="FZ374" s="74"/>
      <c r="GA374" s="74"/>
      <c r="GB374" s="74"/>
      <c r="GC374" s="74"/>
      <c r="GD374" s="74"/>
      <c r="GE374" s="74"/>
      <c r="GF374" s="74"/>
      <c r="GG374" s="74">
        <v>1255.1500000000001</v>
      </c>
      <c r="GH374" s="74">
        <v>0</v>
      </c>
      <c r="GI374" s="74"/>
      <c r="GJ374" s="74"/>
      <c r="GK374" s="74"/>
      <c r="GL374" s="74"/>
      <c r="GM374" s="74"/>
      <c r="GN374" s="74"/>
      <c r="GO374" s="74"/>
      <c r="GP374" s="74"/>
      <c r="GQ374" s="74"/>
      <c r="GR374" s="74"/>
      <c r="GS374" s="74"/>
      <c r="GT374" s="74"/>
      <c r="GU374" s="74"/>
      <c r="GV374" s="74"/>
      <c r="GW374" s="74"/>
      <c r="GX374" s="74"/>
      <c r="GY374" s="74"/>
      <c r="GZ374" s="74"/>
      <c r="HA374" s="74"/>
      <c r="HB374" s="74"/>
      <c r="HC374" s="74"/>
      <c r="HD374" s="74"/>
      <c r="HE374" s="74"/>
      <c r="HF374" s="74"/>
      <c r="HG374" s="74"/>
      <c r="HH374" s="74"/>
      <c r="HI374" s="74"/>
      <c r="HJ374" s="74"/>
      <c r="HK374" s="74"/>
      <c r="HL374" s="74"/>
      <c r="HM374" s="74"/>
      <c r="HN374" s="74"/>
      <c r="HO374" s="74"/>
      <c r="HP374" s="74"/>
      <c r="HQ374" s="74"/>
      <c r="HR374" s="74"/>
      <c r="HS374" s="74"/>
      <c r="HT374" s="74"/>
      <c r="HU374" s="74"/>
      <c r="HV374" s="74"/>
      <c r="HW374" s="74"/>
      <c r="HX374" s="74"/>
      <c r="HY374" s="74"/>
      <c r="HZ374" s="74"/>
      <c r="IA374" s="74"/>
      <c r="IB374" s="74"/>
      <c r="IC374" s="74"/>
      <c r="ID374" s="74"/>
      <c r="IE374" s="74"/>
      <c r="IF374" s="74"/>
      <c r="IG374" s="74"/>
      <c r="IH374" s="74"/>
      <c r="II374" s="74"/>
      <c r="IJ374" s="74"/>
      <c r="IK374" s="74"/>
      <c r="IL374" s="74"/>
      <c r="IM374" s="74"/>
    </row>
    <row r="375" spans="1:247" s="69" customFormat="1" ht="31.5" customHeight="1" x14ac:dyDescent="0.25">
      <c r="A375" s="80" t="s">
        <v>245</v>
      </c>
      <c r="B375" s="156">
        <f t="shared" si="1037"/>
        <v>181416.73076999997</v>
      </c>
      <c r="C375" s="156">
        <f t="shared" si="1038"/>
        <v>186211.09876999998</v>
      </c>
      <c r="D375" s="156">
        <f t="shared" si="1039"/>
        <v>186211.09876999998</v>
      </c>
      <c r="E375" s="156"/>
      <c r="F375" s="228">
        <f t="shared" si="1036"/>
        <v>86663.521569999997</v>
      </c>
      <c r="G375" s="71">
        <f t="shared" si="1105"/>
        <v>46.540470542544341</v>
      </c>
      <c r="H375" s="72">
        <f t="shared" ref="H375" si="1106">H376+H377+H378+H379+H380+H381+H382+H383</f>
        <v>0</v>
      </c>
      <c r="I375" s="72">
        <f t="shared" ref="I375:J375" si="1107">I376+I377+I378+I379+I380+I381+I382+I383</f>
        <v>0</v>
      </c>
      <c r="J375" s="72">
        <f t="shared" si="1107"/>
        <v>0</v>
      </c>
      <c r="K375" s="71"/>
      <c r="L375" s="72">
        <f t="shared" ref="L375" si="1108">L376+L377+L378+L379+L380+L381+L382+L383</f>
        <v>0</v>
      </c>
      <c r="M375" s="72">
        <f t="shared" ref="M375:N375" si="1109">M376+M377+M378+M379+M380+M381+M382+M383</f>
        <v>0</v>
      </c>
      <c r="N375" s="72">
        <f t="shared" si="1109"/>
        <v>0</v>
      </c>
      <c r="O375" s="72"/>
      <c r="P375" s="72">
        <f t="shared" ref="P375" si="1110">P376+P377+P378+P379+P380+P381+P382+P383</f>
        <v>0</v>
      </c>
      <c r="Q375" s="72">
        <f t="shared" ref="Q375:S375" si="1111">Q376+Q377+Q378+Q379+Q380+Q381+Q382+Q383</f>
        <v>0</v>
      </c>
      <c r="R375" s="72">
        <f t="shared" si="1111"/>
        <v>0</v>
      </c>
      <c r="S375" s="72">
        <f t="shared" si="1111"/>
        <v>0</v>
      </c>
      <c r="T375" s="72"/>
      <c r="U375" s="72"/>
      <c r="V375" s="72"/>
      <c r="W375" s="72"/>
      <c r="X375" s="72">
        <f>X376+X377+X378+X379+X380+X381+X382+X383</f>
        <v>0</v>
      </c>
      <c r="Y375" s="72">
        <f>Y376+Y377+Y378+Y379+Y380+Y381+Y382+Y383</f>
        <v>0</v>
      </c>
      <c r="Z375" s="72">
        <f>Z376+Z377+Z378+Z379+Z380+Z381+Z382+Z383</f>
        <v>0</v>
      </c>
      <c r="AA375" s="71"/>
      <c r="AB375" s="72">
        <f t="shared" ref="AB375" si="1112">AB376+AB377+AB378+AB379+AB380+AB381+AB382+AB383</f>
        <v>0</v>
      </c>
      <c r="AC375" s="72">
        <f t="shared" ref="AC375:AH375" si="1113">AC376+AC377+AC378+AC379+AC380+AC381+AC382+AC383</f>
        <v>0</v>
      </c>
      <c r="AD375" s="72">
        <f t="shared" si="1113"/>
        <v>0</v>
      </c>
      <c r="AE375" s="72">
        <f t="shared" si="1113"/>
        <v>0</v>
      </c>
      <c r="AF375" s="72">
        <f t="shared" ref="AF375" si="1114">AF376+AF377+AF378+AF379+AF380+AF381+AF382+AF383</f>
        <v>78.5</v>
      </c>
      <c r="AG375" s="72">
        <f t="shared" si="1113"/>
        <v>78.5</v>
      </c>
      <c r="AH375" s="72">
        <f t="shared" si="1113"/>
        <v>78.5</v>
      </c>
      <c r="AI375" s="71">
        <f>AH375/AG375*100</f>
        <v>100</v>
      </c>
      <c r="AJ375" s="71"/>
      <c r="AK375" s="72">
        <f>AK376+AK377+AK378+AK379+AK380+AK381+AK382+AK383</f>
        <v>0</v>
      </c>
      <c r="AL375" s="72">
        <f>AL376+AL377+AL378+AL379+AL380+AL381+AL382+AL383</f>
        <v>0</v>
      </c>
      <c r="AM375" s="72">
        <f>AM376+AM377+AM378+AM379+AM380+AM381+AM382+AM383</f>
        <v>0</v>
      </c>
      <c r="AN375" s="72"/>
      <c r="AO375" s="72">
        <f>AO376+AO377+AO378+AO379+AO380+AO381+AO382+AO383</f>
        <v>0</v>
      </c>
      <c r="AP375" s="72">
        <f>AP376+AP377+AP378+AP379+AP380+AP381+AP382+AP383</f>
        <v>0</v>
      </c>
      <c r="AQ375" s="71"/>
      <c r="AR375" s="72">
        <f>AR376+AR377+AR378+AR379+AR380+AR381+AR382+AR383</f>
        <v>6000</v>
      </c>
      <c r="AS375" s="72">
        <f>AS376+AS377+AS378+AS379+AS380+AS381+AS382+AS383</f>
        <v>6000</v>
      </c>
      <c r="AT375" s="72">
        <f>AT376+AT377+AT378+AT379+AT380+AT381+AT382+AT383</f>
        <v>0</v>
      </c>
      <c r="AU375" s="71">
        <f>AT375/AS375*100</f>
        <v>0</v>
      </c>
      <c r="AV375" s="72">
        <f t="shared" ref="AV375" si="1115">AV376+AV377+AV378+AV379+AV380+AV381+AV382+AV383</f>
        <v>40346.300000000003</v>
      </c>
      <c r="AW375" s="72">
        <f t="shared" ref="AW375:BC375" si="1116">AW376+AW377+AW378+AW379+AW380+AW381+AW382+AW383</f>
        <v>40346.300000000003</v>
      </c>
      <c r="AX375" s="72">
        <f t="shared" si="1116"/>
        <v>6165.2230499999996</v>
      </c>
      <c r="AY375" s="72">
        <f t="shared" si="1116"/>
        <v>15.280764407145139</v>
      </c>
      <c r="AZ375" s="72">
        <f t="shared" ref="AZ375" si="1117">AZ376+AZ377+AZ378+AZ379+AZ380+AZ381+AZ382+AZ383</f>
        <v>17960.612249999998</v>
      </c>
      <c r="BA375" s="72">
        <f t="shared" si="1116"/>
        <v>17960.612249999998</v>
      </c>
      <c r="BB375" s="72">
        <f t="shared" si="1116"/>
        <v>0</v>
      </c>
      <c r="BC375" s="72">
        <f t="shared" si="1116"/>
        <v>0</v>
      </c>
      <c r="BD375" s="71"/>
      <c r="BE375" s="72">
        <f>BE376+BE377+BE378+BE379+BE380+BE381+BE382+BE383</f>
        <v>0</v>
      </c>
      <c r="BF375" s="72">
        <f>BF376+BF377+BF378+BF379+BF380+BF381+BF382+BF383</f>
        <v>0</v>
      </c>
      <c r="BG375" s="72">
        <f>BG376+BG377+BG378+BG379+BG380+BG381+BG382+BG383</f>
        <v>0</v>
      </c>
      <c r="BH375" s="72">
        <f t="shared" ref="BH375" si="1118">BH376+BH377+BH378+BH379+BH380+BH381+BH382+BH383</f>
        <v>24342</v>
      </c>
      <c r="BI375" s="72">
        <f t="shared" ref="BI375:BO375" si="1119">BI376+BI377+BI378+BI379+BI380+BI381+BI382+BI383</f>
        <v>24342</v>
      </c>
      <c r="BJ375" s="72">
        <f>BJ376+BJ377+BJ378+BJ379+BJ380+BJ381+BJ382+BJ383</f>
        <v>0</v>
      </c>
      <c r="BK375" s="193">
        <f t="shared" si="1040"/>
        <v>0</v>
      </c>
      <c r="BL375" s="72">
        <f t="shared" ref="BL375" si="1120">BL376+BL377+BL378+BL379+BL380+BL381+BL382+BL383</f>
        <v>0</v>
      </c>
      <c r="BM375" s="72">
        <f t="shared" si="1119"/>
        <v>0</v>
      </c>
      <c r="BN375" s="72">
        <f t="shared" si="1119"/>
        <v>0</v>
      </c>
      <c r="BO375" s="72">
        <f t="shared" si="1119"/>
        <v>0</v>
      </c>
      <c r="BP375" s="72"/>
      <c r="BQ375" s="72">
        <f>BQ376+BQ377+BQ378+BQ379+BQ380+BQ381+BQ382+BQ383</f>
        <v>0</v>
      </c>
      <c r="BR375" s="72">
        <f>BR376+BR377+BR378+BR379+BR380+BR381+BR382+BR383</f>
        <v>0</v>
      </c>
      <c r="BS375" s="72">
        <f>BS376+BS377+BS378+BS379+BS380+BS381+BS382+BS383</f>
        <v>0</v>
      </c>
      <c r="BT375" s="72"/>
      <c r="BU375" s="72">
        <f>BU376+BU377+BU378+BU379+BU380+BU381+BU382+BU383</f>
        <v>3054.6880000000001</v>
      </c>
      <c r="BV375" s="72">
        <f>BV376+BV377+BV378+BV379+BV380+BV381+BV382+BV383</f>
        <v>0</v>
      </c>
      <c r="BW375" s="71">
        <f>BV375/BU375*100</f>
        <v>0</v>
      </c>
      <c r="BX375" s="72">
        <f t="shared" ref="BX375:BY375" si="1121">BX376+BX377+BX378+BX379+BX380+BX381+BX382+BX383</f>
        <v>11586.9</v>
      </c>
      <c r="BY375" s="72">
        <f t="shared" si="1121"/>
        <v>8326.58</v>
      </c>
      <c r="BZ375" s="72">
        <f t="shared" ref="BZ375" si="1122">BZ376+BZ377+BZ378+BZ379+BZ380+BZ381+BZ382+BZ383</f>
        <v>2317.38</v>
      </c>
      <c r="CA375" s="72">
        <f>BZ375/BY375*100</f>
        <v>27.831114335057134</v>
      </c>
      <c r="CB375" s="72">
        <f>CB376+CB377+CB378+CB379+CB380+CB381+CB382+CB383</f>
        <v>1000</v>
      </c>
      <c r="CC375" s="72">
        <f>CC376+CC377+CC378+CC379+CC380+CC381+CC382+CC383</f>
        <v>1000</v>
      </c>
      <c r="CD375" s="72">
        <f>CD376+CD377+CD378+CD379+CD380+CD381+CD382+CD383</f>
        <v>0</v>
      </c>
      <c r="CE375" s="72">
        <f>CD375/CC375*100</f>
        <v>0</v>
      </c>
      <c r="CF375" s="72">
        <f>CF376+CF377+CF378+CF379+CF380+CF381+CF382+CF383</f>
        <v>1000</v>
      </c>
      <c r="CG375" s="72">
        <f>CG376+CG377+CG378+CG379+CG380+CG381+CG382+CG383</f>
        <v>1000</v>
      </c>
      <c r="CH375" s="72">
        <f>CH376+CH377+CH378+CH379+CH380+CH381+CH382+CH383</f>
        <v>0</v>
      </c>
      <c r="CI375" s="72">
        <f>CH375/CG375*100</f>
        <v>0</v>
      </c>
      <c r="CJ375" s="72">
        <f>CJ376+CJ377+CJ378+CJ379+CJ380+CJ381+CJ382+CJ383</f>
        <v>500</v>
      </c>
      <c r="CK375" s="72">
        <f>CK376+CK377+CK378+CK379+CK380+CK381+CK382+CK383</f>
        <v>500</v>
      </c>
      <c r="CL375" s="72">
        <f>CL376+CL377+CL378+CL379+CL380+CL381+CL382+CL383</f>
        <v>0</v>
      </c>
      <c r="CM375" s="72">
        <f>CL375/CK375*100</f>
        <v>0</v>
      </c>
      <c r="CN375" s="72">
        <f t="shared" ref="CN375:CQ375" si="1123">CN376+CN377+CN378+CN379+CN380+CN381+CN382+CN383</f>
        <v>0</v>
      </c>
      <c r="CO375" s="72">
        <f t="shared" si="1123"/>
        <v>0</v>
      </c>
      <c r="CP375" s="72">
        <f t="shared" si="1123"/>
        <v>0</v>
      </c>
      <c r="CQ375" s="72">
        <f t="shared" si="1123"/>
        <v>0</v>
      </c>
      <c r="CR375" s="72">
        <f t="shared" ref="CR375:CU375" si="1124">CR376+CR377+CR378+CR379+CR380+CR381+CR382+CR383</f>
        <v>0</v>
      </c>
      <c r="CS375" s="72">
        <f t="shared" si="1124"/>
        <v>0</v>
      </c>
      <c r="CT375" s="72">
        <f t="shared" si="1124"/>
        <v>0</v>
      </c>
      <c r="CU375" s="72">
        <f t="shared" si="1124"/>
        <v>0</v>
      </c>
      <c r="CV375" s="72"/>
      <c r="CW375" s="72"/>
      <c r="CX375" s="72">
        <f>CX376+CX377+CX378+CX379+CX380+CX381+CX382+CX383</f>
        <v>0</v>
      </c>
      <c r="CY375" s="72"/>
      <c r="CZ375" s="72">
        <f>CZ376+CZ377+CZ378+CZ379+CZ380+CZ381+CZ382+CZ383</f>
        <v>0</v>
      </c>
      <c r="DA375" s="72">
        <f>DA376+DA377+DA378+DA379+DA380+DA381+DA382+DA383</f>
        <v>0</v>
      </c>
      <c r="DB375" s="72">
        <f>DB376+DB377+DB378+DB379+DB380+DB381+DB382+DB383</f>
        <v>0</v>
      </c>
      <c r="DC375" s="72"/>
      <c r="DD375" s="72">
        <f>DD376+DD377+DD378+DD379+DD380+DD381+DD382+DD383</f>
        <v>0</v>
      </c>
      <c r="DE375" s="72">
        <f>DE376+DE377+DE378+DE379+DE380+DE381+DE382+DE383</f>
        <v>0</v>
      </c>
      <c r="DF375" s="72">
        <f>DF376+DF377+DF378+DF379+DF380+DF381+DF382+DF383</f>
        <v>0</v>
      </c>
      <c r="DG375" s="72"/>
      <c r="DH375" s="72">
        <f>DH376+DH377+DH378+DH379+DH380+DH381+DH382+DH383</f>
        <v>0</v>
      </c>
      <c r="DI375" s="72">
        <f>DI376+DI377+DI378+DI379+DI380+DI381+DI382+DI383</f>
        <v>0</v>
      </c>
      <c r="DJ375" s="72">
        <f>DJ376+DJ377+DJ378+DJ379+DJ380+DJ381+DJ382+DJ383</f>
        <v>0</v>
      </c>
      <c r="DK375" s="72"/>
      <c r="DL375" s="72">
        <f>DL376+DL377+DL378+DL379+DL380+DL381+DL382+DL383</f>
        <v>0</v>
      </c>
      <c r="DM375" s="72">
        <f>DM376+DM377+DM378+DM379+DM380+DM381+DM382+DM383</f>
        <v>0</v>
      </c>
      <c r="DN375" s="72">
        <f>DN376+DN377+DN378+DN379+DN380+DN381+DN382+DN383</f>
        <v>0</v>
      </c>
      <c r="DO375" s="72"/>
      <c r="DP375" s="71"/>
      <c r="DQ375" s="72">
        <f>DQ376+DQ377+DQ378+DQ379+DQ380+DQ381+DQ382+DQ383</f>
        <v>0</v>
      </c>
      <c r="DR375" s="72">
        <f>DR376+DR377+DR378+DR379+DR380+DR381+DR382+DR383</f>
        <v>0</v>
      </c>
      <c r="DS375" s="71"/>
      <c r="DT375" s="71"/>
      <c r="DU375" s="72">
        <f>DU376+DU377+DU378+DU379+DU380+DU381+DU382+DU383</f>
        <v>0</v>
      </c>
      <c r="DV375" s="72">
        <f>DV376+DV377+DV378+DV379+DV380+DV381+DV382+DV383</f>
        <v>0</v>
      </c>
      <c r="DW375" s="71"/>
      <c r="DX375" s="72">
        <f>DX376+DX377+DX378+DX379+DX380+DX381+DX382+DX383</f>
        <v>500</v>
      </c>
      <c r="DY375" s="72">
        <f>DY376+DY377+DY378+DY379+DY380+DY381+DY382+DY383</f>
        <v>500</v>
      </c>
      <c r="DZ375" s="72">
        <f>DZ376+DZ377+DZ378+DZ379+DZ380+DZ381+DZ382+DZ383</f>
        <v>0</v>
      </c>
      <c r="EA375" s="71">
        <f>DZ375/DY375*100</f>
        <v>0</v>
      </c>
      <c r="EB375" s="72"/>
      <c r="EC375" s="72"/>
      <c r="ED375" s="72"/>
      <c r="EE375" s="71"/>
      <c r="EF375" s="72"/>
      <c r="EG375" s="72"/>
      <c r="EH375" s="72"/>
      <c r="EI375" s="71"/>
      <c r="EJ375" s="193"/>
      <c r="EK375" s="72">
        <f>EK376+EK377+EK378+EK379+EK380+EK381+EK382+EK383</f>
        <v>0</v>
      </c>
      <c r="EL375" s="72">
        <f>EL376+EL377+EL378+EL379+EL380+EL381+EL382+EL383</f>
        <v>0</v>
      </c>
      <c r="EM375" s="193"/>
      <c r="EN375" s="72">
        <f>SUM(EN376:EN383)</f>
        <v>78102.418519999992</v>
      </c>
      <c r="EO375" s="72">
        <f>SUM(EO376:EO383)</f>
        <v>78102.418519999992</v>
      </c>
      <c r="EP375" s="72">
        <f>SUM(EP376:EP383)</f>
        <v>78102.418519999992</v>
      </c>
      <c r="EQ375" s="71">
        <f t="shared" ref="EQ375" si="1125">EP375/EO375*100</f>
        <v>100</v>
      </c>
      <c r="ER375" s="71"/>
      <c r="ES375" s="71"/>
      <c r="ET375" s="71"/>
      <c r="EU375" s="71"/>
      <c r="EV375" s="76">
        <f>SUM(EV376:EV383)</f>
        <v>0</v>
      </c>
      <c r="EW375" s="76">
        <f>SUM(EW376:EW383)</f>
        <v>0</v>
      </c>
      <c r="EX375" s="76">
        <f>SUM(EX376:EX383)</f>
        <v>0</v>
      </c>
      <c r="EY375" s="76"/>
      <c r="EZ375" s="72"/>
      <c r="FA375" s="72"/>
      <c r="FB375" s="72"/>
      <c r="FC375" s="71"/>
      <c r="FD375" s="72"/>
      <c r="FE375" s="72"/>
      <c r="FF375" s="72"/>
      <c r="FG375" s="71"/>
      <c r="FH375" s="71"/>
      <c r="FI375" s="72"/>
      <c r="FJ375" s="72"/>
      <c r="FK375" s="71"/>
      <c r="FL375" s="71"/>
      <c r="FM375" s="72"/>
      <c r="FN375" s="72"/>
      <c r="FO375" s="71"/>
      <c r="FP375" s="71"/>
      <c r="FQ375" s="72"/>
      <c r="FR375" s="72"/>
      <c r="FS375" s="71"/>
      <c r="FT375" s="72"/>
      <c r="FU375" s="72"/>
      <c r="FV375" s="72"/>
      <c r="FW375" s="71"/>
      <c r="FX375" s="71"/>
      <c r="FY375" s="72"/>
      <c r="FZ375" s="72"/>
      <c r="GA375" s="71"/>
      <c r="GB375" s="71"/>
      <c r="GC375" s="72"/>
      <c r="GD375" s="72"/>
      <c r="GE375" s="71"/>
      <c r="GF375" s="71"/>
      <c r="GG375" s="72"/>
      <c r="GH375" s="72"/>
      <c r="GI375" s="71"/>
      <c r="GJ375" s="71"/>
      <c r="GK375" s="72"/>
      <c r="GL375" s="72"/>
      <c r="GM375" s="71"/>
      <c r="GN375" s="71"/>
      <c r="GO375" s="72"/>
      <c r="GP375" s="72"/>
      <c r="GQ375" s="71"/>
      <c r="GR375" s="71"/>
      <c r="GS375" s="72"/>
      <c r="GT375" s="72"/>
      <c r="GU375" s="71"/>
      <c r="GV375" s="71"/>
      <c r="GW375" s="72"/>
      <c r="GX375" s="72"/>
      <c r="GY375" s="71"/>
      <c r="GZ375" s="71"/>
      <c r="HA375" s="72"/>
      <c r="HB375" s="72"/>
      <c r="HC375" s="71"/>
      <c r="HD375" s="71"/>
      <c r="HE375" s="72"/>
      <c r="HF375" s="72"/>
      <c r="HG375" s="71"/>
      <c r="HH375" s="71"/>
      <c r="HI375" s="72"/>
      <c r="HJ375" s="72"/>
      <c r="HK375" s="71"/>
      <c r="HL375" s="71"/>
      <c r="HM375" s="72"/>
      <c r="HN375" s="72"/>
      <c r="HO375" s="71"/>
      <c r="HP375" s="71"/>
      <c r="HQ375" s="72"/>
      <c r="HR375" s="72"/>
      <c r="HS375" s="71"/>
      <c r="HT375" s="71"/>
      <c r="HU375" s="72"/>
      <c r="HV375" s="72"/>
      <c r="HW375" s="71"/>
      <c r="HX375" s="71"/>
      <c r="HY375" s="72"/>
      <c r="HZ375" s="72"/>
      <c r="IA375" s="71"/>
      <c r="IB375" s="71"/>
      <c r="IC375" s="72"/>
      <c r="ID375" s="72"/>
      <c r="IE375" s="71"/>
      <c r="IF375" s="71"/>
      <c r="IG375" s="72">
        <f>SUM(IG376:IG383)</f>
        <v>0</v>
      </c>
      <c r="IH375" s="72"/>
      <c r="II375" s="71"/>
      <c r="IJ375" s="71"/>
      <c r="IK375" s="72">
        <f>SUM(IK376:IK383)</f>
        <v>5000</v>
      </c>
      <c r="IL375" s="72"/>
      <c r="IM375" s="71"/>
    </row>
    <row r="376" spans="1:247" ht="35.25" customHeight="1" x14ac:dyDescent="0.25">
      <c r="A376" s="10" t="s">
        <v>191</v>
      </c>
      <c r="B376" s="157">
        <f t="shared" si="1037"/>
        <v>72972.312250000003</v>
      </c>
      <c r="C376" s="157">
        <f t="shared" si="1038"/>
        <v>74711.992249999996</v>
      </c>
      <c r="D376" s="157">
        <f t="shared" si="1039"/>
        <v>74711.992249999996</v>
      </c>
      <c r="E376" s="157"/>
      <c r="F376" s="229">
        <f t="shared" si="1036"/>
        <v>8561.1030499999997</v>
      </c>
      <c r="G376" s="74">
        <f t="shared" si="1105"/>
        <v>11.458807069891781</v>
      </c>
      <c r="H376" s="73"/>
      <c r="I376" s="73"/>
      <c r="J376" s="73"/>
      <c r="K376" s="74"/>
      <c r="L376" s="74"/>
      <c r="M376" s="74"/>
      <c r="N376" s="74"/>
      <c r="O376" s="73"/>
      <c r="P376" s="73">
        <v>0</v>
      </c>
      <c r="Q376" s="73">
        <v>0</v>
      </c>
      <c r="R376" s="73">
        <v>0</v>
      </c>
      <c r="S376" s="74"/>
      <c r="T376" s="73"/>
      <c r="U376" s="73"/>
      <c r="V376" s="73"/>
      <c r="W376" s="73"/>
      <c r="X376" s="73"/>
      <c r="Y376" s="73"/>
      <c r="Z376" s="73"/>
      <c r="AA376" s="74"/>
      <c r="AB376" s="73"/>
      <c r="AC376" s="73"/>
      <c r="AD376" s="73"/>
      <c r="AE376" s="74"/>
      <c r="AF376" s="73">
        <v>78.5</v>
      </c>
      <c r="AG376" s="73">
        <v>78.5</v>
      </c>
      <c r="AH376" s="73">
        <v>78.5</v>
      </c>
      <c r="AI376" s="74">
        <f>AH376/AG376*100</f>
        <v>100</v>
      </c>
      <c r="AJ376" s="74"/>
      <c r="AK376" s="73"/>
      <c r="AL376" s="73"/>
      <c r="AM376" s="74"/>
      <c r="AN376" s="74"/>
      <c r="AO376" s="74"/>
      <c r="AP376" s="74"/>
      <c r="AQ376" s="74"/>
      <c r="AR376" s="73">
        <v>0</v>
      </c>
      <c r="AS376" s="73">
        <v>0</v>
      </c>
      <c r="AT376" s="73"/>
      <c r="AU376" s="74"/>
      <c r="AV376" s="73">
        <v>40346.300000000003</v>
      </c>
      <c r="AW376" s="73">
        <v>40346.300000000003</v>
      </c>
      <c r="AX376" s="74">
        <v>6165.2230499999996</v>
      </c>
      <c r="AY376" s="73">
        <f>AX376/AW376*100</f>
        <v>15.280764407145139</v>
      </c>
      <c r="AZ376" s="73">
        <v>17960.612249999998</v>
      </c>
      <c r="BA376" s="73">
        <v>17960.612249999998</v>
      </c>
      <c r="BB376" s="191">
        <v>0</v>
      </c>
      <c r="BC376" s="191"/>
      <c r="BD376" s="74"/>
      <c r="BE376" s="73"/>
      <c r="BF376" s="191"/>
      <c r="BG376" s="191"/>
      <c r="BH376" s="73"/>
      <c r="BI376" s="73"/>
      <c r="BJ376" s="191"/>
      <c r="BK376" s="75"/>
      <c r="BL376" s="73"/>
      <c r="BM376" s="73"/>
      <c r="BN376" s="191"/>
      <c r="BO376" s="191"/>
      <c r="BP376" s="191"/>
      <c r="BQ376" s="73"/>
      <c r="BR376" s="191"/>
      <c r="BS376" s="191"/>
      <c r="BT376" s="73"/>
      <c r="BU376" s="73"/>
      <c r="BV376" s="73"/>
      <c r="BW376" s="74"/>
      <c r="BX376" s="73">
        <v>11586.9</v>
      </c>
      <c r="BY376" s="73">
        <v>8326.58</v>
      </c>
      <c r="BZ376" s="73">
        <v>2317.38</v>
      </c>
      <c r="CA376" s="73">
        <f>BZ376/BY376*100</f>
        <v>27.831114335057134</v>
      </c>
      <c r="CB376" s="73">
        <v>1000</v>
      </c>
      <c r="CC376" s="73">
        <v>1000</v>
      </c>
      <c r="CD376" s="73"/>
      <c r="CE376" s="73">
        <f>CD376/CC376*100</f>
        <v>0</v>
      </c>
      <c r="CF376" s="73">
        <v>1000</v>
      </c>
      <c r="CG376" s="73">
        <v>1000</v>
      </c>
      <c r="CH376" s="73"/>
      <c r="CI376" s="73">
        <f>CH376/CG376*100</f>
        <v>0</v>
      </c>
      <c r="CJ376" s="73">
        <v>500</v>
      </c>
      <c r="CK376" s="73">
        <v>500</v>
      </c>
      <c r="CL376" s="163"/>
      <c r="CM376" s="73">
        <f>CL376/CK376*100</f>
        <v>0</v>
      </c>
      <c r="CN376" s="73"/>
      <c r="CO376" s="73"/>
      <c r="CP376" s="191"/>
      <c r="CQ376" s="191"/>
      <c r="CR376" s="73"/>
      <c r="CS376" s="73"/>
      <c r="CT376" s="191"/>
      <c r="CU376" s="191"/>
      <c r="CV376" s="73"/>
      <c r="CW376" s="73"/>
      <c r="CX376" s="73"/>
      <c r="CY376" s="73"/>
      <c r="CZ376" s="73"/>
      <c r="DA376" s="73"/>
      <c r="DB376" s="73"/>
      <c r="DC376" s="73"/>
      <c r="DD376" s="73"/>
      <c r="DE376" s="73"/>
      <c r="DF376" s="73"/>
      <c r="DG376" s="73"/>
      <c r="DH376" s="73"/>
      <c r="DI376" s="73"/>
      <c r="DJ376" s="73"/>
      <c r="DK376" s="73"/>
      <c r="DL376" s="73"/>
      <c r="DM376" s="73"/>
      <c r="DN376" s="73"/>
      <c r="DO376" s="73"/>
      <c r="DP376" s="74"/>
      <c r="DQ376" s="73"/>
      <c r="DR376" s="73"/>
      <c r="DS376" s="74"/>
      <c r="DT376" s="74"/>
      <c r="DU376" s="73"/>
      <c r="DV376" s="73"/>
      <c r="DW376" s="74"/>
      <c r="DX376" s="73">
        <v>500</v>
      </c>
      <c r="DY376" s="73">
        <v>500</v>
      </c>
      <c r="DZ376" s="73"/>
      <c r="EA376" s="74">
        <f>DZ376/DY376*100</f>
        <v>0</v>
      </c>
      <c r="EB376" s="73"/>
      <c r="EC376" s="73"/>
      <c r="ED376" s="73"/>
      <c r="EE376" s="74"/>
      <c r="EF376" s="73"/>
      <c r="EG376" s="73"/>
      <c r="EH376" s="73"/>
      <c r="EI376" s="74"/>
      <c r="EJ376" s="75"/>
      <c r="EK376" s="73"/>
      <c r="EL376" s="191"/>
      <c r="EM376" s="75"/>
      <c r="EN376" s="73"/>
      <c r="EO376" s="73"/>
      <c r="EP376" s="73"/>
      <c r="EQ376" s="74"/>
      <c r="ER376" s="74"/>
      <c r="ES376" s="74"/>
      <c r="ET376" s="74"/>
      <c r="EU376" s="74"/>
      <c r="EV376" s="77"/>
      <c r="EW376" s="77"/>
      <c r="EX376" s="77"/>
      <c r="EY376" s="77"/>
      <c r="EZ376" s="73"/>
      <c r="FA376" s="73"/>
      <c r="FB376" s="73"/>
      <c r="FC376" s="74"/>
      <c r="FD376" s="73"/>
      <c r="FE376" s="73"/>
      <c r="FF376" s="73"/>
      <c r="FG376" s="74"/>
      <c r="FH376" s="74"/>
      <c r="FI376" s="73"/>
      <c r="FJ376" s="73"/>
      <c r="FK376" s="74"/>
      <c r="FL376" s="74"/>
      <c r="FM376" s="73"/>
      <c r="FN376" s="73"/>
      <c r="FO376" s="74"/>
      <c r="FP376" s="74"/>
      <c r="FQ376" s="73"/>
      <c r="FR376" s="73"/>
      <c r="FS376" s="74"/>
      <c r="FT376" s="73"/>
      <c r="FU376" s="73"/>
      <c r="FV376" s="73"/>
      <c r="FW376" s="74"/>
      <c r="FX376" s="74"/>
      <c r="FY376" s="73"/>
      <c r="FZ376" s="73"/>
      <c r="GA376" s="74"/>
      <c r="GB376" s="74"/>
      <c r="GC376" s="73"/>
      <c r="GD376" s="73"/>
      <c r="GE376" s="74"/>
      <c r="GF376" s="74"/>
      <c r="GG376" s="73"/>
      <c r="GH376" s="73"/>
      <c r="GI376" s="74"/>
      <c r="GJ376" s="74"/>
      <c r="GK376" s="73"/>
      <c r="GL376" s="73"/>
      <c r="GM376" s="74"/>
      <c r="GN376" s="74"/>
      <c r="GO376" s="73"/>
      <c r="GP376" s="73"/>
      <c r="GQ376" s="74"/>
      <c r="GR376" s="74"/>
      <c r="GS376" s="73"/>
      <c r="GT376" s="73"/>
      <c r="GU376" s="74"/>
      <c r="GV376" s="74"/>
      <c r="GW376" s="73"/>
      <c r="GX376" s="73"/>
      <c r="GY376" s="74"/>
      <c r="GZ376" s="74"/>
      <c r="HA376" s="73"/>
      <c r="HB376" s="73"/>
      <c r="HC376" s="74"/>
      <c r="HD376" s="74"/>
      <c r="HE376" s="73"/>
      <c r="HF376" s="73"/>
      <c r="HG376" s="74"/>
      <c r="HH376" s="74"/>
      <c r="HI376" s="73"/>
      <c r="HJ376" s="73"/>
      <c r="HK376" s="74"/>
      <c r="HL376" s="74"/>
      <c r="HM376" s="73"/>
      <c r="HN376" s="73"/>
      <c r="HO376" s="74"/>
      <c r="HP376" s="74"/>
      <c r="HQ376" s="73"/>
      <c r="HR376" s="73"/>
      <c r="HS376" s="74"/>
      <c r="HT376" s="74"/>
      <c r="HU376" s="73"/>
      <c r="HV376" s="73"/>
      <c r="HW376" s="74"/>
      <c r="HX376" s="74"/>
      <c r="HY376" s="73"/>
      <c r="HZ376" s="73"/>
      <c r="IA376" s="74"/>
      <c r="IB376" s="74"/>
      <c r="IC376" s="73"/>
      <c r="ID376" s="73"/>
      <c r="IE376" s="74"/>
      <c r="IF376" s="74"/>
      <c r="IG376" s="73"/>
      <c r="IH376" s="73">
        <v>0</v>
      </c>
      <c r="II376" s="74"/>
      <c r="IJ376" s="74"/>
      <c r="IK376" s="73">
        <v>5000</v>
      </c>
      <c r="IL376" s="73">
        <v>0</v>
      </c>
      <c r="IM376" s="74"/>
    </row>
    <row r="377" spans="1:247" ht="15.75" x14ac:dyDescent="0.25">
      <c r="A377" s="10" t="s">
        <v>243</v>
      </c>
      <c r="B377" s="157">
        <f t="shared" si="1037"/>
        <v>84102.418519999992</v>
      </c>
      <c r="C377" s="157">
        <f t="shared" si="1038"/>
        <v>84102.418519999992</v>
      </c>
      <c r="D377" s="157">
        <f t="shared" si="1039"/>
        <v>84102.418519999992</v>
      </c>
      <c r="E377" s="157"/>
      <c r="F377" s="229">
        <f t="shared" si="1036"/>
        <v>78102.418519999992</v>
      </c>
      <c r="G377" s="74">
        <f t="shared" si="1105"/>
        <v>92.865841309220883</v>
      </c>
      <c r="H377" s="74"/>
      <c r="I377" s="74"/>
      <c r="J377" s="74"/>
      <c r="K377" s="74"/>
      <c r="L377" s="74"/>
      <c r="M377" s="74"/>
      <c r="N377" s="74"/>
      <c r="O377" s="73"/>
      <c r="P377" s="74"/>
      <c r="Q377" s="74"/>
      <c r="R377" s="74"/>
      <c r="S377" s="74"/>
      <c r="T377" s="74"/>
      <c r="U377" s="74"/>
      <c r="V377" s="74">
        <v>0</v>
      </c>
      <c r="W377" s="74"/>
      <c r="X377" s="74"/>
      <c r="Y377" s="74"/>
      <c r="Z377" s="74"/>
      <c r="AA377" s="74"/>
      <c r="AB377" s="74"/>
      <c r="AC377" s="74"/>
      <c r="AD377" s="74"/>
      <c r="AE377" s="74"/>
      <c r="AF377" s="74"/>
      <c r="AG377" s="74"/>
      <c r="AH377" s="74"/>
      <c r="AI377" s="74"/>
      <c r="AJ377" s="74"/>
      <c r="AK377" s="74"/>
      <c r="AL377" s="74"/>
      <c r="AM377" s="74"/>
      <c r="AN377" s="74"/>
      <c r="AO377" s="74"/>
      <c r="AP377" s="74"/>
      <c r="AQ377" s="74"/>
      <c r="AR377" s="74">
        <v>6000</v>
      </c>
      <c r="AS377" s="74">
        <v>6000</v>
      </c>
      <c r="AT377" s="74">
        <v>0</v>
      </c>
      <c r="AU377" s="74">
        <f>AT377/AS377*100</f>
        <v>0</v>
      </c>
      <c r="AV377" s="196"/>
      <c r="AW377" s="196"/>
      <c r="AX377" s="196"/>
      <c r="AY377" s="196"/>
      <c r="AZ377" s="74"/>
      <c r="BA377" s="74"/>
      <c r="BB377" s="74"/>
      <c r="BC377" s="192"/>
      <c r="BD377" s="74"/>
      <c r="BE377" s="74"/>
      <c r="BF377" s="74"/>
      <c r="BG377" s="192"/>
      <c r="BH377" s="74"/>
      <c r="BI377" s="74"/>
      <c r="BJ377" s="74"/>
      <c r="BK377" s="75"/>
      <c r="BL377" s="74"/>
      <c r="BM377" s="74"/>
      <c r="BN377" s="74"/>
      <c r="BO377" s="192"/>
      <c r="BP377" s="192"/>
      <c r="BQ377" s="74"/>
      <c r="BR377" s="74"/>
      <c r="BS377" s="192"/>
      <c r="BT377" s="74"/>
      <c r="BU377" s="74"/>
      <c r="BV377" s="74"/>
      <c r="BW377" s="74"/>
      <c r="BX377" s="73"/>
      <c r="BY377" s="73"/>
      <c r="BZ377" s="74"/>
      <c r="CA377" s="192"/>
      <c r="CB377" s="74"/>
      <c r="CC377" s="74"/>
      <c r="CD377" s="74"/>
      <c r="CE377" s="192"/>
      <c r="CF377" s="74"/>
      <c r="CG377" s="74"/>
      <c r="CH377" s="74"/>
      <c r="CI377" s="74"/>
      <c r="CJ377" s="74"/>
      <c r="CK377" s="74"/>
      <c r="CL377" s="74"/>
      <c r="CM377" s="74"/>
      <c r="CN377" s="73"/>
      <c r="CO377" s="73"/>
      <c r="CP377" s="74"/>
      <c r="CQ377" s="192"/>
      <c r="CR377" s="73"/>
      <c r="CS377" s="73"/>
      <c r="CT377" s="74"/>
      <c r="CU377" s="192"/>
      <c r="CV377" s="74"/>
      <c r="CW377" s="74"/>
      <c r="CX377" s="74"/>
      <c r="CY377" s="192"/>
      <c r="CZ377" s="74"/>
      <c r="DA377" s="74"/>
      <c r="DB377" s="74"/>
      <c r="DC377" s="192"/>
      <c r="DD377" s="74"/>
      <c r="DE377" s="74"/>
      <c r="DF377" s="74"/>
      <c r="DG377" s="192"/>
      <c r="DH377" s="74"/>
      <c r="DI377" s="74"/>
      <c r="DJ377" s="74"/>
      <c r="DK377" s="192"/>
      <c r="DL377" s="74"/>
      <c r="DM377" s="74"/>
      <c r="DN377" s="74"/>
      <c r="DO377" s="192"/>
      <c r="DP377" s="74"/>
      <c r="DQ377" s="74"/>
      <c r="DR377" s="74"/>
      <c r="DS377" s="74"/>
      <c r="DT377" s="74"/>
      <c r="DU377" s="74"/>
      <c r="DV377" s="74"/>
      <c r="DW377" s="74"/>
      <c r="DX377" s="74"/>
      <c r="DY377" s="74"/>
      <c r="DZ377" s="74"/>
      <c r="EA377" s="74"/>
      <c r="EB377" s="74"/>
      <c r="EC377" s="74"/>
      <c r="ED377" s="74"/>
      <c r="EE377" s="74"/>
      <c r="EF377" s="74"/>
      <c r="EG377" s="74"/>
      <c r="EH377" s="74"/>
      <c r="EI377" s="74"/>
      <c r="EJ377" s="75"/>
      <c r="EK377" s="73"/>
      <c r="EL377" s="74"/>
      <c r="EM377" s="75"/>
      <c r="EN377" s="74">
        <v>78102.418519999992</v>
      </c>
      <c r="EO377" s="74">
        <v>78102.418519999992</v>
      </c>
      <c r="EP377" s="74">
        <v>78102.418519999992</v>
      </c>
      <c r="EQ377" s="74">
        <f>EP377/EO377*100</f>
        <v>100</v>
      </c>
      <c r="ER377" s="74"/>
      <c r="ES377" s="74"/>
      <c r="ET377" s="74"/>
      <c r="EU377" s="74"/>
      <c r="EV377" s="77"/>
      <c r="EW377" s="77"/>
      <c r="EX377" s="77"/>
      <c r="EY377" s="77"/>
      <c r="EZ377" s="74"/>
      <c r="FA377" s="74"/>
      <c r="FB377" s="74"/>
      <c r="FC377" s="74"/>
      <c r="FD377" s="74"/>
      <c r="FE377" s="74"/>
      <c r="FF377" s="74"/>
      <c r="FG377" s="74"/>
      <c r="FH377" s="74"/>
      <c r="FI377" s="74"/>
      <c r="FJ377" s="74"/>
      <c r="FK377" s="74"/>
      <c r="FL377" s="74"/>
      <c r="FM377" s="74"/>
      <c r="FN377" s="74"/>
      <c r="FO377" s="74"/>
      <c r="FP377" s="74"/>
      <c r="FQ377" s="74"/>
      <c r="FR377" s="74"/>
      <c r="FS377" s="74"/>
      <c r="FT377" s="74"/>
      <c r="FU377" s="74"/>
      <c r="FV377" s="74"/>
      <c r="FW377" s="74"/>
      <c r="FX377" s="74"/>
      <c r="FY377" s="74"/>
      <c r="FZ377" s="74"/>
      <c r="GA377" s="74"/>
      <c r="GB377" s="74"/>
      <c r="GC377" s="74"/>
      <c r="GD377" s="74"/>
      <c r="GE377" s="74"/>
      <c r="GF377" s="74"/>
      <c r="GG377" s="74"/>
      <c r="GH377" s="74"/>
      <c r="GI377" s="74"/>
      <c r="GJ377" s="74"/>
      <c r="GK377" s="74"/>
      <c r="GL377" s="74"/>
      <c r="GM377" s="74"/>
      <c r="GN377" s="74"/>
      <c r="GO377" s="74"/>
      <c r="GP377" s="74"/>
      <c r="GQ377" s="74"/>
      <c r="GR377" s="74"/>
      <c r="GS377" s="74"/>
      <c r="GT377" s="74"/>
      <c r="GU377" s="74"/>
      <c r="GV377" s="74"/>
      <c r="GW377" s="74"/>
      <c r="GX377" s="74"/>
      <c r="GY377" s="74"/>
      <c r="GZ377" s="74"/>
      <c r="HA377" s="74"/>
      <c r="HB377" s="74"/>
      <c r="HC377" s="74"/>
      <c r="HD377" s="74"/>
      <c r="HE377" s="74"/>
      <c r="HF377" s="74"/>
      <c r="HG377" s="74"/>
      <c r="HH377" s="74"/>
      <c r="HI377" s="74"/>
      <c r="HJ377" s="74"/>
      <c r="HK377" s="74"/>
      <c r="HL377" s="74"/>
      <c r="HM377" s="74"/>
      <c r="HN377" s="74"/>
      <c r="HO377" s="74"/>
      <c r="HP377" s="74"/>
      <c r="HQ377" s="74"/>
      <c r="HR377" s="74"/>
      <c r="HS377" s="74"/>
      <c r="HT377" s="74"/>
      <c r="HU377" s="74"/>
      <c r="HV377" s="74"/>
      <c r="HW377" s="74"/>
      <c r="HX377" s="74"/>
      <c r="HY377" s="74"/>
      <c r="HZ377" s="74"/>
      <c r="IA377" s="74"/>
      <c r="IB377" s="74"/>
      <c r="IC377" s="74"/>
      <c r="ID377" s="74"/>
      <c r="IE377" s="74"/>
      <c r="IF377" s="74"/>
      <c r="IG377" s="74"/>
      <c r="IH377" s="74"/>
      <c r="II377" s="74"/>
      <c r="IJ377" s="74"/>
      <c r="IK377" s="74"/>
      <c r="IL377" s="74"/>
      <c r="IM377" s="74"/>
    </row>
    <row r="378" spans="1:247" ht="15.75" x14ac:dyDescent="0.25">
      <c r="A378" s="10" t="s">
        <v>293</v>
      </c>
      <c r="B378" s="157">
        <f t="shared" si="1037"/>
        <v>7482</v>
      </c>
      <c r="C378" s="157">
        <f t="shared" si="1038"/>
        <v>8672</v>
      </c>
      <c r="D378" s="157">
        <f t="shared" si="1039"/>
        <v>8672</v>
      </c>
      <c r="E378" s="157"/>
      <c r="F378" s="229">
        <f t="shared" si="1036"/>
        <v>0</v>
      </c>
      <c r="G378" s="74">
        <f t="shared" si="1105"/>
        <v>0</v>
      </c>
      <c r="H378" s="74"/>
      <c r="I378" s="74"/>
      <c r="J378" s="74"/>
      <c r="K378" s="74"/>
      <c r="L378" s="74"/>
      <c r="M378" s="74"/>
      <c r="N378" s="74"/>
      <c r="O378" s="73"/>
      <c r="P378" s="74"/>
      <c r="Q378" s="74"/>
      <c r="R378" s="74"/>
      <c r="S378" s="74"/>
      <c r="T378" s="74"/>
      <c r="U378" s="74"/>
      <c r="V378" s="74"/>
      <c r="W378" s="74"/>
      <c r="X378" s="74"/>
      <c r="Y378" s="74"/>
      <c r="Z378" s="74"/>
      <c r="AA378" s="74"/>
      <c r="AB378" s="74"/>
      <c r="AC378" s="74"/>
      <c r="AD378" s="74"/>
      <c r="AE378" s="74"/>
      <c r="AF378" s="74"/>
      <c r="AG378" s="74"/>
      <c r="AH378" s="74"/>
      <c r="AI378" s="74"/>
      <c r="AJ378" s="74"/>
      <c r="AK378" s="74"/>
      <c r="AL378" s="74"/>
      <c r="AM378" s="74"/>
      <c r="AN378" s="74"/>
      <c r="AO378" s="74"/>
      <c r="AP378" s="74"/>
      <c r="AQ378" s="74"/>
      <c r="AR378" s="74"/>
      <c r="AS378" s="74"/>
      <c r="AT378" s="74"/>
      <c r="AU378" s="74"/>
      <c r="AV378" s="196"/>
      <c r="AW378" s="196"/>
      <c r="AX378" s="196"/>
      <c r="AY378" s="196"/>
      <c r="AZ378" s="74"/>
      <c r="BA378" s="74"/>
      <c r="BB378" s="74"/>
      <c r="BC378" s="192"/>
      <c r="BD378" s="192"/>
      <c r="BE378" s="74"/>
      <c r="BF378" s="74"/>
      <c r="BG378" s="192"/>
      <c r="BH378" s="74">
        <v>7482</v>
      </c>
      <c r="BI378" s="74">
        <v>7482</v>
      </c>
      <c r="BJ378" s="74">
        <v>0</v>
      </c>
      <c r="BK378" s="75">
        <f t="shared" si="1040"/>
        <v>0</v>
      </c>
      <c r="BL378" s="74"/>
      <c r="BM378" s="74"/>
      <c r="BN378" s="74"/>
      <c r="BO378" s="192"/>
      <c r="BP378" s="192"/>
      <c r="BQ378" s="74"/>
      <c r="BR378" s="74"/>
      <c r="BS378" s="192"/>
      <c r="BT378" s="74"/>
      <c r="BU378" s="74">
        <v>1190</v>
      </c>
      <c r="BV378" s="74"/>
      <c r="BW378" s="74"/>
      <c r="BX378" s="73"/>
      <c r="BY378" s="73"/>
      <c r="BZ378" s="74"/>
      <c r="CA378" s="192"/>
      <c r="CB378" s="74"/>
      <c r="CC378" s="74"/>
      <c r="CD378" s="74"/>
      <c r="CE378" s="192"/>
      <c r="CF378" s="74"/>
      <c r="CG378" s="74"/>
      <c r="CH378" s="74"/>
      <c r="CI378" s="74"/>
      <c r="CJ378" s="74"/>
      <c r="CK378" s="74"/>
      <c r="CL378" s="74"/>
      <c r="CM378" s="74"/>
      <c r="CN378" s="73"/>
      <c r="CO378" s="73"/>
      <c r="CP378" s="74"/>
      <c r="CQ378" s="192"/>
      <c r="CR378" s="73"/>
      <c r="CS378" s="73"/>
      <c r="CT378" s="74"/>
      <c r="CU378" s="192"/>
      <c r="CV378" s="74"/>
      <c r="CW378" s="74"/>
      <c r="CX378" s="74"/>
      <c r="CY378" s="192"/>
      <c r="CZ378" s="74"/>
      <c r="DA378" s="74"/>
      <c r="DB378" s="74"/>
      <c r="DC378" s="192"/>
      <c r="DD378" s="74"/>
      <c r="DE378" s="74"/>
      <c r="DF378" s="74"/>
      <c r="DG378" s="192"/>
      <c r="DH378" s="74"/>
      <c r="DI378" s="74"/>
      <c r="DJ378" s="74"/>
      <c r="DK378" s="192"/>
      <c r="DL378" s="74"/>
      <c r="DM378" s="74"/>
      <c r="DN378" s="74"/>
      <c r="DO378" s="192"/>
      <c r="DP378" s="74"/>
      <c r="DQ378" s="74"/>
      <c r="DR378" s="74"/>
      <c r="DS378" s="74"/>
      <c r="DT378" s="74"/>
      <c r="DU378" s="74"/>
      <c r="DV378" s="74"/>
      <c r="DW378" s="74"/>
      <c r="DX378" s="74"/>
      <c r="DY378" s="74"/>
      <c r="DZ378" s="74"/>
      <c r="EA378" s="74"/>
      <c r="EB378" s="74"/>
      <c r="EC378" s="74"/>
      <c r="ED378" s="74"/>
      <c r="EE378" s="74"/>
      <c r="EF378" s="74"/>
      <c r="EG378" s="74"/>
      <c r="EH378" s="74"/>
      <c r="EI378" s="74"/>
      <c r="EJ378" s="75"/>
      <c r="EK378" s="73"/>
      <c r="EL378" s="74"/>
      <c r="EM378" s="75"/>
      <c r="EN378" s="74"/>
      <c r="EO378" s="74"/>
      <c r="EP378" s="74"/>
      <c r="EQ378" s="74"/>
      <c r="ER378" s="74"/>
      <c r="ES378" s="74"/>
      <c r="ET378" s="74"/>
      <c r="EU378" s="74"/>
      <c r="EV378" s="77"/>
      <c r="EW378" s="77"/>
      <c r="EX378" s="77"/>
      <c r="EY378" s="77"/>
      <c r="EZ378" s="74"/>
      <c r="FA378" s="74"/>
      <c r="FB378" s="74"/>
      <c r="FC378" s="74"/>
      <c r="FD378" s="74"/>
      <c r="FE378" s="74"/>
      <c r="FF378" s="74"/>
      <c r="FG378" s="74"/>
      <c r="FH378" s="74"/>
      <c r="FI378" s="74"/>
      <c r="FJ378" s="74"/>
      <c r="FK378" s="74"/>
      <c r="FL378" s="74"/>
      <c r="FM378" s="74"/>
      <c r="FN378" s="74"/>
      <c r="FO378" s="74"/>
      <c r="FP378" s="74"/>
      <c r="FQ378" s="74"/>
      <c r="FR378" s="74"/>
      <c r="FS378" s="74"/>
      <c r="FT378" s="74"/>
      <c r="FU378" s="74"/>
      <c r="FV378" s="74"/>
      <c r="FW378" s="74"/>
      <c r="FX378" s="74"/>
      <c r="FY378" s="74"/>
      <c r="FZ378" s="74"/>
      <c r="GA378" s="74"/>
      <c r="GB378" s="74"/>
      <c r="GC378" s="74"/>
      <c r="GD378" s="74"/>
      <c r="GE378" s="74"/>
      <c r="GF378" s="74"/>
      <c r="GG378" s="74"/>
      <c r="GH378" s="74"/>
      <c r="GI378" s="74"/>
      <c r="GJ378" s="74"/>
      <c r="GK378" s="74"/>
      <c r="GL378" s="74"/>
      <c r="GM378" s="74"/>
      <c r="GN378" s="74"/>
      <c r="GO378" s="74"/>
      <c r="GP378" s="74"/>
      <c r="GQ378" s="74"/>
      <c r="GR378" s="74"/>
      <c r="GS378" s="74"/>
      <c r="GT378" s="74"/>
      <c r="GU378" s="74"/>
      <c r="GV378" s="74"/>
      <c r="GW378" s="74"/>
      <c r="GX378" s="74"/>
      <c r="GY378" s="74"/>
      <c r="GZ378" s="74"/>
      <c r="HA378" s="74"/>
      <c r="HB378" s="74"/>
      <c r="HC378" s="74"/>
      <c r="HD378" s="74"/>
      <c r="HE378" s="74"/>
      <c r="HF378" s="74"/>
      <c r="HG378" s="74"/>
      <c r="HH378" s="74"/>
      <c r="HI378" s="74"/>
      <c r="HJ378" s="74"/>
      <c r="HK378" s="74"/>
      <c r="HL378" s="74"/>
      <c r="HM378" s="74"/>
      <c r="HN378" s="74"/>
      <c r="HO378" s="74"/>
      <c r="HP378" s="74"/>
      <c r="HQ378" s="74"/>
      <c r="HR378" s="74"/>
      <c r="HS378" s="74"/>
      <c r="HT378" s="74"/>
      <c r="HU378" s="74"/>
      <c r="HV378" s="74"/>
      <c r="HW378" s="74"/>
      <c r="HX378" s="74"/>
      <c r="HY378" s="74"/>
      <c r="HZ378" s="74"/>
      <c r="IA378" s="74"/>
      <c r="IB378" s="74"/>
      <c r="IC378" s="74"/>
      <c r="ID378" s="74"/>
      <c r="IE378" s="74"/>
      <c r="IF378" s="74"/>
      <c r="IG378" s="74"/>
      <c r="IH378" s="74"/>
      <c r="II378" s="74"/>
      <c r="IJ378" s="74"/>
      <c r="IK378" s="74"/>
      <c r="IL378" s="74"/>
      <c r="IM378" s="74"/>
    </row>
    <row r="379" spans="1:247" ht="15.75" x14ac:dyDescent="0.25">
      <c r="A379" s="10" t="s">
        <v>470</v>
      </c>
      <c r="B379" s="157">
        <f t="shared" si="1037"/>
        <v>2040</v>
      </c>
      <c r="C379" s="157">
        <f t="shared" si="1038"/>
        <v>2040</v>
      </c>
      <c r="D379" s="157">
        <f t="shared" si="1039"/>
        <v>2040</v>
      </c>
      <c r="E379" s="157"/>
      <c r="F379" s="229">
        <f t="shared" si="1036"/>
        <v>0</v>
      </c>
      <c r="G379" s="74">
        <f t="shared" si="1105"/>
        <v>0</v>
      </c>
      <c r="H379" s="74"/>
      <c r="I379" s="74"/>
      <c r="J379" s="74"/>
      <c r="K379" s="74"/>
      <c r="L379" s="74"/>
      <c r="M379" s="74"/>
      <c r="N379" s="74"/>
      <c r="O379" s="73"/>
      <c r="P379" s="74"/>
      <c r="Q379" s="74"/>
      <c r="R379" s="74"/>
      <c r="S379" s="74"/>
      <c r="T379" s="74"/>
      <c r="U379" s="74"/>
      <c r="V379" s="74"/>
      <c r="W379" s="74"/>
      <c r="X379" s="74"/>
      <c r="Y379" s="74"/>
      <c r="Z379" s="74"/>
      <c r="AA379" s="74"/>
      <c r="AB379" s="74"/>
      <c r="AC379" s="74"/>
      <c r="AD379" s="74"/>
      <c r="AE379" s="74"/>
      <c r="AF379" s="74"/>
      <c r="AG379" s="74"/>
      <c r="AH379" s="74"/>
      <c r="AI379" s="74"/>
      <c r="AJ379" s="74"/>
      <c r="AK379" s="74"/>
      <c r="AL379" s="74"/>
      <c r="AM379" s="74"/>
      <c r="AN379" s="74"/>
      <c r="AO379" s="74"/>
      <c r="AP379" s="74"/>
      <c r="AQ379" s="74"/>
      <c r="AR379" s="74"/>
      <c r="AS379" s="74"/>
      <c r="AT379" s="74"/>
      <c r="AU379" s="74"/>
      <c r="AV379" s="196"/>
      <c r="AW379" s="196"/>
      <c r="AX379" s="196"/>
      <c r="AY379" s="196"/>
      <c r="AZ379" s="74"/>
      <c r="BA379" s="74"/>
      <c r="BB379" s="74"/>
      <c r="BC379" s="192"/>
      <c r="BD379" s="192"/>
      <c r="BE379" s="74"/>
      <c r="BF379" s="74"/>
      <c r="BG379" s="192"/>
      <c r="BH379" s="74">
        <v>2040</v>
      </c>
      <c r="BI379" s="74">
        <v>2040</v>
      </c>
      <c r="BJ379" s="74">
        <v>0</v>
      </c>
      <c r="BK379" s="75">
        <f t="shared" si="1040"/>
        <v>0</v>
      </c>
      <c r="BL379" s="74"/>
      <c r="BM379" s="74"/>
      <c r="BN379" s="74"/>
      <c r="BO379" s="192"/>
      <c r="BP379" s="192"/>
      <c r="BQ379" s="74"/>
      <c r="BR379" s="74"/>
      <c r="BS379" s="192"/>
      <c r="BT379" s="74"/>
      <c r="BU379" s="74"/>
      <c r="BV379" s="74"/>
      <c r="BW379" s="74"/>
      <c r="BX379" s="73"/>
      <c r="BY379" s="73"/>
      <c r="BZ379" s="74"/>
      <c r="CA379" s="192"/>
      <c r="CB379" s="74"/>
      <c r="CC379" s="74"/>
      <c r="CD379" s="74"/>
      <c r="CE379" s="192"/>
      <c r="CF379" s="74"/>
      <c r="CG379" s="74"/>
      <c r="CH379" s="74"/>
      <c r="CI379" s="74"/>
      <c r="CJ379" s="74"/>
      <c r="CK379" s="74"/>
      <c r="CL379" s="74"/>
      <c r="CM379" s="74"/>
      <c r="CN379" s="73"/>
      <c r="CO379" s="73"/>
      <c r="CP379" s="74"/>
      <c r="CQ379" s="192"/>
      <c r="CR379" s="73"/>
      <c r="CS379" s="73"/>
      <c r="CT379" s="74"/>
      <c r="CU379" s="192"/>
      <c r="CV379" s="74"/>
      <c r="CW379" s="74"/>
      <c r="CX379" s="74"/>
      <c r="CY379" s="192"/>
      <c r="CZ379" s="74"/>
      <c r="DA379" s="74"/>
      <c r="DB379" s="74"/>
      <c r="DC379" s="192"/>
      <c r="DD379" s="74"/>
      <c r="DE379" s="74"/>
      <c r="DF379" s="74"/>
      <c r="DG379" s="192"/>
      <c r="DH379" s="74"/>
      <c r="DI379" s="74"/>
      <c r="DJ379" s="74"/>
      <c r="DK379" s="192"/>
      <c r="DL379" s="74"/>
      <c r="DM379" s="74"/>
      <c r="DN379" s="74"/>
      <c r="DO379" s="192"/>
      <c r="DP379" s="74"/>
      <c r="DQ379" s="74"/>
      <c r="DR379" s="74"/>
      <c r="DS379" s="74"/>
      <c r="DT379" s="74"/>
      <c r="DU379" s="74"/>
      <c r="DV379" s="74"/>
      <c r="DW379" s="74"/>
      <c r="DX379" s="74"/>
      <c r="DY379" s="74"/>
      <c r="DZ379" s="74"/>
      <c r="EA379" s="74"/>
      <c r="EB379" s="74"/>
      <c r="EC379" s="74"/>
      <c r="ED379" s="74"/>
      <c r="EE379" s="74"/>
      <c r="EF379" s="74"/>
      <c r="EG379" s="74"/>
      <c r="EH379" s="74"/>
      <c r="EI379" s="74"/>
      <c r="EJ379" s="75"/>
      <c r="EK379" s="73"/>
      <c r="EL379" s="74"/>
      <c r="EM379" s="75"/>
      <c r="EN379" s="74"/>
      <c r="EO379" s="74"/>
      <c r="EP379" s="74"/>
      <c r="EQ379" s="74"/>
      <c r="ER379" s="74"/>
      <c r="ES379" s="74"/>
      <c r="ET379" s="74"/>
      <c r="EU379" s="74"/>
      <c r="EV379" s="77"/>
      <c r="EW379" s="77"/>
      <c r="EX379" s="77"/>
      <c r="EY379" s="77"/>
      <c r="EZ379" s="74"/>
      <c r="FA379" s="74"/>
      <c r="FB379" s="74"/>
      <c r="FC379" s="74"/>
      <c r="FD379" s="74"/>
      <c r="FE379" s="74"/>
      <c r="FF379" s="74"/>
      <c r="FG379" s="74"/>
      <c r="FH379" s="74"/>
      <c r="FI379" s="74"/>
      <c r="FJ379" s="74"/>
      <c r="FK379" s="74"/>
      <c r="FL379" s="74"/>
      <c r="FM379" s="74"/>
      <c r="FN379" s="74"/>
      <c r="FO379" s="74"/>
      <c r="FP379" s="74"/>
      <c r="FQ379" s="74"/>
      <c r="FR379" s="74"/>
      <c r="FS379" s="74"/>
      <c r="FT379" s="74"/>
      <c r="FU379" s="74"/>
      <c r="FV379" s="74"/>
      <c r="FW379" s="74"/>
      <c r="FX379" s="74"/>
      <c r="FY379" s="74"/>
      <c r="FZ379" s="74"/>
      <c r="GA379" s="74"/>
      <c r="GB379" s="74"/>
      <c r="GC379" s="74"/>
      <c r="GD379" s="74"/>
      <c r="GE379" s="74"/>
      <c r="GF379" s="74"/>
      <c r="GG379" s="74"/>
      <c r="GH379" s="74"/>
      <c r="GI379" s="74"/>
      <c r="GJ379" s="74"/>
      <c r="GK379" s="74"/>
      <c r="GL379" s="74"/>
      <c r="GM379" s="74"/>
      <c r="GN379" s="74"/>
      <c r="GO379" s="74"/>
      <c r="GP379" s="74"/>
      <c r="GQ379" s="74"/>
      <c r="GR379" s="74"/>
      <c r="GS379" s="74"/>
      <c r="GT379" s="74"/>
      <c r="GU379" s="74"/>
      <c r="GV379" s="74"/>
      <c r="GW379" s="74"/>
      <c r="GX379" s="74"/>
      <c r="GY379" s="74"/>
      <c r="GZ379" s="74"/>
      <c r="HA379" s="74"/>
      <c r="HB379" s="74"/>
      <c r="HC379" s="74"/>
      <c r="HD379" s="74"/>
      <c r="HE379" s="74"/>
      <c r="HF379" s="74"/>
      <c r="HG379" s="74"/>
      <c r="HH379" s="74"/>
      <c r="HI379" s="74"/>
      <c r="HJ379" s="74"/>
      <c r="HK379" s="74"/>
      <c r="HL379" s="74"/>
      <c r="HM379" s="74"/>
      <c r="HN379" s="74"/>
      <c r="HO379" s="74"/>
      <c r="HP379" s="74"/>
      <c r="HQ379" s="74"/>
      <c r="HR379" s="74"/>
      <c r="HS379" s="74"/>
      <c r="HT379" s="74"/>
      <c r="HU379" s="74"/>
      <c r="HV379" s="74"/>
      <c r="HW379" s="74"/>
      <c r="HX379" s="74"/>
      <c r="HY379" s="74"/>
      <c r="HZ379" s="74"/>
      <c r="IA379" s="74"/>
      <c r="IB379" s="74"/>
      <c r="IC379" s="74"/>
      <c r="ID379" s="74"/>
      <c r="IE379" s="74"/>
      <c r="IF379" s="74"/>
      <c r="IG379" s="74"/>
      <c r="IH379" s="74"/>
      <c r="II379" s="74"/>
      <c r="IJ379" s="74"/>
      <c r="IK379" s="74"/>
      <c r="IL379" s="74"/>
      <c r="IM379" s="74"/>
    </row>
    <row r="380" spans="1:247" ht="15.75" x14ac:dyDescent="0.25">
      <c r="A380" s="10" t="s">
        <v>244</v>
      </c>
      <c r="B380" s="157">
        <f t="shared" si="1037"/>
        <v>5937</v>
      </c>
      <c r="C380" s="157">
        <f t="shared" si="1038"/>
        <v>7801.6880000000001</v>
      </c>
      <c r="D380" s="157">
        <f t="shared" si="1039"/>
        <v>7801.6880000000001</v>
      </c>
      <c r="E380" s="157"/>
      <c r="F380" s="229">
        <f t="shared" si="1036"/>
        <v>0</v>
      </c>
      <c r="G380" s="74">
        <f t="shared" si="1105"/>
        <v>0</v>
      </c>
      <c r="H380" s="74"/>
      <c r="I380" s="74"/>
      <c r="J380" s="74"/>
      <c r="K380" s="74"/>
      <c r="L380" s="74"/>
      <c r="M380" s="74"/>
      <c r="N380" s="74"/>
      <c r="O380" s="73"/>
      <c r="P380" s="74"/>
      <c r="Q380" s="74"/>
      <c r="R380" s="74"/>
      <c r="S380" s="74"/>
      <c r="T380" s="74"/>
      <c r="U380" s="74"/>
      <c r="V380" s="74"/>
      <c r="W380" s="74"/>
      <c r="X380" s="74"/>
      <c r="Y380" s="74"/>
      <c r="Z380" s="74"/>
      <c r="AA380" s="74"/>
      <c r="AB380" s="74"/>
      <c r="AC380" s="74"/>
      <c r="AD380" s="74"/>
      <c r="AE380" s="74"/>
      <c r="AF380" s="74"/>
      <c r="AG380" s="74"/>
      <c r="AH380" s="74"/>
      <c r="AI380" s="74"/>
      <c r="AJ380" s="74"/>
      <c r="AK380" s="74"/>
      <c r="AL380" s="74"/>
      <c r="AM380" s="74"/>
      <c r="AN380" s="74"/>
      <c r="AO380" s="74"/>
      <c r="AP380" s="74"/>
      <c r="AQ380" s="74"/>
      <c r="AR380" s="74"/>
      <c r="AS380" s="74"/>
      <c r="AT380" s="74"/>
      <c r="AU380" s="74"/>
      <c r="AV380" s="196"/>
      <c r="AW380" s="196"/>
      <c r="AX380" s="196"/>
      <c r="AY380" s="196"/>
      <c r="AZ380" s="74"/>
      <c r="BA380" s="74"/>
      <c r="BB380" s="74"/>
      <c r="BC380" s="192"/>
      <c r="BD380" s="192"/>
      <c r="BE380" s="74"/>
      <c r="BF380" s="74"/>
      <c r="BG380" s="192"/>
      <c r="BH380" s="74">
        <v>5937</v>
      </c>
      <c r="BI380" s="74">
        <v>5937</v>
      </c>
      <c r="BJ380" s="74">
        <v>0</v>
      </c>
      <c r="BK380" s="75">
        <f t="shared" si="1040"/>
        <v>0</v>
      </c>
      <c r="BL380" s="74"/>
      <c r="BM380" s="74"/>
      <c r="BN380" s="74"/>
      <c r="BO380" s="192"/>
      <c r="BP380" s="192"/>
      <c r="BQ380" s="74"/>
      <c r="BR380" s="74"/>
      <c r="BS380" s="192"/>
      <c r="BT380" s="74"/>
      <c r="BU380" s="74">
        <v>1864.6880000000001</v>
      </c>
      <c r="BV380" s="74"/>
      <c r="BW380" s="74"/>
      <c r="BX380" s="73"/>
      <c r="BY380" s="73"/>
      <c r="BZ380" s="74"/>
      <c r="CA380" s="192"/>
      <c r="CB380" s="74"/>
      <c r="CC380" s="74"/>
      <c r="CD380" s="74"/>
      <c r="CE380" s="192"/>
      <c r="CF380" s="74"/>
      <c r="CG380" s="74"/>
      <c r="CH380" s="74"/>
      <c r="CI380" s="74"/>
      <c r="CJ380" s="74"/>
      <c r="CK380" s="74"/>
      <c r="CL380" s="74"/>
      <c r="CM380" s="74"/>
      <c r="CN380" s="73"/>
      <c r="CO380" s="73"/>
      <c r="CP380" s="74"/>
      <c r="CQ380" s="192"/>
      <c r="CR380" s="73"/>
      <c r="CS380" s="73"/>
      <c r="CT380" s="74"/>
      <c r="CU380" s="192"/>
      <c r="CV380" s="74"/>
      <c r="CW380" s="74"/>
      <c r="CX380" s="74"/>
      <c r="CY380" s="192"/>
      <c r="CZ380" s="74"/>
      <c r="DA380" s="74"/>
      <c r="DB380" s="74"/>
      <c r="DC380" s="192"/>
      <c r="DD380" s="74"/>
      <c r="DE380" s="74"/>
      <c r="DF380" s="74"/>
      <c r="DG380" s="192"/>
      <c r="DH380" s="74"/>
      <c r="DI380" s="74"/>
      <c r="DJ380" s="74"/>
      <c r="DK380" s="192"/>
      <c r="DL380" s="74"/>
      <c r="DM380" s="74"/>
      <c r="DN380" s="74"/>
      <c r="DO380" s="192"/>
      <c r="DP380" s="74"/>
      <c r="DQ380" s="74"/>
      <c r="DR380" s="74"/>
      <c r="DS380" s="74"/>
      <c r="DT380" s="74"/>
      <c r="DU380" s="74"/>
      <c r="DV380" s="74"/>
      <c r="DW380" s="74"/>
      <c r="DX380" s="74"/>
      <c r="DY380" s="74"/>
      <c r="DZ380" s="74"/>
      <c r="EA380" s="74"/>
      <c r="EB380" s="74"/>
      <c r="EC380" s="74"/>
      <c r="ED380" s="74"/>
      <c r="EE380" s="74"/>
      <c r="EF380" s="74"/>
      <c r="EG380" s="74"/>
      <c r="EH380" s="74"/>
      <c r="EI380" s="74"/>
      <c r="EJ380" s="75"/>
      <c r="EK380" s="73"/>
      <c r="EL380" s="74"/>
      <c r="EM380" s="75"/>
      <c r="EN380" s="74"/>
      <c r="EO380" s="74"/>
      <c r="EP380" s="74"/>
      <c r="EQ380" s="74"/>
      <c r="ER380" s="74"/>
      <c r="ES380" s="74"/>
      <c r="ET380" s="74"/>
      <c r="EU380" s="74"/>
      <c r="EV380" s="77"/>
      <c r="EW380" s="77"/>
      <c r="EX380" s="77"/>
      <c r="EY380" s="77"/>
      <c r="EZ380" s="74"/>
      <c r="FA380" s="74"/>
      <c r="FB380" s="74"/>
      <c r="FC380" s="74"/>
      <c r="FD380" s="74"/>
      <c r="FE380" s="74"/>
      <c r="FF380" s="74"/>
      <c r="FG380" s="74"/>
      <c r="FH380" s="74"/>
      <c r="FI380" s="74"/>
      <c r="FJ380" s="74"/>
      <c r="FK380" s="74"/>
      <c r="FL380" s="74"/>
      <c r="FM380" s="74"/>
      <c r="FN380" s="74"/>
      <c r="FO380" s="74"/>
      <c r="FP380" s="74"/>
      <c r="FQ380" s="74"/>
      <c r="FR380" s="74"/>
      <c r="FS380" s="74"/>
      <c r="FT380" s="74"/>
      <c r="FU380" s="74"/>
      <c r="FV380" s="74"/>
      <c r="FW380" s="74"/>
      <c r="FX380" s="74"/>
      <c r="FY380" s="74"/>
      <c r="FZ380" s="74"/>
      <c r="GA380" s="74"/>
      <c r="GB380" s="74"/>
      <c r="GC380" s="74"/>
      <c r="GD380" s="74"/>
      <c r="GE380" s="74"/>
      <c r="GF380" s="74"/>
      <c r="GG380" s="74"/>
      <c r="GH380" s="74"/>
      <c r="GI380" s="74"/>
      <c r="GJ380" s="74"/>
      <c r="GK380" s="74"/>
      <c r="GL380" s="74"/>
      <c r="GM380" s="74"/>
      <c r="GN380" s="74"/>
      <c r="GO380" s="74"/>
      <c r="GP380" s="74"/>
      <c r="GQ380" s="74"/>
      <c r="GR380" s="74"/>
      <c r="GS380" s="74"/>
      <c r="GT380" s="74"/>
      <c r="GU380" s="74"/>
      <c r="GV380" s="74"/>
      <c r="GW380" s="74"/>
      <c r="GX380" s="74"/>
      <c r="GY380" s="74"/>
      <c r="GZ380" s="74"/>
      <c r="HA380" s="74"/>
      <c r="HB380" s="74"/>
      <c r="HC380" s="74"/>
      <c r="HD380" s="74"/>
      <c r="HE380" s="74"/>
      <c r="HF380" s="74"/>
      <c r="HG380" s="74"/>
      <c r="HH380" s="74"/>
      <c r="HI380" s="74"/>
      <c r="HJ380" s="74"/>
      <c r="HK380" s="74"/>
      <c r="HL380" s="74"/>
      <c r="HM380" s="74"/>
      <c r="HN380" s="74"/>
      <c r="HO380" s="74"/>
      <c r="HP380" s="74"/>
      <c r="HQ380" s="74"/>
      <c r="HR380" s="74"/>
      <c r="HS380" s="74"/>
      <c r="HT380" s="74"/>
      <c r="HU380" s="74"/>
      <c r="HV380" s="74"/>
      <c r="HW380" s="74"/>
      <c r="HX380" s="74"/>
      <c r="HY380" s="74"/>
      <c r="HZ380" s="74"/>
      <c r="IA380" s="74"/>
      <c r="IB380" s="74"/>
      <c r="IC380" s="74"/>
      <c r="ID380" s="74"/>
      <c r="IE380" s="74"/>
      <c r="IF380" s="74"/>
      <c r="IG380" s="74"/>
      <c r="IH380" s="74"/>
      <c r="II380" s="74"/>
      <c r="IJ380" s="74"/>
      <c r="IK380" s="74"/>
      <c r="IL380" s="74"/>
      <c r="IM380" s="74"/>
    </row>
    <row r="381" spans="1:247" ht="15.75" x14ac:dyDescent="0.25">
      <c r="A381" s="10" t="s">
        <v>325</v>
      </c>
      <c r="B381" s="157">
        <f t="shared" si="1037"/>
        <v>3075</v>
      </c>
      <c r="C381" s="157">
        <f t="shared" si="1038"/>
        <v>3075</v>
      </c>
      <c r="D381" s="157">
        <f t="shared" si="1039"/>
        <v>3075</v>
      </c>
      <c r="E381" s="157"/>
      <c r="F381" s="229">
        <f t="shared" si="1036"/>
        <v>0</v>
      </c>
      <c r="G381" s="74">
        <f t="shared" si="1105"/>
        <v>0</v>
      </c>
      <c r="H381" s="74"/>
      <c r="I381" s="74"/>
      <c r="J381" s="74"/>
      <c r="K381" s="74"/>
      <c r="L381" s="74"/>
      <c r="M381" s="74"/>
      <c r="N381" s="74"/>
      <c r="O381" s="73"/>
      <c r="P381" s="74"/>
      <c r="Q381" s="74"/>
      <c r="R381" s="74"/>
      <c r="S381" s="74"/>
      <c r="T381" s="74"/>
      <c r="U381" s="74"/>
      <c r="V381" s="74"/>
      <c r="W381" s="74"/>
      <c r="X381" s="74"/>
      <c r="Y381" s="74"/>
      <c r="Z381" s="74"/>
      <c r="AA381" s="74"/>
      <c r="AB381" s="74"/>
      <c r="AC381" s="74"/>
      <c r="AD381" s="74"/>
      <c r="AE381" s="74"/>
      <c r="AF381" s="74"/>
      <c r="AG381" s="74"/>
      <c r="AH381" s="74"/>
      <c r="AI381" s="74"/>
      <c r="AJ381" s="74"/>
      <c r="AK381" s="74"/>
      <c r="AL381" s="74"/>
      <c r="AM381" s="74"/>
      <c r="AN381" s="74"/>
      <c r="AO381" s="74"/>
      <c r="AP381" s="74"/>
      <c r="AQ381" s="74"/>
      <c r="AR381" s="74"/>
      <c r="AS381" s="74"/>
      <c r="AT381" s="74"/>
      <c r="AU381" s="74"/>
      <c r="AV381" s="196"/>
      <c r="AW381" s="196"/>
      <c r="AX381" s="196"/>
      <c r="AY381" s="196"/>
      <c r="AZ381" s="74"/>
      <c r="BA381" s="74"/>
      <c r="BB381" s="74"/>
      <c r="BC381" s="192"/>
      <c r="BD381" s="192"/>
      <c r="BE381" s="74"/>
      <c r="BF381" s="74"/>
      <c r="BG381" s="192"/>
      <c r="BH381" s="74">
        <v>3075</v>
      </c>
      <c r="BI381" s="74">
        <v>3075</v>
      </c>
      <c r="BJ381" s="74">
        <v>0</v>
      </c>
      <c r="BK381" s="75">
        <f t="shared" si="1040"/>
        <v>0</v>
      </c>
      <c r="BL381" s="74"/>
      <c r="BM381" s="74"/>
      <c r="BN381" s="74"/>
      <c r="BO381" s="192"/>
      <c r="BP381" s="192"/>
      <c r="BQ381" s="74"/>
      <c r="BR381" s="74"/>
      <c r="BS381" s="192"/>
      <c r="BT381" s="74"/>
      <c r="BU381" s="74"/>
      <c r="BV381" s="74"/>
      <c r="BW381" s="74"/>
      <c r="BX381" s="73"/>
      <c r="BY381" s="73"/>
      <c r="BZ381" s="74"/>
      <c r="CA381" s="192"/>
      <c r="CB381" s="74"/>
      <c r="CC381" s="74"/>
      <c r="CD381" s="74"/>
      <c r="CE381" s="192"/>
      <c r="CF381" s="74"/>
      <c r="CG381" s="74"/>
      <c r="CH381" s="74"/>
      <c r="CI381" s="74"/>
      <c r="CJ381" s="74"/>
      <c r="CK381" s="74"/>
      <c r="CL381" s="74"/>
      <c r="CM381" s="74"/>
      <c r="CN381" s="73"/>
      <c r="CO381" s="73"/>
      <c r="CP381" s="74"/>
      <c r="CQ381" s="192"/>
      <c r="CR381" s="73"/>
      <c r="CS381" s="73"/>
      <c r="CT381" s="74"/>
      <c r="CU381" s="192"/>
      <c r="CV381" s="74"/>
      <c r="CW381" s="74"/>
      <c r="CX381" s="74"/>
      <c r="CY381" s="192"/>
      <c r="CZ381" s="74"/>
      <c r="DA381" s="74"/>
      <c r="DB381" s="74"/>
      <c r="DC381" s="192"/>
      <c r="DD381" s="74"/>
      <c r="DE381" s="74"/>
      <c r="DF381" s="74"/>
      <c r="DG381" s="192"/>
      <c r="DH381" s="74"/>
      <c r="DI381" s="74"/>
      <c r="DJ381" s="74"/>
      <c r="DK381" s="192"/>
      <c r="DL381" s="74"/>
      <c r="DM381" s="74"/>
      <c r="DN381" s="74"/>
      <c r="DO381" s="192"/>
      <c r="DP381" s="74"/>
      <c r="DQ381" s="74"/>
      <c r="DR381" s="74"/>
      <c r="DS381" s="74"/>
      <c r="DT381" s="74"/>
      <c r="DU381" s="74"/>
      <c r="DV381" s="74"/>
      <c r="DW381" s="74"/>
      <c r="DX381" s="74"/>
      <c r="DY381" s="74"/>
      <c r="DZ381" s="74"/>
      <c r="EA381" s="74"/>
      <c r="EB381" s="74"/>
      <c r="EC381" s="74"/>
      <c r="ED381" s="74"/>
      <c r="EE381" s="74"/>
      <c r="EF381" s="74"/>
      <c r="EG381" s="74"/>
      <c r="EH381" s="74"/>
      <c r="EI381" s="74"/>
      <c r="EJ381" s="75"/>
      <c r="EK381" s="73"/>
      <c r="EL381" s="74"/>
      <c r="EM381" s="75"/>
      <c r="EN381" s="74"/>
      <c r="EO381" s="74"/>
      <c r="EP381" s="74"/>
      <c r="EQ381" s="74"/>
      <c r="ER381" s="74"/>
      <c r="ES381" s="74"/>
      <c r="ET381" s="74"/>
      <c r="EU381" s="74"/>
      <c r="EV381" s="77"/>
      <c r="EW381" s="77"/>
      <c r="EX381" s="77"/>
      <c r="EY381" s="77"/>
      <c r="EZ381" s="74"/>
      <c r="FA381" s="74"/>
      <c r="FB381" s="74"/>
      <c r="FC381" s="74"/>
      <c r="FD381" s="74"/>
      <c r="FE381" s="74"/>
      <c r="FF381" s="74"/>
      <c r="FG381" s="74"/>
      <c r="FH381" s="74"/>
      <c r="FI381" s="74"/>
      <c r="FJ381" s="74"/>
      <c r="FK381" s="74"/>
      <c r="FL381" s="74"/>
      <c r="FM381" s="74"/>
      <c r="FN381" s="74"/>
      <c r="FO381" s="74"/>
      <c r="FP381" s="74"/>
      <c r="FQ381" s="74"/>
      <c r="FR381" s="74"/>
      <c r="FS381" s="74"/>
      <c r="FT381" s="74"/>
      <c r="FU381" s="74"/>
      <c r="FV381" s="74"/>
      <c r="FW381" s="74"/>
      <c r="FX381" s="74"/>
      <c r="FY381" s="74"/>
      <c r="FZ381" s="74"/>
      <c r="GA381" s="74"/>
      <c r="GB381" s="74"/>
      <c r="GC381" s="74"/>
      <c r="GD381" s="74"/>
      <c r="GE381" s="74"/>
      <c r="GF381" s="74"/>
      <c r="GG381" s="74"/>
      <c r="GH381" s="74"/>
      <c r="GI381" s="74"/>
      <c r="GJ381" s="74"/>
      <c r="GK381" s="74"/>
      <c r="GL381" s="74"/>
      <c r="GM381" s="74"/>
      <c r="GN381" s="74"/>
      <c r="GO381" s="74"/>
      <c r="GP381" s="74"/>
      <c r="GQ381" s="74"/>
      <c r="GR381" s="74"/>
      <c r="GS381" s="74"/>
      <c r="GT381" s="74"/>
      <c r="GU381" s="74"/>
      <c r="GV381" s="74"/>
      <c r="GW381" s="74"/>
      <c r="GX381" s="74"/>
      <c r="GY381" s="74"/>
      <c r="GZ381" s="74"/>
      <c r="HA381" s="74"/>
      <c r="HB381" s="74"/>
      <c r="HC381" s="74"/>
      <c r="HD381" s="74"/>
      <c r="HE381" s="74"/>
      <c r="HF381" s="74"/>
      <c r="HG381" s="74"/>
      <c r="HH381" s="74"/>
      <c r="HI381" s="74"/>
      <c r="HJ381" s="74"/>
      <c r="HK381" s="74"/>
      <c r="HL381" s="74"/>
      <c r="HM381" s="74"/>
      <c r="HN381" s="74"/>
      <c r="HO381" s="74"/>
      <c r="HP381" s="74"/>
      <c r="HQ381" s="74"/>
      <c r="HR381" s="74"/>
      <c r="HS381" s="74"/>
      <c r="HT381" s="74"/>
      <c r="HU381" s="74"/>
      <c r="HV381" s="74"/>
      <c r="HW381" s="74"/>
      <c r="HX381" s="74"/>
      <c r="HY381" s="74"/>
      <c r="HZ381" s="74"/>
      <c r="IA381" s="74"/>
      <c r="IB381" s="74"/>
      <c r="IC381" s="74"/>
      <c r="ID381" s="74"/>
      <c r="IE381" s="74"/>
      <c r="IF381" s="74"/>
      <c r="IG381" s="74"/>
      <c r="IH381" s="74"/>
      <c r="II381" s="74"/>
      <c r="IJ381" s="74"/>
      <c r="IK381" s="74"/>
      <c r="IL381" s="74"/>
      <c r="IM381" s="74"/>
    </row>
    <row r="382" spans="1:247" ht="15.75" x14ac:dyDescent="0.25">
      <c r="A382" s="10" t="s">
        <v>471</v>
      </c>
      <c r="B382" s="157">
        <f t="shared" si="1037"/>
        <v>1914</v>
      </c>
      <c r="C382" s="157">
        <f t="shared" si="1038"/>
        <v>1914</v>
      </c>
      <c r="D382" s="157">
        <f t="shared" si="1039"/>
        <v>1914</v>
      </c>
      <c r="E382" s="157"/>
      <c r="F382" s="229">
        <f t="shared" si="1036"/>
        <v>0</v>
      </c>
      <c r="G382" s="74">
        <f t="shared" si="1105"/>
        <v>0</v>
      </c>
      <c r="H382" s="74"/>
      <c r="I382" s="74"/>
      <c r="J382" s="74"/>
      <c r="K382" s="74"/>
      <c r="L382" s="74"/>
      <c r="M382" s="74"/>
      <c r="N382" s="74"/>
      <c r="O382" s="73"/>
      <c r="P382" s="74"/>
      <c r="Q382" s="74"/>
      <c r="R382" s="74"/>
      <c r="S382" s="74"/>
      <c r="T382" s="74"/>
      <c r="U382" s="74"/>
      <c r="V382" s="74"/>
      <c r="W382" s="74"/>
      <c r="X382" s="74"/>
      <c r="Y382" s="74"/>
      <c r="Z382" s="74"/>
      <c r="AA382" s="74"/>
      <c r="AB382" s="74"/>
      <c r="AC382" s="74"/>
      <c r="AD382" s="74"/>
      <c r="AE382" s="74"/>
      <c r="AF382" s="74"/>
      <c r="AG382" s="74"/>
      <c r="AH382" s="74"/>
      <c r="AI382" s="74"/>
      <c r="AJ382" s="74"/>
      <c r="AK382" s="74"/>
      <c r="AL382" s="74"/>
      <c r="AM382" s="74"/>
      <c r="AN382" s="74"/>
      <c r="AO382" s="74"/>
      <c r="AP382" s="74"/>
      <c r="AQ382" s="74"/>
      <c r="AR382" s="74"/>
      <c r="AS382" s="74"/>
      <c r="AT382" s="74"/>
      <c r="AU382" s="74"/>
      <c r="AV382" s="196"/>
      <c r="AW382" s="196"/>
      <c r="AX382" s="196"/>
      <c r="AY382" s="196"/>
      <c r="AZ382" s="74"/>
      <c r="BA382" s="74"/>
      <c r="BB382" s="74"/>
      <c r="BC382" s="192"/>
      <c r="BD382" s="192"/>
      <c r="BE382" s="74"/>
      <c r="BF382" s="74"/>
      <c r="BG382" s="192"/>
      <c r="BH382" s="74">
        <v>1914</v>
      </c>
      <c r="BI382" s="74">
        <v>1914</v>
      </c>
      <c r="BJ382" s="74">
        <v>0</v>
      </c>
      <c r="BK382" s="75">
        <f t="shared" si="1040"/>
        <v>0</v>
      </c>
      <c r="BL382" s="74"/>
      <c r="BM382" s="74"/>
      <c r="BN382" s="74"/>
      <c r="BO382" s="192"/>
      <c r="BP382" s="192"/>
      <c r="BQ382" s="74"/>
      <c r="BR382" s="74"/>
      <c r="BS382" s="192"/>
      <c r="BT382" s="74"/>
      <c r="BU382" s="74"/>
      <c r="BV382" s="74"/>
      <c r="BW382" s="74"/>
      <c r="BX382" s="73"/>
      <c r="BY382" s="73"/>
      <c r="BZ382" s="74"/>
      <c r="CA382" s="192"/>
      <c r="CB382" s="74"/>
      <c r="CC382" s="74"/>
      <c r="CD382" s="74"/>
      <c r="CE382" s="192"/>
      <c r="CF382" s="74"/>
      <c r="CG382" s="74"/>
      <c r="CH382" s="74"/>
      <c r="CI382" s="74"/>
      <c r="CJ382" s="74"/>
      <c r="CK382" s="74"/>
      <c r="CL382" s="74"/>
      <c r="CM382" s="74"/>
      <c r="CN382" s="73"/>
      <c r="CO382" s="73"/>
      <c r="CP382" s="74"/>
      <c r="CQ382" s="192"/>
      <c r="CR382" s="73"/>
      <c r="CS382" s="73"/>
      <c r="CT382" s="74"/>
      <c r="CU382" s="192"/>
      <c r="CV382" s="74"/>
      <c r="CW382" s="74"/>
      <c r="CX382" s="74"/>
      <c r="CY382" s="192"/>
      <c r="CZ382" s="74"/>
      <c r="DA382" s="74"/>
      <c r="DB382" s="74"/>
      <c r="DC382" s="192"/>
      <c r="DD382" s="74"/>
      <c r="DE382" s="74"/>
      <c r="DF382" s="74"/>
      <c r="DG382" s="192"/>
      <c r="DH382" s="74"/>
      <c r="DI382" s="74"/>
      <c r="DJ382" s="74"/>
      <c r="DK382" s="192"/>
      <c r="DL382" s="74"/>
      <c r="DM382" s="74"/>
      <c r="DN382" s="74"/>
      <c r="DO382" s="192"/>
      <c r="DP382" s="74"/>
      <c r="DQ382" s="74"/>
      <c r="DR382" s="74"/>
      <c r="DS382" s="74"/>
      <c r="DT382" s="74"/>
      <c r="DU382" s="74"/>
      <c r="DV382" s="74"/>
      <c r="DW382" s="74"/>
      <c r="DX382" s="74"/>
      <c r="DY382" s="74"/>
      <c r="DZ382" s="74"/>
      <c r="EA382" s="74"/>
      <c r="EB382" s="74"/>
      <c r="EC382" s="74"/>
      <c r="ED382" s="74"/>
      <c r="EE382" s="74"/>
      <c r="EF382" s="74"/>
      <c r="EG382" s="74"/>
      <c r="EH382" s="74"/>
      <c r="EI382" s="74"/>
      <c r="EJ382" s="75"/>
      <c r="EK382" s="73"/>
      <c r="EL382" s="74"/>
      <c r="EM382" s="75"/>
      <c r="EN382" s="74"/>
      <c r="EO382" s="74"/>
      <c r="EP382" s="74"/>
      <c r="EQ382" s="74"/>
      <c r="ER382" s="74"/>
      <c r="ES382" s="74"/>
      <c r="ET382" s="74"/>
      <c r="EU382" s="74"/>
      <c r="EV382" s="77"/>
      <c r="EW382" s="77"/>
      <c r="EX382" s="77"/>
      <c r="EY382" s="77"/>
      <c r="EZ382" s="74"/>
      <c r="FA382" s="74"/>
      <c r="FB382" s="74"/>
      <c r="FC382" s="74"/>
      <c r="FD382" s="74"/>
      <c r="FE382" s="74"/>
      <c r="FF382" s="74"/>
      <c r="FG382" s="74"/>
      <c r="FH382" s="74"/>
      <c r="FI382" s="74"/>
      <c r="FJ382" s="74"/>
      <c r="FK382" s="74"/>
      <c r="FL382" s="74"/>
      <c r="FM382" s="74"/>
      <c r="FN382" s="74"/>
      <c r="FO382" s="74"/>
      <c r="FP382" s="74"/>
      <c r="FQ382" s="74"/>
      <c r="FR382" s="74"/>
      <c r="FS382" s="74"/>
      <c r="FT382" s="74"/>
      <c r="FU382" s="74"/>
      <c r="FV382" s="74"/>
      <c r="FW382" s="74"/>
      <c r="FX382" s="74"/>
      <c r="FY382" s="74"/>
      <c r="FZ382" s="74"/>
      <c r="GA382" s="74"/>
      <c r="GB382" s="74"/>
      <c r="GC382" s="74"/>
      <c r="GD382" s="74"/>
      <c r="GE382" s="74"/>
      <c r="GF382" s="74"/>
      <c r="GG382" s="74"/>
      <c r="GH382" s="74"/>
      <c r="GI382" s="74"/>
      <c r="GJ382" s="74"/>
      <c r="GK382" s="74"/>
      <c r="GL382" s="74"/>
      <c r="GM382" s="74"/>
      <c r="GN382" s="74"/>
      <c r="GO382" s="74"/>
      <c r="GP382" s="74"/>
      <c r="GQ382" s="74"/>
      <c r="GR382" s="74"/>
      <c r="GS382" s="74"/>
      <c r="GT382" s="74"/>
      <c r="GU382" s="74"/>
      <c r="GV382" s="74"/>
      <c r="GW382" s="74"/>
      <c r="GX382" s="74"/>
      <c r="GY382" s="74"/>
      <c r="GZ382" s="74"/>
      <c r="HA382" s="74"/>
      <c r="HB382" s="74"/>
      <c r="HC382" s="74"/>
      <c r="HD382" s="74"/>
      <c r="HE382" s="74"/>
      <c r="HF382" s="74"/>
      <c r="HG382" s="74"/>
      <c r="HH382" s="74"/>
      <c r="HI382" s="74"/>
      <c r="HJ382" s="74"/>
      <c r="HK382" s="74"/>
      <c r="HL382" s="74"/>
      <c r="HM382" s="74"/>
      <c r="HN382" s="74"/>
      <c r="HO382" s="74"/>
      <c r="HP382" s="74"/>
      <c r="HQ382" s="74"/>
      <c r="HR382" s="74"/>
      <c r="HS382" s="74"/>
      <c r="HT382" s="74"/>
      <c r="HU382" s="74"/>
      <c r="HV382" s="74"/>
      <c r="HW382" s="74"/>
      <c r="HX382" s="74"/>
      <c r="HY382" s="74"/>
      <c r="HZ382" s="74"/>
      <c r="IA382" s="74"/>
      <c r="IB382" s="74"/>
      <c r="IC382" s="74"/>
      <c r="ID382" s="74"/>
      <c r="IE382" s="74"/>
      <c r="IF382" s="74"/>
      <c r="IG382" s="74"/>
      <c r="IH382" s="74"/>
      <c r="II382" s="74"/>
      <c r="IJ382" s="74"/>
      <c r="IK382" s="74"/>
      <c r="IL382" s="74"/>
      <c r="IM382" s="74"/>
    </row>
    <row r="383" spans="1:247" ht="15.75" x14ac:dyDescent="0.25">
      <c r="A383" s="10" t="s">
        <v>472</v>
      </c>
      <c r="B383" s="157">
        <f t="shared" si="1037"/>
        <v>3894</v>
      </c>
      <c r="C383" s="157">
        <f t="shared" si="1038"/>
        <v>3894</v>
      </c>
      <c r="D383" s="157">
        <f t="shared" si="1039"/>
        <v>3894</v>
      </c>
      <c r="E383" s="157"/>
      <c r="F383" s="229">
        <f t="shared" si="1036"/>
        <v>0</v>
      </c>
      <c r="G383" s="74">
        <f t="shared" si="1105"/>
        <v>0</v>
      </c>
      <c r="H383" s="74"/>
      <c r="I383" s="74"/>
      <c r="J383" s="74"/>
      <c r="K383" s="74"/>
      <c r="L383" s="74"/>
      <c r="M383" s="74"/>
      <c r="N383" s="74"/>
      <c r="O383" s="73"/>
      <c r="P383" s="74"/>
      <c r="Q383" s="74"/>
      <c r="R383" s="74"/>
      <c r="S383" s="74"/>
      <c r="T383" s="74"/>
      <c r="U383" s="74"/>
      <c r="V383" s="74">
        <v>0</v>
      </c>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196"/>
      <c r="AW383" s="196"/>
      <c r="AX383" s="196"/>
      <c r="AY383" s="196"/>
      <c r="AZ383" s="74"/>
      <c r="BA383" s="74"/>
      <c r="BB383" s="74"/>
      <c r="BC383" s="192"/>
      <c r="BD383" s="192"/>
      <c r="BE383" s="74"/>
      <c r="BF383" s="74"/>
      <c r="BG383" s="192"/>
      <c r="BH383" s="74">
        <v>3894</v>
      </c>
      <c r="BI383" s="74">
        <v>3894</v>
      </c>
      <c r="BJ383" s="74">
        <v>0</v>
      </c>
      <c r="BK383" s="75">
        <f t="shared" si="1040"/>
        <v>0</v>
      </c>
      <c r="BL383" s="74"/>
      <c r="BM383" s="74"/>
      <c r="BN383" s="74"/>
      <c r="BO383" s="192"/>
      <c r="BP383" s="192"/>
      <c r="BQ383" s="74"/>
      <c r="BR383" s="74"/>
      <c r="BS383" s="192"/>
      <c r="BT383" s="74"/>
      <c r="BU383" s="74"/>
      <c r="BV383" s="74"/>
      <c r="BW383" s="74"/>
      <c r="BX383" s="73"/>
      <c r="BY383" s="73"/>
      <c r="BZ383" s="74"/>
      <c r="CA383" s="192"/>
      <c r="CB383" s="74"/>
      <c r="CC383" s="74"/>
      <c r="CD383" s="74"/>
      <c r="CE383" s="192"/>
      <c r="CF383" s="74"/>
      <c r="CG383" s="74"/>
      <c r="CH383" s="74"/>
      <c r="CI383" s="74"/>
      <c r="CJ383" s="74"/>
      <c r="CK383" s="74"/>
      <c r="CL383" s="74"/>
      <c r="CM383" s="74"/>
      <c r="CN383" s="73"/>
      <c r="CO383" s="73"/>
      <c r="CP383" s="74"/>
      <c r="CQ383" s="192"/>
      <c r="CR383" s="73"/>
      <c r="CS383" s="73"/>
      <c r="CT383" s="74"/>
      <c r="CU383" s="192"/>
      <c r="CV383" s="74"/>
      <c r="CW383" s="74"/>
      <c r="CX383" s="74"/>
      <c r="CY383" s="192"/>
      <c r="CZ383" s="74"/>
      <c r="DA383" s="74"/>
      <c r="DB383" s="74"/>
      <c r="DC383" s="192"/>
      <c r="DD383" s="74"/>
      <c r="DE383" s="74"/>
      <c r="DF383" s="74"/>
      <c r="DG383" s="192"/>
      <c r="DH383" s="74"/>
      <c r="DI383" s="74"/>
      <c r="DJ383" s="74"/>
      <c r="DK383" s="192"/>
      <c r="DL383" s="74"/>
      <c r="DM383" s="74"/>
      <c r="DN383" s="74"/>
      <c r="DO383" s="192"/>
      <c r="DP383" s="74"/>
      <c r="DQ383" s="74"/>
      <c r="DR383" s="74"/>
      <c r="DS383" s="74"/>
      <c r="DT383" s="74"/>
      <c r="DU383" s="74"/>
      <c r="DV383" s="74"/>
      <c r="DW383" s="74"/>
      <c r="DX383" s="74"/>
      <c r="DY383" s="74"/>
      <c r="DZ383" s="74"/>
      <c r="EA383" s="74"/>
      <c r="EB383" s="74"/>
      <c r="EC383" s="74"/>
      <c r="ED383" s="74"/>
      <c r="EE383" s="74"/>
      <c r="EF383" s="74"/>
      <c r="EG383" s="74"/>
      <c r="EH383" s="74"/>
      <c r="EI383" s="74"/>
      <c r="EJ383" s="75"/>
      <c r="EK383" s="73"/>
      <c r="EL383" s="74"/>
      <c r="EM383" s="75"/>
      <c r="EN383" s="74"/>
      <c r="EO383" s="74"/>
      <c r="EP383" s="74"/>
      <c r="EQ383" s="74"/>
      <c r="ER383" s="74"/>
      <c r="ES383" s="74"/>
      <c r="ET383" s="74"/>
      <c r="EU383" s="74"/>
      <c r="EV383" s="77"/>
      <c r="EW383" s="77"/>
      <c r="EX383" s="77"/>
      <c r="EY383" s="77"/>
      <c r="EZ383" s="74"/>
      <c r="FA383" s="74"/>
      <c r="FB383" s="74"/>
      <c r="FC383" s="74"/>
      <c r="FD383" s="74"/>
      <c r="FE383" s="74"/>
      <c r="FF383" s="74"/>
      <c r="FG383" s="74"/>
      <c r="FH383" s="74"/>
      <c r="FI383" s="74"/>
      <c r="FJ383" s="74"/>
      <c r="FK383" s="74"/>
      <c r="FL383" s="74"/>
      <c r="FM383" s="74"/>
      <c r="FN383" s="74"/>
      <c r="FO383" s="74"/>
      <c r="FP383" s="74"/>
      <c r="FQ383" s="74"/>
      <c r="FR383" s="74"/>
      <c r="FS383" s="74"/>
      <c r="FT383" s="74"/>
      <c r="FU383" s="74"/>
      <c r="FV383" s="74"/>
      <c r="FW383" s="74"/>
      <c r="FX383" s="74"/>
      <c r="FY383" s="74"/>
      <c r="FZ383" s="74"/>
      <c r="GA383" s="74"/>
      <c r="GB383" s="74"/>
      <c r="GC383" s="74"/>
      <c r="GD383" s="74"/>
      <c r="GE383" s="74"/>
      <c r="GF383" s="74"/>
      <c r="GG383" s="74"/>
      <c r="GH383" s="74"/>
      <c r="GI383" s="74"/>
      <c r="GJ383" s="74"/>
      <c r="GK383" s="74"/>
      <c r="GL383" s="74"/>
      <c r="GM383" s="74"/>
      <c r="GN383" s="74"/>
      <c r="GO383" s="74"/>
      <c r="GP383" s="74"/>
      <c r="GQ383" s="74"/>
      <c r="GR383" s="74"/>
      <c r="GS383" s="74"/>
      <c r="GT383" s="74"/>
      <c r="GU383" s="74"/>
      <c r="GV383" s="74"/>
      <c r="GW383" s="74"/>
      <c r="GX383" s="74"/>
      <c r="GY383" s="74"/>
      <c r="GZ383" s="74"/>
      <c r="HA383" s="74"/>
      <c r="HB383" s="74"/>
      <c r="HC383" s="74"/>
      <c r="HD383" s="74"/>
      <c r="HE383" s="74"/>
      <c r="HF383" s="74"/>
      <c r="HG383" s="74"/>
      <c r="HH383" s="74"/>
      <c r="HI383" s="74"/>
      <c r="HJ383" s="74"/>
      <c r="HK383" s="74"/>
      <c r="HL383" s="74"/>
      <c r="HM383" s="74"/>
      <c r="HN383" s="74"/>
      <c r="HO383" s="74"/>
      <c r="HP383" s="74"/>
      <c r="HQ383" s="74"/>
      <c r="HR383" s="74"/>
      <c r="HS383" s="74"/>
      <c r="HT383" s="74"/>
      <c r="HU383" s="74"/>
      <c r="HV383" s="74"/>
      <c r="HW383" s="74"/>
      <c r="HX383" s="74"/>
      <c r="HY383" s="74"/>
      <c r="HZ383" s="74"/>
      <c r="IA383" s="74"/>
      <c r="IB383" s="74"/>
      <c r="IC383" s="74"/>
      <c r="ID383" s="74"/>
      <c r="IE383" s="74"/>
      <c r="IF383" s="74"/>
      <c r="IG383" s="74"/>
      <c r="IH383" s="74"/>
      <c r="II383" s="74"/>
      <c r="IJ383" s="74"/>
      <c r="IK383" s="74"/>
      <c r="IL383" s="74"/>
      <c r="IM383" s="74"/>
    </row>
    <row r="384" spans="1:247" s="69" customFormat="1" ht="31.5" x14ac:dyDescent="0.25">
      <c r="A384" s="81" t="s">
        <v>185</v>
      </c>
      <c r="B384" s="156">
        <f t="shared" si="1037"/>
        <v>1575136.4926199999</v>
      </c>
      <c r="C384" s="156">
        <f t="shared" si="1038"/>
        <v>1597932.0870199997</v>
      </c>
      <c r="D384" s="156">
        <f t="shared" si="1039"/>
        <v>1597932.0870199997</v>
      </c>
      <c r="E384" s="156"/>
      <c r="F384" s="228">
        <f t="shared" si="1036"/>
        <v>254668.97209999998</v>
      </c>
      <c r="G384" s="71">
        <f t="shared" si="1105"/>
        <v>15.937408990574486</v>
      </c>
      <c r="H384" s="72">
        <f>H385+H386+H387+H388+H389+H390</f>
        <v>0</v>
      </c>
      <c r="I384" s="72">
        <f>I385+I386+I387+I388+I389+I390</f>
        <v>0</v>
      </c>
      <c r="J384" s="72">
        <f>J385+J386+J387+J388+J389+J390</f>
        <v>0</v>
      </c>
      <c r="K384" s="72"/>
      <c r="L384" s="72">
        <f t="shared" ref="L384" si="1126">L385+L386+L387+L388+L389+L390</f>
        <v>20267.633300000001</v>
      </c>
      <c r="M384" s="72">
        <f t="shared" ref="M384:N384" si="1127">M385+M386+M387+M388+M389+M390</f>
        <v>20267.633300000001</v>
      </c>
      <c r="N384" s="72">
        <f t="shared" si="1127"/>
        <v>19489.135329999997</v>
      </c>
      <c r="O384" s="72">
        <f>N384/M384*100</f>
        <v>96.158910325262283</v>
      </c>
      <c r="P384" s="72">
        <f t="shared" ref="P384" si="1128">P385+P386+P387+P388+P389+P390</f>
        <v>0</v>
      </c>
      <c r="Q384" s="72">
        <f t="shared" ref="Q384:V384" si="1129">Q385+Q386+Q387+Q388+Q389+Q390</f>
        <v>0</v>
      </c>
      <c r="R384" s="72">
        <f t="shared" si="1129"/>
        <v>0</v>
      </c>
      <c r="S384" s="72">
        <f t="shared" si="1129"/>
        <v>0</v>
      </c>
      <c r="T384" s="72">
        <f t="shared" ref="T384" si="1130">T385+T386+T387+T388+T389+T390</f>
        <v>0</v>
      </c>
      <c r="U384" s="72">
        <f t="shared" si="1129"/>
        <v>0</v>
      </c>
      <c r="V384" s="72">
        <f t="shared" si="1129"/>
        <v>0</v>
      </c>
      <c r="W384" s="72"/>
      <c r="X384" s="72">
        <f>X385+X386+X387+X388+X389+X390</f>
        <v>0</v>
      </c>
      <c r="Y384" s="72">
        <f>Y385+Y386+Y387+Y388+Y389+Y390</f>
        <v>0</v>
      </c>
      <c r="Z384" s="72">
        <f>Z385+Z386+Z387+Z388+Z389+Z390</f>
        <v>0</v>
      </c>
      <c r="AA384" s="71"/>
      <c r="AB384" s="72">
        <f>AB385+AB386+AB387+AB388+AB389+AB390</f>
        <v>56.179769999999998</v>
      </c>
      <c r="AC384" s="72">
        <f>AC385+AC386+AC387+AC388+AC389+AC390</f>
        <v>56.179769999999998</v>
      </c>
      <c r="AD384" s="72">
        <f>AD385+AD386+AD387+AD388+AD389+AD390</f>
        <v>56.179769999999998</v>
      </c>
      <c r="AE384" s="71">
        <f>AD384/AC384*100</f>
        <v>100</v>
      </c>
      <c r="AF384" s="72">
        <f>AF385+AF386+AF387+AF388+AF389+AF390</f>
        <v>1186.7836100000002</v>
      </c>
      <c r="AG384" s="72">
        <f>AG385+AG386+AG387+AG388+AG389+AG390</f>
        <v>1186.7836100000002</v>
      </c>
      <c r="AH384" s="72">
        <f>AH385+AH386+AH387+AH388+AH389+AH390</f>
        <v>1186.7836100000002</v>
      </c>
      <c r="AI384" s="71">
        <f>AH384/AG384*100</f>
        <v>100</v>
      </c>
      <c r="AJ384" s="71"/>
      <c r="AK384" s="72">
        <f>AK385+AK386+AK387+AK388+AK389+AK390</f>
        <v>0</v>
      </c>
      <c r="AL384" s="72">
        <f>AL385+AL386+AL387+AL388+AL389+AL390</f>
        <v>0</v>
      </c>
      <c r="AM384" s="72">
        <f>AM385+AM386+AM387+AM388+AM389+AM390</f>
        <v>0</v>
      </c>
      <c r="AN384" s="72"/>
      <c r="AO384" s="72">
        <f>AO385+AO386+AO387+AO388+AO389+AO390</f>
        <v>0</v>
      </c>
      <c r="AP384" s="72">
        <f>AP385+AP386+AP387+AP388+AP389+AP390</f>
        <v>0</v>
      </c>
      <c r="AQ384" s="71"/>
      <c r="AR384" s="72">
        <f>AR385+AR386+AR387+AR388+AR389+AR390</f>
        <v>51000</v>
      </c>
      <c r="AS384" s="72">
        <f>AS385+AS386+AS387+AS388+AS389+AS390</f>
        <v>51000</v>
      </c>
      <c r="AT384" s="72">
        <f>AT385+AT386+AT387+AT388+AT389+AT390</f>
        <v>0</v>
      </c>
      <c r="AU384" s="71">
        <f>AT384/AS384*100</f>
        <v>0</v>
      </c>
      <c r="AV384" s="72">
        <f>AV385+AV386+AV387+AV388+AV389+AV390</f>
        <v>353719.3</v>
      </c>
      <c r="AW384" s="72">
        <f>AW385+AW386+AW387+AW388+AW389+AW390</f>
        <v>353719.3</v>
      </c>
      <c r="AX384" s="72">
        <f>AX385+AX386+AX387+AX388+AX389+AX390</f>
        <v>57550.795420000002</v>
      </c>
      <c r="AY384" s="72">
        <f>AX384/AW384*100</f>
        <v>16.270188089821509</v>
      </c>
      <c r="AZ384" s="72">
        <f>AZ385+AZ386+AZ387+AZ388+AZ389+AZ390</f>
        <v>0</v>
      </c>
      <c r="BA384" s="72">
        <f>BA385+BA386+BA387+BA388+BA389+BA390</f>
        <v>0</v>
      </c>
      <c r="BB384" s="72">
        <f>BB385+BB386+BB387+BB388+BB389+BB390</f>
        <v>0</v>
      </c>
      <c r="BC384" s="72"/>
      <c r="BD384" s="72">
        <f t="shared" ref="BD384:BF384" si="1131">BD385+BD386+BD387+BD388+BD389+BD390</f>
        <v>100000</v>
      </c>
      <c r="BE384" s="72">
        <f t="shared" si="1131"/>
        <v>100000</v>
      </c>
      <c r="BF384" s="72">
        <f t="shared" si="1131"/>
        <v>0</v>
      </c>
      <c r="BG384" s="72">
        <f t="shared" ref="BG384" si="1132">BF384/BE384*100</f>
        <v>0</v>
      </c>
      <c r="BH384" s="72">
        <f>BH385+BH386+BH387+BH388+BH389+BH390</f>
        <v>133698</v>
      </c>
      <c r="BI384" s="72">
        <f>BI385+BI386+BI387+BI388+BI389+BI390</f>
        <v>133698</v>
      </c>
      <c r="BJ384" s="72">
        <f>BJ385+BJ386+BJ387+BJ388+BJ389+BJ390</f>
        <v>0</v>
      </c>
      <c r="BK384" s="193">
        <f t="shared" si="1040"/>
        <v>0</v>
      </c>
      <c r="BL384" s="72">
        <f>BL385+BL386+BL387+BL388+BL389+BL390</f>
        <v>0</v>
      </c>
      <c r="BM384" s="72">
        <f>BM385+BM386+BM387+BM388+BM389+BM390</f>
        <v>0</v>
      </c>
      <c r="BN384" s="72">
        <f>BN385+BN386+BN387+BN388+BN389+BN390</f>
        <v>0</v>
      </c>
      <c r="BO384" s="72"/>
      <c r="BP384" s="72"/>
      <c r="BQ384" s="72">
        <f>BQ385+BQ386+BQ387+BQ388+BQ389+BQ390</f>
        <v>0</v>
      </c>
      <c r="BR384" s="72">
        <f>BR385+BR386+BR387+BR388+BR389+BR390</f>
        <v>0</v>
      </c>
      <c r="BS384" s="72">
        <f>BS385+BS386+BS387+BS388+BS389+BS390</f>
        <v>0</v>
      </c>
      <c r="BT384" s="72"/>
      <c r="BU384" s="72">
        <f>BU385+BU386+BU387+BU388+BU389+BU390</f>
        <v>3282.9097699999998</v>
      </c>
      <c r="BV384" s="72">
        <f>BV385+BV386+BV387+BV388+BV389+BV390</f>
        <v>0</v>
      </c>
      <c r="BW384" s="71">
        <f>BV384/BU384*100</f>
        <v>0</v>
      </c>
      <c r="BX384" s="72">
        <f t="shared" ref="BX384:BY384" si="1133">BX385+BX386+BX387+BX388+BX389+BX390</f>
        <v>143187.5</v>
      </c>
      <c r="BY384" s="72">
        <f t="shared" si="1133"/>
        <v>169066.04</v>
      </c>
      <c r="BZ384" s="72">
        <f t="shared" ref="BZ384" si="1134">BZ385+BZ386+BZ387+BZ388+BZ389+BZ390</f>
        <v>38246.029640000001</v>
      </c>
      <c r="CA384" s="72">
        <f>BZ384/BY384*100</f>
        <v>22.621946808477915</v>
      </c>
      <c r="CB384" s="72">
        <f>CB385+CB386+CB387+CB388+CB389+CB390</f>
        <v>1000</v>
      </c>
      <c r="CC384" s="72">
        <f>CC385+CC386+CC387+CC388+CC389+CC390</f>
        <v>1000</v>
      </c>
      <c r="CD384" s="72">
        <f>CD385+CD386+CD387+CD388+CD389+CD390</f>
        <v>0</v>
      </c>
      <c r="CE384" s="72">
        <f>CD384/CC384*100</f>
        <v>0</v>
      </c>
      <c r="CF384" s="72">
        <f>CF385+CF386+CF387+CF388+CF389+CF390</f>
        <v>3000</v>
      </c>
      <c r="CG384" s="72">
        <f>CG385+CG386+CG387+CG388+CG389+CG390</f>
        <v>3000</v>
      </c>
      <c r="CH384" s="72">
        <f>CH385+CH386+CH387+CH388+CH389+CH390</f>
        <v>53.2</v>
      </c>
      <c r="CI384" s="72">
        <f>CH384/CG384*100</f>
        <v>1.7733333333333334</v>
      </c>
      <c r="CJ384" s="72">
        <f>CJ385+CJ386+CJ387+CJ388+CJ389+CJ390</f>
        <v>1000</v>
      </c>
      <c r="CK384" s="72">
        <f>CK385+CK386+CK387+CK388+CK389+CK390</f>
        <v>1000</v>
      </c>
      <c r="CL384" s="72">
        <f>CL385+CL386+CL387+CL388+CL389+CL390</f>
        <v>142.5</v>
      </c>
      <c r="CM384" s="72">
        <f>CL384/CK384*100</f>
        <v>14.249999999999998</v>
      </c>
      <c r="CN384" s="72">
        <f t="shared" ref="CN384" si="1135">CN385+CN386+CN387+CN388+CN389+CN390</f>
        <v>0</v>
      </c>
      <c r="CO384" s="72">
        <f t="shared" ref="CO384:CX384" si="1136">CO385+CO386+CO387+CO388+CO389+CO390</f>
        <v>0</v>
      </c>
      <c r="CP384" s="72">
        <f t="shared" si="1136"/>
        <v>0</v>
      </c>
      <c r="CQ384" s="72">
        <f t="shared" si="1136"/>
        <v>0</v>
      </c>
      <c r="CR384" s="72">
        <f t="shared" si="1136"/>
        <v>0</v>
      </c>
      <c r="CS384" s="72">
        <f t="shared" ref="CS384:CU384" si="1137">CS385+CS386+CS387+CS388+CS389+CS390</f>
        <v>0</v>
      </c>
      <c r="CT384" s="72">
        <f t="shared" si="1137"/>
        <v>0</v>
      </c>
      <c r="CU384" s="72">
        <f t="shared" si="1137"/>
        <v>0</v>
      </c>
      <c r="CV384" s="72">
        <f t="shared" ref="CV384" si="1138">CV385+CV386+CV387+CV388+CV389+CV390</f>
        <v>0</v>
      </c>
      <c r="CW384" s="72">
        <f t="shared" si="1136"/>
        <v>0</v>
      </c>
      <c r="CX384" s="72">
        <f t="shared" si="1136"/>
        <v>0</v>
      </c>
      <c r="CY384" s="72"/>
      <c r="CZ384" s="72">
        <f>CZ385+CZ386+CZ387+CZ388+CZ389+CZ390</f>
        <v>352158.3</v>
      </c>
      <c r="DA384" s="72">
        <f>DA385+DA386+DA387+DA388+DA389+DA390</f>
        <v>345768.31462999998</v>
      </c>
      <c r="DB384" s="72">
        <f>DB385+DB386+DB387+DB388+DB389+DB390</f>
        <v>0</v>
      </c>
      <c r="DC384" s="72">
        <f>DB384/DA384*100</f>
        <v>0</v>
      </c>
      <c r="DD384" s="72">
        <f>DD385+DD386+DD387+DD388+DD389+DD390</f>
        <v>0</v>
      </c>
      <c r="DE384" s="72">
        <f>DE385+DE386+DE387+DE388+DE389+DE390</f>
        <v>0</v>
      </c>
      <c r="DF384" s="72">
        <f>DF385+DF386+DF387+DF388+DF389+DF390</f>
        <v>0</v>
      </c>
      <c r="DG384" s="72"/>
      <c r="DH384" s="72">
        <f>DH385+DH386+DH387+DH388+DH389+DH390</f>
        <v>116594.6</v>
      </c>
      <c r="DI384" s="72">
        <f>DI385+DI386+DI387+DI388+DI389+DI390</f>
        <v>116594.6</v>
      </c>
      <c r="DJ384" s="72">
        <f>DJ385+DJ386+DJ387+DJ388+DJ389+DJ390</f>
        <v>163.9</v>
      </c>
      <c r="DK384" s="72">
        <f>DJ384/DI384*100</f>
        <v>0.14057254795676644</v>
      </c>
      <c r="DL384" s="72">
        <f>DL385+DL386+DL387+DL388+DL389+DL390</f>
        <v>0</v>
      </c>
      <c r="DM384" s="72">
        <f>DM385+DM386+DM387+DM388+DM389+DM390</f>
        <v>0</v>
      </c>
      <c r="DN384" s="72">
        <f>DN385+DN386+DN387+DN388+DN389+DN390</f>
        <v>0</v>
      </c>
      <c r="DO384" s="72"/>
      <c r="DP384" s="71"/>
      <c r="DQ384" s="72">
        <f>DQ385+DQ386+DQ387+DQ388+DQ389+DQ390</f>
        <v>0</v>
      </c>
      <c r="DR384" s="72">
        <f>DR385+DR386+DR387+DR388+DR389+DR390</f>
        <v>0</v>
      </c>
      <c r="DS384" s="71"/>
      <c r="DT384" s="71"/>
      <c r="DU384" s="72">
        <f>DU385+DU386+DU387+DU388+DU389+DU390</f>
        <v>0</v>
      </c>
      <c r="DV384" s="72">
        <f>DV385+DV386+DV387+DV388+DV389+DV390</f>
        <v>0</v>
      </c>
      <c r="DW384" s="71"/>
      <c r="DX384" s="72">
        <f>DX385+DX386+DX387+DX388+DX389+DX390</f>
        <v>500</v>
      </c>
      <c r="DY384" s="72">
        <f>DY385+DY386+DY387+DY388+DY389+DY390</f>
        <v>500</v>
      </c>
      <c r="DZ384" s="72">
        <f>DZ385+DZ386+DZ387+DZ388+DZ389+DZ390</f>
        <v>0</v>
      </c>
      <c r="EA384" s="71">
        <f>DZ384/DY384*100</f>
        <v>0</v>
      </c>
      <c r="EB384" s="72">
        <f>SUM(EB385:EB390)</f>
        <v>26716.326530000002</v>
      </c>
      <c r="EC384" s="72">
        <f>SUM(EC385:EC390)</f>
        <v>26716.326530000002</v>
      </c>
      <c r="ED384" s="72">
        <f>SUM(ED385:ED390)</f>
        <v>0</v>
      </c>
      <c r="EE384" s="71">
        <f>ED384/EC384*100</f>
        <v>0</v>
      </c>
      <c r="EF384" s="72">
        <f>SUM(EF385:EF390)</f>
        <v>0</v>
      </c>
      <c r="EG384" s="72">
        <f>SUM(EG385:EG390)</f>
        <v>0</v>
      </c>
      <c r="EH384" s="72"/>
      <c r="EI384" s="71"/>
      <c r="EJ384" s="193"/>
      <c r="EK384" s="72">
        <f>EK385+EK386+EK387+EK388+EK389+EK390</f>
        <v>0</v>
      </c>
      <c r="EL384" s="72">
        <f>EL385+EL386+EL387+EL388+EL389+EL390</f>
        <v>0</v>
      </c>
      <c r="EM384" s="193"/>
      <c r="EN384" s="72"/>
      <c r="EO384" s="72"/>
      <c r="EP384" s="72"/>
      <c r="EQ384" s="71"/>
      <c r="ER384" s="71"/>
      <c r="ES384" s="71"/>
      <c r="ET384" s="71"/>
      <c r="EU384" s="71"/>
      <c r="EV384" s="76"/>
      <c r="EW384" s="76">
        <f>SUM(EW385:EW390)</f>
        <v>0</v>
      </c>
      <c r="EX384" s="76">
        <f>SUM(EX385:EX390)</f>
        <v>0</v>
      </c>
      <c r="EY384" s="76"/>
      <c r="EZ384" s="72">
        <f>SUM(EZ385:EZ390)</f>
        <v>0</v>
      </c>
      <c r="FA384" s="72">
        <f>SUM(FA385:FA390)</f>
        <v>0</v>
      </c>
      <c r="FB384" s="72">
        <f>SUM(FB385:FB390)</f>
        <v>0</v>
      </c>
      <c r="FC384" s="71"/>
      <c r="FD384" s="72">
        <f>SUM(FD385:FD390)</f>
        <v>0</v>
      </c>
      <c r="FE384" s="72">
        <f>SUM(FE385:FE390)</f>
        <v>0</v>
      </c>
      <c r="FF384" s="72">
        <f>SUM(FF385:FF390)</f>
        <v>0</v>
      </c>
      <c r="FG384" s="71"/>
      <c r="FH384" s="72">
        <f>SUM(FH385:FH390)</f>
        <v>0</v>
      </c>
      <c r="FI384" s="72">
        <f>SUM(FI385:FI390)</f>
        <v>0</v>
      </c>
      <c r="FJ384" s="72">
        <f>SUM(FJ385:FJ390)</f>
        <v>0</v>
      </c>
      <c r="FK384" s="71"/>
      <c r="FL384" s="72">
        <f>SUM(FL385:FL390)</f>
        <v>259408.97959999999</v>
      </c>
      <c r="FM384" s="72">
        <f>SUM(FM385:FM390)</f>
        <v>259408.97959999999</v>
      </c>
      <c r="FN384" s="72">
        <f>SUM(FN385:FN390)</f>
        <v>126137.55851999999</v>
      </c>
      <c r="FO384" s="71">
        <f>FN384/FM384*100</f>
        <v>48.624977714533976</v>
      </c>
      <c r="FP384" s="72">
        <f>SUM(FP385:FP390)</f>
        <v>0</v>
      </c>
      <c r="FQ384" s="72">
        <f>SUM(FQ385:FQ390)</f>
        <v>0</v>
      </c>
      <c r="FR384" s="72">
        <f>SUM(FR385:FR390)</f>
        <v>0</v>
      </c>
      <c r="FS384" s="71"/>
      <c r="FT384" s="72">
        <f>SUM(FT385:FT390)</f>
        <v>0</v>
      </c>
      <c r="FU384" s="72">
        <f>SUM(FU385:FU390)</f>
        <v>0</v>
      </c>
      <c r="FV384" s="72">
        <f>SUM(FV385:FV390)</f>
        <v>0</v>
      </c>
      <c r="FW384" s="71"/>
      <c r="FX384" s="72">
        <f>SUM(FX385:FX390)</f>
        <v>0</v>
      </c>
      <c r="FY384" s="72">
        <f>SUM(FY385:FY390)</f>
        <v>0</v>
      </c>
      <c r="FZ384" s="72">
        <f>SUM(FZ385:FZ390)</f>
        <v>0</v>
      </c>
      <c r="GA384" s="71"/>
      <c r="GB384" s="72">
        <f>SUM(GB385:GB390)</f>
        <v>0</v>
      </c>
      <c r="GC384" s="72">
        <f>SUM(GC385:GC390)</f>
        <v>0</v>
      </c>
      <c r="GD384" s="72">
        <f>SUM(GD385:GD390)</f>
        <v>0</v>
      </c>
      <c r="GE384" s="71"/>
      <c r="GF384" s="72">
        <f>SUM(GF385:GF390)</f>
        <v>0</v>
      </c>
      <c r="GG384" s="72">
        <f>SUM(GG385:GG390)</f>
        <v>24.13</v>
      </c>
      <c r="GH384" s="72">
        <f>SUM(GH385:GH390)</f>
        <v>0</v>
      </c>
      <c r="GI384" s="71">
        <f t="shared" ref="GI384:GI385" si="1139">GH384/GG384*100</f>
        <v>0</v>
      </c>
      <c r="GJ384" s="72">
        <f>SUM(GJ385:GJ390)</f>
        <v>0</v>
      </c>
      <c r="GK384" s="72">
        <f>SUM(GK385:GK390)</f>
        <v>0</v>
      </c>
      <c r="GL384" s="72">
        <f>SUM(GL385:GL390)</f>
        <v>0</v>
      </c>
      <c r="GM384" s="71"/>
      <c r="GN384" s="72">
        <f>SUM(GN385:GN390)</f>
        <v>0</v>
      </c>
      <c r="GO384" s="72"/>
      <c r="GP384" s="72"/>
      <c r="GQ384" s="71"/>
      <c r="GR384" s="72">
        <f>SUM(GR385:GR390)</f>
        <v>0</v>
      </c>
      <c r="GS384" s="72"/>
      <c r="GT384" s="72"/>
      <c r="GU384" s="71"/>
      <c r="GV384" s="72">
        <f>SUM(GV385:GV390)</f>
        <v>0</v>
      </c>
      <c r="GW384" s="72"/>
      <c r="GX384" s="72"/>
      <c r="GY384" s="71"/>
      <c r="GZ384" s="72">
        <f>SUM(GZ385:GZ390)</f>
        <v>0</v>
      </c>
      <c r="HA384" s="72"/>
      <c r="HB384" s="72"/>
      <c r="HC384" s="71"/>
      <c r="HD384" s="72">
        <f>SUM(HD385:HD390)</f>
        <v>8581.6653200000001</v>
      </c>
      <c r="HE384" s="72">
        <f t="shared" ref="HE384:HF384" si="1140">SUM(HE385:HE390)</f>
        <v>8581.6653200000001</v>
      </c>
      <c r="HF384" s="72">
        <f t="shared" si="1140"/>
        <v>8581.6653200000001</v>
      </c>
      <c r="HG384" s="71">
        <f>HF384/HE384*100</f>
        <v>100</v>
      </c>
      <c r="HH384" s="72">
        <f>SUM(HH385:HH390)</f>
        <v>0</v>
      </c>
      <c r="HI384" s="72">
        <f t="shared" ref="HI384" si="1141">SUM(HI385:HI390)</f>
        <v>0</v>
      </c>
      <c r="HJ384" s="72">
        <f t="shared" ref="HJ384" si="1142">SUM(HJ385:HJ390)</f>
        <v>0</v>
      </c>
      <c r="HK384" s="71"/>
      <c r="HL384" s="72">
        <f>SUM(HL385:HL390)</f>
        <v>3061.2244900000001</v>
      </c>
      <c r="HM384" s="72">
        <f t="shared" ref="HM384" si="1143">SUM(HM385:HM390)</f>
        <v>3061.2244900000001</v>
      </c>
      <c r="HN384" s="72">
        <f t="shared" ref="HN384" si="1144">SUM(HN385:HN390)</f>
        <v>3061.2244900000001</v>
      </c>
      <c r="HO384" s="71">
        <f>HN384/HM384*100</f>
        <v>100</v>
      </c>
      <c r="HP384" s="72">
        <f>SUM(HP385:HP390)</f>
        <v>0</v>
      </c>
      <c r="HQ384" s="72">
        <f t="shared" ref="HQ384" si="1145">SUM(HQ385:HQ390)</f>
        <v>0</v>
      </c>
      <c r="HR384" s="72">
        <f t="shared" ref="HR384" si="1146">SUM(HR385:HR390)</f>
        <v>0</v>
      </c>
      <c r="HS384" s="71"/>
      <c r="HT384" s="72">
        <f>SUM(HT385:HT390)</f>
        <v>0</v>
      </c>
      <c r="HU384" s="72">
        <f t="shared" ref="HU384:HV384" si="1147">SUM(HU385:HU390)</f>
        <v>0</v>
      </c>
      <c r="HV384" s="72">
        <f t="shared" si="1147"/>
        <v>0</v>
      </c>
      <c r="HW384" s="71"/>
      <c r="HX384" s="72">
        <f>SUM(HX385:HX390)</f>
        <v>0</v>
      </c>
      <c r="HY384" s="72">
        <f t="shared" ref="HY384:HZ384" si="1148">SUM(HY385:HY390)</f>
        <v>0</v>
      </c>
      <c r="HZ384" s="72">
        <f t="shared" si="1148"/>
        <v>0</v>
      </c>
      <c r="IA384" s="71"/>
      <c r="IB384" s="72">
        <f>SUM(IB385:IB390)</f>
        <v>0</v>
      </c>
      <c r="IC384" s="72">
        <f t="shared" ref="IC384:ID384" si="1149">SUM(IC385:IC390)</f>
        <v>0</v>
      </c>
      <c r="ID384" s="72">
        <f t="shared" si="1149"/>
        <v>0</v>
      </c>
      <c r="IE384" s="71"/>
      <c r="IF384" s="72">
        <f>SUM(IF385:IF390)</f>
        <v>0</v>
      </c>
      <c r="IG384" s="72">
        <f t="shared" ref="IG384:IH384" si="1150">SUM(IG385:IG390)</f>
        <v>0</v>
      </c>
      <c r="IH384" s="72">
        <f t="shared" si="1150"/>
        <v>0</v>
      </c>
      <c r="II384" s="71"/>
      <c r="IJ384" s="72">
        <f>SUM(IJ385:IJ390)</f>
        <v>0</v>
      </c>
      <c r="IK384" s="72">
        <f t="shared" ref="IK384:IL384" si="1151">SUM(IK385:IK390)</f>
        <v>0</v>
      </c>
      <c r="IL384" s="72">
        <f t="shared" si="1151"/>
        <v>0</v>
      </c>
      <c r="IM384" s="71"/>
    </row>
    <row r="385" spans="1:247" ht="33" customHeight="1" x14ac:dyDescent="0.25">
      <c r="A385" s="10" t="s">
        <v>184</v>
      </c>
      <c r="B385" s="157">
        <f t="shared" si="1037"/>
        <v>1263722.16609</v>
      </c>
      <c r="C385" s="157">
        <f t="shared" si="1038"/>
        <v>1283234.8507199998</v>
      </c>
      <c r="D385" s="157">
        <f t="shared" si="1039"/>
        <v>1283234.8507199998</v>
      </c>
      <c r="E385" s="157"/>
      <c r="F385" s="229">
        <f t="shared" si="1036"/>
        <v>254668.97209999998</v>
      </c>
      <c r="G385" s="74">
        <f t="shared" si="1105"/>
        <v>19.845858453509884</v>
      </c>
      <c r="H385" s="73"/>
      <c r="I385" s="73"/>
      <c r="J385" s="73"/>
      <c r="K385" s="73"/>
      <c r="L385" s="74">
        <v>20267.633300000001</v>
      </c>
      <c r="M385" s="74">
        <v>20267.633300000001</v>
      </c>
      <c r="N385" s="74">
        <v>19489.135329999997</v>
      </c>
      <c r="O385" s="73">
        <f>N385/M385*100</f>
        <v>96.158910325262283</v>
      </c>
      <c r="P385" s="73">
        <v>0</v>
      </c>
      <c r="Q385" s="73">
        <v>0</v>
      </c>
      <c r="R385" s="73">
        <v>0</v>
      </c>
      <c r="S385" s="74"/>
      <c r="T385" s="73"/>
      <c r="U385" s="73"/>
      <c r="V385" s="73"/>
      <c r="W385" s="73"/>
      <c r="X385" s="73"/>
      <c r="Y385" s="73"/>
      <c r="Z385" s="73"/>
      <c r="AA385" s="74"/>
      <c r="AB385" s="73">
        <v>56.179769999999998</v>
      </c>
      <c r="AC385" s="73">
        <v>56.179769999999998</v>
      </c>
      <c r="AD385" s="73">
        <v>56.179769999999998</v>
      </c>
      <c r="AE385" s="74">
        <f>AD385/AC385*100</f>
        <v>100</v>
      </c>
      <c r="AF385" s="73">
        <v>1186.7836100000002</v>
      </c>
      <c r="AG385" s="73">
        <v>1186.7836100000002</v>
      </c>
      <c r="AH385" s="73">
        <v>1186.7836100000002</v>
      </c>
      <c r="AI385" s="74">
        <f>AH385/AG385*100</f>
        <v>100</v>
      </c>
      <c r="AJ385" s="74"/>
      <c r="AK385" s="73"/>
      <c r="AL385" s="73"/>
      <c r="AM385" s="74"/>
      <c r="AN385" s="74"/>
      <c r="AO385" s="74"/>
      <c r="AP385" s="74"/>
      <c r="AQ385" s="74"/>
      <c r="AR385" s="73">
        <v>0</v>
      </c>
      <c r="AS385" s="73">
        <v>0</v>
      </c>
      <c r="AT385" s="73"/>
      <c r="AU385" s="74"/>
      <c r="AV385" s="73">
        <v>353719.3</v>
      </c>
      <c r="AW385" s="73">
        <v>353719.3</v>
      </c>
      <c r="AX385" s="74">
        <v>57550.795420000002</v>
      </c>
      <c r="AY385" s="73">
        <f>AX385/AW385*100</f>
        <v>16.270188089821509</v>
      </c>
      <c r="AZ385" s="73"/>
      <c r="BA385" s="73"/>
      <c r="BB385" s="73"/>
      <c r="BC385" s="73"/>
      <c r="BD385" s="75"/>
      <c r="BE385" s="73"/>
      <c r="BF385" s="73"/>
      <c r="BG385" s="73"/>
      <c r="BH385" s="73"/>
      <c r="BI385" s="73"/>
      <c r="BJ385" s="73"/>
      <c r="BK385" s="75"/>
      <c r="BL385" s="73"/>
      <c r="BM385" s="73"/>
      <c r="BN385" s="73"/>
      <c r="BO385" s="73"/>
      <c r="BP385" s="73"/>
      <c r="BQ385" s="73"/>
      <c r="BR385" s="73"/>
      <c r="BS385" s="73"/>
      <c r="BT385" s="73"/>
      <c r="BU385" s="73"/>
      <c r="BV385" s="73"/>
      <c r="BW385" s="74"/>
      <c r="BX385" s="73">
        <v>143187.5</v>
      </c>
      <c r="BY385" s="73">
        <v>169066.04</v>
      </c>
      <c r="BZ385" s="73">
        <v>38246.029640000001</v>
      </c>
      <c r="CA385" s="73">
        <f>BZ385/BY385*100</f>
        <v>22.621946808477915</v>
      </c>
      <c r="CB385" s="73">
        <v>1000</v>
      </c>
      <c r="CC385" s="73">
        <v>1000</v>
      </c>
      <c r="CD385" s="73"/>
      <c r="CE385" s="73">
        <f>CD385/CC385*100</f>
        <v>0</v>
      </c>
      <c r="CF385" s="73">
        <v>3000</v>
      </c>
      <c r="CG385" s="73">
        <v>3000</v>
      </c>
      <c r="CH385" s="73">
        <v>53.2</v>
      </c>
      <c r="CI385" s="73">
        <f>CH385/CG385*100</f>
        <v>1.7733333333333334</v>
      </c>
      <c r="CJ385" s="73">
        <v>1000</v>
      </c>
      <c r="CK385" s="73">
        <v>1000</v>
      </c>
      <c r="CL385" s="163">
        <v>142.5</v>
      </c>
      <c r="CM385" s="73">
        <f>CL385/CK385*100</f>
        <v>14.249999999999998</v>
      </c>
      <c r="CN385" s="73"/>
      <c r="CO385" s="73"/>
      <c r="CP385" s="73"/>
      <c r="CQ385" s="73"/>
      <c r="CR385" s="73"/>
      <c r="CS385" s="73"/>
      <c r="CT385" s="73"/>
      <c r="CU385" s="73"/>
      <c r="CV385" s="73"/>
      <c r="CW385" s="73"/>
      <c r="CX385" s="73"/>
      <c r="CY385" s="73"/>
      <c r="CZ385" s="73">
        <v>352158.3</v>
      </c>
      <c r="DA385" s="73">
        <v>345768.31462999998</v>
      </c>
      <c r="DB385" s="73"/>
      <c r="DC385" s="73">
        <f>DB385/DA385*100</f>
        <v>0</v>
      </c>
      <c r="DD385" s="73"/>
      <c r="DE385" s="73"/>
      <c r="DF385" s="73"/>
      <c r="DG385" s="73"/>
      <c r="DH385" s="73">
        <v>116594.6</v>
      </c>
      <c r="DI385" s="73">
        <v>116594.6</v>
      </c>
      <c r="DJ385" s="73">
        <v>163.9</v>
      </c>
      <c r="DK385" s="73">
        <f>DJ385/DI385*100</f>
        <v>0.14057254795676644</v>
      </c>
      <c r="DL385" s="73"/>
      <c r="DM385" s="73"/>
      <c r="DN385" s="73"/>
      <c r="DO385" s="73"/>
      <c r="DP385" s="74"/>
      <c r="DQ385" s="73"/>
      <c r="DR385" s="73"/>
      <c r="DS385" s="74"/>
      <c r="DT385" s="74"/>
      <c r="DU385" s="73"/>
      <c r="DV385" s="73"/>
      <c r="DW385" s="74"/>
      <c r="DX385" s="73">
        <v>500</v>
      </c>
      <c r="DY385" s="73">
        <v>500</v>
      </c>
      <c r="DZ385" s="73"/>
      <c r="EA385" s="74">
        <f>DZ385/DY385*100</f>
        <v>0</v>
      </c>
      <c r="EB385" s="73"/>
      <c r="EC385" s="73"/>
      <c r="ED385" s="73"/>
      <c r="EE385" s="74"/>
      <c r="EF385" s="73"/>
      <c r="EG385" s="73"/>
      <c r="EH385" s="73"/>
      <c r="EI385" s="74"/>
      <c r="EJ385" s="75"/>
      <c r="EK385" s="73"/>
      <c r="EL385" s="73"/>
      <c r="EM385" s="75"/>
      <c r="EN385" s="73"/>
      <c r="EO385" s="73"/>
      <c r="EP385" s="73"/>
      <c r="EQ385" s="74"/>
      <c r="ER385" s="74"/>
      <c r="ES385" s="74"/>
      <c r="ET385" s="74"/>
      <c r="EU385" s="74"/>
      <c r="EV385" s="77"/>
      <c r="EW385" s="77"/>
      <c r="EX385" s="77"/>
      <c r="EY385" s="77"/>
      <c r="EZ385" s="73"/>
      <c r="FA385" s="73"/>
      <c r="FB385" s="73"/>
      <c r="FC385" s="74"/>
      <c r="FD385" s="73"/>
      <c r="FE385" s="73"/>
      <c r="FF385" s="73"/>
      <c r="FG385" s="74"/>
      <c r="FH385" s="74"/>
      <c r="FI385" s="73"/>
      <c r="FJ385" s="73"/>
      <c r="FK385" s="74"/>
      <c r="FL385" s="73">
        <v>259408.97959999999</v>
      </c>
      <c r="FM385" s="73">
        <v>259408.97959999999</v>
      </c>
      <c r="FN385" s="73">
        <v>126137.55851999999</v>
      </c>
      <c r="FO385" s="74">
        <f>FN385/FM385*100</f>
        <v>48.624977714533976</v>
      </c>
      <c r="FP385" s="73"/>
      <c r="FQ385" s="73"/>
      <c r="FR385" s="73">
        <v>0</v>
      </c>
      <c r="FS385" s="74"/>
      <c r="FT385" s="73"/>
      <c r="FU385" s="73"/>
      <c r="FV385" s="73">
        <v>0</v>
      </c>
      <c r="FW385" s="74"/>
      <c r="FX385" s="73"/>
      <c r="FY385" s="73"/>
      <c r="FZ385" s="73">
        <v>0</v>
      </c>
      <c r="GA385" s="74"/>
      <c r="GB385" s="73"/>
      <c r="GC385" s="73"/>
      <c r="GD385" s="73">
        <v>0</v>
      </c>
      <c r="GE385" s="74"/>
      <c r="GF385" s="73"/>
      <c r="GG385" s="73">
        <v>24.13</v>
      </c>
      <c r="GH385" s="73">
        <v>0</v>
      </c>
      <c r="GI385" s="74">
        <f t="shared" si="1139"/>
        <v>0</v>
      </c>
      <c r="GJ385" s="73"/>
      <c r="GK385" s="73"/>
      <c r="GL385" s="73"/>
      <c r="GM385" s="74"/>
      <c r="GN385" s="73"/>
      <c r="GO385" s="73"/>
      <c r="GP385" s="73"/>
      <c r="GQ385" s="74"/>
      <c r="GR385" s="73"/>
      <c r="GS385" s="73"/>
      <c r="GT385" s="73"/>
      <c r="GU385" s="74"/>
      <c r="GV385" s="73"/>
      <c r="GW385" s="73"/>
      <c r="GX385" s="73"/>
      <c r="GY385" s="74"/>
      <c r="GZ385" s="73"/>
      <c r="HA385" s="73"/>
      <c r="HB385" s="73"/>
      <c r="HC385" s="74"/>
      <c r="HD385" s="73">
        <v>8581.6653200000001</v>
      </c>
      <c r="HE385" s="73">
        <v>8581.6653200000001</v>
      </c>
      <c r="HF385" s="73">
        <v>8581.6653200000001</v>
      </c>
      <c r="HG385" s="74">
        <f>HF385/HE385*100</f>
        <v>100</v>
      </c>
      <c r="HH385" s="73"/>
      <c r="HI385" s="73"/>
      <c r="HJ385" s="73"/>
      <c r="HK385" s="74"/>
      <c r="HL385" s="73">
        <v>3061.2244900000001</v>
      </c>
      <c r="HM385" s="73">
        <v>3061.2244900000001</v>
      </c>
      <c r="HN385" s="73">
        <v>3061.2244900000001</v>
      </c>
      <c r="HO385" s="74">
        <f>HN385/HM385*100</f>
        <v>100</v>
      </c>
      <c r="HP385" s="73"/>
      <c r="HQ385" s="73"/>
      <c r="HR385" s="73"/>
      <c r="HS385" s="74"/>
      <c r="HT385" s="73"/>
      <c r="HU385" s="73"/>
      <c r="HV385" s="73"/>
      <c r="HW385" s="74"/>
      <c r="HX385" s="73"/>
      <c r="HY385" s="73"/>
      <c r="HZ385" s="73"/>
      <c r="IA385" s="74"/>
      <c r="IB385" s="73"/>
      <c r="IC385" s="73"/>
      <c r="ID385" s="73"/>
      <c r="IE385" s="74"/>
      <c r="IF385" s="73"/>
      <c r="IG385" s="73"/>
      <c r="IH385" s="73"/>
      <c r="II385" s="74"/>
      <c r="IJ385" s="73"/>
      <c r="IK385" s="73"/>
      <c r="IL385" s="73"/>
      <c r="IM385" s="74"/>
    </row>
    <row r="386" spans="1:247" ht="15" customHeight="1" x14ac:dyDescent="0.25">
      <c r="A386" s="10" t="s">
        <v>474</v>
      </c>
      <c r="B386" s="157">
        <f t="shared" si="1037"/>
        <v>177716.32652999999</v>
      </c>
      <c r="C386" s="157">
        <f t="shared" si="1038"/>
        <v>177716.32652999999</v>
      </c>
      <c r="D386" s="157">
        <f t="shared" si="1039"/>
        <v>177716.32652999999</v>
      </c>
      <c r="E386" s="157"/>
      <c r="F386" s="229">
        <f t="shared" si="1036"/>
        <v>0</v>
      </c>
      <c r="G386" s="74">
        <f t="shared" si="1105"/>
        <v>0</v>
      </c>
      <c r="H386" s="74"/>
      <c r="I386" s="74"/>
      <c r="J386" s="74"/>
      <c r="K386" s="74"/>
      <c r="L386" s="74"/>
      <c r="M386" s="74"/>
      <c r="N386" s="74"/>
      <c r="O386" s="73"/>
      <c r="P386" s="74"/>
      <c r="Q386" s="74"/>
      <c r="R386" s="74"/>
      <c r="S386" s="74"/>
      <c r="T386" s="74"/>
      <c r="U386" s="74"/>
      <c r="V386" s="74">
        <v>0</v>
      </c>
      <c r="W386" s="74"/>
      <c r="X386" s="74"/>
      <c r="Y386" s="74"/>
      <c r="Z386" s="74"/>
      <c r="AA386" s="74"/>
      <c r="AB386" s="74"/>
      <c r="AC386" s="74"/>
      <c r="AD386" s="74"/>
      <c r="AE386" s="74"/>
      <c r="AF386" s="74"/>
      <c r="AG386" s="74"/>
      <c r="AH386" s="74"/>
      <c r="AI386" s="74"/>
      <c r="AJ386" s="74"/>
      <c r="AK386" s="74"/>
      <c r="AL386" s="74"/>
      <c r="AM386" s="74"/>
      <c r="AN386" s="74"/>
      <c r="AO386" s="74"/>
      <c r="AP386" s="74"/>
      <c r="AQ386" s="74"/>
      <c r="AR386" s="74">
        <v>51000</v>
      </c>
      <c r="AS386" s="74">
        <v>51000</v>
      </c>
      <c r="AT386" s="6">
        <v>0</v>
      </c>
      <c r="AU386" s="74">
        <f>AT386/AS386*100</f>
        <v>0</v>
      </c>
      <c r="AV386" s="196"/>
      <c r="AW386" s="196"/>
      <c r="AX386" s="196"/>
      <c r="AY386" s="196"/>
      <c r="AZ386" s="74"/>
      <c r="BA386" s="74"/>
      <c r="BB386" s="74"/>
      <c r="BC386" s="192"/>
      <c r="BD386" s="74">
        <v>100000</v>
      </c>
      <c r="BE386" s="74">
        <v>100000</v>
      </c>
      <c r="BF386" s="74"/>
      <c r="BG386" s="73">
        <f>BF386/BE386*100</f>
        <v>0</v>
      </c>
      <c r="BH386" s="74"/>
      <c r="BI386" s="74"/>
      <c r="BJ386" s="74"/>
      <c r="BK386" s="75"/>
      <c r="BL386" s="74"/>
      <c r="BM386" s="74"/>
      <c r="BN386" s="74"/>
      <c r="BO386" s="192"/>
      <c r="BP386" s="192"/>
      <c r="BQ386" s="74"/>
      <c r="BR386" s="74"/>
      <c r="BS386" s="192"/>
      <c r="BT386" s="74"/>
      <c r="BU386" s="74"/>
      <c r="BV386" s="6"/>
      <c r="BW386" s="74"/>
      <c r="BX386" s="73"/>
      <c r="BY386" s="73"/>
      <c r="BZ386" s="74"/>
      <c r="CA386" s="192"/>
      <c r="CB386" s="74"/>
      <c r="CC386" s="74"/>
      <c r="CD386" s="74"/>
      <c r="CE386" s="192"/>
      <c r="CF386" s="74"/>
      <c r="CG386" s="74"/>
      <c r="CH386" s="74"/>
      <c r="CI386" s="74"/>
      <c r="CJ386" s="74"/>
      <c r="CK386" s="74"/>
      <c r="CL386" s="74"/>
      <c r="CM386" s="74"/>
      <c r="CN386" s="73"/>
      <c r="CO386" s="73"/>
      <c r="CP386" s="74"/>
      <c r="CQ386" s="192"/>
      <c r="CR386" s="73"/>
      <c r="CS386" s="73"/>
      <c r="CT386" s="74"/>
      <c r="CU386" s="192"/>
      <c r="CV386" s="74"/>
      <c r="CW386" s="74"/>
      <c r="CX386" s="74"/>
      <c r="CY386" s="73"/>
      <c r="CZ386" s="74"/>
      <c r="DA386" s="74"/>
      <c r="DB386" s="74"/>
      <c r="DC386" s="192"/>
      <c r="DD386" s="74"/>
      <c r="DE386" s="74"/>
      <c r="DF386" s="74"/>
      <c r="DG386" s="192"/>
      <c r="DH386" s="74"/>
      <c r="DI386" s="74"/>
      <c r="DJ386" s="74"/>
      <c r="DK386" s="192"/>
      <c r="DL386" s="74"/>
      <c r="DM386" s="74"/>
      <c r="DN386" s="74"/>
      <c r="DO386" s="192"/>
      <c r="DP386" s="74"/>
      <c r="DQ386" s="74"/>
      <c r="DR386" s="6"/>
      <c r="DS386" s="74"/>
      <c r="DT386" s="74"/>
      <c r="DU386" s="74"/>
      <c r="DV386" s="6"/>
      <c r="DW386" s="74"/>
      <c r="DX386" s="74"/>
      <c r="DY386" s="74"/>
      <c r="DZ386" s="6"/>
      <c r="EA386" s="74"/>
      <c r="EB386" s="74">
        <v>26716.326530000002</v>
      </c>
      <c r="EC386" s="74">
        <v>26716.326530000002</v>
      </c>
      <c r="ED386" s="6">
        <v>0</v>
      </c>
      <c r="EE386" s="74">
        <f>ED386/EC386*100</f>
        <v>0</v>
      </c>
      <c r="EF386" s="74"/>
      <c r="EG386" s="74"/>
      <c r="EH386" s="6"/>
      <c r="EI386" s="74"/>
      <c r="EJ386" s="75"/>
      <c r="EK386" s="73"/>
      <c r="EL386" s="74"/>
      <c r="EM386" s="75"/>
      <c r="EN386" s="74"/>
      <c r="EO386" s="74"/>
      <c r="EP386" s="6"/>
      <c r="EQ386" s="74"/>
      <c r="ER386" s="74"/>
      <c r="ES386" s="74"/>
      <c r="ET386" s="74"/>
      <c r="EU386" s="74"/>
      <c r="EV386" s="77"/>
      <c r="EW386" s="77"/>
      <c r="EX386" s="202"/>
      <c r="EY386" s="77"/>
      <c r="EZ386" s="74"/>
      <c r="FA386" s="74"/>
      <c r="FB386" s="6"/>
      <c r="FC386" s="74"/>
      <c r="FD386" s="74"/>
      <c r="FE386" s="74"/>
      <c r="FF386" s="6"/>
      <c r="FG386" s="74"/>
      <c r="FH386" s="74"/>
      <c r="FI386" s="74"/>
      <c r="FJ386" s="6"/>
      <c r="FK386" s="74"/>
      <c r="FL386" s="74"/>
      <c r="FM386" s="74"/>
      <c r="FN386" s="6"/>
      <c r="FO386" s="74"/>
      <c r="FP386" s="74"/>
      <c r="FQ386" s="74"/>
      <c r="FR386" s="6"/>
      <c r="FS386" s="74"/>
      <c r="FT386" s="74"/>
      <c r="FU386" s="74"/>
      <c r="FV386" s="6"/>
      <c r="FW386" s="74"/>
      <c r="FX386" s="74"/>
      <c r="FY386" s="74"/>
      <c r="FZ386" s="6"/>
      <c r="GA386" s="74"/>
      <c r="GB386" s="74"/>
      <c r="GC386" s="74"/>
      <c r="GD386" s="6"/>
      <c r="GE386" s="74"/>
      <c r="GF386" s="74"/>
      <c r="GG386" s="74"/>
      <c r="GH386" s="6"/>
      <c r="GI386" s="74"/>
      <c r="GJ386" s="74"/>
      <c r="GK386" s="74"/>
      <c r="GL386" s="6"/>
      <c r="GM386" s="74"/>
      <c r="GN386" s="74"/>
      <c r="GO386" s="74"/>
      <c r="GP386" s="6"/>
      <c r="GQ386" s="74"/>
      <c r="GR386" s="74"/>
      <c r="GS386" s="74"/>
      <c r="GT386" s="6"/>
      <c r="GU386" s="74"/>
      <c r="GV386" s="74"/>
      <c r="GW386" s="74"/>
      <c r="GX386" s="6"/>
      <c r="GY386" s="74"/>
      <c r="GZ386" s="74"/>
      <c r="HA386" s="74"/>
      <c r="HB386" s="6"/>
      <c r="HC386" s="74"/>
      <c r="HD386" s="74"/>
      <c r="HE386" s="74"/>
      <c r="HF386" s="6"/>
      <c r="HG386" s="74"/>
      <c r="HH386" s="74"/>
      <c r="HI386" s="74"/>
      <c r="HJ386" s="6"/>
      <c r="HK386" s="74"/>
      <c r="HL386" s="74"/>
      <c r="HM386" s="74"/>
      <c r="HN386" s="6"/>
      <c r="HO386" s="74"/>
      <c r="HP386" s="74"/>
      <c r="HQ386" s="74"/>
      <c r="HR386" s="6"/>
      <c r="HS386" s="74"/>
      <c r="HT386" s="74"/>
      <c r="HU386" s="74"/>
      <c r="HV386" s="6"/>
      <c r="HW386" s="74"/>
      <c r="HX386" s="74"/>
      <c r="HY386" s="74"/>
      <c r="HZ386" s="6"/>
      <c r="IA386" s="74"/>
      <c r="IB386" s="74"/>
      <c r="IC386" s="74"/>
      <c r="ID386" s="6"/>
      <c r="IE386" s="74"/>
      <c r="IF386" s="74"/>
      <c r="IG386" s="74"/>
      <c r="IH386" s="6"/>
      <c r="II386" s="74"/>
      <c r="IJ386" s="74"/>
      <c r="IK386" s="74"/>
      <c r="IL386" s="6"/>
      <c r="IM386" s="74"/>
    </row>
    <row r="387" spans="1:247" ht="15.75" x14ac:dyDescent="0.25">
      <c r="A387" s="10" t="s">
        <v>181</v>
      </c>
      <c r="B387" s="157">
        <f t="shared" si="1037"/>
        <v>26223</v>
      </c>
      <c r="C387" s="157">
        <f t="shared" si="1038"/>
        <v>28351.421399999999</v>
      </c>
      <c r="D387" s="157">
        <f t="shared" si="1039"/>
        <v>28351.421399999999</v>
      </c>
      <c r="E387" s="157"/>
      <c r="F387" s="229">
        <f t="shared" si="1036"/>
        <v>0</v>
      </c>
      <c r="G387" s="74">
        <f t="shared" si="1105"/>
        <v>0</v>
      </c>
      <c r="H387" s="74"/>
      <c r="I387" s="74"/>
      <c r="J387" s="74"/>
      <c r="K387" s="74"/>
      <c r="L387" s="74"/>
      <c r="M387" s="74"/>
      <c r="N387" s="74"/>
      <c r="O387" s="73"/>
      <c r="P387" s="74"/>
      <c r="Q387" s="74"/>
      <c r="R387" s="74"/>
      <c r="S387" s="74"/>
      <c r="T387" s="74"/>
      <c r="U387" s="74"/>
      <c r="V387" s="74"/>
      <c r="W387" s="74"/>
      <c r="X387" s="74"/>
      <c r="Y387" s="74"/>
      <c r="Z387" s="74"/>
      <c r="AA387" s="74"/>
      <c r="AB387" s="74"/>
      <c r="AC387" s="74"/>
      <c r="AD387" s="74"/>
      <c r="AE387" s="74"/>
      <c r="AF387" s="74"/>
      <c r="AG387" s="74"/>
      <c r="AH387" s="74"/>
      <c r="AI387" s="74"/>
      <c r="AJ387" s="74"/>
      <c r="AK387" s="74"/>
      <c r="AL387" s="74"/>
      <c r="AM387" s="74"/>
      <c r="AN387" s="74"/>
      <c r="AO387" s="74"/>
      <c r="AP387" s="74"/>
      <c r="AQ387" s="74"/>
      <c r="AR387" s="74"/>
      <c r="AS387" s="74"/>
      <c r="AT387" s="74"/>
      <c r="AU387" s="74"/>
      <c r="AV387" s="196"/>
      <c r="AW387" s="196"/>
      <c r="AX387" s="196"/>
      <c r="AY387" s="196"/>
      <c r="AZ387" s="74"/>
      <c r="BA387" s="74"/>
      <c r="BB387" s="74"/>
      <c r="BC387" s="192"/>
      <c r="BD387" s="192"/>
      <c r="BE387" s="74"/>
      <c r="BF387" s="74"/>
      <c r="BG387" s="192"/>
      <c r="BH387" s="74">
        <v>26223</v>
      </c>
      <c r="BI387" s="74">
        <v>26223</v>
      </c>
      <c r="BJ387" s="74">
        <v>0</v>
      </c>
      <c r="BK387" s="75">
        <f t="shared" si="1040"/>
        <v>0</v>
      </c>
      <c r="BL387" s="74"/>
      <c r="BM387" s="74"/>
      <c r="BN387" s="74"/>
      <c r="BO387" s="192"/>
      <c r="BP387" s="192"/>
      <c r="BQ387" s="74"/>
      <c r="BR387" s="74"/>
      <c r="BS387" s="192"/>
      <c r="BT387" s="74"/>
      <c r="BU387" s="74">
        <v>2128.4213999999997</v>
      </c>
      <c r="BV387" s="74"/>
      <c r="BW387" s="74"/>
      <c r="BX387" s="73"/>
      <c r="BY387" s="73"/>
      <c r="BZ387" s="74"/>
      <c r="CA387" s="192"/>
      <c r="CB387" s="74"/>
      <c r="CC387" s="74"/>
      <c r="CD387" s="74"/>
      <c r="CE387" s="192"/>
      <c r="CF387" s="74"/>
      <c r="CG387" s="74"/>
      <c r="CH387" s="74"/>
      <c r="CI387" s="74"/>
      <c r="CJ387" s="74"/>
      <c r="CK387" s="74"/>
      <c r="CL387" s="74"/>
      <c r="CM387" s="74"/>
      <c r="CN387" s="73"/>
      <c r="CO387" s="73"/>
      <c r="CP387" s="74"/>
      <c r="CQ387" s="192"/>
      <c r="CR387" s="73"/>
      <c r="CS387" s="73"/>
      <c r="CT387" s="74"/>
      <c r="CU387" s="192"/>
      <c r="CV387" s="74"/>
      <c r="CW387" s="74"/>
      <c r="CX387" s="74"/>
      <c r="CY387" s="73"/>
      <c r="CZ387" s="74"/>
      <c r="DA387" s="74"/>
      <c r="DB387" s="74"/>
      <c r="DC387" s="192"/>
      <c r="DD387" s="74"/>
      <c r="DE387" s="74"/>
      <c r="DF387" s="74"/>
      <c r="DG387" s="192"/>
      <c r="DH387" s="74"/>
      <c r="DI387" s="74"/>
      <c r="DJ387" s="74"/>
      <c r="DK387" s="192"/>
      <c r="DL387" s="74"/>
      <c r="DM387" s="74"/>
      <c r="DN387" s="74"/>
      <c r="DO387" s="192"/>
      <c r="DP387" s="74"/>
      <c r="DQ387" s="74"/>
      <c r="DR387" s="74"/>
      <c r="DS387" s="74"/>
      <c r="DT387" s="74"/>
      <c r="DU387" s="74"/>
      <c r="DV387" s="74"/>
      <c r="DW387" s="74"/>
      <c r="DX387" s="74"/>
      <c r="DY387" s="74"/>
      <c r="DZ387" s="74"/>
      <c r="EA387" s="74"/>
      <c r="EB387" s="74"/>
      <c r="EC387" s="74"/>
      <c r="ED387" s="74"/>
      <c r="EE387" s="74"/>
      <c r="EF387" s="74"/>
      <c r="EG387" s="74"/>
      <c r="EH387" s="74"/>
      <c r="EI387" s="74"/>
      <c r="EJ387" s="75"/>
      <c r="EK387" s="73"/>
      <c r="EL387" s="74"/>
      <c r="EM387" s="75"/>
      <c r="EN387" s="74"/>
      <c r="EO387" s="74"/>
      <c r="EP387" s="74"/>
      <c r="EQ387" s="74"/>
      <c r="ER387" s="74"/>
      <c r="ES387" s="74"/>
      <c r="ET387" s="74"/>
      <c r="EU387" s="74"/>
      <c r="EV387" s="77"/>
      <c r="EW387" s="77"/>
      <c r="EX387" s="77"/>
      <c r="EY387" s="77"/>
      <c r="EZ387" s="74"/>
      <c r="FA387" s="74"/>
      <c r="FB387" s="74"/>
      <c r="FC387" s="74"/>
      <c r="FD387" s="74"/>
      <c r="FE387" s="74"/>
      <c r="FF387" s="74"/>
      <c r="FG387" s="74"/>
      <c r="FH387" s="74"/>
      <c r="FI387" s="74"/>
      <c r="FJ387" s="74"/>
      <c r="FK387" s="74"/>
      <c r="FL387" s="74"/>
      <c r="FM387" s="74"/>
      <c r="FN387" s="74"/>
      <c r="FO387" s="74"/>
      <c r="FP387" s="74"/>
      <c r="FQ387" s="74"/>
      <c r="FR387" s="74"/>
      <c r="FS387" s="74"/>
      <c r="FT387" s="74"/>
      <c r="FU387" s="74"/>
      <c r="FV387" s="74"/>
      <c r="FW387" s="74"/>
      <c r="FX387" s="74"/>
      <c r="FY387" s="74"/>
      <c r="FZ387" s="74"/>
      <c r="GA387" s="74"/>
      <c r="GB387" s="74"/>
      <c r="GC387" s="74"/>
      <c r="GD387" s="74"/>
      <c r="GE387" s="74"/>
      <c r="GF387" s="74"/>
      <c r="GG387" s="74"/>
      <c r="GH387" s="74"/>
      <c r="GI387" s="74"/>
      <c r="GJ387" s="74"/>
      <c r="GK387" s="74"/>
      <c r="GL387" s="74"/>
      <c r="GM387" s="74"/>
      <c r="GN387" s="74"/>
      <c r="GO387" s="74"/>
      <c r="GP387" s="74"/>
      <c r="GQ387" s="74"/>
      <c r="GR387" s="74"/>
      <c r="GS387" s="74"/>
      <c r="GT387" s="74"/>
      <c r="GU387" s="74"/>
      <c r="GV387" s="74"/>
      <c r="GW387" s="74"/>
      <c r="GX387" s="74"/>
      <c r="GY387" s="74"/>
      <c r="GZ387" s="74"/>
      <c r="HA387" s="74"/>
      <c r="HB387" s="74"/>
      <c r="HC387" s="74"/>
      <c r="HD387" s="74"/>
      <c r="HE387" s="74"/>
      <c r="HF387" s="74"/>
      <c r="HG387" s="74"/>
      <c r="HH387" s="74"/>
      <c r="HI387" s="74"/>
      <c r="HJ387" s="74"/>
      <c r="HK387" s="74"/>
      <c r="HL387" s="74"/>
      <c r="HM387" s="74"/>
      <c r="HN387" s="74"/>
      <c r="HO387" s="74"/>
      <c r="HP387" s="74"/>
      <c r="HQ387" s="74"/>
      <c r="HR387" s="74"/>
      <c r="HS387" s="74"/>
      <c r="HT387" s="74"/>
      <c r="HU387" s="74"/>
      <c r="HV387" s="74"/>
      <c r="HW387" s="74"/>
      <c r="HX387" s="74"/>
      <c r="HY387" s="74"/>
      <c r="HZ387" s="74"/>
      <c r="IA387" s="74"/>
      <c r="IB387" s="74"/>
      <c r="IC387" s="74"/>
      <c r="ID387" s="74"/>
      <c r="IE387" s="74"/>
      <c r="IF387" s="74"/>
      <c r="IG387" s="74"/>
      <c r="IH387" s="74"/>
      <c r="II387" s="74"/>
      <c r="IJ387" s="74"/>
      <c r="IK387" s="74"/>
      <c r="IL387" s="74"/>
      <c r="IM387" s="74"/>
    </row>
    <row r="388" spans="1:247" ht="15.75" x14ac:dyDescent="0.25">
      <c r="A388" s="10" t="s">
        <v>473</v>
      </c>
      <c r="B388" s="157">
        <f t="shared" si="1037"/>
        <v>37911</v>
      </c>
      <c r="C388" s="157">
        <f t="shared" si="1038"/>
        <v>39065.488369999999</v>
      </c>
      <c r="D388" s="157">
        <f t="shared" si="1039"/>
        <v>39065.488369999999</v>
      </c>
      <c r="E388" s="157"/>
      <c r="F388" s="229">
        <f t="shared" si="1036"/>
        <v>0</v>
      </c>
      <c r="G388" s="74">
        <f t="shared" si="1105"/>
        <v>0</v>
      </c>
      <c r="H388" s="74"/>
      <c r="I388" s="74"/>
      <c r="J388" s="74"/>
      <c r="K388" s="74"/>
      <c r="L388" s="74"/>
      <c r="M388" s="74"/>
      <c r="N388" s="74"/>
      <c r="O388" s="73"/>
      <c r="P388" s="74"/>
      <c r="Q388" s="74"/>
      <c r="R388" s="74"/>
      <c r="S388" s="74"/>
      <c r="T388" s="74"/>
      <c r="U388" s="74"/>
      <c r="V388" s="74"/>
      <c r="W388" s="74"/>
      <c r="X388" s="74"/>
      <c r="Y388" s="74"/>
      <c r="Z388" s="74"/>
      <c r="AA388" s="74"/>
      <c r="AB388" s="74"/>
      <c r="AC388" s="74"/>
      <c r="AD388" s="74"/>
      <c r="AE388" s="74"/>
      <c r="AF388" s="74"/>
      <c r="AG388" s="74"/>
      <c r="AH388" s="74"/>
      <c r="AI388" s="74"/>
      <c r="AJ388" s="74"/>
      <c r="AK388" s="74"/>
      <c r="AL388" s="74"/>
      <c r="AM388" s="74"/>
      <c r="AN388" s="74"/>
      <c r="AO388" s="74"/>
      <c r="AP388" s="74"/>
      <c r="AQ388" s="74"/>
      <c r="AR388" s="74"/>
      <c r="AS388" s="74"/>
      <c r="AT388" s="74"/>
      <c r="AU388" s="74"/>
      <c r="AV388" s="196"/>
      <c r="AW388" s="196"/>
      <c r="AX388" s="196"/>
      <c r="AY388" s="196"/>
      <c r="AZ388" s="74"/>
      <c r="BA388" s="74"/>
      <c r="BB388" s="74"/>
      <c r="BC388" s="192"/>
      <c r="BD388" s="192"/>
      <c r="BE388" s="74"/>
      <c r="BF388" s="74"/>
      <c r="BG388" s="192"/>
      <c r="BH388" s="74">
        <v>37911</v>
      </c>
      <c r="BI388" s="74">
        <v>37911</v>
      </c>
      <c r="BJ388" s="74">
        <v>0</v>
      </c>
      <c r="BK388" s="75">
        <f t="shared" si="1040"/>
        <v>0</v>
      </c>
      <c r="BL388" s="74"/>
      <c r="BM388" s="74"/>
      <c r="BN388" s="74"/>
      <c r="BO388" s="192"/>
      <c r="BP388" s="192"/>
      <c r="BQ388" s="74"/>
      <c r="BR388" s="74"/>
      <c r="BS388" s="192"/>
      <c r="BT388" s="74"/>
      <c r="BU388" s="74">
        <v>1154.48837</v>
      </c>
      <c r="BV388" s="74"/>
      <c r="BW388" s="74"/>
      <c r="BX388" s="73"/>
      <c r="BY388" s="73"/>
      <c r="BZ388" s="74"/>
      <c r="CA388" s="192"/>
      <c r="CB388" s="74"/>
      <c r="CC388" s="74"/>
      <c r="CD388" s="74"/>
      <c r="CE388" s="192"/>
      <c r="CF388" s="74"/>
      <c r="CG388" s="74"/>
      <c r="CH388" s="74"/>
      <c r="CI388" s="74"/>
      <c r="CJ388" s="74"/>
      <c r="CK388" s="74"/>
      <c r="CL388" s="74"/>
      <c r="CM388" s="74"/>
      <c r="CN388" s="73"/>
      <c r="CO388" s="73"/>
      <c r="CP388" s="74"/>
      <c r="CQ388" s="192"/>
      <c r="CR388" s="73"/>
      <c r="CS388" s="73"/>
      <c r="CT388" s="74"/>
      <c r="CU388" s="192"/>
      <c r="CV388" s="74"/>
      <c r="CW388" s="74"/>
      <c r="CX388" s="74"/>
      <c r="CY388" s="73"/>
      <c r="CZ388" s="74"/>
      <c r="DA388" s="74"/>
      <c r="DB388" s="74"/>
      <c r="DC388" s="192"/>
      <c r="DD388" s="74"/>
      <c r="DE388" s="74"/>
      <c r="DF388" s="74"/>
      <c r="DG388" s="192"/>
      <c r="DH388" s="74"/>
      <c r="DI388" s="74"/>
      <c r="DJ388" s="74"/>
      <c r="DK388" s="192"/>
      <c r="DL388" s="74"/>
      <c r="DM388" s="74"/>
      <c r="DN388" s="74"/>
      <c r="DO388" s="192"/>
      <c r="DP388" s="74"/>
      <c r="DQ388" s="74"/>
      <c r="DR388" s="74"/>
      <c r="DS388" s="74"/>
      <c r="DT388" s="74"/>
      <c r="DU388" s="74"/>
      <c r="DV388" s="74"/>
      <c r="DW388" s="74"/>
      <c r="DX388" s="74"/>
      <c r="DY388" s="74"/>
      <c r="DZ388" s="74"/>
      <c r="EA388" s="74"/>
      <c r="EB388" s="74"/>
      <c r="EC388" s="74"/>
      <c r="ED388" s="74"/>
      <c r="EE388" s="74"/>
      <c r="EF388" s="74"/>
      <c r="EG388" s="74"/>
      <c r="EH388" s="74"/>
      <c r="EI388" s="74"/>
      <c r="EJ388" s="75"/>
      <c r="EK388" s="73"/>
      <c r="EL388" s="74"/>
      <c r="EM388" s="75"/>
      <c r="EN388" s="74"/>
      <c r="EO388" s="74"/>
      <c r="EP388" s="74"/>
      <c r="EQ388" s="74"/>
      <c r="ER388" s="74"/>
      <c r="ES388" s="74"/>
      <c r="ET388" s="74"/>
      <c r="EU388" s="74"/>
      <c r="EV388" s="77"/>
      <c r="EW388" s="77"/>
      <c r="EX388" s="77"/>
      <c r="EY388" s="77"/>
      <c r="EZ388" s="74"/>
      <c r="FA388" s="74"/>
      <c r="FB388" s="74"/>
      <c r="FC388" s="74"/>
      <c r="FD388" s="74"/>
      <c r="FE388" s="74"/>
      <c r="FF388" s="74"/>
      <c r="FG388" s="74"/>
      <c r="FH388" s="74"/>
      <c r="FI388" s="74"/>
      <c r="FJ388" s="74"/>
      <c r="FK388" s="74"/>
      <c r="FL388" s="74"/>
      <c r="FM388" s="74"/>
      <c r="FN388" s="74"/>
      <c r="FO388" s="74"/>
      <c r="FP388" s="74"/>
      <c r="FQ388" s="74"/>
      <c r="FR388" s="74"/>
      <c r="FS388" s="74"/>
      <c r="FT388" s="74"/>
      <c r="FU388" s="74"/>
      <c r="FV388" s="74"/>
      <c r="FW388" s="74"/>
      <c r="FX388" s="74"/>
      <c r="FY388" s="74"/>
      <c r="FZ388" s="74"/>
      <c r="GA388" s="74"/>
      <c r="GB388" s="74"/>
      <c r="GC388" s="74"/>
      <c r="GD388" s="74"/>
      <c r="GE388" s="74"/>
      <c r="GF388" s="74"/>
      <c r="GG388" s="74"/>
      <c r="GH388" s="74"/>
      <c r="GI388" s="74"/>
      <c r="GJ388" s="74"/>
      <c r="GK388" s="74"/>
      <c r="GL388" s="74"/>
      <c r="GM388" s="74"/>
      <c r="GN388" s="74"/>
      <c r="GO388" s="74"/>
      <c r="GP388" s="74"/>
      <c r="GQ388" s="74"/>
      <c r="GR388" s="74"/>
      <c r="GS388" s="74"/>
      <c r="GT388" s="74"/>
      <c r="GU388" s="74"/>
      <c r="GV388" s="74"/>
      <c r="GW388" s="74"/>
      <c r="GX388" s="74"/>
      <c r="GY388" s="74"/>
      <c r="GZ388" s="74"/>
      <c r="HA388" s="74"/>
      <c r="HB388" s="74"/>
      <c r="HC388" s="74"/>
      <c r="HD388" s="74"/>
      <c r="HE388" s="74"/>
      <c r="HF388" s="74"/>
      <c r="HG388" s="74"/>
      <c r="HH388" s="74"/>
      <c r="HI388" s="74"/>
      <c r="HJ388" s="74"/>
      <c r="HK388" s="74"/>
      <c r="HL388" s="74"/>
      <c r="HM388" s="74"/>
      <c r="HN388" s="74"/>
      <c r="HO388" s="74"/>
      <c r="HP388" s="74"/>
      <c r="HQ388" s="74"/>
      <c r="HR388" s="74"/>
      <c r="HS388" s="74"/>
      <c r="HT388" s="74"/>
      <c r="HU388" s="74"/>
      <c r="HV388" s="74"/>
      <c r="HW388" s="74"/>
      <c r="HX388" s="74"/>
      <c r="HY388" s="74"/>
      <c r="HZ388" s="74"/>
      <c r="IA388" s="74"/>
      <c r="IB388" s="74"/>
      <c r="IC388" s="74"/>
      <c r="ID388" s="74"/>
      <c r="IE388" s="74"/>
      <c r="IF388" s="74"/>
      <c r="IG388" s="74"/>
      <c r="IH388" s="74"/>
      <c r="II388" s="74"/>
      <c r="IJ388" s="74"/>
      <c r="IK388" s="74"/>
      <c r="IL388" s="74"/>
      <c r="IM388" s="74"/>
    </row>
    <row r="389" spans="1:247" ht="15.75" x14ac:dyDescent="0.25">
      <c r="A389" s="10" t="s">
        <v>182</v>
      </c>
      <c r="B389" s="157">
        <f t="shared" si="1037"/>
        <v>47466</v>
      </c>
      <c r="C389" s="157">
        <f t="shared" si="1038"/>
        <v>47466</v>
      </c>
      <c r="D389" s="157">
        <f t="shared" si="1039"/>
        <v>47466</v>
      </c>
      <c r="E389" s="157"/>
      <c r="F389" s="229">
        <f t="shared" si="1036"/>
        <v>0</v>
      </c>
      <c r="G389" s="74">
        <f t="shared" si="1105"/>
        <v>0</v>
      </c>
      <c r="H389" s="74"/>
      <c r="I389" s="74"/>
      <c r="J389" s="74"/>
      <c r="K389" s="74"/>
      <c r="L389" s="74"/>
      <c r="M389" s="74"/>
      <c r="N389" s="74"/>
      <c r="O389" s="73"/>
      <c r="P389" s="74"/>
      <c r="Q389" s="74"/>
      <c r="R389" s="74"/>
      <c r="S389" s="74"/>
      <c r="T389" s="74"/>
      <c r="U389" s="74"/>
      <c r="V389" s="74"/>
      <c r="W389" s="74"/>
      <c r="X389" s="74"/>
      <c r="Y389" s="74"/>
      <c r="Z389" s="74"/>
      <c r="AA389" s="74"/>
      <c r="AB389" s="74"/>
      <c r="AC389" s="74"/>
      <c r="AD389" s="74"/>
      <c r="AE389" s="74"/>
      <c r="AF389" s="74"/>
      <c r="AG389" s="74"/>
      <c r="AH389" s="74"/>
      <c r="AI389" s="74"/>
      <c r="AJ389" s="74"/>
      <c r="AK389" s="74"/>
      <c r="AL389" s="74"/>
      <c r="AM389" s="74"/>
      <c r="AN389" s="74"/>
      <c r="AO389" s="74"/>
      <c r="AP389" s="74"/>
      <c r="AQ389" s="74"/>
      <c r="AR389" s="74"/>
      <c r="AS389" s="74"/>
      <c r="AT389" s="74"/>
      <c r="AU389" s="74"/>
      <c r="AV389" s="196"/>
      <c r="AW389" s="196"/>
      <c r="AX389" s="196"/>
      <c r="AY389" s="196"/>
      <c r="AZ389" s="74"/>
      <c r="BA389" s="74"/>
      <c r="BB389" s="74"/>
      <c r="BC389" s="192"/>
      <c r="BD389" s="192"/>
      <c r="BE389" s="74"/>
      <c r="BF389" s="74"/>
      <c r="BG389" s="192"/>
      <c r="BH389" s="74">
        <v>47466</v>
      </c>
      <c r="BI389" s="74">
        <v>47466</v>
      </c>
      <c r="BJ389" s="74">
        <v>0</v>
      </c>
      <c r="BK389" s="75">
        <f t="shared" si="1040"/>
        <v>0</v>
      </c>
      <c r="BL389" s="74"/>
      <c r="BM389" s="74"/>
      <c r="BN389" s="74"/>
      <c r="BO389" s="192"/>
      <c r="BP389" s="192"/>
      <c r="BQ389" s="74"/>
      <c r="BR389" s="74"/>
      <c r="BS389" s="192"/>
      <c r="BT389" s="74"/>
      <c r="BU389" s="74"/>
      <c r="BV389" s="74"/>
      <c r="BW389" s="74"/>
      <c r="BX389" s="73"/>
      <c r="BY389" s="73"/>
      <c r="BZ389" s="74"/>
      <c r="CA389" s="192"/>
      <c r="CB389" s="74"/>
      <c r="CC389" s="74"/>
      <c r="CD389" s="74"/>
      <c r="CE389" s="192"/>
      <c r="CF389" s="74"/>
      <c r="CG389" s="74"/>
      <c r="CH389" s="74"/>
      <c r="CI389" s="74"/>
      <c r="CJ389" s="74"/>
      <c r="CK389" s="74"/>
      <c r="CL389" s="74"/>
      <c r="CM389" s="74"/>
      <c r="CN389" s="73"/>
      <c r="CO389" s="73"/>
      <c r="CP389" s="74"/>
      <c r="CQ389" s="192"/>
      <c r="CR389" s="73"/>
      <c r="CS389" s="73"/>
      <c r="CT389" s="74"/>
      <c r="CU389" s="192"/>
      <c r="CV389" s="74"/>
      <c r="CW389" s="74"/>
      <c r="CX389" s="74"/>
      <c r="CY389" s="73"/>
      <c r="CZ389" s="74"/>
      <c r="DA389" s="74"/>
      <c r="DB389" s="74"/>
      <c r="DC389" s="192"/>
      <c r="DD389" s="74"/>
      <c r="DE389" s="74"/>
      <c r="DF389" s="74"/>
      <c r="DG389" s="192"/>
      <c r="DH389" s="74"/>
      <c r="DI389" s="74"/>
      <c r="DJ389" s="74"/>
      <c r="DK389" s="192"/>
      <c r="DL389" s="74"/>
      <c r="DM389" s="74"/>
      <c r="DN389" s="74"/>
      <c r="DO389" s="192"/>
      <c r="DP389" s="74"/>
      <c r="DQ389" s="74"/>
      <c r="DR389" s="74"/>
      <c r="DS389" s="74"/>
      <c r="DT389" s="74"/>
      <c r="DU389" s="74"/>
      <c r="DV389" s="74"/>
      <c r="DW389" s="74"/>
      <c r="DX389" s="74"/>
      <c r="DY389" s="74"/>
      <c r="DZ389" s="74"/>
      <c r="EA389" s="74"/>
      <c r="EB389" s="74"/>
      <c r="EC389" s="74"/>
      <c r="ED389" s="74"/>
      <c r="EE389" s="74"/>
      <c r="EF389" s="74"/>
      <c r="EG389" s="74"/>
      <c r="EH389" s="74"/>
      <c r="EI389" s="74"/>
      <c r="EJ389" s="75"/>
      <c r="EK389" s="73"/>
      <c r="EL389" s="74"/>
      <c r="EM389" s="75"/>
      <c r="EN389" s="74"/>
      <c r="EO389" s="74"/>
      <c r="EP389" s="74"/>
      <c r="EQ389" s="74"/>
      <c r="ER389" s="74"/>
      <c r="ES389" s="74"/>
      <c r="ET389" s="74"/>
      <c r="EU389" s="74"/>
      <c r="EV389" s="77"/>
      <c r="EW389" s="77"/>
      <c r="EX389" s="77"/>
      <c r="EY389" s="77"/>
      <c r="EZ389" s="74"/>
      <c r="FA389" s="74"/>
      <c r="FB389" s="74"/>
      <c r="FC389" s="74"/>
      <c r="FD389" s="74"/>
      <c r="FE389" s="74"/>
      <c r="FF389" s="74"/>
      <c r="FG389" s="74"/>
      <c r="FH389" s="74"/>
      <c r="FI389" s="74"/>
      <c r="FJ389" s="74"/>
      <c r="FK389" s="74"/>
      <c r="FL389" s="74"/>
      <c r="FM389" s="74"/>
      <c r="FN389" s="74"/>
      <c r="FO389" s="74"/>
      <c r="FP389" s="74"/>
      <c r="FQ389" s="74"/>
      <c r="FR389" s="74"/>
      <c r="FS389" s="74"/>
      <c r="FT389" s="74"/>
      <c r="FU389" s="74"/>
      <c r="FV389" s="74"/>
      <c r="FW389" s="74"/>
      <c r="FX389" s="74"/>
      <c r="FY389" s="74"/>
      <c r="FZ389" s="74"/>
      <c r="GA389" s="74"/>
      <c r="GB389" s="74"/>
      <c r="GC389" s="74"/>
      <c r="GD389" s="74"/>
      <c r="GE389" s="74"/>
      <c r="GF389" s="74"/>
      <c r="GG389" s="74"/>
      <c r="GH389" s="74"/>
      <c r="GI389" s="74"/>
      <c r="GJ389" s="74"/>
      <c r="GK389" s="74"/>
      <c r="GL389" s="74"/>
      <c r="GM389" s="74"/>
      <c r="GN389" s="74"/>
      <c r="GO389" s="74"/>
      <c r="GP389" s="74"/>
      <c r="GQ389" s="74"/>
      <c r="GR389" s="74"/>
      <c r="GS389" s="74"/>
      <c r="GT389" s="74"/>
      <c r="GU389" s="74"/>
      <c r="GV389" s="74"/>
      <c r="GW389" s="74"/>
      <c r="GX389" s="74"/>
      <c r="GY389" s="74"/>
      <c r="GZ389" s="74"/>
      <c r="HA389" s="74"/>
      <c r="HB389" s="74"/>
      <c r="HC389" s="74"/>
      <c r="HD389" s="74"/>
      <c r="HE389" s="74"/>
      <c r="HF389" s="74"/>
      <c r="HG389" s="74"/>
      <c r="HH389" s="74"/>
      <c r="HI389" s="74"/>
      <c r="HJ389" s="74"/>
      <c r="HK389" s="74"/>
      <c r="HL389" s="74"/>
      <c r="HM389" s="74"/>
      <c r="HN389" s="74"/>
      <c r="HO389" s="74"/>
      <c r="HP389" s="74"/>
      <c r="HQ389" s="74"/>
      <c r="HR389" s="74"/>
      <c r="HS389" s="74"/>
      <c r="HT389" s="74"/>
      <c r="HU389" s="74"/>
      <c r="HV389" s="74"/>
      <c r="HW389" s="74"/>
      <c r="HX389" s="74"/>
      <c r="HY389" s="74"/>
      <c r="HZ389" s="74"/>
      <c r="IA389" s="74"/>
      <c r="IB389" s="74"/>
      <c r="IC389" s="74"/>
      <c r="ID389" s="74"/>
      <c r="IE389" s="74"/>
      <c r="IF389" s="74"/>
      <c r="IG389" s="74"/>
      <c r="IH389" s="74"/>
      <c r="II389" s="74"/>
      <c r="IJ389" s="74"/>
      <c r="IK389" s="74"/>
      <c r="IL389" s="74"/>
      <c r="IM389" s="74"/>
    </row>
    <row r="390" spans="1:247" ht="15.75" x14ac:dyDescent="0.25">
      <c r="A390" s="10" t="s">
        <v>140</v>
      </c>
      <c r="B390" s="157">
        <f t="shared" si="1037"/>
        <v>22098</v>
      </c>
      <c r="C390" s="157">
        <f t="shared" si="1038"/>
        <v>22098</v>
      </c>
      <c r="D390" s="157">
        <f t="shared" si="1039"/>
        <v>22098</v>
      </c>
      <c r="E390" s="157"/>
      <c r="F390" s="229">
        <f t="shared" si="1036"/>
        <v>0</v>
      </c>
      <c r="G390" s="74">
        <f t="shared" si="1105"/>
        <v>0</v>
      </c>
      <c r="H390" s="73"/>
      <c r="I390" s="73"/>
      <c r="J390" s="73"/>
      <c r="K390" s="74"/>
      <c r="L390" s="73"/>
      <c r="M390" s="73"/>
      <c r="N390" s="73"/>
      <c r="O390" s="73"/>
      <c r="P390" s="73"/>
      <c r="Q390" s="73"/>
      <c r="R390" s="73"/>
      <c r="S390" s="74"/>
      <c r="T390" s="73"/>
      <c r="U390" s="73"/>
      <c r="V390" s="73"/>
      <c r="W390" s="74"/>
      <c r="X390" s="73"/>
      <c r="Y390" s="73"/>
      <c r="Z390" s="73"/>
      <c r="AA390" s="74"/>
      <c r="AB390" s="73"/>
      <c r="AC390" s="73"/>
      <c r="AD390" s="73"/>
      <c r="AE390" s="74"/>
      <c r="AF390" s="73"/>
      <c r="AG390" s="73"/>
      <c r="AH390" s="73"/>
      <c r="AI390" s="74"/>
      <c r="AJ390" s="74"/>
      <c r="AK390" s="73"/>
      <c r="AL390" s="73"/>
      <c r="AM390" s="74"/>
      <c r="AN390" s="74"/>
      <c r="AO390" s="74"/>
      <c r="AP390" s="74"/>
      <c r="AQ390" s="74"/>
      <c r="AR390" s="74"/>
      <c r="AS390" s="74"/>
      <c r="AT390" s="74"/>
      <c r="AU390" s="74"/>
      <c r="AV390" s="197"/>
      <c r="AW390" s="197"/>
      <c r="AX390" s="197"/>
      <c r="AY390" s="197"/>
      <c r="AZ390" s="73"/>
      <c r="BA390" s="73"/>
      <c r="BB390" s="73"/>
      <c r="BC390" s="191"/>
      <c r="BD390" s="191"/>
      <c r="BE390" s="73"/>
      <c r="BF390" s="73"/>
      <c r="BG390" s="191"/>
      <c r="BH390" s="73">
        <v>22098</v>
      </c>
      <c r="BI390" s="73">
        <v>22098</v>
      </c>
      <c r="BJ390" s="74">
        <v>0</v>
      </c>
      <c r="BK390" s="75">
        <f t="shared" si="1040"/>
        <v>0</v>
      </c>
      <c r="BL390" s="73"/>
      <c r="BM390" s="73"/>
      <c r="BN390" s="73"/>
      <c r="BO390" s="191"/>
      <c r="BP390" s="191"/>
      <c r="BQ390" s="73"/>
      <c r="BR390" s="73"/>
      <c r="BS390" s="191"/>
      <c r="BT390" s="74"/>
      <c r="BU390" s="74"/>
      <c r="BV390" s="74"/>
      <c r="BW390" s="74"/>
      <c r="BX390" s="73"/>
      <c r="BY390" s="73"/>
      <c r="BZ390" s="73"/>
      <c r="CA390" s="191"/>
      <c r="CB390" s="73"/>
      <c r="CC390" s="73"/>
      <c r="CD390" s="73"/>
      <c r="CE390" s="191"/>
      <c r="CF390" s="73"/>
      <c r="CG390" s="73"/>
      <c r="CH390" s="73"/>
      <c r="CI390" s="73"/>
      <c r="CJ390" s="73"/>
      <c r="CK390" s="73"/>
      <c r="CL390" s="73"/>
      <c r="CM390" s="73"/>
      <c r="CN390" s="73"/>
      <c r="CO390" s="73"/>
      <c r="CP390" s="73"/>
      <c r="CQ390" s="191"/>
      <c r="CR390" s="73"/>
      <c r="CS390" s="73"/>
      <c r="CT390" s="73"/>
      <c r="CU390" s="191"/>
      <c r="CV390" s="73"/>
      <c r="CW390" s="73"/>
      <c r="CX390" s="73"/>
      <c r="CY390" s="73"/>
      <c r="CZ390" s="73"/>
      <c r="DA390" s="73"/>
      <c r="DB390" s="73"/>
      <c r="DC390" s="191"/>
      <c r="DD390" s="73"/>
      <c r="DE390" s="73"/>
      <c r="DF390" s="73"/>
      <c r="DG390" s="191"/>
      <c r="DH390" s="73"/>
      <c r="DI390" s="73"/>
      <c r="DJ390" s="73"/>
      <c r="DK390" s="191"/>
      <c r="DL390" s="73"/>
      <c r="DM390" s="73"/>
      <c r="DN390" s="73"/>
      <c r="DO390" s="191"/>
      <c r="DP390" s="74"/>
      <c r="DQ390" s="74"/>
      <c r="DR390" s="74"/>
      <c r="DS390" s="74"/>
      <c r="DT390" s="74"/>
      <c r="DU390" s="74"/>
      <c r="DV390" s="74"/>
      <c r="DW390" s="74"/>
      <c r="DX390" s="74"/>
      <c r="DY390" s="74"/>
      <c r="DZ390" s="74"/>
      <c r="EA390" s="74"/>
      <c r="EB390" s="74"/>
      <c r="EC390" s="74"/>
      <c r="ED390" s="74"/>
      <c r="EE390" s="74"/>
      <c r="EF390" s="74"/>
      <c r="EG390" s="74"/>
      <c r="EH390" s="74"/>
      <c r="EI390" s="74"/>
      <c r="EJ390" s="75"/>
      <c r="EK390" s="73"/>
      <c r="EL390" s="73"/>
      <c r="EM390" s="75"/>
      <c r="EN390" s="74"/>
      <c r="EO390" s="74"/>
      <c r="EP390" s="74"/>
      <c r="EQ390" s="74"/>
      <c r="ER390" s="74"/>
      <c r="ES390" s="74"/>
      <c r="ET390" s="74"/>
      <c r="EU390" s="74"/>
      <c r="EV390" s="77"/>
      <c r="EW390" s="77"/>
      <c r="EX390" s="77"/>
      <c r="EY390" s="77"/>
      <c r="EZ390" s="74"/>
      <c r="FA390" s="74"/>
      <c r="FB390" s="74"/>
      <c r="FC390" s="74"/>
      <c r="FD390" s="74"/>
      <c r="FE390" s="74"/>
      <c r="FF390" s="74"/>
      <c r="FG390" s="74"/>
      <c r="FH390" s="74"/>
      <c r="FI390" s="74"/>
      <c r="FJ390" s="74"/>
      <c r="FK390" s="74"/>
      <c r="FL390" s="74"/>
      <c r="FM390" s="74"/>
      <c r="FN390" s="74"/>
      <c r="FO390" s="74"/>
      <c r="FP390" s="74"/>
      <c r="FQ390" s="74"/>
      <c r="FR390" s="74"/>
      <c r="FS390" s="74"/>
      <c r="FT390" s="74"/>
      <c r="FU390" s="74"/>
      <c r="FV390" s="74"/>
      <c r="FW390" s="74"/>
      <c r="FX390" s="74"/>
      <c r="FY390" s="74"/>
      <c r="FZ390" s="74"/>
      <c r="GA390" s="74"/>
      <c r="GB390" s="74"/>
      <c r="GC390" s="74"/>
      <c r="GD390" s="74"/>
      <c r="GE390" s="74"/>
      <c r="GF390" s="74"/>
      <c r="GG390" s="74"/>
      <c r="GH390" s="74"/>
      <c r="GI390" s="74"/>
      <c r="GJ390" s="74"/>
      <c r="GK390" s="74"/>
      <c r="GL390" s="74"/>
      <c r="GM390" s="74"/>
      <c r="GN390" s="74"/>
      <c r="GO390" s="74"/>
      <c r="GP390" s="74"/>
      <c r="GQ390" s="74"/>
      <c r="GR390" s="74"/>
      <c r="GS390" s="74"/>
      <c r="GT390" s="74"/>
      <c r="GU390" s="74"/>
      <c r="GV390" s="74"/>
      <c r="GW390" s="74"/>
      <c r="GX390" s="74"/>
      <c r="GY390" s="74"/>
      <c r="GZ390" s="74"/>
      <c r="HA390" s="74"/>
      <c r="HB390" s="74"/>
      <c r="HC390" s="74"/>
      <c r="HD390" s="74"/>
      <c r="HE390" s="74"/>
      <c r="HF390" s="74"/>
      <c r="HG390" s="74"/>
      <c r="HH390" s="74"/>
      <c r="HI390" s="74"/>
      <c r="HJ390" s="74"/>
      <c r="HK390" s="74"/>
      <c r="HL390" s="74"/>
      <c r="HM390" s="74"/>
      <c r="HN390" s="74"/>
      <c r="HO390" s="74"/>
      <c r="HP390" s="74"/>
      <c r="HQ390" s="74"/>
      <c r="HR390" s="74"/>
      <c r="HS390" s="74"/>
      <c r="HT390" s="74"/>
      <c r="HU390" s="74"/>
      <c r="HV390" s="74"/>
      <c r="HW390" s="74"/>
      <c r="HX390" s="74"/>
      <c r="HY390" s="74"/>
      <c r="HZ390" s="74"/>
      <c r="IA390" s="74"/>
      <c r="IB390" s="74"/>
      <c r="IC390" s="74"/>
      <c r="ID390" s="74"/>
      <c r="IE390" s="74"/>
      <c r="IF390" s="74"/>
      <c r="IG390" s="74"/>
      <c r="IH390" s="74"/>
      <c r="II390" s="74"/>
      <c r="IJ390" s="74"/>
      <c r="IK390" s="74"/>
      <c r="IL390" s="74"/>
      <c r="IM390" s="74"/>
    </row>
    <row r="391" spans="1:247" s="93" customFormat="1" ht="31.5" x14ac:dyDescent="0.25">
      <c r="A391" s="82" t="s">
        <v>754</v>
      </c>
      <c r="B391" s="87">
        <f t="shared" si="1037"/>
        <v>14865.6</v>
      </c>
      <c r="C391" s="87">
        <f t="shared" si="1038"/>
        <v>10747.74</v>
      </c>
      <c r="D391" s="87">
        <f t="shared" si="1039"/>
        <v>10747.74</v>
      </c>
      <c r="E391" s="87"/>
      <c r="F391" s="87">
        <f t="shared" si="1036"/>
        <v>1255.3977</v>
      </c>
      <c r="G391" s="85">
        <f t="shared" si="1105"/>
        <v>11.680573776440442</v>
      </c>
      <c r="H391" s="87"/>
      <c r="I391" s="87"/>
      <c r="J391" s="87"/>
      <c r="K391" s="87"/>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f>AN392</f>
        <v>0</v>
      </c>
      <c r="AO391" s="87">
        <f t="shared" ref="AO391:AP391" si="1152">AO392</f>
        <v>0</v>
      </c>
      <c r="AP391" s="87">
        <f t="shared" si="1152"/>
        <v>0</v>
      </c>
      <c r="AQ391" s="87"/>
      <c r="AR391" s="87">
        <f t="shared" ref="AR391:AT391" si="1153">AR392</f>
        <v>6000</v>
      </c>
      <c r="AS391" s="87">
        <f t="shared" si="1153"/>
        <v>6000</v>
      </c>
      <c r="AT391" s="87">
        <f t="shared" si="1153"/>
        <v>0</v>
      </c>
      <c r="AU391" s="87">
        <f t="shared" ref="AU391:AU396" si="1154">AT391/AS391*100</f>
        <v>0</v>
      </c>
      <c r="AV391" s="198">
        <f>AV392</f>
        <v>2209.6</v>
      </c>
      <c r="AW391" s="198">
        <f>AW392</f>
        <v>2209.6</v>
      </c>
      <c r="AX391" s="198">
        <f>AX392</f>
        <v>364.36770000000001</v>
      </c>
      <c r="AY391" s="87">
        <f t="shared" ref="AY391:AY396" si="1155">AX391/AW391*100</f>
        <v>16.490210897900074</v>
      </c>
      <c r="AZ391" s="87"/>
      <c r="BA391" s="87"/>
      <c r="BB391" s="87"/>
      <c r="BC391" s="194"/>
      <c r="BD391" s="194"/>
      <c r="BE391" s="87"/>
      <c r="BF391" s="87"/>
      <c r="BG391" s="194"/>
      <c r="BH391" s="87"/>
      <c r="BI391" s="87"/>
      <c r="BJ391" s="87"/>
      <c r="BK391" s="195"/>
      <c r="BL391" s="87"/>
      <c r="BM391" s="87"/>
      <c r="BN391" s="87"/>
      <c r="BO391" s="194"/>
      <c r="BP391" s="194"/>
      <c r="BQ391" s="87"/>
      <c r="BR391" s="87"/>
      <c r="BS391" s="194"/>
      <c r="BT391" s="87"/>
      <c r="BU391" s="87">
        <f t="shared" ref="BU391:BV391" si="1156">BU392</f>
        <v>0</v>
      </c>
      <c r="BV391" s="87">
        <f t="shared" si="1156"/>
        <v>0</v>
      </c>
      <c r="BW391" s="87"/>
      <c r="BX391" s="87">
        <f t="shared" ref="BX391:BZ391" si="1157">BX392</f>
        <v>5656</v>
      </c>
      <c r="BY391" s="87">
        <f t="shared" si="1157"/>
        <v>1038.1400000000001</v>
      </c>
      <c r="BZ391" s="87">
        <f t="shared" si="1157"/>
        <v>891.03</v>
      </c>
      <c r="CA391" s="195">
        <f t="shared" ref="CA391:CA394" si="1158">BZ391/BY391*100</f>
        <v>85.829464234111001</v>
      </c>
      <c r="CB391" s="87"/>
      <c r="CC391" s="87"/>
      <c r="CD391" s="87"/>
      <c r="CE391" s="194"/>
      <c r="CF391" s="87">
        <f>CF392</f>
        <v>0</v>
      </c>
      <c r="CG391" s="87">
        <f>CG392</f>
        <v>1000</v>
      </c>
      <c r="CH391" s="87"/>
      <c r="CI391" s="87"/>
      <c r="CJ391" s="87">
        <f>CJ392</f>
        <v>500</v>
      </c>
      <c r="CK391" s="87">
        <f>CK392</f>
        <v>500</v>
      </c>
      <c r="CL391" s="87">
        <f>CL392</f>
        <v>0</v>
      </c>
      <c r="CM391" s="87">
        <f>CL391/CK391*100</f>
        <v>0</v>
      </c>
      <c r="CN391" s="87"/>
      <c r="CO391" s="87"/>
      <c r="CP391" s="87"/>
      <c r="CQ391" s="194"/>
      <c r="CR391" s="87"/>
      <c r="CS391" s="87"/>
      <c r="CT391" s="87"/>
      <c r="CU391" s="194"/>
      <c r="CV391" s="87"/>
      <c r="CW391" s="87"/>
      <c r="CX391" s="87"/>
      <c r="CY391" s="87"/>
      <c r="CZ391" s="87"/>
      <c r="DA391" s="87"/>
      <c r="DB391" s="87"/>
      <c r="DC391" s="194"/>
      <c r="DD391" s="87"/>
      <c r="DE391" s="87"/>
      <c r="DF391" s="87"/>
      <c r="DG391" s="194"/>
      <c r="DH391" s="87"/>
      <c r="DI391" s="87"/>
      <c r="DJ391" s="87"/>
      <c r="DK391" s="194"/>
      <c r="DL391" s="87"/>
      <c r="DM391" s="87"/>
      <c r="DN391" s="87"/>
      <c r="DO391" s="194"/>
      <c r="DP391" s="87"/>
      <c r="DQ391" s="87"/>
      <c r="DR391" s="87"/>
      <c r="DS391" s="87"/>
      <c r="DT391" s="87"/>
      <c r="DU391" s="87"/>
      <c r="DV391" s="87"/>
      <c r="DW391" s="87"/>
      <c r="DX391" s="87">
        <f t="shared" ref="DX391:DZ391" si="1159">DX392</f>
        <v>500</v>
      </c>
      <c r="DY391" s="87">
        <f t="shared" si="1159"/>
        <v>0</v>
      </c>
      <c r="DZ391" s="87">
        <f t="shared" si="1159"/>
        <v>0</v>
      </c>
      <c r="EA391" s="87"/>
      <c r="EB391" s="87"/>
      <c r="EC391" s="87"/>
      <c r="ED391" s="87"/>
      <c r="EE391" s="87"/>
      <c r="EF391" s="87"/>
      <c r="EG391" s="87"/>
      <c r="EH391" s="87"/>
      <c r="EI391" s="87"/>
      <c r="EJ391" s="195"/>
      <c r="EK391" s="87"/>
      <c r="EL391" s="87"/>
      <c r="EM391" s="195"/>
      <c r="EN391" s="87"/>
      <c r="EO391" s="87"/>
      <c r="EP391" s="87"/>
      <c r="EQ391" s="87"/>
      <c r="ER391" s="87"/>
      <c r="ES391" s="87"/>
      <c r="ET391" s="87"/>
      <c r="EU391" s="87"/>
      <c r="EV391" s="87"/>
      <c r="EW391" s="87"/>
      <c r="EX391" s="87"/>
      <c r="EY391" s="87"/>
      <c r="EZ391" s="87"/>
      <c r="FA391" s="87"/>
      <c r="FB391" s="87"/>
      <c r="FC391" s="87"/>
      <c r="FD391" s="87"/>
      <c r="FE391" s="87"/>
      <c r="FF391" s="87"/>
      <c r="FG391" s="87"/>
      <c r="FH391" s="87"/>
      <c r="FI391" s="87"/>
      <c r="FJ391" s="87"/>
      <c r="FK391" s="87"/>
      <c r="FL391" s="87"/>
      <c r="FM391" s="87"/>
      <c r="FN391" s="87"/>
      <c r="FO391" s="87"/>
      <c r="FP391" s="87"/>
      <c r="FQ391" s="87"/>
      <c r="FR391" s="87"/>
      <c r="FS391" s="87"/>
      <c r="FT391" s="87"/>
      <c r="FU391" s="87"/>
      <c r="FV391" s="87"/>
      <c r="FW391" s="87"/>
      <c r="FX391" s="87"/>
      <c r="FY391" s="87"/>
      <c r="FZ391" s="87"/>
      <c r="GA391" s="87"/>
      <c r="GB391" s="87"/>
      <c r="GC391" s="87"/>
      <c r="GD391" s="87"/>
      <c r="GE391" s="87"/>
      <c r="GF391" s="87"/>
      <c r="GG391" s="87"/>
      <c r="GH391" s="87"/>
      <c r="GI391" s="87"/>
      <c r="GJ391" s="87"/>
      <c r="GK391" s="87"/>
      <c r="GL391" s="87"/>
      <c r="GM391" s="87"/>
      <c r="GN391" s="87"/>
      <c r="GO391" s="87"/>
      <c r="GP391" s="87"/>
      <c r="GQ391" s="87"/>
      <c r="GR391" s="87"/>
      <c r="GS391" s="87"/>
      <c r="GT391" s="87"/>
      <c r="GU391" s="87"/>
      <c r="GV391" s="87"/>
      <c r="GW391" s="87"/>
      <c r="GX391" s="87"/>
      <c r="GY391" s="87"/>
      <c r="GZ391" s="87"/>
      <c r="HA391" s="87"/>
      <c r="HB391" s="87"/>
      <c r="HC391" s="87"/>
      <c r="HD391" s="87"/>
      <c r="HE391" s="87"/>
      <c r="HF391" s="87"/>
      <c r="HG391" s="87"/>
      <c r="HH391" s="87"/>
      <c r="HI391" s="87"/>
      <c r="HJ391" s="87"/>
      <c r="HK391" s="87"/>
      <c r="HL391" s="87"/>
      <c r="HM391" s="87"/>
      <c r="HN391" s="87"/>
      <c r="HO391" s="87"/>
      <c r="HP391" s="87"/>
      <c r="HQ391" s="87"/>
      <c r="HR391" s="87"/>
      <c r="HS391" s="87"/>
      <c r="HT391" s="87"/>
      <c r="HU391" s="87"/>
      <c r="HV391" s="87"/>
      <c r="HW391" s="87"/>
      <c r="HX391" s="87"/>
      <c r="HY391" s="87"/>
      <c r="HZ391" s="87"/>
      <c r="IA391" s="87"/>
      <c r="IB391" s="87"/>
      <c r="IC391" s="87"/>
      <c r="ID391" s="87"/>
      <c r="IE391" s="87"/>
      <c r="IF391" s="87"/>
      <c r="IG391" s="87"/>
      <c r="IH391" s="87"/>
      <c r="II391" s="87"/>
      <c r="IJ391" s="87"/>
      <c r="IK391" s="87"/>
      <c r="IL391" s="87"/>
      <c r="IM391" s="87"/>
    </row>
    <row r="392" spans="1:247" ht="24.75" customHeight="1" x14ac:dyDescent="0.25">
      <c r="A392" s="83" t="s">
        <v>755</v>
      </c>
      <c r="B392" s="157">
        <f t="shared" si="1037"/>
        <v>14865.6</v>
      </c>
      <c r="C392" s="157">
        <f t="shared" si="1038"/>
        <v>10747.74</v>
      </c>
      <c r="D392" s="157">
        <f t="shared" si="1039"/>
        <v>10747.74</v>
      </c>
      <c r="E392" s="157"/>
      <c r="F392" s="229">
        <f t="shared" si="1036"/>
        <v>1255.3977</v>
      </c>
      <c r="G392" s="74">
        <f t="shared" si="1105"/>
        <v>11.680573776440442</v>
      </c>
      <c r="H392" s="73"/>
      <c r="I392" s="73"/>
      <c r="J392" s="73"/>
      <c r="K392" s="74"/>
      <c r="L392" s="73"/>
      <c r="M392" s="73"/>
      <c r="N392" s="73"/>
      <c r="O392" s="73"/>
      <c r="P392" s="73"/>
      <c r="Q392" s="73"/>
      <c r="R392" s="73"/>
      <c r="S392" s="74"/>
      <c r="T392" s="73"/>
      <c r="U392" s="73"/>
      <c r="V392" s="73"/>
      <c r="W392" s="74"/>
      <c r="X392" s="73"/>
      <c r="Y392" s="73"/>
      <c r="Z392" s="73"/>
      <c r="AA392" s="74"/>
      <c r="AB392" s="73"/>
      <c r="AC392" s="73"/>
      <c r="AD392" s="73"/>
      <c r="AE392" s="74"/>
      <c r="AF392" s="73"/>
      <c r="AG392" s="73"/>
      <c r="AH392" s="73"/>
      <c r="AI392" s="74"/>
      <c r="AJ392" s="74"/>
      <c r="AK392" s="73"/>
      <c r="AL392" s="73"/>
      <c r="AM392" s="74"/>
      <c r="AN392" s="74"/>
      <c r="AO392" s="73"/>
      <c r="AP392" s="73"/>
      <c r="AQ392" s="74"/>
      <c r="AR392" s="74">
        <v>6000</v>
      </c>
      <c r="AS392" s="74">
        <v>6000</v>
      </c>
      <c r="AT392" s="74">
        <v>0</v>
      </c>
      <c r="AU392" s="74">
        <f t="shared" si="1154"/>
        <v>0</v>
      </c>
      <c r="AV392" s="73">
        <v>2209.6</v>
      </c>
      <c r="AW392" s="73">
        <v>2209.6</v>
      </c>
      <c r="AX392" s="74">
        <v>364.36770000000001</v>
      </c>
      <c r="AY392" s="73">
        <f t="shared" si="1155"/>
        <v>16.490210897900074</v>
      </c>
      <c r="AZ392" s="73"/>
      <c r="BA392" s="73"/>
      <c r="BB392" s="191"/>
      <c r="BC392" s="73"/>
      <c r="BD392" s="73"/>
      <c r="BE392" s="73"/>
      <c r="BF392" s="191"/>
      <c r="BG392" s="73"/>
      <c r="BH392" s="73"/>
      <c r="BI392" s="73"/>
      <c r="BJ392" s="191"/>
      <c r="BK392" s="75"/>
      <c r="BL392" s="73"/>
      <c r="BM392" s="73"/>
      <c r="BN392" s="191"/>
      <c r="BO392" s="73"/>
      <c r="BP392" s="73"/>
      <c r="BQ392" s="73"/>
      <c r="BR392" s="191"/>
      <c r="BS392" s="73"/>
      <c r="BT392" s="74"/>
      <c r="BU392" s="74"/>
      <c r="BV392" s="74"/>
      <c r="BW392" s="74"/>
      <c r="BX392" s="73">
        <v>5656</v>
      </c>
      <c r="BY392" s="73">
        <v>1038.1400000000001</v>
      </c>
      <c r="BZ392" s="73">
        <v>891.03</v>
      </c>
      <c r="CA392" s="73">
        <f t="shared" si="1158"/>
        <v>85.829464234111001</v>
      </c>
      <c r="CB392" s="73"/>
      <c r="CC392" s="73"/>
      <c r="CD392" s="73"/>
      <c r="CE392" s="73"/>
      <c r="CF392" s="73"/>
      <c r="CG392" s="73">
        <v>1000</v>
      </c>
      <c r="CH392" s="73"/>
      <c r="CI392" s="73"/>
      <c r="CJ392" s="163">
        <v>500</v>
      </c>
      <c r="CK392" s="163">
        <v>500</v>
      </c>
      <c r="CL392" s="163"/>
      <c r="CM392" s="73">
        <f>CL392/CK392*100</f>
        <v>0</v>
      </c>
      <c r="CN392" s="73"/>
      <c r="CO392" s="73"/>
      <c r="CP392" s="191"/>
      <c r="CQ392" s="73"/>
      <c r="CR392" s="73"/>
      <c r="CS392" s="73"/>
      <c r="CT392" s="191"/>
      <c r="CU392" s="73"/>
      <c r="CV392" s="73"/>
      <c r="CW392" s="73"/>
      <c r="CX392" s="73"/>
      <c r="CY392" s="73"/>
      <c r="CZ392" s="73"/>
      <c r="DA392" s="73"/>
      <c r="DB392" s="73"/>
      <c r="DC392" s="73"/>
      <c r="DD392" s="73"/>
      <c r="DE392" s="73"/>
      <c r="DF392" s="73"/>
      <c r="DG392" s="73"/>
      <c r="DH392" s="73"/>
      <c r="DI392" s="73"/>
      <c r="DJ392" s="73"/>
      <c r="DK392" s="73"/>
      <c r="DL392" s="73"/>
      <c r="DM392" s="73"/>
      <c r="DN392" s="73"/>
      <c r="DO392" s="73"/>
      <c r="DP392" s="74"/>
      <c r="DQ392" s="74"/>
      <c r="DR392" s="74"/>
      <c r="DS392" s="74"/>
      <c r="DT392" s="74"/>
      <c r="DU392" s="74"/>
      <c r="DV392" s="74"/>
      <c r="DW392" s="74"/>
      <c r="DX392" s="74">
        <v>500</v>
      </c>
      <c r="DY392" s="74"/>
      <c r="DZ392" s="74"/>
      <c r="EA392" s="74"/>
      <c r="EB392" s="74"/>
      <c r="EC392" s="74"/>
      <c r="ED392" s="74"/>
      <c r="EE392" s="74"/>
      <c r="EF392" s="74"/>
      <c r="EG392" s="74"/>
      <c r="EH392" s="74"/>
      <c r="EI392" s="74"/>
      <c r="EJ392" s="73"/>
      <c r="EK392" s="73"/>
      <c r="EL392" s="191"/>
      <c r="EM392" s="73"/>
      <c r="EN392" s="74"/>
      <c r="EO392" s="74"/>
      <c r="EP392" s="74"/>
      <c r="EQ392" s="74"/>
      <c r="ER392" s="74"/>
      <c r="ES392" s="74"/>
      <c r="ET392" s="74"/>
      <c r="EU392" s="74"/>
      <c r="EV392" s="77"/>
      <c r="EW392" s="77"/>
      <c r="EX392" s="77"/>
      <c r="EY392" s="77"/>
      <c r="EZ392" s="74"/>
      <c r="FA392" s="74"/>
      <c r="FB392" s="74"/>
      <c r="FC392" s="74"/>
      <c r="FD392" s="74"/>
      <c r="FE392" s="74"/>
      <c r="FF392" s="74"/>
      <c r="FG392" s="74"/>
      <c r="FH392" s="74"/>
      <c r="FI392" s="74"/>
      <c r="FJ392" s="74"/>
      <c r="FK392" s="74"/>
      <c r="FL392" s="74"/>
      <c r="FM392" s="74"/>
      <c r="FN392" s="74"/>
      <c r="FO392" s="74"/>
      <c r="FP392" s="74"/>
      <c r="FQ392" s="74"/>
      <c r="FR392" s="74"/>
      <c r="FS392" s="74"/>
      <c r="FT392" s="74"/>
      <c r="FU392" s="74"/>
      <c r="FV392" s="74"/>
      <c r="FW392" s="74"/>
      <c r="FX392" s="74"/>
      <c r="FY392" s="74"/>
      <c r="FZ392" s="74"/>
      <c r="GA392" s="74"/>
      <c r="GB392" s="74"/>
      <c r="GC392" s="74"/>
      <c r="GD392" s="74"/>
      <c r="GE392" s="74"/>
      <c r="GF392" s="74"/>
      <c r="GG392" s="74"/>
      <c r="GH392" s="74"/>
      <c r="GI392" s="74"/>
      <c r="GJ392" s="74"/>
      <c r="GK392" s="74"/>
      <c r="GL392" s="74"/>
      <c r="GM392" s="74"/>
      <c r="GN392" s="74"/>
      <c r="GO392" s="74"/>
      <c r="GP392" s="74"/>
      <c r="GQ392" s="74"/>
      <c r="GR392" s="74"/>
      <c r="GS392" s="74"/>
      <c r="GT392" s="74"/>
      <c r="GU392" s="74"/>
      <c r="GV392" s="74"/>
      <c r="GW392" s="74"/>
      <c r="GX392" s="74"/>
      <c r="GY392" s="74"/>
      <c r="GZ392" s="74"/>
      <c r="HA392" s="74"/>
      <c r="HB392" s="74"/>
      <c r="HC392" s="74"/>
      <c r="HD392" s="74"/>
      <c r="HE392" s="74"/>
      <c r="HF392" s="74"/>
      <c r="HG392" s="74"/>
      <c r="HH392" s="74"/>
      <c r="HI392" s="74"/>
      <c r="HJ392" s="74"/>
      <c r="HK392" s="74"/>
      <c r="HL392" s="74"/>
      <c r="HM392" s="74"/>
      <c r="HN392" s="74"/>
      <c r="HO392" s="74"/>
      <c r="HP392" s="74"/>
      <c r="HQ392" s="74"/>
      <c r="HR392" s="74"/>
      <c r="HS392" s="74"/>
      <c r="HT392" s="74"/>
      <c r="HU392" s="74"/>
      <c r="HV392" s="74"/>
      <c r="HW392" s="74"/>
      <c r="HX392" s="74"/>
      <c r="HY392" s="74"/>
      <c r="HZ392" s="74"/>
      <c r="IA392" s="74"/>
      <c r="IB392" s="74"/>
      <c r="IC392" s="74"/>
      <c r="ID392" s="74"/>
      <c r="IE392" s="74"/>
      <c r="IF392" s="74"/>
      <c r="IG392" s="74"/>
      <c r="IH392" s="74"/>
      <c r="II392" s="74"/>
      <c r="IJ392" s="74"/>
      <c r="IK392" s="74"/>
      <c r="IL392" s="74"/>
      <c r="IM392" s="74"/>
    </row>
    <row r="393" spans="1:247" s="94" customFormat="1" ht="15.75" x14ac:dyDescent="0.25">
      <c r="A393" s="82" t="s">
        <v>80</v>
      </c>
      <c r="B393" s="87">
        <f t="shared" si="1037"/>
        <v>6081380.2920000004</v>
      </c>
      <c r="C393" s="87">
        <f t="shared" si="1038"/>
        <v>7290716.3615400009</v>
      </c>
      <c r="D393" s="87">
        <f t="shared" si="1039"/>
        <v>7290716.3615400009</v>
      </c>
      <c r="E393" s="87"/>
      <c r="F393" s="87">
        <f t="shared" si="1036"/>
        <v>1146841.5243200001</v>
      </c>
      <c r="G393" s="85">
        <f t="shared" si="1105"/>
        <v>15.730162407219961</v>
      </c>
      <c r="H393" s="87">
        <f>SUM(H394:H396)</f>
        <v>0</v>
      </c>
      <c r="I393" s="87">
        <f>SUM(I394:I396)</f>
        <v>0</v>
      </c>
      <c r="J393" s="87">
        <f>SUM(J394:J396)</f>
        <v>0</v>
      </c>
      <c r="K393" s="87"/>
      <c r="L393" s="87">
        <f>SUM(L394:L396)</f>
        <v>24290.078400000002</v>
      </c>
      <c r="M393" s="87">
        <f>SUM(M394:M396)</f>
        <v>24290.078400000002</v>
      </c>
      <c r="N393" s="87">
        <f>SUM(N394:N396)</f>
        <v>24290.078400000002</v>
      </c>
      <c r="O393" s="87">
        <f>N393/M393*100</f>
        <v>100</v>
      </c>
      <c r="P393" s="87"/>
      <c r="Q393" s="87"/>
      <c r="R393" s="87"/>
      <c r="S393" s="87"/>
      <c r="T393" s="87"/>
      <c r="U393" s="87"/>
      <c r="V393" s="87"/>
      <c r="W393" s="87"/>
      <c r="X393" s="87">
        <f>X394+X392+X395+X396</f>
        <v>0</v>
      </c>
      <c r="Y393" s="87">
        <f>Y394+Y392+Y395+Y396</f>
        <v>0</v>
      </c>
      <c r="Z393" s="87">
        <f>Z394+Z392+Z395+Z396</f>
        <v>0</v>
      </c>
      <c r="AA393" s="87"/>
      <c r="AB393" s="87">
        <f>AB394+AB392+AB395+AB396</f>
        <v>112.35956</v>
      </c>
      <c r="AC393" s="87">
        <f>AC394+AC392+AC395+AC396</f>
        <v>112.35956</v>
      </c>
      <c r="AD393" s="87">
        <f>AD394+AD392+AD395+AD396</f>
        <v>112.35956</v>
      </c>
      <c r="AE393" s="87">
        <f>AD393/AC393*100</f>
        <v>100</v>
      </c>
      <c r="AF393" s="87">
        <f>AF394+AF392+AF395+AF396</f>
        <v>3674.5920000000001</v>
      </c>
      <c r="AG393" s="87">
        <f>AG394+AG392+AG395+AG396</f>
        <v>3674.5920000000001</v>
      </c>
      <c r="AH393" s="87">
        <f>AH394+AH392+AH395+AH396</f>
        <v>3674.5920000000001</v>
      </c>
      <c r="AI393" s="87">
        <f>AH393/AG393*100</f>
        <v>100</v>
      </c>
      <c r="AJ393" s="87"/>
      <c r="AK393" s="87"/>
      <c r="AL393" s="87"/>
      <c r="AM393" s="87"/>
      <c r="AN393" s="87"/>
      <c r="AO393" s="87">
        <f>SUM(AO394:AO396)</f>
        <v>0</v>
      </c>
      <c r="AP393" s="87">
        <f>SUM(AP394:AP396)</f>
        <v>0</v>
      </c>
      <c r="AQ393" s="87"/>
      <c r="AR393" s="87">
        <f>SUM(AR394:AR396)</f>
        <v>257373.78</v>
      </c>
      <c r="AS393" s="87">
        <f>SUM(AS394:AS396)</f>
        <v>257373.78</v>
      </c>
      <c r="AT393" s="87">
        <f>SUM(AT394:AT396)</f>
        <v>21000</v>
      </c>
      <c r="AU393" s="87">
        <f t="shared" si="1154"/>
        <v>8.1593393079901144</v>
      </c>
      <c r="AV393" s="87">
        <f>SUM(AV394:AV396)</f>
        <v>801870.2</v>
      </c>
      <c r="AW393" s="87">
        <f>SUM(AW394:AW396)</f>
        <v>801870.2</v>
      </c>
      <c r="AX393" s="87">
        <f>SUM(AX394:AX396)</f>
        <v>132798.78866000002</v>
      </c>
      <c r="AY393" s="87">
        <f t="shared" si="1155"/>
        <v>16.561132794310105</v>
      </c>
      <c r="AZ393" s="87">
        <f>SUM(AZ394:AZ396)</f>
        <v>7753.9795899999999</v>
      </c>
      <c r="BA393" s="87">
        <f>SUM(BA394:BA396)</f>
        <v>7753.9795899999999</v>
      </c>
      <c r="BB393" s="87">
        <f>SUM(BB394:BB396)</f>
        <v>4081.63265</v>
      </c>
      <c r="BC393" s="87">
        <f t="shared" ref="BC393:BC395" si="1160">BB393/BA393*100</f>
        <v>52.639197751615441</v>
      </c>
      <c r="BD393" s="87">
        <f>SUM(BD394:BD396)</f>
        <v>100000</v>
      </c>
      <c r="BE393" s="87">
        <f>SUM(BE394:BE396)</f>
        <v>100000</v>
      </c>
      <c r="BF393" s="87">
        <f>SUM(BF394:BF396)</f>
        <v>0</v>
      </c>
      <c r="BG393" s="87">
        <f>BF393/BE393*100</f>
        <v>0</v>
      </c>
      <c r="BH393" s="87">
        <f>SUM(BH394:BH396)</f>
        <v>0</v>
      </c>
      <c r="BI393" s="87">
        <f>SUM(BI394:BI396)</f>
        <v>0</v>
      </c>
      <c r="BJ393" s="87">
        <f>SUM(BJ394:BJ396)</f>
        <v>0</v>
      </c>
      <c r="BK393" s="87"/>
      <c r="BL393" s="87">
        <f>SUM(BL394:BL396)</f>
        <v>0</v>
      </c>
      <c r="BM393" s="87">
        <f>SUM(BM394:BM396)</f>
        <v>0</v>
      </c>
      <c r="BN393" s="87">
        <f>SUM(BN394:BN396)</f>
        <v>0</v>
      </c>
      <c r="BO393" s="87"/>
      <c r="BP393" s="87"/>
      <c r="BQ393" s="87">
        <f>SUM(BQ394:BQ396)</f>
        <v>0</v>
      </c>
      <c r="BR393" s="87">
        <f>SUM(BR394:BR396)</f>
        <v>0</v>
      </c>
      <c r="BS393" s="87"/>
      <c r="BT393" s="87"/>
      <c r="BU393" s="87">
        <f>SUM(BU394:BU396)</f>
        <v>0</v>
      </c>
      <c r="BV393" s="87">
        <f>SUM(BV394:BV396)</f>
        <v>0</v>
      </c>
      <c r="BW393" s="87"/>
      <c r="BX393" s="87">
        <f>SUM(BX394:BX396)</f>
        <v>449071.5</v>
      </c>
      <c r="BY393" s="87">
        <f>SUM(BY394:BY396)</f>
        <v>508755.16</v>
      </c>
      <c r="BZ393" s="87">
        <f>SUM(BZ394:BZ396)</f>
        <v>109078.87300000001</v>
      </c>
      <c r="CA393" s="87">
        <f t="shared" si="1158"/>
        <v>21.440347258590954</v>
      </c>
      <c r="CB393" s="87">
        <f>SUM(CB394:CB396)</f>
        <v>2000</v>
      </c>
      <c r="CC393" s="87">
        <f>SUM(CC394:CC396)</f>
        <v>2000</v>
      </c>
      <c r="CD393" s="87">
        <f>SUM(CD394:CD396)</f>
        <v>0</v>
      </c>
      <c r="CE393" s="87">
        <f>CD393/CC393*100</f>
        <v>0</v>
      </c>
      <c r="CF393" s="87">
        <f>SUM(CF394:CF396)</f>
        <v>7000</v>
      </c>
      <c r="CG393" s="87">
        <f>SUM(CG394:CG396)</f>
        <v>7000</v>
      </c>
      <c r="CH393" s="87">
        <f>SUM(CH394:CH396)</f>
        <v>325</v>
      </c>
      <c r="CI393" s="87">
        <f>CH393/CG393*100</f>
        <v>4.6428571428571432</v>
      </c>
      <c r="CJ393" s="87">
        <f>SUM(CJ394:CJ396)</f>
        <v>2500</v>
      </c>
      <c r="CK393" s="87">
        <f>SUM(CK394:CK396)</f>
        <v>3000</v>
      </c>
      <c r="CL393" s="87">
        <f>SUM(CL394:CL396)</f>
        <v>150</v>
      </c>
      <c r="CM393" s="87">
        <f>CL393/CK393*100</f>
        <v>5</v>
      </c>
      <c r="CN393" s="87">
        <f>SUM(CN394:CN396)</f>
        <v>8658.2999999999993</v>
      </c>
      <c r="CO393" s="87">
        <f>SUM(CO394:CO396)</f>
        <v>0</v>
      </c>
      <c r="CP393" s="87">
        <f>SUM(CP394:CP396)</f>
        <v>0</v>
      </c>
      <c r="CQ393" s="87"/>
      <c r="CR393" s="87">
        <f>SUM(CR394:CR396)</f>
        <v>0</v>
      </c>
      <c r="CS393" s="87">
        <f>SUM(CS394:CS396)</f>
        <v>8658.314550000001</v>
      </c>
      <c r="CT393" s="87">
        <f>SUM(CT394:CT396)</f>
        <v>8658.314550000001</v>
      </c>
      <c r="CU393" s="87">
        <f>CT393/CS393*100</f>
        <v>100</v>
      </c>
      <c r="CV393" s="87">
        <f>SUM(CV394:CV396)</f>
        <v>0</v>
      </c>
      <c r="CW393" s="87">
        <f>SUM(CW394:CW396)</f>
        <v>0</v>
      </c>
      <c r="CX393" s="87">
        <f>SUM(CX394:CX396)</f>
        <v>0</v>
      </c>
      <c r="CY393" s="87"/>
      <c r="CZ393" s="87">
        <f>SUM(CZ394:CZ396)</f>
        <v>774608.6</v>
      </c>
      <c r="DA393" s="87">
        <f>SUM(DA394:DA396)</f>
        <v>821518.31467999995</v>
      </c>
      <c r="DB393" s="87">
        <f>SUM(DB394:DB396)</f>
        <v>0</v>
      </c>
      <c r="DC393" s="87">
        <f>DB393/DA393*100</f>
        <v>0</v>
      </c>
      <c r="DD393" s="87">
        <f>SUM(DD394:DD396)</f>
        <v>0</v>
      </c>
      <c r="DE393" s="87">
        <f>SUM(DE394:DE396)</f>
        <v>0</v>
      </c>
      <c r="DF393" s="87">
        <f>SUM(DF394:DF396)</f>
        <v>0</v>
      </c>
      <c r="DG393" s="87"/>
      <c r="DH393" s="87">
        <f>SUM(DH394:DH396)</f>
        <v>177214.4</v>
      </c>
      <c r="DI393" s="87">
        <f>SUM(DI394:DI396)</f>
        <v>177214.4</v>
      </c>
      <c r="DJ393" s="87">
        <f>SUM(DJ394:DJ396)</f>
        <v>32</v>
      </c>
      <c r="DK393" s="201">
        <f>DJ393/DI393*100</f>
        <v>1.8057223340766891E-2</v>
      </c>
      <c r="DL393" s="87">
        <f>SUM(DL394:DL396)</f>
        <v>0</v>
      </c>
      <c r="DM393" s="87">
        <f>SUM(DM394:DM396)</f>
        <v>0</v>
      </c>
      <c r="DN393" s="87">
        <f>SUM(DN394:DN396)</f>
        <v>0</v>
      </c>
      <c r="DO393" s="87"/>
      <c r="DP393" s="87"/>
      <c r="DQ393" s="87">
        <f>SUM(DQ394:DQ396)</f>
        <v>0</v>
      </c>
      <c r="DR393" s="87">
        <f>SUM(DR394:DR396)</f>
        <v>0</v>
      </c>
      <c r="DS393" s="87"/>
      <c r="DT393" s="87">
        <f>SUM(DT394:DT396)</f>
        <v>510204.1</v>
      </c>
      <c r="DU393" s="87">
        <f>SUM(DU394:DU396)</f>
        <v>1020408.1632599999</v>
      </c>
      <c r="DV393" s="87">
        <f>SUM(DV394:DV396)</f>
        <v>2817.9993999999997</v>
      </c>
      <c r="DW393" s="87">
        <f>DV393/DU393*100</f>
        <v>0.27616394120143606</v>
      </c>
      <c r="DX393" s="87">
        <f>SUM(DX394:DX396)</f>
        <v>500</v>
      </c>
      <c r="DY393" s="87">
        <f>SUM(DY394:DY396)</f>
        <v>500</v>
      </c>
      <c r="DZ393" s="87">
        <f>SUM(DZ394:DZ396)</f>
        <v>0</v>
      </c>
      <c r="EA393" s="87">
        <f>DZ393/DY393*100</f>
        <v>0</v>
      </c>
      <c r="EB393" s="87"/>
      <c r="EC393" s="87"/>
      <c r="ED393" s="87"/>
      <c r="EE393" s="87"/>
      <c r="EF393" s="87"/>
      <c r="EG393" s="87"/>
      <c r="EH393" s="87"/>
      <c r="EI393" s="87"/>
      <c r="EJ393" s="87"/>
      <c r="EK393" s="87">
        <f>SUM(EK394:EK396)</f>
        <v>0</v>
      </c>
      <c r="EL393" s="87">
        <f>SUM(EL394:EL396)</f>
        <v>0</v>
      </c>
      <c r="EM393" s="87"/>
      <c r="EN393" s="87">
        <f>SUM(EN394:EN396)</f>
        <v>0</v>
      </c>
      <c r="EO393" s="87">
        <f>SUM(EO394:EO396)</f>
        <v>0</v>
      </c>
      <c r="EP393" s="87">
        <f>SUM(EP394:EP396)</f>
        <v>0</v>
      </c>
      <c r="EQ393" s="87"/>
      <c r="ER393" s="87">
        <f>ER394+ER392+ER395+ER396</f>
        <v>2002592.2</v>
      </c>
      <c r="ES393" s="87">
        <f>ES394+ES392+ES395+ES396</f>
        <v>2002592.2</v>
      </c>
      <c r="ET393" s="87">
        <f>ET394+ET392+ET395+ET396</f>
        <v>131960.19304000001</v>
      </c>
      <c r="EU393" s="87">
        <f>ET393/ES393*100</f>
        <v>6.5894690411757324</v>
      </c>
      <c r="EV393" s="87">
        <f>SUM(EV394:EV396)</f>
        <v>20578.979589999999</v>
      </c>
      <c r="EW393" s="87">
        <f>SUM(EW394:EW396)</f>
        <v>20578.979589999999</v>
      </c>
      <c r="EX393" s="87">
        <f>SUM(EX394:EX396)</f>
        <v>0</v>
      </c>
      <c r="EY393" s="87">
        <f>EX393/EW393*100</f>
        <v>0</v>
      </c>
      <c r="EZ393" s="87">
        <f>SUM(EZ394:EZ396)</f>
        <v>8000</v>
      </c>
      <c r="FA393" s="87">
        <f>SUM(FA394:FA396)</f>
        <v>8000</v>
      </c>
      <c r="FB393" s="87">
        <f>SUM(FB394:FB396)</f>
        <v>8000</v>
      </c>
      <c r="FC393" s="87">
        <f>FB393/FA393*100</f>
        <v>100</v>
      </c>
      <c r="FD393" s="87">
        <f>SUM(FD394:FD396)</f>
        <v>0</v>
      </c>
      <c r="FE393" s="87">
        <f>SUM(FE394:FE396)</f>
        <v>0</v>
      </c>
      <c r="FF393" s="87">
        <f>SUM(FF394:FF396)</f>
        <v>0</v>
      </c>
      <c r="FG393" s="87"/>
      <c r="FH393" s="87">
        <f>SUM(FH394:FH396)</f>
        <v>1500</v>
      </c>
      <c r="FI393" s="87">
        <f>SUM(FI394:FI396)</f>
        <v>1500</v>
      </c>
      <c r="FJ393" s="87">
        <f>SUM(FJ394:FJ396)</f>
        <v>1064.3900000000001</v>
      </c>
      <c r="FK393" s="87">
        <f>FJ393/FI393*100</f>
        <v>70.959333333333348</v>
      </c>
      <c r="FL393" s="87">
        <f>SUM(FL394:FL396)</f>
        <v>63476.224490000001</v>
      </c>
      <c r="FM393" s="87">
        <f>SUM(FM394:FM396)</f>
        <v>63476.224490000001</v>
      </c>
      <c r="FN393" s="87">
        <f>SUM(FN394:FN396)</f>
        <v>0</v>
      </c>
      <c r="FO393" s="87">
        <f>FN393/FM393*100</f>
        <v>0</v>
      </c>
      <c r="FP393" s="87">
        <f>SUM(FP394:FP396)</f>
        <v>104230.93878</v>
      </c>
      <c r="FQ393" s="87">
        <f>SUM(FQ394:FQ396)</f>
        <v>104230.93878</v>
      </c>
      <c r="FR393" s="87">
        <f>SUM(FR394:FR396)</f>
        <v>0</v>
      </c>
      <c r="FS393" s="87">
        <f>FR393/FQ393*100</f>
        <v>0</v>
      </c>
      <c r="FT393" s="87">
        <f>SUM(FT394:FT396)</f>
        <v>40412</v>
      </c>
      <c r="FU393" s="87">
        <f>SUM(FU394:FU396)</f>
        <v>40412</v>
      </c>
      <c r="FV393" s="87">
        <f>SUM(FV394:FV396)</f>
        <v>0</v>
      </c>
      <c r="FW393" s="87">
        <f>FV393/FU393*100</f>
        <v>0</v>
      </c>
      <c r="FX393" s="87">
        <f>SUM(FX394:FX396)</f>
        <v>689117.33</v>
      </c>
      <c r="FY393" s="87">
        <f>SUM(FY394:FY396)</f>
        <v>689117.33</v>
      </c>
      <c r="FZ393" s="87">
        <f>SUM(FZ394:FZ396)</f>
        <v>678536.57347000006</v>
      </c>
      <c r="GA393" s="87">
        <f>FZ393/FY393*100</f>
        <v>98.464592882898501</v>
      </c>
      <c r="GB393" s="87">
        <f>SUM(GB394:GB396)</f>
        <v>0</v>
      </c>
      <c r="GC393" s="87">
        <f>SUM(GC394:GC396)</f>
        <v>0</v>
      </c>
      <c r="GD393" s="87">
        <f>SUM(GD394:GD396)</f>
        <v>0</v>
      </c>
      <c r="GE393" s="87"/>
      <c r="GF393" s="87">
        <f>SUM(GF394:GF396)</f>
        <v>0</v>
      </c>
      <c r="GG393" s="87">
        <f>SUM(GG394:GG396)</f>
        <v>0</v>
      </c>
      <c r="GH393" s="87">
        <f>SUM(GH394:GH396)</f>
        <v>0</v>
      </c>
      <c r="GI393" s="87"/>
      <c r="GJ393" s="87">
        <f>SUM(GJ394:GJ396)</f>
        <v>0</v>
      </c>
      <c r="GK393" s="87">
        <f>SUM(GK394:GK396)</f>
        <v>56615.820100000004</v>
      </c>
      <c r="GL393" s="87">
        <f>SUM(GL394:GL396)</f>
        <v>0</v>
      </c>
      <c r="GM393" s="87">
        <f t="shared" ref="GM393:GM394" si="1161">GL393/GK393*100</f>
        <v>0</v>
      </c>
      <c r="GN393" s="87">
        <f>SUM(GN394:GN396)</f>
        <v>0</v>
      </c>
      <c r="GO393" s="87">
        <f>SUM(GO394:GO396)</f>
        <v>168734.69388000001</v>
      </c>
      <c r="GP393" s="87">
        <f>SUM(GP394:GP396)</f>
        <v>0</v>
      </c>
      <c r="GQ393" s="87">
        <f t="shared" ref="GQ393:GQ394" si="1162">GP393/GO393*100</f>
        <v>0</v>
      </c>
      <c r="GR393" s="87">
        <f>SUM(GR394:GR396)</f>
        <v>0</v>
      </c>
      <c r="GS393" s="87">
        <f>SUM(GS394:GS396)</f>
        <v>0</v>
      </c>
      <c r="GT393" s="87">
        <f>SUM(GT394:GT396)</f>
        <v>0</v>
      </c>
      <c r="GU393" s="87"/>
      <c r="GV393" s="87">
        <f>SUM(GV394:GV396)</f>
        <v>0</v>
      </c>
      <c r="GW393" s="87">
        <f>SUM(GW394:GW396)</f>
        <v>0</v>
      </c>
      <c r="GX393" s="87">
        <f>SUM(GX394:GX396)</f>
        <v>0</v>
      </c>
      <c r="GY393" s="87"/>
      <c r="GZ393" s="87">
        <f>SUM(GZ394:GZ396)</f>
        <v>3877.5510199999999</v>
      </c>
      <c r="HA393" s="87">
        <f>SUM(HA394:HA396)</f>
        <v>3877.5510199999999</v>
      </c>
      <c r="HB393" s="87">
        <f>SUM(HB394:HB396)</f>
        <v>3877.5510199999999</v>
      </c>
      <c r="HC393" s="87">
        <f>HB393/HA393*100</f>
        <v>100</v>
      </c>
      <c r="HD393" s="87">
        <f>SUM(HD394:HD396)</f>
        <v>16383.17857</v>
      </c>
      <c r="HE393" s="87">
        <f>SUM(HE394:HE396)</f>
        <v>16383.17857</v>
      </c>
      <c r="HF393" s="87">
        <f>SUM(HF394:HF396)</f>
        <v>16383.17857</v>
      </c>
      <c r="HG393" s="87">
        <f>HF393/HE393*100</f>
        <v>100</v>
      </c>
      <c r="HH393" s="87">
        <f>SUM(HH394:HH396)</f>
        <v>0</v>
      </c>
      <c r="HI393" s="87">
        <f>SUM(HI394:HI396)</f>
        <v>0</v>
      </c>
      <c r="HJ393" s="87">
        <f>SUM(HJ394:HJ396)</f>
        <v>0</v>
      </c>
      <c r="HK393" s="87"/>
      <c r="HL393" s="87">
        <f>SUM(HL394:HL396)</f>
        <v>0</v>
      </c>
      <c r="HM393" s="87">
        <f>SUM(HM394:HM396)</f>
        <v>0</v>
      </c>
      <c r="HN393" s="87">
        <f>SUM(HN394:HN396)</f>
        <v>0</v>
      </c>
      <c r="HO393" s="87"/>
      <c r="HP393" s="87">
        <f>SUM(HP394:HP396)</f>
        <v>4380</v>
      </c>
      <c r="HQ393" s="87">
        <f>SUM(HQ394:HQ396)</f>
        <v>0</v>
      </c>
      <c r="HR393" s="87">
        <f>SUM(HR394:HR396)</f>
        <v>0</v>
      </c>
      <c r="HS393" s="87"/>
      <c r="HT393" s="87">
        <f>SUM(HT394:HT396)</f>
        <v>0</v>
      </c>
      <c r="HU393" s="87">
        <f>SUM(HU394:HU396)</f>
        <v>800</v>
      </c>
      <c r="HV393" s="87">
        <f>SUM(HV394:HV396)</f>
        <v>0</v>
      </c>
      <c r="HW393" s="87"/>
      <c r="HX393" s="87">
        <f>SUM(HX394:HX396)</f>
        <v>0</v>
      </c>
      <c r="HY393" s="87">
        <f>SUM(HY394:HY396)</f>
        <v>180.001</v>
      </c>
      <c r="HZ393" s="87">
        <f>SUM(HZ394:HZ396)</f>
        <v>0</v>
      </c>
      <c r="IA393" s="87"/>
      <c r="IB393" s="87">
        <f>SUM(IB394:IB396)</f>
        <v>0</v>
      </c>
      <c r="IC393" s="87">
        <f>SUM(IC394:IC396)</f>
        <v>3400.0010000000002</v>
      </c>
      <c r="ID393" s="87">
        <f>SUM(ID394:ID396)</f>
        <v>0</v>
      </c>
      <c r="IE393" s="87"/>
      <c r="IF393" s="87">
        <f>SUM(IF394:IF396)</f>
        <v>0</v>
      </c>
      <c r="IG393" s="87">
        <f>SUM(IG394:IG396)</f>
        <v>84691.752730000007</v>
      </c>
      <c r="IH393" s="87">
        <f>SUM(IH394:IH396)</f>
        <v>0</v>
      </c>
      <c r="II393" s="87"/>
      <c r="IJ393" s="87">
        <f>SUM(IJ394:IJ396)</f>
        <v>0</v>
      </c>
      <c r="IK393" s="87">
        <f>SUM(IK394:IK396)</f>
        <v>281996.34833999997</v>
      </c>
      <c r="IL393" s="87">
        <f>SUM(IL394:IL396)</f>
        <v>0</v>
      </c>
      <c r="IM393" s="87"/>
    </row>
    <row r="394" spans="1:247" ht="17.25" customHeight="1" x14ac:dyDescent="0.25">
      <c r="A394" s="83" t="s">
        <v>81</v>
      </c>
      <c r="B394" s="157">
        <f t="shared" si="1037"/>
        <v>6032243.4980100002</v>
      </c>
      <c r="C394" s="157">
        <f t="shared" si="1038"/>
        <v>7225579.5675500007</v>
      </c>
      <c r="D394" s="157">
        <f t="shared" si="1039"/>
        <v>7225579.5675500007</v>
      </c>
      <c r="E394" s="157"/>
      <c r="F394" s="229">
        <f t="shared" si="1036"/>
        <v>1131030.3728699998</v>
      </c>
      <c r="G394" s="74">
        <f t="shared" si="1105"/>
        <v>15.653143976843669</v>
      </c>
      <c r="H394" s="73"/>
      <c r="I394" s="73"/>
      <c r="J394" s="73"/>
      <c r="K394" s="74"/>
      <c r="L394" s="74">
        <v>22511.664000000001</v>
      </c>
      <c r="M394" s="74">
        <v>22511.664000000001</v>
      </c>
      <c r="N394" s="74">
        <v>22511.664000000001</v>
      </c>
      <c r="O394" s="73">
        <f>N394/M394*100</f>
        <v>100</v>
      </c>
      <c r="P394" s="73"/>
      <c r="Q394" s="73"/>
      <c r="R394" s="73"/>
      <c r="S394" s="74"/>
      <c r="T394" s="73"/>
      <c r="U394" s="73"/>
      <c r="V394" s="73"/>
      <c r="W394" s="74"/>
      <c r="X394" s="73"/>
      <c r="Y394" s="73"/>
      <c r="Z394" s="73"/>
      <c r="AA394" s="74"/>
      <c r="AB394" s="73">
        <v>112.35956</v>
      </c>
      <c r="AC394" s="73">
        <v>112.35956</v>
      </c>
      <c r="AD394" s="73">
        <v>112.35956</v>
      </c>
      <c r="AE394" s="74">
        <f>AD394/AC394*100</f>
        <v>100</v>
      </c>
      <c r="AF394" s="73">
        <v>3674.5920000000001</v>
      </c>
      <c r="AG394" s="73">
        <v>3674.5920000000001</v>
      </c>
      <c r="AH394" s="73">
        <v>3674.5920000000001</v>
      </c>
      <c r="AI394" s="74">
        <f>AH394/AG394*100</f>
        <v>100</v>
      </c>
      <c r="AJ394" s="74"/>
      <c r="AK394" s="73"/>
      <c r="AL394" s="73"/>
      <c r="AM394" s="74"/>
      <c r="AN394" s="74"/>
      <c r="AO394" s="74"/>
      <c r="AP394" s="74"/>
      <c r="AQ394" s="74"/>
      <c r="AR394" s="74">
        <v>245373.78</v>
      </c>
      <c r="AS394" s="74">
        <v>245373.78</v>
      </c>
      <c r="AT394" s="74">
        <v>15000</v>
      </c>
      <c r="AU394" s="74">
        <f t="shared" si="1154"/>
        <v>6.1131226001408949</v>
      </c>
      <c r="AV394" s="73">
        <v>775265.8</v>
      </c>
      <c r="AW394" s="73">
        <v>775265.8</v>
      </c>
      <c r="AX394" s="74">
        <v>128997.68426000001</v>
      </c>
      <c r="AY394" s="73">
        <f t="shared" si="1155"/>
        <v>16.639155791471776</v>
      </c>
      <c r="AZ394" s="73"/>
      <c r="BA394" s="73"/>
      <c r="BB394" s="191"/>
      <c r="BC394" s="73"/>
      <c r="BD394" s="73">
        <v>100000</v>
      </c>
      <c r="BE394" s="73">
        <v>100000</v>
      </c>
      <c r="BF394" s="73"/>
      <c r="BG394" s="73">
        <f>BF394/BE394*100</f>
        <v>0</v>
      </c>
      <c r="BH394" s="73"/>
      <c r="BI394" s="73"/>
      <c r="BJ394" s="73"/>
      <c r="BK394" s="75"/>
      <c r="BL394" s="73"/>
      <c r="BM394" s="73"/>
      <c r="BN394" s="73"/>
      <c r="BO394" s="73"/>
      <c r="BP394" s="73"/>
      <c r="BQ394" s="73"/>
      <c r="BR394" s="73"/>
      <c r="BS394" s="73"/>
      <c r="BT394" s="74"/>
      <c r="BU394" s="74"/>
      <c r="BV394" s="74"/>
      <c r="BW394" s="74"/>
      <c r="BX394" s="73">
        <v>449071.5</v>
      </c>
      <c r="BY394" s="73">
        <v>508755.16</v>
      </c>
      <c r="BZ394" s="73">
        <v>109078.87300000001</v>
      </c>
      <c r="CA394" s="73">
        <f t="shared" si="1158"/>
        <v>21.440347258590954</v>
      </c>
      <c r="CB394" s="73">
        <v>2000</v>
      </c>
      <c r="CC394" s="73">
        <v>1000</v>
      </c>
      <c r="CD394" s="73"/>
      <c r="CE394" s="73">
        <f>CD394/CC394*100</f>
        <v>0</v>
      </c>
      <c r="CF394" s="73">
        <v>7000</v>
      </c>
      <c r="CG394" s="73">
        <v>7000</v>
      </c>
      <c r="CH394" s="163">
        <v>325</v>
      </c>
      <c r="CI394" s="73">
        <f>CH394/CG394*100</f>
        <v>4.6428571428571432</v>
      </c>
      <c r="CJ394" s="163">
        <v>1500</v>
      </c>
      <c r="CK394" s="163">
        <v>2000</v>
      </c>
      <c r="CL394" s="163"/>
      <c r="CM394" s="73">
        <f>CL394/CK394*100</f>
        <v>0</v>
      </c>
      <c r="CN394" s="73">
        <v>8658.2999999999993</v>
      </c>
      <c r="CO394" s="73"/>
      <c r="CP394" s="73"/>
      <c r="CQ394" s="73"/>
      <c r="CR394" s="73"/>
      <c r="CS394" s="73">
        <v>8658.314550000001</v>
      </c>
      <c r="CT394" s="73">
        <v>8658.314550000001</v>
      </c>
      <c r="CU394" s="73">
        <f>CT394/CS394*100</f>
        <v>100</v>
      </c>
      <c r="CV394" s="73"/>
      <c r="CW394" s="73"/>
      <c r="CX394" s="73"/>
      <c r="CY394" s="73"/>
      <c r="CZ394" s="73">
        <v>774608.6</v>
      </c>
      <c r="DA394" s="73">
        <v>821518.31467999995</v>
      </c>
      <c r="DB394" s="73"/>
      <c r="DC394" s="73">
        <f>DB394/DA394*100</f>
        <v>0</v>
      </c>
      <c r="DD394" s="73"/>
      <c r="DE394" s="73"/>
      <c r="DF394" s="73"/>
      <c r="DG394" s="73"/>
      <c r="DH394" s="73">
        <v>177214.4</v>
      </c>
      <c r="DI394" s="73">
        <v>177214.4</v>
      </c>
      <c r="DJ394" s="73">
        <v>32</v>
      </c>
      <c r="DK394" s="200">
        <f>DJ394/DI394*100</f>
        <v>1.8057223340766891E-2</v>
      </c>
      <c r="DL394" s="73"/>
      <c r="DM394" s="73"/>
      <c r="DN394" s="73"/>
      <c r="DO394" s="73"/>
      <c r="DP394" s="74"/>
      <c r="DQ394" s="74"/>
      <c r="DR394" s="74"/>
      <c r="DS394" s="74"/>
      <c r="DT394" s="74">
        <v>510204.1</v>
      </c>
      <c r="DU394" s="74">
        <v>1020408.1632599999</v>
      </c>
      <c r="DV394" s="74">
        <v>2817.9993999999997</v>
      </c>
      <c r="DW394" s="74">
        <f>DV394/DU394*100</f>
        <v>0.27616394120143606</v>
      </c>
      <c r="DX394" s="74">
        <v>500</v>
      </c>
      <c r="DY394" s="74">
        <v>500</v>
      </c>
      <c r="DZ394" s="74"/>
      <c r="EA394" s="74">
        <f>DZ394/DY394*100</f>
        <v>0</v>
      </c>
      <c r="EB394" s="74"/>
      <c r="EC394" s="74"/>
      <c r="ED394" s="74"/>
      <c r="EE394" s="74"/>
      <c r="EF394" s="74"/>
      <c r="EG394" s="74"/>
      <c r="EH394" s="74"/>
      <c r="EI394" s="74"/>
      <c r="EJ394" s="75"/>
      <c r="EK394" s="73"/>
      <c r="EL394" s="73"/>
      <c r="EM394" s="75"/>
      <c r="EN394" s="74"/>
      <c r="EO394" s="74"/>
      <c r="EP394" s="74"/>
      <c r="EQ394" s="74"/>
      <c r="ER394" s="74">
        <v>2002592.2</v>
      </c>
      <c r="ES394" s="74">
        <v>2002592.2</v>
      </c>
      <c r="ET394" s="74">
        <v>131960.19304000001</v>
      </c>
      <c r="EU394" s="74">
        <f>ET394/ES394*100</f>
        <v>6.5894690411757324</v>
      </c>
      <c r="EV394" s="6">
        <v>20578.979589999999</v>
      </c>
      <c r="EW394" s="6">
        <v>20578.979589999999</v>
      </c>
      <c r="EX394" s="77"/>
      <c r="EY394" s="77">
        <f>EX394/EW394*100</f>
        <v>0</v>
      </c>
      <c r="EZ394" s="74">
        <v>8000</v>
      </c>
      <c r="FA394" s="74">
        <v>8000</v>
      </c>
      <c r="FB394" s="74">
        <v>8000</v>
      </c>
      <c r="FC394" s="74">
        <f>FB394/FA394*100</f>
        <v>100</v>
      </c>
      <c r="FD394" s="74"/>
      <c r="FE394" s="74"/>
      <c r="FF394" s="74"/>
      <c r="FG394" s="74"/>
      <c r="FH394" s="74">
        <v>1500</v>
      </c>
      <c r="FI394" s="74">
        <v>1500</v>
      </c>
      <c r="FJ394" s="74">
        <v>1064.3900000000001</v>
      </c>
      <c r="FK394" s="77">
        <f>FJ394/FI394*100</f>
        <v>70.959333333333348</v>
      </c>
      <c r="FL394" s="74">
        <v>63476.224490000001</v>
      </c>
      <c r="FM394" s="74">
        <v>63476.224490000001</v>
      </c>
      <c r="FN394" s="74">
        <v>0</v>
      </c>
      <c r="FO394" s="77">
        <f>FN394/FM394*100</f>
        <v>0</v>
      </c>
      <c r="FP394" s="74">
        <v>104230.93878</v>
      </c>
      <c r="FQ394" s="74">
        <v>104230.93878</v>
      </c>
      <c r="FR394" s="74"/>
      <c r="FS394" s="77">
        <f>FR394/FQ394*100</f>
        <v>0</v>
      </c>
      <c r="FT394" s="74">
        <v>40412</v>
      </c>
      <c r="FU394" s="74">
        <v>40412</v>
      </c>
      <c r="FV394" s="74"/>
      <c r="FW394" s="77">
        <f>FV394/FU394*100</f>
        <v>0</v>
      </c>
      <c r="FX394" s="74">
        <v>689117.33</v>
      </c>
      <c r="FY394" s="74">
        <v>689117.33</v>
      </c>
      <c r="FZ394" s="74">
        <v>678536.57347000006</v>
      </c>
      <c r="GA394" s="77">
        <f>FZ394/FY394*100</f>
        <v>98.464592882898501</v>
      </c>
      <c r="GB394" s="74"/>
      <c r="GC394" s="74"/>
      <c r="GD394" s="74"/>
      <c r="GE394" s="77"/>
      <c r="GF394" s="74"/>
      <c r="GG394" s="74"/>
      <c r="GH394" s="74"/>
      <c r="GI394" s="74"/>
      <c r="GJ394" s="74"/>
      <c r="GK394" s="74">
        <v>56615.820100000004</v>
      </c>
      <c r="GL394" s="74">
        <v>0</v>
      </c>
      <c r="GM394" s="74">
        <f t="shared" si="1161"/>
        <v>0</v>
      </c>
      <c r="GN394" s="74"/>
      <c r="GO394" s="74">
        <v>168734.69388000001</v>
      </c>
      <c r="GP394" s="74">
        <v>0</v>
      </c>
      <c r="GQ394" s="74">
        <f t="shared" si="1162"/>
        <v>0</v>
      </c>
      <c r="GR394" s="74"/>
      <c r="GS394" s="74"/>
      <c r="GT394" s="74"/>
      <c r="GU394" s="74"/>
      <c r="GV394" s="74"/>
      <c r="GW394" s="74"/>
      <c r="GX394" s="74"/>
      <c r="GY394" s="74"/>
      <c r="GZ394" s="74">
        <v>3877.5510199999999</v>
      </c>
      <c r="HA394" s="74">
        <v>3877.5510199999999</v>
      </c>
      <c r="HB394" s="74">
        <v>3877.5510199999999</v>
      </c>
      <c r="HC394" s="74">
        <f>HB394/HA394*100</f>
        <v>100</v>
      </c>
      <c r="HD394" s="74">
        <v>16383.17857</v>
      </c>
      <c r="HE394" s="74">
        <v>16383.17857</v>
      </c>
      <c r="HF394" s="74">
        <v>16383.17857</v>
      </c>
      <c r="HG394" s="74">
        <f>HF394/HE394*100</f>
        <v>100</v>
      </c>
      <c r="HH394" s="74"/>
      <c r="HI394" s="74"/>
      <c r="HJ394" s="74"/>
      <c r="HK394" s="74"/>
      <c r="HL394" s="74"/>
      <c r="HM394" s="74"/>
      <c r="HN394" s="74"/>
      <c r="HO394" s="74"/>
      <c r="HP394" s="74">
        <v>4380</v>
      </c>
      <c r="HQ394" s="74"/>
      <c r="HR394" s="74"/>
      <c r="HS394" s="74"/>
      <c r="HT394" s="74"/>
      <c r="HU394" s="74">
        <v>800</v>
      </c>
      <c r="HV394" s="74"/>
      <c r="HW394" s="74"/>
      <c r="HX394" s="74"/>
      <c r="HY394" s="74">
        <v>180.001</v>
      </c>
      <c r="HZ394" s="74"/>
      <c r="IA394" s="74"/>
      <c r="IB394" s="74"/>
      <c r="IC394" s="74">
        <v>3400.0010000000002</v>
      </c>
      <c r="ID394" s="74"/>
      <c r="IE394" s="74"/>
      <c r="IF394" s="74"/>
      <c r="IG394" s="217">
        <v>69691.752730000007</v>
      </c>
      <c r="IH394" s="74">
        <v>0</v>
      </c>
      <c r="II394" s="74"/>
      <c r="IJ394" s="74"/>
      <c r="IK394" s="225">
        <v>281996.34833999997</v>
      </c>
      <c r="IL394" s="74">
        <v>0</v>
      </c>
      <c r="IM394" s="74"/>
    </row>
    <row r="395" spans="1:247" ht="15.75" x14ac:dyDescent="0.25">
      <c r="A395" s="83" t="s">
        <v>82</v>
      </c>
      <c r="B395" s="157">
        <f t="shared" si="1037"/>
        <v>26427.614399999999</v>
      </c>
      <c r="C395" s="157">
        <f t="shared" si="1038"/>
        <v>41427.614399999999</v>
      </c>
      <c r="D395" s="157">
        <f t="shared" si="1039"/>
        <v>41427.614399999999</v>
      </c>
      <c r="E395" s="157"/>
      <c r="F395" s="229">
        <f t="shared" ref="F395:F398" si="1163">J395+N395+R395+V395+Z395+AD395+AH395+AL395+AP395+AT395+AX395+BB395+BF395+BJ395+BN395+BR395+BV395+BZ395+CD395+CH395+CL395+CP395+CT395+CX395+DB395+DF395+DJ395+DN395+DR395+DV395+DZ395+ED395+EH395+EL395+EP395+ET395+EX395+FB395+FF395+FJ395+FN395+FR395+FV395+FZ395+GD395+GH395+GL395+GP395+GT395+GX395+HB395+HF395+HJ395+HN395+HR395+HV395+HZ395+ID395+IH395+IL395</f>
        <v>4170.3188</v>
      </c>
      <c r="G395" s="74">
        <f t="shared" si="1105"/>
        <v>10.066519302158996</v>
      </c>
      <c r="H395" s="73"/>
      <c r="I395" s="73"/>
      <c r="J395" s="73"/>
      <c r="K395" s="74"/>
      <c r="L395" s="73">
        <v>1778.4143999999999</v>
      </c>
      <c r="M395" s="73">
        <v>1778.4143999999999</v>
      </c>
      <c r="N395" s="73">
        <v>1778.4143999999999</v>
      </c>
      <c r="O395" s="73">
        <f>N395/M395*100</f>
        <v>100</v>
      </c>
      <c r="P395" s="73"/>
      <c r="Q395" s="73"/>
      <c r="R395" s="73"/>
      <c r="S395" s="74"/>
      <c r="T395" s="73"/>
      <c r="U395" s="73"/>
      <c r="V395" s="73"/>
      <c r="W395" s="74"/>
      <c r="X395" s="73"/>
      <c r="Y395" s="73"/>
      <c r="Z395" s="73"/>
      <c r="AA395" s="74"/>
      <c r="AB395" s="73"/>
      <c r="AC395" s="73"/>
      <c r="AD395" s="73"/>
      <c r="AE395" s="74"/>
      <c r="AF395" s="73"/>
      <c r="AG395" s="73"/>
      <c r="AH395" s="73"/>
      <c r="AI395" s="74"/>
      <c r="AJ395" s="74"/>
      <c r="AK395" s="73"/>
      <c r="AL395" s="73"/>
      <c r="AM395" s="74"/>
      <c r="AN395" s="74"/>
      <c r="AO395" s="73"/>
      <c r="AP395" s="73"/>
      <c r="AQ395" s="74"/>
      <c r="AR395" s="74">
        <v>6000</v>
      </c>
      <c r="AS395" s="74">
        <v>6000</v>
      </c>
      <c r="AT395" s="74">
        <v>0</v>
      </c>
      <c r="AU395" s="74">
        <f t="shared" si="1154"/>
        <v>0</v>
      </c>
      <c r="AV395" s="73">
        <v>18149.2</v>
      </c>
      <c r="AW395" s="73">
        <v>18149.2</v>
      </c>
      <c r="AX395" s="74">
        <v>2391.9043999999999</v>
      </c>
      <c r="AY395" s="73">
        <f t="shared" si="1155"/>
        <v>13.17911753686113</v>
      </c>
      <c r="AZ395" s="73"/>
      <c r="BA395" s="73"/>
      <c r="BB395" s="191"/>
      <c r="BC395" s="73"/>
      <c r="BD395" s="73"/>
      <c r="BE395" s="73"/>
      <c r="BF395" s="191"/>
      <c r="BG395" s="73"/>
      <c r="BH395" s="73"/>
      <c r="BI395" s="73"/>
      <c r="BJ395" s="191"/>
      <c r="BK395" s="75"/>
      <c r="BL395" s="73"/>
      <c r="BM395" s="73"/>
      <c r="BN395" s="191"/>
      <c r="BO395" s="73"/>
      <c r="BP395" s="73"/>
      <c r="BQ395" s="73"/>
      <c r="BR395" s="191"/>
      <c r="BS395" s="73"/>
      <c r="BT395" s="74"/>
      <c r="BU395" s="74"/>
      <c r="BV395" s="74"/>
      <c r="BW395" s="74"/>
      <c r="BX395" s="73"/>
      <c r="BY395" s="73"/>
      <c r="BZ395" s="73"/>
      <c r="CA395" s="73"/>
      <c r="CB395" s="73"/>
      <c r="CC395" s="73"/>
      <c r="CD395" s="73"/>
      <c r="CE395" s="73"/>
      <c r="CF395" s="163"/>
      <c r="CG395" s="163"/>
      <c r="CH395" s="163"/>
      <c r="CI395" s="73"/>
      <c r="CJ395" s="163">
        <v>500</v>
      </c>
      <c r="CK395" s="163">
        <v>500</v>
      </c>
      <c r="CL395" s="163"/>
      <c r="CM395" s="73">
        <f t="shared" ref="CM395:CM396" si="1164">CL395/CK395*100</f>
        <v>0</v>
      </c>
      <c r="CN395" s="73"/>
      <c r="CO395" s="73"/>
      <c r="CP395" s="191"/>
      <c r="CQ395" s="73"/>
      <c r="CR395" s="73"/>
      <c r="CS395" s="73"/>
      <c r="CT395" s="191"/>
      <c r="CU395" s="73"/>
      <c r="CV395" s="73"/>
      <c r="CW395" s="73"/>
      <c r="CX395" s="73"/>
      <c r="CY395" s="73"/>
      <c r="CZ395" s="73"/>
      <c r="DA395" s="73"/>
      <c r="DB395" s="191"/>
      <c r="DC395" s="73"/>
      <c r="DD395" s="73"/>
      <c r="DE395" s="73"/>
      <c r="DF395" s="191"/>
      <c r="DG395" s="73"/>
      <c r="DH395" s="73"/>
      <c r="DI395" s="73"/>
      <c r="DJ395" s="191"/>
      <c r="DK395" s="73"/>
      <c r="DL395" s="73"/>
      <c r="DM395" s="73"/>
      <c r="DN395" s="191"/>
      <c r="DO395" s="73"/>
      <c r="DP395" s="74"/>
      <c r="DQ395" s="74"/>
      <c r="DR395" s="74"/>
      <c r="DS395" s="74"/>
      <c r="DT395" s="74"/>
      <c r="DU395" s="74"/>
      <c r="DV395" s="74"/>
      <c r="DW395" s="74"/>
      <c r="DX395" s="74"/>
      <c r="DY395" s="74"/>
      <c r="DZ395" s="74"/>
      <c r="EA395" s="74"/>
      <c r="EB395" s="74"/>
      <c r="EC395" s="74"/>
      <c r="ED395" s="74"/>
      <c r="EE395" s="74"/>
      <c r="EF395" s="74"/>
      <c r="EG395" s="74"/>
      <c r="EH395" s="74"/>
      <c r="EI395" s="74"/>
      <c r="EJ395" s="73"/>
      <c r="EK395" s="73"/>
      <c r="EL395" s="191"/>
      <c r="EM395" s="73"/>
      <c r="EN395" s="74"/>
      <c r="EO395" s="74"/>
      <c r="EP395" s="74"/>
      <c r="EQ395" s="74"/>
      <c r="ER395" s="74"/>
      <c r="ES395" s="74"/>
      <c r="ET395" s="74"/>
      <c r="EU395" s="74"/>
      <c r="EV395" s="77"/>
      <c r="EW395" s="77"/>
      <c r="EX395" s="77"/>
      <c r="EY395" s="77"/>
      <c r="EZ395" s="74"/>
      <c r="FA395" s="74"/>
      <c r="FB395" s="74"/>
      <c r="FC395" s="74"/>
      <c r="FD395" s="74"/>
      <c r="FE395" s="74"/>
      <c r="FF395" s="74"/>
      <c r="FG395" s="74"/>
      <c r="FH395" s="74"/>
      <c r="FI395" s="74"/>
      <c r="FJ395" s="74"/>
      <c r="FK395" s="74"/>
      <c r="FL395" s="74"/>
      <c r="FM395" s="74"/>
      <c r="FN395" s="74"/>
      <c r="FO395" s="74"/>
      <c r="FP395" s="74"/>
      <c r="FQ395" s="74"/>
      <c r="FR395" s="74"/>
      <c r="FS395" s="74"/>
      <c r="FT395" s="74"/>
      <c r="FU395" s="74"/>
      <c r="FV395" s="74"/>
      <c r="FW395" s="74"/>
      <c r="FX395" s="74"/>
      <c r="FY395" s="74"/>
      <c r="FZ395" s="74"/>
      <c r="GA395" s="74"/>
      <c r="GB395" s="74"/>
      <c r="GC395" s="74"/>
      <c r="GD395" s="74"/>
      <c r="GE395" s="74"/>
      <c r="GF395" s="74"/>
      <c r="GG395" s="74"/>
      <c r="GH395" s="74"/>
      <c r="GI395" s="74"/>
      <c r="GJ395" s="74"/>
      <c r="GK395" s="74"/>
      <c r="GL395" s="74"/>
      <c r="GM395" s="74"/>
      <c r="GN395" s="74"/>
      <c r="GO395" s="74"/>
      <c r="GP395" s="74"/>
      <c r="GQ395" s="74"/>
      <c r="GR395" s="74"/>
      <c r="GS395" s="74"/>
      <c r="GT395" s="74"/>
      <c r="GU395" s="74"/>
      <c r="GV395" s="74"/>
      <c r="GW395" s="74"/>
      <c r="GX395" s="74"/>
      <c r="GY395" s="74"/>
      <c r="GZ395" s="74"/>
      <c r="HA395" s="74"/>
      <c r="HB395" s="74"/>
      <c r="HC395" s="74"/>
      <c r="HD395" s="74"/>
      <c r="HE395" s="74"/>
      <c r="HF395" s="74"/>
      <c r="HG395" s="74"/>
      <c r="HH395" s="74"/>
      <c r="HI395" s="74"/>
      <c r="HJ395" s="74"/>
      <c r="HK395" s="74"/>
      <c r="HL395" s="74"/>
      <c r="HM395" s="74"/>
      <c r="HN395" s="74"/>
      <c r="HO395" s="74"/>
      <c r="HP395" s="74"/>
      <c r="HQ395" s="74"/>
      <c r="HR395" s="74"/>
      <c r="HS395" s="74"/>
      <c r="HT395" s="74"/>
      <c r="HU395" s="74"/>
      <c r="HV395" s="74"/>
      <c r="HW395" s="74"/>
      <c r="HX395" s="74"/>
      <c r="HY395" s="74"/>
      <c r="HZ395" s="74"/>
      <c r="IA395" s="74"/>
      <c r="IB395" s="74"/>
      <c r="IC395" s="74"/>
      <c r="ID395" s="74"/>
      <c r="IE395" s="74"/>
      <c r="IF395" s="74"/>
      <c r="IG395" s="74">
        <v>15000</v>
      </c>
      <c r="IH395" s="74">
        <v>0</v>
      </c>
      <c r="II395" s="74"/>
      <c r="IJ395" s="74"/>
      <c r="IK395" s="74"/>
      <c r="IL395" s="74">
        <v>0</v>
      </c>
      <c r="IM395" s="74"/>
    </row>
    <row r="396" spans="1:247" ht="15.75" x14ac:dyDescent="0.25">
      <c r="A396" s="83" t="s">
        <v>83</v>
      </c>
      <c r="B396" s="157">
        <f t="shared" si="1037"/>
        <v>22709.17959</v>
      </c>
      <c r="C396" s="157">
        <f t="shared" si="1038"/>
        <v>23709.17959</v>
      </c>
      <c r="D396" s="157">
        <f t="shared" si="1039"/>
        <v>23709.17959</v>
      </c>
      <c r="E396" s="157"/>
      <c r="F396" s="229">
        <f t="shared" si="1163"/>
        <v>11640.83265</v>
      </c>
      <c r="G396" s="74">
        <f t="shared" si="1105"/>
        <v>49.098420322016722</v>
      </c>
      <c r="H396" s="73"/>
      <c r="I396" s="73"/>
      <c r="J396" s="73"/>
      <c r="K396" s="74"/>
      <c r="L396" s="73">
        <v>0</v>
      </c>
      <c r="M396" s="73">
        <v>0</v>
      </c>
      <c r="N396" s="73">
        <v>0</v>
      </c>
      <c r="O396" s="74"/>
      <c r="P396" s="73"/>
      <c r="Q396" s="73"/>
      <c r="R396" s="73"/>
      <c r="S396" s="74"/>
      <c r="T396" s="73"/>
      <c r="U396" s="73"/>
      <c r="V396" s="73"/>
      <c r="W396" s="74"/>
      <c r="X396" s="73"/>
      <c r="Y396" s="73"/>
      <c r="Z396" s="73"/>
      <c r="AA396" s="74"/>
      <c r="AB396" s="73"/>
      <c r="AC396" s="73"/>
      <c r="AD396" s="73"/>
      <c r="AE396" s="74"/>
      <c r="AF396" s="73"/>
      <c r="AG396" s="73"/>
      <c r="AH396" s="73"/>
      <c r="AI396" s="74"/>
      <c r="AJ396" s="74"/>
      <c r="AK396" s="73"/>
      <c r="AL396" s="73"/>
      <c r="AM396" s="74"/>
      <c r="AN396" s="74"/>
      <c r="AO396" s="73"/>
      <c r="AP396" s="73"/>
      <c r="AQ396" s="74"/>
      <c r="AR396" s="74">
        <v>6000</v>
      </c>
      <c r="AS396" s="74">
        <v>6000</v>
      </c>
      <c r="AT396" s="74">
        <v>6000</v>
      </c>
      <c r="AU396" s="74">
        <f t="shared" si="1154"/>
        <v>100</v>
      </c>
      <c r="AV396" s="73">
        <v>8455.2000000000007</v>
      </c>
      <c r="AW396" s="73">
        <v>8455.2000000000007</v>
      </c>
      <c r="AX396" s="74">
        <v>1409.2</v>
      </c>
      <c r="AY396" s="73">
        <f t="shared" si="1155"/>
        <v>16.666666666666664</v>
      </c>
      <c r="AZ396" s="73">
        <v>7753.9795899999999</v>
      </c>
      <c r="BA396" s="73">
        <v>7753.9795899999999</v>
      </c>
      <c r="BB396" s="73">
        <v>4081.63265</v>
      </c>
      <c r="BC396" s="73">
        <f>BB396/BA396*100</f>
        <v>52.639197751615441</v>
      </c>
      <c r="BD396" s="73"/>
      <c r="BE396" s="73"/>
      <c r="BF396" s="191"/>
      <c r="BG396" s="73"/>
      <c r="BH396" s="73"/>
      <c r="BI396" s="73"/>
      <c r="BJ396" s="191"/>
      <c r="BK396" s="75"/>
      <c r="BL396" s="73"/>
      <c r="BM396" s="73"/>
      <c r="BN396" s="191"/>
      <c r="BO396" s="73"/>
      <c r="BP396" s="73"/>
      <c r="BQ396" s="73"/>
      <c r="BR396" s="191"/>
      <c r="BS396" s="73"/>
      <c r="BT396" s="74"/>
      <c r="BU396" s="74"/>
      <c r="BV396" s="74"/>
      <c r="BW396" s="74"/>
      <c r="BX396" s="73"/>
      <c r="BY396" s="73"/>
      <c r="BZ396" s="73"/>
      <c r="CA396" s="73"/>
      <c r="CB396" s="73">
        <v>0</v>
      </c>
      <c r="CC396" s="73">
        <v>1000</v>
      </c>
      <c r="CD396" s="191"/>
      <c r="CE396" s="73"/>
      <c r="CF396" s="73"/>
      <c r="CG396" s="73"/>
      <c r="CH396" s="163"/>
      <c r="CI396" s="73"/>
      <c r="CJ396" s="163">
        <v>500</v>
      </c>
      <c r="CK396" s="163">
        <v>500</v>
      </c>
      <c r="CL396" s="163">
        <v>150</v>
      </c>
      <c r="CM396" s="73">
        <f t="shared" si="1164"/>
        <v>30</v>
      </c>
      <c r="CN396" s="73"/>
      <c r="CO396" s="73"/>
      <c r="CP396" s="191"/>
      <c r="CQ396" s="73"/>
      <c r="CR396" s="73"/>
      <c r="CS396" s="73"/>
      <c r="CT396" s="191"/>
      <c r="CU396" s="73"/>
      <c r="CV396" s="73"/>
      <c r="CW396" s="73"/>
      <c r="CX396" s="191"/>
      <c r="CY396" s="73"/>
      <c r="CZ396" s="73"/>
      <c r="DA396" s="73"/>
      <c r="DB396" s="191"/>
      <c r="DC396" s="73"/>
      <c r="DD396" s="73"/>
      <c r="DE396" s="73"/>
      <c r="DF396" s="191"/>
      <c r="DG396" s="73"/>
      <c r="DH396" s="73"/>
      <c r="DI396" s="73"/>
      <c r="DJ396" s="191"/>
      <c r="DK396" s="73"/>
      <c r="DL396" s="73"/>
      <c r="DM396" s="73"/>
      <c r="DN396" s="191"/>
      <c r="DO396" s="73"/>
      <c r="DP396" s="74"/>
      <c r="DQ396" s="74"/>
      <c r="DR396" s="74"/>
      <c r="DS396" s="74"/>
      <c r="DT396" s="74"/>
      <c r="DU396" s="74"/>
      <c r="DV396" s="74"/>
      <c r="DW396" s="74"/>
      <c r="DX396" s="74"/>
      <c r="DY396" s="74"/>
      <c r="DZ396" s="74"/>
      <c r="EA396" s="74"/>
      <c r="EB396" s="74"/>
      <c r="EC396" s="74"/>
      <c r="ED396" s="74"/>
      <c r="EE396" s="74"/>
      <c r="EF396" s="74"/>
      <c r="EG396" s="74"/>
      <c r="EH396" s="74"/>
      <c r="EI396" s="74"/>
      <c r="EJ396" s="73"/>
      <c r="EK396" s="73"/>
      <c r="EL396" s="191"/>
      <c r="EM396" s="73"/>
      <c r="EN396" s="74"/>
      <c r="EO396" s="74"/>
      <c r="EP396" s="74"/>
      <c r="EQ396" s="74"/>
      <c r="ER396" s="74"/>
      <c r="ES396" s="74"/>
      <c r="ET396" s="74"/>
      <c r="EU396" s="74"/>
      <c r="EV396" s="77"/>
      <c r="EW396" s="77"/>
      <c r="EX396" s="77"/>
      <c r="EY396" s="77"/>
      <c r="EZ396" s="74"/>
      <c r="FA396" s="74"/>
      <c r="FB396" s="74"/>
      <c r="FC396" s="74"/>
      <c r="FD396" s="74"/>
      <c r="FE396" s="74"/>
      <c r="FF396" s="74"/>
      <c r="FG396" s="74"/>
      <c r="FH396" s="74"/>
      <c r="FI396" s="74"/>
      <c r="FJ396" s="74"/>
      <c r="FK396" s="74"/>
      <c r="FL396" s="74"/>
      <c r="FM396" s="74"/>
      <c r="FN396" s="74"/>
      <c r="FO396" s="74"/>
      <c r="FP396" s="74"/>
      <c r="FQ396" s="74"/>
      <c r="FR396" s="74"/>
      <c r="FS396" s="74"/>
      <c r="FT396" s="74"/>
      <c r="FU396" s="74"/>
      <c r="FV396" s="74"/>
      <c r="FW396" s="74"/>
      <c r="FX396" s="74"/>
      <c r="FY396" s="74"/>
      <c r="FZ396" s="74"/>
      <c r="GA396" s="74"/>
      <c r="GB396" s="74"/>
      <c r="GC396" s="74"/>
      <c r="GD396" s="74"/>
      <c r="GE396" s="74"/>
      <c r="GF396" s="74"/>
      <c r="GG396" s="74"/>
      <c r="GH396" s="74"/>
      <c r="GI396" s="74"/>
      <c r="GJ396" s="74"/>
      <c r="GK396" s="74"/>
      <c r="GL396" s="74"/>
      <c r="GM396" s="74"/>
      <c r="GN396" s="74"/>
      <c r="GO396" s="74"/>
      <c r="GP396" s="74"/>
      <c r="GQ396" s="74"/>
      <c r="GR396" s="74"/>
      <c r="GS396" s="74"/>
      <c r="GT396" s="74"/>
      <c r="GU396" s="74"/>
      <c r="GV396" s="74"/>
      <c r="GW396" s="74"/>
      <c r="GX396" s="74"/>
      <c r="GY396" s="74"/>
      <c r="GZ396" s="74"/>
      <c r="HA396" s="74"/>
      <c r="HB396" s="74"/>
      <c r="HC396" s="74"/>
      <c r="HD396" s="74"/>
      <c r="HE396" s="74"/>
      <c r="HF396" s="74"/>
      <c r="HG396" s="74"/>
      <c r="HH396" s="74"/>
      <c r="HI396" s="74"/>
      <c r="HJ396" s="74"/>
      <c r="HK396" s="74"/>
      <c r="HL396" s="74"/>
      <c r="HM396" s="74"/>
      <c r="HN396" s="74"/>
      <c r="HO396" s="74"/>
      <c r="HP396" s="74"/>
      <c r="HQ396" s="74"/>
      <c r="HR396" s="74"/>
      <c r="HS396" s="74"/>
      <c r="HT396" s="74"/>
      <c r="HU396" s="74"/>
      <c r="HV396" s="74"/>
      <c r="HW396" s="74"/>
      <c r="HX396" s="74"/>
      <c r="HY396" s="74"/>
      <c r="HZ396" s="74"/>
      <c r="IA396" s="74"/>
      <c r="IB396" s="74"/>
      <c r="IC396" s="74"/>
      <c r="ID396" s="74"/>
      <c r="IE396" s="74"/>
      <c r="IF396" s="74"/>
      <c r="IG396" s="74"/>
      <c r="IH396" s="74"/>
      <c r="II396" s="74"/>
      <c r="IJ396" s="74"/>
      <c r="IK396" s="74"/>
      <c r="IL396" s="74"/>
      <c r="IM396" s="74"/>
    </row>
    <row r="397" spans="1:247" ht="34.5" x14ac:dyDescent="0.25">
      <c r="A397" s="82" t="s">
        <v>946</v>
      </c>
      <c r="B397" s="87">
        <f t="shared" si="1037"/>
        <v>170000</v>
      </c>
      <c r="C397" s="87">
        <f t="shared" si="1038"/>
        <v>170000</v>
      </c>
      <c r="D397" s="87">
        <f t="shared" si="1039"/>
        <v>170000</v>
      </c>
      <c r="E397" s="87"/>
      <c r="F397" s="87">
        <f t="shared" si="1163"/>
        <v>0</v>
      </c>
      <c r="G397" s="85">
        <f t="shared" si="1105"/>
        <v>0</v>
      </c>
      <c r="H397" s="88"/>
      <c r="I397" s="88"/>
      <c r="J397" s="88"/>
      <c r="K397" s="88"/>
      <c r="L397" s="88"/>
      <c r="M397" s="88"/>
      <c r="N397" s="88"/>
      <c r="O397" s="88"/>
      <c r="P397" s="88"/>
      <c r="Q397" s="88"/>
      <c r="R397" s="88"/>
      <c r="S397" s="88"/>
      <c r="T397" s="88"/>
      <c r="U397" s="88"/>
      <c r="V397" s="88"/>
      <c r="W397" s="88"/>
      <c r="X397" s="88"/>
      <c r="Y397" s="88"/>
      <c r="Z397" s="88"/>
      <c r="AA397" s="88"/>
      <c r="AB397" s="88"/>
      <c r="AC397" s="88"/>
      <c r="AD397" s="88"/>
      <c r="AE397" s="88"/>
      <c r="AF397" s="88"/>
      <c r="AG397" s="88"/>
      <c r="AH397" s="88"/>
      <c r="AI397" s="88"/>
      <c r="AJ397" s="88"/>
      <c r="AK397" s="88"/>
      <c r="AL397" s="88"/>
      <c r="AM397" s="88"/>
      <c r="AN397" s="88">
        <v>170000</v>
      </c>
      <c r="AO397" s="88">
        <v>170000</v>
      </c>
      <c r="AP397" s="88"/>
      <c r="AQ397" s="87">
        <f t="shared" ref="AQ397:AQ398" si="1165">AP397/AO397*100</f>
        <v>0</v>
      </c>
      <c r="AR397" s="88"/>
      <c r="AS397" s="88"/>
      <c r="AT397" s="88"/>
      <c r="AU397" s="88"/>
      <c r="AV397" s="88"/>
      <c r="AW397" s="88"/>
      <c r="AX397" s="88"/>
      <c r="AY397" s="88"/>
      <c r="AZ397" s="88"/>
      <c r="BA397" s="88"/>
      <c r="BB397" s="88"/>
      <c r="BC397" s="88"/>
      <c r="BD397" s="88"/>
      <c r="BE397" s="88"/>
      <c r="BF397" s="88"/>
      <c r="BG397" s="88"/>
      <c r="BH397" s="88"/>
      <c r="BI397" s="88"/>
      <c r="BJ397" s="88"/>
      <c r="BK397" s="87"/>
      <c r="BL397" s="88"/>
      <c r="BM397" s="88"/>
      <c r="BN397" s="88"/>
      <c r="BO397" s="88"/>
      <c r="BP397" s="88"/>
      <c r="BQ397" s="88"/>
      <c r="BR397" s="88"/>
      <c r="BS397" s="88"/>
      <c r="BT397" s="88"/>
      <c r="BU397" s="88"/>
      <c r="BV397" s="88"/>
      <c r="BW397" s="88"/>
      <c r="BX397" s="88"/>
      <c r="BY397" s="88"/>
      <c r="BZ397" s="88"/>
      <c r="CA397" s="88"/>
      <c r="CB397" s="88"/>
      <c r="CC397" s="88"/>
      <c r="CD397" s="88"/>
      <c r="CE397" s="88"/>
      <c r="CF397" s="88"/>
      <c r="CG397" s="88"/>
      <c r="CH397" s="88"/>
      <c r="CI397" s="88"/>
      <c r="CJ397" s="88"/>
      <c r="CK397" s="88"/>
      <c r="CL397" s="88"/>
      <c r="CM397" s="88"/>
      <c r="CN397" s="88"/>
      <c r="CO397" s="88"/>
      <c r="CP397" s="88"/>
      <c r="CQ397" s="88"/>
      <c r="CR397" s="88"/>
      <c r="CS397" s="88"/>
      <c r="CT397" s="88"/>
      <c r="CU397" s="87"/>
      <c r="CV397" s="88"/>
      <c r="CW397" s="88"/>
      <c r="CX397" s="88"/>
      <c r="CY397" s="88"/>
      <c r="CZ397" s="88"/>
      <c r="DA397" s="88"/>
      <c r="DB397" s="88"/>
      <c r="DC397" s="88"/>
      <c r="DD397" s="88"/>
      <c r="DE397" s="88"/>
      <c r="DF397" s="88"/>
      <c r="DG397" s="88"/>
      <c r="DH397" s="88"/>
      <c r="DI397" s="88"/>
      <c r="DJ397" s="88"/>
      <c r="DK397" s="88"/>
      <c r="DL397" s="88"/>
      <c r="DM397" s="88"/>
      <c r="DN397" s="88"/>
      <c r="DO397" s="88"/>
      <c r="DP397" s="88"/>
      <c r="DQ397" s="88"/>
      <c r="DR397" s="88"/>
      <c r="DS397" s="88"/>
      <c r="DT397" s="88"/>
      <c r="DU397" s="88"/>
      <c r="DV397" s="88"/>
      <c r="DW397" s="88"/>
      <c r="DX397" s="88"/>
      <c r="DY397" s="88"/>
      <c r="DZ397" s="88"/>
      <c r="EA397" s="88"/>
      <c r="EB397" s="88"/>
      <c r="EC397" s="88"/>
      <c r="ED397" s="88"/>
      <c r="EE397" s="88"/>
      <c r="EF397" s="88"/>
      <c r="EG397" s="88"/>
      <c r="EH397" s="88"/>
      <c r="EI397" s="88"/>
      <c r="EJ397" s="88"/>
      <c r="EK397" s="88"/>
      <c r="EL397" s="88"/>
      <c r="EM397" s="88"/>
      <c r="EN397" s="88"/>
      <c r="EO397" s="88"/>
      <c r="EP397" s="88"/>
      <c r="EQ397" s="88"/>
      <c r="ER397" s="88"/>
      <c r="ES397" s="88"/>
      <c r="ET397" s="88"/>
      <c r="EU397" s="88"/>
      <c r="EV397" s="88"/>
      <c r="EW397" s="88"/>
      <c r="EX397" s="88"/>
      <c r="EY397" s="87"/>
      <c r="EZ397" s="88"/>
      <c r="FA397" s="88"/>
      <c r="FB397" s="88"/>
      <c r="FC397" s="88"/>
      <c r="FD397" s="88"/>
      <c r="FE397" s="88"/>
      <c r="FF397" s="88"/>
      <c r="FG397" s="88"/>
      <c r="FH397" s="87"/>
      <c r="FI397" s="88"/>
      <c r="FJ397" s="88"/>
      <c r="FK397" s="88"/>
      <c r="FL397" s="87"/>
      <c r="FM397" s="88"/>
      <c r="FN397" s="88"/>
      <c r="FO397" s="88"/>
      <c r="FP397" s="87"/>
      <c r="FQ397" s="88"/>
      <c r="FR397" s="88"/>
      <c r="FS397" s="88"/>
      <c r="FT397" s="88"/>
      <c r="FU397" s="88"/>
      <c r="FV397" s="88"/>
      <c r="FW397" s="88"/>
      <c r="FX397" s="87"/>
      <c r="FY397" s="88"/>
      <c r="FZ397" s="88"/>
      <c r="GA397" s="88"/>
      <c r="GB397" s="87"/>
      <c r="GC397" s="88"/>
      <c r="GD397" s="88"/>
      <c r="GE397" s="88"/>
      <c r="GF397" s="87"/>
      <c r="GG397" s="88"/>
      <c r="GH397" s="88"/>
      <c r="GI397" s="88"/>
      <c r="GJ397" s="87"/>
      <c r="GK397" s="88"/>
      <c r="GL397" s="88"/>
      <c r="GM397" s="88"/>
      <c r="GN397" s="87"/>
      <c r="GO397" s="88"/>
      <c r="GP397" s="88"/>
      <c r="GQ397" s="88"/>
      <c r="GR397" s="87"/>
      <c r="GS397" s="88"/>
      <c r="GT397" s="88"/>
      <c r="GU397" s="88"/>
      <c r="GV397" s="87"/>
      <c r="GW397" s="88"/>
      <c r="GX397" s="88"/>
      <c r="GY397" s="88"/>
      <c r="GZ397" s="87"/>
      <c r="HA397" s="88"/>
      <c r="HB397" s="88"/>
      <c r="HC397" s="88"/>
      <c r="HD397" s="87"/>
      <c r="HE397" s="88"/>
      <c r="HF397" s="88"/>
      <c r="HG397" s="88"/>
      <c r="HH397" s="87"/>
      <c r="HI397" s="88"/>
      <c r="HJ397" s="88"/>
      <c r="HK397" s="88"/>
      <c r="HL397" s="87"/>
      <c r="HM397" s="88"/>
      <c r="HN397" s="88"/>
      <c r="HO397" s="88"/>
      <c r="HP397" s="87"/>
      <c r="HQ397" s="88"/>
      <c r="HR397" s="88"/>
      <c r="HS397" s="88"/>
      <c r="HT397" s="87"/>
      <c r="HU397" s="88"/>
      <c r="HV397" s="88"/>
      <c r="HW397" s="88"/>
      <c r="HX397" s="87"/>
      <c r="HY397" s="88"/>
      <c r="HZ397" s="88"/>
      <c r="IA397" s="88"/>
      <c r="IB397" s="87"/>
      <c r="IC397" s="88"/>
      <c r="ID397" s="88"/>
      <c r="IE397" s="88"/>
      <c r="IF397" s="87"/>
      <c r="IG397" s="88"/>
      <c r="IH397" s="88"/>
      <c r="II397" s="88"/>
      <c r="IJ397" s="87"/>
      <c r="IK397" s="88"/>
      <c r="IL397" s="88"/>
      <c r="IM397" s="88"/>
    </row>
    <row r="398" spans="1:247" ht="15.75" x14ac:dyDescent="0.25">
      <c r="A398" s="82" t="s">
        <v>85</v>
      </c>
      <c r="B398" s="87">
        <f t="shared" ref="B398" si="1166">H398+L398+P398+T398+X398+AB398+AF398+AJ398+AN398+AR398+AV398+AZ398+BD398+BH398+BL398+BP398+BT398+BX398+CB398+CF398+CJ398+CN398+CR398+CV398+CZ398+DD398+DH398+DL398+DP398+DT398+DX398+EB398+EF398+EJ398+EN398+ER398+EV398+EZ398+FD398+FH398+FL398+FP398+FT398+FX398+GB398+GF398+GJ398+GN398+GR398+GV398+GZ398+HD398+HH398+HL398+HP398+HT398+HX398+IB398+IF398+IJ398</f>
        <v>14196018.294660002</v>
      </c>
      <c r="C398" s="87">
        <f>I398+M398+Q398+U398+Y398+AC398+AG398+AK398+AO398+AS398+AW398+BA398+BE398+BI398+BM398+BQ398+BU398+BY398+CC398+CG398+CK398+CO398+CS398+CW398+DA398+DE398+DI398+DM398+DQ398+DU398+DY398+EC398+EG398+EK398+EO398+ES398+EW398+FA398+FE398+FI398+FM398+FQ398+FU398+FY398+GC398+GG398+GK398+GO398+GS398+GW398+HA398+HE398+HI398+HM398+HQ398+HU398+HY398+IC398+IG398+IK398+0.1</f>
        <v>16019177.512820005</v>
      </c>
      <c r="D398" s="87">
        <f>I398+M398+Q398+U398+Y398+AC398+AG398+AK398+AO398+AS398+AW398+BA398+BE398+BI398+BM398+BQ398+BU398+BY398+CC398+CG398+CK398+CO398+CS398+CW398+DA398+DE398+DI398+DM398+DQ398+DU398+DY398+EC398+EG398+EK398+EO398+ES398+EW398+FA398+FE398+FI398+FM398+FQ398+FU398+FY398+GC398+GG398+GK398+GO398+GS398+GW398+HA398+HE398+HI398+HM398+HQ398+HU398+HY398+IC398+IG398+IK398+0.1</f>
        <v>16019177.512820005</v>
      </c>
      <c r="E398" s="87"/>
      <c r="F398" s="87">
        <f t="shared" si="1163"/>
        <v>3015708.2290600003</v>
      </c>
      <c r="G398" s="85">
        <f t="shared" si="1105"/>
        <v>18.825612155471504</v>
      </c>
      <c r="H398" s="87">
        <f>H10+H391+H393+H397</f>
        <v>38251.797780000001</v>
      </c>
      <c r="I398" s="87">
        <f>I10+I391+I393+I397</f>
        <v>38251.797780000001</v>
      </c>
      <c r="J398" s="87">
        <f>J10+J391+J393+J397</f>
        <v>13489.261640000002</v>
      </c>
      <c r="K398" s="87">
        <f>J398/I398*100</f>
        <v>35.264386049465315</v>
      </c>
      <c r="L398" s="87">
        <f>L10+L391+L393+L397</f>
        <v>80920.100000000006</v>
      </c>
      <c r="M398" s="87">
        <f>M10+M391+M393+M397</f>
        <v>80920.100000000006</v>
      </c>
      <c r="N398" s="87">
        <f>N10+N391+N393+N397</f>
        <v>79620.642319999999</v>
      </c>
      <c r="O398" s="87">
        <f>N398/M398*100</f>
        <v>98.394147214350937</v>
      </c>
      <c r="P398" s="87">
        <f>P10+P391+P393+P397</f>
        <v>5200</v>
      </c>
      <c r="Q398" s="87">
        <f>Q10+Q391+Q393+Q397</f>
        <v>0</v>
      </c>
      <c r="R398" s="87">
        <f>R10+R391+R393+R397</f>
        <v>0</v>
      </c>
      <c r="S398" s="87"/>
      <c r="T398" s="87">
        <f>T10+T391+T393+T397</f>
        <v>10000</v>
      </c>
      <c r="U398" s="87">
        <f>U10+U391+U393+U397</f>
        <v>10000</v>
      </c>
      <c r="V398" s="87">
        <f>V10+V391+V393+V397</f>
        <v>0</v>
      </c>
      <c r="W398" s="87">
        <f t="shared" ref="W398" si="1167">W10+W393+W397</f>
        <v>0</v>
      </c>
      <c r="X398" s="87">
        <f>X10+X3915+X393+X397</f>
        <v>2359.5505599999997</v>
      </c>
      <c r="Y398" s="87">
        <f>Y10+Y3915+Y393+Y397</f>
        <v>2359.5505599999997</v>
      </c>
      <c r="Z398" s="87">
        <f>Z10+Z3915+Z393+Z397</f>
        <v>2021.1123599999994</v>
      </c>
      <c r="AA398" s="87">
        <f>Z398/Y398*100</f>
        <v>85.656666750976498</v>
      </c>
      <c r="AB398" s="87">
        <f>AB10+AB391+AB393+AB397</f>
        <v>842.69663000000014</v>
      </c>
      <c r="AC398" s="87">
        <f>AC10+AC391+AC393+AC397</f>
        <v>842.69663000000014</v>
      </c>
      <c r="AD398" s="87">
        <f>AD10+AD391+AD393+AD397</f>
        <v>842.69663000000014</v>
      </c>
      <c r="AE398" s="87">
        <f>AD398/AC398*100</f>
        <v>100</v>
      </c>
      <c r="AF398" s="87">
        <f>AF10+AF391+AF393+AF397</f>
        <v>9251.7592299999997</v>
      </c>
      <c r="AG398" s="87">
        <f>AG10+AG391+AG393+AG397</f>
        <v>9251.7592299999997</v>
      </c>
      <c r="AH398" s="87">
        <f>AH10+AH391+AH393+AH397</f>
        <v>9124.3064599999998</v>
      </c>
      <c r="AI398" s="87">
        <f>AH398/AG398*100</f>
        <v>98.622394218964132</v>
      </c>
      <c r="AJ398" s="87">
        <f t="shared" ref="AJ398:AM398" si="1168">AJ10+AJ393+AJ397</f>
        <v>6200</v>
      </c>
      <c r="AK398" s="87">
        <f t="shared" si="1168"/>
        <v>6200</v>
      </c>
      <c r="AL398" s="87">
        <f t="shared" si="1168"/>
        <v>0</v>
      </c>
      <c r="AM398" s="87">
        <f t="shared" si="1168"/>
        <v>0</v>
      </c>
      <c r="AN398" s="87">
        <f>AN10+AN391+AN393+AN397</f>
        <v>170000</v>
      </c>
      <c r="AO398" s="87">
        <f>AO10+AO391+AO393+AO397</f>
        <v>170000</v>
      </c>
      <c r="AP398" s="87">
        <f t="shared" ref="AP398" si="1169">AP10+AP391+AP393+AP397</f>
        <v>0</v>
      </c>
      <c r="AQ398" s="87">
        <f t="shared" si="1165"/>
        <v>0</v>
      </c>
      <c r="AR398" s="87">
        <f t="shared" ref="AR398" si="1170">AR10+AR391+AR393+AR397</f>
        <v>645373.78</v>
      </c>
      <c r="AS398" s="87">
        <f t="shared" ref="AS398:AT398" si="1171">AS10+AS391+AS393+AS397</f>
        <v>645373.78</v>
      </c>
      <c r="AT398" s="87">
        <f t="shared" si="1171"/>
        <v>39776.467360000002</v>
      </c>
      <c r="AU398" s="87">
        <f>AT398/AS398*100</f>
        <v>6.1633224950663479</v>
      </c>
      <c r="AV398" s="87">
        <f>AV10+AV391+AV393+AV397</f>
        <v>2744254.7</v>
      </c>
      <c r="AW398" s="87">
        <f>AW10+AW391+AW393+AW397</f>
        <v>2744254.7</v>
      </c>
      <c r="AX398" s="87">
        <f>AX10+AX391+AX393+AX397</f>
        <v>435506.60074000002</v>
      </c>
      <c r="AY398" s="87">
        <f>AX398/AW398*100</f>
        <v>15.869758763280975</v>
      </c>
      <c r="AZ398" s="87">
        <f t="shared" ref="AZ398" si="1172">AZ10+AZ391+AZ393+AZ397</f>
        <v>52586.122450000003</v>
      </c>
      <c r="BA398" s="87">
        <f t="shared" ref="BA398:BB398" si="1173">BA10+BA391+BA393+BA397</f>
        <v>52586.122450000003</v>
      </c>
      <c r="BB398" s="87">
        <f t="shared" si="1173"/>
        <v>11179.38775</v>
      </c>
      <c r="BC398" s="87">
        <f t="shared" ref="BC398" si="1174">BC10+BC393+BC397</f>
        <v>68.471042154334668</v>
      </c>
      <c r="BD398" s="87">
        <f>BD10+BD391+BD393+BD397</f>
        <v>200000</v>
      </c>
      <c r="BE398" s="87">
        <f t="shared" ref="BE398:BF398" si="1175">BE10+BE391+BE393+BE397</f>
        <v>200000</v>
      </c>
      <c r="BF398" s="87">
        <f t="shared" si="1175"/>
        <v>0</v>
      </c>
      <c r="BG398" s="87">
        <f>BF398/BE398*100</f>
        <v>0</v>
      </c>
      <c r="BH398" s="87">
        <f>BH10+BH391+BH393+BH397</f>
        <v>1343757</v>
      </c>
      <c r="BI398" s="87">
        <f>BI10+BI391+BI393+BI397</f>
        <v>1343757</v>
      </c>
      <c r="BJ398" s="87">
        <f>BJ10+BJ391+BJ393+BJ397</f>
        <v>1705.0274999999999</v>
      </c>
      <c r="BK398" s="87">
        <f t="shared" si="1040"/>
        <v>0.1268851064589803</v>
      </c>
      <c r="BL398" s="87">
        <f>BL10+BL391+BL393+BL397</f>
        <v>0</v>
      </c>
      <c r="BM398" s="87">
        <f>BM10+BM391+BM393+BM397</f>
        <v>100000</v>
      </c>
      <c r="BN398" s="87">
        <f>BN10+BN391+BN393+BN397</f>
        <v>0</v>
      </c>
      <c r="BO398" s="87">
        <f>BN398/BM398*100</f>
        <v>0</v>
      </c>
      <c r="BP398" s="87">
        <f>BP10+BP393+BP397</f>
        <v>78596.734700000001</v>
      </c>
      <c r="BQ398" s="87">
        <f>BQ10+BQ393+BQ397</f>
        <v>78596.734700000001</v>
      </c>
      <c r="BR398" s="87">
        <f>BR10+BR393+BR397</f>
        <v>7859.38339</v>
      </c>
      <c r="BS398" s="87">
        <f>BR398/BQ398*100</f>
        <v>9.999630926143297</v>
      </c>
      <c r="BT398" s="87">
        <f t="shared" ref="BT398:BV398" si="1176">BT10+BT391+BT393+BT397</f>
        <v>0</v>
      </c>
      <c r="BU398" s="87">
        <f t="shared" si="1176"/>
        <v>98884.081639999989</v>
      </c>
      <c r="BV398" s="87">
        <f t="shared" si="1176"/>
        <v>1500.22567</v>
      </c>
      <c r="BW398" s="87">
        <f>BV398/BU398*100</f>
        <v>1.5171558911390424</v>
      </c>
      <c r="BX398" s="87">
        <f>BX10+BX391+BX393+BX397</f>
        <v>1192480.3</v>
      </c>
      <c r="BY398" s="87">
        <f>BY10+BY391+BY393+BY397</f>
        <v>1174135.3400000001</v>
      </c>
      <c r="BZ398" s="87">
        <f>BZ10+BZ391+BZ393+BZ397</f>
        <v>280513.49583999999</v>
      </c>
      <c r="CA398" s="87">
        <f>BZ398/BY398*100</f>
        <v>23.891069988575588</v>
      </c>
      <c r="CB398" s="87">
        <f>CB10+CB391+CB393+CB397</f>
        <v>39000</v>
      </c>
      <c r="CC398" s="87">
        <f>CC10+CC391+CC393+CC397</f>
        <v>29000</v>
      </c>
      <c r="CD398" s="87">
        <f>CD10+CD391+CD393+CD397</f>
        <v>288.5</v>
      </c>
      <c r="CE398" s="87">
        <f>CD398/CC398*100</f>
        <v>0.9948275862068966</v>
      </c>
      <c r="CF398" s="87">
        <f>CF10+CF391+CF393+CF397</f>
        <v>46000</v>
      </c>
      <c r="CG398" s="87">
        <f>CG10+CG391+CG393+CG397</f>
        <v>53000</v>
      </c>
      <c r="CH398" s="87">
        <f>CH10+CH391+CH393+CH397</f>
        <v>1479.29998</v>
      </c>
      <c r="CI398" s="87">
        <f>CH398/CG398*100</f>
        <v>2.7911320377358493</v>
      </c>
      <c r="CJ398" s="87">
        <f>CJ10+CJ391+CJ393+CJ397</f>
        <v>20000</v>
      </c>
      <c r="CK398" s="87">
        <f>CK10+CK391+CK393+CK397</f>
        <v>20500</v>
      </c>
      <c r="CL398" s="87">
        <f>CL10+CL391+CL393+CL397</f>
        <v>1062.0999999999999</v>
      </c>
      <c r="CM398" s="87">
        <f>CL398/CK398*100</f>
        <v>5.1809756097560973</v>
      </c>
      <c r="CN398" s="87">
        <f>CN10+CN391+CN393+CN397</f>
        <v>10029.099999999999</v>
      </c>
      <c r="CO398" s="87">
        <f>CO10+CO391+CO393+CO397</f>
        <v>0</v>
      </c>
      <c r="CP398" s="87">
        <f>CP10+CP391+CP393+CP397</f>
        <v>0</v>
      </c>
      <c r="CQ398" s="87"/>
      <c r="CR398" s="87">
        <f>CR10+CR391+CR393+CR397</f>
        <v>0</v>
      </c>
      <c r="CS398" s="87">
        <f>CS10+CS391+CS393+CS397</f>
        <v>15229.101050000001</v>
      </c>
      <c r="CT398" s="87">
        <f>CT10+CT391+CT393+CT397</f>
        <v>15229.101050000001</v>
      </c>
      <c r="CU398" s="87">
        <f t="shared" ref="CU398" si="1177">CT398/CS398*100</f>
        <v>100</v>
      </c>
      <c r="CV398" s="87">
        <f>CV10+CV391+CV393+CV397</f>
        <v>0</v>
      </c>
      <c r="CW398" s="87">
        <f>CW10+CW391+CW393+CW397</f>
        <v>3545.9067700000001</v>
      </c>
      <c r="CX398" s="87">
        <f>CX10+CX391+CX393+CX397</f>
        <v>1063.7720399999998</v>
      </c>
      <c r="CY398" s="87">
        <f>CX398/CW398*100</f>
        <v>30.000000253813774</v>
      </c>
      <c r="CZ398" s="87">
        <f>CZ10+CZ391+CZ393+CZ397</f>
        <v>1424339.2999999998</v>
      </c>
      <c r="DA398" s="87">
        <f>DA10+DA391+DA393+DA397</f>
        <v>1497922.58439</v>
      </c>
      <c r="DB398" s="87">
        <f>DB10+DB391+DB393+DB397</f>
        <v>0</v>
      </c>
      <c r="DC398" s="87">
        <f>DB398/DA398*100</f>
        <v>0</v>
      </c>
      <c r="DD398" s="87">
        <f>DD10+DD393+DD397</f>
        <v>26525.9</v>
      </c>
      <c r="DE398" s="87">
        <f>DE10+DE393+DE397</f>
        <v>29473.295439999998</v>
      </c>
      <c r="DF398" s="87">
        <f>DF10+DF393+DF397</f>
        <v>0</v>
      </c>
      <c r="DG398" s="87">
        <f>DF398/DE398*100</f>
        <v>0</v>
      </c>
      <c r="DH398" s="87">
        <f>DH10+DH391+DH393+DH397</f>
        <v>378624.20799999998</v>
      </c>
      <c r="DI398" s="87">
        <f>DI10+DI391+DI393+DI397</f>
        <v>378624.20799999998</v>
      </c>
      <c r="DJ398" s="87">
        <f>DJ10+DJ391+DJ393+DJ397</f>
        <v>1055.9000000000001</v>
      </c>
      <c r="DK398" s="87">
        <f>DJ398/DI398*100</f>
        <v>0.27887810068393731</v>
      </c>
      <c r="DL398" s="87">
        <f>DL10+DL391+DL393+DL397</f>
        <v>8929</v>
      </c>
      <c r="DM398" s="87">
        <f>DM10+DM391+DM393+DM397</f>
        <v>8929</v>
      </c>
      <c r="DN398" s="87">
        <f>DN10+DN391+DN393+DN397</f>
        <v>84</v>
      </c>
      <c r="DO398" s="87">
        <f>DN398/DM398*100</f>
        <v>0.94075484376749918</v>
      </c>
      <c r="DP398" s="87">
        <f>DP10+DP391+DP393+DP397</f>
        <v>525831.13199999998</v>
      </c>
      <c r="DQ398" s="87">
        <f t="shared" ref="DQ398:DR398" si="1178">DQ10+DQ391+DQ393+DQ397</f>
        <v>525831.09358999995</v>
      </c>
      <c r="DR398" s="87">
        <f t="shared" si="1178"/>
        <v>425422.98295999999</v>
      </c>
      <c r="DS398" s="87">
        <f t="shared" ref="DS398" si="1179">DS10+DS393+DS397</f>
        <v>80.904873855122389</v>
      </c>
      <c r="DT398" s="87">
        <f>DT10+DT391+DT393+DT397</f>
        <v>510204.1</v>
      </c>
      <c r="DU398" s="87">
        <f t="shared" ref="DU398:DV398" si="1180">DU10+DU391+DU393+DU397</f>
        <v>1020408.1632599999</v>
      </c>
      <c r="DV398" s="87">
        <f t="shared" si="1180"/>
        <v>2817.9993999999997</v>
      </c>
      <c r="DW398" s="87">
        <f>DV398/DU398*100</f>
        <v>0.27616394120143606</v>
      </c>
      <c r="DX398" s="87">
        <f t="shared" ref="DX398" si="1181">DX10+DX391+DX393+DX397</f>
        <v>19500</v>
      </c>
      <c r="DY398" s="87">
        <f t="shared" ref="DY398:DZ398" si="1182">DY10+DY391+DY393+DY397</f>
        <v>19000</v>
      </c>
      <c r="DZ398" s="87">
        <f t="shared" si="1182"/>
        <v>495.99965000000003</v>
      </c>
      <c r="EA398" s="87">
        <f>DZ398/DY398*100</f>
        <v>2.6105244736842108</v>
      </c>
      <c r="EB398" s="87">
        <f t="shared" ref="EB398" si="1183">EB10+EB391+EB393+EB397</f>
        <v>42568.877550000005</v>
      </c>
      <c r="EC398" s="87">
        <f t="shared" ref="EC398:ED398" si="1184">EC10+EC391+EC393+EC397</f>
        <v>42568.877550000005</v>
      </c>
      <c r="ED398" s="87">
        <f t="shared" si="1184"/>
        <v>0</v>
      </c>
      <c r="EE398" s="87">
        <f t="shared" ref="EE398" si="1185">EE10+EE393+EE397</f>
        <v>0</v>
      </c>
      <c r="EF398" s="87">
        <f t="shared" ref="EF398:EG398" si="1186">EF10+EF391+EF393+EF397</f>
        <v>45166.326530000006</v>
      </c>
      <c r="EG398" s="87">
        <f t="shared" si="1186"/>
        <v>45166.326530000006</v>
      </c>
      <c r="EH398" s="87">
        <f t="shared" ref="EH398" si="1187">EH10+EH391+EH393+EH397</f>
        <v>37828.275760000004</v>
      </c>
      <c r="EI398" s="87">
        <f t="shared" ref="EI398" si="1188">EI10+EI393+EI397</f>
        <v>83.753270779889561</v>
      </c>
      <c r="EJ398" s="87">
        <f>EJ10+EJ391+EJ393+EJ397</f>
        <v>328627.85717000003</v>
      </c>
      <c r="EK398" s="87">
        <f t="shared" ref="EK398:EL398" si="1189">EK10+EK391+EK393+EK397</f>
        <v>328627.85717000003</v>
      </c>
      <c r="EL398" s="87">
        <f t="shared" si="1189"/>
        <v>81160.714290000004</v>
      </c>
      <c r="EM398" s="87">
        <f>EL398/EK398*100</f>
        <v>24.696845541008216</v>
      </c>
      <c r="EN398" s="87">
        <f>EN10+EN391+EN393+EN397</f>
        <v>531096.42960000003</v>
      </c>
      <c r="EO398" s="87">
        <f>EO10+EO391+EO393+EO397</f>
        <v>531096.42960000003</v>
      </c>
      <c r="EP398" s="87">
        <f>EP10+EP391+EP393+EP397</f>
        <v>531096.42960000003</v>
      </c>
      <c r="EQ398" s="87">
        <f>EP398/EO398*100</f>
        <v>100</v>
      </c>
      <c r="ER398" s="87">
        <f>ER10+ER391+ER393+ER397</f>
        <v>2002592.2</v>
      </c>
      <c r="ES398" s="87">
        <f t="shared" ref="ES398:ET398" si="1190">ES10+ES391+ES393+ES397</f>
        <v>2002592.2</v>
      </c>
      <c r="ET398" s="87">
        <f t="shared" si="1190"/>
        <v>131960.19304000001</v>
      </c>
      <c r="EU398" s="87">
        <f>ET398/ES398*100</f>
        <v>6.5894690411757324</v>
      </c>
      <c r="EV398" s="87">
        <f>EV10+EV391+EV393+EV397</f>
        <v>20578.979589999999</v>
      </c>
      <c r="EW398" s="87">
        <f>EW10+EW391+EW393+EW397</f>
        <v>20578.979589999999</v>
      </c>
      <c r="EX398" s="87">
        <f>EX10+EX391+EX393+EX397</f>
        <v>0</v>
      </c>
      <c r="EY398" s="87">
        <f>EX398/EW398*100</f>
        <v>0</v>
      </c>
      <c r="EZ398" s="87">
        <f>EZ10+EZ391+EZ393+EZ397</f>
        <v>31000</v>
      </c>
      <c r="FA398" s="87">
        <f>FA10+FA391+FA393+FA397</f>
        <v>31000</v>
      </c>
      <c r="FB398" s="87">
        <f>FB10+FB391+FB393+FB397</f>
        <v>31000</v>
      </c>
      <c r="FC398" s="87">
        <f>FB398/FA398*100</f>
        <v>100</v>
      </c>
      <c r="FD398" s="87">
        <f>FD10+FD391+FD393+FD397</f>
        <v>28534.489799999999</v>
      </c>
      <c r="FE398" s="87">
        <f>FE10+FE391+FE393+FE397</f>
        <v>28534.489799999999</v>
      </c>
      <c r="FF398" s="87">
        <f>FF10+FF391+FF393+FF397</f>
        <v>10204.081630000001</v>
      </c>
      <c r="FG398" s="87">
        <f>FF398/FE398*100</f>
        <v>35.760518942238107</v>
      </c>
      <c r="FH398" s="87">
        <f>FH10+FH391+FH393+FH397</f>
        <v>1500</v>
      </c>
      <c r="FI398" s="87">
        <f t="shared" ref="FI398:FJ398" si="1191">FI10+FI391+FI393+FI397</f>
        <v>1500</v>
      </c>
      <c r="FJ398" s="87">
        <f t="shared" si="1191"/>
        <v>1064.3900000000001</v>
      </c>
      <c r="FK398" s="87">
        <f>FJ398/FI398*100</f>
        <v>70.959333333333348</v>
      </c>
      <c r="FL398" s="87">
        <f>FL10+FL391+FL393+FL397</f>
        <v>322885.20409000001</v>
      </c>
      <c r="FM398" s="87">
        <f t="shared" ref="FM398" si="1192">FM10+FM391+FM393+FM397</f>
        <v>322885.20409000001</v>
      </c>
      <c r="FN398" s="87">
        <f t="shared" ref="FN398" si="1193">FN10+FN391+FN393+FN397</f>
        <v>126137.55851999999</v>
      </c>
      <c r="FO398" s="87">
        <f>FN398/FM398*100</f>
        <v>39.06575988066669</v>
      </c>
      <c r="FP398" s="87">
        <f>FP10+FP391+FP393+FP397</f>
        <v>217473.16326999999</v>
      </c>
      <c r="FQ398" s="87">
        <f t="shared" ref="FQ398" si="1194">FQ10+FQ391+FQ393+FQ397</f>
        <v>217473.16326999999</v>
      </c>
      <c r="FR398" s="87">
        <f t="shared" ref="FR398" si="1195">FR10+FR391+FR393+FR397</f>
        <v>0</v>
      </c>
      <c r="FS398" s="87">
        <f>FR398/FQ398*100</f>
        <v>0</v>
      </c>
      <c r="FT398" s="87">
        <f t="shared" ref="FT398:FU398" si="1196">FT10+FT391+FT393+FT397</f>
        <v>69514.399999999994</v>
      </c>
      <c r="FU398" s="87">
        <f t="shared" si="1196"/>
        <v>69514.399999999994</v>
      </c>
      <c r="FV398" s="87">
        <f t="shared" ref="FV398" si="1197">FV10+FV391+FV393+FV397</f>
        <v>0</v>
      </c>
      <c r="FW398" s="87">
        <f>FV398/FU398*100</f>
        <v>0</v>
      </c>
      <c r="FX398" s="87">
        <f>FX10+FX391+FX393+FX397</f>
        <v>689117.33</v>
      </c>
      <c r="FY398" s="87">
        <f t="shared" ref="FY398" si="1198">FY10+FY391+FY393+FY397</f>
        <v>689117.33</v>
      </c>
      <c r="FZ398" s="87">
        <f t="shared" ref="FZ398" si="1199">FZ10+FZ391+FZ393+FZ397</f>
        <v>678536.57347000006</v>
      </c>
      <c r="GA398" s="87">
        <f>FZ398/FY398*100</f>
        <v>98.464592882898501</v>
      </c>
      <c r="GB398" s="87">
        <f>GB10+GB391+GB393+GB397</f>
        <v>64567.473119999995</v>
      </c>
      <c r="GC398" s="87">
        <f t="shared" ref="GC398" si="1200">GC10+GC391+GC393+GC397</f>
        <v>64567.473119999995</v>
      </c>
      <c r="GD398" s="87">
        <f t="shared" ref="GD398" si="1201">GD10+GD391+GD393+GD397</f>
        <v>0</v>
      </c>
      <c r="GE398" s="87">
        <f>GD398/GC398*100</f>
        <v>0</v>
      </c>
      <c r="GF398" s="87">
        <f>GF10+GF391+GF393+GF397</f>
        <v>0</v>
      </c>
      <c r="GG398" s="87">
        <f t="shared" ref="GG398:GH398" si="1202">GG10+GG391+GG393+GG397</f>
        <v>16409.550570000003</v>
      </c>
      <c r="GH398" s="87">
        <f t="shared" si="1202"/>
        <v>0</v>
      </c>
      <c r="GI398" s="87">
        <f>GH398/GG398*100</f>
        <v>0</v>
      </c>
      <c r="GJ398" s="87">
        <f>GJ10+GJ391+GJ393+GJ397</f>
        <v>0</v>
      </c>
      <c r="GK398" s="87">
        <f t="shared" ref="GK398:GL398" si="1203">GK10+GK391+GK393+GK397</f>
        <v>79193.236150000012</v>
      </c>
      <c r="GL398" s="87">
        <f t="shared" si="1203"/>
        <v>1792.1</v>
      </c>
      <c r="GM398" s="87">
        <f>GL398/GK398*100</f>
        <v>2.2629457856799551</v>
      </c>
      <c r="GN398" s="87">
        <f>GN10+GN391+GN393+GN397</f>
        <v>0</v>
      </c>
      <c r="GO398" s="87">
        <f t="shared" ref="GO398:GP398" si="1204">GO10+GO391+GO393+GO397</f>
        <v>201387.75510000001</v>
      </c>
      <c r="GP398" s="87">
        <f t="shared" si="1204"/>
        <v>0</v>
      </c>
      <c r="GQ398" s="87">
        <f>GP398/GO398*100</f>
        <v>0</v>
      </c>
      <c r="GR398" s="87">
        <f>GR10+GR391+GR393+GR397</f>
        <v>34513.932580000001</v>
      </c>
      <c r="GS398" s="87">
        <f t="shared" ref="GS398:GT398" si="1205">GS10+GS391+GS393+GS397</f>
        <v>34513.932580000001</v>
      </c>
      <c r="GT398" s="87">
        <f t="shared" si="1205"/>
        <v>0</v>
      </c>
      <c r="GU398" s="87">
        <f>GT398/GS398*100</f>
        <v>0</v>
      </c>
      <c r="GV398" s="87">
        <f>GV10+GV391+GV393+GV397</f>
        <v>110000</v>
      </c>
      <c r="GW398" s="87">
        <f t="shared" ref="GW398:GX398" si="1206">GW10+GW391+GW393+GW397</f>
        <v>110000</v>
      </c>
      <c r="GX398" s="87">
        <f t="shared" si="1206"/>
        <v>0</v>
      </c>
      <c r="GY398" s="87">
        <f>GX398/GW398*100</f>
        <v>0</v>
      </c>
      <c r="GZ398" s="87">
        <f>GZ10+GZ391+GZ393+GZ397</f>
        <v>11632.653060000001</v>
      </c>
      <c r="HA398" s="87">
        <f t="shared" ref="HA398:HB398" si="1207">HA10+HA391+HA393+HA397</f>
        <v>11632.653060000001</v>
      </c>
      <c r="HB398" s="87">
        <f t="shared" si="1207"/>
        <v>11632.653060000001</v>
      </c>
      <c r="HC398" s="87">
        <f>HB398/HA398*100</f>
        <v>100</v>
      </c>
      <c r="HD398" s="87">
        <f>HD10+HD391+HD393+HD397</f>
        <v>28963.1194</v>
      </c>
      <c r="HE398" s="87">
        <f t="shared" ref="HE398:HF398" si="1208">HE10+HE391+HE393+HE397</f>
        <v>28963.1194</v>
      </c>
      <c r="HF398" s="87">
        <f t="shared" si="1208"/>
        <v>28963.1194</v>
      </c>
      <c r="HG398" s="87">
        <f>HF398/HE398*100</f>
        <v>100</v>
      </c>
      <c r="HH398" s="87">
        <f>HH10+HH391+HH393+HH397</f>
        <v>3010.20408</v>
      </c>
      <c r="HI398" s="87">
        <f t="shared" ref="HI398:HJ398" si="1209">HI10+HI391+HI393+HI397</f>
        <v>3010.20408</v>
      </c>
      <c r="HJ398" s="87">
        <f t="shared" si="1209"/>
        <v>3010.20408</v>
      </c>
      <c r="HK398" s="87">
        <f>HJ398/HI398*100</f>
        <v>100</v>
      </c>
      <c r="HL398" s="87">
        <f>HL10+HL391+HL393+HL397</f>
        <v>9183.6734699999997</v>
      </c>
      <c r="HM398" s="87">
        <f t="shared" ref="HM398:HN398" si="1210">HM10+HM391+HM393+HM397</f>
        <v>9183.6734699999997</v>
      </c>
      <c r="HN398" s="87">
        <f t="shared" si="1210"/>
        <v>9183.6734699999997</v>
      </c>
      <c r="HO398" s="87">
        <f>HN398/HM398*100</f>
        <v>100</v>
      </c>
      <c r="HP398" s="87">
        <f>HP10+HP391+HP393+HP397</f>
        <v>14434.7</v>
      </c>
      <c r="HQ398" s="87">
        <f t="shared" ref="HQ398:HR398" si="1211">HQ10+HQ391+HQ393+HQ397</f>
        <v>0</v>
      </c>
      <c r="HR398" s="87">
        <f t="shared" si="1211"/>
        <v>0</v>
      </c>
      <c r="HS398" s="87"/>
      <c r="HT398" s="87">
        <f>HT10+HT391+HT393+HT397</f>
        <v>0</v>
      </c>
      <c r="HU398" s="87">
        <f t="shared" ref="HU398:HV398" si="1212">HU10+HU391+HU393+HU397</f>
        <v>10684.720000000001</v>
      </c>
      <c r="HV398" s="87">
        <f t="shared" si="1212"/>
        <v>0</v>
      </c>
      <c r="HW398" s="87"/>
      <c r="HX398" s="87">
        <f>HX10+HX391+HX393+HX397</f>
        <v>0</v>
      </c>
      <c r="HY398" s="87">
        <f t="shared" ref="HY398:HZ398" si="1213">HY10+HY391+HY393+HY397</f>
        <v>350.00099999999998</v>
      </c>
      <c r="HZ398" s="87">
        <f t="shared" si="1213"/>
        <v>0</v>
      </c>
      <c r="IA398" s="87"/>
      <c r="IB398" s="87">
        <f>IB10+IB391+IB393+IB397</f>
        <v>0</v>
      </c>
      <c r="IC398" s="87">
        <f t="shared" ref="IC398:ID398" si="1214">IC10+IC391+IC393+IC397</f>
        <v>3400.0010000000002</v>
      </c>
      <c r="ID398" s="87">
        <f t="shared" si="1214"/>
        <v>0</v>
      </c>
      <c r="IE398" s="87"/>
      <c r="IF398" s="87">
        <f>IF10+IF391+IF393+IF397</f>
        <v>0</v>
      </c>
      <c r="IG398" s="87">
        <f t="shared" ref="IG398:IH398" si="1215">IG10+IG391+IG393+IG397</f>
        <v>139220.44938999999</v>
      </c>
      <c r="IH398" s="87">
        <f t="shared" si="1215"/>
        <v>0</v>
      </c>
      <c r="II398" s="87"/>
      <c r="IJ398" s="87">
        <f>IJ10+IJ391+IJ393+IJ397</f>
        <v>0</v>
      </c>
      <c r="IK398" s="87">
        <f t="shared" ref="IK398:IL398" si="1216">IK10+IK391+IK393+IK397</f>
        <v>619128.37080999999</v>
      </c>
      <c r="IL398" s="87">
        <f t="shared" si="1216"/>
        <v>0</v>
      </c>
      <c r="IM398" s="87"/>
    </row>
    <row r="399" spans="1:247" x14ac:dyDescent="0.25">
      <c r="C399" s="3"/>
      <c r="D399" s="3"/>
    </row>
    <row r="400" spans="1:247" ht="17.25" customHeight="1" x14ac:dyDescent="0.25">
      <c r="A400" s="433" t="s">
        <v>989</v>
      </c>
      <c r="B400" s="433"/>
      <c r="C400" s="433"/>
      <c r="D400" s="433"/>
      <c r="E400" s="433"/>
      <c r="F400" s="433"/>
      <c r="G400" s="433"/>
      <c r="H400" s="433"/>
      <c r="I400" s="433"/>
      <c r="J400" s="433"/>
      <c r="K400" s="433"/>
      <c r="L400" s="433"/>
      <c r="M400" s="433"/>
      <c r="N400" s="433"/>
      <c r="O400" s="433"/>
      <c r="P400" s="433"/>
      <c r="Q400" s="433"/>
      <c r="R400" s="433"/>
      <c r="S400" s="433"/>
      <c r="T400" s="433"/>
      <c r="U400" s="433"/>
      <c r="V400" s="433"/>
      <c r="W400" s="433"/>
      <c r="X400" s="90"/>
      <c r="Y400" s="91"/>
      <c r="Z400" s="91"/>
      <c r="AA400" s="91"/>
      <c r="AB400" s="91"/>
      <c r="AC400" s="91"/>
      <c r="AD400" s="91"/>
      <c r="AE400" s="91"/>
      <c r="AF400" s="91"/>
      <c r="AG400" s="170"/>
      <c r="AH400" s="170"/>
      <c r="AI400" s="170"/>
      <c r="AJ400" s="170"/>
      <c r="AO400" s="3"/>
      <c r="AT400" s="3"/>
    </row>
    <row r="401" spans="1:163" ht="20.25" customHeight="1" x14ac:dyDescent="0.25">
      <c r="A401" s="433" t="s">
        <v>987</v>
      </c>
      <c r="B401" s="433"/>
      <c r="C401" s="433"/>
      <c r="D401" s="433"/>
      <c r="E401" s="433"/>
      <c r="F401" s="433"/>
      <c r="G401" s="433"/>
      <c r="H401" s="433"/>
      <c r="I401" s="433"/>
      <c r="J401" s="433"/>
      <c r="K401" s="433"/>
      <c r="L401" s="433"/>
      <c r="M401" s="433"/>
      <c r="N401" s="433"/>
      <c r="O401" s="433"/>
      <c r="P401" s="433"/>
      <c r="Q401" s="433"/>
      <c r="R401" s="433"/>
      <c r="S401" s="433"/>
      <c r="T401" s="433"/>
      <c r="U401" s="433"/>
      <c r="V401" s="433"/>
      <c r="W401" s="433"/>
      <c r="X401" s="90"/>
      <c r="Y401" s="91"/>
      <c r="Z401" s="91"/>
      <c r="AA401" s="91"/>
      <c r="AB401" s="91"/>
      <c r="AC401" s="91"/>
      <c r="AD401" s="91"/>
      <c r="AE401" s="91"/>
      <c r="AF401" s="91"/>
      <c r="AG401" s="170"/>
      <c r="AH401" s="170"/>
      <c r="AI401" s="170"/>
      <c r="AJ401" s="170"/>
      <c r="AO401" s="3"/>
      <c r="AP401" s="3"/>
    </row>
    <row r="402" spans="1:163" ht="22.5" customHeight="1" x14ac:dyDescent="0.25">
      <c r="A402" s="433" t="s">
        <v>1073</v>
      </c>
      <c r="B402" s="433"/>
      <c r="C402" s="433"/>
      <c r="D402" s="433"/>
      <c r="E402" s="433"/>
      <c r="F402" s="433"/>
      <c r="G402" s="433"/>
      <c r="H402" s="433"/>
      <c r="I402" s="433"/>
      <c r="J402" s="433"/>
      <c r="K402" s="433"/>
      <c r="L402" s="433"/>
      <c r="M402" s="433"/>
      <c r="N402" s="433"/>
      <c r="O402" s="433"/>
      <c r="P402" s="433"/>
      <c r="Q402" s="433"/>
      <c r="R402" s="433"/>
      <c r="S402" s="433"/>
      <c r="T402" s="433"/>
      <c r="U402" s="433"/>
      <c r="V402" s="433"/>
      <c r="W402" s="433"/>
      <c r="X402" s="90"/>
      <c r="Y402" s="91"/>
      <c r="Z402" s="91"/>
      <c r="AA402" s="91"/>
      <c r="AB402" s="91"/>
      <c r="AC402" s="91"/>
      <c r="AD402" s="91"/>
      <c r="AE402" s="91"/>
      <c r="AF402" s="91"/>
      <c r="AG402" s="187"/>
      <c r="AH402" s="187"/>
      <c r="AI402" s="187"/>
      <c r="AJ402" s="187"/>
      <c r="AO402" s="3"/>
    </row>
    <row r="403" spans="1:163" ht="21" customHeight="1" x14ac:dyDescent="0.25">
      <c r="A403" s="433" t="s">
        <v>973</v>
      </c>
      <c r="B403" s="433"/>
      <c r="C403" s="433"/>
      <c r="D403" s="433"/>
      <c r="E403" s="433"/>
      <c r="F403" s="433"/>
      <c r="G403" s="433"/>
      <c r="H403" s="433"/>
      <c r="I403" s="433"/>
      <c r="J403" s="433"/>
      <c r="K403" s="433"/>
      <c r="L403" s="433"/>
      <c r="M403" s="433"/>
      <c r="N403" s="433"/>
      <c r="O403" s="433"/>
      <c r="P403" s="433"/>
      <c r="Q403" s="433"/>
      <c r="R403" s="433"/>
      <c r="S403" s="433"/>
      <c r="T403" s="433"/>
      <c r="U403" s="433"/>
      <c r="V403" s="433"/>
      <c r="W403" s="433"/>
      <c r="X403" s="91"/>
      <c r="Y403" s="91"/>
      <c r="Z403" s="91"/>
      <c r="AA403" s="91"/>
      <c r="AB403" s="91"/>
      <c r="AC403" s="91"/>
      <c r="AD403" s="91"/>
      <c r="AE403" s="91"/>
      <c r="AF403" s="91"/>
      <c r="AG403" s="170"/>
      <c r="AH403" s="170"/>
      <c r="AI403" s="170"/>
      <c r="AJ403" s="170"/>
    </row>
    <row r="404" spans="1:163" x14ac:dyDescent="0.25">
      <c r="C404" s="230"/>
      <c r="D404" s="230"/>
      <c r="E404" s="230"/>
      <c r="F404" s="230"/>
    </row>
    <row r="406" spans="1:163" x14ac:dyDescent="0.25">
      <c r="C406" s="3"/>
      <c r="D406" s="3"/>
      <c r="E406" s="3"/>
      <c r="F406" s="3"/>
      <c r="G406" s="3"/>
    </row>
    <row r="407" spans="1:163" x14ac:dyDescent="0.25">
      <c r="B407" s="29"/>
      <c r="C407" s="29"/>
      <c r="D407" s="29"/>
      <c r="E407" s="29"/>
      <c r="F407" s="29"/>
      <c r="G407" s="29"/>
      <c r="H407" s="29"/>
      <c r="I407" s="29"/>
      <c r="J407" s="29"/>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c r="BQ407" s="29"/>
      <c r="BR407" s="29"/>
      <c r="BS407" s="29"/>
      <c r="BT407" s="29"/>
      <c r="BU407" s="29"/>
      <c r="BV407" s="29"/>
      <c r="BW407" s="29"/>
      <c r="BX407" s="29"/>
      <c r="BY407" s="29"/>
      <c r="BZ407" s="29"/>
      <c r="CA407" s="29"/>
      <c r="CB407" s="29"/>
      <c r="CC407" s="29"/>
      <c r="CD407" s="29"/>
      <c r="CE407" s="29"/>
      <c r="CF407" s="29"/>
      <c r="CG407" s="29"/>
      <c r="CH407" s="29"/>
      <c r="CI407" s="29"/>
      <c r="CJ407" s="29"/>
      <c r="CK407" s="29"/>
      <c r="CL407" s="29"/>
      <c r="CM407" s="29"/>
      <c r="CN407" s="29"/>
      <c r="CO407" s="29"/>
      <c r="CP407" s="29"/>
      <c r="CQ407" s="29"/>
      <c r="CR407" s="29"/>
      <c r="CS407" s="29"/>
      <c r="CT407" s="29"/>
      <c r="CU407" s="29"/>
      <c r="CV407" s="29"/>
      <c r="CW407" s="29"/>
      <c r="CX407" s="29"/>
      <c r="CY407" s="29"/>
      <c r="CZ407" s="29"/>
      <c r="DA407" s="29"/>
      <c r="DB407" s="29"/>
      <c r="DC407" s="29"/>
      <c r="DD407" s="29"/>
      <c r="DE407" s="29"/>
      <c r="DF407" s="29"/>
      <c r="DG407" s="29"/>
      <c r="DH407" s="29"/>
      <c r="DI407" s="29"/>
      <c r="DJ407" s="29"/>
      <c r="DK407" s="29"/>
      <c r="DL407" s="29"/>
      <c r="DM407" s="29"/>
      <c r="DN407" s="29"/>
      <c r="DO407" s="29"/>
      <c r="DP407" s="29"/>
      <c r="DQ407" s="29"/>
      <c r="DR407" s="29"/>
      <c r="DS407" s="29"/>
      <c r="DT407" s="29"/>
      <c r="DU407" s="29"/>
      <c r="DV407" s="29"/>
      <c r="DW407" s="29"/>
      <c r="DX407" s="29"/>
      <c r="DY407" s="29"/>
      <c r="DZ407" s="29"/>
      <c r="EA407" s="29"/>
      <c r="EB407" s="29"/>
      <c r="EC407" s="29"/>
      <c r="ED407" s="29"/>
      <c r="EE407" s="29"/>
      <c r="EF407" s="29"/>
      <c r="EG407" s="29"/>
      <c r="EH407" s="29"/>
      <c r="EI407" s="29"/>
      <c r="EJ407" s="29"/>
      <c r="EK407" s="29"/>
      <c r="EL407" s="29"/>
      <c r="EM407" s="29"/>
      <c r="EN407" s="29"/>
      <c r="EO407" s="29"/>
      <c r="EP407" s="29"/>
      <c r="EQ407" s="29"/>
      <c r="ER407" s="29"/>
      <c r="ES407" s="29"/>
      <c r="ET407" s="29"/>
      <c r="EU407" s="29"/>
      <c r="EV407" s="29"/>
      <c r="EW407" s="29"/>
      <c r="EX407" s="29"/>
      <c r="EY407" s="29"/>
      <c r="EZ407" s="29"/>
      <c r="FA407" s="29"/>
      <c r="FB407" s="29"/>
      <c r="FC407" s="29"/>
      <c r="FD407" s="29"/>
      <c r="FE407" s="29"/>
      <c r="FF407" s="29"/>
      <c r="FG407" s="29"/>
    </row>
    <row r="408" spans="1:163" x14ac:dyDescent="0.25">
      <c r="C408" s="29"/>
      <c r="D408" s="29"/>
      <c r="E408" s="29"/>
      <c r="F408" s="29"/>
    </row>
  </sheetData>
  <mergeCells count="373">
    <mergeCell ref="HS7:HS9"/>
    <mergeCell ref="HH6:HK6"/>
    <mergeCell ref="HH7:HH9"/>
    <mergeCell ref="HI7:HI9"/>
    <mergeCell ref="HJ7:HJ9"/>
    <mergeCell ref="HK7:HK9"/>
    <mergeCell ref="HL6:HO6"/>
    <mergeCell ref="HL7:HL9"/>
    <mergeCell ref="HM7:HM9"/>
    <mergeCell ref="HN7:HN9"/>
    <mergeCell ref="HO7:HO9"/>
    <mergeCell ref="GA7:GA9"/>
    <mergeCell ref="DL6:DO6"/>
    <mergeCell ref="DL7:DL9"/>
    <mergeCell ref="DM7:DM9"/>
    <mergeCell ref="DN7:DN9"/>
    <mergeCell ref="DO7:DO9"/>
    <mergeCell ref="FT7:FT9"/>
    <mergeCell ref="FO7:FO9"/>
    <mergeCell ref="FP6:FS6"/>
    <mergeCell ref="FP7:FP9"/>
    <mergeCell ref="FZ7:FZ9"/>
    <mergeCell ref="FG7:FG9"/>
    <mergeCell ref="V1:W1"/>
    <mergeCell ref="BR4:BS4"/>
    <mergeCell ref="X6:AA6"/>
    <mergeCell ref="T6:W6"/>
    <mergeCell ref="V4:W4"/>
    <mergeCell ref="BH6:BK6"/>
    <mergeCell ref="BD6:BG6"/>
    <mergeCell ref="B2:W2"/>
    <mergeCell ref="H5:W5"/>
    <mergeCell ref="AZ6:BC6"/>
    <mergeCell ref="AJ6:AM6"/>
    <mergeCell ref="AN6:AQ6"/>
    <mergeCell ref="AR6:AU6"/>
    <mergeCell ref="AF6:AI6"/>
    <mergeCell ref="AB6:AE6"/>
    <mergeCell ref="AP1:AQ1"/>
    <mergeCell ref="BP6:BS6"/>
    <mergeCell ref="BL6:BO6"/>
    <mergeCell ref="AV6:AY6"/>
    <mergeCell ref="BJ1:BK1"/>
    <mergeCell ref="AD1:AE1"/>
    <mergeCell ref="AP4:AQ4"/>
    <mergeCell ref="AD4:AE4"/>
    <mergeCell ref="BF4:BG4"/>
    <mergeCell ref="AQ7:AQ9"/>
    <mergeCell ref="A5:A9"/>
    <mergeCell ref="B5:G6"/>
    <mergeCell ref="P6:S6"/>
    <mergeCell ref="H7:H9"/>
    <mergeCell ref="I7:I9"/>
    <mergeCell ref="N7:N9"/>
    <mergeCell ref="O7:O9"/>
    <mergeCell ref="R7:R9"/>
    <mergeCell ref="S7:S9"/>
    <mergeCell ref="G7:G9"/>
    <mergeCell ref="K7:K9"/>
    <mergeCell ref="B7:B9"/>
    <mergeCell ref="C7:E7"/>
    <mergeCell ref="H6:K6"/>
    <mergeCell ref="L6:O6"/>
    <mergeCell ref="J7:J9"/>
    <mergeCell ref="D8:E8"/>
    <mergeCell ref="C8:C9"/>
    <mergeCell ref="F7:F9"/>
    <mergeCell ref="U7:U9"/>
    <mergeCell ref="T7:T9"/>
    <mergeCell ref="AN7:AN9"/>
    <mergeCell ref="AG7:AG9"/>
    <mergeCell ref="Q7:Q9"/>
    <mergeCell ref="L7:L9"/>
    <mergeCell ref="M7:M9"/>
    <mergeCell ref="AM7:AM9"/>
    <mergeCell ref="AD7:AD9"/>
    <mergeCell ref="AE7:AE9"/>
    <mergeCell ref="AF7:AF9"/>
    <mergeCell ref="AO7:AO9"/>
    <mergeCell ref="P7:P9"/>
    <mergeCell ref="X7:X9"/>
    <mergeCell ref="AC7:AC9"/>
    <mergeCell ref="W7:W9"/>
    <mergeCell ref="V7:V9"/>
    <mergeCell ref="AH7:AH9"/>
    <mergeCell ref="AK7:AK9"/>
    <mergeCell ref="AI7:AI9"/>
    <mergeCell ref="AJ7:AJ9"/>
    <mergeCell ref="Y7:Y9"/>
    <mergeCell ref="Z7:Z9"/>
    <mergeCell ref="AA7:AA9"/>
    <mergeCell ref="AB7:AB9"/>
    <mergeCell ref="AL7:AL9"/>
    <mergeCell ref="BP7:BP9"/>
    <mergeCell ref="BM7:BM9"/>
    <mergeCell ref="BN7:BN9"/>
    <mergeCell ref="BL7:BL9"/>
    <mergeCell ref="BC7:BC9"/>
    <mergeCell ref="BB7:BB9"/>
    <mergeCell ref="AT7:AT9"/>
    <mergeCell ref="BA7:BA9"/>
    <mergeCell ref="BJ7:BJ9"/>
    <mergeCell ref="BK7:BK9"/>
    <mergeCell ref="AW7:AW9"/>
    <mergeCell ref="BD7:BD9"/>
    <mergeCell ref="BE7:BE9"/>
    <mergeCell ref="BF7:BF9"/>
    <mergeCell ref="AV7:AV9"/>
    <mergeCell ref="AZ7:AZ9"/>
    <mergeCell ref="AP7:AP9"/>
    <mergeCell ref="CD1:CE1"/>
    <mergeCell ref="CJ6:CM6"/>
    <mergeCell ref="FH6:FK6"/>
    <mergeCell ref="FH7:FH9"/>
    <mergeCell ref="FR7:FR9"/>
    <mergeCell ref="FF1:FG1"/>
    <mergeCell ref="BQ7:BQ9"/>
    <mergeCell ref="BR7:BR9"/>
    <mergeCell ref="DD6:DG6"/>
    <mergeCell ref="EF6:EI6"/>
    <mergeCell ref="ER6:EU6"/>
    <mergeCell ref="ER7:ER9"/>
    <mergeCell ref="ES7:ES9"/>
    <mergeCell ref="CX7:CX9"/>
    <mergeCell ref="CW7:CW9"/>
    <mergeCell ref="DG7:DG9"/>
    <mergeCell ref="DJ7:DJ9"/>
    <mergeCell ref="DI7:DI9"/>
    <mergeCell ref="DH7:DH9"/>
    <mergeCell ref="DY7:DY9"/>
    <mergeCell ref="DU7:DU9"/>
    <mergeCell ref="DV7:DV9"/>
    <mergeCell ref="CO7:CO9"/>
    <mergeCell ref="BZ7:BZ9"/>
    <mergeCell ref="FT6:FW6"/>
    <mergeCell ref="GB6:GE6"/>
    <mergeCell ref="FZ1:GA1"/>
    <mergeCell ref="FI7:FI9"/>
    <mergeCell ref="FJ7:FJ9"/>
    <mergeCell ref="FK7:FK9"/>
    <mergeCell ref="FU7:FU9"/>
    <mergeCell ref="FV7:FV9"/>
    <mergeCell ref="FW7:FW9"/>
    <mergeCell ref="FL6:FO6"/>
    <mergeCell ref="FL7:FL9"/>
    <mergeCell ref="FM7:FM9"/>
    <mergeCell ref="FN7:FN9"/>
    <mergeCell ref="FZ4:GA4"/>
    <mergeCell ref="FQ7:FQ9"/>
    <mergeCell ref="FS7:FS9"/>
    <mergeCell ref="GB7:GB9"/>
    <mergeCell ref="GC7:GC9"/>
    <mergeCell ref="GD7:GD9"/>
    <mergeCell ref="GE7:GE9"/>
    <mergeCell ref="FX6:GA6"/>
    <mergeCell ref="FX7:FX9"/>
    <mergeCell ref="FY7:FY9"/>
    <mergeCell ref="CH7:CH9"/>
    <mergeCell ref="CI7:CI9"/>
    <mergeCell ref="CJ7:CJ9"/>
    <mergeCell ref="CM7:CM9"/>
    <mergeCell ref="EA7:EA9"/>
    <mergeCell ref="EO7:EO9"/>
    <mergeCell ref="EP7:EP9"/>
    <mergeCell ref="EQ7:EQ9"/>
    <mergeCell ref="EE7:EE9"/>
    <mergeCell ref="CV7:CV9"/>
    <mergeCell ref="EL7:EL9"/>
    <mergeCell ref="DQ7:DQ9"/>
    <mergeCell ref="DP7:DP9"/>
    <mergeCell ref="DT7:DT9"/>
    <mergeCell ref="DX7:DX9"/>
    <mergeCell ref="EN7:EN9"/>
    <mergeCell ref="DW7:DW9"/>
    <mergeCell ref="DS7:DS9"/>
    <mergeCell ref="CN7:CN9"/>
    <mergeCell ref="CE7:CE9"/>
    <mergeCell ref="BX7:BX9"/>
    <mergeCell ref="CA7:CA9"/>
    <mergeCell ref="BT6:BW6"/>
    <mergeCell ref="EZ7:EZ9"/>
    <mergeCell ref="FA7:FA9"/>
    <mergeCell ref="FB7:FB9"/>
    <mergeCell ref="FC7:FC9"/>
    <mergeCell ref="DR7:DR9"/>
    <mergeCell ref="EF7:EF9"/>
    <mergeCell ref="CN6:CQ6"/>
    <mergeCell ref="CF6:CI6"/>
    <mergeCell ref="CB6:CE6"/>
    <mergeCell ref="CF7:CF9"/>
    <mergeCell ref="CG7:CG9"/>
    <mergeCell ref="CQ7:CQ9"/>
    <mergeCell ref="EI7:EI9"/>
    <mergeCell ref="EB7:EB9"/>
    <mergeCell ref="EC7:EC9"/>
    <mergeCell ref="ED7:ED9"/>
    <mergeCell ref="DZ7:DZ9"/>
    <mergeCell ref="EJ7:EJ9"/>
    <mergeCell ref="EK7:EK9"/>
    <mergeCell ref="EM7:EM9"/>
    <mergeCell ref="EK4:EM4"/>
    <mergeCell ref="GF6:GI6"/>
    <mergeCell ref="GF7:GF9"/>
    <mergeCell ref="GG7:GG9"/>
    <mergeCell ref="GH7:GH9"/>
    <mergeCell ref="GI7:GI9"/>
    <mergeCell ref="CP7:CP9"/>
    <mergeCell ref="DK7:DK9"/>
    <mergeCell ref="CZ7:CZ9"/>
    <mergeCell ref="FF7:FF9"/>
    <mergeCell ref="FD7:FD9"/>
    <mergeCell ref="FE7:FE9"/>
    <mergeCell ref="DH6:DK6"/>
    <mergeCell ref="DQ4:DS4"/>
    <mergeCell ref="EJ6:EM6"/>
    <mergeCell ref="EX7:EX9"/>
    <mergeCell ref="EY7:EY9"/>
    <mergeCell ref="ET7:ET9"/>
    <mergeCell ref="EU7:EU9"/>
    <mergeCell ref="EV7:EV9"/>
    <mergeCell ref="EW7:EW9"/>
    <mergeCell ref="FE4:FG4"/>
    <mergeCell ref="EZ6:FC6"/>
    <mergeCell ref="CX4:CY4"/>
    <mergeCell ref="A402:W402"/>
    <mergeCell ref="DC7:DC9"/>
    <mergeCell ref="DB7:DB9"/>
    <mergeCell ref="DA7:DA9"/>
    <mergeCell ref="DE7:DE9"/>
    <mergeCell ref="DF7:DF9"/>
    <mergeCell ref="DD7:DD9"/>
    <mergeCell ref="EG7:EG9"/>
    <mergeCell ref="EH7:EH9"/>
    <mergeCell ref="AY7:AY9"/>
    <mergeCell ref="BY7:BY9"/>
    <mergeCell ref="AU7:AU9"/>
    <mergeCell ref="AX7:AX9"/>
    <mergeCell ref="AR7:AR9"/>
    <mergeCell ref="AS7:AS9"/>
    <mergeCell ref="BG7:BG9"/>
    <mergeCell ref="BH7:BH9"/>
    <mergeCell ref="BI7:BI9"/>
    <mergeCell ref="BW7:BW9"/>
    <mergeCell ref="CK7:CK9"/>
    <mergeCell ref="CL7:CL9"/>
    <mergeCell ref="CB7:CB9"/>
    <mergeCell ref="CC7:CC9"/>
    <mergeCell ref="CD7:CD9"/>
    <mergeCell ref="GP1:GQ1"/>
    <mergeCell ref="GJ6:GM6"/>
    <mergeCell ref="GJ7:GJ9"/>
    <mergeCell ref="GK7:GK9"/>
    <mergeCell ref="GL7:GL9"/>
    <mergeCell ref="GM7:GM9"/>
    <mergeCell ref="GP4:GQ4"/>
    <mergeCell ref="GT1:GU1"/>
    <mergeCell ref="GR6:GU6"/>
    <mergeCell ref="GR7:GR9"/>
    <mergeCell ref="GS7:GS9"/>
    <mergeCell ref="GT7:GT9"/>
    <mergeCell ref="GU7:GU9"/>
    <mergeCell ref="GT4:GU4"/>
    <mergeCell ref="IJ6:IM6"/>
    <mergeCell ref="IJ7:IJ9"/>
    <mergeCell ref="IK7:IK9"/>
    <mergeCell ref="IL7:IL9"/>
    <mergeCell ref="IM7:IM9"/>
    <mergeCell ref="IB6:IE6"/>
    <mergeCell ref="IB7:IB9"/>
    <mergeCell ref="IC7:IC9"/>
    <mergeCell ref="ID7:ID9"/>
    <mergeCell ref="IE7:IE9"/>
    <mergeCell ref="IF6:II6"/>
    <mergeCell ref="IF7:IF9"/>
    <mergeCell ref="IG7:IG9"/>
    <mergeCell ref="IH7:IH9"/>
    <mergeCell ref="II7:II9"/>
    <mergeCell ref="CR6:CU6"/>
    <mergeCell ref="CR7:CR9"/>
    <mergeCell ref="CS7:CS9"/>
    <mergeCell ref="CT7:CT9"/>
    <mergeCell ref="CU7:CU9"/>
    <mergeCell ref="HT6:HW6"/>
    <mergeCell ref="HT7:HT9"/>
    <mergeCell ref="HU7:HU9"/>
    <mergeCell ref="HV7:HV9"/>
    <mergeCell ref="HW7:HW9"/>
    <mergeCell ref="GQ7:GQ9"/>
    <mergeCell ref="GV6:GY6"/>
    <mergeCell ref="GV7:GV9"/>
    <mergeCell ref="GW7:GW9"/>
    <mergeCell ref="GX7:GX9"/>
    <mergeCell ref="DP6:DS6"/>
    <mergeCell ref="DX6:EA6"/>
    <mergeCell ref="DT6:DW6"/>
    <mergeCell ref="EV6:EY6"/>
    <mergeCell ref="EN6:EQ6"/>
    <mergeCell ref="FD6:FG6"/>
    <mergeCell ref="CV6:CY6"/>
    <mergeCell ref="EB6:EE6"/>
    <mergeCell ref="CZ6:DC6"/>
    <mergeCell ref="HX6:IA6"/>
    <mergeCell ref="HX7:HX9"/>
    <mergeCell ref="HY7:HY9"/>
    <mergeCell ref="HZ7:HZ9"/>
    <mergeCell ref="IA7:IA9"/>
    <mergeCell ref="GN6:GQ6"/>
    <mergeCell ref="GN7:GN9"/>
    <mergeCell ref="GO7:GO9"/>
    <mergeCell ref="GP7:GP9"/>
    <mergeCell ref="GY7:GY9"/>
    <mergeCell ref="GZ6:HC6"/>
    <mergeCell ref="GZ7:GZ9"/>
    <mergeCell ref="HA7:HA9"/>
    <mergeCell ref="HB7:HB9"/>
    <mergeCell ref="HC7:HC9"/>
    <mergeCell ref="HD6:HG6"/>
    <mergeCell ref="HD7:HD9"/>
    <mergeCell ref="HE7:HE9"/>
    <mergeCell ref="HF7:HF9"/>
    <mergeCell ref="HG7:HG9"/>
    <mergeCell ref="HP6:HS6"/>
    <mergeCell ref="HP7:HP9"/>
    <mergeCell ref="HQ7:HQ9"/>
    <mergeCell ref="HR7:HR9"/>
    <mergeCell ref="BL2:CE2"/>
    <mergeCell ref="BL5:CE5"/>
    <mergeCell ref="CF2:CY2"/>
    <mergeCell ref="CF5:CY5"/>
    <mergeCell ref="CX1:CY1"/>
    <mergeCell ref="BZ4:CA4"/>
    <mergeCell ref="A400:W400"/>
    <mergeCell ref="A401:W401"/>
    <mergeCell ref="A403:W403"/>
    <mergeCell ref="X2:AQ2"/>
    <mergeCell ref="X5:AQ5"/>
    <mergeCell ref="AR2:BK2"/>
    <mergeCell ref="BH4:BI4"/>
    <mergeCell ref="BJ4:BK4"/>
    <mergeCell ref="AR5:BK5"/>
    <mergeCell ref="CB4:CC4"/>
    <mergeCell ref="CD4:CE4"/>
    <mergeCell ref="BT7:BT9"/>
    <mergeCell ref="BU7:BU9"/>
    <mergeCell ref="BV7:BV9"/>
    <mergeCell ref="CY7:CY9"/>
    <mergeCell ref="BS7:BS9"/>
    <mergeCell ref="BO7:BO9"/>
    <mergeCell ref="BX6:CA6"/>
    <mergeCell ref="EN2:FG2"/>
    <mergeCell ref="FH2:GA2"/>
    <mergeCell ref="GB5:GU5"/>
    <mergeCell ref="FH5:GA5"/>
    <mergeCell ref="GB2:GU2"/>
    <mergeCell ref="CZ5:DS5"/>
    <mergeCell ref="CZ2:DS2"/>
    <mergeCell ref="DT5:EM5"/>
    <mergeCell ref="IL1:IM1"/>
    <mergeCell ref="IJ5:IM5"/>
    <mergeCell ref="IJ2:IM2"/>
    <mergeCell ref="IH4:II4"/>
    <mergeCell ref="IL4:IM4"/>
    <mergeCell ref="GV5:HO5"/>
    <mergeCell ref="GV2:HO2"/>
    <mergeCell ref="HN1:HO1"/>
    <mergeCell ref="HN4:HO4"/>
    <mergeCell ref="HP5:II5"/>
    <mergeCell ref="HP2:II2"/>
    <mergeCell ref="IH1:II1"/>
    <mergeCell ref="EN5:FG5"/>
    <mergeCell ref="DR1:DS1"/>
    <mergeCell ref="DT2:EM2"/>
    <mergeCell ref="EL1:EM1"/>
  </mergeCells>
  <pageMargins left="0.31496062992125984" right="0.31496062992125984" top="0.35433070866141736" bottom="0.35433070866141736" header="0" footer="0"/>
  <pageSetup paperSize="9" scale="27" fitToWidth="0" orientation="portrait" r:id="rId1"/>
  <rowBreaks count="1" manualBreakCount="1">
    <brk id="147" max="246" man="1"/>
  </rowBreaks>
  <colBreaks count="12" manualBreakCount="12">
    <brk id="23" max="402" man="1"/>
    <brk id="43" max="402" man="1"/>
    <brk id="63" max="402" man="1"/>
    <brk id="83" max="402" man="1"/>
    <brk id="103" max="402" man="1"/>
    <brk id="123" max="402" man="1"/>
    <brk id="143" max="402" man="1"/>
    <brk id="163" max="402" man="1"/>
    <brk id="183" max="402" man="1"/>
    <brk id="203" max="402" man="1"/>
    <brk id="223" max="402" man="1"/>
    <brk id="243" max="40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F408"/>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P403" sqref="P403"/>
    </sheetView>
  </sheetViews>
  <sheetFormatPr defaultRowHeight="15.75" x14ac:dyDescent="0.25"/>
  <cols>
    <col min="1" max="1" width="32.375" style="13" customWidth="1"/>
    <col min="2" max="2" width="17" style="13" customWidth="1"/>
    <col min="3" max="3" width="16.25" style="2" customWidth="1"/>
    <col min="4" max="4" width="14.375" style="2" customWidth="1"/>
    <col min="5" max="5" width="14.875" style="2" customWidth="1"/>
    <col min="6" max="6" width="13.5" style="2" customWidth="1"/>
    <col min="7" max="15" width="13" style="2" customWidth="1"/>
    <col min="16" max="16" width="16.375" style="2" customWidth="1"/>
    <col min="17" max="17" width="13.5" style="2" customWidth="1"/>
    <col min="18" max="18" width="11.125" style="2" customWidth="1"/>
    <col min="19" max="19" width="12.375" style="2" customWidth="1"/>
    <col min="20" max="20" width="19.875" style="2" customWidth="1"/>
    <col min="21" max="21" width="20.25" style="2" customWidth="1"/>
    <col min="22" max="22" width="15.25" style="2" customWidth="1"/>
    <col min="23" max="23" width="12.75" style="2" customWidth="1"/>
    <col min="24" max="24" width="17" style="2" customWidth="1"/>
    <col min="25" max="25" width="13.5" style="2" customWidth="1"/>
    <col min="26" max="26" width="11.625" style="2" customWidth="1"/>
    <col min="27" max="27" width="12.375" style="2" customWidth="1"/>
    <col min="28" max="28" width="16.125" style="2" customWidth="1"/>
    <col min="29" max="29" width="14.625" style="2" customWidth="1"/>
    <col min="30" max="30" width="11.5" style="2" customWidth="1"/>
    <col min="31" max="31" width="12.25" style="2" customWidth="1"/>
    <col min="32" max="32" width="15.5" style="2" customWidth="1"/>
    <col min="33" max="33" width="14.625" style="2" customWidth="1"/>
    <col min="34" max="34" width="11.625" style="2" customWidth="1"/>
    <col min="35" max="35" width="12.25" style="2" customWidth="1"/>
    <col min="36" max="36" width="15.25" style="2" customWidth="1"/>
    <col min="37" max="37" width="13" style="2" customWidth="1"/>
    <col min="38" max="38" width="12.375" style="2" customWidth="1"/>
    <col min="39" max="39" width="13" style="2" customWidth="1"/>
    <col min="40" max="40" width="15.125" style="2" customWidth="1"/>
    <col min="41" max="41" width="17.375" style="2" customWidth="1"/>
    <col min="42" max="42" width="14.5" style="2" customWidth="1"/>
    <col min="43" max="43" width="13.875" style="2" customWidth="1"/>
    <col min="44" max="44" width="15.5" style="2" customWidth="1"/>
    <col min="45" max="45" width="14.75" style="2" customWidth="1"/>
    <col min="46" max="46" width="11.5" style="2" customWidth="1"/>
    <col min="47" max="47" width="12" style="2" customWidth="1"/>
    <col min="48" max="48" width="17.125" style="2" customWidth="1"/>
    <col min="49" max="49" width="15" style="2" customWidth="1"/>
    <col min="50" max="50" width="12.125" style="2" customWidth="1"/>
    <col min="51" max="51" width="12.5" style="2" customWidth="1"/>
    <col min="52" max="52" width="15.375" style="2" customWidth="1"/>
    <col min="53" max="53" width="16.875" style="2" customWidth="1"/>
    <col min="54" max="54" width="14.625" style="2" customWidth="1"/>
    <col min="55" max="55" width="12.25" style="2" customWidth="1"/>
    <col min="56" max="56" width="16.5" style="2" customWidth="1"/>
    <col min="57" max="57" width="14.625" style="2" customWidth="1"/>
    <col min="58" max="58" width="12.625" style="2" customWidth="1"/>
    <col min="59" max="59" width="12.375" style="2" customWidth="1"/>
    <col min="60" max="60" width="18.375" style="2" customWidth="1"/>
    <col min="61" max="61" width="14.75" style="2" customWidth="1"/>
    <col min="62" max="62" width="15.75" style="2" customWidth="1"/>
    <col min="63" max="63" width="11.625" style="2" customWidth="1"/>
    <col min="64" max="65" width="15.125" style="2" customWidth="1"/>
    <col min="66" max="66" width="13" style="2" customWidth="1"/>
    <col min="67" max="67" width="13.125" style="2" customWidth="1"/>
    <col min="68" max="68" width="15.375" style="2" customWidth="1"/>
    <col min="69" max="69" width="13.625" style="2" customWidth="1"/>
    <col min="70" max="71" width="11.625" style="2" customWidth="1"/>
    <col min="72" max="72" width="17.875" style="2" customWidth="1"/>
    <col min="73" max="73" width="16.375" style="2" customWidth="1"/>
    <col min="74" max="74" width="14.375" style="2" customWidth="1"/>
    <col min="75" max="75" width="13.625" style="2" customWidth="1"/>
    <col min="76" max="76" width="15.375" style="2" customWidth="1"/>
    <col min="77" max="77" width="13.75" style="2" customWidth="1"/>
    <col min="78" max="78" width="11.25" style="2" customWidth="1"/>
    <col min="79" max="79" width="12.625" style="2" customWidth="1"/>
    <col min="80" max="80" width="17.625" style="2" customWidth="1"/>
    <col min="81" max="81" width="16.25" style="2" customWidth="1"/>
    <col min="82" max="82" width="11.375" style="2" customWidth="1"/>
    <col min="83" max="83" width="14.875" style="2" customWidth="1"/>
    <col min="84" max="16384" width="9" style="4"/>
  </cols>
  <sheetData>
    <row r="1" spans="1:84" s="51" customFormat="1" ht="18" customHeight="1" x14ac:dyDescent="0.3">
      <c r="AL1" s="453" t="s">
        <v>88</v>
      </c>
      <c r="AM1" s="453"/>
      <c r="BA1" s="54"/>
      <c r="BD1" s="239"/>
      <c r="BF1" s="453" t="s">
        <v>88</v>
      </c>
      <c r="BG1" s="453"/>
      <c r="BH1" s="206"/>
      <c r="BZ1" s="453" t="s">
        <v>88</v>
      </c>
      <c r="CA1" s="453"/>
      <c r="CC1" s="454" t="s">
        <v>88</v>
      </c>
      <c r="CD1" s="454"/>
      <c r="CE1" s="454"/>
    </row>
    <row r="2" spans="1:84" s="2" customFormat="1" x14ac:dyDescent="0.25">
      <c r="A2" s="13"/>
      <c r="B2" s="13"/>
      <c r="BA2" s="55"/>
      <c r="BB2" s="55"/>
      <c r="BC2" s="55"/>
      <c r="BD2" s="55"/>
      <c r="BV2" s="56"/>
      <c r="BW2" s="56"/>
      <c r="BX2" s="56"/>
    </row>
    <row r="3" spans="1:84" s="2" customFormat="1" ht="90.75" customHeight="1" x14ac:dyDescent="0.25">
      <c r="A3" s="13"/>
      <c r="B3" s="385" t="s">
        <v>988</v>
      </c>
      <c r="C3" s="385"/>
      <c r="D3" s="385"/>
      <c r="E3" s="385"/>
      <c r="F3" s="385"/>
      <c r="G3" s="385"/>
      <c r="H3" s="385"/>
      <c r="I3" s="385"/>
      <c r="J3" s="385"/>
      <c r="K3" s="385"/>
      <c r="L3" s="385"/>
      <c r="M3" s="385"/>
      <c r="N3" s="385"/>
      <c r="O3" s="385"/>
      <c r="P3" s="385"/>
      <c r="Q3" s="385"/>
      <c r="R3" s="385"/>
      <c r="S3" s="385"/>
      <c r="T3" s="385" t="s">
        <v>988</v>
      </c>
      <c r="U3" s="385"/>
      <c r="V3" s="385"/>
      <c r="W3" s="385"/>
      <c r="X3" s="385"/>
      <c r="Y3" s="385"/>
      <c r="Z3" s="385"/>
      <c r="AA3" s="385"/>
      <c r="AB3" s="385"/>
      <c r="AC3" s="385"/>
      <c r="AD3" s="385"/>
      <c r="AE3" s="385"/>
      <c r="AF3" s="385"/>
      <c r="AG3" s="385"/>
      <c r="AH3" s="385"/>
      <c r="AI3" s="385"/>
      <c r="AJ3" s="385"/>
      <c r="AK3" s="385"/>
      <c r="AL3" s="385"/>
      <c r="AM3" s="385"/>
      <c r="AN3" s="385" t="s">
        <v>988</v>
      </c>
      <c r="AO3" s="385"/>
      <c r="AP3" s="385"/>
      <c r="AQ3" s="385"/>
      <c r="AR3" s="385"/>
      <c r="AS3" s="385"/>
      <c r="AT3" s="385"/>
      <c r="AU3" s="385"/>
      <c r="AV3" s="385"/>
      <c r="AW3" s="385"/>
      <c r="AX3" s="385"/>
      <c r="AY3" s="385"/>
      <c r="AZ3" s="385"/>
      <c r="BA3" s="385"/>
      <c r="BB3" s="385"/>
      <c r="BC3" s="385"/>
      <c r="BD3" s="385"/>
      <c r="BE3" s="385"/>
      <c r="BF3" s="385"/>
      <c r="BG3" s="385"/>
      <c r="BH3" s="385" t="s">
        <v>988</v>
      </c>
      <c r="BI3" s="385"/>
      <c r="BJ3" s="385"/>
      <c r="BK3" s="385"/>
      <c r="BL3" s="385"/>
      <c r="BM3" s="385"/>
      <c r="BN3" s="385"/>
      <c r="BO3" s="385"/>
      <c r="BP3" s="385"/>
      <c r="BQ3" s="385"/>
      <c r="BR3" s="385"/>
      <c r="BS3" s="385"/>
      <c r="BT3" s="385"/>
      <c r="BU3" s="385"/>
      <c r="BV3" s="385"/>
      <c r="BW3" s="385"/>
      <c r="BX3" s="385"/>
      <c r="BY3" s="385"/>
      <c r="BZ3" s="385"/>
      <c r="CA3" s="385"/>
      <c r="CB3" s="416" t="s">
        <v>988</v>
      </c>
      <c r="CC3" s="416"/>
      <c r="CD3" s="416"/>
      <c r="CE3" s="416"/>
    </row>
    <row r="4" spans="1:84" s="2" customFormat="1" ht="8.25" customHeight="1" x14ac:dyDescent="0.25">
      <c r="A4" s="13"/>
      <c r="B4" s="246"/>
      <c r="C4" s="246"/>
      <c r="D4" s="246"/>
      <c r="E4" s="246"/>
      <c r="F4" s="246"/>
      <c r="G4" s="246"/>
      <c r="H4" s="246"/>
      <c r="I4" s="246"/>
      <c r="J4" s="246"/>
      <c r="K4" s="246"/>
      <c r="L4" s="246"/>
      <c r="M4" s="246"/>
      <c r="N4" s="246"/>
      <c r="O4" s="246"/>
      <c r="P4" s="246"/>
      <c r="Q4" s="246"/>
      <c r="R4" s="246"/>
      <c r="S4" s="246"/>
      <c r="T4" s="385"/>
      <c r="U4" s="385"/>
      <c r="V4" s="385"/>
      <c r="W4" s="385"/>
      <c r="X4" s="385"/>
      <c r="Y4" s="385"/>
      <c r="Z4" s="385"/>
      <c r="AA4" s="385"/>
      <c r="AB4" s="385"/>
      <c r="AC4" s="385"/>
      <c r="AD4" s="385"/>
      <c r="AE4" s="385"/>
      <c r="AF4" s="385"/>
      <c r="AG4" s="385"/>
      <c r="AH4" s="385"/>
      <c r="AI4" s="385"/>
      <c r="AJ4" s="385"/>
      <c r="AK4" s="385"/>
      <c r="AL4" s="385"/>
      <c r="AM4" s="385"/>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row>
    <row r="5" spans="1:84" s="2" customFormat="1" ht="23.25" customHeight="1" x14ac:dyDescent="0.3">
      <c r="A5" s="5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57"/>
    </row>
    <row r="6" spans="1:84" s="2" customFormat="1" x14ac:dyDescent="0.25">
      <c r="A6" s="13"/>
      <c r="C6" s="3"/>
      <c r="D6" s="3"/>
      <c r="E6" s="3"/>
      <c r="F6" s="3"/>
      <c r="G6" s="3"/>
      <c r="H6" s="3"/>
      <c r="I6" s="3"/>
      <c r="J6" s="3"/>
      <c r="K6" s="3"/>
      <c r="L6" s="3"/>
      <c r="M6" s="3"/>
      <c r="N6" s="3"/>
      <c r="O6" s="3"/>
      <c r="P6" s="3"/>
      <c r="Q6" s="3"/>
      <c r="R6" s="432" t="s">
        <v>73</v>
      </c>
      <c r="S6" s="432"/>
      <c r="T6" s="3"/>
      <c r="U6" s="3"/>
      <c r="V6" s="3"/>
      <c r="W6" s="3"/>
      <c r="X6" s="3"/>
      <c r="Y6" s="3"/>
      <c r="Z6" s="3"/>
      <c r="AA6" s="3"/>
      <c r="AB6" s="3"/>
      <c r="AC6" s="3"/>
      <c r="AJ6" s="188"/>
      <c r="AL6" s="432" t="s">
        <v>73</v>
      </c>
      <c r="AM6" s="432"/>
      <c r="BD6" s="237"/>
      <c r="BF6" s="432" t="s">
        <v>73</v>
      </c>
      <c r="BG6" s="432"/>
      <c r="BH6" s="205"/>
      <c r="BZ6" s="432" t="s">
        <v>73</v>
      </c>
      <c r="CA6" s="432"/>
      <c r="CD6" s="432" t="s">
        <v>73</v>
      </c>
      <c r="CE6" s="432"/>
    </row>
    <row r="7" spans="1:84" s="2" customFormat="1" ht="17.25" customHeight="1" x14ac:dyDescent="0.25">
      <c r="A7" s="392" t="s">
        <v>74</v>
      </c>
      <c r="B7" s="392" t="s">
        <v>92</v>
      </c>
      <c r="C7" s="392"/>
      <c r="D7" s="392"/>
      <c r="E7" s="392"/>
      <c r="F7" s="392"/>
      <c r="G7" s="392"/>
      <c r="H7" s="388" t="s">
        <v>90</v>
      </c>
      <c r="I7" s="389"/>
      <c r="J7" s="389"/>
      <c r="K7" s="389"/>
      <c r="L7" s="389"/>
      <c r="M7" s="389"/>
      <c r="N7" s="389"/>
      <c r="O7" s="389"/>
      <c r="P7" s="389"/>
      <c r="Q7" s="389"/>
      <c r="R7" s="389"/>
      <c r="S7" s="389"/>
      <c r="T7" s="389" t="s">
        <v>90</v>
      </c>
      <c r="U7" s="389"/>
      <c r="V7" s="389"/>
      <c r="W7" s="389"/>
      <c r="X7" s="389"/>
      <c r="Y7" s="389"/>
      <c r="Z7" s="389"/>
      <c r="AA7" s="389"/>
      <c r="AB7" s="389"/>
      <c r="AC7" s="389"/>
      <c r="AD7" s="389"/>
      <c r="AE7" s="389"/>
      <c r="AF7" s="389"/>
      <c r="AG7" s="389"/>
      <c r="AH7" s="389"/>
      <c r="AI7" s="389"/>
      <c r="AJ7" s="389"/>
      <c r="AK7" s="389"/>
      <c r="AL7" s="389"/>
      <c r="AM7" s="390"/>
      <c r="AN7" s="388" t="s">
        <v>90</v>
      </c>
      <c r="AO7" s="389"/>
      <c r="AP7" s="389"/>
      <c r="AQ7" s="389"/>
      <c r="AR7" s="389"/>
      <c r="AS7" s="389"/>
      <c r="AT7" s="389"/>
      <c r="AU7" s="389"/>
      <c r="AV7" s="389"/>
      <c r="AW7" s="389"/>
      <c r="AX7" s="389"/>
      <c r="AY7" s="389"/>
      <c r="AZ7" s="389"/>
      <c r="BA7" s="389"/>
      <c r="BB7" s="389"/>
      <c r="BC7" s="389"/>
      <c r="BD7" s="389"/>
      <c r="BE7" s="389"/>
      <c r="BF7" s="389"/>
      <c r="BG7" s="389"/>
      <c r="BH7" s="389" t="s">
        <v>90</v>
      </c>
      <c r="BI7" s="389"/>
      <c r="BJ7" s="389"/>
      <c r="BK7" s="389"/>
      <c r="BL7" s="389"/>
      <c r="BM7" s="389"/>
      <c r="BN7" s="389"/>
      <c r="BO7" s="389"/>
      <c r="BP7" s="389"/>
      <c r="BQ7" s="389"/>
      <c r="BR7" s="389"/>
      <c r="BS7" s="389"/>
      <c r="BT7" s="389"/>
      <c r="BU7" s="389"/>
      <c r="BV7" s="389"/>
      <c r="BW7" s="389"/>
      <c r="BX7" s="389"/>
      <c r="BY7" s="389"/>
      <c r="BZ7" s="389"/>
      <c r="CA7" s="389"/>
      <c r="CB7" s="247"/>
      <c r="CC7" s="247"/>
      <c r="CD7" s="247"/>
      <c r="CE7" s="247"/>
    </row>
    <row r="8" spans="1:84" ht="236.25" customHeight="1" x14ac:dyDescent="0.25">
      <c r="A8" s="392"/>
      <c r="B8" s="392"/>
      <c r="C8" s="392"/>
      <c r="D8" s="392"/>
      <c r="E8" s="392"/>
      <c r="F8" s="392"/>
      <c r="G8" s="392"/>
      <c r="H8" s="449" t="s">
        <v>824</v>
      </c>
      <c r="I8" s="449"/>
      <c r="J8" s="449"/>
      <c r="K8" s="449"/>
      <c r="L8" s="449" t="s">
        <v>826</v>
      </c>
      <c r="M8" s="449"/>
      <c r="N8" s="449"/>
      <c r="O8" s="449"/>
      <c r="P8" s="449" t="s">
        <v>828</v>
      </c>
      <c r="Q8" s="449"/>
      <c r="R8" s="449"/>
      <c r="S8" s="449"/>
      <c r="T8" s="449" t="s">
        <v>830</v>
      </c>
      <c r="U8" s="449"/>
      <c r="V8" s="449"/>
      <c r="W8" s="449"/>
      <c r="X8" s="449" t="s">
        <v>834</v>
      </c>
      <c r="Y8" s="449"/>
      <c r="Z8" s="449"/>
      <c r="AA8" s="449"/>
      <c r="AB8" s="449" t="s">
        <v>832</v>
      </c>
      <c r="AC8" s="449"/>
      <c r="AD8" s="449"/>
      <c r="AE8" s="449"/>
      <c r="AF8" s="449" t="s">
        <v>836</v>
      </c>
      <c r="AG8" s="449"/>
      <c r="AH8" s="449"/>
      <c r="AI8" s="449"/>
      <c r="AJ8" s="449" t="s">
        <v>838</v>
      </c>
      <c r="AK8" s="449"/>
      <c r="AL8" s="449"/>
      <c r="AM8" s="449"/>
      <c r="AN8" s="449" t="s">
        <v>840</v>
      </c>
      <c r="AO8" s="449"/>
      <c r="AP8" s="449"/>
      <c r="AQ8" s="449"/>
      <c r="AR8" s="449" t="s">
        <v>842</v>
      </c>
      <c r="AS8" s="449"/>
      <c r="AT8" s="449"/>
      <c r="AU8" s="449"/>
      <c r="AV8" s="449" t="s">
        <v>844</v>
      </c>
      <c r="AW8" s="449"/>
      <c r="AX8" s="449"/>
      <c r="AY8" s="449"/>
      <c r="AZ8" s="449" t="s">
        <v>846</v>
      </c>
      <c r="BA8" s="449"/>
      <c r="BB8" s="449"/>
      <c r="BC8" s="449"/>
      <c r="BD8" s="449" t="s">
        <v>856</v>
      </c>
      <c r="BE8" s="449"/>
      <c r="BF8" s="449"/>
      <c r="BG8" s="449"/>
      <c r="BH8" s="449" t="s">
        <v>542</v>
      </c>
      <c r="BI8" s="449"/>
      <c r="BJ8" s="449"/>
      <c r="BK8" s="449"/>
      <c r="BL8" s="449" t="s">
        <v>852</v>
      </c>
      <c r="BM8" s="449"/>
      <c r="BN8" s="449"/>
      <c r="BO8" s="449"/>
      <c r="BP8" s="449" t="s">
        <v>859</v>
      </c>
      <c r="BQ8" s="449"/>
      <c r="BR8" s="449"/>
      <c r="BS8" s="449"/>
      <c r="BT8" s="449" t="s">
        <v>850</v>
      </c>
      <c r="BU8" s="449"/>
      <c r="BV8" s="449"/>
      <c r="BW8" s="449"/>
      <c r="BX8" s="449" t="s">
        <v>854</v>
      </c>
      <c r="BY8" s="449"/>
      <c r="BZ8" s="449"/>
      <c r="CA8" s="449"/>
      <c r="CB8" s="449" t="s">
        <v>848</v>
      </c>
      <c r="CC8" s="449"/>
      <c r="CD8" s="449"/>
      <c r="CE8" s="449"/>
    </row>
    <row r="9" spans="1:84" ht="34.5" customHeight="1" x14ac:dyDescent="0.25">
      <c r="A9" s="392"/>
      <c r="B9" s="392" t="s">
        <v>942</v>
      </c>
      <c r="C9" s="392" t="s">
        <v>645</v>
      </c>
      <c r="D9" s="392"/>
      <c r="E9" s="392"/>
      <c r="F9" s="392" t="s">
        <v>79</v>
      </c>
      <c r="G9" s="392" t="s">
        <v>6</v>
      </c>
      <c r="H9" s="449" t="s">
        <v>937</v>
      </c>
      <c r="I9" s="449" t="s">
        <v>944</v>
      </c>
      <c r="J9" s="449" t="s">
        <v>79</v>
      </c>
      <c r="K9" s="449" t="s">
        <v>6</v>
      </c>
      <c r="L9" s="449" t="s">
        <v>937</v>
      </c>
      <c r="M9" s="449" t="s">
        <v>944</v>
      </c>
      <c r="N9" s="449" t="s">
        <v>79</v>
      </c>
      <c r="O9" s="449" t="s">
        <v>6</v>
      </c>
      <c r="P9" s="449" t="s">
        <v>937</v>
      </c>
      <c r="Q9" s="449" t="s">
        <v>944</v>
      </c>
      <c r="R9" s="449" t="s">
        <v>79</v>
      </c>
      <c r="S9" s="449" t="s">
        <v>6</v>
      </c>
      <c r="T9" s="449" t="s">
        <v>937</v>
      </c>
      <c r="U9" s="449" t="s">
        <v>944</v>
      </c>
      <c r="V9" s="449" t="s">
        <v>79</v>
      </c>
      <c r="W9" s="449" t="s">
        <v>6</v>
      </c>
      <c r="X9" s="449" t="s">
        <v>937</v>
      </c>
      <c r="Y9" s="449" t="s">
        <v>944</v>
      </c>
      <c r="Z9" s="449" t="s">
        <v>79</v>
      </c>
      <c r="AA9" s="449" t="s">
        <v>6</v>
      </c>
      <c r="AB9" s="449" t="s">
        <v>937</v>
      </c>
      <c r="AC9" s="449" t="s">
        <v>944</v>
      </c>
      <c r="AD9" s="449" t="s">
        <v>79</v>
      </c>
      <c r="AE9" s="449" t="s">
        <v>6</v>
      </c>
      <c r="AF9" s="449" t="s">
        <v>937</v>
      </c>
      <c r="AG9" s="449" t="s">
        <v>944</v>
      </c>
      <c r="AH9" s="449" t="s">
        <v>79</v>
      </c>
      <c r="AI9" s="449" t="s">
        <v>6</v>
      </c>
      <c r="AJ9" s="449" t="s">
        <v>937</v>
      </c>
      <c r="AK9" s="449" t="s">
        <v>944</v>
      </c>
      <c r="AL9" s="449" t="s">
        <v>79</v>
      </c>
      <c r="AM9" s="449" t="s">
        <v>6</v>
      </c>
      <c r="AN9" s="449" t="s">
        <v>937</v>
      </c>
      <c r="AO9" s="449" t="s">
        <v>944</v>
      </c>
      <c r="AP9" s="449" t="s">
        <v>79</v>
      </c>
      <c r="AQ9" s="449" t="s">
        <v>6</v>
      </c>
      <c r="AR9" s="449" t="s">
        <v>937</v>
      </c>
      <c r="AS9" s="449" t="s">
        <v>944</v>
      </c>
      <c r="AT9" s="449" t="s">
        <v>79</v>
      </c>
      <c r="AU9" s="449" t="s">
        <v>6</v>
      </c>
      <c r="AV9" s="449" t="s">
        <v>937</v>
      </c>
      <c r="AW9" s="449" t="s">
        <v>944</v>
      </c>
      <c r="AX9" s="449" t="s">
        <v>79</v>
      </c>
      <c r="AY9" s="449" t="s">
        <v>6</v>
      </c>
      <c r="AZ9" s="449" t="s">
        <v>937</v>
      </c>
      <c r="BA9" s="449" t="s">
        <v>944</v>
      </c>
      <c r="BB9" s="449" t="s">
        <v>79</v>
      </c>
      <c r="BC9" s="449" t="s">
        <v>6</v>
      </c>
      <c r="BD9" s="449" t="s">
        <v>937</v>
      </c>
      <c r="BE9" s="449" t="s">
        <v>944</v>
      </c>
      <c r="BF9" s="449" t="s">
        <v>79</v>
      </c>
      <c r="BG9" s="449" t="s">
        <v>6</v>
      </c>
      <c r="BH9" s="449" t="s">
        <v>937</v>
      </c>
      <c r="BI9" s="449" t="s">
        <v>944</v>
      </c>
      <c r="BJ9" s="449" t="s">
        <v>79</v>
      </c>
      <c r="BK9" s="449" t="s">
        <v>6</v>
      </c>
      <c r="BL9" s="449" t="s">
        <v>937</v>
      </c>
      <c r="BM9" s="449" t="s">
        <v>944</v>
      </c>
      <c r="BN9" s="449" t="s">
        <v>79</v>
      </c>
      <c r="BO9" s="449" t="s">
        <v>6</v>
      </c>
      <c r="BP9" s="449" t="s">
        <v>937</v>
      </c>
      <c r="BQ9" s="449" t="s">
        <v>944</v>
      </c>
      <c r="BR9" s="449" t="s">
        <v>79</v>
      </c>
      <c r="BS9" s="449" t="s">
        <v>6</v>
      </c>
      <c r="BT9" s="449" t="s">
        <v>937</v>
      </c>
      <c r="BU9" s="449" t="s">
        <v>944</v>
      </c>
      <c r="BV9" s="449" t="s">
        <v>79</v>
      </c>
      <c r="BW9" s="449" t="s">
        <v>6</v>
      </c>
      <c r="BX9" s="449" t="s">
        <v>937</v>
      </c>
      <c r="BY9" s="449" t="s">
        <v>944</v>
      </c>
      <c r="BZ9" s="449" t="s">
        <v>79</v>
      </c>
      <c r="CA9" s="449" t="s">
        <v>6</v>
      </c>
      <c r="CB9" s="449" t="s">
        <v>937</v>
      </c>
      <c r="CC9" s="449" t="s">
        <v>944</v>
      </c>
      <c r="CD9" s="449" t="s">
        <v>79</v>
      </c>
      <c r="CE9" s="449" t="s">
        <v>6</v>
      </c>
    </row>
    <row r="10" spans="1:84" ht="24.75" customHeight="1" x14ac:dyDescent="0.25">
      <c r="A10" s="392"/>
      <c r="B10" s="392"/>
      <c r="C10" s="392" t="s">
        <v>649</v>
      </c>
      <c r="D10" s="392" t="s">
        <v>715</v>
      </c>
      <c r="E10" s="392"/>
      <c r="F10" s="392"/>
      <c r="G10" s="392"/>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9"/>
      <c r="AJ10" s="449"/>
      <c r="AK10" s="449"/>
      <c r="AL10" s="449"/>
      <c r="AM10" s="449"/>
      <c r="AN10" s="449"/>
      <c r="AO10" s="449"/>
      <c r="AP10" s="449"/>
      <c r="AQ10" s="449"/>
      <c r="AR10" s="449"/>
      <c r="AS10" s="449"/>
      <c r="AT10" s="449"/>
      <c r="AU10" s="449"/>
      <c r="AV10" s="449"/>
      <c r="AW10" s="449"/>
      <c r="AX10" s="449"/>
      <c r="AY10" s="449"/>
      <c r="AZ10" s="449"/>
      <c r="BA10" s="449"/>
      <c r="BB10" s="449"/>
      <c r="BC10" s="449"/>
      <c r="BD10" s="449"/>
      <c r="BE10" s="449"/>
      <c r="BF10" s="449"/>
      <c r="BG10" s="449"/>
      <c r="BH10" s="449"/>
      <c r="BI10" s="449"/>
      <c r="BJ10" s="449"/>
      <c r="BK10" s="449"/>
      <c r="BL10" s="449"/>
      <c r="BM10" s="449"/>
      <c r="BN10" s="449"/>
      <c r="BO10" s="449"/>
      <c r="BP10" s="449"/>
      <c r="BQ10" s="449"/>
      <c r="BR10" s="449"/>
      <c r="BS10" s="449"/>
      <c r="BT10" s="449"/>
      <c r="BU10" s="449"/>
      <c r="BV10" s="449"/>
      <c r="BW10" s="449"/>
      <c r="BX10" s="449"/>
      <c r="BY10" s="449"/>
      <c r="BZ10" s="449"/>
      <c r="CA10" s="449"/>
      <c r="CB10" s="449"/>
      <c r="CC10" s="449"/>
      <c r="CD10" s="449"/>
      <c r="CE10" s="449"/>
    </row>
    <row r="11" spans="1:84" ht="70.5" customHeight="1" x14ac:dyDescent="0.25">
      <c r="A11" s="392"/>
      <c r="B11" s="392"/>
      <c r="C11" s="392"/>
      <c r="D11" s="238" t="s">
        <v>752</v>
      </c>
      <c r="E11" s="238" t="s">
        <v>716</v>
      </c>
      <c r="F11" s="392"/>
      <c r="G11" s="392"/>
      <c r="H11" s="449"/>
      <c r="I11" s="449"/>
      <c r="J11" s="449"/>
      <c r="K11" s="449"/>
      <c r="L11" s="449"/>
      <c r="M11" s="449"/>
      <c r="N11" s="449"/>
      <c r="O11" s="449"/>
      <c r="P11" s="449"/>
      <c r="Q11" s="449"/>
      <c r="R11" s="449"/>
      <c r="S11" s="449"/>
      <c r="T11" s="449"/>
      <c r="U11" s="449"/>
      <c r="V11" s="449"/>
      <c r="W11" s="449"/>
      <c r="X11" s="449"/>
      <c r="Y11" s="449"/>
      <c r="Z11" s="449"/>
      <c r="AA11" s="449"/>
      <c r="AB11" s="449"/>
      <c r="AC11" s="449"/>
      <c r="AD11" s="449"/>
      <c r="AE11" s="449"/>
      <c r="AF11" s="449"/>
      <c r="AG11" s="449"/>
      <c r="AH11" s="449"/>
      <c r="AI11" s="449"/>
      <c r="AJ11" s="449"/>
      <c r="AK11" s="449"/>
      <c r="AL11" s="449"/>
      <c r="AM11" s="449"/>
      <c r="AN11" s="449"/>
      <c r="AO11" s="449"/>
      <c r="AP11" s="449"/>
      <c r="AQ11" s="449"/>
      <c r="AR11" s="449"/>
      <c r="AS11" s="449"/>
      <c r="AT11" s="449"/>
      <c r="AU11" s="449"/>
      <c r="AV11" s="449"/>
      <c r="AW11" s="449"/>
      <c r="AX11" s="449"/>
      <c r="AY11" s="449"/>
      <c r="AZ11" s="449"/>
      <c r="BA11" s="449"/>
      <c r="BB11" s="449"/>
      <c r="BC11" s="449"/>
      <c r="BD11" s="449"/>
      <c r="BE11" s="449"/>
      <c r="BF11" s="449"/>
      <c r="BG11" s="449"/>
      <c r="BH11" s="449"/>
      <c r="BI11" s="449"/>
      <c r="BJ11" s="449"/>
      <c r="BK11" s="449"/>
      <c r="BL11" s="449"/>
      <c r="BM11" s="449"/>
      <c r="BN11" s="449"/>
      <c r="BO11" s="449"/>
      <c r="BP11" s="449"/>
      <c r="BQ11" s="449"/>
      <c r="BR11" s="449"/>
      <c r="BS11" s="449"/>
      <c r="BT11" s="449"/>
      <c r="BU11" s="449"/>
      <c r="BV11" s="449"/>
      <c r="BW11" s="449"/>
      <c r="BX11" s="449"/>
      <c r="BY11" s="449"/>
      <c r="BZ11" s="449"/>
      <c r="CA11" s="449"/>
      <c r="CB11" s="449"/>
      <c r="CC11" s="449"/>
      <c r="CD11" s="449"/>
      <c r="CE11" s="449"/>
    </row>
    <row r="12" spans="1:84" ht="34.5" customHeight="1" x14ac:dyDescent="0.25">
      <c r="A12" s="99" t="s">
        <v>127</v>
      </c>
      <c r="B12" s="95">
        <f t="shared" ref="B12:B75" si="0">P12+X12+AB12+AF12+H12+T12+AJ12+AN12+AR12+AV12+AZ12+BD12+BH12+BL12+BP12+BT12+BX12+CB12+L12</f>
        <v>21823564</v>
      </c>
      <c r="C12" s="95">
        <f t="shared" ref="C12:C75" si="1">Q12+Y12+AC12+AG12+I12+U12+AK12+AO12+AS12+AW12+BA12+BE12+BI12+BM12+BQ12+BU12+BY12+CC12+M12</f>
        <v>22857790.369999997</v>
      </c>
      <c r="D12" s="95">
        <f t="shared" ref="D12:D75" si="2">Q12+Y12+AC12+AG12+I12+U12+AK12+AO12+AS12+AW12+BA12+BE12+BI12+BM12+BQ12+BU12+BY12+CC12+M12</f>
        <v>22857790.369999997</v>
      </c>
      <c r="E12" s="95"/>
      <c r="F12" s="95">
        <f t="shared" ref="F12:F75" si="3">R12+Z12+AD12+AH12+J12+V12+AL12+AP12+AT12+AX12+BB12+BF12+BJ12+BN12+BR12+BV12+BZ12+CD12+N12</f>
        <v>4301445.8379899981</v>
      </c>
      <c r="G12" s="95">
        <f t="shared" ref="G12:G31" si="4">F12/C12*100</f>
        <v>18.818292443680324</v>
      </c>
      <c r="H12" s="95">
        <f t="shared" ref="H12" si="5">H15+H19+H28+H42+H56+H60+H77+H83+H99+H104+H116+H125+H139+H151+H162+H174+H186+H199+H203+H215+H223+H230+H242+H255+H269+H276+H286+H296+H306+H315+H323+H333+H344+H352+H361+H374+H383</f>
        <v>213821.3</v>
      </c>
      <c r="I12" s="95">
        <f t="shared" ref="I12:J13" si="6">I15+I19+I28+I42+I56+I60+I77+I83+I99+I104+I116+I125+I139+I151+I162+I174+I186+I199+I203+I215+I223+I230+I242+I255+I269+I276+I286+I296+I306+I315+I323+I333+I344+I352+I361+I374+I383</f>
        <v>1386597.4000000001</v>
      </c>
      <c r="J12" s="95">
        <f t="shared" si="6"/>
        <v>195535.17947999993</v>
      </c>
      <c r="K12" s="95">
        <f>J12/I12*100</f>
        <v>14.101799086021646</v>
      </c>
      <c r="L12" s="95">
        <f t="shared" ref="L12" si="7">L15+L19+L28+L42+L56+L60+L77+L83+L99+L104+L116+L125+L139+L151+L162+L174+L186+L199+L203+L215+L223+L230+L242+L255+L269+L276+L286+L296+L306+L315+L323+L333+L344+L352+L361+L374+L383</f>
        <v>2094.5000000000005</v>
      </c>
      <c r="M12" s="95">
        <f t="shared" ref="M12:N13" si="8">M15+M19+M28+M42+M56+M60+M77+M83+M99+M104+M116+M125+M139+M151+M162+M174+M186+M199+M203+M215+M223+M230+M242+M255+M269+M276+M286+M296+M306+M315+M323+M333+M344+M352+M361+M374+M383</f>
        <v>4843.2000000000007</v>
      </c>
      <c r="N12" s="95">
        <f t="shared" si="8"/>
        <v>269.72341999999998</v>
      </c>
      <c r="O12" s="95">
        <f>N12/M12*100</f>
        <v>5.5691158738024429</v>
      </c>
      <c r="P12" s="95">
        <f t="shared" ref="P12" si="9">P15+P19+P28+P42+P56+P60+P77+P83+P99+P104+P116+P125+P139+P151+P162+P174+P186+P199+P203+P215+P223+P230+P242+P255+P269+P276+P286+P296+P306+P315+P323+P333+P344+P352+P361+P374+P383</f>
        <v>21464</v>
      </c>
      <c r="Q12" s="95">
        <f t="shared" ref="Q12:R13" si="10">Q15+Q19+Q28+Q42+Q56+Q60+Q77+Q83+Q99+Q104+Q116+Q125+Q139+Q151+Q162+Q174+Q186+Q199+Q203+Q215+Q223+Q230+Q242+Q255+Q269+Q276+Q286+Q296+Q306+Q315+Q323+Q333+Q344+Q352+Q361+Q374+Q383</f>
        <v>7461.7999999999993</v>
      </c>
      <c r="R12" s="95">
        <f t="shared" si="10"/>
        <v>763.6219000000001</v>
      </c>
      <c r="S12" s="95">
        <f>R12/Q12*100</f>
        <v>10.233749229408456</v>
      </c>
      <c r="T12" s="95">
        <f t="shared" ref="T12" si="11">T15+T19+T28+T42+T56+T60+T77+T83+T99+T104+T116+T125+T139+T151+T162+T174+T186+T199+T203+T215+T223+T230+T242+T255+T269+T276+T286+T296+T306+T315+T323+T333+T344+T352+T361+T374+T383</f>
        <v>14229.900000000001</v>
      </c>
      <c r="U12" s="95">
        <f t="shared" ref="U12:V13" si="12">U15+U19+U28+U42+U56+U60+U77+U83+U99+U104+U116+U125+U139+U151+U162+U174+U186+U199+U203+U215+U223+U230+U242+U255+U269+U276+U286+U296+U306+U315+U323+U333+U344+U352+U361+U374+U383</f>
        <v>14229.900000000001</v>
      </c>
      <c r="V12" s="95">
        <f t="shared" si="12"/>
        <v>2266.7269000000006</v>
      </c>
      <c r="W12" s="95">
        <f>V12/U12*100</f>
        <v>15.929324169530357</v>
      </c>
      <c r="X12" s="95">
        <f t="shared" ref="X12" si="13">X15+X19+X28+X42+X56+X60+X77+X83+X99+X104+X116+X125+X139+X151+X162+X174+X186+X199+X203+X215+X223+X230+X242+X255+X269+X276+X286+X296+X306+X315+X323+X333+X344+X352+X361+X374+X383</f>
        <v>8894.7999999999993</v>
      </c>
      <c r="Y12" s="95">
        <f t="shared" ref="Y12:Z13" si="14">Y15+Y19+Y28+Y42+Y56+Y60+Y77+Y83+Y99+Y104+Y116+Y125+Y139+Y151+Y162+Y174+Y186+Y199+Y203+Y215+Y223+Y230+Y242+Y255+Y269+Y276+Y286+Y296+Y306+Y315+Y323+Y333+Y344+Y352+Y361+Y374+Y383</f>
        <v>7624.9000000000015</v>
      </c>
      <c r="Z12" s="95">
        <f t="shared" si="14"/>
        <v>1187.8594800000001</v>
      </c>
      <c r="AA12" s="95">
        <f>Z12/Y12*100</f>
        <v>15.578689294285825</v>
      </c>
      <c r="AB12" s="95">
        <f t="shared" ref="AB12:AD13" si="15">AB15+AB19+AB28+AB42+AB56+AB60+AB77+AB83+AB99+AB104+AB116+AB125+AB139+AB151+AB162+AB174+AB186+AB199+AB203+AB215+AB223+AB230+AB242+AB255+AB269+AB276+AB286+AB296+AB306+AB315+AB323+AB333+AB344+AB352+AB361+AB374+AB383</f>
        <v>262697.5</v>
      </c>
      <c r="AC12" s="95">
        <f t="shared" si="15"/>
        <v>137114.5</v>
      </c>
      <c r="AD12" s="95">
        <f t="shared" si="15"/>
        <v>27392.32734</v>
      </c>
      <c r="AE12" s="95">
        <f>AD12/AC12*100</f>
        <v>19.977702825011214</v>
      </c>
      <c r="AF12" s="95">
        <f t="shared" ref="AF12" si="16">AF15+AF19+AF28+AF42+AF56+AF60+AF77+AF83+AF99+AF104+AF116+AF125+AF139+AF151+AF162+AF174+AF186+AF199+AF203+AF215+AF223+AF230+AF242+AF255+AF269+AF276+AF286+AF296+AF306+AF315+AF323+AF333+AF344+AF352+AF361+AF374+AF383</f>
        <v>4231082.3</v>
      </c>
      <c r="AG12" s="95">
        <f t="shared" ref="AG12:AH13" si="17">AG15+AG19+AG28+AG42+AG56+AG60+AG77+AG83+AG99+AG104+AG116+AG125+AG139+AG151+AG162+AG174+AG186+AG199+AG203+AG215+AG223+AG230+AG242+AG255+AG269+AG276+AG286+AG296+AG306+AG315+AG323+AG333+AG344+AG352+AG361+AG374+AG383</f>
        <v>4231082.3</v>
      </c>
      <c r="AH12" s="95">
        <f t="shared" si="17"/>
        <v>804152.38400000008</v>
      </c>
      <c r="AI12" s="95">
        <f>AH12/AG12*100</f>
        <v>19.005831770277787</v>
      </c>
      <c r="AJ12" s="95">
        <f t="shared" ref="AJ12" si="18">AJ15+AJ19+AJ28+AJ42+AJ56+AJ60+AJ77+AJ83+AJ99+AJ104+AJ116+AJ125+AJ139+AJ151+AJ162+AJ174+AJ186+AJ199+AJ203+AJ215+AJ223+AJ230+AJ242+AJ255+AJ269+AJ276+AJ286+AJ296+AJ306+AJ315+AJ323+AJ333+AJ344+AJ352+AJ361+AJ374+AJ383</f>
        <v>15358131.100000001</v>
      </c>
      <c r="AK12" s="95">
        <f t="shared" ref="AK12:AL13" si="19">AK15+AK19+AK28+AK42+AK56+AK60+AK77+AK83+AK99+AK104+AK116+AK125+AK139+AK151+AK162+AK174+AK186+AK199+AK203+AK215+AK223+AK230+AK242+AK255+AK269+AK276+AK286+AK296+AK306+AK315+AK323+AK333+AK344+AK352+AK361+AK374+AK383</f>
        <v>15358131.100000001</v>
      </c>
      <c r="AL12" s="95">
        <f t="shared" si="19"/>
        <v>2900252.1236099997</v>
      </c>
      <c r="AM12" s="95">
        <f>AL12/AK12*100</f>
        <v>18.884147457303573</v>
      </c>
      <c r="AN12" s="95">
        <f t="shared" ref="AN12" si="20">AN15+AN19+AN28+AN42+AN56+AN60+AN77+AN83+AN99+AN104+AN116+AN125+AN139+AN151+AN162+AN174+AN186+AN199+AN203+AN215+AN223+AN230+AN242+AN255+AN269+AN276+AN286+AN296+AN306+AN315+AN323+AN333+AN344+AN352+AN361+AN374+AN383</f>
        <v>82698.199999999983</v>
      </c>
      <c r="AO12" s="95">
        <f t="shared" ref="AO12:AP13" si="21">AO15+AO19+AO28+AO42+AO56+AO60+AO77+AO83+AO99+AO104+AO116+AO125+AO139+AO151+AO162+AO174+AO186+AO199+AO203+AO215+AO223+AO230+AO242+AO255+AO269+AO276+AO286+AO296+AO306+AO315+AO323+AO333+AO344+AO352+AO361+AO374+AO383</f>
        <v>82698.199999999983</v>
      </c>
      <c r="AP12" s="95">
        <f t="shared" si="21"/>
        <v>13345.20743</v>
      </c>
      <c r="AQ12" s="95">
        <f>AP12/AO12*100</f>
        <v>16.13724050825774</v>
      </c>
      <c r="AR12" s="95">
        <f t="shared" ref="AR12" si="22">AR15+AR19+AR28+AR42+AR56+AR60+AR77+AR83+AR99+AR104+AR116+AR125+AR139+AR151+AR162+AR174+AR186+AR199+AR203+AR215+AR223+AR230+AR242+AR255+AR269+AR276+AR286+AR296+AR306+AR315+AR323+AR333+AR344+AR352+AR361+AR374+AR383</f>
        <v>1228.6000000000001</v>
      </c>
      <c r="AS12" s="95">
        <f t="shared" ref="AS12:AT13" si="23">AS15+AS19+AS28+AS42+AS56+AS60+AS77+AS83+AS99+AS104+AS116+AS125+AS139+AS151+AS162+AS174+AS186+AS199+AS203+AS215+AS223+AS230+AS242+AS255+AS269+AS276+AS286+AS296+AS306+AS315+AS323+AS333+AS344+AS352+AS361+AS374+AS383</f>
        <v>1543.4</v>
      </c>
      <c r="AT12" s="95">
        <f t="shared" si="23"/>
        <v>33.876930000000002</v>
      </c>
      <c r="AU12" s="95">
        <f>AT12/AS12*100</f>
        <v>2.1949546455876634</v>
      </c>
      <c r="AV12" s="95">
        <f t="shared" ref="AV12" si="24">AV15+AV19+AV28+AV42+AV56+AV60+AV77+AV83+AV99+AV104+AV116+AV125+AV139+AV151+AV162+AV174+AV186+AV199+AV203+AV215+AV223+AV230+AV242+AV255+AV269+AV276+AV286+AV296+AV306+AV315+AV323+AV333+AV344+AV352+AV361+AV374+AV383</f>
        <v>42684.200000000004</v>
      </c>
      <c r="AW12" s="95">
        <f t="shared" ref="AW12:AX13" si="25">AW15+AW19+AW28+AW42+AW56+AW60+AW77+AW83+AW99+AW104+AW116+AW125+AW139+AW151+AW162+AW174+AW186+AW199+AW203+AW215+AW223+AW230+AW242+AW255+AW269+AW276+AW286+AW296+AW306+AW315+AW323+AW333+AW344+AW352+AW361+AW374+AW383</f>
        <v>42684.200000000004</v>
      </c>
      <c r="AX12" s="95">
        <f t="shared" si="25"/>
        <v>7597.3355499999971</v>
      </c>
      <c r="AY12" s="95">
        <f>AX12/AW12*100</f>
        <v>17.798940943018721</v>
      </c>
      <c r="AZ12" s="95">
        <f t="shared" ref="AZ12" si="26">AZ15+AZ19+AZ28+AZ42+AZ56+AZ60+AZ77+AZ83+AZ99+AZ104+AZ116+AZ125+AZ139+AZ151+AZ162+AZ174+AZ186+AZ199+AZ203+AZ215+AZ223+AZ230+AZ242+AZ255+AZ269+AZ276+AZ286+AZ296+AZ306+AZ315+AZ323+AZ333+AZ344+AZ352+AZ361+AZ374+AZ383</f>
        <v>28742.400000000016</v>
      </c>
      <c r="BA12" s="95">
        <f t="shared" ref="BA12:BB13" si="27">BA15+BA19+BA28+BA42+BA56+BA60+BA77+BA83+BA99+BA104+BA116+BA125+BA139+BA151+BA162+BA174+BA186+BA199+BA203+BA215+BA223+BA230+BA242+BA255+BA269+BA276+BA286+BA296+BA306+BA315+BA323+BA333+BA344+BA352+BA361+BA374+BA383</f>
        <v>28742.400000000016</v>
      </c>
      <c r="BB12" s="95">
        <f t="shared" si="27"/>
        <v>4484.6445000000003</v>
      </c>
      <c r="BC12" s="95">
        <f>BB12/BA12*100</f>
        <v>15.602888067802265</v>
      </c>
      <c r="BD12" s="95">
        <f t="shared" ref="BD12" si="28">BD15+BD19+BD28+BD42+BD56+BD60+BD77+BD83+BD99+BD104+BD116+BD125+BD139+BD151+BD162+BD174+BD186+BD199+BD203+BD215+BD223+BD230+BD242+BD255+BD269+BD276+BD286+BD296+BD306+BD315+BD323+BD333+BD344+BD352+BD361+BD374+BD383</f>
        <v>98904.199999999983</v>
      </c>
      <c r="BE12" s="95">
        <f t="shared" ref="BE12:BF13" si="29">BE15+BE19+BE28+BE42+BE56+BE60+BE77+BE83+BE99+BE104+BE116+BE125+BE139+BE151+BE162+BE174+BE186+BE199+BE203+BE215+BE223+BE230+BE242+BE255+BE269+BE276+BE286+BE296+BE306+BE315+BE323+BE333+BE344+BE352+BE361+BE374+BE383</f>
        <v>98146.069999999978</v>
      </c>
      <c r="BF12" s="95">
        <f t="shared" si="29"/>
        <v>24537.599999999999</v>
      </c>
      <c r="BG12" s="95">
        <f>BF12/BE12*100</f>
        <v>25.001102947881666</v>
      </c>
      <c r="BH12" s="95">
        <f t="shared" ref="BH12" si="30">BH15+BH19+BH28+BH42+BH56+BH60+BH77+BH83+BH99+BH104+BH116+BH125+BH139+BH151+BH162+BH174+BH186+BH199+BH203+BH215+BH223+BH230+BH242+BH255+BH269+BH276+BH286+BH296+BH306+BH315+BH323+BH333+BH344+BH352+BH361+BH374+BH383</f>
        <v>31914.199999999997</v>
      </c>
      <c r="BI12" s="95">
        <f t="shared" ref="BI12:BJ13" si="31">BI15+BI19+BI28+BI42+BI56+BI60+BI77+BI83+BI99+BI104+BI116+BI125+BI139+BI151+BI162+BI174+BI186+BI199+BI203+BI215+BI223+BI230+BI242+BI255+BI269+BI276+BI286+BI296+BI306+BI315+BI323+BI333+BI344+BI352+BI361+BI374+BI383</f>
        <v>31914.199999999997</v>
      </c>
      <c r="BJ12" s="95">
        <f t="shared" si="31"/>
        <v>5404.7611100000004</v>
      </c>
      <c r="BK12" s="95">
        <f>BJ12/BI12*100</f>
        <v>16.935286204886857</v>
      </c>
      <c r="BL12" s="95">
        <v>108110.30000000002</v>
      </c>
      <c r="BM12" s="95">
        <f t="shared" ref="BM12:BN13" si="32">BM15+BM19+BM28+BM42+BM56+BM60+BM77+BM83+BM99+BM104+BM116+BM125+BM139+BM151+BM162+BM174+BM186+BM199+BM203+BM215+BM223+BM230+BM242+BM255+BM269+BM276+BM286+BM296+BM306+BM315+BM323+BM333+BM344+BM352+BM361+BM374+BM383</f>
        <v>108110.30000000002</v>
      </c>
      <c r="BN12" s="95">
        <f t="shared" si="32"/>
        <v>16352.310700000004</v>
      </c>
      <c r="BO12" s="95">
        <f>BN12/BM12*100</f>
        <v>15.125580726350773</v>
      </c>
      <c r="BP12" s="95">
        <f t="shared" ref="BP12" si="33">BP15+BP19+BP28+BP42+BP56+BP60+BP77+BP83+BP99+BP104+BP116+BP125+BP139+BP151+BP162+BP174+BP186+BP199+BP203+BP215+BP223+BP230+BP242+BP255+BP269+BP276+BP286+BP296+BP306+BP315+BP323+BP333+BP344+BP352+BP361+BP374+BP383</f>
        <v>1255797.8</v>
      </c>
      <c r="BQ12" s="95">
        <f t="shared" ref="BQ12:BR13" si="34">BQ15+BQ19+BQ28+BQ42+BQ56+BQ60+BQ77+BQ83+BQ99+BQ104+BQ116+BQ125+BQ139+BQ151+BQ162+BQ174+BQ186+BQ199+BQ203+BQ215+BQ223+BQ230+BQ242+BQ255+BQ269+BQ276+BQ286+BQ296+BQ306+BQ315+BQ323+BQ333+BQ344+BQ352+BQ361+BQ374+BQ383</f>
        <v>1255797.8</v>
      </c>
      <c r="BR12" s="95">
        <f t="shared" si="34"/>
        <v>292557.51890000002</v>
      </c>
      <c r="BS12" s="95">
        <f>BR12/BQ12*100</f>
        <v>23.296546537985655</v>
      </c>
      <c r="BT12" s="95">
        <f t="shared" ref="BT12" si="35">BT15+BT19+BT28+BT42+BT56+BT60+BT77+BT83+BT99+BT104+BT116+BT125+BT139+BT151+BT162+BT174+BT186+BT199+BT203+BT215+BT223+BT230+BT242+BT255+BT269+BT276+BT286+BT296+BT306+BT315+BT323+BT333+BT344+BT352+BT361+BT374+BT383</f>
        <v>57176.2</v>
      </c>
      <c r="BU12" s="95">
        <f t="shared" ref="BU12:BV13" si="36">BU15+BU19+BU28+BU42+BU56+BU60+BU77+BU83+BU99+BU104+BU116+BU125+BU139+BU151+BU162+BU174+BU186+BU199+BU203+BU215+BU223+BU230+BU242+BU255+BU269+BU276+BU286+BU296+BU306+BU315+BU323+BU333+BU344+BU352+BU361+BU374+BU383</f>
        <v>57176.2</v>
      </c>
      <c r="BV12" s="95">
        <f t="shared" si="36"/>
        <v>5006.13015</v>
      </c>
      <c r="BW12" s="95">
        <f>BV12/BU12*100</f>
        <v>8.7556188588958346</v>
      </c>
      <c r="BX12" s="95">
        <f t="shared" ref="BX12" si="37">BX15+BX19+BX28+BX42+BX56+BX60+BX77+BX83+BX99+BX104+BX116+BX125+BX139+BX151+BX162+BX174+BX186+BX199+BX203+BX215+BX223+BX230+BX242+BX255+BX269+BX276+BX286+BX296+BX306+BX315+BX323+BX333+BX344+BX352+BX361+BX374+BX383</f>
        <v>1541.2999999999997</v>
      </c>
      <c r="BY12" s="95">
        <f t="shared" ref="BY12:BZ13" si="38">BY15+BY19+BY28+BY42+BY56+BY60+BY77+BY83+BY99+BY104+BY116+BY125+BY139+BY151+BY162+BY174+BY186+BY199+BY203+BY215+BY223+BY230+BY242+BY255+BY269+BY276+BY286+BY296+BY306+BY315+BY323+BY333+BY344+BY352+BY361+BY374+BY383</f>
        <v>1541.2999999999997</v>
      </c>
      <c r="BZ12" s="95">
        <f t="shared" si="38"/>
        <v>0</v>
      </c>
      <c r="CA12" s="95">
        <f>BZ12/BY12*100</f>
        <v>0</v>
      </c>
      <c r="CB12" s="95">
        <f t="shared" ref="CB12" si="39">CB15+CB19+CB28+CB42+CB56+CB60+CB77+CB83+CB99+CB104+CB116+CB125+CB139+CB151+CB162+CB174+CB186+CB199+CB203+CB215+CB223+CB230+CB242+CB255+CB269+CB276+CB286+CB296+CB306+CB315+CB323+CB333+CB344+CB352+CB361+CB374+CB383</f>
        <v>2351.1999999999998</v>
      </c>
      <c r="CC12" s="95">
        <f t="shared" ref="CC12:CD13" si="40">CC15+CC19+CC28+CC42+CC56+CC60+CC77+CC83+CC99+CC104+CC116+CC125+CC139+CC151+CC162+CC174+CC186+CC199+CC203+CC215+CC223+CC230+CC242+CC255+CC269+CC276+CC286+CC296+CC306+CC315+CC323+CC333+CC344+CC352+CC361+CC374+CC383</f>
        <v>2351.1999999999998</v>
      </c>
      <c r="CD12" s="95">
        <f t="shared" si="40"/>
        <v>306.50659000000002</v>
      </c>
      <c r="CE12" s="95">
        <f>CD12/CC12*100</f>
        <v>13.036176845865944</v>
      </c>
    </row>
    <row r="13" spans="1:84" ht="30.75" customHeight="1" x14ac:dyDescent="0.25">
      <c r="A13" s="99" t="s">
        <v>126</v>
      </c>
      <c r="B13" s="95">
        <f t="shared" si="0"/>
        <v>21715453.699999999</v>
      </c>
      <c r="C13" s="95">
        <f t="shared" si="1"/>
        <v>22749680.069999997</v>
      </c>
      <c r="D13" s="95">
        <f t="shared" si="2"/>
        <v>22749680.069999997</v>
      </c>
      <c r="E13" s="95"/>
      <c r="F13" s="95">
        <f t="shared" si="3"/>
        <v>4285093.5272899987</v>
      </c>
      <c r="G13" s="95">
        <f t="shared" si="4"/>
        <v>18.835840829870619</v>
      </c>
      <c r="H13" s="95">
        <f t="shared" ref="H13" si="41">H16+H20+H29+H43+H57+H61+H78+H84+H100+H105+H117+H126+H140+H152+H163+H175+H187+H200+H204+H216+H224+H231+H243+H256+H270+H277+H287+H297+H307+H316+H324+H334+H345+H353+H362+H375+H384</f>
        <v>213821.3</v>
      </c>
      <c r="I13" s="95">
        <f t="shared" si="6"/>
        <v>1386597.4000000001</v>
      </c>
      <c r="J13" s="95">
        <f t="shared" si="6"/>
        <v>195535.17947999993</v>
      </c>
      <c r="K13" s="95">
        <f>J13/I13*100</f>
        <v>14.101799086021646</v>
      </c>
      <c r="L13" s="95">
        <f t="shared" ref="L13" si="42">L16+L20+L29+L43+L57+L61+L78+L84+L100+L105+L117+L126+L140+L152+L163+L175+L187+L200+L204+L216+L224+L231+L243+L256+L270+L277+L287+L297+L307+L316+L324+L334+L345+L353+L362+L375+L384</f>
        <v>2094.5000000000005</v>
      </c>
      <c r="M13" s="95">
        <f t="shared" si="8"/>
        <v>4843.2000000000007</v>
      </c>
      <c r="N13" s="95">
        <f t="shared" si="8"/>
        <v>269.72341999999998</v>
      </c>
      <c r="O13" s="95">
        <f>N13/M13*100</f>
        <v>5.5691158738024429</v>
      </c>
      <c r="P13" s="95">
        <f t="shared" ref="P13" si="43">P16+P20+P29+P43+P57+P61+P78+P84+P100+P105+P117+P126+P140+P152+P163+P175+P187+P200+P204+P216+P224+P231+P243+P256+P270+P277+P287+P297+P307+P316+P324+P334+P345+P353+P362+P375+P384</f>
        <v>21464</v>
      </c>
      <c r="Q13" s="95">
        <f t="shared" si="10"/>
        <v>7461.7999999999993</v>
      </c>
      <c r="R13" s="95">
        <f t="shared" si="10"/>
        <v>763.6219000000001</v>
      </c>
      <c r="S13" s="95">
        <f>R13/Q13*100</f>
        <v>10.233749229408456</v>
      </c>
      <c r="T13" s="95">
        <f t="shared" ref="T13" si="44">T16+T20+T29+T43+T57+T61+T78+T84+T100+T105+T117+T126+T140+T152+T163+T175+T187+T200+T204+T216+T224+T231+T243+T256+T270+T277+T287+T297+T307+T316+T324+T334+T345+T353+T362+T375+T384</f>
        <v>14229.900000000001</v>
      </c>
      <c r="U13" s="95">
        <f t="shared" si="12"/>
        <v>14229.900000000001</v>
      </c>
      <c r="V13" s="95">
        <f t="shared" si="12"/>
        <v>2266.7269000000006</v>
      </c>
      <c r="W13" s="95">
        <f>V13/U13*100</f>
        <v>15.929324169530357</v>
      </c>
      <c r="X13" s="95">
        <f t="shared" ref="X13" si="45">X16+X20+X29+X43+X57+X61+X78+X84+X100+X105+X117+X126+X140+X152+X163+X175+X187+X200+X204+X216+X224+X231+X243+X256+X270+X277+X287+X297+X307+X316+X324+X334+X345+X353+X362+X375+X384</f>
        <v>8894.7999999999993</v>
      </c>
      <c r="Y13" s="95">
        <f t="shared" si="14"/>
        <v>7624.9000000000015</v>
      </c>
      <c r="Z13" s="95">
        <f t="shared" si="14"/>
        <v>1187.8594800000001</v>
      </c>
      <c r="AA13" s="95">
        <f>Z13/Y13*100</f>
        <v>15.578689294285825</v>
      </c>
      <c r="AB13" s="95">
        <f t="shared" si="15"/>
        <v>262697.5</v>
      </c>
      <c r="AC13" s="95">
        <f t="shared" si="15"/>
        <v>137114.5</v>
      </c>
      <c r="AD13" s="95">
        <f t="shared" si="15"/>
        <v>27392.32734</v>
      </c>
      <c r="AE13" s="95">
        <f>AD13/AC13*100</f>
        <v>19.977702825011214</v>
      </c>
      <c r="AF13" s="95">
        <f t="shared" ref="AF13" si="46">AF16+AF20+AF29+AF43+AF57+AF61+AF78+AF84+AF100+AF105+AF117+AF126+AF140+AF152+AF163+AF175+AF187+AF200+AF204+AF216+AF224+AF231+AF243+AF256+AF270+AF277+AF287+AF297+AF307+AF316+AF324+AF334+AF345+AF353+AF362+AF375+AF384</f>
        <v>4231082.3</v>
      </c>
      <c r="AG13" s="95">
        <f t="shared" si="17"/>
        <v>4231082.3</v>
      </c>
      <c r="AH13" s="95">
        <f t="shared" si="17"/>
        <v>804152.38400000008</v>
      </c>
      <c r="AI13" s="95">
        <f>AH13/AG13*100</f>
        <v>19.005831770277787</v>
      </c>
      <c r="AJ13" s="95">
        <f t="shared" ref="AJ13" si="47">AJ16+AJ20+AJ29+AJ43+AJ57+AJ61+AJ78+AJ84+AJ100+AJ105+AJ117+AJ126+AJ140+AJ152+AJ163+AJ175+AJ187+AJ200+AJ204+AJ216+AJ224+AJ231+AJ243+AJ256+AJ270+AJ277+AJ287+AJ297+AJ307+AJ316+AJ324+AJ334+AJ345+AJ353+AJ362+AJ375+AJ384</f>
        <v>15358131.100000001</v>
      </c>
      <c r="AK13" s="95">
        <f t="shared" si="19"/>
        <v>15358131.100000001</v>
      </c>
      <c r="AL13" s="95">
        <f t="shared" si="19"/>
        <v>2900252.1236099997</v>
      </c>
      <c r="AM13" s="95">
        <f>AL13/AK13*100</f>
        <v>18.884147457303573</v>
      </c>
      <c r="AN13" s="95">
        <f t="shared" ref="AN13" si="48">AN16+AN20+AN29+AN43+AN57+AN61+AN78+AN84+AN100+AN105+AN117+AN126+AN140+AN152+AN163+AN175+AN187+AN200+AN204+AN216+AN224+AN231+AN243+AN256+AN270+AN277+AN287+AN297+AN307+AN316+AN324+AN334+AN345+AN353+AN362+AN375+AN384</f>
        <v>82698.199999999983</v>
      </c>
      <c r="AO13" s="95">
        <f t="shared" si="21"/>
        <v>82698.199999999983</v>
      </c>
      <c r="AP13" s="95">
        <f t="shared" si="21"/>
        <v>13345.20743</v>
      </c>
      <c r="AQ13" s="95">
        <f>AP13/AO13*100</f>
        <v>16.13724050825774</v>
      </c>
      <c r="AR13" s="95">
        <f t="shared" ref="AR13" si="49">AR16+AR20+AR29+AR43+AR57+AR61+AR78+AR84+AR100+AR105+AR117+AR126+AR140+AR152+AR163+AR175+AR187+AR200+AR204+AR216+AR224+AR231+AR243+AR256+AR270+AR277+AR287+AR297+AR307+AR316+AR324+AR334+AR345+AR353+AR362+AR375+AR384</f>
        <v>1228.6000000000001</v>
      </c>
      <c r="AS13" s="95">
        <f t="shared" si="23"/>
        <v>1543.4</v>
      </c>
      <c r="AT13" s="95">
        <f t="shared" si="23"/>
        <v>33.876930000000002</v>
      </c>
      <c r="AU13" s="95">
        <f>AT13/AS13*100</f>
        <v>2.1949546455876634</v>
      </c>
      <c r="AV13" s="95">
        <f t="shared" ref="AV13" si="50">AV16+AV20+AV29+AV43+AV57+AV61+AV78+AV84+AV100+AV105+AV117+AV126+AV140+AV152+AV163+AV175+AV187+AV200+AV204+AV216+AV224+AV231+AV243+AV256+AV270+AV277+AV287+AV297+AV307+AV316+AV324+AV334+AV345+AV353+AV362+AV375+AV384</f>
        <v>42684.200000000004</v>
      </c>
      <c r="AW13" s="95">
        <f t="shared" si="25"/>
        <v>42684.200000000004</v>
      </c>
      <c r="AX13" s="95">
        <f t="shared" si="25"/>
        <v>7597.3355499999971</v>
      </c>
      <c r="AY13" s="95">
        <f>AX13/AW13*100</f>
        <v>17.798940943018721</v>
      </c>
      <c r="AZ13" s="95">
        <f t="shared" ref="AZ13" si="51">AZ16+AZ20+AZ29+AZ43+AZ57+AZ61+AZ78+AZ84+AZ100+AZ105+AZ117+AZ126+AZ140+AZ152+AZ163+AZ175+AZ187+AZ200+AZ204+AZ216+AZ224+AZ231+AZ243+AZ256+AZ270+AZ277+AZ287+AZ297+AZ307+AZ316+AZ324+AZ334+AZ345+AZ353+AZ362+AZ375+AZ384</f>
        <v>28742.400000000016</v>
      </c>
      <c r="BA13" s="95">
        <f t="shared" si="27"/>
        <v>28742.400000000016</v>
      </c>
      <c r="BB13" s="95">
        <f t="shared" si="27"/>
        <v>4484.6445000000003</v>
      </c>
      <c r="BC13" s="95">
        <f>BB13/BA13*100</f>
        <v>15.602888067802265</v>
      </c>
      <c r="BD13" s="95">
        <f t="shared" ref="BD13" si="52">BD16+BD20+BD29+BD43+BD57+BD61+BD78+BD84+BD100+BD105+BD117+BD126+BD140+BD152+BD163+BD175+BD187+BD200+BD204+BD216+BD224+BD231+BD243+BD256+BD270+BD277+BD287+BD297+BD307+BD316+BD324+BD334+BD345+BD353+BD362+BD375+BD384</f>
        <v>98904.199999999983</v>
      </c>
      <c r="BE13" s="95">
        <f t="shared" si="29"/>
        <v>98146.069999999978</v>
      </c>
      <c r="BF13" s="95">
        <f t="shared" si="29"/>
        <v>24537.599999999999</v>
      </c>
      <c r="BG13" s="95">
        <f>BF13/BE13*100</f>
        <v>25.001102947881666</v>
      </c>
      <c r="BH13" s="95">
        <f t="shared" ref="BH13" si="53">BH16+BH20+BH29+BH43+BH57+BH61+BH78+BH84+BH100+BH105+BH117+BH126+BH140+BH152+BH163+BH175+BH187+BH200+BH204+BH216+BH224+BH231+BH243+BH256+BH270+BH277+BH287+BH297+BH307+BH316+BH324+BH334+BH345+BH353+BH362+BH375+BH384</f>
        <v>31914.199999999997</v>
      </c>
      <c r="BI13" s="95">
        <f t="shared" si="31"/>
        <v>31914.199999999997</v>
      </c>
      <c r="BJ13" s="95">
        <f t="shared" si="31"/>
        <v>5404.7611100000004</v>
      </c>
      <c r="BK13" s="95">
        <f>BJ13/BI13*100</f>
        <v>16.935286204886857</v>
      </c>
      <c r="BL13" s="95">
        <v>0</v>
      </c>
      <c r="BM13" s="95">
        <f t="shared" si="32"/>
        <v>0</v>
      </c>
      <c r="BN13" s="95">
        <f t="shared" si="32"/>
        <v>0</v>
      </c>
      <c r="BO13" s="95"/>
      <c r="BP13" s="95">
        <f t="shared" ref="BP13" si="54">BP16+BP20+BP29+BP43+BP57+BP61+BP78+BP84+BP100+BP105+BP117+BP126+BP140+BP152+BP163+BP175+BP187+BP200+BP204+BP216+BP224+BP231+BP243+BP256+BP270+BP277+BP287+BP297+BP307+BP316+BP324+BP334+BP345+BP353+BP362+BP375+BP384</f>
        <v>1255797.8</v>
      </c>
      <c r="BQ13" s="95">
        <f t="shared" si="34"/>
        <v>1255797.8</v>
      </c>
      <c r="BR13" s="95">
        <f t="shared" si="34"/>
        <v>292557.51890000002</v>
      </c>
      <c r="BS13" s="95">
        <f>BR13/BQ13*100</f>
        <v>23.296546537985655</v>
      </c>
      <c r="BT13" s="95">
        <f>BT16+BT20+BT29+BT43+BT57+BT61+BT78+BT84+BT100+BT105+BT117+BT126+BT140+BT152+BT163+BT175+BT187+BT200+BT204+BT216+BT224+BT231+BT243+BT256+BT270+BT277+BT287+BT297+BT307+BT316+BT324+BT334+BT345+BT353+BT362+BT375+BT384</f>
        <v>57176.2</v>
      </c>
      <c r="BU13" s="95">
        <f t="shared" si="36"/>
        <v>57176.2</v>
      </c>
      <c r="BV13" s="95">
        <f t="shared" si="36"/>
        <v>5006.13015</v>
      </c>
      <c r="BW13" s="95">
        <f>BV13/BU13*100</f>
        <v>8.7556188588958346</v>
      </c>
      <c r="BX13" s="95">
        <f t="shared" ref="BX13" si="55">BX16+BX20+BX29+BX43+BX57+BX61+BX78+BX84+BX100+BX105+BX117+BX126+BX140+BX152+BX163+BX175+BX187+BX200+BX204+BX216+BX224+BX231+BX243+BX256+BX270+BX277+BX287+BX297+BX307+BX316+BX324+BX334+BX345+BX353+BX362+BX375+BX384</f>
        <v>1541.2999999999997</v>
      </c>
      <c r="BY13" s="95">
        <f t="shared" si="38"/>
        <v>1541.2999999999997</v>
      </c>
      <c r="BZ13" s="95">
        <f t="shared" si="38"/>
        <v>0</v>
      </c>
      <c r="CA13" s="95">
        <f>BZ13/BY13*100</f>
        <v>0</v>
      </c>
      <c r="CB13" s="95">
        <f t="shared" ref="CB13" si="56">CB16+CB20+CB29+CB43+CB57+CB61+CB78+CB84+CB100+CB105+CB117+CB126+CB140+CB152+CB163+CB175+CB187+CB200+CB204+CB216+CB224+CB231+CB243+CB256+CB270+CB277+CB287+CB297+CB307+CB316+CB324+CB334+CB345+CB353+CB362+CB375+CB384</f>
        <v>2351.1999999999998</v>
      </c>
      <c r="CC13" s="95">
        <f t="shared" si="40"/>
        <v>2351.1999999999998</v>
      </c>
      <c r="CD13" s="95">
        <f t="shared" si="40"/>
        <v>306.50659000000002</v>
      </c>
      <c r="CE13" s="95">
        <f>CD13/CC13*100</f>
        <v>13.036176845865944</v>
      </c>
    </row>
    <row r="14" spans="1:84" ht="24" customHeight="1" x14ac:dyDescent="0.25">
      <c r="A14" s="99" t="s">
        <v>84</v>
      </c>
      <c r="B14" s="95">
        <f t="shared" si="0"/>
        <v>108110.30000000002</v>
      </c>
      <c r="C14" s="95">
        <f t="shared" si="1"/>
        <v>108110.30000000002</v>
      </c>
      <c r="D14" s="95">
        <f t="shared" si="2"/>
        <v>108110.30000000002</v>
      </c>
      <c r="E14" s="95"/>
      <c r="F14" s="95">
        <f t="shared" si="3"/>
        <v>16352.310700000004</v>
      </c>
      <c r="G14" s="95">
        <f t="shared" si="4"/>
        <v>15.125580726350773</v>
      </c>
      <c r="H14" s="95">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95">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95">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95"/>
      <c r="L14" s="95">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95">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95">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95"/>
      <c r="P14" s="95">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95">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95">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95"/>
      <c r="T14" s="95">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95">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95">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95"/>
      <c r="X14" s="95">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95">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95">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95"/>
      <c r="AB14" s="95">
        <v>0</v>
      </c>
      <c r="AC14" s="95">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95">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95"/>
      <c r="AF14" s="95">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95">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95">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95"/>
      <c r="AJ14" s="95">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95">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95">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95"/>
      <c r="AN14" s="95">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95">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95">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95"/>
      <c r="AR14" s="95">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95">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95">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95"/>
      <c r="AV14" s="95">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95">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95">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95"/>
      <c r="AZ14" s="95">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95">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95">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95"/>
      <c r="BD14" s="95">
        <f>SUM(BD17:BD18)+SUM(BD21:BD27)+SUM(BD30:BD41)+SUM(BD44:BD55)+SUM(BD58:BD59)+SUM(BD62:BD76)+SUM(BD79:BD82)+SUM(BD85:BD98)+SUM(BD101:BD103)+SUM(BD106:BD115)+SUM(BD118:BD124)+SUM(BD127:BD138)+SUM(BD141:BD150)+SUM(BD153:BD161)+SUM(BD164:BD173)+SUM(BD176:BD185)+SUM(BD188:BD198)+SUM(BD201:BD202)+SUM(BD205:BD214)+SUM(BD217:BD222)+SUM(BD225:BD229)+SUM(BD232:BD241)+SUM(BD244:BD254)+SUM(BD257:BD268)+SUM(BD271:BD275)+SUM(BD278:BD285)+SUM(BD288:BD295)+SUM(BD298:BD305)+SUM(BD308:BD314)+SUM(BD317:BD322)+SUM(BD325:BD332)+SUM(BD335:BD343)+SUM(BD346:BD351)+SUM(BD354:BD360)+SUM(BD363:BD373)+SUM(BD376:BD382)+SUM(BD385:BD389)</f>
        <v>0</v>
      </c>
      <c r="BE14" s="95">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95">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95"/>
      <c r="BH14" s="95">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0</v>
      </c>
      <c r="BI14" s="95">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0</v>
      </c>
      <c r="BJ14" s="95">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0</v>
      </c>
      <c r="BK14" s="95"/>
      <c r="BL14" s="95">
        <v>108110.30000000002</v>
      </c>
      <c r="BM14" s="95">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108110.30000000002</v>
      </c>
      <c r="BN14" s="95">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16352.310700000004</v>
      </c>
      <c r="BO14" s="95">
        <f>BN14/BM14*100</f>
        <v>15.125580726350773</v>
      </c>
      <c r="BP14" s="95">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95">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95">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95"/>
      <c r="BT14" s="95">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95">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95">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95"/>
      <c r="BX14" s="95">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95">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95">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95"/>
      <c r="CB14" s="95">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95">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95">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95"/>
    </row>
    <row r="15" spans="1:84" s="32" customFormat="1" ht="30.75" customHeight="1" x14ac:dyDescent="0.25">
      <c r="A15" s="63" t="s">
        <v>116</v>
      </c>
      <c r="B15" s="76">
        <f t="shared" si="0"/>
        <v>302949.1999999999</v>
      </c>
      <c r="C15" s="76">
        <f t="shared" si="1"/>
        <v>319928.6999999999</v>
      </c>
      <c r="D15" s="76">
        <f t="shared" si="2"/>
        <v>319928.6999999999</v>
      </c>
      <c r="E15" s="76"/>
      <c r="F15" s="76">
        <f t="shared" si="3"/>
        <v>58181.189389999992</v>
      </c>
      <c r="G15" s="72">
        <f t="shared" si="4"/>
        <v>18.185673679791783</v>
      </c>
      <c r="H15" s="76">
        <f>SUM(H16:H18)</f>
        <v>3923.4</v>
      </c>
      <c r="I15" s="76">
        <f>SUM(I16:I18)</f>
        <v>21995.9</v>
      </c>
      <c r="J15" s="76">
        <f>SUM(J16:J18)</f>
        <v>2479.11058</v>
      </c>
      <c r="K15" s="72">
        <f>J15/I15*100</f>
        <v>11.270784919007633</v>
      </c>
      <c r="L15" s="76">
        <f>SUM(L16:L18)</f>
        <v>0</v>
      </c>
      <c r="M15" s="76">
        <f>SUM(M16:M18)</f>
        <v>87.8</v>
      </c>
      <c r="N15" s="76">
        <f>SUM(N16:N18)</f>
        <v>0</v>
      </c>
      <c r="O15" s="72">
        <f>N15/M15*100</f>
        <v>0</v>
      </c>
      <c r="P15" s="76">
        <f>SUM(P16:P18)</f>
        <v>206.4</v>
      </c>
      <c r="Q15" s="76">
        <f>SUM(Q16:Q18)</f>
        <v>0</v>
      </c>
      <c r="R15" s="76">
        <f>SUM(R16:R18)</f>
        <v>0</v>
      </c>
      <c r="S15" s="72"/>
      <c r="T15" s="76">
        <f>SUM(T16:T18)</f>
        <v>150.30000000000001</v>
      </c>
      <c r="U15" s="76">
        <f>SUM(U16:U18)</f>
        <v>150.30000000000001</v>
      </c>
      <c r="V15" s="76">
        <f>SUM(V16:V18)</f>
        <v>18.881599999999999</v>
      </c>
      <c r="W15" s="72">
        <f>V15/U15*100</f>
        <v>12.562608117099133</v>
      </c>
      <c r="X15" s="76">
        <f>SUM(X16:X18)</f>
        <v>61</v>
      </c>
      <c r="Y15" s="76">
        <f>SUM(Y16:Y18)</f>
        <v>51.7</v>
      </c>
      <c r="Z15" s="76">
        <f>SUM(Z16:Z18)</f>
        <v>6.4032299999999998</v>
      </c>
      <c r="AA15" s="72">
        <f>Z15/Y15*100</f>
        <v>12.385357833655705</v>
      </c>
      <c r="AB15" s="76">
        <f>SUM(AB16:AB18)</f>
        <v>1052.8</v>
      </c>
      <c r="AC15" s="76">
        <f>SUM(AC16:AC18)</f>
        <v>87.7</v>
      </c>
      <c r="AD15" s="76">
        <f>SUM(AD16:AD18)</f>
        <v>19.58746</v>
      </c>
      <c r="AE15" s="72">
        <f>AD15/AC15*100</f>
        <v>22.33461801596351</v>
      </c>
      <c r="AF15" s="76">
        <f>SUM(AF16:AF18)</f>
        <v>32871.699999999997</v>
      </c>
      <c r="AG15" s="76">
        <f>SUM(AG16:AG18)</f>
        <v>32871.699999999997</v>
      </c>
      <c r="AH15" s="76">
        <f>SUM(AH16:AH18)</f>
        <v>5861.6675300000006</v>
      </c>
      <c r="AI15" s="72">
        <f>AH15/AG15*100</f>
        <v>17.831957367583669</v>
      </c>
      <c r="AJ15" s="76">
        <f>SUM(AJ16:AJ18)</f>
        <v>238612.2</v>
      </c>
      <c r="AK15" s="76">
        <f>SUM(AK16:AK18)</f>
        <v>238612.2</v>
      </c>
      <c r="AL15" s="76">
        <f>SUM(AL16:AL18)</f>
        <v>43867.080710000002</v>
      </c>
      <c r="AM15" s="72">
        <f>AL15/AK15*100</f>
        <v>18.384257263459286</v>
      </c>
      <c r="AN15" s="76">
        <f>SUM(AN16:AN18)</f>
        <v>755.8</v>
      </c>
      <c r="AO15" s="76">
        <f>SUM(AO16:AO18)</f>
        <v>755.8</v>
      </c>
      <c r="AP15" s="76">
        <f>SUM(AP16:AP18)</f>
        <v>130.56464</v>
      </c>
      <c r="AQ15" s="71">
        <f>AP15/AO15*100</f>
        <v>17.275025138925642</v>
      </c>
      <c r="AR15" s="76">
        <f t="shared" ref="AR15" si="57">SUM(AR16:AR18)</f>
        <v>0</v>
      </c>
      <c r="AS15" s="76">
        <f t="shared" ref="AS15:BF15" si="58">SUM(AS16:AS18)</f>
        <v>0</v>
      </c>
      <c r="AT15" s="76">
        <f t="shared" si="58"/>
        <v>0</v>
      </c>
      <c r="AU15" s="76">
        <f t="shared" si="58"/>
        <v>0</v>
      </c>
      <c r="AV15" s="76">
        <f t="shared" ref="AV15" si="59">SUM(AV16:AV18)</f>
        <v>755.8</v>
      </c>
      <c r="AW15" s="76">
        <f t="shared" si="58"/>
        <v>755.8</v>
      </c>
      <c r="AX15" s="76">
        <f t="shared" si="58"/>
        <v>131.58421999999999</v>
      </c>
      <c r="AY15" s="76">
        <f t="shared" si="58"/>
        <v>17.409925906324425</v>
      </c>
      <c r="AZ15" s="76">
        <f t="shared" ref="AZ15" si="60">SUM(AZ16:AZ18)</f>
        <v>755.8</v>
      </c>
      <c r="BA15" s="76">
        <f t="shared" si="58"/>
        <v>755.8</v>
      </c>
      <c r="BB15" s="76">
        <f t="shared" si="58"/>
        <v>143.15962999999999</v>
      </c>
      <c r="BC15" s="76">
        <f t="shared" si="58"/>
        <v>18.941469965599364</v>
      </c>
      <c r="BD15" s="76">
        <f t="shared" ref="BD15" si="61">SUM(BD16:BD18)</f>
        <v>988.2</v>
      </c>
      <c r="BE15" s="76">
        <f t="shared" si="58"/>
        <v>988.2</v>
      </c>
      <c r="BF15" s="76">
        <f t="shared" si="58"/>
        <v>247.2</v>
      </c>
      <c r="BG15" s="72">
        <f>BF15/BE15*100</f>
        <v>25.015179113539766</v>
      </c>
      <c r="BH15" s="76">
        <f t="shared" ref="BH15" si="62">SUM(BH16:BH18)</f>
        <v>0</v>
      </c>
      <c r="BI15" s="76">
        <f t="shared" ref="BI15:BN15" si="63">SUM(BI16:BI18)</f>
        <v>0</v>
      </c>
      <c r="BJ15" s="76">
        <f t="shared" si="63"/>
        <v>0</v>
      </c>
      <c r="BK15" s="76">
        <f t="shared" si="63"/>
        <v>0</v>
      </c>
      <c r="BL15" s="76">
        <v>2183.3000000000002</v>
      </c>
      <c r="BM15" s="76">
        <f t="shared" si="63"/>
        <v>2183.3000000000002</v>
      </c>
      <c r="BN15" s="76">
        <f t="shared" si="63"/>
        <v>424.69779</v>
      </c>
      <c r="BO15" s="71">
        <f>BN15/BM15*100</f>
        <v>19.452104154261896</v>
      </c>
      <c r="BP15" s="76">
        <f>SUM(BP16:BP18)</f>
        <v>20276.8</v>
      </c>
      <c r="BQ15" s="76">
        <f>SUM(BQ16:BQ18)</f>
        <v>20276.8</v>
      </c>
      <c r="BR15" s="76">
        <f>SUM(BR16:BR18)</f>
        <v>4851.2520000000004</v>
      </c>
      <c r="BS15" s="72">
        <f>BR15/BQ15*100</f>
        <v>23.925136116152455</v>
      </c>
      <c r="BT15" s="76">
        <f>SUM(BT16:BT18)</f>
        <v>339.6</v>
      </c>
      <c r="BU15" s="76">
        <f>SUM(BU16:BU18)</f>
        <v>339.6</v>
      </c>
      <c r="BV15" s="76">
        <f>SUM(BV16:BV18)</f>
        <v>0</v>
      </c>
      <c r="BW15" s="72">
        <f>BV15/BU15*100</f>
        <v>0</v>
      </c>
      <c r="BX15" s="76">
        <f>SUM(BX16:BX18)</f>
        <v>16.100000000000001</v>
      </c>
      <c r="BY15" s="76">
        <f>SUM(BY16:BY18)</f>
        <v>16.100000000000001</v>
      </c>
      <c r="BZ15" s="76">
        <f>SUM(BZ16:BZ18)</f>
        <v>0</v>
      </c>
      <c r="CA15" s="72">
        <f>BZ15/BY15*100</f>
        <v>0</v>
      </c>
      <c r="CB15" s="76"/>
      <c r="CC15" s="76"/>
      <c r="CD15" s="76"/>
      <c r="CE15" s="72"/>
    </row>
    <row r="16" spans="1:84" ht="30" customHeight="1" x14ac:dyDescent="0.25">
      <c r="A16" s="16" t="s">
        <v>115</v>
      </c>
      <c r="B16" s="77">
        <f t="shared" si="0"/>
        <v>300765.89999999991</v>
      </c>
      <c r="C16" s="77">
        <f t="shared" si="1"/>
        <v>317745.39999999991</v>
      </c>
      <c r="D16" s="77">
        <f t="shared" si="2"/>
        <v>317745.39999999991</v>
      </c>
      <c r="E16" s="77"/>
      <c r="F16" s="77">
        <f t="shared" si="3"/>
        <v>57756.491599999994</v>
      </c>
      <c r="G16" s="73">
        <f t="shared" si="4"/>
        <v>18.17697175159735</v>
      </c>
      <c r="H16" s="73">
        <v>3923.4</v>
      </c>
      <c r="I16" s="73">
        <v>21995.9</v>
      </c>
      <c r="J16" s="73">
        <v>2479.11058</v>
      </c>
      <c r="K16" s="73">
        <f>J16/I16*100</f>
        <v>11.270784919007633</v>
      </c>
      <c r="L16" s="73"/>
      <c r="M16" s="73">
        <v>87.8</v>
      </c>
      <c r="N16" s="73">
        <v>0</v>
      </c>
      <c r="O16" s="73">
        <f>N16/M16*100</f>
        <v>0</v>
      </c>
      <c r="P16" s="73">
        <v>206.4</v>
      </c>
      <c r="Q16" s="73"/>
      <c r="R16" s="73"/>
      <c r="S16" s="73"/>
      <c r="T16" s="73">
        <v>150.30000000000001</v>
      </c>
      <c r="U16" s="73">
        <v>150.30000000000001</v>
      </c>
      <c r="V16" s="73">
        <v>18.881599999999999</v>
      </c>
      <c r="W16" s="73">
        <f>V16/U16*100</f>
        <v>12.562608117099133</v>
      </c>
      <c r="X16" s="73">
        <v>61</v>
      </c>
      <c r="Y16" s="73">
        <v>51.7</v>
      </c>
      <c r="Z16" s="73">
        <v>6.4032299999999998</v>
      </c>
      <c r="AA16" s="73">
        <f>Z16/Y16*100</f>
        <v>12.385357833655705</v>
      </c>
      <c r="AB16" s="73">
        <v>1052.8</v>
      </c>
      <c r="AC16" s="73">
        <v>87.7</v>
      </c>
      <c r="AD16" s="73">
        <v>19.58746</v>
      </c>
      <c r="AE16" s="73">
        <f>AD16/AC16*100</f>
        <v>22.33461801596351</v>
      </c>
      <c r="AF16" s="73">
        <v>32871.699999999997</v>
      </c>
      <c r="AG16" s="73">
        <v>32871.699999999997</v>
      </c>
      <c r="AH16" s="73">
        <v>5861.6675300000006</v>
      </c>
      <c r="AI16" s="73">
        <f>AH16/AG16*100</f>
        <v>17.831957367583669</v>
      </c>
      <c r="AJ16" s="73">
        <v>238612.2</v>
      </c>
      <c r="AK16" s="73">
        <v>238612.2</v>
      </c>
      <c r="AL16" s="73">
        <v>43867.080710000002</v>
      </c>
      <c r="AM16" s="73">
        <f>AL16/AK16*100</f>
        <v>18.384257263459286</v>
      </c>
      <c r="AN16" s="73">
        <v>755.8</v>
      </c>
      <c r="AO16" s="73">
        <v>755.8</v>
      </c>
      <c r="AP16" s="73">
        <v>130.56464</v>
      </c>
      <c r="AQ16" s="74">
        <f>AP16/AO16*100</f>
        <v>17.275025138925642</v>
      </c>
      <c r="AR16" s="73"/>
      <c r="AS16" s="73"/>
      <c r="AT16" s="73"/>
      <c r="AU16" s="73"/>
      <c r="AV16" s="73">
        <v>755.8</v>
      </c>
      <c r="AW16" s="73">
        <v>755.8</v>
      </c>
      <c r="AX16" s="73">
        <v>131.58421999999999</v>
      </c>
      <c r="AY16" s="73">
        <f>AX16/AW16*100</f>
        <v>17.409925906324425</v>
      </c>
      <c r="AZ16" s="73">
        <v>755.8</v>
      </c>
      <c r="BA16" s="73">
        <v>755.8</v>
      </c>
      <c r="BB16" s="73">
        <v>143.15962999999999</v>
      </c>
      <c r="BC16" s="73">
        <f>BB16/BA16*100</f>
        <v>18.941469965599364</v>
      </c>
      <c r="BD16" s="73">
        <v>988.2</v>
      </c>
      <c r="BE16" s="73">
        <v>988.2</v>
      </c>
      <c r="BF16" s="73">
        <v>247.2</v>
      </c>
      <c r="BG16" s="73">
        <f>BF16/BE16*100</f>
        <v>25.015179113539766</v>
      </c>
      <c r="BH16" s="73">
        <v>0</v>
      </c>
      <c r="BI16" s="73">
        <v>0</v>
      </c>
      <c r="BJ16" s="73">
        <v>0</v>
      </c>
      <c r="BK16" s="73"/>
      <c r="BL16" s="73"/>
      <c r="BM16" s="73"/>
      <c r="BN16" s="73"/>
      <c r="BO16" s="74"/>
      <c r="BP16" s="73">
        <v>20276.8</v>
      </c>
      <c r="BQ16" s="73">
        <v>20276.8</v>
      </c>
      <c r="BR16" s="73">
        <v>4851.2520000000004</v>
      </c>
      <c r="BS16" s="73">
        <f>BR16/BQ16*100</f>
        <v>23.925136116152455</v>
      </c>
      <c r="BT16" s="73">
        <v>339.6</v>
      </c>
      <c r="BU16" s="73">
        <v>339.6</v>
      </c>
      <c r="BV16" s="73">
        <v>0</v>
      </c>
      <c r="BW16" s="73">
        <f>BV16/BU16*100</f>
        <v>0</v>
      </c>
      <c r="BX16" s="73">
        <v>16.100000000000001</v>
      </c>
      <c r="BY16" s="73">
        <v>16.100000000000001</v>
      </c>
      <c r="BZ16" s="73">
        <v>0</v>
      </c>
      <c r="CA16" s="73">
        <f>BZ16/BY16*100</f>
        <v>0</v>
      </c>
      <c r="CB16" s="73"/>
      <c r="CC16" s="73"/>
      <c r="CD16" s="73"/>
      <c r="CE16" s="73"/>
    </row>
    <row r="17" spans="1:83" x14ac:dyDescent="0.25">
      <c r="A17" s="16" t="s">
        <v>117</v>
      </c>
      <c r="B17" s="77">
        <f t="shared" si="0"/>
        <v>1926.3</v>
      </c>
      <c r="C17" s="77">
        <f t="shared" si="1"/>
        <v>1926.3</v>
      </c>
      <c r="D17" s="77">
        <f t="shared" si="2"/>
        <v>1926.3</v>
      </c>
      <c r="E17" s="77"/>
      <c r="F17" s="77">
        <f t="shared" si="3"/>
        <v>376.01817</v>
      </c>
      <c r="G17" s="74">
        <f t="shared" si="4"/>
        <v>19.520228936302757</v>
      </c>
      <c r="H17" s="74"/>
      <c r="I17" s="74"/>
      <c r="J17" s="74"/>
      <c r="K17" s="74"/>
      <c r="L17" s="74"/>
      <c r="M17" s="74"/>
      <c r="N17" s="74"/>
      <c r="O17" s="73"/>
      <c r="P17" s="74"/>
      <c r="Q17" s="74"/>
      <c r="R17" s="74"/>
      <c r="S17" s="74"/>
      <c r="T17" s="74"/>
      <c r="U17" s="74"/>
      <c r="V17" s="74"/>
      <c r="W17" s="74"/>
      <c r="X17" s="74"/>
      <c r="Y17" s="74"/>
      <c r="Z17" s="74"/>
      <c r="AA17" s="73"/>
      <c r="AB17" s="74"/>
      <c r="AC17" s="74"/>
      <c r="AD17" s="74"/>
      <c r="AE17" s="73"/>
      <c r="AF17" s="74"/>
      <c r="AG17" s="74"/>
      <c r="AH17" s="74"/>
      <c r="AI17" s="73"/>
      <c r="AJ17" s="74"/>
      <c r="AK17" s="74"/>
      <c r="AL17" s="74"/>
      <c r="AM17" s="73"/>
      <c r="AN17" s="74"/>
      <c r="AO17" s="74"/>
      <c r="AP17" s="74"/>
      <c r="AQ17" s="74"/>
      <c r="AR17" s="74"/>
      <c r="AS17" s="74"/>
      <c r="AT17" s="74"/>
      <c r="AU17" s="74"/>
      <c r="AV17" s="74"/>
      <c r="AW17" s="74"/>
      <c r="AX17" s="74"/>
      <c r="AY17" s="74"/>
      <c r="AZ17" s="74"/>
      <c r="BA17" s="74"/>
      <c r="BB17" s="74"/>
      <c r="BC17" s="74"/>
      <c r="BD17" s="74"/>
      <c r="BE17" s="74"/>
      <c r="BF17" s="74"/>
      <c r="BG17" s="73"/>
      <c r="BH17" s="74"/>
      <c r="BI17" s="74"/>
      <c r="BJ17" s="74"/>
      <c r="BK17" s="74"/>
      <c r="BL17" s="74">
        <v>1926.3</v>
      </c>
      <c r="BM17" s="74">
        <v>1926.3</v>
      </c>
      <c r="BN17" s="74">
        <v>376.01817</v>
      </c>
      <c r="BO17" s="74">
        <f>BN17/BM17*100</f>
        <v>19.520228936302757</v>
      </c>
      <c r="BP17" s="74"/>
      <c r="BQ17" s="74"/>
      <c r="BR17" s="74"/>
      <c r="BS17" s="73"/>
      <c r="BT17" s="74"/>
      <c r="BU17" s="74"/>
      <c r="BV17" s="74"/>
      <c r="BW17" s="73"/>
      <c r="BX17" s="74"/>
      <c r="BY17" s="74"/>
      <c r="BZ17" s="74"/>
      <c r="CA17" s="73"/>
      <c r="CB17" s="74"/>
      <c r="CC17" s="74"/>
      <c r="CD17" s="74"/>
      <c r="CE17" s="73"/>
    </row>
    <row r="18" spans="1:83" x14ac:dyDescent="0.25">
      <c r="A18" s="16" t="s">
        <v>275</v>
      </c>
      <c r="B18" s="77">
        <f t="shared" si="0"/>
        <v>257</v>
      </c>
      <c r="C18" s="77">
        <f t="shared" si="1"/>
        <v>257</v>
      </c>
      <c r="D18" s="77">
        <f t="shared" si="2"/>
        <v>257</v>
      </c>
      <c r="E18" s="77"/>
      <c r="F18" s="77">
        <f t="shared" si="3"/>
        <v>48.67962</v>
      </c>
      <c r="G18" s="74">
        <f t="shared" si="4"/>
        <v>18.94148638132296</v>
      </c>
      <c r="H18" s="74"/>
      <c r="I18" s="74"/>
      <c r="J18" s="74"/>
      <c r="K18" s="74"/>
      <c r="L18" s="74"/>
      <c r="M18" s="74"/>
      <c r="N18" s="74"/>
      <c r="O18" s="73"/>
      <c r="P18" s="74"/>
      <c r="Q18" s="74"/>
      <c r="R18" s="74"/>
      <c r="S18" s="74"/>
      <c r="T18" s="74"/>
      <c r="U18" s="74"/>
      <c r="V18" s="74"/>
      <c r="W18" s="74"/>
      <c r="X18" s="74"/>
      <c r="Y18" s="74"/>
      <c r="Z18" s="74"/>
      <c r="AA18" s="73"/>
      <c r="AB18" s="74"/>
      <c r="AC18" s="74"/>
      <c r="AD18" s="74"/>
      <c r="AE18" s="73"/>
      <c r="AF18" s="74"/>
      <c r="AG18" s="74"/>
      <c r="AH18" s="74"/>
      <c r="AI18" s="73"/>
      <c r="AJ18" s="74"/>
      <c r="AK18" s="74"/>
      <c r="AL18" s="74"/>
      <c r="AM18" s="73"/>
      <c r="AN18" s="74"/>
      <c r="AO18" s="74"/>
      <c r="AP18" s="74"/>
      <c r="AQ18" s="74"/>
      <c r="AR18" s="74"/>
      <c r="AS18" s="74"/>
      <c r="AT18" s="74"/>
      <c r="AU18" s="74"/>
      <c r="AV18" s="74"/>
      <c r="AW18" s="74"/>
      <c r="AX18" s="74"/>
      <c r="AY18" s="74"/>
      <c r="AZ18" s="74"/>
      <c r="BA18" s="74"/>
      <c r="BB18" s="74"/>
      <c r="BC18" s="74"/>
      <c r="BD18" s="74"/>
      <c r="BE18" s="74"/>
      <c r="BF18" s="74"/>
      <c r="BG18" s="73"/>
      <c r="BH18" s="74"/>
      <c r="BI18" s="74"/>
      <c r="BJ18" s="74"/>
      <c r="BK18" s="74"/>
      <c r="BL18" s="74">
        <v>257</v>
      </c>
      <c r="BM18" s="74">
        <v>257</v>
      </c>
      <c r="BN18" s="74">
        <v>48.67962</v>
      </c>
      <c r="BO18" s="74">
        <f>BN18/BM18*100</f>
        <v>18.94148638132296</v>
      </c>
      <c r="BP18" s="74"/>
      <c r="BQ18" s="74"/>
      <c r="BR18" s="74"/>
      <c r="BS18" s="73"/>
      <c r="BT18" s="74"/>
      <c r="BU18" s="74"/>
      <c r="BV18" s="74"/>
      <c r="BW18" s="73"/>
      <c r="BX18" s="74"/>
      <c r="BY18" s="74"/>
      <c r="BZ18" s="74"/>
      <c r="CA18" s="73"/>
      <c r="CB18" s="74"/>
      <c r="CC18" s="74"/>
      <c r="CD18" s="74"/>
      <c r="CE18" s="73"/>
    </row>
    <row r="19" spans="1:83" s="5" customFormat="1" ht="30" customHeight="1" x14ac:dyDescent="0.25">
      <c r="A19" s="81" t="s">
        <v>119</v>
      </c>
      <c r="B19" s="76">
        <f t="shared" si="0"/>
        <v>407685.10000000003</v>
      </c>
      <c r="C19" s="76">
        <f t="shared" si="1"/>
        <v>423611.7</v>
      </c>
      <c r="D19" s="76">
        <f t="shared" si="2"/>
        <v>423611.7</v>
      </c>
      <c r="E19" s="76"/>
      <c r="F19" s="76">
        <f t="shared" si="3"/>
        <v>70045.255539999984</v>
      </c>
      <c r="G19" s="72">
        <f t="shared" si="4"/>
        <v>16.535250452241989</v>
      </c>
      <c r="H19" s="72">
        <f>SUM(H20:H27)</f>
        <v>4268.7</v>
      </c>
      <c r="I19" s="72">
        <f>SUM(I20:I27)</f>
        <v>21887.1</v>
      </c>
      <c r="J19" s="72">
        <f>SUM(J20:J27)</f>
        <v>4400.6000999999997</v>
      </c>
      <c r="K19" s="72">
        <f>J19/I19*100</f>
        <v>20.105907589401976</v>
      </c>
      <c r="L19" s="72">
        <f>SUM(L20:L27)</f>
        <v>86.4</v>
      </c>
      <c r="M19" s="72">
        <f>SUM(M20:M27)</f>
        <v>130.30000000000001</v>
      </c>
      <c r="N19" s="72">
        <f>SUM(N20:N27)</f>
        <v>2.4331399999999999</v>
      </c>
      <c r="O19" s="72">
        <f>N19/M19*100</f>
        <v>1.8673369148119721</v>
      </c>
      <c r="P19" s="72">
        <f>SUM(P20:P27)</f>
        <v>664.6</v>
      </c>
      <c r="Q19" s="72">
        <f>SUM(Q20:Q27)</f>
        <v>0</v>
      </c>
      <c r="R19" s="72">
        <f>SUM(R20:R27)</f>
        <v>0</v>
      </c>
      <c r="S19" s="72"/>
      <c r="T19" s="72">
        <f>SUM(T20:T27)</f>
        <v>198.7</v>
      </c>
      <c r="U19" s="72">
        <f>SUM(U20:U27)</f>
        <v>198.7</v>
      </c>
      <c r="V19" s="72">
        <f>SUM(V20:V27)</f>
        <v>16.30716</v>
      </c>
      <c r="W19" s="72">
        <f>V19/U19*100</f>
        <v>8.2069250125817828</v>
      </c>
      <c r="X19" s="72">
        <f>SUM(X20:X27)</f>
        <v>71.7</v>
      </c>
      <c r="Y19" s="72">
        <f>SUM(Y20:Y27)</f>
        <v>60.7</v>
      </c>
      <c r="Z19" s="72">
        <f>SUM(Z20:Z27)</f>
        <v>0</v>
      </c>
      <c r="AA19" s="72">
        <f>Z19/Y19*100</f>
        <v>0</v>
      </c>
      <c r="AB19" s="72">
        <f>SUM(AB20:AB27)</f>
        <v>1156.5</v>
      </c>
      <c r="AC19" s="72">
        <f>SUM(AC20:AC27)</f>
        <v>96.4</v>
      </c>
      <c r="AD19" s="72">
        <f>SUM(AD20:AD27)</f>
        <v>0</v>
      </c>
      <c r="AE19" s="72">
        <f>AD19/AC19*100</f>
        <v>0</v>
      </c>
      <c r="AF19" s="72">
        <f>SUM(AF20:AF27)</f>
        <v>41941</v>
      </c>
      <c r="AG19" s="72">
        <f>SUM(AG20:AG27)</f>
        <v>41941</v>
      </c>
      <c r="AH19" s="72">
        <f>SUM(AH20:AH27)</f>
        <v>7299.3643899999997</v>
      </c>
      <c r="AI19" s="72">
        <f>AH19/AG19*100</f>
        <v>17.403887341741971</v>
      </c>
      <c r="AJ19" s="72">
        <f>SUM(AJ20:AJ27)</f>
        <v>328866.90000000002</v>
      </c>
      <c r="AK19" s="72">
        <f>SUM(AK20:AK27)</f>
        <v>328866.90000000002</v>
      </c>
      <c r="AL19" s="72">
        <f>SUM(AL20:AL27)</f>
        <v>51558.30098</v>
      </c>
      <c r="AM19" s="72">
        <f>AL19/AK19*100</f>
        <v>15.677558605016193</v>
      </c>
      <c r="AN19" s="72">
        <f>SUM(AN20:AN27)</f>
        <v>657.2</v>
      </c>
      <c r="AO19" s="72">
        <f>SUM(AO20:AO27)</f>
        <v>657.2</v>
      </c>
      <c r="AP19" s="72">
        <f>SUM(AP20:AP27)</f>
        <v>164.3</v>
      </c>
      <c r="AQ19" s="71">
        <f>AP19/AO19*100</f>
        <v>25</v>
      </c>
      <c r="AR19" s="72">
        <f t="shared" ref="AR19" si="64">SUM(AR20:AR27)</f>
        <v>103.6</v>
      </c>
      <c r="AS19" s="72">
        <f t="shared" ref="AS19:BF19" si="65">SUM(AS20:AS27)</f>
        <v>103.6</v>
      </c>
      <c r="AT19" s="72">
        <f t="shared" si="65"/>
        <v>0</v>
      </c>
      <c r="AU19" s="72">
        <f t="shared" si="65"/>
        <v>0</v>
      </c>
      <c r="AV19" s="72">
        <f t="shared" ref="AV19" si="66">SUM(AV20:AV27)</f>
        <v>657.2</v>
      </c>
      <c r="AW19" s="72">
        <f t="shared" si="65"/>
        <v>657.2</v>
      </c>
      <c r="AX19" s="72">
        <f t="shared" si="65"/>
        <v>117.44323</v>
      </c>
      <c r="AY19" s="72">
        <f t="shared" si="65"/>
        <v>17.870241935483868</v>
      </c>
      <c r="AZ19" s="72">
        <f t="shared" ref="AZ19" si="67">SUM(AZ20:AZ27)</f>
        <v>657.2</v>
      </c>
      <c r="BA19" s="72">
        <f t="shared" si="65"/>
        <v>657.2</v>
      </c>
      <c r="BB19" s="72">
        <f t="shared" si="65"/>
        <v>116.16515</v>
      </c>
      <c r="BC19" s="72">
        <f t="shared" si="65"/>
        <v>17.675768411442483</v>
      </c>
      <c r="BD19" s="72">
        <f t="shared" ref="BD19" si="68">SUM(BD20:BD27)</f>
        <v>1328.5</v>
      </c>
      <c r="BE19" s="72">
        <f t="shared" si="65"/>
        <v>1328.5</v>
      </c>
      <c r="BF19" s="72">
        <f t="shared" si="65"/>
        <v>332.1</v>
      </c>
      <c r="BG19" s="72">
        <f>BF19/BE19*100</f>
        <v>24.998118178396687</v>
      </c>
      <c r="BH19" s="72">
        <f t="shared" ref="BH19" si="69">SUM(BH20:BH27)</f>
        <v>0</v>
      </c>
      <c r="BI19" s="72">
        <f t="shared" ref="BI19:BN19" si="70">SUM(BI20:BI27)</f>
        <v>0</v>
      </c>
      <c r="BJ19" s="72">
        <f t="shared" si="70"/>
        <v>0</v>
      </c>
      <c r="BK19" s="72">
        <f t="shared" si="70"/>
        <v>0</v>
      </c>
      <c r="BL19" s="72">
        <v>2497.4999999999995</v>
      </c>
      <c r="BM19" s="72">
        <f t="shared" si="70"/>
        <v>2497.4999999999995</v>
      </c>
      <c r="BN19" s="72">
        <f t="shared" si="70"/>
        <v>370.97471999999999</v>
      </c>
      <c r="BO19" s="71">
        <f>BN19/BM19*100</f>
        <v>14.853842642642645</v>
      </c>
      <c r="BP19" s="72">
        <f>SUM(BP20:BP27)</f>
        <v>24043.599999999999</v>
      </c>
      <c r="BQ19" s="72">
        <f>SUM(BQ20:BQ27)</f>
        <v>24043.599999999999</v>
      </c>
      <c r="BR19" s="72">
        <f>SUM(BR20:BR27)</f>
        <v>5667.26667</v>
      </c>
      <c r="BS19" s="72">
        <f>BR19/BQ19*100</f>
        <v>23.57079085494685</v>
      </c>
      <c r="BT19" s="72">
        <f>SUM(BT20:BT27)</f>
        <v>449.8</v>
      </c>
      <c r="BU19" s="72">
        <f>SUM(BU20:BU27)</f>
        <v>449.8</v>
      </c>
      <c r="BV19" s="72">
        <f>SUM(BV20:BV27)</f>
        <v>0</v>
      </c>
      <c r="BW19" s="72">
        <f>BV19/BU19*100</f>
        <v>0</v>
      </c>
      <c r="BX19" s="72">
        <f>SUM(BX20:BX27)</f>
        <v>36</v>
      </c>
      <c r="BY19" s="72">
        <f>SUM(BY20:BY27)</f>
        <v>36</v>
      </c>
      <c r="BZ19" s="72">
        <f>SUM(BZ20:BZ27)</f>
        <v>0</v>
      </c>
      <c r="CA19" s="72">
        <f>BZ19/BY19*100</f>
        <v>0</v>
      </c>
      <c r="CB19" s="72"/>
      <c r="CC19" s="72"/>
      <c r="CD19" s="72"/>
      <c r="CE19" s="72"/>
    </row>
    <row r="20" spans="1:83" ht="18.75" customHeight="1" x14ac:dyDescent="0.25">
      <c r="A20" s="16" t="s">
        <v>118</v>
      </c>
      <c r="B20" s="77">
        <f t="shared" si="0"/>
        <v>405187.60000000003</v>
      </c>
      <c r="C20" s="77">
        <f t="shared" si="1"/>
        <v>421114.2</v>
      </c>
      <c r="D20" s="77">
        <f t="shared" si="2"/>
        <v>421114.2</v>
      </c>
      <c r="E20" s="77"/>
      <c r="F20" s="77">
        <f t="shared" si="3"/>
        <v>69674.280819999985</v>
      </c>
      <c r="G20" s="73">
        <f t="shared" si="4"/>
        <v>16.545222369609</v>
      </c>
      <c r="H20" s="73">
        <v>4268.7</v>
      </c>
      <c r="I20" s="73">
        <v>21887.1</v>
      </c>
      <c r="J20" s="73">
        <v>4400.6000999999997</v>
      </c>
      <c r="K20" s="73">
        <f>J20/I20*100</f>
        <v>20.105907589401976</v>
      </c>
      <c r="L20" s="73">
        <v>86.4</v>
      </c>
      <c r="M20" s="73">
        <v>130.30000000000001</v>
      </c>
      <c r="N20" s="73">
        <v>2.4331399999999999</v>
      </c>
      <c r="O20" s="73">
        <f>N20/M20*100</f>
        <v>1.8673369148119721</v>
      </c>
      <c r="P20" s="73">
        <v>664.6</v>
      </c>
      <c r="Q20" s="73"/>
      <c r="R20" s="73"/>
      <c r="S20" s="73"/>
      <c r="T20" s="73">
        <v>198.7</v>
      </c>
      <c r="U20" s="73">
        <v>198.7</v>
      </c>
      <c r="V20" s="73">
        <v>16.30716</v>
      </c>
      <c r="W20" s="73">
        <f>V20/U20*100</f>
        <v>8.2069250125817828</v>
      </c>
      <c r="X20" s="73">
        <v>71.7</v>
      </c>
      <c r="Y20" s="73">
        <v>60.7</v>
      </c>
      <c r="Z20" s="73">
        <v>0</v>
      </c>
      <c r="AA20" s="73">
        <f>Z20/Y20*100</f>
        <v>0</v>
      </c>
      <c r="AB20" s="73">
        <v>1156.5</v>
      </c>
      <c r="AC20" s="73">
        <v>96.4</v>
      </c>
      <c r="AD20" s="73">
        <v>0</v>
      </c>
      <c r="AE20" s="73">
        <f>AD20/AC20*100</f>
        <v>0</v>
      </c>
      <c r="AF20" s="73">
        <v>41941</v>
      </c>
      <c r="AG20" s="73">
        <v>41941</v>
      </c>
      <c r="AH20" s="73">
        <v>7299.3643899999997</v>
      </c>
      <c r="AI20" s="73">
        <f>AH20/AG20*100</f>
        <v>17.403887341741971</v>
      </c>
      <c r="AJ20" s="73">
        <v>328866.90000000002</v>
      </c>
      <c r="AK20" s="73">
        <v>328866.90000000002</v>
      </c>
      <c r="AL20" s="73">
        <v>51558.30098</v>
      </c>
      <c r="AM20" s="73">
        <f>AL20/AK20*100</f>
        <v>15.677558605016193</v>
      </c>
      <c r="AN20" s="73">
        <v>657.2</v>
      </c>
      <c r="AO20" s="73">
        <v>657.2</v>
      </c>
      <c r="AP20" s="73">
        <v>164.3</v>
      </c>
      <c r="AQ20" s="74">
        <f>AP20/AO20*100</f>
        <v>25</v>
      </c>
      <c r="AR20" s="74">
        <v>103.6</v>
      </c>
      <c r="AS20" s="74">
        <v>103.6</v>
      </c>
      <c r="AT20" s="73">
        <v>0</v>
      </c>
      <c r="AU20" s="73">
        <f>AT20/AS20*100</f>
        <v>0</v>
      </c>
      <c r="AV20" s="73">
        <v>657.2</v>
      </c>
      <c r="AW20" s="73">
        <v>657.2</v>
      </c>
      <c r="AX20" s="73">
        <v>117.44323</v>
      </c>
      <c r="AY20" s="73">
        <f>AX20/AW20*100</f>
        <v>17.870241935483868</v>
      </c>
      <c r="AZ20" s="73">
        <v>657.2</v>
      </c>
      <c r="BA20" s="73">
        <v>657.2</v>
      </c>
      <c r="BB20" s="73">
        <v>116.16515</v>
      </c>
      <c r="BC20" s="73">
        <f>BB20/BA20*100</f>
        <v>17.675768411442483</v>
      </c>
      <c r="BD20" s="73">
        <v>1328.5</v>
      </c>
      <c r="BE20" s="73">
        <v>1328.5</v>
      </c>
      <c r="BF20" s="73">
        <v>332.1</v>
      </c>
      <c r="BG20" s="73">
        <f>BF20/BE20*100</f>
        <v>24.998118178396687</v>
      </c>
      <c r="BH20" s="73">
        <v>0</v>
      </c>
      <c r="BI20" s="73">
        <v>0</v>
      </c>
      <c r="BJ20" s="73">
        <v>0</v>
      </c>
      <c r="BK20" s="73"/>
      <c r="BL20" s="73"/>
      <c r="BM20" s="73"/>
      <c r="BN20" s="73"/>
      <c r="BO20" s="74"/>
      <c r="BP20" s="73">
        <v>24043.599999999999</v>
      </c>
      <c r="BQ20" s="73">
        <v>24043.599999999999</v>
      </c>
      <c r="BR20" s="73">
        <v>5667.26667</v>
      </c>
      <c r="BS20" s="73">
        <f>BR20/BQ20*100</f>
        <v>23.57079085494685</v>
      </c>
      <c r="BT20" s="73">
        <v>449.8</v>
      </c>
      <c r="BU20" s="73">
        <v>449.8</v>
      </c>
      <c r="BV20" s="73">
        <v>0</v>
      </c>
      <c r="BW20" s="73">
        <f>BV20/BU20*100</f>
        <v>0</v>
      </c>
      <c r="BX20" s="73">
        <v>36</v>
      </c>
      <c r="BY20" s="73">
        <v>36</v>
      </c>
      <c r="BZ20" s="73">
        <v>0</v>
      </c>
      <c r="CA20" s="73">
        <f>BZ20/BY20*100</f>
        <v>0</v>
      </c>
      <c r="CB20" s="73"/>
      <c r="CC20" s="73"/>
      <c r="CD20" s="73"/>
      <c r="CE20" s="73"/>
    </row>
    <row r="21" spans="1:83" x14ac:dyDescent="0.25">
      <c r="A21" s="16" t="s">
        <v>276</v>
      </c>
      <c r="B21" s="77">
        <f t="shared" si="0"/>
        <v>1134.9000000000001</v>
      </c>
      <c r="C21" s="77">
        <f t="shared" si="1"/>
        <v>1134.9000000000001</v>
      </c>
      <c r="D21" s="77">
        <f t="shared" si="2"/>
        <v>1134.9000000000001</v>
      </c>
      <c r="E21" s="77"/>
      <c r="F21" s="77">
        <f t="shared" si="3"/>
        <v>164.32293999999999</v>
      </c>
      <c r="G21" s="74">
        <f t="shared" si="4"/>
        <v>14.479067759273942</v>
      </c>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c r="BD21" s="74"/>
      <c r="BE21" s="74"/>
      <c r="BF21" s="74"/>
      <c r="BG21" s="74"/>
      <c r="BH21" s="74"/>
      <c r="BI21" s="74"/>
      <c r="BJ21" s="74"/>
      <c r="BK21" s="74"/>
      <c r="BL21" s="74">
        <v>1134.9000000000001</v>
      </c>
      <c r="BM21" s="74">
        <v>1134.9000000000001</v>
      </c>
      <c r="BN21" s="74">
        <v>164.32293999999999</v>
      </c>
      <c r="BO21" s="74">
        <f t="shared" ref="BO21:BO28" si="71">BN21/BM21*100</f>
        <v>14.479067759273942</v>
      </c>
      <c r="BP21" s="74"/>
      <c r="BQ21" s="74"/>
      <c r="BR21" s="74"/>
      <c r="BS21" s="74"/>
      <c r="BT21" s="74"/>
      <c r="BU21" s="74"/>
      <c r="BV21" s="74"/>
      <c r="BW21" s="73"/>
      <c r="BX21" s="74"/>
      <c r="BY21" s="74"/>
      <c r="BZ21" s="74"/>
      <c r="CA21" s="73"/>
      <c r="CB21" s="74"/>
      <c r="CC21" s="74"/>
      <c r="CD21" s="74"/>
      <c r="CE21" s="73"/>
    </row>
    <row r="22" spans="1:83" x14ac:dyDescent="0.25">
      <c r="A22" s="16" t="s">
        <v>277</v>
      </c>
      <c r="B22" s="77">
        <f t="shared" si="0"/>
        <v>227.1</v>
      </c>
      <c r="C22" s="77">
        <f t="shared" si="1"/>
        <v>227.1</v>
      </c>
      <c r="D22" s="77">
        <f t="shared" si="2"/>
        <v>227.1</v>
      </c>
      <c r="E22" s="77"/>
      <c r="F22" s="77">
        <f t="shared" si="3"/>
        <v>32.864379999999997</v>
      </c>
      <c r="G22" s="74">
        <f t="shared" si="4"/>
        <v>14.471325407309553</v>
      </c>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c r="BF22" s="74"/>
      <c r="BG22" s="74"/>
      <c r="BH22" s="74"/>
      <c r="BI22" s="74"/>
      <c r="BJ22" s="74"/>
      <c r="BK22" s="74"/>
      <c r="BL22" s="74">
        <v>227.1</v>
      </c>
      <c r="BM22" s="74">
        <v>227.1</v>
      </c>
      <c r="BN22" s="74">
        <v>32.864379999999997</v>
      </c>
      <c r="BO22" s="74">
        <f t="shared" si="71"/>
        <v>14.471325407309553</v>
      </c>
      <c r="BP22" s="74"/>
      <c r="BQ22" s="74"/>
      <c r="BR22" s="74"/>
      <c r="BS22" s="74"/>
      <c r="BT22" s="74"/>
      <c r="BU22" s="74"/>
      <c r="BV22" s="74"/>
      <c r="BW22" s="73"/>
      <c r="BX22" s="74"/>
      <c r="BY22" s="74"/>
      <c r="BZ22" s="74"/>
      <c r="CA22" s="73"/>
      <c r="CB22" s="74"/>
      <c r="CC22" s="74"/>
      <c r="CD22" s="74"/>
      <c r="CE22" s="73"/>
    </row>
    <row r="23" spans="1:83" x14ac:dyDescent="0.25">
      <c r="A23" s="16" t="s">
        <v>278</v>
      </c>
      <c r="B23" s="77">
        <f t="shared" si="0"/>
        <v>227.1</v>
      </c>
      <c r="C23" s="77">
        <f t="shared" si="1"/>
        <v>227.1</v>
      </c>
      <c r="D23" s="77">
        <f t="shared" si="2"/>
        <v>227.1</v>
      </c>
      <c r="E23" s="77"/>
      <c r="F23" s="77">
        <f t="shared" si="3"/>
        <v>32.863579999999999</v>
      </c>
      <c r="G23" s="74">
        <f t="shared" si="4"/>
        <v>14.470973139586086</v>
      </c>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v>227.1</v>
      </c>
      <c r="BM23" s="74">
        <v>227.1</v>
      </c>
      <c r="BN23" s="74">
        <v>32.863579999999999</v>
      </c>
      <c r="BO23" s="74">
        <f t="shared" si="71"/>
        <v>14.470973139586086</v>
      </c>
      <c r="BP23" s="74"/>
      <c r="BQ23" s="74"/>
      <c r="BR23" s="74"/>
      <c r="BS23" s="74"/>
      <c r="BT23" s="74"/>
      <c r="BU23" s="74"/>
      <c r="BV23" s="74"/>
      <c r="BW23" s="73"/>
      <c r="BX23" s="74"/>
      <c r="BY23" s="74"/>
      <c r="BZ23" s="74"/>
      <c r="CA23" s="73"/>
      <c r="CB23" s="74"/>
      <c r="CC23" s="74"/>
      <c r="CD23" s="74"/>
      <c r="CE23" s="73"/>
    </row>
    <row r="24" spans="1:83" x14ac:dyDescent="0.25">
      <c r="A24" s="16" t="s">
        <v>279</v>
      </c>
      <c r="B24" s="77">
        <f t="shared" si="0"/>
        <v>227.1</v>
      </c>
      <c r="C24" s="77">
        <f t="shared" si="1"/>
        <v>227.1</v>
      </c>
      <c r="D24" s="77">
        <f t="shared" si="2"/>
        <v>227.1</v>
      </c>
      <c r="E24" s="77"/>
      <c r="F24" s="77">
        <f t="shared" si="3"/>
        <v>42.330089999999998</v>
      </c>
      <c r="G24" s="74">
        <f t="shared" si="4"/>
        <v>18.639405548216644</v>
      </c>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v>227.1</v>
      </c>
      <c r="BM24" s="74">
        <v>227.1</v>
      </c>
      <c r="BN24" s="74">
        <v>42.330089999999998</v>
      </c>
      <c r="BO24" s="74">
        <f t="shared" si="71"/>
        <v>18.639405548216644</v>
      </c>
      <c r="BP24" s="74"/>
      <c r="BQ24" s="74"/>
      <c r="BR24" s="74"/>
      <c r="BS24" s="74"/>
      <c r="BT24" s="74"/>
      <c r="BU24" s="74"/>
      <c r="BV24" s="74"/>
      <c r="BW24" s="73"/>
      <c r="BX24" s="74"/>
      <c r="BY24" s="74"/>
      <c r="BZ24" s="74"/>
      <c r="CA24" s="73"/>
      <c r="CB24" s="74"/>
      <c r="CC24" s="74"/>
      <c r="CD24" s="74"/>
      <c r="CE24" s="73"/>
    </row>
    <row r="25" spans="1:83" x14ac:dyDescent="0.25">
      <c r="A25" s="16" t="s">
        <v>280</v>
      </c>
      <c r="B25" s="77">
        <f t="shared" si="0"/>
        <v>227.1</v>
      </c>
      <c r="C25" s="77">
        <f t="shared" si="1"/>
        <v>227.1</v>
      </c>
      <c r="D25" s="77">
        <f t="shared" si="2"/>
        <v>227.1</v>
      </c>
      <c r="E25" s="77"/>
      <c r="F25" s="77">
        <f t="shared" si="3"/>
        <v>32.864580000000004</v>
      </c>
      <c r="G25" s="74">
        <f t="shared" si="4"/>
        <v>14.471413474240425</v>
      </c>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c r="BF25" s="74"/>
      <c r="BG25" s="74"/>
      <c r="BH25" s="74"/>
      <c r="BI25" s="74"/>
      <c r="BJ25" s="74"/>
      <c r="BK25" s="74"/>
      <c r="BL25" s="74">
        <v>227.1</v>
      </c>
      <c r="BM25" s="74">
        <v>227.1</v>
      </c>
      <c r="BN25" s="74">
        <v>32.864580000000004</v>
      </c>
      <c r="BO25" s="74">
        <f t="shared" si="71"/>
        <v>14.471413474240425</v>
      </c>
      <c r="BP25" s="74"/>
      <c r="BQ25" s="74"/>
      <c r="BR25" s="74"/>
      <c r="BS25" s="74"/>
      <c r="BT25" s="74"/>
      <c r="BU25" s="74"/>
      <c r="BV25" s="74"/>
      <c r="BW25" s="73"/>
      <c r="BX25" s="74"/>
      <c r="BY25" s="74"/>
      <c r="BZ25" s="74"/>
      <c r="CA25" s="73"/>
      <c r="CB25" s="74"/>
      <c r="CC25" s="74"/>
      <c r="CD25" s="74"/>
      <c r="CE25" s="73"/>
    </row>
    <row r="26" spans="1:83" x14ac:dyDescent="0.25">
      <c r="A26" s="16" t="s">
        <v>282</v>
      </c>
      <c r="B26" s="77">
        <f t="shared" si="0"/>
        <v>227.1</v>
      </c>
      <c r="C26" s="77">
        <f t="shared" si="1"/>
        <v>227.1</v>
      </c>
      <c r="D26" s="77">
        <f t="shared" si="2"/>
        <v>227.1</v>
      </c>
      <c r="E26" s="77"/>
      <c r="F26" s="77">
        <f t="shared" si="3"/>
        <v>32.864580000000004</v>
      </c>
      <c r="G26" s="74">
        <f t="shared" si="4"/>
        <v>14.471413474240425</v>
      </c>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v>227.1</v>
      </c>
      <c r="BM26" s="74">
        <v>227.1</v>
      </c>
      <c r="BN26" s="74">
        <v>32.864580000000004</v>
      </c>
      <c r="BO26" s="74">
        <f t="shared" si="71"/>
        <v>14.471413474240425</v>
      </c>
      <c r="BP26" s="74"/>
      <c r="BQ26" s="74"/>
      <c r="BR26" s="74"/>
      <c r="BS26" s="74"/>
      <c r="BT26" s="74"/>
      <c r="BU26" s="74"/>
      <c r="BV26" s="74"/>
      <c r="BW26" s="73"/>
      <c r="BX26" s="74"/>
      <c r="BY26" s="74"/>
      <c r="BZ26" s="74"/>
      <c r="CA26" s="73"/>
      <c r="CB26" s="74"/>
      <c r="CC26" s="74"/>
      <c r="CD26" s="74"/>
      <c r="CE26" s="73"/>
    </row>
    <row r="27" spans="1:83" x14ac:dyDescent="0.25">
      <c r="A27" s="16" t="s">
        <v>281</v>
      </c>
      <c r="B27" s="77">
        <f t="shared" si="0"/>
        <v>227.1</v>
      </c>
      <c r="C27" s="77">
        <f t="shared" si="1"/>
        <v>227.1</v>
      </c>
      <c r="D27" s="77">
        <f t="shared" si="2"/>
        <v>227.1</v>
      </c>
      <c r="E27" s="77"/>
      <c r="F27" s="77">
        <f t="shared" si="3"/>
        <v>32.864570000000001</v>
      </c>
      <c r="G27" s="74">
        <f t="shared" si="4"/>
        <v>14.471409070893879</v>
      </c>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c r="BF27" s="74"/>
      <c r="BG27" s="74"/>
      <c r="BH27" s="74"/>
      <c r="BI27" s="74"/>
      <c r="BJ27" s="74"/>
      <c r="BK27" s="74"/>
      <c r="BL27" s="74">
        <v>227.1</v>
      </c>
      <c r="BM27" s="74">
        <v>227.1</v>
      </c>
      <c r="BN27" s="74">
        <v>32.864570000000001</v>
      </c>
      <c r="BO27" s="74">
        <f t="shared" si="71"/>
        <v>14.471409070893879</v>
      </c>
      <c r="BP27" s="74"/>
      <c r="BQ27" s="74"/>
      <c r="BR27" s="74"/>
      <c r="BS27" s="74"/>
      <c r="BT27" s="74"/>
      <c r="BU27" s="74"/>
      <c r="BV27" s="74"/>
      <c r="BW27" s="73"/>
      <c r="BX27" s="74"/>
      <c r="BY27" s="74"/>
      <c r="BZ27" s="74"/>
      <c r="CA27" s="73"/>
      <c r="CB27" s="74"/>
      <c r="CC27" s="74"/>
      <c r="CD27" s="74"/>
      <c r="CE27" s="73"/>
    </row>
    <row r="28" spans="1:83" s="5" customFormat="1" ht="31.5" x14ac:dyDescent="0.25">
      <c r="A28" s="80" t="s">
        <v>122</v>
      </c>
      <c r="B28" s="76">
        <f t="shared" si="0"/>
        <v>623173.1</v>
      </c>
      <c r="C28" s="76">
        <f t="shared" si="1"/>
        <v>666224.6</v>
      </c>
      <c r="D28" s="76">
        <f t="shared" si="2"/>
        <v>666224.6</v>
      </c>
      <c r="E28" s="76"/>
      <c r="F28" s="76">
        <f t="shared" si="3"/>
        <v>139149.22762000002</v>
      </c>
      <c r="G28" s="72">
        <f t="shared" si="4"/>
        <v>20.886233804635857</v>
      </c>
      <c r="H28" s="72">
        <f t="shared" ref="H28" si="72">SUM(H29:H41)</f>
        <v>5486.6</v>
      </c>
      <c r="I28" s="72">
        <f>SUM(I29:I41)</f>
        <v>54233.3</v>
      </c>
      <c r="J28" s="72">
        <f>SUM(J29:J41)</f>
        <v>9330.8799999999992</v>
      </c>
      <c r="K28" s="72">
        <f>J28/I28*100</f>
        <v>17.205075110679228</v>
      </c>
      <c r="L28" s="72">
        <f>SUM(L29:L41)</f>
        <v>0</v>
      </c>
      <c r="M28" s="72">
        <f>SUM(M29:M41)</f>
        <v>0</v>
      </c>
      <c r="N28" s="72">
        <f>SUM(N29:N41)</f>
        <v>0</v>
      </c>
      <c r="O28" s="72"/>
      <c r="P28" s="72">
        <f>SUM(P29:P41)</f>
        <v>369.5</v>
      </c>
      <c r="Q28" s="72">
        <f>SUM(Q29:Q41)</f>
        <v>0</v>
      </c>
      <c r="R28" s="72">
        <f>SUM(R29:R41)</f>
        <v>0</v>
      </c>
      <c r="S28" s="72"/>
      <c r="T28" s="72">
        <f>SUM(T29:T41)</f>
        <v>330.2</v>
      </c>
      <c r="U28" s="72">
        <f>SUM(U29:U41)</f>
        <v>330.2</v>
      </c>
      <c r="V28" s="72">
        <f>SUM(V29:V41)</f>
        <v>42.336480000000002</v>
      </c>
      <c r="W28" s="72">
        <f>V28/U28*100</f>
        <v>12.821465778316174</v>
      </c>
      <c r="X28" s="72">
        <f>SUM(X29:X41)</f>
        <v>312.39999999999998</v>
      </c>
      <c r="Y28" s="72">
        <f>SUM(Y29:Y41)</f>
        <v>272.3</v>
      </c>
      <c r="Z28" s="72">
        <f>SUM(Z29:Z41)</f>
        <v>93.503039999999999</v>
      </c>
      <c r="AA28" s="72">
        <f>Z28/Y28*100</f>
        <v>34.33824458318032</v>
      </c>
      <c r="AB28" s="72">
        <f>SUM(AB29:AB41)</f>
        <v>5766.1</v>
      </c>
      <c r="AC28" s="72">
        <f>SUM(AC29:AC41)</f>
        <v>480.5</v>
      </c>
      <c r="AD28" s="72">
        <f>SUM(AD29:AD41)</f>
        <v>314.84328000000005</v>
      </c>
      <c r="AE28" s="72">
        <f>AD28/AC28*100</f>
        <v>65.524095733610835</v>
      </c>
      <c r="AF28" s="72">
        <f t="shared" ref="AF28" si="73">SUM(AF29:AF41)</f>
        <v>0</v>
      </c>
      <c r="AG28" s="72">
        <f t="shared" ref="AG28:AI28" si="74">SUM(AG29:AG41)</f>
        <v>0</v>
      </c>
      <c r="AH28" s="72">
        <f t="shared" si="74"/>
        <v>0</v>
      </c>
      <c r="AI28" s="72">
        <f t="shared" si="74"/>
        <v>0</v>
      </c>
      <c r="AJ28" s="72">
        <f>SUM(AJ29:AJ41)</f>
        <v>553307.5</v>
      </c>
      <c r="AK28" s="72">
        <f>SUM(AK29:AK41)</f>
        <v>553307.5</v>
      </c>
      <c r="AL28" s="72">
        <f>SUM(AL29:AL41)</f>
        <v>116999.01609</v>
      </c>
      <c r="AM28" s="72">
        <f>AL28/AK28*100</f>
        <v>21.145387707558637</v>
      </c>
      <c r="AN28" s="72">
        <f>SUM(AN29:AN41)</f>
        <v>1314.3</v>
      </c>
      <c r="AO28" s="72">
        <f>SUM(AO29:AO41)</f>
        <v>1314.3</v>
      </c>
      <c r="AP28" s="72">
        <f>SUM(AP29:AP41)</f>
        <v>126.41269</v>
      </c>
      <c r="AQ28" s="71">
        <f>AP28/AO28*100</f>
        <v>9.618252301605418</v>
      </c>
      <c r="AR28" s="72">
        <f>SUM(AR29:AR41)</f>
        <v>24.5</v>
      </c>
      <c r="AS28" s="72">
        <f>SUM(AS29:AS41)</f>
        <v>24.5</v>
      </c>
      <c r="AT28" s="72">
        <f>SUM(AT29:AT41)</f>
        <v>0</v>
      </c>
      <c r="AU28" s="72">
        <f>AT28/AS28*100</f>
        <v>0</v>
      </c>
      <c r="AV28" s="72">
        <f t="shared" ref="AV28" si="75">SUM(AV29:AV41)</f>
        <v>657.2</v>
      </c>
      <c r="AW28" s="72">
        <f t="shared" ref="AW28:BB28" si="76">SUM(AW29:AW41)</f>
        <v>657.2</v>
      </c>
      <c r="AX28" s="72">
        <f t="shared" si="76"/>
        <v>150.78638000000001</v>
      </c>
      <c r="AY28" s="72">
        <f t="shared" si="76"/>
        <v>22.943758368837493</v>
      </c>
      <c r="AZ28" s="72">
        <f t="shared" ref="AZ28" si="77">SUM(AZ29:AZ41)</f>
        <v>657.2</v>
      </c>
      <c r="BA28" s="72">
        <f t="shared" si="76"/>
        <v>657.2</v>
      </c>
      <c r="BB28" s="72">
        <f t="shared" si="76"/>
        <v>18.912860000000002</v>
      </c>
      <c r="BC28" s="72">
        <f>BB28/BA28*100</f>
        <v>2.8777936701156421</v>
      </c>
      <c r="BD28" s="72">
        <f>SUM(BD29:BD41)</f>
        <v>2318.1999999999998</v>
      </c>
      <c r="BE28" s="72">
        <f>SUM(BE29:BE41)</f>
        <v>2318.1999999999998</v>
      </c>
      <c r="BF28" s="72">
        <f>SUM(BF29:BF41)</f>
        <v>579.6</v>
      </c>
      <c r="BG28" s="72">
        <f>BF28/BE28*100</f>
        <v>25.002156845828665</v>
      </c>
      <c r="BH28" s="72">
        <f t="shared" ref="BH28" si="78">SUM(BH29:BH41)</f>
        <v>0</v>
      </c>
      <c r="BI28" s="72">
        <f t="shared" ref="BI28:BN28" si="79">SUM(BI29:BI41)</f>
        <v>0</v>
      </c>
      <c r="BJ28" s="72">
        <f t="shared" si="79"/>
        <v>0</v>
      </c>
      <c r="BK28" s="72">
        <f t="shared" si="79"/>
        <v>0</v>
      </c>
      <c r="BL28" s="72">
        <v>3973</v>
      </c>
      <c r="BM28" s="72">
        <f t="shared" si="79"/>
        <v>3973</v>
      </c>
      <c r="BN28" s="72">
        <f t="shared" si="79"/>
        <v>424.97012999999998</v>
      </c>
      <c r="BO28" s="71">
        <f t="shared" si="71"/>
        <v>10.696454316637301</v>
      </c>
      <c r="BP28" s="72">
        <f>SUM(BP29:BP41)</f>
        <v>48407.8</v>
      </c>
      <c r="BQ28" s="72">
        <f>SUM(BQ29:BQ41)</f>
        <v>48407.8</v>
      </c>
      <c r="BR28" s="72">
        <f>SUM(BR29:BR41)</f>
        <v>11067.96667</v>
      </c>
      <c r="BS28" s="72">
        <f>BR28/BQ28*100</f>
        <v>22.864015034767121</v>
      </c>
      <c r="BT28" s="72">
        <f>SUM(BT29:BT41)</f>
        <v>204.9</v>
      </c>
      <c r="BU28" s="72">
        <f>SUM(BU29:BU41)</f>
        <v>204.9</v>
      </c>
      <c r="BV28" s="72">
        <f>SUM(BV29:BV41)</f>
        <v>0</v>
      </c>
      <c r="BW28" s="72">
        <f>BV28/BU28*100</f>
        <v>0</v>
      </c>
      <c r="BX28" s="72">
        <f>SUM(BX29:BX41)</f>
        <v>43.7</v>
      </c>
      <c r="BY28" s="72">
        <f>SUM(BY29:BY41)</f>
        <v>43.7</v>
      </c>
      <c r="BZ28" s="72">
        <f>SUM(BZ29:BZ41)</f>
        <v>0</v>
      </c>
      <c r="CA28" s="72">
        <f>BZ28/BY28*100</f>
        <v>0</v>
      </c>
      <c r="CB28" s="72"/>
      <c r="CC28" s="72"/>
      <c r="CD28" s="72"/>
      <c r="CE28" s="72"/>
    </row>
    <row r="29" spans="1:83" x14ac:dyDescent="0.25">
      <c r="A29" s="16" t="s">
        <v>121</v>
      </c>
      <c r="B29" s="77">
        <f t="shared" si="0"/>
        <v>619200.1</v>
      </c>
      <c r="C29" s="77">
        <f t="shared" si="1"/>
        <v>662251.6</v>
      </c>
      <c r="D29" s="77">
        <f t="shared" si="2"/>
        <v>662251.6</v>
      </c>
      <c r="E29" s="77"/>
      <c r="F29" s="77">
        <f t="shared" si="3"/>
        <v>138724.25749000002</v>
      </c>
      <c r="G29" s="73">
        <f t="shared" si="4"/>
        <v>20.947364640568633</v>
      </c>
      <c r="H29" s="73">
        <v>5486.6</v>
      </c>
      <c r="I29" s="73">
        <v>54233.3</v>
      </c>
      <c r="J29" s="73">
        <v>9330.8799999999992</v>
      </c>
      <c r="K29" s="73">
        <f>J29/I29*100</f>
        <v>17.205075110679228</v>
      </c>
      <c r="L29" s="73"/>
      <c r="M29" s="73"/>
      <c r="N29" s="73"/>
      <c r="O29" s="73"/>
      <c r="P29" s="73">
        <v>369.5</v>
      </c>
      <c r="Q29" s="73"/>
      <c r="R29" s="73"/>
      <c r="S29" s="73"/>
      <c r="T29" s="73">
        <v>330.2</v>
      </c>
      <c r="U29" s="73">
        <v>330.2</v>
      </c>
      <c r="V29" s="73">
        <v>42.336480000000002</v>
      </c>
      <c r="W29" s="73">
        <f>V29/U29*100</f>
        <v>12.821465778316174</v>
      </c>
      <c r="X29" s="73">
        <v>312.39999999999998</v>
      </c>
      <c r="Y29" s="73">
        <v>272.3</v>
      </c>
      <c r="Z29" s="73">
        <v>93.503039999999999</v>
      </c>
      <c r="AA29" s="73">
        <f>Z29/Y29*100</f>
        <v>34.33824458318032</v>
      </c>
      <c r="AB29" s="73">
        <v>5766.1</v>
      </c>
      <c r="AC29" s="73">
        <v>480.5</v>
      </c>
      <c r="AD29" s="73">
        <v>314.84328000000005</v>
      </c>
      <c r="AE29" s="73">
        <f>AD29/AC29*100</f>
        <v>65.524095733610835</v>
      </c>
      <c r="AF29" s="73"/>
      <c r="AG29" s="73"/>
      <c r="AH29" s="73">
        <v>0</v>
      </c>
      <c r="AI29" s="73"/>
      <c r="AJ29" s="73">
        <v>553307.5</v>
      </c>
      <c r="AK29" s="73">
        <v>553307.5</v>
      </c>
      <c r="AL29" s="73">
        <v>116999.01609</v>
      </c>
      <c r="AM29" s="73">
        <f>AL29/AK29*100</f>
        <v>21.145387707558637</v>
      </c>
      <c r="AN29" s="73">
        <v>1314.3</v>
      </c>
      <c r="AO29" s="73">
        <v>1314.3</v>
      </c>
      <c r="AP29" s="73">
        <v>126.41269</v>
      </c>
      <c r="AQ29" s="74">
        <f>AP29/AO29*100</f>
        <v>9.618252301605418</v>
      </c>
      <c r="AR29" s="74">
        <v>24.5</v>
      </c>
      <c r="AS29" s="74">
        <v>24.5</v>
      </c>
      <c r="AT29" s="73">
        <v>0</v>
      </c>
      <c r="AU29" s="73">
        <f>AT29/AS29*100</f>
        <v>0</v>
      </c>
      <c r="AV29" s="73">
        <v>657.2</v>
      </c>
      <c r="AW29" s="73">
        <v>657.2</v>
      </c>
      <c r="AX29" s="73">
        <v>150.78638000000001</v>
      </c>
      <c r="AY29" s="73">
        <f>AX29/AW29*100</f>
        <v>22.943758368837493</v>
      </c>
      <c r="AZ29" s="73">
        <v>657.2</v>
      </c>
      <c r="BA29" s="73">
        <v>657.2</v>
      </c>
      <c r="BB29" s="73">
        <v>18.912860000000002</v>
      </c>
      <c r="BC29" s="73">
        <f>BB29/BA29*100</f>
        <v>2.8777936701156421</v>
      </c>
      <c r="BD29" s="73">
        <v>2318.1999999999998</v>
      </c>
      <c r="BE29" s="73">
        <v>2318.1999999999998</v>
      </c>
      <c r="BF29" s="73">
        <v>579.6</v>
      </c>
      <c r="BG29" s="73">
        <f>BF29/BE29*100</f>
        <v>25.002156845828665</v>
      </c>
      <c r="BH29" s="73"/>
      <c r="BI29" s="73"/>
      <c r="BJ29" s="73"/>
      <c r="BK29" s="73"/>
      <c r="BL29" s="73"/>
      <c r="BM29" s="73"/>
      <c r="BN29" s="73"/>
      <c r="BO29" s="74"/>
      <c r="BP29" s="73">
        <v>48407.8</v>
      </c>
      <c r="BQ29" s="73">
        <v>48407.8</v>
      </c>
      <c r="BR29" s="73">
        <v>11067.96667</v>
      </c>
      <c r="BS29" s="73">
        <f>BR29/BQ29*100</f>
        <v>22.864015034767121</v>
      </c>
      <c r="BT29" s="73">
        <v>204.9</v>
      </c>
      <c r="BU29" s="73">
        <v>204.9</v>
      </c>
      <c r="BV29" s="73">
        <v>0</v>
      </c>
      <c r="BW29" s="73">
        <f>BV29/BU29*100</f>
        <v>0</v>
      </c>
      <c r="BX29" s="73">
        <v>43.7</v>
      </c>
      <c r="BY29" s="73">
        <v>43.7</v>
      </c>
      <c r="BZ29" s="73">
        <v>0</v>
      </c>
      <c r="CA29" s="73">
        <f>BZ29/BY29*100</f>
        <v>0</v>
      </c>
      <c r="CB29" s="73"/>
      <c r="CC29" s="73"/>
      <c r="CD29" s="73"/>
      <c r="CE29" s="73"/>
    </row>
    <row r="30" spans="1:83" x14ac:dyDescent="0.25">
      <c r="A30" s="16" t="s">
        <v>292</v>
      </c>
      <c r="B30" s="77">
        <f t="shared" si="0"/>
        <v>2269.8000000000002</v>
      </c>
      <c r="C30" s="77">
        <f t="shared" si="1"/>
        <v>2269.8000000000002</v>
      </c>
      <c r="D30" s="77">
        <f t="shared" si="2"/>
        <v>2269.8000000000002</v>
      </c>
      <c r="E30" s="77"/>
      <c r="F30" s="77">
        <f t="shared" si="3"/>
        <v>207.48482999999999</v>
      </c>
      <c r="G30" s="74">
        <f t="shared" si="4"/>
        <v>9.1411062648691512</v>
      </c>
      <c r="H30" s="74"/>
      <c r="I30" s="74"/>
      <c r="J30" s="74"/>
      <c r="K30" s="74"/>
      <c r="L30" s="74"/>
      <c r="M30" s="74"/>
      <c r="N30" s="74"/>
      <c r="O30" s="74"/>
      <c r="P30" s="74"/>
      <c r="Q30" s="74"/>
      <c r="R30" s="74"/>
      <c r="S30" s="74"/>
      <c r="T30" s="74"/>
      <c r="U30" s="74"/>
      <c r="V30" s="74"/>
      <c r="W30" s="74"/>
      <c r="X30" s="74"/>
      <c r="Y30" s="74"/>
      <c r="Z30" s="74"/>
      <c r="AA30" s="73"/>
      <c r="AB30" s="74"/>
      <c r="AC30" s="74"/>
      <c r="AD30" s="74"/>
      <c r="AE30" s="73"/>
      <c r="AF30" s="74"/>
      <c r="AG30" s="74"/>
      <c r="AH30" s="74"/>
      <c r="AI30" s="74"/>
      <c r="AJ30" s="74"/>
      <c r="AK30" s="74"/>
      <c r="AL30" s="74"/>
      <c r="AM30" s="73"/>
      <c r="AN30" s="74"/>
      <c r="AO30" s="74"/>
      <c r="AP30" s="74"/>
      <c r="AQ30" s="74"/>
      <c r="AR30" s="74"/>
      <c r="AS30" s="74"/>
      <c r="AT30" s="74"/>
      <c r="AU30" s="74"/>
      <c r="AV30" s="74"/>
      <c r="AW30" s="74"/>
      <c r="AX30" s="74"/>
      <c r="AY30" s="74"/>
      <c r="AZ30" s="74"/>
      <c r="BA30" s="74"/>
      <c r="BB30" s="74"/>
      <c r="BC30" s="74"/>
      <c r="BD30" s="74"/>
      <c r="BE30" s="74"/>
      <c r="BF30" s="74"/>
      <c r="BG30" s="73"/>
      <c r="BH30" s="74"/>
      <c r="BI30" s="74"/>
      <c r="BJ30" s="74"/>
      <c r="BK30" s="74"/>
      <c r="BL30" s="74">
        <v>2269.8000000000002</v>
      </c>
      <c r="BM30" s="74">
        <v>2269.8000000000002</v>
      </c>
      <c r="BN30" s="74">
        <v>207.48482999999999</v>
      </c>
      <c r="BO30" s="74">
        <f>BN30/BM30*100</f>
        <v>9.1411062648691512</v>
      </c>
      <c r="BP30" s="74"/>
      <c r="BQ30" s="74"/>
      <c r="BR30" s="74"/>
      <c r="BS30" s="73"/>
      <c r="BT30" s="74"/>
      <c r="BU30" s="74"/>
      <c r="BV30" s="74"/>
      <c r="BW30" s="73"/>
      <c r="BX30" s="74"/>
      <c r="BY30" s="74"/>
      <c r="BZ30" s="74"/>
      <c r="CA30" s="73"/>
      <c r="CB30" s="74"/>
      <c r="CC30" s="74"/>
      <c r="CD30" s="74"/>
      <c r="CE30" s="73"/>
    </row>
    <row r="31" spans="1:83" x14ac:dyDescent="0.25">
      <c r="A31" s="16" t="s">
        <v>124</v>
      </c>
      <c r="B31" s="77">
        <f t="shared" si="0"/>
        <v>227.1</v>
      </c>
      <c r="C31" s="77">
        <f t="shared" si="1"/>
        <v>227.1</v>
      </c>
      <c r="D31" s="77">
        <f t="shared" si="2"/>
        <v>227.1</v>
      </c>
      <c r="E31" s="77"/>
      <c r="F31" s="77">
        <f t="shared" si="3"/>
        <v>31.22559</v>
      </c>
      <c r="G31" s="74">
        <f t="shared" si="4"/>
        <v>13.749709379128138</v>
      </c>
      <c r="H31" s="74"/>
      <c r="I31" s="74"/>
      <c r="J31" s="74"/>
      <c r="K31" s="74"/>
      <c r="L31" s="74"/>
      <c r="M31" s="74"/>
      <c r="N31" s="74"/>
      <c r="O31" s="74"/>
      <c r="P31" s="74"/>
      <c r="Q31" s="74"/>
      <c r="R31" s="74"/>
      <c r="S31" s="74"/>
      <c r="T31" s="74"/>
      <c r="U31" s="74"/>
      <c r="V31" s="74"/>
      <c r="W31" s="74"/>
      <c r="X31" s="74"/>
      <c r="Y31" s="74"/>
      <c r="Z31" s="74"/>
      <c r="AA31" s="73"/>
      <c r="AB31" s="74"/>
      <c r="AC31" s="74"/>
      <c r="AD31" s="74"/>
      <c r="AE31" s="73"/>
      <c r="AF31" s="74"/>
      <c r="AG31" s="74"/>
      <c r="AH31" s="74"/>
      <c r="AI31" s="74"/>
      <c r="AJ31" s="74"/>
      <c r="AK31" s="74"/>
      <c r="AL31" s="74"/>
      <c r="AM31" s="73"/>
      <c r="AN31" s="74"/>
      <c r="AO31" s="74"/>
      <c r="AP31" s="74"/>
      <c r="AQ31" s="74"/>
      <c r="AR31" s="74"/>
      <c r="AS31" s="74"/>
      <c r="AT31" s="74"/>
      <c r="AU31" s="74"/>
      <c r="AV31" s="74"/>
      <c r="AW31" s="74"/>
      <c r="AX31" s="74"/>
      <c r="AY31" s="74"/>
      <c r="AZ31" s="74"/>
      <c r="BA31" s="74"/>
      <c r="BB31" s="74"/>
      <c r="BC31" s="74"/>
      <c r="BD31" s="74"/>
      <c r="BE31" s="74"/>
      <c r="BF31" s="74"/>
      <c r="BG31" s="73"/>
      <c r="BH31" s="74"/>
      <c r="BI31" s="74"/>
      <c r="BJ31" s="74"/>
      <c r="BK31" s="74"/>
      <c r="BL31" s="74">
        <v>227.1</v>
      </c>
      <c r="BM31" s="74">
        <v>227.1</v>
      </c>
      <c r="BN31" s="74">
        <v>31.22559</v>
      </c>
      <c r="BO31" s="74">
        <f>BN31/BM31*100</f>
        <v>13.749709379128138</v>
      </c>
      <c r="BP31" s="74"/>
      <c r="BQ31" s="74"/>
      <c r="BR31" s="74"/>
      <c r="BS31" s="73"/>
      <c r="BT31" s="74"/>
      <c r="BU31" s="74"/>
      <c r="BV31" s="74"/>
      <c r="BW31" s="73"/>
      <c r="BX31" s="74"/>
      <c r="BY31" s="74"/>
      <c r="BZ31" s="74"/>
      <c r="CA31" s="73"/>
      <c r="CB31" s="74"/>
      <c r="CC31" s="74"/>
      <c r="CD31" s="74"/>
      <c r="CE31" s="73"/>
    </row>
    <row r="32" spans="1:83" x14ac:dyDescent="0.25">
      <c r="A32" s="16" t="s">
        <v>290</v>
      </c>
      <c r="B32" s="77">
        <f t="shared" si="0"/>
        <v>0</v>
      </c>
      <c r="C32" s="77">
        <f t="shared" si="1"/>
        <v>0</v>
      </c>
      <c r="D32" s="77">
        <f t="shared" si="2"/>
        <v>0</v>
      </c>
      <c r="E32" s="77"/>
      <c r="F32" s="77">
        <f t="shared" si="3"/>
        <v>0</v>
      </c>
      <c r="G32" s="74"/>
      <c r="H32" s="74"/>
      <c r="I32" s="74"/>
      <c r="J32" s="74"/>
      <c r="K32" s="74"/>
      <c r="L32" s="74"/>
      <c r="M32" s="74"/>
      <c r="N32" s="74"/>
      <c r="O32" s="74"/>
      <c r="P32" s="74"/>
      <c r="Q32" s="74"/>
      <c r="R32" s="74"/>
      <c r="S32" s="74"/>
      <c r="T32" s="74"/>
      <c r="U32" s="74"/>
      <c r="V32" s="74"/>
      <c r="W32" s="74"/>
      <c r="X32" s="74"/>
      <c r="Y32" s="74"/>
      <c r="Z32" s="74"/>
      <c r="AA32" s="73"/>
      <c r="AB32" s="74"/>
      <c r="AC32" s="74"/>
      <c r="AD32" s="74"/>
      <c r="AE32" s="73"/>
      <c r="AF32" s="74"/>
      <c r="AG32" s="74"/>
      <c r="AH32" s="74"/>
      <c r="AI32" s="74"/>
      <c r="AJ32" s="74"/>
      <c r="AK32" s="74"/>
      <c r="AL32" s="74"/>
      <c r="AM32" s="73"/>
      <c r="AN32" s="74"/>
      <c r="AO32" s="74"/>
      <c r="AP32" s="74"/>
      <c r="AQ32" s="74"/>
      <c r="AR32" s="74"/>
      <c r="AS32" s="74"/>
      <c r="AT32" s="74"/>
      <c r="AU32" s="74"/>
      <c r="AV32" s="74"/>
      <c r="AW32" s="74"/>
      <c r="AX32" s="74"/>
      <c r="AY32" s="74"/>
      <c r="AZ32" s="74"/>
      <c r="BA32" s="74"/>
      <c r="BB32" s="74"/>
      <c r="BC32" s="74"/>
      <c r="BD32" s="74"/>
      <c r="BE32" s="74"/>
      <c r="BF32" s="74"/>
      <c r="BG32" s="73"/>
      <c r="BH32" s="74"/>
      <c r="BI32" s="74"/>
      <c r="BJ32" s="74"/>
      <c r="BK32" s="74"/>
      <c r="BL32" s="74"/>
      <c r="BM32" s="74"/>
      <c r="BN32" s="74"/>
      <c r="BO32" s="74"/>
      <c r="BP32" s="74"/>
      <c r="BQ32" s="74"/>
      <c r="BR32" s="74"/>
      <c r="BS32" s="73"/>
      <c r="BT32" s="74"/>
      <c r="BU32" s="74"/>
      <c r="BV32" s="74"/>
      <c r="BW32" s="73"/>
      <c r="BX32" s="74"/>
      <c r="BY32" s="74"/>
      <c r="BZ32" s="74"/>
      <c r="CA32" s="73"/>
      <c r="CB32" s="74"/>
      <c r="CC32" s="74"/>
      <c r="CD32" s="74"/>
      <c r="CE32" s="73"/>
    </row>
    <row r="33" spans="1:83" x14ac:dyDescent="0.25">
      <c r="A33" s="16" t="s">
        <v>125</v>
      </c>
      <c r="B33" s="77">
        <f t="shared" si="0"/>
        <v>567.70000000000005</v>
      </c>
      <c r="C33" s="77">
        <f t="shared" si="1"/>
        <v>567.70000000000005</v>
      </c>
      <c r="D33" s="77">
        <f t="shared" si="2"/>
        <v>567.70000000000005</v>
      </c>
      <c r="E33" s="77"/>
      <c r="F33" s="77">
        <f t="shared" si="3"/>
        <v>75.556250000000006</v>
      </c>
      <c r="G33" s="74">
        <f>F33/C33*100</f>
        <v>13.309186189889024</v>
      </c>
      <c r="H33" s="74"/>
      <c r="I33" s="74"/>
      <c r="J33" s="74"/>
      <c r="K33" s="74"/>
      <c r="L33" s="74"/>
      <c r="M33" s="74"/>
      <c r="N33" s="74"/>
      <c r="O33" s="74"/>
      <c r="P33" s="74"/>
      <c r="Q33" s="74"/>
      <c r="R33" s="74"/>
      <c r="S33" s="74"/>
      <c r="T33" s="74"/>
      <c r="U33" s="74"/>
      <c r="V33" s="74"/>
      <c r="W33" s="74"/>
      <c r="X33" s="74"/>
      <c r="Y33" s="74"/>
      <c r="Z33" s="74"/>
      <c r="AA33" s="73"/>
      <c r="AB33" s="74"/>
      <c r="AC33" s="74"/>
      <c r="AD33" s="74"/>
      <c r="AE33" s="73"/>
      <c r="AF33" s="74"/>
      <c r="AG33" s="74"/>
      <c r="AH33" s="74"/>
      <c r="AI33" s="74"/>
      <c r="AJ33" s="74"/>
      <c r="AK33" s="74"/>
      <c r="AL33" s="74"/>
      <c r="AM33" s="73"/>
      <c r="AN33" s="74"/>
      <c r="AO33" s="74"/>
      <c r="AP33" s="74"/>
      <c r="AQ33" s="74"/>
      <c r="AR33" s="74"/>
      <c r="AS33" s="74"/>
      <c r="AT33" s="74"/>
      <c r="AU33" s="74"/>
      <c r="AV33" s="74"/>
      <c r="AW33" s="74"/>
      <c r="AX33" s="74"/>
      <c r="AY33" s="74"/>
      <c r="AZ33" s="74"/>
      <c r="BA33" s="74"/>
      <c r="BB33" s="74"/>
      <c r="BC33" s="74"/>
      <c r="BD33" s="74"/>
      <c r="BE33" s="74"/>
      <c r="BF33" s="74"/>
      <c r="BG33" s="73"/>
      <c r="BH33" s="74"/>
      <c r="BI33" s="74"/>
      <c r="BJ33" s="74"/>
      <c r="BK33" s="74"/>
      <c r="BL33" s="74">
        <v>567.70000000000005</v>
      </c>
      <c r="BM33" s="74">
        <v>567.70000000000005</v>
      </c>
      <c r="BN33" s="74">
        <v>75.556250000000006</v>
      </c>
      <c r="BO33" s="74">
        <f>BN33/BM33*100</f>
        <v>13.309186189889024</v>
      </c>
      <c r="BP33" s="74"/>
      <c r="BQ33" s="74"/>
      <c r="BR33" s="74"/>
      <c r="BS33" s="73"/>
      <c r="BT33" s="74"/>
      <c r="BU33" s="74"/>
      <c r="BV33" s="74"/>
      <c r="BW33" s="73"/>
      <c r="BX33" s="74"/>
      <c r="BY33" s="74"/>
      <c r="BZ33" s="74"/>
      <c r="CA33" s="73"/>
      <c r="CB33" s="74"/>
      <c r="CC33" s="74"/>
      <c r="CD33" s="74"/>
      <c r="CE33" s="73"/>
    </row>
    <row r="34" spans="1:83" x14ac:dyDescent="0.25">
      <c r="A34" s="16" t="s">
        <v>289</v>
      </c>
      <c r="B34" s="77">
        <f t="shared" si="0"/>
        <v>227.1</v>
      </c>
      <c r="C34" s="77">
        <f t="shared" si="1"/>
        <v>227.1</v>
      </c>
      <c r="D34" s="77">
        <f t="shared" si="2"/>
        <v>227.1</v>
      </c>
      <c r="E34" s="77"/>
      <c r="F34" s="77">
        <f t="shared" si="3"/>
        <v>30.788599999999999</v>
      </c>
      <c r="G34" s="74">
        <f>F34/C34*100</f>
        <v>13.557287538529284</v>
      </c>
      <c r="H34" s="74"/>
      <c r="I34" s="74"/>
      <c r="J34" s="74"/>
      <c r="K34" s="74"/>
      <c r="L34" s="74"/>
      <c r="M34" s="74"/>
      <c r="N34" s="74"/>
      <c r="O34" s="74"/>
      <c r="P34" s="74"/>
      <c r="Q34" s="74"/>
      <c r="R34" s="74"/>
      <c r="S34" s="74"/>
      <c r="T34" s="74"/>
      <c r="U34" s="74"/>
      <c r="V34" s="74"/>
      <c r="W34" s="74"/>
      <c r="X34" s="74"/>
      <c r="Y34" s="74"/>
      <c r="Z34" s="74"/>
      <c r="AA34" s="73"/>
      <c r="AB34" s="74"/>
      <c r="AC34" s="74"/>
      <c r="AD34" s="74"/>
      <c r="AE34" s="73"/>
      <c r="AF34" s="74"/>
      <c r="AG34" s="74"/>
      <c r="AH34" s="74"/>
      <c r="AI34" s="74"/>
      <c r="AJ34" s="74"/>
      <c r="AK34" s="74"/>
      <c r="AL34" s="74"/>
      <c r="AM34" s="73"/>
      <c r="AN34" s="74"/>
      <c r="AO34" s="74"/>
      <c r="AP34" s="74"/>
      <c r="AQ34" s="74"/>
      <c r="AR34" s="74"/>
      <c r="AS34" s="74"/>
      <c r="AT34" s="74"/>
      <c r="AU34" s="74"/>
      <c r="AV34" s="74"/>
      <c r="AW34" s="74"/>
      <c r="AX34" s="74"/>
      <c r="AY34" s="74"/>
      <c r="AZ34" s="74"/>
      <c r="BA34" s="74"/>
      <c r="BB34" s="74"/>
      <c r="BC34" s="74"/>
      <c r="BD34" s="74"/>
      <c r="BE34" s="74"/>
      <c r="BF34" s="74"/>
      <c r="BG34" s="73"/>
      <c r="BH34" s="74"/>
      <c r="BI34" s="74"/>
      <c r="BJ34" s="74"/>
      <c r="BK34" s="74"/>
      <c r="BL34" s="74">
        <v>227.1</v>
      </c>
      <c r="BM34" s="74">
        <v>227.1</v>
      </c>
      <c r="BN34" s="74">
        <v>30.788599999999999</v>
      </c>
      <c r="BO34" s="74">
        <f>BN34/BM34*100</f>
        <v>13.557287538529284</v>
      </c>
      <c r="BP34" s="74"/>
      <c r="BQ34" s="74"/>
      <c r="BR34" s="74"/>
      <c r="BS34" s="73"/>
      <c r="BT34" s="74"/>
      <c r="BU34" s="74"/>
      <c r="BV34" s="74"/>
      <c r="BW34" s="73"/>
      <c r="BX34" s="74"/>
      <c r="BY34" s="74"/>
      <c r="BZ34" s="74"/>
      <c r="CA34" s="73"/>
      <c r="CB34" s="74"/>
      <c r="CC34" s="74"/>
      <c r="CD34" s="74"/>
      <c r="CE34" s="73"/>
    </row>
    <row r="35" spans="1:83" x14ac:dyDescent="0.25">
      <c r="A35" s="16" t="s">
        <v>288</v>
      </c>
      <c r="B35" s="77">
        <f t="shared" si="0"/>
        <v>227.1</v>
      </c>
      <c r="C35" s="77">
        <f t="shared" si="1"/>
        <v>227.1</v>
      </c>
      <c r="D35" s="77">
        <f t="shared" si="2"/>
        <v>227.1</v>
      </c>
      <c r="E35" s="77"/>
      <c r="F35" s="77">
        <f t="shared" si="3"/>
        <v>32.531150000000004</v>
      </c>
      <c r="G35" s="74">
        <f>F35/C35*100</f>
        <v>14.32459269044474</v>
      </c>
      <c r="H35" s="74"/>
      <c r="I35" s="74"/>
      <c r="J35" s="74"/>
      <c r="K35" s="74"/>
      <c r="L35" s="74"/>
      <c r="M35" s="74"/>
      <c r="N35" s="74"/>
      <c r="O35" s="74"/>
      <c r="P35" s="74"/>
      <c r="Q35" s="74"/>
      <c r="R35" s="74"/>
      <c r="S35" s="74"/>
      <c r="T35" s="74"/>
      <c r="U35" s="74"/>
      <c r="V35" s="74"/>
      <c r="W35" s="74"/>
      <c r="X35" s="74"/>
      <c r="Y35" s="74"/>
      <c r="Z35" s="74"/>
      <c r="AA35" s="73"/>
      <c r="AB35" s="74"/>
      <c r="AC35" s="74"/>
      <c r="AD35" s="74"/>
      <c r="AE35" s="73"/>
      <c r="AF35" s="74"/>
      <c r="AG35" s="74"/>
      <c r="AH35" s="74"/>
      <c r="AI35" s="74"/>
      <c r="AJ35" s="74"/>
      <c r="AK35" s="74"/>
      <c r="AL35" s="74"/>
      <c r="AM35" s="73"/>
      <c r="AN35" s="74"/>
      <c r="AO35" s="74"/>
      <c r="AP35" s="74"/>
      <c r="AQ35" s="74"/>
      <c r="AR35" s="74"/>
      <c r="AS35" s="74"/>
      <c r="AT35" s="74"/>
      <c r="AU35" s="74"/>
      <c r="AV35" s="74"/>
      <c r="AW35" s="74"/>
      <c r="AX35" s="74"/>
      <c r="AY35" s="74"/>
      <c r="AZ35" s="74"/>
      <c r="BA35" s="74"/>
      <c r="BB35" s="74"/>
      <c r="BC35" s="74"/>
      <c r="BD35" s="74"/>
      <c r="BE35" s="74"/>
      <c r="BF35" s="74"/>
      <c r="BG35" s="73"/>
      <c r="BH35" s="74"/>
      <c r="BI35" s="74"/>
      <c r="BJ35" s="74"/>
      <c r="BK35" s="74"/>
      <c r="BL35" s="74">
        <v>227.1</v>
      </c>
      <c r="BM35" s="74">
        <v>227.1</v>
      </c>
      <c r="BN35" s="74">
        <v>32.531150000000004</v>
      </c>
      <c r="BO35" s="74">
        <f>BN35/BM35*100</f>
        <v>14.32459269044474</v>
      </c>
      <c r="BP35" s="74"/>
      <c r="BQ35" s="74"/>
      <c r="BR35" s="74"/>
      <c r="BS35" s="73"/>
      <c r="BT35" s="74"/>
      <c r="BU35" s="74"/>
      <c r="BV35" s="74"/>
      <c r="BW35" s="73"/>
      <c r="BX35" s="74"/>
      <c r="BY35" s="74"/>
      <c r="BZ35" s="74"/>
      <c r="CA35" s="73"/>
      <c r="CB35" s="74"/>
      <c r="CC35" s="74"/>
      <c r="CD35" s="74"/>
      <c r="CE35" s="73"/>
    </row>
    <row r="36" spans="1:83" x14ac:dyDescent="0.25">
      <c r="A36" s="16" t="s">
        <v>291</v>
      </c>
      <c r="B36" s="77">
        <f t="shared" si="0"/>
        <v>227.1</v>
      </c>
      <c r="C36" s="77">
        <f t="shared" si="1"/>
        <v>227.1</v>
      </c>
      <c r="D36" s="77">
        <f t="shared" si="2"/>
        <v>227.1</v>
      </c>
      <c r="E36" s="77"/>
      <c r="F36" s="77">
        <f t="shared" si="3"/>
        <v>31.27355</v>
      </c>
      <c r="G36" s="74">
        <f>F36/C36*100</f>
        <v>13.770827829150154</v>
      </c>
      <c r="H36" s="74"/>
      <c r="I36" s="74"/>
      <c r="J36" s="74"/>
      <c r="K36" s="74"/>
      <c r="L36" s="74"/>
      <c r="M36" s="74"/>
      <c r="N36" s="74"/>
      <c r="O36" s="74"/>
      <c r="P36" s="74"/>
      <c r="Q36" s="74"/>
      <c r="R36" s="74"/>
      <c r="S36" s="74"/>
      <c r="T36" s="74"/>
      <c r="U36" s="74"/>
      <c r="V36" s="74"/>
      <c r="W36" s="74"/>
      <c r="X36" s="74"/>
      <c r="Y36" s="74"/>
      <c r="Z36" s="74"/>
      <c r="AA36" s="73"/>
      <c r="AB36" s="74"/>
      <c r="AC36" s="74"/>
      <c r="AD36" s="74"/>
      <c r="AE36" s="73"/>
      <c r="AF36" s="74"/>
      <c r="AG36" s="74"/>
      <c r="AH36" s="74"/>
      <c r="AI36" s="74"/>
      <c r="AJ36" s="74"/>
      <c r="AK36" s="74"/>
      <c r="AL36" s="74"/>
      <c r="AM36" s="73"/>
      <c r="AN36" s="74"/>
      <c r="AO36" s="74"/>
      <c r="AP36" s="74"/>
      <c r="AQ36" s="74"/>
      <c r="AR36" s="74"/>
      <c r="AS36" s="74"/>
      <c r="AT36" s="74"/>
      <c r="AU36" s="74"/>
      <c r="AV36" s="74"/>
      <c r="AW36" s="74"/>
      <c r="AX36" s="74"/>
      <c r="AY36" s="74"/>
      <c r="AZ36" s="74"/>
      <c r="BA36" s="74"/>
      <c r="BB36" s="74"/>
      <c r="BC36" s="74"/>
      <c r="BD36" s="74"/>
      <c r="BE36" s="74"/>
      <c r="BF36" s="74"/>
      <c r="BG36" s="73"/>
      <c r="BH36" s="74"/>
      <c r="BI36" s="74"/>
      <c r="BJ36" s="74"/>
      <c r="BK36" s="74"/>
      <c r="BL36" s="74">
        <v>227.1</v>
      </c>
      <c r="BM36" s="74">
        <v>227.1</v>
      </c>
      <c r="BN36" s="74">
        <v>31.27355</v>
      </c>
      <c r="BO36" s="74">
        <f>BN36/BM36*100</f>
        <v>13.770827829150154</v>
      </c>
      <c r="BP36" s="74"/>
      <c r="BQ36" s="74"/>
      <c r="BR36" s="74"/>
      <c r="BS36" s="73"/>
      <c r="BT36" s="74"/>
      <c r="BU36" s="74"/>
      <c r="BV36" s="74"/>
      <c r="BW36" s="73"/>
      <c r="BX36" s="74"/>
      <c r="BY36" s="74"/>
      <c r="BZ36" s="74"/>
      <c r="CA36" s="73"/>
      <c r="CB36" s="74"/>
      <c r="CC36" s="74"/>
      <c r="CD36" s="74"/>
      <c r="CE36" s="73"/>
    </row>
    <row r="37" spans="1:83" x14ac:dyDescent="0.25">
      <c r="A37" s="16" t="s">
        <v>287</v>
      </c>
      <c r="B37" s="77">
        <f t="shared" si="0"/>
        <v>227.1</v>
      </c>
      <c r="C37" s="77">
        <f t="shared" si="1"/>
        <v>227.1</v>
      </c>
      <c r="D37" s="77">
        <f t="shared" si="2"/>
        <v>227.1</v>
      </c>
      <c r="E37" s="77"/>
      <c r="F37" s="77">
        <f t="shared" si="3"/>
        <v>16.11016</v>
      </c>
      <c r="G37" s="74">
        <f>F37/C37*100</f>
        <v>7.0938617349185389</v>
      </c>
      <c r="H37" s="74"/>
      <c r="I37" s="74"/>
      <c r="J37" s="74"/>
      <c r="K37" s="74"/>
      <c r="L37" s="74"/>
      <c r="M37" s="74"/>
      <c r="N37" s="74"/>
      <c r="O37" s="74"/>
      <c r="P37" s="74"/>
      <c r="Q37" s="74"/>
      <c r="R37" s="74"/>
      <c r="S37" s="74"/>
      <c r="T37" s="74"/>
      <c r="U37" s="74"/>
      <c r="V37" s="74"/>
      <c r="W37" s="74"/>
      <c r="X37" s="74"/>
      <c r="Y37" s="74"/>
      <c r="Z37" s="74"/>
      <c r="AA37" s="73"/>
      <c r="AB37" s="74"/>
      <c r="AC37" s="74"/>
      <c r="AD37" s="74"/>
      <c r="AE37" s="73"/>
      <c r="AF37" s="74"/>
      <c r="AG37" s="74"/>
      <c r="AH37" s="74"/>
      <c r="AI37" s="74"/>
      <c r="AJ37" s="74"/>
      <c r="AK37" s="74"/>
      <c r="AL37" s="74"/>
      <c r="AM37" s="73"/>
      <c r="AN37" s="74"/>
      <c r="AO37" s="74"/>
      <c r="AP37" s="74"/>
      <c r="AQ37" s="74"/>
      <c r="AR37" s="74"/>
      <c r="AS37" s="74"/>
      <c r="AT37" s="74"/>
      <c r="AU37" s="74"/>
      <c r="AV37" s="74"/>
      <c r="AW37" s="74"/>
      <c r="AX37" s="74"/>
      <c r="AY37" s="74"/>
      <c r="AZ37" s="74"/>
      <c r="BA37" s="74"/>
      <c r="BB37" s="74"/>
      <c r="BC37" s="74"/>
      <c r="BD37" s="74"/>
      <c r="BE37" s="74"/>
      <c r="BF37" s="74"/>
      <c r="BG37" s="73"/>
      <c r="BH37" s="74"/>
      <c r="BI37" s="74"/>
      <c r="BJ37" s="74"/>
      <c r="BK37" s="74"/>
      <c r="BL37" s="74">
        <v>227.1</v>
      </c>
      <c r="BM37" s="74">
        <v>227.1</v>
      </c>
      <c r="BN37" s="74">
        <v>16.11016</v>
      </c>
      <c r="BO37" s="74">
        <f>BN37/BM37*100</f>
        <v>7.0938617349185389</v>
      </c>
      <c r="BP37" s="74"/>
      <c r="BQ37" s="74"/>
      <c r="BR37" s="74"/>
      <c r="BS37" s="73"/>
      <c r="BT37" s="74"/>
      <c r="BU37" s="74"/>
      <c r="BV37" s="74"/>
      <c r="BW37" s="73"/>
      <c r="BX37" s="74"/>
      <c r="BY37" s="74"/>
      <c r="BZ37" s="74"/>
      <c r="CA37" s="73"/>
      <c r="CB37" s="74"/>
      <c r="CC37" s="74"/>
      <c r="CD37" s="74"/>
      <c r="CE37" s="73"/>
    </row>
    <row r="38" spans="1:83" x14ac:dyDescent="0.25">
      <c r="A38" s="16" t="s">
        <v>286</v>
      </c>
      <c r="B38" s="77">
        <f t="shared" si="0"/>
        <v>0</v>
      </c>
      <c r="C38" s="77">
        <f t="shared" si="1"/>
        <v>0</v>
      </c>
      <c r="D38" s="77">
        <f t="shared" si="2"/>
        <v>0</v>
      </c>
      <c r="E38" s="77"/>
      <c r="F38" s="77">
        <f t="shared" si="3"/>
        <v>0</v>
      </c>
      <c r="G38" s="74"/>
      <c r="H38" s="74"/>
      <c r="I38" s="74"/>
      <c r="J38" s="74"/>
      <c r="K38" s="74"/>
      <c r="L38" s="74"/>
      <c r="M38" s="74"/>
      <c r="N38" s="74"/>
      <c r="O38" s="74"/>
      <c r="P38" s="74"/>
      <c r="Q38" s="74"/>
      <c r="R38" s="74"/>
      <c r="S38" s="74"/>
      <c r="T38" s="74"/>
      <c r="U38" s="74"/>
      <c r="V38" s="74"/>
      <c r="W38" s="74"/>
      <c r="X38" s="74"/>
      <c r="Y38" s="74"/>
      <c r="Z38" s="74"/>
      <c r="AA38" s="73"/>
      <c r="AB38" s="74"/>
      <c r="AC38" s="74"/>
      <c r="AD38" s="74"/>
      <c r="AE38" s="73"/>
      <c r="AF38" s="74"/>
      <c r="AG38" s="74"/>
      <c r="AH38" s="74"/>
      <c r="AI38" s="74"/>
      <c r="AJ38" s="74"/>
      <c r="AK38" s="74"/>
      <c r="AL38" s="74"/>
      <c r="AM38" s="73"/>
      <c r="AN38" s="74"/>
      <c r="AO38" s="74"/>
      <c r="AP38" s="74"/>
      <c r="AQ38" s="74"/>
      <c r="AR38" s="74"/>
      <c r="AS38" s="74"/>
      <c r="AT38" s="74"/>
      <c r="AU38" s="74"/>
      <c r="AV38" s="74"/>
      <c r="AW38" s="74"/>
      <c r="AX38" s="74"/>
      <c r="AY38" s="74"/>
      <c r="AZ38" s="74"/>
      <c r="BA38" s="74"/>
      <c r="BB38" s="74"/>
      <c r="BC38" s="74"/>
      <c r="BD38" s="74"/>
      <c r="BE38" s="74"/>
      <c r="BF38" s="74"/>
      <c r="BG38" s="73"/>
      <c r="BH38" s="74"/>
      <c r="BI38" s="74"/>
      <c r="BJ38" s="74"/>
      <c r="BK38" s="74"/>
      <c r="BL38" s="74"/>
      <c r="BM38" s="74"/>
      <c r="BN38" s="74"/>
      <c r="BO38" s="74"/>
      <c r="BP38" s="74"/>
      <c r="BQ38" s="74"/>
      <c r="BR38" s="74"/>
      <c r="BS38" s="73"/>
      <c r="BT38" s="74"/>
      <c r="BU38" s="74"/>
      <c r="BV38" s="74"/>
      <c r="BW38" s="73"/>
      <c r="BX38" s="74"/>
      <c r="BY38" s="74"/>
      <c r="BZ38" s="74"/>
      <c r="CA38" s="73"/>
      <c r="CB38" s="74"/>
      <c r="CC38" s="74"/>
      <c r="CD38" s="74"/>
      <c r="CE38" s="73"/>
    </row>
    <row r="39" spans="1:83" x14ac:dyDescent="0.25">
      <c r="A39" s="16" t="s">
        <v>285</v>
      </c>
      <c r="B39" s="77">
        <f t="shared" si="0"/>
        <v>0</v>
      </c>
      <c r="C39" s="77">
        <f t="shared" si="1"/>
        <v>0</v>
      </c>
      <c r="D39" s="77">
        <f t="shared" si="2"/>
        <v>0</v>
      </c>
      <c r="E39" s="77"/>
      <c r="F39" s="77">
        <f t="shared" si="3"/>
        <v>0</v>
      </c>
      <c r="G39" s="74"/>
      <c r="H39" s="74"/>
      <c r="I39" s="74"/>
      <c r="J39" s="74"/>
      <c r="K39" s="74"/>
      <c r="L39" s="74"/>
      <c r="M39" s="74"/>
      <c r="N39" s="74"/>
      <c r="O39" s="74"/>
      <c r="P39" s="74"/>
      <c r="Q39" s="74"/>
      <c r="R39" s="74"/>
      <c r="S39" s="74"/>
      <c r="T39" s="74"/>
      <c r="U39" s="74"/>
      <c r="V39" s="74"/>
      <c r="W39" s="74"/>
      <c r="X39" s="74"/>
      <c r="Y39" s="74"/>
      <c r="Z39" s="74"/>
      <c r="AA39" s="73"/>
      <c r="AB39" s="74"/>
      <c r="AC39" s="74"/>
      <c r="AD39" s="74"/>
      <c r="AE39" s="73"/>
      <c r="AF39" s="74"/>
      <c r="AG39" s="74"/>
      <c r="AH39" s="74"/>
      <c r="AI39" s="74"/>
      <c r="AJ39" s="74"/>
      <c r="AK39" s="74"/>
      <c r="AL39" s="74"/>
      <c r="AM39" s="73"/>
      <c r="AN39" s="74"/>
      <c r="AO39" s="74"/>
      <c r="AP39" s="74"/>
      <c r="AQ39" s="74"/>
      <c r="AR39" s="74"/>
      <c r="AS39" s="74"/>
      <c r="AT39" s="74"/>
      <c r="AU39" s="74"/>
      <c r="AV39" s="74"/>
      <c r="AW39" s="74"/>
      <c r="AX39" s="74"/>
      <c r="AY39" s="74"/>
      <c r="AZ39" s="74"/>
      <c r="BA39" s="74"/>
      <c r="BB39" s="74"/>
      <c r="BC39" s="74"/>
      <c r="BD39" s="74"/>
      <c r="BE39" s="74"/>
      <c r="BF39" s="74"/>
      <c r="BG39" s="73"/>
      <c r="BH39" s="74"/>
      <c r="BI39" s="74"/>
      <c r="BJ39" s="74"/>
      <c r="BK39" s="74"/>
      <c r="BL39" s="74"/>
      <c r="BM39" s="74"/>
      <c r="BN39" s="74"/>
      <c r="BO39" s="74"/>
      <c r="BP39" s="74"/>
      <c r="BQ39" s="74"/>
      <c r="BR39" s="74"/>
      <c r="BS39" s="73"/>
      <c r="BT39" s="74"/>
      <c r="BU39" s="74"/>
      <c r="BV39" s="74"/>
      <c r="BW39" s="73"/>
      <c r="BX39" s="74"/>
      <c r="BY39" s="74"/>
      <c r="BZ39" s="74"/>
      <c r="CA39" s="73"/>
      <c r="CB39" s="74"/>
      <c r="CC39" s="74"/>
      <c r="CD39" s="74"/>
      <c r="CE39" s="73"/>
    </row>
    <row r="40" spans="1:83" x14ac:dyDescent="0.25">
      <c r="A40" s="16" t="s">
        <v>284</v>
      </c>
      <c r="B40" s="77">
        <f t="shared" si="0"/>
        <v>0</v>
      </c>
      <c r="C40" s="77">
        <f t="shared" si="1"/>
        <v>0</v>
      </c>
      <c r="D40" s="77">
        <f t="shared" si="2"/>
        <v>0</v>
      </c>
      <c r="E40" s="77"/>
      <c r="F40" s="77">
        <f t="shared" si="3"/>
        <v>0</v>
      </c>
      <c r="G40" s="74"/>
      <c r="H40" s="74"/>
      <c r="I40" s="74"/>
      <c r="J40" s="74"/>
      <c r="K40" s="74"/>
      <c r="L40" s="74"/>
      <c r="M40" s="74"/>
      <c r="N40" s="74"/>
      <c r="O40" s="74"/>
      <c r="P40" s="74"/>
      <c r="Q40" s="74"/>
      <c r="R40" s="74"/>
      <c r="S40" s="74"/>
      <c r="T40" s="74"/>
      <c r="U40" s="74"/>
      <c r="V40" s="74"/>
      <c r="W40" s="74"/>
      <c r="X40" s="74"/>
      <c r="Y40" s="74"/>
      <c r="Z40" s="74"/>
      <c r="AA40" s="73"/>
      <c r="AB40" s="74"/>
      <c r="AC40" s="74"/>
      <c r="AD40" s="74"/>
      <c r="AE40" s="73"/>
      <c r="AF40" s="74"/>
      <c r="AG40" s="74"/>
      <c r="AH40" s="74"/>
      <c r="AI40" s="74"/>
      <c r="AJ40" s="74"/>
      <c r="AK40" s="74"/>
      <c r="AL40" s="74"/>
      <c r="AM40" s="73"/>
      <c r="AN40" s="74"/>
      <c r="AO40" s="74"/>
      <c r="AP40" s="74"/>
      <c r="AQ40" s="74"/>
      <c r="AR40" s="74"/>
      <c r="AS40" s="74"/>
      <c r="AT40" s="74"/>
      <c r="AU40" s="74"/>
      <c r="AV40" s="74"/>
      <c r="AW40" s="74"/>
      <c r="AX40" s="74"/>
      <c r="AY40" s="74"/>
      <c r="AZ40" s="74"/>
      <c r="BA40" s="74"/>
      <c r="BB40" s="74"/>
      <c r="BC40" s="74"/>
      <c r="BD40" s="74"/>
      <c r="BE40" s="74"/>
      <c r="BF40" s="74"/>
      <c r="BG40" s="73"/>
      <c r="BH40" s="74"/>
      <c r="BI40" s="74"/>
      <c r="BJ40" s="74"/>
      <c r="BK40" s="74"/>
      <c r="BL40" s="74"/>
      <c r="BM40" s="74"/>
      <c r="BN40" s="74"/>
      <c r="BO40" s="74"/>
      <c r="BP40" s="74"/>
      <c r="BQ40" s="74"/>
      <c r="BR40" s="74"/>
      <c r="BS40" s="73"/>
      <c r="BT40" s="74"/>
      <c r="BU40" s="74"/>
      <c r="BV40" s="74"/>
      <c r="BW40" s="73"/>
      <c r="BX40" s="74"/>
      <c r="BY40" s="74"/>
      <c r="BZ40" s="74"/>
      <c r="CA40" s="73"/>
      <c r="CB40" s="74"/>
      <c r="CC40" s="74"/>
      <c r="CD40" s="74"/>
      <c r="CE40" s="73"/>
    </row>
    <row r="41" spans="1:83" x14ac:dyDescent="0.25">
      <c r="A41" s="16" t="s">
        <v>283</v>
      </c>
      <c r="B41" s="77">
        <f t="shared" si="0"/>
        <v>0</v>
      </c>
      <c r="C41" s="77">
        <f t="shared" si="1"/>
        <v>0</v>
      </c>
      <c r="D41" s="77">
        <f t="shared" si="2"/>
        <v>0</v>
      </c>
      <c r="E41" s="77"/>
      <c r="F41" s="77">
        <f t="shared" si="3"/>
        <v>0</v>
      </c>
      <c r="G41" s="74"/>
      <c r="H41" s="74"/>
      <c r="I41" s="74"/>
      <c r="J41" s="74"/>
      <c r="K41" s="74"/>
      <c r="L41" s="74"/>
      <c r="M41" s="74"/>
      <c r="N41" s="74"/>
      <c r="O41" s="74"/>
      <c r="P41" s="74"/>
      <c r="Q41" s="74"/>
      <c r="R41" s="74"/>
      <c r="S41" s="74"/>
      <c r="T41" s="74"/>
      <c r="U41" s="74"/>
      <c r="V41" s="74"/>
      <c r="W41" s="74"/>
      <c r="X41" s="74"/>
      <c r="Y41" s="74"/>
      <c r="Z41" s="74"/>
      <c r="AA41" s="73"/>
      <c r="AB41" s="74"/>
      <c r="AC41" s="74"/>
      <c r="AD41" s="74"/>
      <c r="AE41" s="73"/>
      <c r="AF41" s="74"/>
      <c r="AG41" s="74"/>
      <c r="AH41" s="74"/>
      <c r="AI41" s="74"/>
      <c r="AJ41" s="74"/>
      <c r="AK41" s="74"/>
      <c r="AL41" s="74"/>
      <c r="AM41" s="73"/>
      <c r="AN41" s="74"/>
      <c r="AO41" s="74"/>
      <c r="AP41" s="74"/>
      <c r="AQ41" s="74"/>
      <c r="AR41" s="74"/>
      <c r="AS41" s="74"/>
      <c r="AT41" s="74"/>
      <c r="AU41" s="74"/>
      <c r="AV41" s="74"/>
      <c r="AW41" s="74"/>
      <c r="AX41" s="74"/>
      <c r="AY41" s="74"/>
      <c r="AZ41" s="74"/>
      <c r="BA41" s="74"/>
      <c r="BB41" s="74"/>
      <c r="BC41" s="74"/>
      <c r="BD41" s="74"/>
      <c r="BE41" s="74"/>
      <c r="BF41" s="74"/>
      <c r="BG41" s="73"/>
      <c r="BH41" s="74"/>
      <c r="BI41" s="74"/>
      <c r="BJ41" s="74"/>
      <c r="BK41" s="74"/>
      <c r="BL41" s="74"/>
      <c r="BM41" s="74"/>
      <c r="BN41" s="74"/>
      <c r="BO41" s="74"/>
      <c r="BP41" s="74"/>
      <c r="BQ41" s="74"/>
      <c r="BR41" s="74"/>
      <c r="BS41" s="73"/>
      <c r="BT41" s="74"/>
      <c r="BU41" s="74"/>
      <c r="BV41" s="74"/>
      <c r="BW41" s="73"/>
      <c r="BX41" s="74"/>
      <c r="BY41" s="74"/>
      <c r="BZ41" s="74"/>
      <c r="CA41" s="73"/>
      <c r="CB41" s="74"/>
      <c r="CC41" s="74"/>
      <c r="CD41" s="74"/>
      <c r="CE41" s="73"/>
    </row>
    <row r="42" spans="1:83" s="5" customFormat="1" ht="31.5" x14ac:dyDescent="0.25">
      <c r="A42" s="14" t="s">
        <v>130</v>
      </c>
      <c r="B42" s="76">
        <f t="shared" si="0"/>
        <v>430592.90000000008</v>
      </c>
      <c r="C42" s="76">
        <f t="shared" si="1"/>
        <v>458061.80000000005</v>
      </c>
      <c r="D42" s="76">
        <f t="shared" si="2"/>
        <v>458061.80000000005</v>
      </c>
      <c r="E42" s="76"/>
      <c r="F42" s="76">
        <f t="shared" si="3"/>
        <v>93407.482439999992</v>
      </c>
      <c r="G42" s="72">
        <f>F42/C42*100</f>
        <v>20.391895250815498</v>
      </c>
      <c r="H42" s="72">
        <f>SUM(H43:H55)</f>
        <v>4421</v>
      </c>
      <c r="I42" s="72">
        <f>SUM(I43:I55)</f>
        <v>33952</v>
      </c>
      <c r="J42" s="72">
        <f>SUM(J43:J55)</f>
        <v>5067.1534900000006</v>
      </c>
      <c r="K42" s="72">
        <f>J42/I42*100</f>
        <v>14.924462446983981</v>
      </c>
      <c r="L42" s="72">
        <f>SUM(L43:L55)</f>
        <v>10.9</v>
      </c>
      <c r="M42" s="72">
        <f>SUM(M43:M55)</f>
        <v>121.6</v>
      </c>
      <c r="N42" s="72">
        <f>SUM(N43:N55)</f>
        <v>18.505200000000002</v>
      </c>
      <c r="O42" s="72">
        <f>N42/M42*100</f>
        <v>15.218092105263159</v>
      </c>
      <c r="P42" s="72">
        <f>SUM(P43:P55)</f>
        <v>169.5</v>
      </c>
      <c r="Q42" s="72">
        <f>SUM(Q43:Q55)</f>
        <v>0</v>
      </c>
      <c r="R42" s="72">
        <f>SUM(R43:R55)</f>
        <v>0</v>
      </c>
      <c r="S42" s="72"/>
      <c r="T42" s="72">
        <f>SUM(T43:T55)</f>
        <v>264.39999999999998</v>
      </c>
      <c r="U42" s="72">
        <f>SUM(U43:U55)</f>
        <v>264.39999999999998</v>
      </c>
      <c r="V42" s="72">
        <f>SUM(V43:V55)</f>
        <v>52.88</v>
      </c>
      <c r="W42" s="72">
        <f>V42/U42*100</f>
        <v>20.000000000000004</v>
      </c>
      <c r="X42" s="72">
        <f>SUM(X43:X55)</f>
        <v>116.8</v>
      </c>
      <c r="Y42" s="72">
        <f>SUM(Y43:Y55)</f>
        <v>101.1</v>
      </c>
      <c r="Z42" s="72">
        <f>SUM(Z43:Z55)</f>
        <v>19.829720000000002</v>
      </c>
      <c r="AA42" s="72">
        <f>Z42/Y42*100</f>
        <v>19.613966369930765</v>
      </c>
      <c r="AB42" s="72">
        <f>SUM(AB43:AB55)</f>
        <v>2168.3000000000002</v>
      </c>
      <c r="AC42" s="72">
        <f>SUM(AC43:AC55)</f>
        <v>180.7</v>
      </c>
      <c r="AD42" s="72">
        <f>SUM(AD43:AD55)</f>
        <v>180.69507000000002</v>
      </c>
      <c r="AE42" s="72">
        <f>AD42/AC42*100</f>
        <v>99.997271721084687</v>
      </c>
      <c r="AF42" s="72">
        <f>SUM(AF43:AF55)</f>
        <v>66835.8</v>
      </c>
      <c r="AG42" s="72">
        <f>SUM(AG43:AG55)</f>
        <v>66835.8</v>
      </c>
      <c r="AH42" s="72">
        <f>SUM(AH43:AH55)</f>
        <v>14054.157509999999</v>
      </c>
      <c r="AI42" s="72">
        <f>AH42/AG42*100</f>
        <v>21.027888511845447</v>
      </c>
      <c r="AJ42" s="72">
        <f>SUM(AJ43:AJ55)</f>
        <v>311702.7</v>
      </c>
      <c r="AK42" s="72">
        <f>SUM(AK43:AK55)</f>
        <v>311702.7</v>
      </c>
      <c r="AL42" s="72">
        <f>SUM(AL43:AL55)</f>
        <v>63690.591369999995</v>
      </c>
      <c r="AM42" s="72">
        <f>AL42/AK42*100</f>
        <v>20.433121487237678</v>
      </c>
      <c r="AN42" s="72">
        <f>SUM(AN43:AN55)</f>
        <v>1314.3</v>
      </c>
      <c r="AO42" s="72">
        <f>SUM(AO43:AO55)</f>
        <v>1314.3</v>
      </c>
      <c r="AP42" s="72">
        <f>SUM(AP43:AP55)</f>
        <v>260.24310000000003</v>
      </c>
      <c r="AQ42" s="71">
        <f>AP42/AO42*100</f>
        <v>19.800890207715135</v>
      </c>
      <c r="AR42" s="72">
        <f t="shared" ref="AR42" si="80">SUM(AR43:AR55)</f>
        <v>0</v>
      </c>
      <c r="AS42" s="72">
        <f t="shared" ref="AS42:BF42" si="81">SUM(AS43:AS55)</f>
        <v>0</v>
      </c>
      <c r="AT42" s="72">
        <f t="shared" si="81"/>
        <v>0</v>
      </c>
      <c r="AU42" s="72">
        <f t="shared" si="81"/>
        <v>0</v>
      </c>
      <c r="AV42" s="72">
        <f t="shared" ref="AV42" si="82">SUM(AV43:AV55)</f>
        <v>657.2</v>
      </c>
      <c r="AW42" s="72">
        <f t="shared" si="81"/>
        <v>657.2</v>
      </c>
      <c r="AX42" s="72">
        <f t="shared" si="81"/>
        <v>97.497420000000005</v>
      </c>
      <c r="AY42" s="72">
        <f t="shared" si="81"/>
        <v>14.835273889227024</v>
      </c>
      <c r="AZ42" s="72">
        <f t="shared" ref="AZ42" si="83">SUM(AZ43:AZ55)</f>
        <v>657.2</v>
      </c>
      <c r="BA42" s="72">
        <f t="shared" si="81"/>
        <v>657.2</v>
      </c>
      <c r="BB42" s="72">
        <f t="shared" si="81"/>
        <v>106.98858</v>
      </c>
      <c r="BC42" s="72">
        <f t="shared" si="81"/>
        <v>16.279455264759584</v>
      </c>
      <c r="BD42" s="72">
        <f t="shared" ref="BD42" si="84">SUM(BD43:BD55)</f>
        <v>1745.2</v>
      </c>
      <c r="BE42" s="72">
        <f t="shared" si="81"/>
        <v>1745.2</v>
      </c>
      <c r="BF42" s="72">
        <f t="shared" si="81"/>
        <v>436.2</v>
      </c>
      <c r="BG42" s="72">
        <f>BF42/BE42*100</f>
        <v>24.994269997707999</v>
      </c>
      <c r="BH42" s="72">
        <f t="shared" ref="BH42" si="85">SUM(BH43:BH55)</f>
        <v>0</v>
      </c>
      <c r="BI42" s="72">
        <f t="shared" ref="BI42:BN42" si="86">SUM(BI43:BI55)</f>
        <v>0</v>
      </c>
      <c r="BJ42" s="72">
        <f t="shared" si="86"/>
        <v>0</v>
      </c>
      <c r="BK42" s="72">
        <f t="shared" si="86"/>
        <v>0</v>
      </c>
      <c r="BL42" s="72">
        <v>3065.7</v>
      </c>
      <c r="BM42" s="72">
        <f t="shared" si="86"/>
        <v>3065.7</v>
      </c>
      <c r="BN42" s="72">
        <f t="shared" si="86"/>
        <v>596.84098000000006</v>
      </c>
      <c r="BO42" s="71">
        <f>BN42/BM42*100</f>
        <v>19.468342629741986</v>
      </c>
      <c r="BP42" s="72">
        <f>SUM(BP43:BP55)</f>
        <v>36065.4</v>
      </c>
      <c r="BQ42" s="72">
        <f>SUM(BQ43:BQ55)</f>
        <v>36065.4</v>
      </c>
      <c r="BR42" s="72">
        <f>SUM(BR43:BR55)</f>
        <v>8825.9</v>
      </c>
      <c r="BS42" s="72">
        <f>BR42/BQ42*100</f>
        <v>24.471931546579267</v>
      </c>
      <c r="BT42" s="72">
        <f>SUM(BT43:BT55)</f>
        <v>1331.7</v>
      </c>
      <c r="BU42" s="72">
        <f>SUM(BU43:BU55)</f>
        <v>1331.7</v>
      </c>
      <c r="BV42" s="72">
        <f>SUM(BV43:BV55)</f>
        <v>0</v>
      </c>
      <c r="BW42" s="72">
        <f>BV42/BU42*100</f>
        <v>0</v>
      </c>
      <c r="BX42" s="72">
        <f>SUM(BX43:BX55)</f>
        <v>66.8</v>
      </c>
      <c r="BY42" s="72">
        <f>SUM(BY43:BY55)</f>
        <v>66.8</v>
      </c>
      <c r="BZ42" s="72">
        <f>SUM(BZ43:BZ55)</f>
        <v>0</v>
      </c>
      <c r="CA42" s="72">
        <f>BZ42/BY42*100</f>
        <v>0</v>
      </c>
      <c r="CB42" s="72"/>
      <c r="CC42" s="72"/>
      <c r="CD42" s="72"/>
      <c r="CE42" s="72"/>
    </row>
    <row r="43" spans="1:83" ht="31.5" x14ac:dyDescent="0.25">
      <c r="A43" s="16" t="s">
        <v>129</v>
      </c>
      <c r="B43" s="77">
        <f t="shared" si="0"/>
        <v>427527.20000000007</v>
      </c>
      <c r="C43" s="77">
        <f t="shared" si="1"/>
        <v>454996.10000000003</v>
      </c>
      <c r="D43" s="77">
        <f t="shared" si="2"/>
        <v>454996.10000000003</v>
      </c>
      <c r="E43" s="77"/>
      <c r="F43" s="77">
        <f t="shared" si="3"/>
        <v>92810.641459999999</v>
      </c>
      <c r="G43" s="73">
        <f>F43/C43*100</f>
        <v>20.398118019033568</v>
      </c>
      <c r="H43" s="73">
        <v>4421</v>
      </c>
      <c r="I43" s="73">
        <v>33952</v>
      </c>
      <c r="J43" s="73">
        <v>5067.1534900000006</v>
      </c>
      <c r="K43" s="73">
        <f>J43/I43*100</f>
        <v>14.924462446983981</v>
      </c>
      <c r="L43" s="73">
        <v>10.9</v>
      </c>
      <c r="M43" s="73">
        <v>121.6</v>
      </c>
      <c r="N43" s="73">
        <v>18.505200000000002</v>
      </c>
      <c r="O43" s="73">
        <f>N43/M43*100</f>
        <v>15.218092105263159</v>
      </c>
      <c r="P43" s="73">
        <v>169.5</v>
      </c>
      <c r="Q43" s="73"/>
      <c r="R43" s="73"/>
      <c r="S43" s="73"/>
      <c r="T43" s="73">
        <v>264.39999999999998</v>
      </c>
      <c r="U43" s="73">
        <v>264.39999999999998</v>
      </c>
      <c r="V43" s="73">
        <v>52.88</v>
      </c>
      <c r="W43" s="73">
        <f>V43/U43*100</f>
        <v>20.000000000000004</v>
      </c>
      <c r="X43" s="73">
        <v>116.8</v>
      </c>
      <c r="Y43" s="73">
        <v>101.1</v>
      </c>
      <c r="Z43" s="73">
        <v>19.829720000000002</v>
      </c>
      <c r="AA43" s="73">
        <f>Z43/Y43*100</f>
        <v>19.613966369930765</v>
      </c>
      <c r="AB43" s="73">
        <v>2168.3000000000002</v>
      </c>
      <c r="AC43" s="73">
        <v>180.7</v>
      </c>
      <c r="AD43" s="73">
        <v>180.69507000000002</v>
      </c>
      <c r="AE43" s="73">
        <f>AD43/AC43*100</f>
        <v>99.997271721084687</v>
      </c>
      <c r="AF43" s="73">
        <v>66835.8</v>
      </c>
      <c r="AG43" s="73">
        <v>66835.8</v>
      </c>
      <c r="AH43" s="73">
        <v>14054.157509999999</v>
      </c>
      <c r="AI43" s="73">
        <f>AH43/AG43*100</f>
        <v>21.027888511845447</v>
      </c>
      <c r="AJ43" s="73">
        <v>311702.7</v>
      </c>
      <c r="AK43" s="73">
        <v>311702.7</v>
      </c>
      <c r="AL43" s="73">
        <v>63690.591369999995</v>
      </c>
      <c r="AM43" s="73">
        <f>AL43/AK43*100</f>
        <v>20.433121487237678</v>
      </c>
      <c r="AN43" s="73">
        <v>1314.3</v>
      </c>
      <c r="AO43" s="73">
        <v>1314.3</v>
      </c>
      <c r="AP43" s="73">
        <v>260.24310000000003</v>
      </c>
      <c r="AQ43" s="74">
        <f>AP43/AO43*100</f>
        <v>19.800890207715135</v>
      </c>
      <c r="AR43" s="74"/>
      <c r="AS43" s="74"/>
      <c r="AT43" s="73"/>
      <c r="AU43" s="73"/>
      <c r="AV43" s="73">
        <v>657.2</v>
      </c>
      <c r="AW43" s="73">
        <v>657.2</v>
      </c>
      <c r="AX43" s="73">
        <v>97.497420000000005</v>
      </c>
      <c r="AY43" s="73">
        <f>AX43/AW43*100</f>
        <v>14.835273889227024</v>
      </c>
      <c r="AZ43" s="73">
        <v>657.2</v>
      </c>
      <c r="BA43" s="73">
        <v>657.2</v>
      </c>
      <c r="BB43" s="73">
        <v>106.98858</v>
      </c>
      <c r="BC43" s="73">
        <f>BB43/BA43*100</f>
        <v>16.279455264759584</v>
      </c>
      <c r="BD43" s="73">
        <v>1745.2</v>
      </c>
      <c r="BE43" s="73">
        <v>1745.2</v>
      </c>
      <c r="BF43" s="73">
        <v>436.2</v>
      </c>
      <c r="BG43" s="73">
        <f>BF43/BE43*100</f>
        <v>24.994269997707999</v>
      </c>
      <c r="BH43" s="73"/>
      <c r="BI43" s="73"/>
      <c r="BJ43" s="73"/>
      <c r="BK43" s="73"/>
      <c r="BL43" s="73"/>
      <c r="BM43" s="73"/>
      <c r="BN43" s="73"/>
      <c r="BO43" s="74"/>
      <c r="BP43" s="73">
        <v>36065.4</v>
      </c>
      <c r="BQ43" s="73">
        <v>36065.4</v>
      </c>
      <c r="BR43" s="73">
        <v>8825.9</v>
      </c>
      <c r="BS43" s="73">
        <f>BR43/BQ43*100</f>
        <v>24.471931546579267</v>
      </c>
      <c r="BT43" s="73">
        <v>1331.7</v>
      </c>
      <c r="BU43" s="73">
        <v>1331.7</v>
      </c>
      <c r="BV43" s="73">
        <v>0</v>
      </c>
      <c r="BW43" s="73">
        <f>BV43/BU43*100</f>
        <v>0</v>
      </c>
      <c r="BX43" s="73">
        <v>66.8</v>
      </c>
      <c r="BY43" s="73">
        <v>66.8</v>
      </c>
      <c r="BZ43" s="73">
        <v>0</v>
      </c>
      <c r="CA43" s="73">
        <f>BZ43/BY43*100</f>
        <v>0</v>
      </c>
      <c r="CB43" s="73"/>
      <c r="CC43" s="73"/>
      <c r="CD43" s="73"/>
      <c r="CE43" s="73"/>
    </row>
    <row r="44" spans="1:83" x14ac:dyDescent="0.25">
      <c r="A44" s="16" t="s">
        <v>293</v>
      </c>
      <c r="B44" s="77">
        <f t="shared" si="0"/>
        <v>567.70000000000005</v>
      </c>
      <c r="C44" s="77">
        <f t="shared" si="1"/>
        <v>567.70000000000005</v>
      </c>
      <c r="D44" s="77">
        <f t="shared" si="2"/>
        <v>567.70000000000005</v>
      </c>
      <c r="E44" s="77"/>
      <c r="F44" s="77">
        <f t="shared" si="3"/>
        <v>107.52336</v>
      </c>
      <c r="G44" s="74">
        <f>F44/C44*100</f>
        <v>18.940172626387174</v>
      </c>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3"/>
      <c r="AJ44" s="74"/>
      <c r="AK44" s="74"/>
      <c r="AL44" s="74"/>
      <c r="AM44" s="74"/>
      <c r="AN44" s="74"/>
      <c r="AO44" s="74"/>
      <c r="AP44" s="74"/>
      <c r="AQ44" s="74"/>
      <c r="AR44" s="74"/>
      <c r="AS44" s="74"/>
      <c r="AT44" s="74"/>
      <c r="AU44" s="74"/>
      <c r="AV44" s="74"/>
      <c r="AW44" s="74"/>
      <c r="AX44" s="74"/>
      <c r="AY44" s="74"/>
      <c r="AZ44" s="74"/>
      <c r="BA44" s="74"/>
      <c r="BB44" s="74"/>
      <c r="BC44" s="74"/>
      <c r="BD44" s="74"/>
      <c r="BE44" s="74"/>
      <c r="BF44" s="74"/>
      <c r="BG44" s="74"/>
      <c r="BH44" s="74"/>
      <c r="BI44" s="74"/>
      <c r="BJ44" s="74"/>
      <c r="BK44" s="74"/>
      <c r="BL44" s="74">
        <v>567.70000000000005</v>
      </c>
      <c r="BM44" s="74">
        <v>567.70000000000005</v>
      </c>
      <c r="BN44" s="74">
        <v>107.52336</v>
      </c>
      <c r="BO44" s="74">
        <f>BN44/BM44*100</f>
        <v>18.940172626387174</v>
      </c>
      <c r="BP44" s="74"/>
      <c r="BQ44" s="74"/>
      <c r="BR44" s="74"/>
      <c r="BS44" s="74"/>
      <c r="BT44" s="74"/>
      <c r="BU44" s="74"/>
      <c r="BV44" s="74"/>
      <c r="BW44" s="73"/>
      <c r="BX44" s="74"/>
      <c r="BY44" s="74"/>
      <c r="BZ44" s="74"/>
      <c r="CA44" s="73"/>
      <c r="CB44" s="74"/>
      <c r="CC44" s="74"/>
      <c r="CD44" s="74"/>
      <c r="CE44" s="73"/>
    </row>
    <row r="45" spans="1:83" x14ac:dyDescent="0.25">
      <c r="A45" s="16" t="s">
        <v>294</v>
      </c>
      <c r="B45" s="77">
        <f t="shared" si="0"/>
        <v>227.1</v>
      </c>
      <c r="C45" s="77">
        <f t="shared" si="1"/>
        <v>227.1</v>
      </c>
      <c r="D45" s="77">
        <f t="shared" si="2"/>
        <v>227.1</v>
      </c>
      <c r="E45" s="77"/>
      <c r="F45" s="77">
        <f t="shared" si="3"/>
        <v>49.383029999999998</v>
      </c>
      <c r="G45" s="74">
        <f>F45/C45*100</f>
        <v>21.745059445178335</v>
      </c>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3"/>
      <c r="AJ45" s="74"/>
      <c r="AK45" s="74"/>
      <c r="AL45" s="74"/>
      <c r="AM45" s="74"/>
      <c r="AN45" s="74"/>
      <c r="AO45" s="74"/>
      <c r="AP45" s="74"/>
      <c r="AQ45" s="74"/>
      <c r="AR45" s="74"/>
      <c r="AS45" s="74"/>
      <c r="AT45" s="74"/>
      <c r="AU45" s="74"/>
      <c r="AV45" s="74"/>
      <c r="AW45" s="74"/>
      <c r="AX45" s="74"/>
      <c r="AY45" s="74"/>
      <c r="AZ45" s="74"/>
      <c r="BA45" s="74"/>
      <c r="BB45" s="74"/>
      <c r="BC45" s="74"/>
      <c r="BD45" s="74"/>
      <c r="BE45" s="74"/>
      <c r="BF45" s="74"/>
      <c r="BG45" s="74"/>
      <c r="BH45" s="74"/>
      <c r="BI45" s="74"/>
      <c r="BJ45" s="74"/>
      <c r="BK45" s="74"/>
      <c r="BL45" s="74">
        <v>227.1</v>
      </c>
      <c r="BM45" s="74">
        <v>227.1</v>
      </c>
      <c r="BN45" s="74">
        <v>49.383029999999998</v>
      </c>
      <c r="BO45" s="74">
        <f>BN45/BM45*100</f>
        <v>21.745059445178335</v>
      </c>
      <c r="BP45" s="74"/>
      <c r="BQ45" s="74"/>
      <c r="BR45" s="74"/>
      <c r="BS45" s="74"/>
      <c r="BT45" s="74"/>
      <c r="BU45" s="74"/>
      <c r="BV45" s="74"/>
      <c r="BW45" s="73"/>
      <c r="BX45" s="74"/>
      <c r="BY45" s="74"/>
      <c r="BZ45" s="74"/>
      <c r="CA45" s="73"/>
      <c r="CB45" s="74"/>
      <c r="CC45" s="74"/>
      <c r="CD45" s="74"/>
      <c r="CE45" s="73"/>
    </row>
    <row r="46" spans="1:83" x14ac:dyDescent="0.25">
      <c r="A46" s="16" t="s">
        <v>457</v>
      </c>
      <c r="B46" s="77">
        <f t="shared" si="0"/>
        <v>0</v>
      </c>
      <c r="C46" s="77">
        <f t="shared" si="1"/>
        <v>0</v>
      </c>
      <c r="D46" s="77">
        <f t="shared" si="2"/>
        <v>0</v>
      </c>
      <c r="E46" s="77"/>
      <c r="F46" s="77">
        <f t="shared" si="3"/>
        <v>0</v>
      </c>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3"/>
      <c r="AJ46" s="74"/>
      <c r="AK46" s="74"/>
      <c r="AL46" s="74"/>
      <c r="AM46" s="74"/>
      <c r="AN46" s="74"/>
      <c r="AO46" s="74"/>
      <c r="AP46" s="74"/>
      <c r="AQ46" s="74"/>
      <c r="AR46" s="74"/>
      <c r="AS46" s="74"/>
      <c r="AT46" s="74"/>
      <c r="AU46" s="74"/>
      <c r="AV46" s="74"/>
      <c r="AW46" s="74"/>
      <c r="AX46" s="74"/>
      <c r="AY46" s="74"/>
      <c r="AZ46" s="74"/>
      <c r="BA46" s="74"/>
      <c r="BB46" s="74"/>
      <c r="BC46" s="74"/>
      <c r="BD46" s="74"/>
      <c r="BE46" s="74"/>
      <c r="BF46" s="74"/>
      <c r="BG46" s="74"/>
      <c r="BH46" s="74"/>
      <c r="BI46" s="74"/>
      <c r="BJ46" s="74"/>
      <c r="BK46" s="74"/>
      <c r="BL46" s="74"/>
      <c r="BM46" s="74"/>
      <c r="BN46" s="74"/>
      <c r="BO46" s="74"/>
      <c r="BP46" s="74"/>
      <c r="BQ46" s="74"/>
      <c r="BR46" s="74"/>
      <c r="BS46" s="74"/>
      <c r="BT46" s="74"/>
      <c r="BU46" s="74"/>
      <c r="BV46" s="74"/>
      <c r="BW46" s="73"/>
      <c r="BX46" s="74"/>
      <c r="BY46" s="74"/>
      <c r="BZ46" s="74"/>
      <c r="CA46" s="73"/>
      <c r="CB46" s="74"/>
      <c r="CC46" s="74"/>
      <c r="CD46" s="74"/>
      <c r="CE46" s="73"/>
    </row>
    <row r="47" spans="1:83" x14ac:dyDescent="0.25">
      <c r="A47" s="16" t="s">
        <v>219</v>
      </c>
      <c r="B47" s="77">
        <f t="shared" si="0"/>
        <v>567.70000000000005</v>
      </c>
      <c r="C47" s="77">
        <f t="shared" si="1"/>
        <v>567.70000000000005</v>
      </c>
      <c r="D47" s="77">
        <f t="shared" si="2"/>
        <v>567.70000000000005</v>
      </c>
      <c r="E47" s="77"/>
      <c r="F47" s="77">
        <f t="shared" si="3"/>
        <v>124.36</v>
      </c>
      <c r="G47" s="74">
        <f>F47/C47*100</f>
        <v>21.905936233926369</v>
      </c>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3"/>
      <c r="AJ47" s="74"/>
      <c r="AK47" s="74"/>
      <c r="AL47" s="74"/>
      <c r="AM47" s="74"/>
      <c r="AN47" s="74"/>
      <c r="AO47" s="74"/>
      <c r="AP47" s="74"/>
      <c r="AQ47" s="74"/>
      <c r="AR47" s="74"/>
      <c r="AS47" s="74"/>
      <c r="AT47" s="74"/>
      <c r="AU47" s="74"/>
      <c r="AV47" s="74"/>
      <c r="AW47" s="74"/>
      <c r="AX47" s="74"/>
      <c r="AY47" s="74"/>
      <c r="AZ47" s="74"/>
      <c r="BA47" s="74"/>
      <c r="BB47" s="74"/>
      <c r="BC47" s="74"/>
      <c r="BD47" s="74"/>
      <c r="BE47" s="74"/>
      <c r="BF47" s="74"/>
      <c r="BG47" s="74"/>
      <c r="BH47" s="74"/>
      <c r="BI47" s="74"/>
      <c r="BJ47" s="74"/>
      <c r="BK47" s="74"/>
      <c r="BL47" s="74">
        <v>567.70000000000005</v>
      </c>
      <c r="BM47" s="74">
        <v>567.70000000000005</v>
      </c>
      <c r="BN47" s="74">
        <v>124.36</v>
      </c>
      <c r="BO47" s="74">
        <f>BN47/BM47*100</f>
        <v>21.905936233926369</v>
      </c>
      <c r="BP47" s="74"/>
      <c r="BQ47" s="74"/>
      <c r="BR47" s="74"/>
      <c r="BS47" s="74"/>
      <c r="BT47" s="74"/>
      <c r="BU47" s="74"/>
      <c r="BV47" s="74"/>
      <c r="BW47" s="73"/>
      <c r="BX47" s="74"/>
      <c r="BY47" s="74"/>
      <c r="BZ47" s="74"/>
      <c r="CA47" s="73"/>
      <c r="CB47" s="74"/>
      <c r="CC47" s="74"/>
      <c r="CD47" s="74"/>
      <c r="CE47" s="73"/>
    </row>
    <row r="48" spans="1:83" x14ac:dyDescent="0.25">
      <c r="A48" s="16" t="s">
        <v>295</v>
      </c>
      <c r="B48" s="77">
        <f t="shared" si="0"/>
        <v>227.1</v>
      </c>
      <c r="C48" s="77">
        <f t="shared" si="1"/>
        <v>227.1</v>
      </c>
      <c r="D48" s="77">
        <f t="shared" si="2"/>
        <v>227.1</v>
      </c>
      <c r="E48" s="77"/>
      <c r="F48" s="77">
        <f t="shared" si="3"/>
        <v>48.359250000000003</v>
      </c>
      <c r="G48" s="74">
        <f>F48/C48*100</f>
        <v>21.294253632760903</v>
      </c>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3"/>
      <c r="AJ48" s="74"/>
      <c r="AK48" s="74"/>
      <c r="AL48" s="74"/>
      <c r="AM48" s="74"/>
      <c r="AN48" s="74"/>
      <c r="AO48" s="74"/>
      <c r="AP48" s="74"/>
      <c r="AQ48" s="74"/>
      <c r="AR48" s="74"/>
      <c r="AS48" s="74"/>
      <c r="AT48" s="74"/>
      <c r="AU48" s="74"/>
      <c r="AV48" s="74"/>
      <c r="AW48" s="74"/>
      <c r="AX48" s="74"/>
      <c r="AY48" s="74"/>
      <c r="AZ48" s="74"/>
      <c r="BA48" s="74"/>
      <c r="BB48" s="74"/>
      <c r="BC48" s="74"/>
      <c r="BD48" s="74"/>
      <c r="BE48" s="74"/>
      <c r="BF48" s="74"/>
      <c r="BG48" s="74"/>
      <c r="BH48" s="74"/>
      <c r="BI48" s="74"/>
      <c r="BJ48" s="74"/>
      <c r="BK48" s="74"/>
      <c r="BL48" s="74">
        <v>227.1</v>
      </c>
      <c r="BM48" s="74">
        <v>227.1</v>
      </c>
      <c r="BN48" s="74">
        <v>48.359250000000003</v>
      </c>
      <c r="BO48" s="74">
        <f>BN48/BM48*100</f>
        <v>21.294253632760903</v>
      </c>
      <c r="BP48" s="74"/>
      <c r="BQ48" s="74"/>
      <c r="BR48" s="74"/>
      <c r="BS48" s="74"/>
      <c r="BT48" s="74"/>
      <c r="BU48" s="74"/>
      <c r="BV48" s="74"/>
      <c r="BW48" s="73"/>
      <c r="BX48" s="74"/>
      <c r="BY48" s="74"/>
      <c r="BZ48" s="74"/>
      <c r="CA48" s="73"/>
      <c r="CB48" s="74"/>
      <c r="CC48" s="74"/>
      <c r="CD48" s="74"/>
      <c r="CE48" s="73"/>
    </row>
    <row r="49" spans="1:83" x14ac:dyDescent="0.25">
      <c r="A49" s="16" t="s">
        <v>135</v>
      </c>
      <c r="B49" s="77">
        <f t="shared" si="0"/>
        <v>567.70000000000005</v>
      </c>
      <c r="C49" s="77">
        <f t="shared" si="1"/>
        <v>567.70000000000005</v>
      </c>
      <c r="D49" s="77">
        <f t="shared" si="2"/>
        <v>567.70000000000005</v>
      </c>
      <c r="E49" s="77"/>
      <c r="F49" s="77">
        <f t="shared" si="3"/>
        <v>109.74793</v>
      </c>
      <c r="G49" s="74">
        <f>F49/C49*100</f>
        <v>19.332029240796192</v>
      </c>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3"/>
      <c r="AJ49" s="74"/>
      <c r="AK49" s="74"/>
      <c r="AL49" s="74"/>
      <c r="AM49" s="74"/>
      <c r="AN49" s="74"/>
      <c r="AO49" s="74"/>
      <c r="AP49" s="74"/>
      <c r="AQ49" s="74"/>
      <c r="AR49" s="74"/>
      <c r="AS49" s="74"/>
      <c r="AT49" s="74"/>
      <c r="AU49" s="74"/>
      <c r="AV49" s="74"/>
      <c r="AW49" s="74"/>
      <c r="AX49" s="74"/>
      <c r="AY49" s="74"/>
      <c r="AZ49" s="74"/>
      <c r="BA49" s="74"/>
      <c r="BB49" s="74"/>
      <c r="BC49" s="74"/>
      <c r="BD49" s="74"/>
      <c r="BE49" s="74"/>
      <c r="BF49" s="74"/>
      <c r="BG49" s="74"/>
      <c r="BH49" s="74"/>
      <c r="BI49" s="74"/>
      <c r="BJ49" s="74"/>
      <c r="BK49" s="74"/>
      <c r="BL49" s="74">
        <v>567.70000000000005</v>
      </c>
      <c r="BM49" s="74">
        <v>567.70000000000005</v>
      </c>
      <c r="BN49" s="74">
        <v>109.74793</v>
      </c>
      <c r="BO49" s="74">
        <f>BN49/BM49*100</f>
        <v>19.332029240796192</v>
      </c>
      <c r="BP49" s="74"/>
      <c r="BQ49" s="74"/>
      <c r="BR49" s="74"/>
      <c r="BS49" s="74"/>
      <c r="BT49" s="74"/>
      <c r="BU49" s="74"/>
      <c r="BV49" s="74"/>
      <c r="BW49" s="73"/>
      <c r="BX49" s="74"/>
      <c r="BY49" s="74"/>
      <c r="BZ49" s="74"/>
      <c r="CA49" s="73"/>
      <c r="CB49" s="74"/>
      <c r="CC49" s="74"/>
      <c r="CD49" s="74"/>
      <c r="CE49" s="73"/>
    </row>
    <row r="50" spans="1:83" x14ac:dyDescent="0.25">
      <c r="A50" s="16" t="s">
        <v>296</v>
      </c>
      <c r="B50" s="77">
        <f t="shared" si="0"/>
        <v>227.1</v>
      </c>
      <c r="C50" s="77">
        <f t="shared" si="1"/>
        <v>227.1</v>
      </c>
      <c r="D50" s="77">
        <f t="shared" si="2"/>
        <v>227.1</v>
      </c>
      <c r="E50" s="77"/>
      <c r="F50" s="77">
        <f t="shared" si="3"/>
        <v>39.5959</v>
      </c>
      <c r="G50" s="74">
        <f>F50/C50*100</f>
        <v>17.435446939674154</v>
      </c>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3"/>
      <c r="AJ50" s="74"/>
      <c r="AK50" s="74"/>
      <c r="AL50" s="74"/>
      <c r="AM50" s="74"/>
      <c r="AN50" s="74"/>
      <c r="AO50" s="74"/>
      <c r="AP50" s="74"/>
      <c r="AQ50" s="74"/>
      <c r="AR50" s="74"/>
      <c r="AS50" s="74"/>
      <c r="AT50" s="74"/>
      <c r="AU50" s="74"/>
      <c r="AV50" s="74"/>
      <c r="AW50" s="74"/>
      <c r="AX50" s="74"/>
      <c r="AY50" s="74"/>
      <c r="AZ50" s="74"/>
      <c r="BA50" s="74"/>
      <c r="BB50" s="74"/>
      <c r="BC50" s="74"/>
      <c r="BD50" s="74"/>
      <c r="BE50" s="74"/>
      <c r="BF50" s="74"/>
      <c r="BG50" s="74"/>
      <c r="BH50" s="74"/>
      <c r="BI50" s="74"/>
      <c r="BJ50" s="74"/>
      <c r="BK50" s="74"/>
      <c r="BL50" s="74">
        <v>227.1</v>
      </c>
      <c r="BM50" s="74">
        <v>227.1</v>
      </c>
      <c r="BN50" s="74">
        <v>39.5959</v>
      </c>
      <c r="BO50" s="74">
        <f>BN50/BM50*100</f>
        <v>17.435446939674154</v>
      </c>
      <c r="BP50" s="74"/>
      <c r="BQ50" s="74"/>
      <c r="BR50" s="74"/>
      <c r="BS50" s="74"/>
      <c r="BT50" s="74"/>
      <c r="BU50" s="74"/>
      <c r="BV50" s="74"/>
      <c r="BW50" s="73"/>
      <c r="BX50" s="74"/>
      <c r="BY50" s="74"/>
      <c r="BZ50" s="74"/>
      <c r="CA50" s="73"/>
      <c r="CB50" s="74"/>
      <c r="CC50" s="74"/>
      <c r="CD50" s="74"/>
      <c r="CE50" s="73"/>
    </row>
    <row r="51" spans="1:83" x14ac:dyDescent="0.25">
      <c r="A51" s="16" t="s">
        <v>297</v>
      </c>
      <c r="B51" s="77">
        <f t="shared" si="0"/>
        <v>227.1</v>
      </c>
      <c r="C51" s="77">
        <f t="shared" si="1"/>
        <v>227.1</v>
      </c>
      <c r="D51" s="77">
        <f t="shared" si="2"/>
        <v>227.1</v>
      </c>
      <c r="E51" s="77"/>
      <c r="F51" s="77">
        <f t="shared" si="3"/>
        <v>39.393900000000002</v>
      </c>
      <c r="G51" s="74">
        <f>F51/C51*100</f>
        <v>17.34649933949802</v>
      </c>
      <c r="H51" s="74"/>
      <c r="I51" s="74"/>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73"/>
      <c r="AJ51" s="74"/>
      <c r="AK51" s="74"/>
      <c r="AL51" s="74"/>
      <c r="AM51" s="74"/>
      <c r="AN51" s="74"/>
      <c r="AO51" s="74"/>
      <c r="AP51" s="74"/>
      <c r="AQ51" s="74"/>
      <c r="AR51" s="74"/>
      <c r="AS51" s="74"/>
      <c r="AT51" s="74"/>
      <c r="AU51" s="74"/>
      <c r="AV51" s="74"/>
      <c r="AW51" s="74"/>
      <c r="AX51" s="74"/>
      <c r="AY51" s="74"/>
      <c r="AZ51" s="74"/>
      <c r="BA51" s="74"/>
      <c r="BB51" s="74"/>
      <c r="BC51" s="74"/>
      <c r="BD51" s="74"/>
      <c r="BE51" s="74"/>
      <c r="BF51" s="74"/>
      <c r="BG51" s="74"/>
      <c r="BH51" s="74"/>
      <c r="BI51" s="74"/>
      <c r="BJ51" s="74"/>
      <c r="BK51" s="74"/>
      <c r="BL51" s="74">
        <v>227.1</v>
      </c>
      <c r="BM51" s="74">
        <v>227.1</v>
      </c>
      <c r="BN51" s="74">
        <v>39.393900000000002</v>
      </c>
      <c r="BO51" s="74">
        <f>BN51/BM51*100</f>
        <v>17.34649933949802</v>
      </c>
      <c r="BP51" s="74"/>
      <c r="BQ51" s="74"/>
      <c r="BR51" s="74"/>
      <c r="BS51" s="74"/>
      <c r="BT51" s="74"/>
      <c r="BU51" s="74"/>
      <c r="BV51" s="74"/>
      <c r="BW51" s="73"/>
      <c r="BX51" s="74"/>
      <c r="BY51" s="74"/>
      <c r="BZ51" s="74"/>
      <c r="CA51" s="73"/>
      <c r="CB51" s="74"/>
      <c r="CC51" s="74"/>
      <c r="CD51" s="74"/>
      <c r="CE51" s="73"/>
    </row>
    <row r="52" spans="1:83" x14ac:dyDescent="0.25">
      <c r="A52" s="16" t="s">
        <v>476</v>
      </c>
      <c r="B52" s="77">
        <f t="shared" si="0"/>
        <v>0</v>
      </c>
      <c r="C52" s="77">
        <f t="shared" si="1"/>
        <v>0</v>
      </c>
      <c r="D52" s="77">
        <f t="shared" si="2"/>
        <v>0</v>
      </c>
      <c r="E52" s="77"/>
      <c r="F52" s="77">
        <f t="shared" si="3"/>
        <v>0</v>
      </c>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3"/>
      <c r="AJ52" s="74"/>
      <c r="AK52" s="74"/>
      <c r="AL52" s="74"/>
      <c r="AM52" s="74"/>
      <c r="AN52" s="74"/>
      <c r="AO52" s="74"/>
      <c r="AP52" s="74"/>
      <c r="AQ52" s="74"/>
      <c r="AR52" s="74"/>
      <c r="AS52" s="74"/>
      <c r="AT52" s="74"/>
      <c r="AU52" s="74"/>
      <c r="AV52" s="74"/>
      <c r="AW52" s="74"/>
      <c r="AX52" s="74"/>
      <c r="AY52" s="74"/>
      <c r="AZ52" s="74"/>
      <c r="BA52" s="74"/>
      <c r="BB52" s="74"/>
      <c r="BC52" s="74"/>
      <c r="BD52" s="74"/>
      <c r="BE52" s="74"/>
      <c r="BF52" s="74"/>
      <c r="BG52" s="74"/>
      <c r="BH52" s="74"/>
      <c r="BI52" s="74"/>
      <c r="BJ52" s="74"/>
      <c r="BK52" s="74"/>
      <c r="BL52" s="74"/>
      <c r="BM52" s="74"/>
      <c r="BN52" s="74"/>
      <c r="BO52" s="74"/>
      <c r="BP52" s="74"/>
      <c r="BQ52" s="74"/>
      <c r="BR52" s="74"/>
      <c r="BS52" s="74"/>
      <c r="BT52" s="74"/>
      <c r="BU52" s="74"/>
      <c r="BV52" s="74"/>
      <c r="BW52" s="73"/>
      <c r="BX52" s="74"/>
      <c r="BY52" s="74"/>
      <c r="BZ52" s="74"/>
      <c r="CA52" s="73"/>
      <c r="CB52" s="74"/>
      <c r="CC52" s="74"/>
      <c r="CD52" s="74"/>
      <c r="CE52" s="73"/>
    </row>
    <row r="53" spans="1:83" x14ac:dyDescent="0.25">
      <c r="A53" s="16" t="s">
        <v>475</v>
      </c>
      <c r="B53" s="77">
        <f t="shared" si="0"/>
        <v>0</v>
      </c>
      <c r="C53" s="77">
        <f t="shared" si="1"/>
        <v>0</v>
      </c>
      <c r="D53" s="77">
        <f t="shared" si="2"/>
        <v>0</v>
      </c>
      <c r="E53" s="77"/>
      <c r="F53" s="77">
        <f t="shared" si="3"/>
        <v>0</v>
      </c>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3"/>
      <c r="AJ53" s="74"/>
      <c r="AK53" s="74"/>
      <c r="AL53" s="74"/>
      <c r="AM53" s="74"/>
      <c r="AN53" s="74"/>
      <c r="AO53" s="74"/>
      <c r="AP53" s="74"/>
      <c r="AQ53" s="74"/>
      <c r="AR53" s="74"/>
      <c r="AS53" s="74"/>
      <c r="AT53" s="74"/>
      <c r="AU53" s="74"/>
      <c r="AV53" s="74"/>
      <c r="AW53" s="74"/>
      <c r="AX53" s="74"/>
      <c r="AY53" s="74"/>
      <c r="AZ53" s="74"/>
      <c r="BA53" s="74"/>
      <c r="BB53" s="74"/>
      <c r="BC53" s="74"/>
      <c r="BD53" s="74"/>
      <c r="BE53" s="74"/>
      <c r="BF53" s="74"/>
      <c r="BG53" s="74"/>
      <c r="BH53" s="74"/>
      <c r="BI53" s="74"/>
      <c r="BJ53" s="74"/>
      <c r="BK53" s="74"/>
      <c r="BL53" s="74"/>
      <c r="BM53" s="74"/>
      <c r="BN53" s="74"/>
      <c r="BO53" s="74"/>
      <c r="BP53" s="74"/>
      <c r="BQ53" s="74"/>
      <c r="BR53" s="74"/>
      <c r="BS53" s="74"/>
      <c r="BT53" s="74"/>
      <c r="BU53" s="74"/>
      <c r="BV53" s="74"/>
      <c r="BW53" s="73"/>
      <c r="BX53" s="74"/>
      <c r="BY53" s="74"/>
      <c r="BZ53" s="74"/>
      <c r="CA53" s="73"/>
      <c r="CB53" s="74"/>
      <c r="CC53" s="74"/>
      <c r="CD53" s="74"/>
      <c r="CE53" s="73"/>
    </row>
    <row r="54" spans="1:83" x14ac:dyDescent="0.25">
      <c r="A54" s="16" t="s">
        <v>477</v>
      </c>
      <c r="B54" s="77">
        <f t="shared" si="0"/>
        <v>227.1</v>
      </c>
      <c r="C54" s="77">
        <f t="shared" si="1"/>
        <v>227.1</v>
      </c>
      <c r="D54" s="77">
        <f t="shared" si="2"/>
        <v>227.1</v>
      </c>
      <c r="E54" s="77"/>
      <c r="F54" s="77">
        <f t="shared" si="3"/>
        <v>39.083709999999996</v>
      </c>
      <c r="G54" s="74">
        <f t="shared" ref="G54:G85" si="87">F54/C54*100</f>
        <v>17.209911933069129</v>
      </c>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3"/>
      <c r="AJ54" s="74"/>
      <c r="AK54" s="74"/>
      <c r="AL54" s="74"/>
      <c r="AM54" s="74"/>
      <c r="AN54" s="74"/>
      <c r="AO54" s="74"/>
      <c r="AP54" s="74"/>
      <c r="AQ54" s="74"/>
      <c r="AR54" s="74"/>
      <c r="AS54" s="74"/>
      <c r="AT54" s="74"/>
      <c r="AU54" s="74"/>
      <c r="AV54" s="74"/>
      <c r="AW54" s="74"/>
      <c r="AX54" s="74"/>
      <c r="AY54" s="74"/>
      <c r="AZ54" s="74"/>
      <c r="BA54" s="74"/>
      <c r="BB54" s="74"/>
      <c r="BC54" s="74"/>
      <c r="BD54" s="74"/>
      <c r="BE54" s="74"/>
      <c r="BF54" s="74"/>
      <c r="BG54" s="74"/>
      <c r="BH54" s="74"/>
      <c r="BI54" s="74"/>
      <c r="BJ54" s="74"/>
      <c r="BK54" s="74"/>
      <c r="BL54" s="74">
        <v>227.1</v>
      </c>
      <c r="BM54" s="74">
        <v>227.1</v>
      </c>
      <c r="BN54" s="74">
        <v>39.083709999999996</v>
      </c>
      <c r="BO54" s="74">
        <f>BN54/BM54*100</f>
        <v>17.209911933069129</v>
      </c>
      <c r="BP54" s="74"/>
      <c r="BQ54" s="74"/>
      <c r="BR54" s="74"/>
      <c r="BS54" s="74"/>
      <c r="BT54" s="74"/>
      <c r="BU54" s="74"/>
      <c r="BV54" s="74"/>
      <c r="BW54" s="73"/>
      <c r="BX54" s="74"/>
      <c r="BY54" s="74"/>
      <c r="BZ54" s="74"/>
      <c r="CA54" s="73"/>
      <c r="CB54" s="74"/>
      <c r="CC54" s="74"/>
      <c r="CD54" s="74"/>
      <c r="CE54" s="73"/>
    </row>
    <row r="55" spans="1:83" x14ac:dyDescent="0.25">
      <c r="A55" s="16" t="s">
        <v>298</v>
      </c>
      <c r="B55" s="77">
        <f t="shared" si="0"/>
        <v>227.1</v>
      </c>
      <c r="C55" s="77">
        <f t="shared" si="1"/>
        <v>227.1</v>
      </c>
      <c r="D55" s="77">
        <f t="shared" si="2"/>
        <v>227.1</v>
      </c>
      <c r="E55" s="77"/>
      <c r="F55" s="77">
        <f t="shared" si="3"/>
        <v>39.393900000000002</v>
      </c>
      <c r="G55" s="74">
        <f t="shared" si="87"/>
        <v>17.34649933949802</v>
      </c>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3"/>
      <c r="AJ55" s="74"/>
      <c r="AK55" s="74"/>
      <c r="AL55" s="74"/>
      <c r="AM55" s="74"/>
      <c r="AN55" s="74"/>
      <c r="AO55" s="74"/>
      <c r="AP55" s="74"/>
      <c r="AQ55" s="74"/>
      <c r="AR55" s="74"/>
      <c r="AS55" s="74"/>
      <c r="AT55" s="74"/>
      <c r="AU55" s="74"/>
      <c r="AV55" s="74"/>
      <c r="AW55" s="74"/>
      <c r="AX55" s="74"/>
      <c r="AY55" s="74"/>
      <c r="AZ55" s="74"/>
      <c r="BA55" s="74"/>
      <c r="BB55" s="74"/>
      <c r="BC55" s="74"/>
      <c r="BD55" s="74"/>
      <c r="BE55" s="74"/>
      <c r="BF55" s="74"/>
      <c r="BG55" s="74"/>
      <c r="BH55" s="74"/>
      <c r="BI55" s="74"/>
      <c r="BJ55" s="74"/>
      <c r="BK55" s="74"/>
      <c r="BL55" s="74">
        <v>227.1</v>
      </c>
      <c r="BM55" s="74">
        <v>227.1</v>
      </c>
      <c r="BN55" s="74">
        <v>39.393900000000002</v>
      </c>
      <c r="BO55" s="74">
        <f>BN55/BM55*100</f>
        <v>17.34649933949802</v>
      </c>
      <c r="BP55" s="74"/>
      <c r="BQ55" s="74"/>
      <c r="BR55" s="74"/>
      <c r="BS55" s="74"/>
      <c r="BT55" s="74"/>
      <c r="BU55" s="74"/>
      <c r="BV55" s="74"/>
      <c r="BW55" s="73"/>
      <c r="BX55" s="74"/>
      <c r="BY55" s="74"/>
      <c r="BZ55" s="74"/>
      <c r="CA55" s="73"/>
      <c r="CB55" s="74"/>
      <c r="CC55" s="74"/>
      <c r="CD55" s="74"/>
      <c r="CE55" s="73"/>
    </row>
    <row r="56" spans="1:83" s="5" customFormat="1" ht="31.5" x14ac:dyDescent="0.25">
      <c r="A56" s="80" t="s">
        <v>301</v>
      </c>
      <c r="B56" s="76">
        <f t="shared" si="0"/>
        <v>2588780.0000000005</v>
      </c>
      <c r="C56" s="76">
        <f t="shared" si="1"/>
        <v>2604404.7000000002</v>
      </c>
      <c r="D56" s="76">
        <f t="shared" si="2"/>
        <v>2604404.7000000002</v>
      </c>
      <c r="E56" s="76"/>
      <c r="F56" s="76">
        <f t="shared" si="3"/>
        <v>448389.71597999986</v>
      </c>
      <c r="G56" s="72">
        <f t="shared" si="87"/>
        <v>17.216591414537067</v>
      </c>
      <c r="H56" s="72">
        <f>SUM(H57:H59)</f>
        <v>22112.1</v>
      </c>
      <c r="I56" s="72">
        <f>SUM(I57:I59)</f>
        <v>41240.400000000001</v>
      </c>
      <c r="J56" s="72">
        <f>SUM(J57:J59)</f>
        <v>3123.7111</v>
      </c>
      <c r="K56" s="72">
        <f>J56/I56*100</f>
        <v>7.5743957381596685</v>
      </c>
      <c r="L56" s="72">
        <f>SUM(L57:L59)</f>
        <v>32.299999999999997</v>
      </c>
      <c r="M56" s="72">
        <f>SUM(M57:M59)</f>
        <v>224.4</v>
      </c>
      <c r="N56" s="72">
        <f>SUM(N57:N59)</f>
        <v>2.4971700000000001</v>
      </c>
      <c r="O56" s="72">
        <f>N56/M56*100</f>
        <v>1.1128208556149732</v>
      </c>
      <c r="P56" s="72">
        <f>SUM(P57:P59)</f>
        <v>3867.1</v>
      </c>
      <c r="Q56" s="72">
        <f>SUM(Q57:Q59)</f>
        <v>3867.1</v>
      </c>
      <c r="R56" s="72">
        <f>SUM(R57:R59)</f>
        <v>588.41190000000006</v>
      </c>
      <c r="S56" s="72">
        <f>R56/Q56*100</f>
        <v>15.215843914044116</v>
      </c>
      <c r="T56" s="72">
        <f>SUM(T57:T59)</f>
        <v>2243.6999999999998</v>
      </c>
      <c r="U56" s="72">
        <f>SUM(U57:U59)</f>
        <v>2243.6999999999998</v>
      </c>
      <c r="V56" s="72">
        <f>SUM(V57:V59)</f>
        <v>311.09795000000003</v>
      </c>
      <c r="W56" s="72">
        <f>V56/U56*100</f>
        <v>13.865398671836701</v>
      </c>
      <c r="X56" s="72">
        <f>SUM(X57:X59)</f>
        <v>1484.3</v>
      </c>
      <c r="Y56" s="72">
        <f>SUM(Y57:Y59)</f>
        <v>1275.0999999999999</v>
      </c>
      <c r="Z56" s="72">
        <f>SUM(Z57:Z59)</f>
        <v>189.57744</v>
      </c>
      <c r="AA56" s="72">
        <f>Z56/Y56*100</f>
        <v>14.867652733118971</v>
      </c>
      <c r="AB56" s="72">
        <f>SUM(AB57:AB59)</f>
        <v>45844.7</v>
      </c>
      <c r="AC56" s="72">
        <f>SUM(AC57:AC59)</f>
        <v>42356.7</v>
      </c>
      <c r="AD56" s="72">
        <f>SUM(AD57:AD59)</f>
        <v>6445.8014299999995</v>
      </c>
      <c r="AE56" s="72">
        <f>AD56/AC56*100</f>
        <v>15.217902787516497</v>
      </c>
      <c r="AF56" s="72">
        <f>SUM(AF57:AF59)</f>
        <v>912684.2</v>
      </c>
      <c r="AG56" s="72">
        <f>SUM(AG57:AG59)</f>
        <v>912684.2</v>
      </c>
      <c r="AH56" s="72">
        <f>SUM(AH57:AH59)</f>
        <v>146330.45041999998</v>
      </c>
      <c r="AI56" s="72">
        <f>AH56/AG56*100</f>
        <v>16.032977279545321</v>
      </c>
      <c r="AJ56" s="72">
        <f>SUM(AJ57:AJ59)</f>
        <v>1470547.9</v>
      </c>
      <c r="AK56" s="72">
        <f>SUM(AK57:AK59)</f>
        <v>1470547.9</v>
      </c>
      <c r="AL56" s="72">
        <f>SUM(AL57:AL59)</f>
        <v>262249.95371000003</v>
      </c>
      <c r="AM56" s="72">
        <f>AL56/AK56*100</f>
        <v>17.833485989133713</v>
      </c>
      <c r="AN56" s="72">
        <f>SUM(AN57:AN59)</f>
        <v>12539.9</v>
      </c>
      <c r="AO56" s="72">
        <f>SUM(AO57:AO59)</f>
        <v>12539.9</v>
      </c>
      <c r="AP56" s="72">
        <f>SUM(AP57:AP59)</f>
        <v>1928.9819199999999</v>
      </c>
      <c r="AQ56" s="71">
        <f>AP56/AO56*100</f>
        <v>15.382753610475364</v>
      </c>
      <c r="AR56" s="72">
        <f>SUM(AR57:AR59)</f>
        <v>121.2</v>
      </c>
      <c r="AS56" s="72">
        <f>SUM(AS57:AS59)</f>
        <v>122.7</v>
      </c>
      <c r="AT56" s="72">
        <f>SUM(AT57:AT59)</f>
        <v>0</v>
      </c>
      <c r="AU56" s="72">
        <f>AT56/AS56*100</f>
        <v>0</v>
      </c>
      <c r="AV56" s="72">
        <f t="shared" ref="AV56" si="88">SUM(AV57:AV59)</f>
        <v>3918.7</v>
      </c>
      <c r="AW56" s="72">
        <f t="shared" ref="AW56:BF56" si="89">SUM(AW57:AW59)</f>
        <v>3918.7</v>
      </c>
      <c r="AX56" s="72">
        <f t="shared" si="89"/>
        <v>865.82134999999994</v>
      </c>
      <c r="AY56" s="72">
        <f t="shared" si="89"/>
        <v>22.094606629749659</v>
      </c>
      <c r="AZ56" s="72">
        <f t="shared" ref="AZ56" si="90">SUM(AZ57:AZ59)</f>
        <v>2351.1999999999998</v>
      </c>
      <c r="BA56" s="72">
        <f t="shared" si="89"/>
        <v>2351.1999999999998</v>
      </c>
      <c r="BB56" s="72">
        <f t="shared" si="89"/>
        <v>466.99696</v>
      </c>
      <c r="BC56" s="72">
        <f t="shared" si="89"/>
        <v>19.862068730860837</v>
      </c>
      <c r="BD56" s="72">
        <f t="shared" ref="BD56" si="91">SUM(BD57:BD59)</f>
        <v>13856.7</v>
      </c>
      <c r="BE56" s="72">
        <f t="shared" si="89"/>
        <v>13856.7</v>
      </c>
      <c r="BF56" s="72">
        <f t="shared" si="89"/>
        <v>3464.1</v>
      </c>
      <c r="BG56" s="72">
        <f>BF56/BE56*100</f>
        <v>24.999458745588772</v>
      </c>
      <c r="BH56" s="72">
        <f>SUM(BH57:BH59)</f>
        <v>6269.9</v>
      </c>
      <c r="BI56" s="72">
        <f>SUM(BI57:BI59)</f>
        <v>6269.9</v>
      </c>
      <c r="BJ56" s="72">
        <f>SUM(BJ57:BJ59)</f>
        <v>1426.10185</v>
      </c>
      <c r="BK56" s="72">
        <f>BJ56/BI56*100</f>
        <v>22.745208855005664</v>
      </c>
      <c r="BL56" s="72">
        <v>1702.6000000000001</v>
      </c>
      <c r="BM56" s="72">
        <f>SUM(BM57:BM59)</f>
        <v>1702.6000000000001</v>
      </c>
      <c r="BN56" s="72">
        <f>SUM(BN57:BN59)</f>
        <v>264.28985</v>
      </c>
      <c r="BO56" s="71">
        <f>BN56/BM56*100</f>
        <v>15.522721132385762</v>
      </c>
      <c r="BP56" s="72">
        <f>SUM(BP57:BP59)</f>
        <v>80786.600000000006</v>
      </c>
      <c r="BQ56" s="72">
        <f>SUM(BQ57:BQ59)</f>
        <v>80786.600000000006</v>
      </c>
      <c r="BR56" s="72">
        <f>SUM(BR57:BR59)</f>
        <v>19564.43333</v>
      </c>
      <c r="BS56" s="72">
        <f>BR56/BQ56*100</f>
        <v>24.217423842567946</v>
      </c>
      <c r="BT56" s="72">
        <f>SUM(BT57:BT59)</f>
        <v>7458.8</v>
      </c>
      <c r="BU56" s="72">
        <f>SUM(BU57:BU59)</f>
        <v>7458.8</v>
      </c>
      <c r="BV56" s="72">
        <f>SUM(BV57:BV59)</f>
        <v>1033.36328</v>
      </c>
      <c r="BW56" s="72">
        <f>BV56/BU56*100</f>
        <v>13.854283262723227</v>
      </c>
      <c r="BX56" s="72">
        <f>SUM(BX57:BX59)</f>
        <v>174.4</v>
      </c>
      <c r="BY56" s="72">
        <f>SUM(BY57:BY59)</f>
        <v>174.4</v>
      </c>
      <c r="BZ56" s="72">
        <f>SUM(BZ57:BZ59)</f>
        <v>0</v>
      </c>
      <c r="CA56" s="72">
        <f>BZ56/BY56*100</f>
        <v>0</v>
      </c>
      <c r="CB56" s="72">
        <f>CB57+CB58+CB59</f>
        <v>783.7</v>
      </c>
      <c r="CC56" s="72">
        <f>CC57+CC58+CC59</f>
        <v>783.7</v>
      </c>
      <c r="CD56" s="72">
        <f>CD57+CD58+CD59</f>
        <v>134.12632000000002</v>
      </c>
      <c r="CE56" s="72">
        <f>CD56/CC56*100</f>
        <v>17.114497894602529</v>
      </c>
    </row>
    <row r="57" spans="1:83" ht="20.25" customHeight="1" x14ac:dyDescent="0.25">
      <c r="A57" s="16" t="s">
        <v>133</v>
      </c>
      <c r="B57" s="77">
        <f t="shared" si="0"/>
        <v>2587077.4000000004</v>
      </c>
      <c r="C57" s="77">
        <f t="shared" si="1"/>
        <v>2602702.1</v>
      </c>
      <c r="D57" s="77">
        <f t="shared" si="2"/>
        <v>2602702.1</v>
      </c>
      <c r="E57" s="77"/>
      <c r="F57" s="77">
        <f t="shared" si="3"/>
        <v>448125.42612999992</v>
      </c>
      <c r="G57" s="73">
        <f t="shared" si="87"/>
        <v>17.21769948739043</v>
      </c>
      <c r="H57" s="73">
        <v>22112.1</v>
      </c>
      <c r="I57" s="73">
        <v>41240.400000000001</v>
      </c>
      <c r="J57" s="73">
        <v>3123.7111</v>
      </c>
      <c r="K57" s="73">
        <f>J57/I57*100</f>
        <v>7.5743957381596685</v>
      </c>
      <c r="L57" s="73">
        <v>32.299999999999997</v>
      </c>
      <c r="M57" s="73">
        <v>224.4</v>
      </c>
      <c r="N57" s="73">
        <v>2.4971700000000001</v>
      </c>
      <c r="O57" s="73">
        <f>N57/M57*100</f>
        <v>1.1128208556149732</v>
      </c>
      <c r="P57" s="73">
        <v>3867.1</v>
      </c>
      <c r="Q57" s="73">
        <v>3867.1</v>
      </c>
      <c r="R57" s="73">
        <v>588.41190000000006</v>
      </c>
      <c r="S57" s="73">
        <f>R57/Q57*100</f>
        <v>15.215843914044116</v>
      </c>
      <c r="T57" s="73">
        <v>2243.6999999999998</v>
      </c>
      <c r="U57" s="73">
        <v>2243.6999999999998</v>
      </c>
      <c r="V57" s="73">
        <v>311.09795000000003</v>
      </c>
      <c r="W57" s="73">
        <f>V57/U57*100</f>
        <v>13.865398671836701</v>
      </c>
      <c r="X57" s="73">
        <v>1484.3</v>
      </c>
      <c r="Y57" s="73">
        <v>1275.0999999999999</v>
      </c>
      <c r="Z57" s="73">
        <v>189.57744</v>
      </c>
      <c r="AA57" s="73">
        <f>Z57/Y57*100</f>
        <v>14.867652733118971</v>
      </c>
      <c r="AB57" s="73">
        <v>45844.7</v>
      </c>
      <c r="AC57" s="73">
        <v>42356.7</v>
      </c>
      <c r="AD57" s="73">
        <v>6445.8014299999995</v>
      </c>
      <c r="AE57" s="73">
        <f>AD57/AC57*100</f>
        <v>15.217902787516497</v>
      </c>
      <c r="AF57" s="73">
        <v>912684.2</v>
      </c>
      <c r="AG57" s="73">
        <v>912684.2</v>
      </c>
      <c r="AH57" s="73">
        <v>146330.45041999998</v>
      </c>
      <c r="AI57" s="73">
        <f>AH57/AG57*100</f>
        <v>16.032977279545321</v>
      </c>
      <c r="AJ57" s="73">
        <v>1470547.9</v>
      </c>
      <c r="AK57" s="73">
        <v>1470547.9</v>
      </c>
      <c r="AL57" s="73">
        <v>262249.95371000003</v>
      </c>
      <c r="AM57" s="73">
        <f>AL57/AK57*100</f>
        <v>17.833485989133713</v>
      </c>
      <c r="AN57" s="73">
        <v>12539.9</v>
      </c>
      <c r="AO57" s="73">
        <v>12539.9</v>
      </c>
      <c r="AP57" s="73">
        <v>1928.9819199999999</v>
      </c>
      <c r="AQ57" s="74">
        <f>AP57/AO57*100</f>
        <v>15.382753610475364</v>
      </c>
      <c r="AR57" s="74">
        <v>121.2</v>
      </c>
      <c r="AS57" s="74">
        <v>122.7</v>
      </c>
      <c r="AT57" s="73">
        <v>0</v>
      </c>
      <c r="AU57" s="73">
        <f>AT57/AS57*100</f>
        <v>0</v>
      </c>
      <c r="AV57" s="73">
        <v>3918.7</v>
      </c>
      <c r="AW57" s="73">
        <v>3918.7</v>
      </c>
      <c r="AX57" s="73">
        <v>865.82134999999994</v>
      </c>
      <c r="AY57" s="73">
        <f>AX57/AW57*100</f>
        <v>22.094606629749659</v>
      </c>
      <c r="AZ57" s="73">
        <v>2351.1999999999998</v>
      </c>
      <c r="BA57" s="73">
        <v>2351.1999999999998</v>
      </c>
      <c r="BB57" s="73">
        <v>466.99696</v>
      </c>
      <c r="BC57" s="73">
        <f>BB57/BA57*100</f>
        <v>19.862068730860837</v>
      </c>
      <c r="BD57" s="73">
        <v>13856.7</v>
      </c>
      <c r="BE57" s="73">
        <v>13856.7</v>
      </c>
      <c r="BF57" s="73">
        <v>3464.1</v>
      </c>
      <c r="BG57" s="73">
        <f>BF57/BE57*100</f>
        <v>24.999458745588772</v>
      </c>
      <c r="BH57" s="73">
        <v>6269.9</v>
      </c>
      <c r="BI57" s="73">
        <v>6269.9</v>
      </c>
      <c r="BJ57" s="73">
        <v>1426.10185</v>
      </c>
      <c r="BK57" s="73">
        <f>BJ57/BI57*100</f>
        <v>22.745208855005664</v>
      </c>
      <c r="BL57" s="73"/>
      <c r="BM57" s="73"/>
      <c r="BN57" s="73"/>
      <c r="BO57" s="74"/>
      <c r="BP57" s="73">
        <v>80786.600000000006</v>
      </c>
      <c r="BQ57" s="73">
        <v>80786.600000000006</v>
      </c>
      <c r="BR57" s="73">
        <v>19564.43333</v>
      </c>
      <c r="BS57" s="73">
        <f>BR57/BQ57*100</f>
        <v>24.217423842567946</v>
      </c>
      <c r="BT57" s="73">
        <v>7458.8</v>
      </c>
      <c r="BU57" s="73">
        <v>7458.8</v>
      </c>
      <c r="BV57" s="73">
        <v>1033.36328</v>
      </c>
      <c r="BW57" s="73">
        <f>BV57/BU57*100</f>
        <v>13.854283262723227</v>
      </c>
      <c r="BX57" s="73">
        <v>174.4</v>
      </c>
      <c r="BY57" s="73">
        <v>174.4</v>
      </c>
      <c r="BZ57" s="73">
        <v>0</v>
      </c>
      <c r="CA57" s="73">
        <f>BZ57/BY57*100</f>
        <v>0</v>
      </c>
      <c r="CB57" s="73">
        <v>783.7</v>
      </c>
      <c r="CC57" s="73">
        <v>783.7</v>
      </c>
      <c r="CD57" s="73">
        <v>134.12632000000002</v>
      </c>
      <c r="CE57" s="73">
        <f>CD57/CC57*100</f>
        <v>17.114497894602529</v>
      </c>
    </row>
    <row r="58" spans="1:83" x14ac:dyDescent="0.25">
      <c r="A58" s="16" t="s">
        <v>478</v>
      </c>
      <c r="B58" s="77">
        <f t="shared" si="0"/>
        <v>1134.9000000000001</v>
      </c>
      <c r="C58" s="77">
        <f t="shared" si="1"/>
        <v>1134.9000000000001</v>
      </c>
      <c r="D58" s="77">
        <f t="shared" si="2"/>
        <v>1134.9000000000001</v>
      </c>
      <c r="E58" s="77"/>
      <c r="F58" s="77">
        <f t="shared" si="3"/>
        <v>154.88387</v>
      </c>
      <c r="G58" s="74">
        <f t="shared" si="87"/>
        <v>13.647358357564542</v>
      </c>
      <c r="H58" s="74"/>
      <c r="I58" s="74"/>
      <c r="J58" s="74"/>
      <c r="K58" s="74"/>
      <c r="L58" s="74"/>
      <c r="M58" s="74"/>
      <c r="N58" s="74"/>
      <c r="O58" s="74"/>
      <c r="P58" s="74"/>
      <c r="Q58" s="74"/>
      <c r="R58" s="74"/>
      <c r="S58" s="74"/>
      <c r="T58" s="74"/>
      <c r="U58" s="74"/>
      <c r="V58" s="74"/>
      <c r="W58" s="73"/>
      <c r="X58" s="74"/>
      <c r="Y58" s="74"/>
      <c r="Z58" s="74"/>
      <c r="AA58" s="73"/>
      <c r="AB58" s="74"/>
      <c r="AC58" s="74"/>
      <c r="AD58" s="74"/>
      <c r="AE58" s="73"/>
      <c r="AF58" s="74"/>
      <c r="AG58" s="74"/>
      <c r="AH58" s="74"/>
      <c r="AI58" s="74"/>
      <c r="AJ58" s="74"/>
      <c r="AK58" s="74"/>
      <c r="AL58" s="74"/>
      <c r="AM58" s="73"/>
      <c r="AN58" s="74"/>
      <c r="AO58" s="74"/>
      <c r="AP58" s="74"/>
      <c r="AQ58" s="74"/>
      <c r="AR58" s="74"/>
      <c r="AS58" s="74"/>
      <c r="AT58" s="74"/>
      <c r="AU58" s="74"/>
      <c r="AV58" s="74"/>
      <c r="AW58" s="74"/>
      <c r="AX58" s="74"/>
      <c r="AY58" s="74"/>
      <c r="AZ58" s="74"/>
      <c r="BA58" s="74"/>
      <c r="BB58" s="74"/>
      <c r="BC58" s="74"/>
      <c r="BD58" s="74"/>
      <c r="BE58" s="74"/>
      <c r="BF58" s="74"/>
      <c r="BG58" s="73"/>
      <c r="BH58" s="74"/>
      <c r="BI58" s="74"/>
      <c r="BJ58" s="74"/>
      <c r="BK58" s="74"/>
      <c r="BL58" s="74">
        <v>1134.9000000000001</v>
      </c>
      <c r="BM58" s="74">
        <v>1134.9000000000001</v>
      </c>
      <c r="BN58" s="74">
        <v>154.88387</v>
      </c>
      <c r="BO58" s="74">
        <f>BN58/BM58*100</f>
        <v>13.647358357564542</v>
      </c>
      <c r="BP58" s="74"/>
      <c r="BQ58" s="74"/>
      <c r="BR58" s="74"/>
      <c r="BS58" s="73"/>
      <c r="BT58" s="74"/>
      <c r="BU58" s="74"/>
      <c r="BV58" s="74"/>
      <c r="BW58" s="73"/>
      <c r="BX58" s="74"/>
      <c r="BY58" s="74"/>
      <c r="BZ58" s="74"/>
      <c r="CA58" s="73"/>
      <c r="CB58" s="74"/>
      <c r="CC58" s="74"/>
      <c r="CD58" s="74"/>
      <c r="CE58" s="73"/>
    </row>
    <row r="59" spans="1:83" x14ac:dyDescent="0.25">
      <c r="A59" s="16" t="s">
        <v>132</v>
      </c>
      <c r="B59" s="77">
        <f t="shared" si="0"/>
        <v>567.70000000000005</v>
      </c>
      <c r="C59" s="77">
        <f t="shared" si="1"/>
        <v>567.70000000000005</v>
      </c>
      <c r="D59" s="77">
        <f t="shared" si="2"/>
        <v>567.70000000000005</v>
      </c>
      <c r="E59" s="77"/>
      <c r="F59" s="77">
        <f t="shared" si="3"/>
        <v>109.40598</v>
      </c>
      <c r="G59" s="74">
        <f t="shared" si="87"/>
        <v>19.271794962127885</v>
      </c>
      <c r="H59" s="74"/>
      <c r="I59" s="74"/>
      <c r="J59" s="74"/>
      <c r="K59" s="74"/>
      <c r="L59" s="74"/>
      <c r="M59" s="74"/>
      <c r="N59" s="74"/>
      <c r="O59" s="74"/>
      <c r="P59" s="74"/>
      <c r="Q59" s="74"/>
      <c r="R59" s="74"/>
      <c r="S59" s="74"/>
      <c r="T59" s="74"/>
      <c r="U59" s="74"/>
      <c r="V59" s="74"/>
      <c r="W59" s="73"/>
      <c r="X59" s="74"/>
      <c r="Y59" s="74"/>
      <c r="Z59" s="74"/>
      <c r="AA59" s="73"/>
      <c r="AB59" s="74"/>
      <c r="AC59" s="74"/>
      <c r="AD59" s="74"/>
      <c r="AE59" s="73"/>
      <c r="AF59" s="74"/>
      <c r="AG59" s="74"/>
      <c r="AH59" s="74"/>
      <c r="AI59" s="74"/>
      <c r="AJ59" s="74"/>
      <c r="AK59" s="74"/>
      <c r="AL59" s="74"/>
      <c r="AM59" s="73"/>
      <c r="AN59" s="74"/>
      <c r="AO59" s="74"/>
      <c r="AP59" s="74"/>
      <c r="AQ59" s="74"/>
      <c r="AR59" s="74"/>
      <c r="AS59" s="74"/>
      <c r="AT59" s="74"/>
      <c r="AU59" s="74"/>
      <c r="AV59" s="74"/>
      <c r="AW59" s="74"/>
      <c r="AX59" s="74"/>
      <c r="AY59" s="74"/>
      <c r="AZ59" s="74"/>
      <c r="BA59" s="74"/>
      <c r="BB59" s="74"/>
      <c r="BC59" s="74"/>
      <c r="BD59" s="74"/>
      <c r="BE59" s="74"/>
      <c r="BF59" s="74"/>
      <c r="BG59" s="73"/>
      <c r="BH59" s="74"/>
      <c r="BI59" s="74"/>
      <c r="BJ59" s="74"/>
      <c r="BK59" s="74"/>
      <c r="BL59" s="74">
        <v>567.70000000000005</v>
      </c>
      <c r="BM59" s="74">
        <v>567.70000000000005</v>
      </c>
      <c r="BN59" s="74">
        <v>109.40598</v>
      </c>
      <c r="BO59" s="74">
        <f>BN59/BM59*100</f>
        <v>19.271794962127885</v>
      </c>
      <c r="BP59" s="74"/>
      <c r="BQ59" s="74"/>
      <c r="BR59" s="74"/>
      <c r="BS59" s="73"/>
      <c r="BT59" s="74"/>
      <c r="BU59" s="74"/>
      <c r="BV59" s="74"/>
      <c r="BW59" s="73"/>
      <c r="BX59" s="74"/>
      <c r="BY59" s="74"/>
      <c r="BZ59" s="74"/>
      <c r="CA59" s="73"/>
      <c r="CB59" s="74"/>
      <c r="CC59" s="74"/>
      <c r="CD59" s="74"/>
      <c r="CE59" s="73"/>
    </row>
    <row r="60" spans="1:83" s="5" customFormat="1" ht="31.5" x14ac:dyDescent="0.25">
      <c r="A60" s="80" t="s">
        <v>143</v>
      </c>
      <c r="B60" s="76">
        <f t="shared" si="0"/>
        <v>1248699.7999999998</v>
      </c>
      <c r="C60" s="76">
        <f t="shared" si="1"/>
        <v>1345645.2999999998</v>
      </c>
      <c r="D60" s="76">
        <f t="shared" si="2"/>
        <v>1345645.2999999998</v>
      </c>
      <c r="E60" s="76"/>
      <c r="F60" s="76">
        <f t="shared" si="3"/>
        <v>260263.05892000001</v>
      </c>
      <c r="G60" s="72">
        <f t="shared" si="87"/>
        <v>19.341133872351062</v>
      </c>
      <c r="H60" s="72">
        <f>SUM(H61:H76)</f>
        <v>20486.400000000001</v>
      </c>
      <c r="I60" s="72">
        <f>SUM(I61:I76)</f>
        <v>128478.39999999999</v>
      </c>
      <c r="J60" s="72">
        <f>SUM(J61:J76)</f>
        <v>15617.23164</v>
      </c>
      <c r="K60" s="72">
        <f>J60/I60*100</f>
        <v>12.155530921929291</v>
      </c>
      <c r="L60" s="72">
        <f>SUM(L61:L76)</f>
        <v>270.2</v>
      </c>
      <c r="M60" s="72">
        <f>SUM(M61:M76)</f>
        <v>477.5</v>
      </c>
      <c r="N60" s="72">
        <f>SUM(N61:N76)</f>
        <v>4.8022499999999999</v>
      </c>
      <c r="O60" s="72">
        <f>N60/M60*100</f>
        <v>1.0057068062827226</v>
      </c>
      <c r="P60" s="72">
        <f>SUM(P61:P76)</f>
        <v>3012.9</v>
      </c>
      <c r="Q60" s="72">
        <f>SUM(Q61:Q76)</f>
        <v>0</v>
      </c>
      <c r="R60" s="72">
        <f>SUM(R61:R76)</f>
        <v>0</v>
      </c>
      <c r="S60" s="72"/>
      <c r="T60" s="72">
        <f>SUM(T61:T76)</f>
        <v>936.9</v>
      </c>
      <c r="U60" s="72">
        <f>SUM(U61:U76)</f>
        <v>936.9</v>
      </c>
      <c r="V60" s="72">
        <f>SUM(V61:V76)</f>
        <v>75.363699999999994</v>
      </c>
      <c r="W60" s="72">
        <f>V60/U60*100</f>
        <v>8.0439427900523004</v>
      </c>
      <c r="X60" s="72">
        <f>SUM(X61:X76)</f>
        <v>422.2</v>
      </c>
      <c r="Y60" s="72">
        <f>SUM(Y61:Y76)</f>
        <v>360</v>
      </c>
      <c r="Z60" s="72">
        <f>SUM(Z61:Z76)</f>
        <v>10.753360000000001</v>
      </c>
      <c r="AA60" s="72">
        <f>Z60/Y60*100</f>
        <v>2.9870444444444444</v>
      </c>
      <c r="AB60" s="72">
        <f>SUM(AB61:AB76)</f>
        <v>8869.9</v>
      </c>
      <c r="AC60" s="72">
        <f>SUM(AC61:AC76)</f>
        <v>739.2</v>
      </c>
      <c r="AD60" s="72">
        <f>SUM(AD61:AD76)</f>
        <v>114.53926</v>
      </c>
      <c r="AE60" s="72">
        <f>AD60/AC60*100</f>
        <v>15.49502976190476</v>
      </c>
      <c r="AF60" s="72">
        <f>SUM(AF61:AF76)</f>
        <v>234724</v>
      </c>
      <c r="AG60" s="72">
        <f>SUM(AG61:AG76)</f>
        <v>234724</v>
      </c>
      <c r="AH60" s="72">
        <f>SUM(AH61:AH76)</f>
        <v>50155.910939999994</v>
      </c>
      <c r="AI60" s="72">
        <f>AH60/AG60*100</f>
        <v>21.368036902915762</v>
      </c>
      <c r="AJ60" s="72">
        <f>SUM(AJ61:AJ76)</f>
        <v>858521.3</v>
      </c>
      <c r="AK60" s="72">
        <f>SUM(AK61:AK76)</f>
        <v>858521.3</v>
      </c>
      <c r="AL60" s="72">
        <f>SUM(AL61:AL76)</f>
        <v>172465.89830999999</v>
      </c>
      <c r="AM60" s="72">
        <f>AL60/AK60*100</f>
        <v>20.088715132635613</v>
      </c>
      <c r="AN60" s="72">
        <f>SUM(AN61:AN76)</f>
        <v>5179.5</v>
      </c>
      <c r="AO60" s="72">
        <f>SUM(AO61:AO76)</f>
        <v>5179.5</v>
      </c>
      <c r="AP60" s="72">
        <f>SUM(AP61:AP76)</f>
        <v>708.90860999999995</v>
      </c>
      <c r="AQ60" s="71">
        <f>AP60/AO60*100</f>
        <v>13.686815522733852</v>
      </c>
      <c r="AR60" s="72">
        <f>SUM(AR61:AR76)</f>
        <v>181.5</v>
      </c>
      <c r="AS60" s="72">
        <f>SUM(AS61:AS76)</f>
        <v>133.5</v>
      </c>
      <c r="AT60" s="72">
        <f>SUM(AT61:AT76)</f>
        <v>0</v>
      </c>
      <c r="AU60" s="72">
        <f>AT60/AS60*100</f>
        <v>0</v>
      </c>
      <c r="AV60" s="72">
        <f t="shared" ref="AV60" si="92">SUM(AV61:AV76)</f>
        <v>2219.8000000000002</v>
      </c>
      <c r="AW60" s="72">
        <f t="shared" ref="AW60:BF60" si="93">SUM(AW61:AW76)</f>
        <v>2219.8000000000002</v>
      </c>
      <c r="AX60" s="72">
        <f t="shared" si="93"/>
        <v>312.23265000000004</v>
      </c>
      <c r="AY60" s="72">
        <f t="shared" si="93"/>
        <v>14.065800973060636</v>
      </c>
      <c r="AZ60" s="72">
        <f t="shared" ref="AZ60" si="94">SUM(AZ61:AZ76)</f>
        <v>1479.9</v>
      </c>
      <c r="BA60" s="72">
        <f t="shared" si="93"/>
        <v>1479.9</v>
      </c>
      <c r="BB60" s="72">
        <f t="shared" si="93"/>
        <v>216.81771000000001</v>
      </c>
      <c r="BC60" s="72">
        <f t="shared" si="93"/>
        <v>14.650835191566996</v>
      </c>
      <c r="BD60" s="72">
        <f t="shared" ref="BD60" si="95">SUM(BD61:BD76)</f>
        <v>6914.5</v>
      </c>
      <c r="BE60" s="72">
        <f t="shared" si="93"/>
        <v>6914.5</v>
      </c>
      <c r="BF60" s="72">
        <f t="shared" si="93"/>
        <v>1728.6</v>
      </c>
      <c r="BG60" s="72">
        <f>BF60/BE60*100</f>
        <v>24.999638440957405</v>
      </c>
      <c r="BH60" s="72">
        <f>SUM(BH61:BH76)</f>
        <v>5919.4</v>
      </c>
      <c r="BI60" s="72">
        <f>SUM(BI61:BI76)</f>
        <v>5919.4</v>
      </c>
      <c r="BJ60" s="72">
        <f>SUM(BJ61:BJ76)</f>
        <v>878.1173</v>
      </c>
      <c r="BK60" s="72">
        <f>BJ60/BI60*100</f>
        <v>14.834566003311147</v>
      </c>
      <c r="BL60" s="72">
        <v>5109.4999999999991</v>
      </c>
      <c r="BM60" s="72">
        <f>SUM(BM61:BM76)</f>
        <v>5109.4999999999991</v>
      </c>
      <c r="BN60" s="72">
        <f>SUM(BN61:BN76)</f>
        <v>880.5399000000001</v>
      </c>
      <c r="BO60" s="71">
        <f>BN60/BM60*100</f>
        <v>17.233386828456801</v>
      </c>
      <c r="BP60" s="72">
        <f>SUM(BP61:BP76)</f>
        <v>86236.4</v>
      </c>
      <c r="BQ60" s="72">
        <f>SUM(BQ61:BQ76)</f>
        <v>86236.4</v>
      </c>
      <c r="BR60" s="72">
        <f>SUM(BR61:BR76)</f>
        <v>16372.733330000001</v>
      </c>
      <c r="BS60" s="72">
        <f>BR60/BQ60*100</f>
        <v>18.985872937645823</v>
      </c>
      <c r="BT60" s="72">
        <f>SUM(BT61:BT76)</f>
        <v>8129.3</v>
      </c>
      <c r="BU60" s="72">
        <f>SUM(BU61:BU76)</f>
        <v>8129.3</v>
      </c>
      <c r="BV60" s="72">
        <f>SUM(BV61:BV76)</f>
        <v>720.60996</v>
      </c>
      <c r="BW60" s="72">
        <f>BV60/BU60*100</f>
        <v>8.8643543724551925</v>
      </c>
      <c r="BX60" s="72">
        <f>SUM(BX61:BX76)</f>
        <v>86.2</v>
      </c>
      <c r="BY60" s="72">
        <f>SUM(BY61:BY76)</f>
        <v>86.2</v>
      </c>
      <c r="BZ60" s="72">
        <f>SUM(BZ61:BZ76)</f>
        <v>0</v>
      </c>
      <c r="CA60" s="72">
        <f>BZ60/BY60*100</f>
        <v>0</v>
      </c>
      <c r="CB60" s="72"/>
      <c r="CC60" s="72"/>
      <c r="CD60" s="72"/>
      <c r="CE60" s="72"/>
    </row>
    <row r="61" spans="1:83" ht="34.5" customHeight="1" x14ac:dyDescent="0.25">
      <c r="A61" s="16" t="s">
        <v>142</v>
      </c>
      <c r="B61" s="77">
        <f t="shared" si="0"/>
        <v>1243590.2999999998</v>
      </c>
      <c r="C61" s="77">
        <f t="shared" si="1"/>
        <v>1340535.7999999998</v>
      </c>
      <c r="D61" s="77">
        <f t="shared" si="2"/>
        <v>1340535.7999999998</v>
      </c>
      <c r="E61" s="77"/>
      <c r="F61" s="77">
        <f t="shared" si="3"/>
        <v>259382.51902000001</v>
      </c>
      <c r="G61" s="73">
        <f t="shared" si="87"/>
        <v>19.349167625362938</v>
      </c>
      <c r="H61" s="73">
        <v>20486.400000000001</v>
      </c>
      <c r="I61" s="73">
        <v>128478.39999999999</v>
      </c>
      <c r="J61" s="73">
        <v>15617.23164</v>
      </c>
      <c r="K61" s="73">
        <f>J61/I61*100</f>
        <v>12.155530921929291</v>
      </c>
      <c r="L61" s="73">
        <v>270.2</v>
      </c>
      <c r="M61" s="73">
        <v>477.5</v>
      </c>
      <c r="N61" s="73">
        <v>4.8022499999999999</v>
      </c>
      <c r="O61" s="73">
        <f>N61/M61*100</f>
        <v>1.0057068062827226</v>
      </c>
      <c r="P61" s="73">
        <v>3012.9</v>
      </c>
      <c r="Q61" s="73"/>
      <c r="R61" s="73"/>
      <c r="S61" s="73"/>
      <c r="T61" s="73">
        <v>936.9</v>
      </c>
      <c r="U61" s="73">
        <v>936.9</v>
      </c>
      <c r="V61" s="73">
        <v>75.363699999999994</v>
      </c>
      <c r="W61" s="73">
        <f>V61/U61*100</f>
        <v>8.0439427900523004</v>
      </c>
      <c r="X61" s="73">
        <v>422.2</v>
      </c>
      <c r="Y61" s="73">
        <v>360</v>
      </c>
      <c r="Z61" s="73">
        <v>10.753360000000001</v>
      </c>
      <c r="AA61" s="73">
        <f>Z61/Y61*100</f>
        <v>2.9870444444444444</v>
      </c>
      <c r="AB61" s="73">
        <v>8869.9</v>
      </c>
      <c r="AC61" s="73">
        <v>739.2</v>
      </c>
      <c r="AD61" s="73">
        <v>114.53926</v>
      </c>
      <c r="AE61" s="73">
        <f>AD61/AC61*100</f>
        <v>15.49502976190476</v>
      </c>
      <c r="AF61" s="73">
        <v>234724</v>
      </c>
      <c r="AG61" s="73">
        <v>234724</v>
      </c>
      <c r="AH61" s="73">
        <v>50155.910939999994</v>
      </c>
      <c r="AI61" s="73">
        <f>AH61/AG61*100</f>
        <v>21.368036902915762</v>
      </c>
      <c r="AJ61" s="73">
        <v>858521.3</v>
      </c>
      <c r="AK61" s="73">
        <v>858521.3</v>
      </c>
      <c r="AL61" s="73">
        <v>172465.89830999999</v>
      </c>
      <c r="AM61" s="73">
        <f>AL61/AK61*100</f>
        <v>20.088715132635613</v>
      </c>
      <c r="AN61" s="73">
        <v>5179.5</v>
      </c>
      <c r="AO61" s="73">
        <v>5179.5</v>
      </c>
      <c r="AP61" s="73">
        <v>708.90860999999995</v>
      </c>
      <c r="AQ61" s="74">
        <f>AP61/AO61*100</f>
        <v>13.686815522733852</v>
      </c>
      <c r="AR61" s="74">
        <v>181.5</v>
      </c>
      <c r="AS61" s="74">
        <v>133.5</v>
      </c>
      <c r="AT61" s="73">
        <v>0</v>
      </c>
      <c r="AU61" s="73">
        <f>AT61/AS61*100</f>
        <v>0</v>
      </c>
      <c r="AV61" s="73">
        <v>2219.8000000000002</v>
      </c>
      <c r="AW61" s="73">
        <v>2219.8000000000002</v>
      </c>
      <c r="AX61" s="73">
        <v>312.23265000000004</v>
      </c>
      <c r="AY61" s="73">
        <f>AX61/AW61*100</f>
        <v>14.065800973060636</v>
      </c>
      <c r="AZ61" s="73">
        <v>1479.9</v>
      </c>
      <c r="BA61" s="73">
        <v>1479.9</v>
      </c>
      <c r="BB61" s="73">
        <v>216.81771000000001</v>
      </c>
      <c r="BC61" s="73">
        <f>BB61/BA61*100</f>
        <v>14.650835191566996</v>
      </c>
      <c r="BD61" s="73">
        <v>6914.5</v>
      </c>
      <c r="BE61" s="73">
        <v>6914.5</v>
      </c>
      <c r="BF61" s="73">
        <v>1728.6</v>
      </c>
      <c r="BG61" s="73">
        <f>BF61/BE61*100</f>
        <v>24.999638440957405</v>
      </c>
      <c r="BH61" s="73">
        <v>5919.4</v>
      </c>
      <c r="BI61" s="73">
        <v>5919.4</v>
      </c>
      <c r="BJ61" s="73">
        <v>878.1173</v>
      </c>
      <c r="BK61" s="73">
        <f>BJ61/BI61*100</f>
        <v>14.834566003311147</v>
      </c>
      <c r="BL61" s="73"/>
      <c r="BM61" s="73"/>
      <c r="BN61" s="73"/>
      <c r="BO61" s="74"/>
      <c r="BP61" s="73">
        <v>86236.4</v>
      </c>
      <c r="BQ61" s="73">
        <v>86236.4</v>
      </c>
      <c r="BR61" s="73">
        <v>16372.733330000001</v>
      </c>
      <c r="BS61" s="73">
        <f>BR61/BQ61*100</f>
        <v>18.985872937645823</v>
      </c>
      <c r="BT61" s="73">
        <v>8129.3</v>
      </c>
      <c r="BU61" s="73">
        <v>8129.3</v>
      </c>
      <c r="BV61" s="73">
        <v>720.60996</v>
      </c>
      <c r="BW61" s="73">
        <f>BV61/BU61*100</f>
        <v>8.8643543724551925</v>
      </c>
      <c r="BX61" s="73">
        <v>86.2</v>
      </c>
      <c r="BY61" s="73">
        <v>86.2</v>
      </c>
      <c r="BZ61" s="73">
        <v>0</v>
      </c>
      <c r="CA61" s="73">
        <f>BZ61/BY61*100</f>
        <v>0</v>
      </c>
      <c r="CB61" s="73"/>
      <c r="CC61" s="73"/>
      <c r="CD61" s="73"/>
      <c r="CE61" s="73"/>
    </row>
    <row r="62" spans="1:83" x14ac:dyDescent="0.25">
      <c r="A62" s="16" t="s">
        <v>302</v>
      </c>
      <c r="B62" s="77">
        <f t="shared" si="0"/>
        <v>227.1</v>
      </c>
      <c r="C62" s="77">
        <f t="shared" si="1"/>
        <v>227.1</v>
      </c>
      <c r="D62" s="77">
        <f t="shared" si="2"/>
        <v>227.1</v>
      </c>
      <c r="E62" s="77"/>
      <c r="F62" s="77">
        <f t="shared" si="3"/>
        <v>32.873290000000004</v>
      </c>
      <c r="G62" s="74">
        <f t="shared" si="87"/>
        <v>14.475248789079703</v>
      </c>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3"/>
      <c r="AJ62" s="74"/>
      <c r="AK62" s="74"/>
      <c r="AL62" s="74"/>
      <c r="AM62" s="74"/>
      <c r="AN62" s="74"/>
      <c r="AO62" s="74"/>
      <c r="AP62" s="74"/>
      <c r="AQ62" s="74"/>
      <c r="AR62" s="74"/>
      <c r="AS62" s="74"/>
      <c r="AT62" s="74"/>
      <c r="AU62" s="74"/>
      <c r="AV62" s="74"/>
      <c r="AW62" s="74"/>
      <c r="AX62" s="74"/>
      <c r="AY62" s="74"/>
      <c r="AZ62" s="74"/>
      <c r="BA62" s="74"/>
      <c r="BB62" s="74"/>
      <c r="BC62" s="74"/>
      <c r="BD62" s="74"/>
      <c r="BE62" s="74"/>
      <c r="BF62" s="74"/>
      <c r="BG62" s="74"/>
      <c r="BH62" s="74"/>
      <c r="BI62" s="74"/>
      <c r="BJ62" s="74"/>
      <c r="BK62" s="74"/>
      <c r="BL62" s="74">
        <v>227.1</v>
      </c>
      <c r="BM62" s="74">
        <v>227.1</v>
      </c>
      <c r="BN62" s="74">
        <v>32.873290000000004</v>
      </c>
      <c r="BO62" s="74">
        <f t="shared" ref="BO62:BO77" si="96">BN62/BM62*100</f>
        <v>14.475248789079703</v>
      </c>
      <c r="BP62" s="74"/>
      <c r="BQ62" s="74"/>
      <c r="BR62" s="74"/>
      <c r="BS62" s="74"/>
      <c r="BT62" s="74"/>
      <c r="BU62" s="74"/>
      <c r="BV62" s="74"/>
      <c r="BW62" s="73"/>
      <c r="BX62" s="74"/>
      <c r="BY62" s="74"/>
      <c r="BZ62" s="74"/>
      <c r="CA62" s="73"/>
      <c r="CB62" s="74"/>
      <c r="CC62" s="74"/>
      <c r="CD62" s="74"/>
      <c r="CE62" s="73"/>
    </row>
    <row r="63" spans="1:83" x14ac:dyDescent="0.25">
      <c r="A63" s="16" t="s">
        <v>303</v>
      </c>
      <c r="B63" s="77">
        <f t="shared" si="0"/>
        <v>567.70000000000005</v>
      </c>
      <c r="C63" s="77">
        <f t="shared" si="1"/>
        <v>567.70000000000005</v>
      </c>
      <c r="D63" s="77">
        <f t="shared" si="2"/>
        <v>567.70000000000005</v>
      </c>
      <c r="E63" s="77"/>
      <c r="F63" s="77">
        <f t="shared" si="3"/>
        <v>98.255309999999994</v>
      </c>
      <c r="G63" s="74">
        <f t="shared" si="87"/>
        <v>17.307611414479478</v>
      </c>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3"/>
      <c r="AJ63" s="74"/>
      <c r="AK63" s="74"/>
      <c r="AL63" s="74"/>
      <c r="AM63" s="74"/>
      <c r="AN63" s="74"/>
      <c r="AO63" s="74"/>
      <c r="AP63" s="74"/>
      <c r="AQ63" s="74"/>
      <c r="AR63" s="74"/>
      <c r="AS63" s="74"/>
      <c r="AT63" s="74"/>
      <c r="AU63" s="74"/>
      <c r="AV63" s="74"/>
      <c r="AW63" s="74"/>
      <c r="AX63" s="74"/>
      <c r="AY63" s="74"/>
      <c r="AZ63" s="74"/>
      <c r="BA63" s="74"/>
      <c r="BB63" s="74"/>
      <c r="BC63" s="74"/>
      <c r="BD63" s="74"/>
      <c r="BE63" s="74"/>
      <c r="BF63" s="74"/>
      <c r="BG63" s="74"/>
      <c r="BH63" s="74"/>
      <c r="BI63" s="74"/>
      <c r="BJ63" s="74"/>
      <c r="BK63" s="74"/>
      <c r="BL63" s="74">
        <v>567.70000000000005</v>
      </c>
      <c r="BM63" s="74">
        <v>567.70000000000005</v>
      </c>
      <c r="BN63" s="74">
        <v>98.255309999999994</v>
      </c>
      <c r="BO63" s="74">
        <f t="shared" si="96"/>
        <v>17.307611414479478</v>
      </c>
      <c r="BP63" s="74"/>
      <c r="BQ63" s="74"/>
      <c r="BR63" s="74"/>
      <c r="BS63" s="74"/>
      <c r="BT63" s="74"/>
      <c r="BU63" s="74"/>
      <c r="BV63" s="74"/>
      <c r="BW63" s="73"/>
      <c r="BX63" s="74"/>
      <c r="BY63" s="74"/>
      <c r="BZ63" s="74"/>
      <c r="CA63" s="73"/>
      <c r="CB63" s="74"/>
      <c r="CC63" s="74"/>
      <c r="CD63" s="74"/>
      <c r="CE63" s="73"/>
    </row>
    <row r="64" spans="1:83" x14ac:dyDescent="0.25">
      <c r="A64" s="16" t="s">
        <v>479</v>
      </c>
      <c r="B64" s="77">
        <f t="shared" si="0"/>
        <v>227.1</v>
      </c>
      <c r="C64" s="77">
        <f t="shared" si="1"/>
        <v>227.1</v>
      </c>
      <c r="D64" s="77">
        <f t="shared" si="2"/>
        <v>227.1</v>
      </c>
      <c r="E64" s="77"/>
      <c r="F64" s="77">
        <f t="shared" si="3"/>
        <v>40.84872</v>
      </c>
      <c r="G64" s="74">
        <f t="shared" si="87"/>
        <v>17.987107001321004</v>
      </c>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3"/>
      <c r="AJ64" s="74"/>
      <c r="AK64" s="74"/>
      <c r="AL64" s="74"/>
      <c r="AM64" s="74"/>
      <c r="AN64" s="74"/>
      <c r="AO64" s="74"/>
      <c r="AP64" s="74"/>
      <c r="AQ64" s="74"/>
      <c r="AR64" s="74"/>
      <c r="AS64" s="74"/>
      <c r="AT64" s="74"/>
      <c r="AU64" s="74"/>
      <c r="AV64" s="74"/>
      <c r="AW64" s="74"/>
      <c r="AX64" s="74"/>
      <c r="AY64" s="74"/>
      <c r="AZ64" s="74"/>
      <c r="BA64" s="74"/>
      <c r="BB64" s="74"/>
      <c r="BC64" s="74"/>
      <c r="BD64" s="74"/>
      <c r="BE64" s="74"/>
      <c r="BF64" s="74"/>
      <c r="BG64" s="74"/>
      <c r="BH64" s="74"/>
      <c r="BI64" s="74"/>
      <c r="BJ64" s="74"/>
      <c r="BK64" s="74"/>
      <c r="BL64" s="74">
        <v>227.1</v>
      </c>
      <c r="BM64" s="74">
        <v>227.1</v>
      </c>
      <c r="BN64" s="74">
        <v>40.84872</v>
      </c>
      <c r="BO64" s="74">
        <f t="shared" si="96"/>
        <v>17.987107001321004</v>
      </c>
      <c r="BP64" s="74"/>
      <c r="BQ64" s="74"/>
      <c r="BR64" s="74"/>
      <c r="BS64" s="74"/>
      <c r="BT64" s="74"/>
      <c r="BU64" s="74"/>
      <c r="BV64" s="74"/>
      <c r="BW64" s="73"/>
      <c r="BX64" s="74"/>
      <c r="BY64" s="74"/>
      <c r="BZ64" s="74"/>
      <c r="CA64" s="73"/>
      <c r="CB64" s="74"/>
      <c r="CC64" s="74"/>
      <c r="CD64" s="74"/>
      <c r="CE64" s="73"/>
    </row>
    <row r="65" spans="1:83" x14ac:dyDescent="0.25">
      <c r="A65" s="16" t="s">
        <v>480</v>
      </c>
      <c r="B65" s="77">
        <f t="shared" si="0"/>
        <v>227.1</v>
      </c>
      <c r="C65" s="77">
        <f t="shared" si="1"/>
        <v>227.1</v>
      </c>
      <c r="D65" s="77">
        <f t="shared" si="2"/>
        <v>227.1</v>
      </c>
      <c r="E65" s="77"/>
      <c r="F65" s="77">
        <f t="shared" si="3"/>
        <v>33.558450000000001</v>
      </c>
      <c r="G65" s="74">
        <f t="shared" si="87"/>
        <v>14.776948480845443</v>
      </c>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3"/>
      <c r="AJ65" s="74"/>
      <c r="AK65" s="74"/>
      <c r="AL65" s="74"/>
      <c r="AM65" s="74"/>
      <c r="AN65" s="74"/>
      <c r="AO65" s="74"/>
      <c r="AP65" s="74"/>
      <c r="AQ65" s="74"/>
      <c r="AR65" s="74"/>
      <c r="AS65" s="74"/>
      <c r="AT65" s="74"/>
      <c r="AU65" s="74"/>
      <c r="AV65" s="74"/>
      <c r="AW65" s="74"/>
      <c r="AX65" s="74"/>
      <c r="AY65" s="74"/>
      <c r="AZ65" s="74"/>
      <c r="BA65" s="74"/>
      <c r="BB65" s="74"/>
      <c r="BC65" s="74"/>
      <c r="BD65" s="74"/>
      <c r="BE65" s="74"/>
      <c r="BF65" s="74"/>
      <c r="BG65" s="74"/>
      <c r="BH65" s="74"/>
      <c r="BI65" s="74"/>
      <c r="BJ65" s="74"/>
      <c r="BK65" s="74"/>
      <c r="BL65" s="74">
        <v>227.1</v>
      </c>
      <c r="BM65" s="74">
        <v>227.1</v>
      </c>
      <c r="BN65" s="74">
        <v>33.558450000000001</v>
      </c>
      <c r="BO65" s="74">
        <f t="shared" si="96"/>
        <v>14.776948480845443</v>
      </c>
      <c r="BP65" s="74"/>
      <c r="BQ65" s="74"/>
      <c r="BR65" s="74"/>
      <c r="BS65" s="74"/>
      <c r="BT65" s="74"/>
      <c r="BU65" s="74"/>
      <c r="BV65" s="74"/>
      <c r="BW65" s="73"/>
      <c r="BX65" s="74"/>
      <c r="BY65" s="74"/>
      <c r="BZ65" s="74"/>
      <c r="CA65" s="73"/>
      <c r="CB65" s="74"/>
      <c r="CC65" s="74"/>
      <c r="CD65" s="74"/>
      <c r="CE65" s="73"/>
    </row>
    <row r="66" spans="1:83" x14ac:dyDescent="0.25">
      <c r="A66" s="16" t="s">
        <v>305</v>
      </c>
      <c r="B66" s="77">
        <f t="shared" si="0"/>
        <v>227.1</v>
      </c>
      <c r="C66" s="77">
        <f t="shared" si="1"/>
        <v>227.1</v>
      </c>
      <c r="D66" s="77">
        <f t="shared" si="2"/>
        <v>227.1</v>
      </c>
      <c r="E66" s="77"/>
      <c r="F66" s="77">
        <f t="shared" si="3"/>
        <v>35.935960000000001</v>
      </c>
      <c r="G66" s="74">
        <f t="shared" si="87"/>
        <v>15.823848524878908</v>
      </c>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3"/>
      <c r="AJ66" s="74"/>
      <c r="AK66" s="74"/>
      <c r="AL66" s="74"/>
      <c r="AM66" s="74"/>
      <c r="AN66" s="74"/>
      <c r="AO66" s="74"/>
      <c r="AP66" s="74"/>
      <c r="AQ66" s="74"/>
      <c r="AR66" s="74"/>
      <c r="AS66" s="74"/>
      <c r="AT66" s="74"/>
      <c r="AU66" s="74"/>
      <c r="AV66" s="74"/>
      <c r="AW66" s="74"/>
      <c r="AX66" s="74"/>
      <c r="AY66" s="74"/>
      <c r="AZ66" s="74"/>
      <c r="BA66" s="74"/>
      <c r="BB66" s="74"/>
      <c r="BC66" s="74"/>
      <c r="BD66" s="74"/>
      <c r="BE66" s="74"/>
      <c r="BF66" s="74"/>
      <c r="BG66" s="74"/>
      <c r="BH66" s="74"/>
      <c r="BI66" s="74"/>
      <c r="BJ66" s="74"/>
      <c r="BK66" s="74"/>
      <c r="BL66" s="74">
        <v>227.1</v>
      </c>
      <c r="BM66" s="74">
        <v>227.1</v>
      </c>
      <c r="BN66" s="74">
        <v>35.935960000000001</v>
      </c>
      <c r="BO66" s="74">
        <f t="shared" si="96"/>
        <v>15.823848524878908</v>
      </c>
      <c r="BP66" s="74"/>
      <c r="BQ66" s="74"/>
      <c r="BR66" s="74"/>
      <c r="BS66" s="74"/>
      <c r="BT66" s="74"/>
      <c r="BU66" s="74"/>
      <c r="BV66" s="74"/>
      <c r="BW66" s="73"/>
      <c r="BX66" s="74"/>
      <c r="BY66" s="74"/>
      <c r="BZ66" s="74"/>
      <c r="CA66" s="73"/>
      <c r="CB66" s="74"/>
      <c r="CC66" s="74"/>
      <c r="CD66" s="74"/>
      <c r="CE66" s="73"/>
    </row>
    <row r="67" spans="1:83" x14ac:dyDescent="0.25">
      <c r="A67" s="16" t="s">
        <v>141</v>
      </c>
      <c r="B67" s="77">
        <f t="shared" si="0"/>
        <v>227.1</v>
      </c>
      <c r="C67" s="77">
        <f t="shared" si="1"/>
        <v>227.1</v>
      </c>
      <c r="D67" s="77">
        <f t="shared" si="2"/>
        <v>227.1</v>
      </c>
      <c r="E67" s="77"/>
      <c r="F67" s="77">
        <f t="shared" si="3"/>
        <v>39.164389999999997</v>
      </c>
      <c r="G67" s="74">
        <f t="shared" si="87"/>
        <v>17.245438132981064</v>
      </c>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3"/>
      <c r="AJ67" s="74"/>
      <c r="AK67" s="74"/>
      <c r="AL67" s="74"/>
      <c r="AM67" s="74"/>
      <c r="AN67" s="74"/>
      <c r="AO67" s="74"/>
      <c r="AP67" s="74"/>
      <c r="AQ67" s="74"/>
      <c r="AR67" s="74"/>
      <c r="AS67" s="74"/>
      <c r="AT67" s="74"/>
      <c r="AU67" s="74"/>
      <c r="AV67" s="74"/>
      <c r="AW67" s="74"/>
      <c r="AX67" s="74"/>
      <c r="AY67" s="74"/>
      <c r="AZ67" s="74"/>
      <c r="BA67" s="74"/>
      <c r="BB67" s="74"/>
      <c r="BC67" s="74"/>
      <c r="BD67" s="74"/>
      <c r="BE67" s="74"/>
      <c r="BF67" s="74"/>
      <c r="BG67" s="74"/>
      <c r="BH67" s="74"/>
      <c r="BI67" s="74"/>
      <c r="BJ67" s="74"/>
      <c r="BK67" s="74"/>
      <c r="BL67" s="74">
        <v>227.1</v>
      </c>
      <c r="BM67" s="74">
        <v>227.1</v>
      </c>
      <c r="BN67" s="74">
        <v>39.164389999999997</v>
      </c>
      <c r="BO67" s="74">
        <f t="shared" si="96"/>
        <v>17.245438132981064</v>
      </c>
      <c r="BP67" s="74"/>
      <c r="BQ67" s="74"/>
      <c r="BR67" s="74"/>
      <c r="BS67" s="74"/>
      <c r="BT67" s="74"/>
      <c r="BU67" s="74"/>
      <c r="BV67" s="74"/>
      <c r="BW67" s="73"/>
      <c r="BX67" s="74"/>
      <c r="BY67" s="74"/>
      <c r="BZ67" s="74"/>
      <c r="CA67" s="73"/>
      <c r="CB67" s="74"/>
      <c r="CC67" s="74"/>
      <c r="CD67" s="74"/>
      <c r="CE67" s="73"/>
    </row>
    <row r="68" spans="1:83" x14ac:dyDescent="0.25">
      <c r="A68" s="16" t="s">
        <v>237</v>
      </c>
      <c r="B68" s="77">
        <f t="shared" si="0"/>
        <v>227.1</v>
      </c>
      <c r="C68" s="77">
        <f t="shared" si="1"/>
        <v>227.1</v>
      </c>
      <c r="D68" s="77">
        <f t="shared" si="2"/>
        <v>227.1</v>
      </c>
      <c r="E68" s="77"/>
      <c r="F68" s="77">
        <f t="shared" si="3"/>
        <v>40.484819999999999</v>
      </c>
      <c r="G68" s="74">
        <f t="shared" si="87"/>
        <v>17.826869220607662</v>
      </c>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3"/>
      <c r="AJ68" s="74"/>
      <c r="AK68" s="74"/>
      <c r="AL68" s="74"/>
      <c r="AM68" s="74"/>
      <c r="AN68" s="74"/>
      <c r="AO68" s="74"/>
      <c r="AP68" s="74"/>
      <c r="AQ68" s="74"/>
      <c r="AR68" s="74"/>
      <c r="AS68" s="74"/>
      <c r="AT68" s="74"/>
      <c r="AU68" s="74"/>
      <c r="AV68" s="74"/>
      <c r="AW68" s="74"/>
      <c r="AX68" s="74"/>
      <c r="AY68" s="74"/>
      <c r="AZ68" s="74"/>
      <c r="BA68" s="74"/>
      <c r="BB68" s="74"/>
      <c r="BC68" s="74"/>
      <c r="BD68" s="74"/>
      <c r="BE68" s="74"/>
      <c r="BF68" s="74"/>
      <c r="BG68" s="74"/>
      <c r="BH68" s="74"/>
      <c r="BI68" s="74"/>
      <c r="BJ68" s="74"/>
      <c r="BK68" s="74"/>
      <c r="BL68" s="74">
        <v>227.1</v>
      </c>
      <c r="BM68" s="74">
        <v>227.1</v>
      </c>
      <c r="BN68" s="74">
        <v>40.484819999999999</v>
      </c>
      <c r="BO68" s="74">
        <f t="shared" si="96"/>
        <v>17.826869220607662</v>
      </c>
      <c r="BP68" s="74"/>
      <c r="BQ68" s="74"/>
      <c r="BR68" s="74"/>
      <c r="BS68" s="74"/>
      <c r="BT68" s="74"/>
      <c r="BU68" s="74"/>
      <c r="BV68" s="74"/>
      <c r="BW68" s="73"/>
      <c r="BX68" s="74"/>
      <c r="BY68" s="74"/>
      <c r="BZ68" s="74"/>
      <c r="CA68" s="73"/>
      <c r="CB68" s="74"/>
      <c r="CC68" s="74"/>
      <c r="CD68" s="74"/>
      <c r="CE68" s="73"/>
    </row>
    <row r="69" spans="1:83" x14ac:dyDescent="0.25">
      <c r="A69" s="16" t="s">
        <v>138</v>
      </c>
      <c r="B69" s="77">
        <f t="shared" si="0"/>
        <v>567.70000000000005</v>
      </c>
      <c r="C69" s="77">
        <f t="shared" si="1"/>
        <v>567.70000000000005</v>
      </c>
      <c r="D69" s="77">
        <f t="shared" si="2"/>
        <v>567.70000000000005</v>
      </c>
      <c r="E69" s="77"/>
      <c r="F69" s="77">
        <f t="shared" si="3"/>
        <v>101.71246000000001</v>
      </c>
      <c r="G69" s="74">
        <f t="shared" si="87"/>
        <v>17.916586225118898</v>
      </c>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3"/>
      <c r="AJ69" s="74"/>
      <c r="AK69" s="74"/>
      <c r="AL69" s="74"/>
      <c r="AM69" s="74"/>
      <c r="AN69" s="74"/>
      <c r="AO69" s="74"/>
      <c r="AP69" s="74"/>
      <c r="AQ69" s="74"/>
      <c r="AR69" s="74"/>
      <c r="AS69" s="74"/>
      <c r="AT69" s="74"/>
      <c r="AU69" s="74"/>
      <c r="AV69" s="74"/>
      <c r="AW69" s="74"/>
      <c r="AX69" s="74"/>
      <c r="AY69" s="74"/>
      <c r="AZ69" s="74"/>
      <c r="BA69" s="74"/>
      <c r="BB69" s="74"/>
      <c r="BC69" s="74"/>
      <c r="BD69" s="74"/>
      <c r="BE69" s="74"/>
      <c r="BF69" s="74"/>
      <c r="BG69" s="74"/>
      <c r="BH69" s="74"/>
      <c r="BI69" s="74"/>
      <c r="BJ69" s="74"/>
      <c r="BK69" s="74"/>
      <c r="BL69" s="74">
        <v>567.70000000000005</v>
      </c>
      <c r="BM69" s="74">
        <v>567.70000000000005</v>
      </c>
      <c r="BN69" s="74">
        <v>101.71246000000001</v>
      </c>
      <c r="BO69" s="74">
        <f t="shared" si="96"/>
        <v>17.916586225118898</v>
      </c>
      <c r="BP69" s="74"/>
      <c r="BQ69" s="74"/>
      <c r="BR69" s="74"/>
      <c r="BS69" s="74"/>
      <c r="BT69" s="74"/>
      <c r="BU69" s="74"/>
      <c r="BV69" s="74"/>
      <c r="BW69" s="73"/>
      <c r="BX69" s="74"/>
      <c r="BY69" s="74"/>
      <c r="BZ69" s="74"/>
      <c r="CA69" s="73"/>
      <c r="CB69" s="74"/>
      <c r="CC69" s="74"/>
      <c r="CD69" s="74"/>
      <c r="CE69" s="73"/>
    </row>
    <row r="70" spans="1:83" x14ac:dyDescent="0.25">
      <c r="A70" s="16" t="s">
        <v>137</v>
      </c>
      <c r="B70" s="77">
        <f t="shared" si="0"/>
        <v>567.70000000000005</v>
      </c>
      <c r="C70" s="77">
        <f t="shared" si="1"/>
        <v>567.70000000000005</v>
      </c>
      <c r="D70" s="77">
        <f t="shared" si="2"/>
        <v>567.70000000000005</v>
      </c>
      <c r="E70" s="77"/>
      <c r="F70" s="77">
        <f t="shared" si="3"/>
        <v>106.37389</v>
      </c>
      <c r="G70" s="74">
        <f t="shared" si="87"/>
        <v>18.737694204685575</v>
      </c>
      <c r="H70" s="74"/>
      <c r="I70" s="74"/>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3"/>
      <c r="AJ70" s="74"/>
      <c r="AK70" s="74"/>
      <c r="AL70" s="74"/>
      <c r="AM70" s="74"/>
      <c r="AN70" s="74"/>
      <c r="AO70" s="74"/>
      <c r="AP70" s="74"/>
      <c r="AQ70" s="74"/>
      <c r="AR70" s="74"/>
      <c r="AS70" s="74"/>
      <c r="AT70" s="74"/>
      <c r="AU70" s="74"/>
      <c r="AV70" s="74"/>
      <c r="AW70" s="74"/>
      <c r="AX70" s="74"/>
      <c r="AY70" s="74"/>
      <c r="AZ70" s="74"/>
      <c r="BA70" s="74"/>
      <c r="BB70" s="74"/>
      <c r="BC70" s="74"/>
      <c r="BD70" s="74"/>
      <c r="BE70" s="74"/>
      <c r="BF70" s="74"/>
      <c r="BG70" s="74"/>
      <c r="BH70" s="74"/>
      <c r="BI70" s="74"/>
      <c r="BJ70" s="74"/>
      <c r="BK70" s="74"/>
      <c r="BL70" s="74">
        <v>567.70000000000005</v>
      </c>
      <c r="BM70" s="74">
        <v>567.70000000000005</v>
      </c>
      <c r="BN70" s="74">
        <v>106.37389</v>
      </c>
      <c r="BO70" s="74">
        <f t="shared" si="96"/>
        <v>18.737694204685575</v>
      </c>
      <c r="BP70" s="74"/>
      <c r="BQ70" s="74"/>
      <c r="BR70" s="74"/>
      <c r="BS70" s="74"/>
      <c r="BT70" s="74"/>
      <c r="BU70" s="74"/>
      <c r="BV70" s="74"/>
      <c r="BW70" s="73"/>
      <c r="BX70" s="74"/>
      <c r="BY70" s="74"/>
      <c r="BZ70" s="74"/>
      <c r="CA70" s="73"/>
      <c r="CB70" s="74"/>
      <c r="CC70" s="74"/>
      <c r="CD70" s="74"/>
      <c r="CE70" s="73"/>
    </row>
    <row r="71" spans="1:83" x14ac:dyDescent="0.25">
      <c r="A71" s="16" t="s">
        <v>139</v>
      </c>
      <c r="B71" s="77">
        <f t="shared" si="0"/>
        <v>227.1</v>
      </c>
      <c r="C71" s="77">
        <f t="shared" si="1"/>
        <v>227.1</v>
      </c>
      <c r="D71" s="77">
        <f t="shared" si="2"/>
        <v>227.1</v>
      </c>
      <c r="E71" s="77"/>
      <c r="F71" s="77">
        <f t="shared" si="3"/>
        <v>39.438589999999998</v>
      </c>
      <c r="G71" s="74">
        <f t="shared" si="87"/>
        <v>17.366177895200352</v>
      </c>
      <c r="H71" s="74"/>
      <c r="I71" s="74"/>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3"/>
      <c r="AJ71" s="74"/>
      <c r="AK71" s="74"/>
      <c r="AL71" s="74"/>
      <c r="AM71" s="74"/>
      <c r="AN71" s="74"/>
      <c r="AO71" s="74"/>
      <c r="AP71" s="74"/>
      <c r="AQ71" s="74"/>
      <c r="AR71" s="74"/>
      <c r="AS71" s="74"/>
      <c r="AT71" s="74"/>
      <c r="AU71" s="74"/>
      <c r="AV71" s="74"/>
      <c r="AW71" s="74"/>
      <c r="AX71" s="74"/>
      <c r="AY71" s="74"/>
      <c r="AZ71" s="74"/>
      <c r="BA71" s="74"/>
      <c r="BB71" s="74"/>
      <c r="BC71" s="74"/>
      <c r="BD71" s="74"/>
      <c r="BE71" s="74"/>
      <c r="BF71" s="74"/>
      <c r="BG71" s="74"/>
      <c r="BH71" s="74"/>
      <c r="BI71" s="74"/>
      <c r="BJ71" s="74"/>
      <c r="BK71" s="74"/>
      <c r="BL71" s="74">
        <v>227.1</v>
      </c>
      <c r="BM71" s="74">
        <v>227.1</v>
      </c>
      <c r="BN71" s="74">
        <v>39.438589999999998</v>
      </c>
      <c r="BO71" s="74">
        <f t="shared" si="96"/>
        <v>17.366177895200352</v>
      </c>
      <c r="BP71" s="74"/>
      <c r="BQ71" s="74"/>
      <c r="BR71" s="74"/>
      <c r="BS71" s="74"/>
      <c r="BT71" s="74"/>
      <c r="BU71" s="74"/>
      <c r="BV71" s="74"/>
      <c r="BW71" s="73"/>
      <c r="BX71" s="74"/>
      <c r="BY71" s="74"/>
      <c r="BZ71" s="74"/>
      <c r="CA71" s="73"/>
      <c r="CB71" s="74"/>
      <c r="CC71" s="74"/>
      <c r="CD71" s="74"/>
      <c r="CE71" s="73"/>
    </row>
    <row r="72" spans="1:83" x14ac:dyDescent="0.25">
      <c r="A72" s="16" t="s">
        <v>306</v>
      </c>
      <c r="B72" s="77">
        <f t="shared" si="0"/>
        <v>227.1</v>
      </c>
      <c r="C72" s="77">
        <f t="shared" si="1"/>
        <v>227.1</v>
      </c>
      <c r="D72" s="77">
        <f t="shared" si="2"/>
        <v>227.1</v>
      </c>
      <c r="E72" s="77"/>
      <c r="F72" s="77">
        <f t="shared" si="3"/>
        <v>38.756239999999998</v>
      </c>
      <c r="G72" s="74">
        <f t="shared" si="87"/>
        <v>17.065715543813297</v>
      </c>
      <c r="H72" s="74"/>
      <c r="I72" s="74"/>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3"/>
      <c r="AJ72" s="74"/>
      <c r="AK72" s="74"/>
      <c r="AL72" s="74"/>
      <c r="AM72" s="74"/>
      <c r="AN72" s="74"/>
      <c r="AO72" s="74"/>
      <c r="AP72" s="74"/>
      <c r="AQ72" s="74"/>
      <c r="AR72" s="74"/>
      <c r="AS72" s="74"/>
      <c r="AT72" s="74"/>
      <c r="AU72" s="74"/>
      <c r="AV72" s="74"/>
      <c r="AW72" s="74"/>
      <c r="AX72" s="74"/>
      <c r="AY72" s="74"/>
      <c r="AZ72" s="74"/>
      <c r="BA72" s="74"/>
      <c r="BB72" s="74"/>
      <c r="BC72" s="74"/>
      <c r="BD72" s="74"/>
      <c r="BE72" s="74"/>
      <c r="BF72" s="74"/>
      <c r="BG72" s="74"/>
      <c r="BH72" s="74"/>
      <c r="BI72" s="74"/>
      <c r="BJ72" s="74"/>
      <c r="BK72" s="74"/>
      <c r="BL72" s="74">
        <v>227.1</v>
      </c>
      <c r="BM72" s="74">
        <v>227.1</v>
      </c>
      <c r="BN72" s="74">
        <v>38.756239999999998</v>
      </c>
      <c r="BO72" s="74">
        <f t="shared" si="96"/>
        <v>17.065715543813297</v>
      </c>
      <c r="BP72" s="74"/>
      <c r="BQ72" s="74"/>
      <c r="BR72" s="74"/>
      <c r="BS72" s="74"/>
      <c r="BT72" s="74"/>
      <c r="BU72" s="74"/>
      <c r="BV72" s="74"/>
      <c r="BW72" s="73"/>
      <c r="BX72" s="74"/>
      <c r="BY72" s="74"/>
      <c r="BZ72" s="74"/>
      <c r="CA72" s="73"/>
      <c r="CB72" s="74"/>
      <c r="CC72" s="74"/>
      <c r="CD72" s="74"/>
      <c r="CE72" s="73"/>
    </row>
    <row r="73" spans="1:83" x14ac:dyDescent="0.25">
      <c r="A73" s="16" t="s">
        <v>309</v>
      </c>
      <c r="B73" s="77">
        <f t="shared" si="0"/>
        <v>227.1</v>
      </c>
      <c r="C73" s="77">
        <f t="shared" si="1"/>
        <v>227.1</v>
      </c>
      <c r="D73" s="77">
        <f t="shared" si="2"/>
        <v>227.1</v>
      </c>
      <c r="E73" s="77"/>
      <c r="F73" s="77">
        <f t="shared" si="3"/>
        <v>48.268120000000003</v>
      </c>
      <c r="G73" s="74">
        <f t="shared" si="87"/>
        <v>21.254125935711144</v>
      </c>
      <c r="H73" s="74"/>
      <c r="I73" s="74"/>
      <c r="J73" s="74"/>
      <c r="K73" s="74"/>
      <c r="L73" s="74"/>
      <c r="M73" s="74"/>
      <c r="N73" s="74"/>
      <c r="O73" s="74"/>
      <c r="P73" s="74"/>
      <c r="Q73" s="74"/>
      <c r="R73" s="74"/>
      <c r="S73" s="74"/>
      <c r="T73" s="74"/>
      <c r="U73" s="74"/>
      <c r="V73" s="74"/>
      <c r="W73" s="74"/>
      <c r="X73" s="74"/>
      <c r="Y73" s="74"/>
      <c r="Z73" s="74"/>
      <c r="AA73" s="74"/>
      <c r="AB73" s="74"/>
      <c r="AC73" s="74"/>
      <c r="AD73" s="74"/>
      <c r="AE73" s="74"/>
      <c r="AF73" s="74"/>
      <c r="AG73" s="74"/>
      <c r="AH73" s="74"/>
      <c r="AI73" s="73"/>
      <c r="AJ73" s="74"/>
      <c r="AK73" s="74"/>
      <c r="AL73" s="74"/>
      <c r="AM73" s="74"/>
      <c r="AN73" s="74"/>
      <c r="AO73" s="74"/>
      <c r="AP73" s="74"/>
      <c r="AQ73" s="74"/>
      <c r="AR73" s="74"/>
      <c r="AS73" s="74"/>
      <c r="AT73" s="74"/>
      <c r="AU73" s="74"/>
      <c r="AV73" s="74"/>
      <c r="AW73" s="74"/>
      <c r="AX73" s="74"/>
      <c r="AY73" s="74"/>
      <c r="AZ73" s="74"/>
      <c r="BA73" s="74"/>
      <c r="BB73" s="74"/>
      <c r="BC73" s="74"/>
      <c r="BD73" s="74"/>
      <c r="BE73" s="74"/>
      <c r="BF73" s="74"/>
      <c r="BG73" s="74"/>
      <c r="BH73" s="74"/>
      <c r="BI73" s="74"/>
      <c r="BJ73" s="74"/>
      <c r="BK73" s="74"/>
      <c r="BL73" s="74">
        <v>227.1</v>
      </c>
      <c r="BM73" s="74">
        <v>227.1</v>
      </c>
      <c r="BN73" s="74">
        <v>48.268120000000003</v>
      </c>
      <c r="BO73" s="74">
        <f t="shared" si="96"/>
        <v>21.254125935711144</v>
      </c>
      <c r="BP73" s="74"/>
      <c r="BQ73" s="74"/>
      <c r="BR73" s="74"/>
      <c r="BS73" s="74"/>
      <c r="BT73" s="74"/>
      <c r="BU73" s="74"/>
      <c r="BV73" s="74"/>
      <c r="BW73" s="73"/>
      <c r="BX73" s="74"/>
      <c r="BY73" s="74"/>
      <c r="BZ73" s="74"/>
      <c r="CA73" s="73"/>
      <c r="CB73" s="74"/>
      <c r="CC73" s="74"/>
      <c r="CD73" s="74"/>
      <c r="CE73" s="73"/>
    </row>
    <row r="74" spans="1:83" ht="20.25" customHeight="1" x14ac:dyDescent="0.25">
      <c r="A74" s="16" t="s">
        <v>140</v>
      </c>
      <c r="B74" s="77">
        <f t="shared" si="0"/>
        <v>227.1</v>
      </c>
      <c r="C74" s="77">
        <f t="shared" si="1"/>
        <v>227.1</v>
      </c>
      <c r="D74" s="77">
        <f t="shared" si="2"/>
        <v>227.1</v>
      </c>
      <c r="E74" s="77"/>
      <c r="F74" s="77">
        <f t="shared" si="3"/>
        <v>37.305140000000002</v>
      </c>
      <c r="G74" s="74">
        <f t="shared" si="87"/>
        <v>16.426745926904449</v>
      </c>
      <c r="H74" s="74"/>
      <c r="I74" s="74"/>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3"/>
      <c r="AJ74" s="74"/>
      <c r="AK74" s="74"/>
      <c r="AL74" s="74"/>
      <c r="AM74" s="74"/>
      <c r="AN74" s="74"/>
      <c r="AO74" s="74"/>
      <c r="AP74" s="74"/>
      <c r="AQ74" s="74"/>
      <c r="AR74" s="74"/>
      <c r="AS74" s="74"/>
      <c r="AT74" s="74"/>
      <c r="AU74" s="74"/>
      <c r="AV74" s="74"/>
      <c r="AW74" s="74"/>
      <c r="AX74" s="74"/>
      <c r="AY74" s="74"/>
      <c r="AZ74" s="74"/>
      <c r="BA74" s="74"/>
      <c r="BB74" s="74"/>
      <c r="BC74" s="74"/>
      <c r="BD74" s="74"/>
      <c r="BE74" s="74"/>
      <c r="BF74" s="74"/>
      <c r="BG74" s="74"/>
      <c r="BH74" s="74"/>
      <c r="BI74" s="74"/>
      <c r="BJ74" s="74"/>
      <c r="BK74" s="74"/>
      <c r="BL74" s="74">
        <v>227.1</v>
      </c>
      <c r="BM74" s="74">
        <v>227.1</v>
      </c>
      <c r="BN74" s="74">
        <v>37.305140000000002</v>
      </c>
      <c r="BO74" s="74">
        <f t="shared" si="96"/>
        <v>16.426745926904449</v>
      </c>
      <c r="BP74" s="74"/>
      <c r="BQ74" s="74"/>
      <c r="BR74" s="74"/>
      <c r="BS74" s="74"/>
      <c r="BT74" s="74"/>
      <c r="BU74" s="74"/>
      <c r="BV74" s="74"/>
      <c r="BW74" s="73"/>
      <c r="BX74" s="74"/>
      <c r="BY74" s="74"/>
      <c r="BZ74" s="74"/>
      <c r="CA74" s="73"/>
      <c r="CB74" s="74"/>
      <c r="CC74" s="74"/>
      <c r="CD74" s="74"/>
      <c r="CE74" s="73"/>
    </row>
    <row r="75" spans="1:83" x14ac:dyDescent="0.25">
      <c r="A75" s="16" t="s">
        <v>308</v>
      </c>
      <c r="B75" s="77">
        <f t="shared" si="0"/>
        <v>567.70000000000005</v>
      </c>
      <c r="C75" s="77">
        <f t="shared" si="1"/>
        <v>567.70000000000005</v>
      </c>
      <c r="D75" s="77">
        <f t="shared" si="2"/>
        <v>567.70000000000005</v>
      </c>
      <c r="E75" s="77"/>
      <c r="F75" s="77">
        <f t="shared" si="3"/>
        <v>82.485939999999999</v>
      </c>
      <c r="G75" s="74">
        <f t="shared" si="87"/>
        <v>14.529846750044037</v>
      </c>
      <c r="H75" s="74"/>
      <c r="I75" s="74"/>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c r="AI75" s="73"/>
      <c r="AJ75" s="74"/>
      <c r="AK75" s="74"/>
      <c r="AL75" s="74"/>
      <c r="AM75" s="74"/>
      <c r="AN75" s="74"/>
      <c r="AO75" s="74"/>
      <c r="AP75" s="74"/>
      <c r="AQ75" s="74"/>
      <c r="AR75" s="74"/>
      <c r="AS75" s="74"/>
      <c r="AT75" s="74"/>
      <c r="AU75" s="74"/>
      <c r="AV75" s="74"/>
      <c r="AW75" s="74"/>
      <c r="AX75" s="74"/>
      <c r="AY75" s="74"/>
      <c r="AZ75" s="74"/>
      <c r="BA75" s="74"/>
      <c r="BB75" s="74"/>
      <c r="BC75" s="74"/>
      <c r="BD75" s="74"/>
      <c r="BE75" s="74"/>
      <c r="BF75" s="74"/>
      <c r="BG75" s="74"/>
      <c r="BH75" s="74"/>
      <c r="BI75" s="74"/>
      <c r="BJ75" s="74"/>
      <c r="BK75" s="74"/>
      <c r="BL75" s="74">
        <v>567.70000000000005</v>
      </c>
      <c r="BM75" s="74">
        <v>567.70000000000005</v>
      </c>
      <c r="BN75" s="74">
        <v>82.485939999999999</v>
      </c>
      <c r="BO75" s="74">
        <f t="shared" si="96"/>
        <v>14.529846750044037</v>
      </c>
      <c r="BP75" s="74"/>
      <c r="BQ75" s="74"/>
      <c r="BR75" s="74"/>
      <c r="BS75" s="74"/>
      <c r="BT75" s="74"/>
      <c r="BU75" s="74"/>
      <c r="BV75" s="74"/>
      <c r="BW75" s="73"/>
      <c r="BX75" s="74"/>
      <c r="BY75" s="74"/>
      <c r="BZ75" s="74"/>
      <c r="CA75" s="73"/>
      <c r="CB75" s="74"/>
      <c r="CC75" s="74"/>
      <c r="CD75" s="74"/>
      <c r="CE75" s="73"/>
    </row>
    <row r="76" spans="1:83" x14ac:dyDescent="0.25">
      <c r="A76" s="16" t="s">
        <v>307</v>
      </c>
      <c r="B76" s="77">
        <f t="shared" ref="B76:B139" si="97">P76+X76+AB76+AF76+H76+T76+AJ76+AN76+AR76+AV76+AZ76+BD76+BH76+BL76+BP76+BT76+BX76+CB76+L76</f>
        <v>567.70000000000005</v>
      </c>
      <c r="C76" s="77">
        <f t="shared" ref="C76:C139" si="98">Q76+Y76+AC76+AG76+I76+U76+AK76+AO76+AS76+AW76+BA76+BE76+BI76+BM76+BQ76+BU76+BY76+CC76+M76</f>
        <v>567.70000000000005</v>
      </c>
      <c r="D76" s="77">
        <f t="shared" ref="D76:D139" si="99">Q76+Y76+AC76+AG76+I76+U76+AK76+AO76+AS76+AW76+BA76+BE76+BI76+BM76+BQ76+BU76+BY76+CC76+M76</f>
        <v>567.70000000000005</v>
      </c>
      <c r="E76" s="77"/>
      <c r="F76" s="77">
        <f t="shared" ref="F76:F139" si="100">R76+Z76+AD76+AH76+J76+V76+AL76+AP76+AT76+AX76+BB76+BF76+BJ76+BN76+BR76+BV76+BZ76+CD76+N76</f>
        <v>105.07858</v>
      </c>
      <c r="G76" s="74">
        <f t="shared" si="87"/>
        <v>18.509526158182137</v>
      </c>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3"/>
      <c r="AJ76" s="74"/>
      <c r="AK76" s="74"/>
      <c r="AL76" s="74"/>
      <c r="AM76" s="74"/>
      <c r="AN76" s="74"/>
      <c r="AO76" s="74"/>
      <c r="AP76" s="74"/>
      <c r="AQ76" s="74"/>
      <c r="AR76" s="74"/>
      <c r="AS76" s="74"/>
      <c r="AT76" s="74"/>
      <c r="AU76" s="74"/>
      <c r="AV76" s="74"/>
      <c r="AW76" s="74"/>
      <c r="AX76" s="74"/>
      <c r="AY76" s="74"/>
      <c r="AZ76" s="74"/>
      <c r="BA76" s="74"/>
      <c r="BB76" s="74"/>
      <c r="BC76" s="74"/>
      <c r="BD76" s="74"/>
      <c r="BE76" s="74"/>
      <c r="BF76" s="74"/>
      <c r="BG76" s="74"/>
      <c r="BH76" s="74"/>
      <c r="BI76" s="74"/>
      <c r="BJ76" s="74"/>
      <c r="BK76" s="74"/>
      <c r="BL76" s="74">
        <v>567.70000000000005</v>
      </c>
      <c r="BM76" s="74">
        <v>567.70000000000005</v>
      </c>
      <c r="BN76" s="74">
        <v>105.07858</v>
      </c>
      <c r="BO76" s="74">
        <f t="shared" si="96"/>
        <v>18.509526158182137</v>
      </c>
      <c r="BP76" s="74"/>
      <c r="BQ76" s="74"/>
      <c r="BR76" s="74"/>
      <c r="BS76" s="74"/>
      <c r="BT76" s="74"/>
      <c r="BU76" s="74"/>
      <c r="BV76" s="74"/>
      <c r="BW76" s="73"/>
      <c r="BX76" s="74"/>
      <c r="BY76" s="74"/>
      <c r="BZ76" s="74"/>
      <c r="CA76" s="73"/>
      <c r="CB76" s="74"/>
      <c r="CC76" s="74"/>
      <c r="CD76" s="74"/>
      <c r="CE76" s="73"/>
    </row>
    <row r="77" spans="1:83" s="5" customFormat="1" ht="31.5" x14ac:dyDescent="0.25">
      <c r="A77" s="80" t="s">
        <v>147</v>
      </c>
      <c r="B77" s="76">
        <f t="shared" si="97"/>
        <v>208314.10000000006</v>
      </c>
      <c r="C77" s="76">
        <f t="shared" si="98"/>
        <v>224940.10000000006</v>
      </c>
      <c r="D77" s="76">
        <f t="shared" si="99"/>
        <v>224940.10000000006</v>
      </c>
      <c r="E77" s="76"/>
      <c r="F77" s="76">
        <f t="shared" si="100"/>
        <v>42592.271770000007</v>
      </c>
      <c r="G77" s="72">
        <f t="shared" si="87"/>
        <v>18.934939466106751</v>
      </c>
      <c r="H77" s="71">
        <f>SUM(H78:H82)</f>
        <v>1316.1</v>
      </c>
      <c r="I77" s="71">
        <f>SUM(I78:I82)</f>
        <v>18793.8</v>
      </c>
      <c r="J77" s="71">
        <f>SUM(J78:J82)</f>
        <v>3206.29</v>
      </c>
      <c r="K77" s="72">
        <f>J77/I77*100</f>
        <v>17.060360331598719</v>
      </c>
      <c r="L77" s="71">
        <f>SUM(L78:L82)</f>
        <v>0</v>
      </c>
      <c r="M77" s="71">
        <f>SUM(M78:M82)</f>
        <v>17.600000000000001</v>
      </c>
      <c r="N77" s="71">
        <f>SUM(N78:N82)</f>
        <v>2.6916700000000002</v>
      </c>
      <c r="O77" s="72">
        <f t="shared" ref="O77:O78" si="101">N77/M77*100</f>
        <v>15.293579545454545</v>
      </c>
      <c r="P77" s="71">
        <f>SUM(P78:P82)</f>
        <v>61.7</v>
      </c>
      <c r="Q77" s="71">
        <f>SUM(Q78:Q82)</f>
        <v>0</v>
      </c>
      <c r="R77" s="71">
        <f>SUM(R78:R82)</f>
        <v>0</v>
      </c>
      <c r="S77" s="72"/>
      <c r="T77" s="71">
        <f>SUM(T78:T82)</f>
        <v>66</v>
      </c>
      <c r="U77" s="71">
        <f>SUM(U78:U82)</f>
        <v>66</v>
      </c>
      <c r="V77" s="71">
        <f>SUM(V78:V82)</f>
        <v>10.166639999999999</v>
      </c>
      <c r="W77" s="72">
        <f>V77/U77*100</f>
        <v>15.403999999999998</v>
      </c>
      <c r="X77" s="71">
        <f>SUM(X78:X82)</f>
        <v>30.9</v>
      </c>
      <c r="Y77" s="71">
        <f>SUM(Y78:Y82)</f>
        <v>26.5</v>
      </c>
      <c r="Z77" s="71">
        <f>SUM(Z78:Z82)</f>
        <v>1.20841</v>
      </c>
      <c r="AA77" s="72">
        <f>Z77/Y77*100</f>
        <v>4.5600377358490567</v>
      </c>
      <c r="AB77" s="71">
        <f>SUM(AB78:AB82)</f>
        <v>876.2</v>
      </c>
      <c r="AC77" s="71">
        <f>SUM(AC78:AC82)</f>
        <v>73</v>
      </c>
      <c r="AD77" s="71">
        <f>SUM(AD78:AD82)</f>
        <v>73</v>
      </c>
      <c r="AE77" s="72">
        <f>AD77/AC77*100</f>
        <v>100</v>
      </c>
      <c r="AF77" s="71">
        <f>SUM(AF78:AF82)</f>
        <v>17036.099999999999</v>
      </c>
      <c r="AG77" s="71">
        <f>SUM(AG78:AG82)</f>
        <v>17036.099999999999</v>
      </c>
      <c r="AH77" s="71">
        <f>SUM(AH78:AH82)</f>
        <v>3520</v>
      </c>
      <c r="AI77" s="72">
        <f>AH77/AG77*100</f>
        <v>20.662005975546048</v>
      </c>
      <c r="AJ77" s="71">
        <f>SUM(AJ78:AJ82)</f>
        <v>168710.7</v>
      </c>
      <c r="AK77" s="71">
        <f>SUM(AK78:AK82)</f>
        <v>168710.7</v>
      </c>
      <c r="AL77" s="71">
        <f>SUM(AL78:AL82)</f>
        <v>31200</v>
      </c>
      <c r="AM77" s="72">
        <f>AL77/AK77*100</f>
        <v>18.493195748698806</v>
      </c>
      <c r="AN77" s="71">
        <f>SUM(AN78:AN82)</f>
        <v>657.2</v>
      </c>
      <c r="AO77" s="71">
        <f>SUM(AO78:AO82)</f>
        <v>657.2</v>
      </c>
      <c r="AP77" s="71">
        <f>SUM(AP78:AP82)</f>
        <v>93.944980000000001</v>
      </c>
      <c r="AQ77" s="71">
        <f>AP77/AO77*100</f>
        <v>14.294732197200243</v>
      </c>
      <c r="AR77" s="71">
        <f t="shared" ref="AR77" si="102">SUM(AR78:AR82)</f>
        <v>0</v>
      </c>
      <c r="AS77" s="71">
        <f t="shared" ref="AS77:BF77" si="103">SUM(AS78:AS82)</f>
        <v>0</v>
      </c>
      <c r="AT77" s="71">
        <f t="shared" si="103"/>
        <v>0</v>
      </c>
      <c r="AU77" s="71">
        <f t="shared" si="103"/>
        <v>0</v>
      </c>
      <c r="AV77" s="71">
        <f t="shared" ref="AV77" si="104">SUM(AV78:AV82)</f>
        <v>657.2</v>
      </c>
      <c r="AW77" s="71">
        <f t="shared" si="103"/>
        <v>657.2</v>
      </c>
      <c r="AX77" s="71">
        <f t="shared" si="103"/>
        <v>114.21209</v>
      </c>
      <c r="AY77" s="71">
        <f t="shared" si="103"/>
        <v>17.378589470480826</v>
      </c>
      <c r="AZ77" s="71">
        <f t="shared" ref="AZ77" si="105">SUM(AZ78:AZ82)</f>
        <v>657.2</v>
      </c>
      <c r="BA77" s="71">
        <f t="shared" si="103"/>
        <v>657.2</v>
      </c>
      <c r="BB77" s="71">
        <f t="shared" si="103"/>
        <v>90.990809999999996</v>
      </c>
      <c r="BC77" s="71">
        <f t="shared" si="103"/>
        <v>13.845223676202068</v>
      </c>
      <c r="BD77" s="71">
        <f t="shared" ref="BD77" si="106">SUM(BD78:BD82)</f>
        <v>681.6</v>
      </c>
      <c r="BE77" s="71">
        <f t="shared" si="103"/>
        <v>681.6</v>
      </c>
      <c r="BF77" s="71">
        <f t="shared" si="103"/>
        <v>170.4</v>
      </c>
      <c r="BG77" s="72">
        <f>BF77/BE77*100</f>
        <v>25</v>
      </c>
      <c r="BH77" s="71">
        <f t="shared" ref="BH77" si="107">SUM(BH78:BH82)</f>
        <v>0</v>
      </c>
      <c r="BI77" s="71">
        <f t="shared" ref="BI77:BN77" si="108">SUM(BI78:BI82)</f>
        <v>0</v>
      </c>
      <c r="BJ77" s="71">
        <f t="shared" si="108"/>
        <v>0</v>
      </c>
      <c r="BK77" s="71">
        <f t="shared" si="108"/>
        <v>0</v>
      </c>
      <c r="BL77" s="71">
        <v>1589.6000000000001</v>
      </c>
      <c r="BM77" s="71">
        <f t="shared" si="108"/>
        <v>1589.6000000000001</v>
      </c>
      <c r="BN77" s="71">
        <f t="shared" si="108"/>
        <v>208.48849999999999</v>
      </c>
      <c r="BO77" s="71">
        <f t="shared" si="96"/>
        <v>13.115783844992448</v>
      </c>
      <c r="BP77" s="71">
        <f>SUM(BP78:BP82)</f>
        <v>15548.2</v>
      </c>
      <c r="BQ77" s="71">
        <f>SUM(BQ78:BQ82)</f>
        <v>15548.2</v>
      </c>
      <c r="BR77" s="71">
        <f>SUM(BR78:BR82)</f>
        <v>3828.26667</v>
      </c>
      <c r="BS77" s="72">
        <f>BR77/BQ77*100</f>
        <v>24.621928390424614</v>
      </c>
      <c r="BT77" s="71">
        <f>SUM(BT78:BT82)</f>
        <v>413.1</v>
      </c>
      <c r="BU77" s="71">
        <f>SUM(BU78:BU82)</f>
        <v>413.1</v>
      </c>
      <c r="BV77" s="71">
        <f>SUM(BV78:BV82)</f>
        <v>72.611999999999995</v>
      </c>
      <c r="BW77" s="72">
        <f>BV77/BU77*100</f>
        <v>17.57734204793028</v>
      </c>
      <c r="BX77" s="71">
        <f>SUM(BX78:BX82)</f>
        <v>12.3</v>
      </c>
      <c r="BY77" s="71">
        <f>SUM(BY78:BY82)</f>
        <v>12.3</v>
      </c>
      <c r="BZ77" s="71">
        <f>SUM(BZ78:BZ82)</f>
        <v>0</v>
      </c>
      <c r="CA77" s="72">
        <f>BZ77/BY77*100</f>
        <v>0</v>
      </c>
      <c r="CB77" s="71"/>
      <c r="CC77" s="71"/>
      <c r="CD77" s="71"/>
      <c r="CE77" s="72"/>
    </row>
    <row r="78" spans="1:83" x14ac:dyDescent="0.25">
      <c r="A78" s="16" t="s">
        <v>146</v>
      </c>
      <c r="B78" s="77">
        <f t="shared" si="97"/>
        <v>206724.50000000006</v>
      </c>
      <c r="C78" s="77">
        <f t="shared" si="98"/>
        <v>223350.50000000006</v>
      </c>
      <c r="D78" s="77">
        <f t="shared" si="99"/>
        <v>223350.50000000006</v>
      </c>
      <c r="E78" s="77"/>
      <c r="F78" s="77">
        <f t="shared" si="100"/>
        <v>42383.783270000007</v>
      </c>
      <c r="G78" s="73">
        <f t="shared" si="87"/>
        <v>18.976354774222575</v>
      </c>
      <c r="H78" s="73">
        <v>1316.1</v>
      </c>
      <c r="I78" s="73">
        <v>18793.8</v>
      </c>
      <c r="J78" s="73">
        <v>3206.29</v>
      </c>
      <c r="K78" s="73">
        <f>J78/I78*100</f>
        <v>17.060360331598719</v>
      </c>
      <c r="L78" s="73"/>
      <c r="M78" s="73">
        <v>17.600000000000001</v>
      </c>
      <c r="N78" s="73">
        <v>2.6916700000000002</v>
      </c>
      <c r="O78" s="73">
        <f t="shared" si="101"/>
        <v>15.293579545454545</v>
      </c>
      <c r="P78" s="73">
        <v>61.7</v>
      </c>
      <c r="Q78" s="73"/>
      <c r="R78" s="73"/>
      <c r="S78" s="73"/>
      <c r="T78" s="73">
        <v>66</v>
      </c>
      <c r="U78" s="73">
        <v>66</v>
      </c>
      <c r="V78" s="73">
        <v>10.166639999999999</v>
      </c>
      <c r="W78" s="73">
        <f>V78/U78*100</f>
        <v>15.403999999999998</v>
      </c>
      <c r="X78" s="73">
        <v>30.9</v>
      </c>
      <c r="Y78" s="73">
        <v>26.5</v>
      </c>
      <c r="Z78" s="73">
        <v>1.20841</v>
      </c>
      <c r="AA78" s="73">
        <f>Z78/Y78*100</f>
        <v>4.5600377358490567</v>
      </c>
      <c r="AB78" s="73">
        <v>876.2</v>
      </c>
      <c r="AC78" s="73">
        <v>73</v>
      </c>
      <c r="AD78" s="73">
        <v>73</v>
      </c>
      <c r="AE78" s="73">
        <f>AD78/AC78*100</f>
        <v>100</v>
      </c>
      <c r="AF78" s="73">
        <v>17036.099999999999</v>
      </c>
      <c r="AG78" s="73">
        <v>17036.099999999999</v>
      </c>
      <c r="AH78" s="73">
        <v>3520</v>
      </c>
      <c r="AI78" s="73">
        <f>AH78/AG78*100</f>
        <v>20.662005975546048</v>
      </c>
      <c r="AJ78" s="73">
        <v>168710.7</v>
      </c>
      <c r="AK78" s="73">
        <v>168710.7</v>
      </c>
      <c r="AL78" s="73">
        <v>31200</v>
      </c>
      <c r="AM78" s="73">
        <f>AL78/AK78*100</f>
        <v>18.493195748698806</v>
      </c>
      <c r="AN78" s="73">
        <v>657.2</v>
      </c>
      <c r="AO78" s="73">
        <v>657.2</v>
      </c>
      <c r="AP78" s="73">
        <v>93.944980000000001</v>
      </c>
      <c r="AQ78" s="74">
        <f>AP78/AO78*100</f>
        <v>14.294732197200243</v>
      </c>
      <c r="AR78" s="74"/>
      <c r="AS78" s="74"/>
      <c r="AT78" s="73"/>
      <c r="AU78" s="73"/>
      <c r="AV78" s="73">
        <v>657.2</v>
      </c>
      <c r="AW78" s="73">
        <v>657.2</v>
      </c>
      <c r="AX78" s="73">
        <v>114.21209</v>
      </c>
      <c r="AY78" s="73">
        <f>AX78/AW78*100</f>
        <v>17.378589470480826</v>
      </c>
      <c r="AZ78" s="73">
        <v>657.2</v>
      </c>
      <c r="BA78" s="73">
        <v>657.2</v>
      </c>
      <c r="BB78" s="73">
        <v>90.990809999999996</v>
      </c>
      <c r="BC78" s="73">
        <f>BB78/BA78*100</f>
        <v>13.845223676202068</v>
      </c>
      <c r="BD78" s="73">
        <v>681.6</v>
      </c>
      <c r="BE78" s="73">
        <v>681.6</v>
      </c>
      <c r="BF78" s="73">
        <v>170.4</v>
      </c>
      <c r="BG78" s="73">
        <f>BF78/BE78*100</f>
        <v>25</v>
      </c>
      <c r="BH78" s="73"/>
      <c r="BI78" s="73"/>
      <c r="BJ78" s="73"/>
      <c r="BK78" s="73"/>
      <c r="BL78" s="73"/>
      <c r="BM78" s="73"/>
      <c r="BN78" s="73"/>
      <c r="BO78" s="74"/>
      <c r="BP78" s="73">
        <v>15548.2</v>
      </c>
      <c r="BQ78" s="73">
        <v>15548.2</v>
      </c>
      <c r="BR78" s="73">
        <v>3828.26667</v>
      </c>
      <c r="BS78" s="73">
        <f>BR78/BQ78*100</f>
        <v>24.621928390424614</v>
      </c>
      <c r="BT78" s="73">
        <v>413.1</v>
      </c>
      <c r="BU78" s="73">
        <v>413.1</v>
      </c>
      <c r="BV78" s="73">
        <v>72.611999999999995</v>
      </c>
      <c r="BW78" s="73">
        <f>BV78/BU78*100</f>
        <v>17.57734204793028</v>
      </c>
      <c r="BX78" s="73">
        <v>12.3</v>
      </c>
      <c r="BY78" s="73">
        <v>12.3</v>
      </c>
      <c r="BZ78" s="73">
        <v>0</v>
      </c>
      <c r="CA78" s="73">
        <f>BZ78/BY78*100</f>
        <v>0</v>
      </c>
      <c r="CB78" s="73"/>
      <c r="CC78" s="73"/>
      <c r="CD78" s="73"/>
      <c r="CE78" s="73"/>
    </row>
    <row r="79" spans="1:83" x14ac:dyDescent="0.25">
      <c r="A79" s="16" t="s">
        <v>144</v>
      </c>
      <c r="B79" s="77">
        <f t="shared" si="97"/>
        <v>567.70000000000005</v>
      </c>
      <c r="C79" s="77">
        <f t="shared" si="98"/>
        <v>567.70000000000005</v>
      </c>
      <c r="D79" s="77">
        <f t="shared" si="99"/>
        <v>567.70000000000005</v>
      </c>
      <c r="E79" s="77"/>
      <c r="F79" s="77">
        <f t="shared" si="100"/>
        <v>73.470780000000005</v>
      </c>
      <c r="G79" s="74">
        <f t="shared" si="87"/>
        <v>12.941831953496566</v>
      </c>
      <c r="H79" s="74"/>
      <c r="I79" s="74"/>
      <c r="J79" s="74"/>
      <c r="K79" s="74"/>
      <c r="L79" s="74"/>
      <c r="M79" s="74"/>
      <c r="N79" s="74"/>
      <c r="O79" s="72"/>
      <c r="P79" s="74"/>
      <c r="Q79" s="74"/>
      <c r="R79" s="74"/>
      <c r="S79" s="74"/>
      <c r="T79" s="74"/>
      <c r="U79" s="74"/>
      <c r="V79" s="74"/>
      <c r="W79" s="73"/>
      <c r="X79" s="74"/>
      <c r="Y79" s="74"/>
      <c r="Z79" s="74"/>
      <c r="AA79" s="73"/>
      <c r="AB79" s="74"/>
      <c r="AC79" s="74"/>
      <c r="AD79" s="74"/>
      <c r="AE79" s="73"/>
      <c r="AF79" s="74"/>
      <c r="AG79" s="74"/>
      <c r="AH79" s="74"/>
      <c r="AI79" s="74"/>
      <c r="AJ79" s="74"/>
      <c r="AK79" s="74"/>
      <c r="AL79" s="74"/>
      <c r="AM79" s="73"/>
      <c r="AN79" s="74"/>
      <c r="AO79" s="74"/>
      <c r="AP79" s="74"/>
      <c r="AQ79" s="74"/>
      <c r="AR79" s="74"/>
      <c r="AS79" s="74"/>
      <c r="AT79" s="74"/>
      <c r="AU79" s="74"/>
      <c r="AV79" s="74"/>
      <c r="AW79" s="74"/>
      <c r="AX79" s="74"/>
      <c r="AY79" s="74"/>
      <c r="AZ79" s="74"/>
      <c r="BA79" s="74"/>
      <c r="BB79" s="74"/>
      <c r="BC79" s="74"/>
      <c r="BD79" s="74"/>
      <c r="BE79" s="74"/>
      <c r="BF79" s="74"/>
      <c r="BG79" s="73"/>
      <c r="BH79" s="74"/>
      <c r="BI79" s="74"/>
      <c r="BJ79" s="74"/>
      <c r="BK79" s="74"/>
      <c r="BL79" s="74">
        <v>567.70000000000005</v>
      </c>
      <c r="BM79" s="74">
        <v>567.70000000000005</v>
      </c>
      <c r="BN79" s="74">
        <v>73.470780000000005</v>
      </c>
      <c r="BO79" s="74">
        <f>BN79/BM79*100</f>
        <v>12.941831953496566</v>
      </c>
      <c r="BP79" s="74"/>
      <c r="BQ79" s="74"/>
      <c r="BR79" s="74"/>
      <c r="BS79" s="73"/>
      <c r="BT79" s="74"/>
      <c r="BU79" s="74"/>
      <c r="BV79" s="74"/>
      <c r="BW79" s="73"/>
      <c r="BX79" s="74"/>
      <c r="BY79" s="74"/>
      <c r="BZ79" s="74"/>
      <c r="CA79" s="73"/>
      <c r="CB79" s="74"/>
      <c r="CC79" s="74"/>
      <c r="CD79" s="74"/>
      <c r="CE79" s="73"/>
    </row>
    <row r="80" spans="1:83" x14ac:dyDescent="0.25">
      <c r="A80" s="16" t="s">
        <v>312</v>
      </c>
      <c r="B80" s="77">
        <f t="shared" si="97"/>
        <v>227.1</v>
      </c>
      <c r="C80" s="77">
        <f t="shared" si="98"/>
        <v>227.1</v>
      </c>
      <c r="D80" s="77">
        <f t="shared" si="99"/>
        <v>227.1</v>
      </c>
      <c r="E80" s="77"/>
      <c r="F80" s="77">
        <f t="shared" si="100"/>
        <v>28.219799999999999</v>
      </c>
      <c r="G80" s="74">
        <f t="shared" si="87"/>
        <v>12.426155878467636</v>
      </c>
      <c r="H80" s="74"/>
      <c r="I80" s="74"/>
      <c r="J80" s="74"/>
      <c r="K80" s="74"/>
      <c r="L80" s="74"/>
      <c r="M80" s="74"/>
      <c r="N80" s="74"/>
      <c r="O80" s="72"/>
      <c r="P80" s="74"/>
      <c r="Q80" s="74"/>
      <c r="R80" s="74"/>
      <c r="S80" s="74"/>
      <c r="T80" s="74"/>
      <c r="U80" s="74"/>
      <c r="V80" s="74"/>
      <c r="W80" s="73"/>
      <c r="X80" s="74"/>
      <c r="Y80" s="74"/>
      <c r="Z80" s="74"/>
      <c r="AA80" s="73"/>
      <c r="AB80" s="74"/>
      <c r="AC80" s="74"/>
      <c r="AD80" s="74"/>
      <c r="AE80" s="73"/>
      <c r="AF80" s="74"/>
      <c r="AG80" s="74"/>
      <c r="AH80" s="74"/>
      <c r="AI80" s="74"/>
      <c r="AJ80" s="74"/>
      <c r="AK80" s="74"/>
      <c r="AL80" s="74"/>
      <c r="AM80" s="73"/>
      <c r="AN80" s="74"/>
      <c r="AO80" s="74"/>
      <c r="AP80" s="74"/>
      <c r="AQ80" s="74"/>
      <c r="AR80" s="74"/>
      <c r="AS80" s="74"/>
      <c r="AT80" s="74"/>
      <c r="AU80" s="74"/>
      <c r="AV80" s="74"/>
      <c r="AW80" s="74"/>
      <c r="AX80" s="74"/>
      <c r="AY80" s="74"/>
      <c r="AZ80" s="74"/>
      <c r="BA80" s="74"/>
      <c r="BB80" s="74"/>
      <c r="BC80" s="74"/>
      <c r="BD80" s="74"/>
      <c r="BE80" s="74"/>
      <c r="BF80" s="74"/>
      <c r="BG80" s="73"/>
      <c r="BH80" s="74"/>
      <c r="BI80" s="74"/>
      <c r="BJ80" s="74"/>
      <c r="BK80" s="74"/>
      <c r="BL80" s="74">
        <v>227.1</v>
      </c>
      <c r="BM80" s="74">
        <v>227.1</v>
      </c>
      <c r="BN80" s="74">
        <v>28.219799999999999</v>
      </c>
      <c r="BO80" s="74">
        <f>BN80/BM80*100</f>
        <v>12.426155878467636</v>
      </c>
      <c r="BP80" s="74"/>
      <c r="BQ80" s="74"/>
      <c r="BR80" s="74"/>
      <c r="BS80" s="73"/>
      <c r="BT80" s="74"/>
      <c r="BU80" s="74"/>
      <c r="BV80" s="74"/>
      <c r="BW80" s="73"/>
      <c r="BX80" s="74"/>
      <c r="BY80" s="74"/>
      <c r="BZ80" s="74"/>
      <c r="CA80" s="73"/>
      <c r="CB80" s="74"/>
      <c r="CC80" s="74"/>
      <c r="CD80" s="74"/>
      <c r="CE80" s="73"/>
    </row>
    <row r="81" spans="1:83" x14ac:dyDescent="0.25">
      <c r="A81" s="16" t="s">
        <v>311</v>
      </c>
      <c r="B81" s="77">
        <f t="shared" si="97"/>
        <v>227.1</v>
      </c>
      <c r="C81" s="77">
        <f t="shared" si="98"/>
        <v>227.1</v>
      </c>
      <c r="D81" s="77">
        <f t="shared" si="99"/>
        <v>227.1</v>
      </c>
      <c r="E81" s="77"/>
      <c r="F81" s="77">
        <f t="shared" si="100"/>
        <v>21.696000000000002</v>
      </c>
      <c r="G81" s="74">
        <f t="shared" si="87"/>
        <v>9.5535006605019817</v>
      </c>
      <c r="H81" s="74"/>
      <c r="I81" s="74"/>
      <c r="J81" s="74"/>
      <c r="K81" s="74"/>
      <c r="L81" s="74"/>
      <c r="M81" s="74"/>
      <c r="N81" s="74"/>
      <c r="O81" s="72"/>
      <c r="P81" s="74"/>
      <c r="Q81" s="74"/>
      <c r="R81" s="74"/>
      <c r="S81" s="74"/>
      <c r="T81" s="74"/>
      <c r="U81" s="74"/>
      <c r="V81" s="74"/>
      <c r="W81" s="73"/>
      <c r="X81" s="74"/>
      <c r="Y81" s="74"/>
      <c r="Z81" s="74"/>
      <c r="AA81" s="73"/>
      <c r="AB81" s="74"/>
      <c r="AC81" s="74"/>
      <c r="AD81" s="74"/>
      <c r="AE81" s="73"/>
      <c r="AF81" s="74"/>
      <c r="AG81" s="74"/>
      <c r="AH81" s="74"/>
      <c r="AI81" s="74"/>
      <c r="AJ81" s="74"/>
      <c r="AK81" s="74"/>
      <c r="AL81" s="74"/>
      <c r="AM81" s="73"/>
      <c r="AN81" s="74"/>
      <c r="AO81" s="74"/>
      <c r="AP81" s="74"/>
      <c r="AQ81" s="74"/>
      <c r="AR81" s="74"/>
      <c r="AS81" s="74"/>
      <c r="AT81" s="74"/>
      <c r="AU81" s="74"/>
      <c r="AV81" s="74"/>
      <c r="AW81" s="74"/>
      <c r="AX81" s="74"/>
      <c r="AY81" s="74"/>
      <c r="AZ81" s="74"/>
      <c r="BA81" s="74"/>
      <c r="BB81" s="74"/>
      <c r="BC81" s="74"/>
      <c r="BD81" s="74"/>
      <c r="BE81" s="74"/>
      <c r="BF81" s="74"/>
      <c r="BG81" s="73"/>
      <c r="BH81" s="74"/>
      <c r="BI81" s="74"/>
      <c r="BJ81" s="74"/>
      <c r="BK81" s="74"/>
      <c r="BL81" s="74">
        <v>227.1</v>
      </c>
      <c r="BM81" s="74">
        <v>227.1</v>
      </c>
      <c r="BN81" s="74">
        <v>21.696000000000002</v>
      </c>
      <c r="BO81" s="74">
        <f>BN81/BM81*100</f>
        <v>9.5535006605019817</v>
      </c>
      <c r="BP81" s="74"/>
      <c r="BQ81" s="74"/>
      <c r="BR81" s="74"/>
      <c r="BS81" s="73"/>
      <c r="BT81" s="74"/>
      <c r="BU81" s="74"/>
      <c r="BV81" s="74"/>
      <c r="BW81" s="73"/>
      <c r="BX81" s="74"/>
      <c r="BY81" s="74"/>
      <c r="BZ81" s="74"/>
      <c r="CA81" s="73"/>
      <c r="CB81" s="74"/>
      <c r="CC81" s="74"/>
      <c r="CD81" s="74"/>
      <c r="CE81" s="73"/>
    </row>
    <row r="82" spans="1:83" x14ac:dyDescent="0.25">
      <c r="A82" s="16" t="s">
        <v>145</v>
      </c>
      <c r="B82" s="77">
        <f t="shared" si="97"/>
        <v>567.70000000000005</v>
      </c>
      <c r="C82" s="77">
        <f t="shared" si="98"/>
        <v>567.70000000000005</v>
      </c>
      <c r="D82" s="77">
        <f t="shared" si="99"/>
        <v>567.70000000000005</v>
      </c>
      <c r="E82" s="77"/>
      <c r="F82" s="77">
        <f t="shared" si="100"/>
        <v>85.101919999999993</v>
      </c>
      <c r="G82" s="74">
        <f t="shared" si="87"/>
        <v>14.990649991192528</v>
      </c>
      <c r="H82" s="74"/>
      <c r="I82" s="74"/>
      <c r="J82" s="74"/>
      <c r="K82" s="74"/>
      <c r="L82" s="74"/>
      <c r="M82" s="74"/>
      <c r="N82" s="74"/>
      <c r="O82" s="72"/>
      <c r="P82" s="74"/>
      <c r="Q82" s="74"/>
      <c r="R82" s="74"/>
      <c r="S82" s="74"/>
      <c r="T82" s="74"/>
      <c r="U82" s="74"/>
      <c r="V82" s="74"/>
      <c r="W82" s="73"/>
      <c r="X82" s="74"/>
      <c r="Y82" s="74"/>
      <c r="Z82" s="74"/>
      <c r="AA82" s="73"/>
      <c r="AB82" s="74"/>
      <c r="AC82" s="74"/>
      <c r="AD82" s="74"/>
      <c r="AE82" s="73"/>
      <c r="AF82" s="74"/>
      <c r="AG82" s="74"/>
      <c r="AH82" s="74"/>
      <c r="AI82" s="74"/>
      <c r="AJ82" s="74"/>
      <c r="AK82" s="74"/>
      <c r="AL82" s="74"/>
      <c r="AM82" s="73"/>
      <c r="AN82" s="74"/>
      <c r="AO82" s="74"/>
      <c r="AP82" s="74"/>
      <c r="AQ82" s="74"/>
      <c r="AR82" s="74"/>
      <c r="AS82" s="74"/>
      <c r="AT82" s="74"/>
      <c r="AU82" s="74"/>
      <c r="AV82" s="74"/>
      <c r="AW82" s="74"/>
      <c r="AX82" s="74"/>
      <c r="AY82" s="74"/>
      <c r="AZ82" s="74"/>
      <c r="BA82" s="74"/>
      <c r="BB82" s="74"/>
      <c r="BC82" s="74"/>
      <c r="BD82" s="74"/>
      <c r="BE82" s="74"/>
      <c r="BF82" s="74"/>
      <c r="BG82" s="73"/>
      <c r="BH82" s="74"/>
      <c r="BI82" s="74"/>
      <c r="BJ82" s="74"/>
      <c r="BK82" s="74"/>
      <c r="BL82" s="74">
        <v>567.70000000000005</v>
      </c>
      <c r="BM82" s="74">
        <v>567.70000000000005</v>
      </c>
      <c r="BN82" s="74">
        <v>85.101919999999993</v>
      </c>
      <c r="BO82" s="74">
        <f>BN82/BM82*100</f>
        <v>14.990649991192528</v>
      </c>
      <c r="BP82" s="74"/>
      <c r="BQ82" s="74"/>
      <c r="BR82" s="74"/>
      <c r="BS82" s="73"/>
      <c r="BT82" s="74"/>
      <c r="BU82" s="74"/>
      <c r="BV82" s="74"/>
      <c r="BW82" s="73"/>
      <c r="BX82" s="74"/>
      <c r="BY82" s="74"/>
      <c r="BZ82" s="74"/>
      <c r="CA82" s="73"/>
      <c r="CB82" s="74"/>
      <c r="CC82" s="74"/>
      <c r="CD82" s="74"/>
      <c r="CE82" s="73"/>
    </row>
    <row r="83" spans="1:83" s="5" customFormat="1" ht="31.5" x14ac:dyDescent="0.25">
      <c r="A83" s="80" t="s">
        <v>324</v>
      </c>
      <c r="B83" s="76">
        <f t="shared" si="97"/>
        <v>901571.29999999993</v>
      </c>
      <c r="C83" s="76">
        <f t="shared" si="98"/>
        <v>981333.89999999991</v>
      </c>
      <c r="D83" s="76">
        <f t="shared" si="99"/>
        <v>981333.89999999991</v>
      </c>
      <c r="E83" s="76"/>
      <c r="F83" s="76">
        <f t="shared" si="100"/>
        <v>203078.02149000001</v>
      </c>
      <c r="G83" s="72">
        <f t="shared" si="87"/>
        <v>20.694079914084291</v>
      </c>
      <c r="H83" s="72">
        <f>SUM(H84:H98)</f>
        <v>9752.7000000000007</v>
      </c>
      <c r="I83" s="72">
        <f>SUM(I84:I98)</f>
        <v>102727</v>
      </c>
      <c r="J83" s="72">
        <f>SUM(J84:J98)</f>
        <v>17031.419999999998</v>
      </c>
      <c r="K83" s="72">
        <f>J83/I83*100</f>
        <v>16.579302422926784</v>
      </c>
      <c r="L83" s="72">
        <f>SUM(L84:L98)</f>
        <v>43.2</v>
      </c>
      <c r="M83" s="72">
        <f>SUM(M84:M98)</f>
        <v>82.7</v>
      </c>
      <c r="N83" s="72">
        <f>SUM(N84:N98)</f>
        <v>9.7577600000000011</v>
      </c>
      <c r="O83" s="72">
        <f>N83/M83*100</f>
        <v>11.798984280532045</v>
      </c>
      <c r="P83" s="72">
        <f>SUM(P84:P98)</f>
        <v>2052.1</v>
      </c>
      <c r="Q83" s="72">
        <f>SUM(Q84:Q98)</f>
        <v>0</v>
      </c>
      <c r="R83" s="72">
        <f>SUM(R84:R98)</f>
        <v>0</v>
      </c>
      <c r="S83" s="72"/>
      <c r="T83" s="72">
        <f>SUM(T84:T98)</f>
        <v>594.29999999999995</v>
      </c>
      <c r="U83" s="72">
        <f>SUM(U84:U98)</f>
        <v>594.29999999999995</v>
      </c>
      <c r="V83" s="72">
        <f>SUM(V84:V98)</f>
        <v>110.9713</v>
      </c>
      <c r="W83" s="72">
        <f>V83/U83*100</f>
        <v>18.672606427730106</v>
      </c>
      <c r="X83" s="72">
        <f>SUM(X84:X98)</f>
        <v>521.9</v>
      </c>
      <c r="Y83" s="72">
        <f>SUM(Y84:Y98)</f>
        <v>445.9</v>
      </c>
      <c r="Z83" s="72">
        <f>SUM(Z84:Z98)</f>
        <v>19.062639999999998</v>
      </c>
      <c r="AA83" s="72">
        <f>Z83/Y83*100</f>
        <v>4.2750930701951111</v>
      </c>
      <c r="AB83" s="72">
        <f>SUM(AB84:AB98)</f>
        <v>12022.9</v>
      </c>
      <c r="AC83" s="72">
        <f>SUM(AC84:AC98)</f>
        <v>1001.9</v>
      </c>
      <c r="AD83" s="72">
        <f>SUM(AD84:AD98)</f>
        <v>654.89118999999994</v>
      </c>
      <c r="AE83" s="72">
        <f>AD83/AC83*100</f>
        <v>65.364925641281559</v>
      </c>
      <c r="AF83" s="72">
        <f>SUM(AF84:AF98)</f>
        <v>244093.4</v>
      </c>
      <c r="AG83" s="72">
        <f>SUM(AG84:AG98)</f>
        <v>244093.4</v>
      </c>
      <c r="AH83" s="72">
        <f>SUM(AH84:AH98)</f>
        <v>56070.989869999998</v>
      </c>
      <c r="AI83" s="72">
        <f>AH83/AG83*100</f>
        <v>22.971120837351602</v>
      </c>
      <c r="AJ83" s="72">
        <f>SUM(AJ84:AJ98)</f>
        <v>559885</v>
      </c>
      <c r="AK83" s="72">
        <f>SUM(AK84:AK98)</f>
        <v>559885</v>
      </c>
      <c r="AL83" s="72">
        <f>SUM(AL84:AL98)</f>
        <v>113793.24168000001</v>
      </c>
      <c r="AM83" s="72">
        <f>AL83/AK83*100</f>
        <v>20.324395488359219</v>
      </c>
      <c r="AN83" s="72">
        <f>SUM(AN84:AN98)</f>
        <v>4176.7</v>
      </c>
      <c r="AO83" s="72">
        <f>SUM(AO84:AO98)</f>
        <v>4176.7</v>
      </c>
      <c r="AP83" s="72">
        <f>SUM(AP84:AP98)</f>
        <v>823.17975999999999</v>
      </c>
      <c r="AQ83" s="71">
        <f>AP83/AO83*100</f>
        <v>19.708855316398115</v>
      </c>
      <c r="AR83" s="72">
        <f>SUM(AR84:AR98)</f>
        <v>12.1</v>
      </c>
      <c r="AS83" s="72">
        <f>SUM(AS84:AS98)</f>
        <v>12.1</v>
      </c>
      <c r="AT83" s="72">
        <f>SUM(AT84:AT98)</f>
        <v>0</v>
      </c>
      <c r="AU83" s="72"/>
      <c r="AV83" s="72">
        <f t="shared" ref="AV83" si="109">SUM(AV84:AV98)</f>
        <v>2088.4</v>
      </c>
      <c r="AW83" s="72">
        <f t="shared" ref="AW83:BF83" si="110">SUM(AW84:AW98)</f>
        <v>2088.4</v>
      </c>
      <c r="AX83" s="72">
        <f t="shared" si="110"/>
        <v>356.28730999999999</v>
      </c>
      <c r="AY83" s="72">
        <f t="shared" si="110"/>
        <v>17.060300229841026</v>
      </c>
      <c r="AZ83" s="72">
        <f t="shared" ref="AZ83" si="111">SUM(AZ84:AZ98)</f>
        <v>696.1</v>
      </c>
      <c r="BA83" s="72">
        <f t="shared" si="110"/>
        <v>696.1</v>
      </c>
      <c r="BB83" s="72">
        <f t="shared" si="110"/>
        <v>149.98763</v>
      </c>
      <c r="BC83" s="72">
        <f t="shared" si="110"/>
        <v>21.54685102715127</v>
      </c>
      <c r="BD83" s="72">
        <f t="shared" ref="BD83" si="112">SUM(BD84:BD98)</f>
        <v>5564.2</v>
      </c>
      <c r="BE83" s="72">
        <f t="shared" si="110"/>
        <v>5462.1</v>
      </c>
      <c r="BF83" s="72">
        <f t="shared" si="110"/>
        <v>1365.6</v>
      </c>
      <c r="BG83" s="72">
        <f>BF83/BE83*100</f>
        <v>25.001373098258906</v>
      </c>
      <c r="BH83" s="72">
        <f>SUM(BH84:BH98)</f>
        <v>5568.9</v>
      </c>
      <c r="BI83" s="72">
        <f>SUM(BI84:BI98)</f>
        <v>5568.9</v>
      </c>
      <c r="BJ83" s="72">
        <f>SUM(BJ84:BJ98)</f>
        <v>950.34490000000005</v>
      </c>
      <c r="BK83" s="72">
        <f>BJ83/BI83*100</f>
        <v>17.065217547451024</v>
      </c>
      <c r="BL83" s="72">
        <v>4541.7999999999993</v>
      </c>
      <c r="BM83" s="72">
        <f>SUM(BM84:BM98)</f>
        <v>4541.7999999999993</v>
      </c>
      <c r="BN83" s="72">
        <f>SUM(BN84:BN98)</f>
        <v>647.60411999999997</v>
      </c>
      <c r="BO83" s="71">
        <f>BN83/BM83*100</f>
        <v>14.258754678761726</v>
      </c>
      <c r="BP83" s="72">
        <f>SUM(BP84:BP98)</f>
        <v>48568.1</v>
      </c>
      <c r="BQ83" s="72">
        <f>SUM(BQ84:BQ98)</f>
        <v>48568.1</v>
      </c>
      <c r="BR83" s="72">
        <f>SUM(BR84:BR98)</f>
        <v>11094.68333</v>
      </c>
      <c r="BS83" s="72">
        <f>BR83/BQ83*100</f>
        <v>22.843560546943365</v>
      </c>
      <c r="BT83" s="72">
        <f>SUM(BT84:BT98)</f>
        <v>1307.2</v>
      </c>
      <c r="BU83" s="72">
        <f>SUM(BU84:BU98)</f>
        <v>1307.2</v>
      </c>
      <c r="BV83" s="72">
        <f>SUM(BV84:BV98)</f>
        <v>0</v>
      </c>
      <c r="BW83" s="72">
        <f>BV83/BU83*100</f>
        <v>0</v>
      </c>
      <c r="BX83" s="72">
        <f>SUM(BX84:BX98)</f>
        <v>82.3</v>
      </c>
      <c r="BY83" s="72">
        <f>SUM(BY84:BY98)</f>
        <v>82.3</v>
      </c>
      <c r="BZ83" s="72">
        <f>SUM(BZ84:BZ98)</f>
        <v>0</v>
      </c>
      <c r="CA83" s="72">
        <f>BZ83/BY83*100</f>
        <v>0</v>
      </c>
      <c r="CB83" s="72"/>
      <c r="CC83" s="72"/>
      <c r="CD83" s="72"/>
      <c r="CE83" s="72"/>
    </row>
    <row r="84" spans="1:83" x14ac:dyDescent="0.25">
      <c r="A84" s="16" t="s">
        <v>150</v>
      </c>
      <c r="B84" s="77">
        <f t="shared" si="97"/>
        <v>897029.49999999988</v>
      </c>
      <c r="C84" s="77">
        <f t="shared" si="98"/>
        <v>976792.09999999986</v>
      </c>
      <c r="D84" s="77">
        <f t="shared" si="99"/>
        <v>976792.09999999986</v>
      </c>
      <c r="E84" s="77"/>
      <c r="F84" s="77">
        <f t="shared" si="100"/>
        <v>202430.41737000001</v>
      </c>
      <c r="G84" s="73">
        <f t="shared" si="87"/>
        <v>20.724002310215248</v>
      </c>
      <c r="H84" s="73">
        <v>9752.7000000000007</v>
      </c>
      <c r="I84" s="73">
        <v>102727</v>
      </c>
      <c r="J84" s="73">
        <v>17031.419999999998</v>
      </c>
      <c r="K84" s="73">
        <f>J84/I84*100</f>
        <v>16.579302422926784</v>
      </c>
      <c r="L84" s="73">
        <v>43.2</v>
      </c>
      <c r="M84" s="73">
        <v>82.7</v>
      </c>
      <c r="N84" s="73">
        <v>9.7577600000000011</v>
      </c>
      <c r="O84" s="73">
        <f>N84/M84*100</f>
        <v>11.798984280532045</v>
      </c>
      <c r="P84" s="73">
        <v>2052.1</v>
      </c>
      <c r="Q84" s="73"/>
      <c r="R84" s="73"/>
      <c r="S84" s="73"/>
      <c r="T84" s="73">
        <v>594.29999999999995</v>
      </c>
      <c r="U84" s="73">
        <v>594.29999999999995</v>
      </c>
      <c r="V84" s="73">
        <v>110.9713</v>
      </c>
      <c r="W84" s="73">
        <f>V84/U84*100</f>
        <v>18.672606427730106</v>
      </c>
      <c r="X84" s="73">
        <v>521.9</v>
      </c>
      <c r="Y84" s="73">
        <v>445.9</v>
      </c>
      <c r="Z84" s="73">
        <v>19.062639999999998</v>
      </c>
      <c r="AA84" s="73">
        <f>Z84/Y84*100</f>
        <v>4.2750930701951111</v>
      </c>
      <c r="AB84" s="73">
        <v>12022.9</v>
      </c>
      <c r="AC84" s="73">
        <v>1001.9</v>
      </c>
      <c r="AD84" s="73">
        <v>654.89118999999994</v>
      </c>
      <c r="AE84" s="73">
        <f>AD84/AC84*100</f>
        <v>65.364925641281559</v>
      </c>
      <c r="AF84" s="73">
        <v>244093.4</v>
      </c>
      <c r="AG84" s="73">
        <v>244093.4</v>
      </c>
      <c r="AH84" s="73">
        <v>56070.989869999998</v>
      </c>
      <c r="AI84" s="73">
        <f>AH84/AG84*100</f>
        <v>22.971120837351602</v>
      </c>
      <c r="AJ84" s="73">
        <v>559885</v>
      </c>
      <c r="AK84" s="73">
        <v>559885</v>
      </c>
      <c r="AL84" s="73">
        <v>113793.24168000001</v>
      </c>
      <c r="AM84" s="73">
        <f>AL84/AK84*100</f>
        <v>20.324395488359219</v>
      </c>
      <c r="AN84" s="73">
        <v>4176.7</v>
      </c>
      <c r="AO84" s="73">
        <v>4176.7</v>
      </c>
      <c r="AP84" s="73">
        <v>823.17975999999999</v>
      </c>
      <c r="AQ84" s="74">
        <f>AP84/AO84*100</f>
        <v>19.708855316398115</v>
      </c>
      <c r="AR84" s="74">
        <v>12.1</v>
      </c>
      <c r="AS84" s="74">
        <v>12.1</v>
      </c>
      <c r="AT84" s="73">
        <v>0</v>
      </c>
      <c r="AU84" s="73"/>
      <c r="AV84" s="73">
        <v>2088.4</v>
      </c>
      <c r="AW84" s="73">
        <v>2088.4</v>
      </c>
      <c r="AX84" s="73">
        <v>356.28730999999999</v>
      </c>
      <c r="AY84" s="73">
        <f>AX84/AW84*100</f>
        <v>17.060300229841026</v>
      </c>
      <c r="AZ84" s="73">
        <v>696.1</v>
      </c>
      <c r="BA84" s="73">
        <v>696.1</v>
      </c>
      <c r="BB84" s="73">
        <v>149.98763</v>
      </c>
      <c r="BC84" s="73">
        <f>BB84/BA84*100</f>
        <v>21.54685102715127</v>
      </c>
      <c r="BD84" s="73">
        <v>5564.2</v>
      </c>
      <c r="BE84" s="73">
        <v>5462.1</v>
      </c>
      <c r="BF84" s="73">
        <v>1365.6</v>
      </c>
      <c r="BG84" s="73">
        <f>BF84/BE84*100</f>
        <v>25.001373098258906</v>
      </c>
      <c r="BH84" s="73">
        <v>5568.9</v>
      </c>
      <c r="BI84" s="73">
        <v>5568.9</v>
      </c>
      <c r="BJ84" s="73">
        <v>950.34490000000005</v>
      </c>
      <c r="BK84" s="73">
        <f>BJ84/BI84*100</f>
        <v>17.065217547451024</v>
      </c>
      <c r="BL84" s="73"/>
      <c r="BM84" s="73"/>
      <c r="BN84" s="73"/>
      <c r="BO84" s="74"/>
      <c r="BP84" s="73">
        <v>48568.1</v>
      </c>
      <c r="BQ84" s="73">
        <v>48568.1</v>
      </c>
      <c r="BR84" s="73">
        <v>11094.68333</v>
      </c>
      <c r="BS84" s="73">
        <f>BR84/BQ84*100</f>
        <v>22.843560546943365</v>
      </c>
      <c r="BT84" s="73">
        <v>1307.2</v>
      </c>
      <c r="BU84" s="73">
        <v>1307.2</v>
      </c>
      <c r="BV84" s="73">
        <v>0</v>
      </c>
      <c r="BW84" s="73">
        <f>BV84/BU84*100</f>
        <v>0</v>
      </c>
      <c r="BX84" s="73">
        <v>82.3</v>
      </c>
      <c r="BY84" s="73">
        <v>82.3</v>
      </c>
      <c r="BZ84" s="73">
        <v>0</v>
      </c>
      <c r="CA84" s="73">
        <f>BZ84/BY84*100</f>
        <v>0</v>
      </c>
      <c r="CB84" s="73"/>
      <c r="CC84" s="73"/>
      <c r="CD84" s="73"/>
      <c r="CE84" s="73"/>
    </row>
    <row r="85" spans="1:83" x14ac:dyDescent="0.25">
      <c r="A85" s="16" t="s">
        <v>124</v>
      </c>
      <c r="B85" s="77">
        <f t="shared" si="97"/>
        <v>227.1</v>
      </c>
      <c r="C85" s="77">
        <f t="shared" si="98"/>
        <v>227.1</v>
      </c>
      <c r="D85" s="77">
        <f t="shared" si="99"/>
        <v>227.1</v>
      </c>
      <c r="E85" s="77"/>
      <c r="F85" s="77">
        <f t="shared" si="100"/>
        <v>32.884070000000001</v>
      </c>
      <c r="G85" s="74">
        <f t="shared" si="87"/>
        <v>14.479995596653458</v>
      </c>
      <c r="H85" s="74"/>
      <c r="I85" s="74"/>
      <c r="J85" s="74"/>
      <c r="K85" s="74"/>
      <c r="L85" s="74"/>
      <c r="M85" s="74"/>
      <c r="N85" s="74"/>
      <c r="O85" s="74"/>
      <c r="P85" s="74"/>
      <c r="Q85" s="74"/>
      <c r="R85" s="74"/>
      <c r="S85" s="74"/>
      <c r="T85" s="74"/>
      <c r="U85" s="74"/>
      <c r="V85" s="74"/>
      <c r="W85" s="74"/>
      <c r="X85" s="74"/>
      <c r="Y85" s="74"/>
      <c r="Z85" s="74"/>
      <c r="AA85" s="74"/>
      <c r="AB85" s="74"/>
      <c r="AC85" s="74"/>
      <c r="AD85" s="74"/>
      <c r="AE85" s="74"/>
      <c r="AF85" s="74"/>
      <c r="AG85" s="74"/>
      <c r="AH85" s="74"/>
      <c r="AI85" s="73"/>
      <c r="AJ85" s="74"/>
      <c r="AK85" s="74"/>
      <c r="AL85" s="74"/>
      <c r="AM85" s="74"/>
      <c r="AN85" s="74"/>
      <c r="AO85" s="74"/>
      <c r="AP85" s="74"/>
      <c r="AQ85" s="74"/>
      <c r="AR85" s="74"/>
      <c r="AS85" s="74"/>
      <c r="AT85" s="74"/>
      <c r="AU85" s="74"/>
      <c r="AV85" s="74"/>
      <c r="AW85" s="74"/>
      <c r="AX85" s="74"/>
      <c r="AY85" s="74"/>
      <c r="AZ85" s="74"/>
      <c r="BA85" s="74"/>
      <c r="BB85" s="74"/>
      <c r="BC85" s="74"/>
      <c r="BD85" s="74"/>
      <c r="BE85" s="74"/>
      <c r="BF85" s="74"/>
      <c r="BG85" s="74"/>
      <c r="BH85" s="74"/>
      <c r="BI85" s="74"/>
      <c r="BJ85" s="74"/>
      <c r="BK85" s="74"/>
      <c r="BL85" s="74">
        <v>227.1</v>
      </c>
      <c r="BM85" s="74">
        <v>227.1</v>
      </c>
      <c r="BN85" s="74">
        <v>32.884070000000001</v>
      </c>
      <c r="BO85" s="74">
        <f t="shared" ref="BO85:BO99" si="113">BN85/BM85*100</f>
        <v>14.479995596653458</v>
      </c>
      <c r="BP85" s="74"/>
      <c r="BQ85" s="74"/>
      <c r="BR85" s="74"/>
      <c r="BS85" s="74"/>
      <c r="BT85" s="74"/>
      <c r="BU85" s="74"/>
      <c r="BV85" s="74"/>
      <c r="BW85" s="73"/>
      <c r="BX85" s="74"/>
      <c r="BY85" s="74"/>
      <c r="BZ85" s="74"/>
      <c r="CA85" s="73"/>
      <c r="CB85" s="74"/>
      <c r="CC85" s="74"/>
      <c r="CD85" s="74"/>
      <c r="CE85" s="73"/>
    </row>
    <row r="86" spans="1:83" x14ac:dyDescent="0.25">
      <c r="A86" s="16" t="s">
        <v>313</v>
      </c>
      <c r="B86" s="77">
        <f t="shared" si="97"/>
        <v>227.1</v>
      </c>
      <c r="C86" s="77">
        <f t="shared" si="98"/>
        <v>227.1</v>
      </c>
      <c r="D86" s="77">
        <f t="shared" si="99"/>
        <v>227.1</v>
      </c>
      <c r="E86" s="77"/>
      <c r="F86" s="77">
        <f t="shared" si="100"/>
        <v>32.864570000000001</v>
      </c>
      <c r="G86" s="74">
        <f t="shared" ref="G86:G117" si="114">F86/C86*100</f>
        <v>14.471409070893879</v>
      </c>
      <c r="H86" s="74"/>
      <c r="I86" s="74"/>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3"/>
      <c r="AJ86" s="74"/>
      <c r="AK86" s="74"/>
      <c r="AL86" s="74"/>
      <c r="AM86" s="74"/>
      <c r="AN86" s="74"/>
      <c r="AO86" s="74"/>
      <c r="AP86" s="74"/>
      <c r="AQ86" s="74"/>
      <c r="AR86" s="74"/>
      <c r="AS86" s="74"/>
      <c r="AT86" s="74"/>
      <c r="AU86" s="74"/>
      <c r="AV86" s="74"/>
      <c r="AW86" s="74"/>
      <c r="AX86" s="74"/>
      <c r="AY86" s="74"/>
      <c r="AZ86" s="74"/>
      <c r="BA86" s="74"/>
      <c r="BB86" s="74"/>
      <c r="BC86" s="74"/>
      <c r="BD86" s="74"/>
      <c r="BE86" s="74"/>
      <c r="BF86" s="74"/>
      <c r="BG86" s="74"/>
      <c r="BH86" s="74"/>
      <c r="BI86" s="74"/>
      <c r="BJ86" s="74"/>
      <c r="BK86" s="74"/>
      <c r="BL86" s="74">
        <v>227.1</v>
      </c>
      <c r="BM86" s="74">
        <v>227.1</v>
      </c>
      <c r="BN86" s="74">
        <v>32.864570000000001</v>
      </c>
      <c r="BO86" s="74">
        <f t="shared" si="113"/>
        <v>14.471409070893879</v>
      </c>
      <c r="BP86" s="74"/>
      <c r="BQ86" s="74"/>
      <c r="BR86" s="74"/>
      <c r="BS86" s="74"/>
      <c r="BT86" s="74"/>
      <c r="BU86" s="74"/>
      <c r="BV86" s="74"/>
      <c r="BW86" s="73"/>
      <c r="BX86" s="74"/>
      <c r="BY86" s="74"/>
      <c r="BZ86" s="74"/>
      <c r="CA86" s="73"/>
      <c r="CB86" s="74"/>
      <c r="CC86" s="74"/>
      <c r="CD86" s="74"/>
      <c r="CE86" s="73"/>
    </row>
    <row r="87" spans="1:83" x14ac:dyDescent="0.25">
      <c r="A87" s="16" t="s">
        <v>314</v>
      </c>
      <c r="B87" s="77">
        <f t="shared" si="97"/>
        <v>227.1</v>
      </c>
      <c r="C87" s="77">
        <f t="shared" si="98"/>
        <v>227.1</v>
      </c>
      <c r="D87" s="77">
        <f t="shared" si="99"/>
        <v>227.1</v>
      </c>
      <c r="E87" s="77"/>
      <c r="F87" s="77">
        <f t="shared" si="100"/>
        <v>32.864570000000001</v>
      </c>
      <c r="G87" s="74">
        <f t="shared" si="114"/>
        <v>14.471409070893879</v>
      </c>
      <c r="H87" s="74"/>
      <c r="I87" s="74"/>
      <c r="J87" s="74"/>
      <c r="K87" s="74"/>
      <c r="L87" s="74"/>
      <c r="M87" s="74"/>
      <c r="N87" s="74"/>
      <c r="O87" s="74"/>
      <c r="P87" s="74"/>
      <c r="Q87" s="74"/>
      <c r="R87" s="74"/>
      <c r="S87" s="74"/>
      <c r="T87" s="74"/>
      <c r="U87" s="74"/>
      <c r="V87" s="74"/>
      <c r="W87" s="74"/>
      <c r="X87" s="74"/>
      <c r="Y87" s="74"/>
      <c r="Z87" s="74"/>
      <c r="AA87" s="74"/>
      <c r="AB87" s="74"/>
      <c r="AC87" s="74"/>
      <c r="AD87" s="74"/>
      <c r="AE87" s="74"/>
      <c r="AF87" s="74"/>
      <c r="AG87" s="74"/>
      <c r="AH87" s="74"/>
      <c r="AI87" s="73"/>
      <c r="AJ87" s="74"/>
      <c r="AK87" s="74"/>
      <c r="AL87" s="74"/>
      <c r="AM87" s="74"/>
      <c r="AN87" s="74"/>
      <c r="AO87" s="74"/>
      <c r="AP87" s="74"/>
      <c r="AQ87" s="74"/>
      <c r="AR87" s="74"/>
      <c r="AS87" s="74"/>
      <c r="AT87" s="74"/>
      <c r="AU87" s="74"/>
      <c r="AV87" s="74"/>
      <c r="AW87" s="74"/>
      <c r="AX87" s="74"/>
      <c r="AY87" s="74"/>
      <c r="AZ87" s="74"/>
      <c r="BA87" s="74"/>
      <c r="BB87" s="74"/>
      <c r="BC87" s="74"/>
      <c r="BD87" s="74"/>
      <c r="BE87" s="74"/>
      <c r="BF87" s="74"/>
      <c r="BG87" s="74"/>
      <c r="BH87" s="74"/>
      <c r="BI87" s="74"/>
      <c r="BJ87" s="74"/>
      <c r="BK87" s="74"/>
      <c r="BL87" s="74">
        <v>227.1</v>
      </c>
      <c r="BM87" s="74">
        <v>227.1</v>
      </c>
      <c r="BN87" s="74">
        <v>32.864570000000001</v>
      </c>
      <c r="BO87" s="74">
        <f t="shared" si="113"/>
        <v>14.471409070893879</v>
      </c>
      <c r="BP87" s="74"/>
      <c r="BQ87" s="74"/>
      <c r="BR87" s="74"/>
      <c r="BS87" s="74"/>
      <c r="BT87" s="74"/>
      <c r="BU87" s="74"/>
      <c r="BV87" s="74"/>
      <c r="BW87" s="73"/>
      <c r="BX87" s="74"/>
      <c r="BY87" s="74"/>
      <c r="BZ87" s="74"/>
      <c r="CA87" s="73"/>
      <c r="CB87" s="74"/>
      <c r="CC87" s="74"/>
      <c r="CD87" s="74"/>
      <c r="CE87" s="73"/>
    </row>
    <row r="88" spans="1:83" x14ac:dyDescent="0.25">
      <c r="A88" s="16" t="s">
        <v>315</v>
      </c>
      <c r="B88" s="77">
        <f t="shared" si="97"/>
        <v>227.1</v>
      </c>
      <c r="C88" s="77">
        <f t="shared" si="98"/>
        <v>227.1</v>
      </c>
      <c r="D88" s="77">
        <f t="shared" si="99"/>
        <v>227.1</v>
      </c>
      <c r="E88" s="77"/>
      <c r="F88" s="77">
        <f t="shared" si="100"/>
        <v>32.864570000000001</v>
      </c>
      <c r="G88" s="74">
        <f t="shared" si="114"/>
        <v>14.471409070893879</v>
      </c>
      <c r="H88" s="74"/>
      <c r="I88" s="74"/>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3"/>
      <c r="AJ88" s="74"/>
      <c r="AK88" s="74"/>
      <c r="AL88" s="74"/>
      <c r="AM88" s="74"/>
      <c r="AN88" s="74"/>
      <c r="AO88" s="74"/>
      <c r="AP88" s="74"/>
      <c r="AQ88" s="74"/>
      <c r="AR88" s="74"/>
      <c r="AS88" s="74"/>
      <c r="AT88" s="74"/>
      <c r="AU88" s="74"/>
      <c r="AV88" s="74"/>
      <c r="AW88" s="74"/>
      <c r="AX88" s="74"/>
      <c r="AY88" s="74"/>
      <c r="AZ88" s="74"/>
      <c r="BA88" s="74"/>
      <c r="BB88" s="74"/>
      <c r="BC88" s="74"/>
      <c r="BD88" s="74"/>
      <c r="BE88" s="74"/>
      <c r="BF88" s="74"/>
      <c r="BG88" s="74"/>
      <c r="BH88" s="74"/>
      <c r="BI88" s="74"/>
      <c r="BJ88" s="74"/>
      <c r="BK88" s="74"/>
      <c r="BL88" s="74">
        <v>227.1</v>
      </c>
      <c r="BM88" s="74">
        <v>227.1</v>
      </c>
      <c r="BN88" s="74">
        <v>32.864570000000001</v>
      </c>
      <c r="BO88" s="74">
        <f t="shared" si="113"/>
        <v>14.471409070893879</v>
      </c>
      <c r="BP88" s="74"/>
      <c r="BQ88" s="74"/>
      <c r="BR88" s="74"/>
      <c r="BS88" s="74"/>
      <c r="BT88" s="74"/>
      <c r="BU88" s="74"/>
      <c r="BV88" s="74"/>
      <c r="BW88" s="73"/>
      <c r="BX88" s="74"/>
      <c r="BY88" s="74"/>
      <c r="BZ88" s="74"/>
      <c r="CA88" s="73"/>
      <c r="CB88" s="74"/>
      <c r="CC88" s="74"/>
      <c r="CD88" s="74"/>
      <c r="CE88" s="73"/>
    </row>
    <row r="89" spans="1:83" x14ac:dyDescent="0.25">
      <c r="A89" s="16" t="s">
        <v>316</v>
      </c>
      <c r="B89" s="77">
        <f t="shared" si="97"/>
        <v>227.1</v>
      </c>
      <c r="C89" s="77">
        <f t="shared" si="98"/>
        <v>227.1</v>
      </c>
      <c r="D89" s="77">
        <f t="shared" si="99"/>
        <v>227.1</v>
      </c>
      <c r="E89" s="77"/>
      <c r="F89" s="77">
        <f t="shared" si="100"/>
        <v>32.864570000000001</v>
      </c>
      <c r="G89" s="74">
        <f t="shared" si="114"/>
        <v>14.471409070893879</v>
      </c>
      <c r="H89" s="74"/>
      <c r="I89" s="74"/>
      <c r="J89" s="74"/>
      <c r="K89" s="74"/>
      <c r="L89" s="74"/>
      <c r="M89" s="74"/>
      <c r="N89" s="74"/>
      <c r="O89" s="74"/>
      <c r="P89" s="74"/>
      <c r="Q89" s="74"/>
      <c r="R89" s="74"/>
      <c r="S89" s="74"/>
      <c r="T89" s="74"/>
      <c r="U89" s="74"/>
      <c r="V89" s="74"/>
      <c r="W89" s="74"/>
      <c r="X89" s="74"/>
      <c r="Y89" s="74"/>
      <c r="Z89" s="74"/>
      <c r="AA89" s="74"/>
      <c r="AB89" s="74"/>
      <c r="AC89" s="74"/>
      <c r="AD89" s="74"/>
      <c r="AE89" s="74"/>
      <c r="AF89" s="74"/>
      <c r="AG89" s="74"/>
      <c r="AH89" s="74"/>
      <c r="AI89" s="73"/>
      <c r="AJ89" s="74"/>
      <c r="AK89" s="74"/>
      <c r="AL89" s="74"/>
      <c r="AM89" s="74"/>
      <c r="AN89" s="74"/>
      <c r="AO89" s="74"/>
      <c r="AP89" s="74"/>
      <c r="AQ89" s="74"/>
      <c r="AR89" s="74"/>
      <c r="AS89" s="74"/>
      <c r="AT89" s="74"/>
      <c r="AU89" s="74"/>
      <c r="AV89" s="74"/>
      <c r="AW89" s="74"/>
      <c r="AX89" s="74"/>
      <c r="AY89" s="74"/>
      <c r="AZ89" s="74"/>
      <c r="BA89" s="74"/>
      <c r="BB89" s="74"/>
      <c r="BC89" s="74"/>
      <c r="BD89" s="74"/>
      <c r="BE89" s="74"/>
      <c r="BF89" s="74"/>
      <c r="BG89" s="74"/>
      <c r="BH89" s="74"/>
      <c r="BI89" s="74"/>
      <c r="BJ89" s="74"/>
      <c r="BK89" s="74"/>
      <c r="BL89" s="74">
        <v>227.1</v>
      </c>
      <c r="BM89" s="74">
        <v>227.1</v>
      </c>
      <c r="BN89" s="74">
        <v>32.864570000000001</v>
      </c>
      <c r="BO89" s="74">
        <f t="shared" si="113"/>
        <v>14.471409070893879</v>
      </c>
      <c r="BP89" s="74"/>
      <c r="BQ89" s="74"/>
      <c r="BR89" s="74"/>
      <c r="BS89" s="74"/>
      <c r="BT89" s="74"/>
      <c r="BU89" s="74"/>
      <c r="BV89" s="74"/>
      <c r="BW89" s="73"/>
      <c r="BX89" s="74"/>
      <c r="BY89" s="74"/>
      <c r="BZ89" s="74"/>
      <c r="CA89" s="73"/>
      <c r="CB89" s="74"/>
      <c r="CC89" s="74"/>
      <c r="CD89" s="74"/>
      <c r="CE89" s="73"/>
    </row>
    <row r="90" spans="1:83" x14ac:dyDescent="0.25">
      <c r="A90" s="16" t="s">
        <v>226</v>
      </c>
      <c r="B90" s="77">
        <f t="shared" si="97"/>
        <v>227.1</v>
      </c>
      <c r="C90" s="77">
        <f t="shared" si="98"/>
        <v>227.1</v>
      </c>
      <c r="D90" s="77">
        <f t="shared" si="99"/>
        <v>227.1</v>
      </c>
      <c r="E90" s="77"/>
      <c r="F90" s="77">
        <f t="shared" si="100"/>
        <v>32.81812</v>
      </c>
      <c r="G90" s="74">
        <f t="shared" si="114"/>
        <v>14.450955526199913</v>
      </c>
      <c r="H90" s="74"/>
      <c r="I90" s="74"/>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3"/>
      <c r="AJ90" s="74"/>
      <c r="AK90" s="74"/>
      <c r="AL90" s="74"/>
      <c r="AM90" s="74"/>
      <c r="AN90" s="74"/>
      <c r="AO90" s="74"/>
      <c r="AP90" s="74"/>
      <c r="AQ90" s="74"/>
      <c r="AR90" s="74"/>
      <c r="AS90" s="74"/>
      <c r="AT90" s="74"/>
      <c r="AU90" s="74"/>
      <c r="AV90" s="74"/>
      <c r="AW90" s="74"/>
      <c r="AX90" s="74"/>
      <c r="AY90" s="74"/>
      <c r="AZ90" s="74"/>
      <c r="BA90" s="74"/>
      <c r="BB90" s="74"/>
      <c r="BC90" s="74"/>
      <c r="BD90" s="74"/>
      <c r="BE90" s="74"/>
      <c r="BF90" s="74"/>
      <c r="BG90" s="74"/>
      <c r="BH90" s="74"/>
      <c r="BI90" s="74"/>
      <c r="BJ90" s="74"/>
      <c r="BK90" s="74"/>
      <c r="BL90" s="74">
        <v>227.1</v>
      </c>
      <c r="BM90" s="74">
        <v>227.1</v>
      </c>
      <c r="BN90" s="74">
        <v>32.81812</v>
      </c>
      <c r="BO90" s="74">
        <f t="shared" si="113"/>
        <v>14.450955526199913</v>
      </c>
      <c r="BP90" s="74"/>
      <c r="BQ90" s="74"/>
      <c r="BR90" s="74"/>
      <c r="BS90" s="74"/>
      <c r="BT90" s="74"/>
      <c r="BU90" s="74"/>
      <c r="BV90" s="74"/>
      <c r="BW90" s="73"/>
      <c r="BX90" s="74"/>
      <c r="BY90" s="74"/>
      <c r="BZ90" s="74"/>
      <c r="CA90" s="73"/>
      <c r="CB90" s="74"/>
      <c r="CC90" s="74"/>
      <c r="CD90" s="74"/>
      <c r="CE90" s="73"/>
    </row>
    <row r="91" spans="1:83" x14ac:dyDescent="0.25">
      <c r="A91" s="16" t="s">
        <v>317</v>
      </c>
      <c r="B91" s="77">
        <f t="shared" si="97"/>
        <v>227.1</v>
      </c>
      <c r="C91" s="77">
        <f t="shared" si="98"/>
        <v>227.1</v>
      </c>
      <c r="D91" s="77">
        <f t="shared" si="99"/>
        <v>227.1</v>
      </c>
      <c r="E91" s="77"/>
      <c r="F91" s="77">
        <f t="shared" si="100"/>
        <v>17.96546</v>
      </c>
      <c r="G91" s="74">
        <f t="shared" si="114"/>
        <v>7.9108146191105249</v>
      </c>
      <c r="H91" s="74"/>
      <c r="I91" s="74"/>
      <c r="J91" s="74"/>
      <c r="K91" s="74"/>
      <c r="L91" s="74"/>
      <c r="M91" s="74"/>
      <c r="N91" s="74"/>
      <c r="O91" s="74"/>
      <c r="P91" s="74"/>
      <c r="Q91" s="74"/>
      <c r="R91" s="74"/>
      <c r="S91" s="74"/>
      <c r="T91" s="74"/>
      <c r="U91" s="74"/>
      <c r="V91" s="74"/>
      <c r="W91" s="74"/>
      <c r="X91" s="74"/>
      <c r="Y91" s="74"/>
      <c r="Z91" s="74"/>
      <c r="AA91" s="74"/>
      <c r="AB91" s="74"/>
      <c r="AC91" s="74"/>
      <c r="AD91" s="74"/>
      <c r="AE91" s="74"/>
      <c r="AF91" s="74"/>
      <c r="AG91" s="74"/>
      <c r="AH91" s="74"/>
      <c r="AI91" s="73"/>
      <c r="AJ91" s="74"/>
      <c r="AK91" s="74"/>
      <c r="AL91" s="74"/>
      <c r="AM91" s="74"/>
      <c r="AN91" s="74"/>
      <c r="AO91" s="74"/>
      <c r="AP91" s="74"/>
      <c r="AQ91" s="74"/>
      <c r="AR91" s="74"/>
      <c r="AS91" s="74"/>
      <c r="AT91" s="74"/>
      <c r="AU91" s="74"/>
      <c r="AV91" s="74"/>
      <c r="AW91" s="74"/>
      <c r="AX91" s="74"/>
      <c r="AY91" s="74"/>
      <c r="AZ91" s="74"/>
      <c r="BA91" s="74"/>
      <c r="BB91" s="74"/>
      <c r="BC91" s="74"/>
      <c r="BD91" s="74"/>
      <c r="BE91" s="74"/>
      <c r="BF91" s="74"/>
      <c r="BG91" s="74"/>
      <c r="BH91" s="74"/>
      <c r="BI91" s="74"/>
      <c r="BJ91" s="74"/>
      <c r="BK91" s="74"/>
      <c r="BL91" s="74">
        <v>227.1</v>
      </c>
      <c r="BM91" s="74">
        <v>227.1</v>
      </c>
      <c r="BN91" s="74">
        <v>17.96546</v>
      </c>
      <c r="BO91" s="74">
        <f t="shared" si="113"/>
        <v>7.9108146191105249</v>
      </c>
      <c r="BP91" s="74"/>
      <c r="BQ91" s="74"/>
      <c r="BR91" s="74"/>
      <c r="BS91" s="74"/>
      <c r="BT91" s="74"/>
      <c r="BU91" s="74"/>
      <c r="BV91" s="74"/>
      <c r="BW91" s="73"/>
      <c r="BX91" s="74"/>
      <c r="BY91" s="74"/>
      <c r="BZ91" s="74"/>
      <c r="CA91" s="73"/>
      <c r="CB91" s="74"/>
      <c r="CC91" s="74"/>
      <c r="CD91" s="74"/>
      <c r="CE91" s="73"/>
    </row>
    <row r="92" spans="1:83" x14ac:dyDescent="0.25">
      <c r="A92" s="16" t="s">
        <v>318</v>
      </c>
      <c r="B92" s="77">
        <f t="shared" si="97"/>
        <v>227.1</v>
      </c>
      <c r="C92" s="77">
        <f t="shared" si="98"/>
        <v>227.1</v>
      </c>
      <c r="D92" s="77">
        <f t="shared" si="99"/>
        <v>227.1</v>
      </c>
      <c r="E92" s="77"/>
      <c r="F92" s="77">
        <f t="shared" si="100"/>
        <v>32.864570000000001</v>
      </c>
      <c r="G92" s="74">
        <f t="shared" si="114"/>
        <v>14.471409070893879</v>
      </c>
      <c r="H92" s="74"/>
      <c r="I92" s="74"/>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3"/>
      <c r="AJ92" s="74"/>
      <c r="AK92" s="74"/>
      <c r="AL92" s="74"/>
      <c r="AM92" s="74"/>
      <c r="AN92" s="74"/>
      <c r="AO92" s="74"/>
      <c r="AP92" s="74"/>
      <c r="AQ92" s="74"/>
      <c r="AR92" s="74"/>
      <c r="AS92" s="74"/>
      <c r="AT92" s="74"/>
      <c r="AU92" s="74"/>
      <c r="AV92" s="74"/>
      <c r="AW92" s="74"/>
      <c r="AX92" s="74"/>
      <c r="AY92" s="74"/>
      <c r="AZ92" s="74"/>
      <c r="BA92" s="74"/>
      <c r="BB92" s="74"/>
      <c r="BC92" s="74"/>
      <c r="BD92" s="74"/>
      <c r="BE92" s="74"/>
      <c r="BF92" s="74"/>
      <c r="BG92" s="74"/>
      <c r="BH92" s="74"/>
      <c r="BI92" s="74"/>
      <c r="BJ92" s="74"/>
      <c r="BK92" s="74"/>
      <c r="BL92" s="74">
        <v>227.1</v>
      </c>
      <c r="BM92" s="74">
        <v>227.1</v>
      </c>
      <c r="BN92" s="74">
        <v>32.864570000000001</v>
      </c>
      <c r="BO92" s="74">
        <f t="shared" si="113"/>
        <v>14.471409070893879</v>
      </c>
      <c r="BP92" s="74"/>
      <c r="BQ92" s="74"/>
      <c r="BR92" s="74"/>
      <c r="BS92" s="74"/>
      <c r="BT92" s="74"/>
      <c r="BU92" s="74"/>
      <c r="BV92" s="74"/>
      <c r="BW92" s="73"/>
      <c r="BX92" s="74"/>
      <c r="BY92" s="74"/>
      <c r="BZ92" s="74"/>
      <c r="CA92" s="73"/>
      <c r="CB92" s="74"/>
      <c r="CC92" s="74"/>
      <c r="CD92" s="74"/>
      <c r="CE92" s="73"/>
    </row>
    <row r="93" spans="1:83" x14ac:dyDescent="0.25">
      <c r="A93" s="16" t="s">
        <v>323</v>
      </c>
      <c r="B93" s="77">
        <f t="shared" si="97"/>
        <v>227.1</v>
      </c>
      <c r="C93" s="77">
        <f t="shared" si="98"/>
        <v>227.1</v>
      </c>
      <c r="D93" s="77">
        <f t="shared" si="99"/>
        <v>227.1</v>
      </c>
      <c r="E93" s="77"/>
      <c r="F93" s="77">
        <f t="shared" si="100"/>
        <v>32.81812</v>
      </c>
      <c r="G93" s="74">
        <f t="shared" si="114"/>
        <v>14.450955526199913</v>
      </c>
      <c r="H93" s="74"/>
      <c r="I93" s="74"/>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I93" s="73"/>
      <c r="AJ93" s="74"/>
      <c r="AK93" s="74"/>
      <c r="AL93" s="74"/>
      <c r="AM93" s="74"/>
      <c r="AN93" s="74"/>
      <c r="AO93" s="74"/>
      <c r="AP93" s="74"/>
      <c r="AQ93" s="74"/>
      <c r="AR93" s="74"/>
      <c r="AS93" s="74"/>
      <c r="AT93" s="74"/>
      <c r="AU93" s="74"/>
      <c r="AV93" s="74"/>
      <c r="AW93" s="74"/>
      <c r="AX93" s="74"/>
      <c r="AY93" s="74"/>
      <c r="AZ93" s="74"/>
      <c r="BA93" s="74"/>
      <c r="BB93" s="74"/>
      <c r="BC93" s="74"/>
      <c r="BD93" s="74"/>
      <c r="BE93" s="74"/>
      <c r="BF93" s="74"/>
      <c r="BG93" s="74"/>
      <c r="BH93" s="74"/>
      <c r="BI93" s="74"/>
      <c r="BJ93" s="74"/>
      <c r="BK93" s="74"/>
      <c r="BL93" s="74">
        <v>227.1</v>
      </c>
      <c r="BM93" s="74">
        <v>227.1</v>
      </c>
      <c r="BN93" s="74">
        <v>32.81812</v>
      </c>
      <c r="BO93" s="74">
        <f t="shared" si="113"/>
        <v>14.450955526199913</v>
      </c>
      <c r="BP93" s="74"/>
      <c r="BQ93" s="74"/>
      <c r="BR93" s="74"/>
      <c r="BS93" s="74"/>
      <c r="BT93" s="74"/>
      <c r="BU93" s="74"/>
      <c r="BV93" s="74"/>
      <c r="BW93" s="73"/>
      <c r="BX93" s="74"/>
      <c r="BY93" s="74"/>
      <c r="BZ93" s="74"/>
      <c r="CA93" s="73"/>
      <c r="CB93" s="74"/>
      <c r="CC93" s="74"/>
      <c r="CD93" s="74"/>
      <c r="CE93" s="73"/>
    </row>
    <row r="94" spans="1:83" x14ac:dyDescent="0.25">
      <c r="A94" s="16" t="s">
        <v>148</v>
      </c>
      <c r="B94" s="77">
        <f t="shared" si="97"/>
        <v>567.70000000000005</v>
      </c>
      <c r="C94" s="77">
        <f t="shared" si="98"/>
        <v>567.70000000000005</v>
      </c>
      <c r="D94" s="77">
        <f t="shared" si="99"/>
        <v>567.70000000000005</v>
      </c>
      <c r="E94" s="77"/>
      <c r="F94" s="77">
        <f t="shared" si="100"/>
        <v>87.562629999999999</v>
      </c>
      <c r="G94" s="74">
        <f t="shared" si="114"/>
        <v>15.424102518936056</v>
      </c>
      <c r="H94" s="74"/>
      <c r="I94" s="74"/>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3"/>
      <c r="AJ94" s="74"/>
      <c r="AK94" s="74"/>
      <c r="AL94" s="74"/>
      <c r="AM94" s="74"/>
      <c r="AN94" s="74"/>
      <c r="AO94" s="74"/>
      <c r="AP94" s="74"/>
      <c r="AQ94" s="74"/>
      <c r="AR94" s="74"/>
      <c r="AS94" s="74"/>
      <c r="AT94" s="74"/>
      <c r="AU94" s="74"/>
      <c r="AV94" s="74"/>
      <c r="AW94" s="74"/>
      <c r="AX94" s="74"/>
      <c r="AY94" s="74"/>
      <c r="AZ94" s="74"/>
      <c r="BA94" s="74"/>
      <c r="BB94" s="74"/>
      <c r="BC94" s="74"/>
      <c r="BD94" s="74"/>
      <c r="BE94" s="74"/>
      <c r="BF94" s="74"/>
      <c r="BG94" s="74"/>
      <c r="BH94" s="74"/>
      <c r="BI94" s="74"/>
      <c r="BJ94" s="74"/>
      <c r="BK94" s="74"/>
      <c r="BL94" s="74">
        <v>567.70000000000005</v>
      </c>
      <c r="BM94" s="74">
        <v>567.70000000000005</v>
      </c>
      <c r="BN94" s="74">
        <v>87.562629999999999</v>
      </c>
      <c r="BO94" s="74">
        <f t="shared" si="113"/>
        <v>15.424102518936056</v>
      </c>
      <c r="BP94" s="74"/>
      <c r="BQ94" s="74"/>
      <c r="BR94" s="74"/>
      <c r="BS94" s="74"/>
      <c r="BT94" s="74"/>
      <c r="BU94" s="74"/>
      <c r="BV94" s="74"/>
      <c r="BW94" s="73"/>
      <c r="BX94" s="74"/>
      <c r="BY94" s="74"/>
      <c r="BZ94" s="74"/>
      <c r="CA94" s="73"/>
      <c r="CB94" s="74"/>
      <c r="CC94" s="74"/>
      <c r="CD94" s="74"/>
      <c r="CE94" s="73"/>
    </row>
    <row r="95" spans="1:83" x14ac:dyDescent="0.25">
      <c r="A95" s="16" t="s">
        <v>319</v>
      </c>
      <c r="B95" s="77">
        <f t="shared" si="97"/>
        <v>227.1</v>
      </c>
      <c r="C95" s="77">
        <f t="shared" si="98"/>
        <v>227.1</v>
      </c>
      <c r="D95" s="77">
        <f t="shared" si="99"/>
        <v>227.1</v>
      </c>
      <c r="E95" s="77"/>
      <c r="F95" s="77">
        <f t="shared" si="100"/>
        <v>32.864570000000001</v>
      </c>
      <c r="G95" s="74">
        <f t="shared" si="114"/>
        <v>14.471409070893879</v>
      </c>
      <c r="H95" s="74"/>
      <c r="I95" s="74"/>
      <c r="J95" s="74"/>
      <c r="K95" s="74"/>
      <c r="L95" s="74"/>
      <c r="M95" s="74"/>
      <c r="N95" s="74"/>
      <c r="O95" s="74"/>
      <c r="P95" s="74"/>
      <c r="Q95" s="74"/>
      <c r="R95" s="74"/>
      <c r="S95" s="74"/>
      <c r="T95" s="74"/>
      <c r="U95" s="74"/>
      <c r="V95" s="74"/>
      <c r="W95" s="74"/>
      <c r="X95" s="74"/>
      <c r="Y95" s="74"/>
      <c r="Z95" s="74"/>
      <c r="AA95" s="74"/>
      <c r="AB95" s="74"/>
      <c r="AC95" s="74"/>
      <c r="AD95" s="74"/>
      <c r="AE95" s="74"/>
      <c r="AF95" s="74"/>
      <c r="AG95" s="74"/>
      <c r="AH95" s="74"/>
      <c r="AI95" s="73"/>
      <c r="AJ95" s="74"/>
      <c r="AK95" s="74"/>
      <c r="AL95" s="74"/>
      <c r="AM95" s="74"/>
      <c r="AN95" s="74"/>
      <c r="AO95" s="74"/>
      <c r="AP95" s="74"/>
      <c r="AQ95" s="74"/>
      <c r="AR95" s="74"/>
      <c r="AS95" s="74"/>
      <c r="AT95" s="74"/>
      <c r="AU95" s="74"/>
      <c r="AV95" s="74"/>
      <c r="AW95" s="74"/>
      <c r="AX95" s="74"/>
      <c r="AY95" s="74"/>
      <c r="AZ95" s="74"/>
      <c r="BA95" s="74"/>
      <c r="BB95" s="74"/>
      <c r="BC95" s="74"/>
      <c r="BD95" s="74"/>
      <c r="BE95" s="74"/>
      <c r="BF95" s="74"/>
      <c r="BG95" s="74"/>
      <c r="BH95" s="74"/>
      <c r="BI95" s="74"/>
      <c r="BJ95" s="74"/>
      <c r="BK95" s="74"/>
      <c r="BL95" s="74">
        <v>227.1</v>
      </c>
      <c r="BM95" s="74">
        <v>227.1</v>
      </c>
      <c r="BN95" s="74">
        <v>32.864570000000001</v>
      </c>
      <c r="BO95" s="74">
        <f t="shared" si="113"/>
        <v>14.471409070893879</v>
      </c>
      <c r="BP95" s="74"/>
      <c r="BQ95" s="74"/>
      <c r="BR95" s="74"/>
      <c r="BS95" s="74"/>
      <c r="BT95" s="74"/>
      <c r="BU95" s="74"/>
      <c r="BV95" s="74"/>
      <c r="BW95" s="73"/>
      <c r="BX95" s="74"/>
      <c r="BY95" s="74"/>
      <c r="BZ95" s="74"/>
      <c r="CA95" s="73"/>
      <c r="CB95" s="74"/>
      <c r="CC95" s="74"/>
      <c r="CD95" s="74"/>
      <c r="CE95" s="73"/>
    </row>
    <row r="96" spans="1:83" x14ac:dyDescent="0.25">
      <c r="A96" s="16" t="s">
        <v>320</v>
      </c>
      <c r="B96" s="77">
        <f t="shared" si="97"/>
        <v>567.70000000000005</v>
      </c>
      <c r="C96" s="77">
        <f t="shared" si="98"/>
        <v>567.70000000000005</v>
      </c>
      <c r="D96" s="77">
        <f t="shared" si="99"/>
        <v>567.70000000000005</v>
      </c>
      <c r="E96" s="77"/>
      <c r="F96" s="77">
        <f t="shared" si="100"/>
        <v>82.161469999999994</v>
      </c>
      <c r="G96" s="74">
        <f t="shared" si="114"/>
        <v>14.47269156244495</v>
      </c>
      <c r="H96" s="74"/>
      <c r="I96" s="74"/>
      <c r="J96" s="74"/>
      <c r="K96" s="74"/>
      <c r="L96" s="74"/>
      <c r="M96" s="74"/>
      <c r="N96" s="74"/>
      <c r="O96" s="74"/>
      <c r="P96" s="74"/>
      <c r="Q96" s="74"/>
      <c r="R96" s="74"/>
      <c r="S96" s="74"/>
      <c r="T96" s="74"/>
      <c r="U96" s="74"/>
      <c r="V96" s="74"/>
      <c r="W96" s="74"/>
      <c r="X96" s="74"/>
      <c r="Y96" s="74"/>
      <c r="Z96" s="74"/>
      <c r="AA96" s="74"/>
      <c r="AB96" s="74"/>
      <c r="AC96" s="74"/>
      <c r="AD96" s="74"/>
      <c r="AE96" s="73"/>
      <c r="AF96" s="74"/>
      <c r="AG96" s="74"/>
      <c r="AH96" s="74"/>
      <c r="AI96" s="73"/>
      <c r="AJ96" s="74"/>
      <c r="AK96" s="74"/>
      <c r="AL96" s="74"/>
      <c r="AM96" s="74"/>
      <c r="AN96" s="74"/>
      <c r="AO96" s="74"/>
      <c r="AP96" s="74"/>
      <c r="AQ96" s="74"/>
      <c r="AR96" s="74"/>
      <c r="AS96" s="74"/>
      <c r="AT96" s="74"/>
      <c r="AU96" s="74"/>
      <c r="AV96" s="74"/>
      <c r="AW96" s="74"/>
      <c r="AX96" s="74"/>
      <c r="AY96" s="74"/>
      <c r="AZ96" s="74"/>
      <c r="BA96" s="74"/>
      <c r="BB96" s="74"/>
      <c r="BC96" s="74"/>
      <c r="BD96" s="74"/>
      <c r="BE96" s="74"/>
      <c r="BF96" s="74"/>
      <c r="BG96" s="74"/>
      <c r="BH96" s="74"/>
      <c r="BI96" s="74"/>
      <c r="BJ96" s="74"/>
      <c r="BK96" s="74"/>
      <c r="BL96" s="74">
        <v>567.70000000000005</v>
      </c>
      <c r="BM96" s="74">
        <v>567.70000000000005</v>
      </c>
      <c r="BN96" s="74">
        <v>82.161469999999994</v>
      </c>
      <c r="BO96" s="74">
        <f t="shared" si="113"/>
        <v>14.47269156244495</v>
      </c>
      <c r="BP96" s="74"/>
      <c r="BQ96" s="74"/>
      <c r="BR96" s="74"/>
      <c r="BS96" s="74"/>
      <c r="BT96" s="74"/>
      <c r="BU96" s="74"/>
      <c r="BV96" s="74"/>
      <c r="BW96" s="73"/>
      <c r="BX96" s="74"/>
      <c r="BY96" s="74"/>
      <c r="BZ96" s="74"/>
      <c r="CA96" s="73"/>
      <c r="CB96" s="74"/>
      <c r="CC96" s="74"/>
      <c r="CD96" s="74"/>
      <c r="CE96" s="73"/>
    </row>
    <row r="97" spans="1:83" x14ac:dyDescent="0.25">
      <c r="A97" s="16" t="s">
        <v>321</v>
      </c>
      <c r="B97" s="77">
        <f t="shared" si="97"/>
        <v>567.70000000000005</v>
      </c>
      <c r="C97" s="77">
        <f t="shared" si="98"/>
        <v>567.70000000000005</v>
      </c>
      <c r="D97" s="77">
        <f t="shared" si="99"/>
        <v>567.70000000000005</v>
      </c>
      <c r="E97" s="77"/>
      <c r="F97" s="77">
        <f t="shared" si="100"/>
        <v>82.161469999999994</v>
      </c>
      <c r="G97" s="74">
        <f t="shared" si="114"/>
        <v>14.47269156244495</v>
      </c>
      <c r="H97" s="74"/>
      <c r="I97" s="74"/>
      <c r="J97" s="74"/>
      <c r="K97" s="74"/>
      <c r="L97" s="74"/>
      <c r="M97" s="74"/>
      <c r="N97" s="74"/>
      <c r="O97" s="74"/>
      <c r="P97" s="74"/>
      <c r="Q97" s="74"/>
      <c r="R97" s="74"/>
      <c r="S97" s="74"/>
      <c r="T97" s="74"/>
      <c r="U97" s="74"/>
      <c r="V97" s="74"/>
      <c r="W97" s="74"/>
      <c r="X97" s="74"/>
      <c r="Y97" s="74"/>
      <c r="Z97" s="74"/>
      <c r="AA97" s="74"/>
      <c r="AB97" s="74"/>
      <c r="AC97" s="74"/>
      <c r="AD97" s="74"/>
      <c r="AE97" s="73"/>
      <c r="AF97" s="74"/>
      <c r="AG97" s="74"/>
      <c r="AH97" s="74"/>
      <c r="AI97" s="73"/>
      <c r="AJ97" s="74"/>
      <c r="AK97" s="74"/>
      <c r="AL97" s="74"/>
      <c r="AM97" s="74"/>
      <c r="AN97" s="74"/>
      <c r="AO97" s="74"/>
      <c r="AP97" s="74"/>
      <c r="AQ97" s="74"/>
      <c r="AR97" s="74"/>
      <c r="AS97" s="74"/>
      <c r="AT97" s="74"/>
      <c r="AU97" s="74"/>
      <c r="AV97" s="74"/>
      <c r="AW97" s="74"/>
      <c r="AX97" s="74"/>
      <c r="AY97" s="74"/>
      <c r="AZ97" s="74"/>
      <c r="BA97" s="74"/>
      <c r="BB97" s="74"/>
      <c r="BC97" s="74"/>
      <c r="BD97" s="74"/>
      <c r="BE97" s="74"/>
      <c r="BF97" s="74"/>
      <c r="BG97" s="74"/>
      <c r="BH97" s="74"/>
      <c r="BI97" s="74"/>
      <c r="BJ97" s="74"/>
      <c r="BK97" s="74"/>
      <c r="BL97" s="74">
        <v>567.70000000000005</v>
      </c>
      <c r="BM97" s="74">
        <v>567.70000000000005</v>
      </c>
      <c r="BN97" s="74">
        <v>82.161469999999994</v>
      </c>
      <c r="BO97" s="74">
        <f t="shared" si="113"/>
        <v>14.47269156244495</v>
      </c>
      <c r="BP97" s="74"/>
      <c r="BQ97" s="74"/>
      <c r="BR97" s="74"/>
      <c r="BS97" s="74"/>
      <c r="BT97" s="74"/>
      <c r="BU97" s="74"/>
      <c r="BV97" s="74"/>
      <c r="BW97" s="73"/>
      <c r="BX97" s="74"/>
      <c r="BY97" s="74"/>
      <c r="BZ97" s="74"/>
      <c r="CA97" s="73"/>
      <c r="CB97" s="74"/>
      <c r="CC97" s="74"/>
      <c r="CD97" s="74"/>
      <c r="CE97" s="73"/>
    </row>
    <row r="98" spans="1:83" x14ac:dyDescent="0.25">
      <c r="A98" s="16" t="s">
        <v>322</v>
      </c>
      <c r="B98" s="77">
        <f t="shared" si="97"/>
        <v>567.70000000000005</v>
      </c>
      <c r="C98" s="77">
        <f t="shared" si="98"/>
        <v>567.70000000000005</v>
      </c>
      <c r="D98" s="77">
        <f t="shared" si="99"/>
        <v>567.70000000000005</v>
      </c>
      <c r="E98" s="77"/>
      <c r="F98" s="77">
        <f t="shared" si="100"/>
        <v>82.045360000000002</v>
      </c>
      <c r="G98" s="74">
        <f t="shared" si="114"/>
        <v>14.452238858552052</v>
      </c>
      <c r="H98" s="74"/>
      <c r="I98" s="74"/>
      <c r="J98" s="74"/>
      <c r="K98" s="74"/>
      <c r="L98" s="74"/>
      <c r="M98" s="74"/>
      <c r="N98" s="74"/>
      <c r="O98" s="74"/>
      <c r="P98" s="74"/>
      <c r="Q98" s="74"/>
      <c r="R98" s="74"/>
      <c r="S98" s="74"/>
      <c r="T98" s="74"/>
      <c r="U98" s="74"/>
      <c r="V98" s="74"/>
      <c r="W98" s="74"/>
      <c r="X98" s="74"/>
      <c r="Y98" s="74"/>
      <c r="Z98" s="74"/>
      <c r="AA98" s="74"/>
      <c r="AB98" s="74"/>
      <c r="AC98" s="74"/>
      <c r="AD98" s="74"/>
      <c r="AE98" s="73"/>
      <c r="AF98" s="74"/>
      <c r="AG98" s="74"/>
      <c r="AH98" s="74"/>
      <c r="AI98" s="73"/>
      <c r="AJ98" s="74"/>
      <c r="AK98" s="74"/>
      <c r="AL98" s="74"/>
      <c r="AM98" s="74"/>
      <c r="AN98" s="74"/>
      <c r="AO98" s="74"/>
      <c r="AP98" s="74"/>
      <c r="AQ98" s="74"/>
      <c r="AR98" s="74"/>
      <c r="AS98" s="74"/>
      <c r="AT98" s="74"/>
      <c r="AU98" s="74"/>
      <c r="AV98" s="74"/>
      <c r="AW98" s="74"/>
      <c r="AX98" s="74"/>
      <c r="AY98" s="74"/>
      <c r="AZ98" s="74"/>
      <c r="BA98" s="74"/>
      <c r="BB98" s="74"/>
      <c r="BC98" s="74"/>
      <c r="BD98" s="74"/>
      <c r="BE98" s="74"/>
      <c r="BF98" s="74"/>
      <c r="BG98" s="74"/>
      <c r="BH98" s="74"/>
      <c r="BI98" s="74"/>
      <c r="BJ98" s="74"/>
      <c r="BK98" s="74"/>
      <c r="BL98" s="74">
        <v>567.70000000000005</v>
      </c>
      <c r="BM98" s="74">
        <v>567.70000000000005</v>
      </c>
      <c r="BN98" s="74">
        <v>82.045360000000002</v>
      </c>
      <c r="BO98" s="74">
        <f t="shared" si="113"/>
        <v>14.452238858552052</v>
      </c>
      <c r="BP98" s="74"/>
      <c r="BQ98" s="74"/>
      <c r="BR98" s="74"/>
      <c r="BS98" s="74"/>
      <c r="BT98" s="74"/>
      <c r="BU98" s="74"/>
      <c r="BV98" s="74"/>
      <c r="BW98" s="73"/>
      <c r="BX98" s="74"/>
      <c r="BY98" s="74"/>
      <c r="BZ98" s="74"/>
      <c r="CA98" s="73"/>
      <c r="CB98" s="74"/>
      <c r="CC98" s="74"/>
      <c r="CD98" s="74"/>
      <c r="CE98" s="73"/>
    </row>
    <row r="99" spans="1:83" s="5" customFormat="1" ht="31.5" x14ac:dyDescent="0.25">
      <c r="A99" s="80" t="s">
        <v>154</v>
      </c>
      <c r="B99" s="76">
        <f t="shared" si="97"/>
        <v>243369.20000000004</v>
      </c>
      <c r="C99" s="76">
        <f t="shared" si="98"/>
        <v>257087.40000000005</v>
      </c>
      <c r="D99" s="76">
        <f t="shared" si="99"/>
        <v>257087.40000000005</v>
      </c>
      <c r="E99" s="76"/>
      <c r="F99" s="76">
        <f t="shared" si="100"/>
        <v>52915.62283</v>
      </c>
      <c r="G99" s="72">
        <f t="shared" si="114"/>
        <v>20.582736777453889</v>
      </c>
      <c r="H99" s="72">
        <f>SUM(H100:H103)</f>
        <v>1098.5</v>
      </c>
      <c r="I99" s="72">
        <f>SUM(I100:I103)</f>
        <v>15625.2</v>
      </c>
      <c r="J99" s="72">
        <f>SUM(J100:J103)</f>
        <v>2263.1166600000001</v>
      </c>
      <c r="K99" s="72">
        <f>J99/I99*100</f>
        <v>14.483761231856231</v>
      </c>
      <c r="L99" s="72">
        <f>SUM(L100:L103)</f>
        <v>10.9</v>
      </c>
      <c r="M99" s="72">
        <f>SUM(M100:M103)</f>
        <v>16.399999999999999</v>
      </c>
      <c r="N99" s="72">
        <f>SUM(N100:N103)</f>
        <v>2.1800000000000002</v>
      </c>
      <c r="O99" s="72">
        <f t="shared" ref="O99:O100" si="115">N99/M99*100</f>
        <v>13.292682926829272</v>
      </c>
      <c r="P99" s="72">
        <f>SUM(P100:P103)</f>
        <v>35.9</v>
      </c>
      <c r="Q99" s="72">
        <f>SUM(Q100:Q103)</f>
        <v>0</v>
      </c>
      <c r="R99" s="72">
        <f>SUM(R100:R103)</f>
        <v>0</v>
      </c>
      <c r="S99" s="72"/>
      <c r="T99" s="72">
        <f>SUM(T100:T103)</f>
        <v>66</v>
      </c>
      <c r="U99" s="72">
        <f>SUM(U100:U103)</f>
        <v>66</v>
      </c>
      <c r="V99" s="72">
        <f>SUM(V100:V103)</f>
        <v>7.6660000000000004</v>
      </c>
      <c r="W99" s="72">
        <f>V99/U99*100</f>
        <v>11.615151515151515</v>
      </c>
      <c r="X99" s="72">
        <f>SUM(X100:X103)</f>
        <v>25.4</v>
      </c>
      <c r="Y99" s="72">
        <f>SUM(Y100:Y103)</f>
        <v>21.2</v>
      </c>
      <c r="Z99" s="72">
        <f>SUM(Z100:Z103)</f>
        <v>1.2829999999999999</v>
      </c>
      <c r="AA99" s="72">
        <f>Z99/Y99*100</f>
        <v>6.0518867924528301</v>
      </c>
      <c r="AB99" s="72">
        <f>SUM(AB100:AB103)</f>
        <v>844.2</v>
      </c>
      <c r="AC99" s="72">
        <f>SUM(AC100:AC103)</f>
        <v>70.3</v>
      </c>
      <c r="AD99" s="72">
        <f>SUM(AD100:AD103)</f>
        <v>0</v>
      </c>
      <c r="AE99" s="72">
        <f>AD99/AC99*100</f>
        <v>0</v>
      </c>
      <c r="AF99" s="72">
        <f>SUM(AF100:AF103)</f>
        <v>26838.9</v>
      </c>
      <c r="AG99" s="72">
        <f>SUM(AG100:AG103)</f>
        <v>26838.9</v>
      </c>
      <c r="AH99" s="72">
        <f>SUM(AH100:AH103)</f>
        <v>5400</v>
      </c>
      <c r="AI99" s="72">
        <f>AH99/AG99*100</f>
        <v>20.120049629455753</v>
      </c>
      <c r="AJ99" s="72">
        <f>SUM(AJ100:AJ103)</f>
        <v>193278.3</v>
      </c>
      <c r="AK99" s="72">
        <f>SUM(AK100:AK103)</f>
        <v>193278.3</v>
      </c>
      <c r="AL99" s="72">
        <f>SUM(AL100:AL103)</f>
        <v>40500</v>
      </c>
      <c r="AM99" s="72">
        <f>AL99/AK99*100</f>
        <v>20.95424059503835</v>
      </c>
      <c r="AN99" s="72">
        <f>SUM(AN100:AN103)</f>
        <v>657.2</v>
      </c>
      <c r="AO99" s="72">
        <f>SUM(AO100:AO103)</f>
        <v>657.2</v>
      </c>
      <c r="AP99" s="72">
        <f>SUM(AP100:AP103)</f>
        <v>90.093229999999991</v>
      </c>
      <c r="AQ99" s="71">
        <f>AP99/AO99*100</f>
        <v>13.708647291539863</v>
      </c>
      <c r="AR99" s="72">
        <f t="shared" ref="AR99" si="116">SUM(AR100:AR103)</f>
        <v>0</v>
      </c>
      <c r="AS99" s="72">
        <f t="shared" ref="AS99:BF99" si="117">SUM(AS100:AS103)</f>
        <v>0</v>
      </c>
      <c r="AT99" s="72">
        <f t="shared" si="117"/>
        <v>0</v>
      </c>
      <c r="AU99" s="72">
        <f t="shared" si="117"/>
        <v>0</v>
      </c>
      <c r="AV99" s="72">
        <f t="shared" ref="AV99" si="118">SUM(AV100:AV103)</f>
        <v>657.2</v>
      </c>
      <c r="AW99" s="72">
        <f t="shared" si="117"/>
        <v>657.2</v>
      </c>
      <c r="AX99" s="72">
        <f t="shared" si="117"/>
        <v>117.04217999999999</v>
      </c>
      <c r="AY99" s="72">
        <f t="shared" si="117"/>
        <v>17.809217894096165</v>
      </c>
      <c r="AZ99" s="72">
        <f t="shared" ref="AZ99" si="119">SUM(AZ100:AZ103)</f>
        <v>657.2</v>
      </c>
      <c r="BA99" s="72">
        <f t="shared" si="117"/>
        <v>657.2</v>
      </c>
      <c r="BB99" s="72">
        <f t="shared" si="117"/>
        <v>30.129650000000002</v>
      </c>
      <c r="BC99" s="72">
        <f t="shared" si="117"/>
        <v>4.5845480827754113</v>
      </c>
      <c r="BD99" s="72">
        <f t="shared" ref="BD99" si="120">SUM(BD100:BD103)</f>
        <v>751.1</v>
      </c>
      <c r="BE99" s="72">
        <f t="shared" si="117"/>
        <v>751.1</v>
      </c>
      <c r="BF99" s="72">
        <f t="shared" si="117"/>
        <v>187.8</v>
      </c>
      <c r="BG99" s="72">
        <f>BF99/BE99*100</f>
        <v>25.003328451604311</v>
      </c>
      <c r="BH99" s="72">
        <f t="shared" ref="BH99" si="121">SUM(BH100:BH103)</f>
        <v>0</v>
      </c>
      <c r="BI99" s="72">
        <f t="shared" ref="BI99:BN99" si="122">SUM(BI100:BI103)</f>
        <v>0</v>
      </c>
      <c r="BJ99" s="72">
        <f t="shared" si="122"/>
        <v>0</v>
      </c>
      <c r="BK99" s="72">
        <f t="shared" si="122"/>
        <v>0</v>
      </c>
      <c r="BL99" s="72">
        <v>1703.1000000000001</v>
      </c>
      <c r="BM99" s="72">
        <f t="shared" si="122"/>
        <v>1703.1000000000001</v>
      </c>
      <c r="BN99" s="72">
        <f t="shared" si="122"/>
        <v>291.36211000000003</v>
      </c>
      <c r="BO99" s="71">
        <f t="shared" si="113"/>
        <v>17.10775115965005</v>
      </c>
      <c r="BP99" s="72">
        <f>SUM(BP100:BP103)</f>
        <v>16349.7</v>
      </c>
      <c r="BQ99" s="72">
        <f>SUM(BQ100:BQ103)</f>
        <v>16349.7</v>
      </c>
      <c r="BR99" s="72">
        <f>SUM(BR100:BR103)</f>
        <v>4024.95</v>
      </c>
      <c r="BS99" s="72">
        <f>BR99/BQ99*100</f>
        <v>24.617882896933889</v>
      </c>
      <c r="BT99" s="72">
        <f>SUM(BT100:BT103)</f>
        <v>388.6</v>
      </c>
      <c r="BU99" s="72">
        <f>SUM(BU100:BU103)</f>
        <v>388.6</v>
      </c>
      <c r="BV99" s="72">
        <f>SUM(BV100:BV103)</f>
        <v>0</v>
      </c>
      <c r="BW99" s="72">
        <f>BV99/BU99*100</f>
        <v>0</v>
      </c>
      <c r="BX99" s="72">
        <f>SUM(BX100:BX103)</f>
        <v>7</v>
      </c>
      <c r="BY99" s="72">
        <f>SUM(BY100:BY103)</f>
        <v>7</v>
      </c>
      <c r="BZ99" s="72">
        <f>SUM(BZ100:BZ103)</f>
        <v>0</v>
      </c>
      <c r="CA99" s="72">
        <f>BZ99/BY99*100</f>
        <v>0</v>
      </c>
      <c r="CB99" s="72"/>
      <c r="CC99" s="72"/>
      <c r="CD99" s="72"/>
      <c r="CE99" s="72"/>
    </row>
    <row r="100" spans="1:83" ht="26.25" customHeight="1" x14ac:dyDescent="0.25">
      <c r="A100" s="16" t="s">
        <v>153</v>
      </c>
      <c r="B100" s="77">
        <f t="shared" si="97"/>
        <v>241666.10000000003</v>
      </c>
      <c r="C100" s="77">
        <f t="shared" si="98"/>
        <v>255384.30000000005</v>
      </c>
      <c r="D100" s="77">
        <f t="shared" si="99"/>
        <v>255384.30000000005</v>
      </c>
      <c r="E100" s="77"/>
      <c r="F100" s="77">
        <f t="shared" si="100"/>
        <v>52624.260719999998</v>
      </c>
      <c r="G100" s="73">
        <f t="shared" si="114"/>
        <v>20.605910668745096</v>
      </c>
      <c r="H100" s="73">
        <v>1098.5</v>
      </c>
      <c r="I100" s="73">
        <v>15625.2</v>
      </c>
      <c r="J100" s="73">
        <v>2263.1166600000001</v>
      </c>
      <c r="K100" s="73">
        <f>J100/I100*100</f>
        <v>14.483761231856231</v>
      </c>
      <c r="L100" s="73">
        <v>10.9</v>
      </c>
      <c r="M100" s="73">
        <v>16.399999999999999</v>
      </c>
      <c r="N100" s="73">
        <v>2.1800000000000002</v>
      </c>
      <c r="O100" s="73">
        <f t="shared" si="115"/>
        <v>13.292682926829272</v>
      </c>
      <c r="P100" s="73">
        <v>35.9</v>
      </c>
      <c r="Q100" s="73"/>
      <c r="R100" s="73"/>
      <c r="S100" s="73"/>
      <c r="T100" s="73">
        <v>66</v>
      </c>
      <c r="U100" s="73">
        <v>66</v>
      </c>
      <c r="V100" s="73">
        <v>7.6660000000000004</v>
      </c>
      <c r="W100" s="73">
        <f>V100/U100*100</f>
        <v>11.615151515151515</v>
      </c>
      <c r="X100" s="73">
        <v>25.4</v>
      </c>
      <c r="Y100" s="73">
        <v>21.2</v>
      </c>
      <c r="Z100" s="73">
        <v>1.2829999999999999</v>
      </c>
      <c r="AA100" s="73">
        <f>Z100/Y100*100</f>
        <v>6.0518867924528301</v>
      </c>
      <c r="AB100" s="73">
        <v>844.2</v>
      </c>
      <c r="AC100" s="73">
        <v>70.3</v>
      </c>
      <c r="AD100" s="73">
        <v>0</v>
      </c>
      <c r="AE100" s="73">
        <f>AD100/AC100*100</f>
        <v>0</v>
      </c>
      <c r="AF100" s="73">
        <v>26838.9</v>
      </c>
      <c r="AG100" s="73">
        <v>26838.9</v>
      </c>
      <c r="AH100" s="73">
        <v>5400</v>
      </c>
      <c r="AI100" s="73">
        <f>AH100/AG100*100</f>
        <v>20.120049629455753</v>
      </c>
      <c r="AJ100" s="73">
        <v>193278.3</v>
      </c>
      <c r="AK100" s="73">
        <v>193278.3</v>
      </c>
      <c r="AL100" s="73">
        <v>40500</v>
      </c>
      <c r="AM100" s="73">
        <f>AL100/AK100*100</f>
        <v>20.95424059503835</v>
      </c>
      <c r="AN100" s="73">
        <v>657.2</v>
      </c>
      <c r="AO100" s="73">
        <v>657.2</v>
      </c>
      <c r="AP100" s="73">
        <v>90.093229999999991</v>
      </c>
      <c r="AQ100" s="74">
        <f>AP100/AO100*100</f>
        <v>13.708647291539863</v>
      </c>
      <c r="AR100" s="74"/>
      <c r="AS100" s="74"/>
      <c r="AT100" s="73"/>
      <c r="AU100" s="73"/>
      <c r="AV100" s="73">
        <v>657.2</v>
      </c>
      <c r="AW100" s="73">
        <v>657.2</v>
      </c>
      <c r="AX100" s="73">
        <v>117.04217999999999</v>
      </c>
      <c r="AY100" s="73">
        <f>AX100/AW100*100</f>
        <v>17.809217894096165</v>
      </c>
      <c r="AZ100" s="73">
        <v>657.2</v>
      </c>
      <c r="BA100" s="73">
        <v>657.2</v>
      </c>
      <c r="BB100" s="73">
        <v>30.129650000000002</v>
      </c>
      <c r="BC100" s="73">
        <f>BB100/BA100*100</f>
        <v>4.5845480827754113</v>
      </c>
      <c r="BD100" s="73">
        <v>751.1</v>
      </c>
      <c r="BE100" s="73">
        <v>751.1</v>
      </c>
      <c r="BF100" s="73">
        <v>187.8</v>
      </c>
      <c r="BG100" s="73">
        <f>BF100/BE100*100</f>
        <v>25.003328451604311</v>
      </c>
      <c r="BH100" s="73"/>
      <c r="BI100" s="73"/>
      <c r="BJ100" s="73"/>
      <c r="BK100" s="73"/>
      <c r="BL100" s="73"/>
      <c r="BM100" s="73"/>
      <c r="BN100" s="73"/>
      <c r="BO100" s="74"/>
      <c r="BP100" s="73">
        <v>16349.7</v>
      </c>
      <c r="BQ100" s="73">
        <v>16349.7</v>
      </c>
      <c r="BR100" s="73">
        <v>4024.95</v>
      </c>
      <c r="BS100" s="73">
        <f>BR100/BQ100*100</f>
        <v>24.617882896933889</v>
      </c>
      <c r="BT100" s="73">
        <v>388.6</v>
      </c>
      <c r="BU100" s="73">
        <v>388.6</v>
      </c>
      <c r="BV100" s="73">
        <v>0</v>
      </c>
      <c r="BW100" s="73">
        <f>BV100/BU100*100</f>
        <v>0</v>
      </c>
      <c r="BX100" s="73">
        <v>7</v>
      </c>
      <c r="BY100" s="73">
        <v>7</v>
      </c>
      <c r="BZ100" s="73">
        <v>0</v>
      </c>
      <c r="CA100" s="73">
        <f>BZ100/BY100*100</f>
        <v>0</v>
      </c>
      <c r="CB100" s="73"/>
      <c r="CC100" s="73"/>
      <c r="CD100" s="73"/>
      <c r="CE100" s="73"/>
    </row>
    <row r="101" spans="1:83" x14ac:dyDescent="0.25">
      <c r="A101" s="16" t="s">
        <v>152</v>
      </c>
      <c r="B101" s="77">
        <f t="shared" si="97"/>
        <v>567.70000000000005</v>
      </c>
      <c r="C101" s="77">
        <f t="shared" si="98"/>
        <v>567.70000000000005</v>
      </c>
      <c r="D101" s="77">
        <f t="shared" si="99"/>
        <v>567.70000000000005</v>
      </c>
      <c r="E101" s="77"/>
      <c r="F101" s="77">
        <f t="shared" si="100"/>
        <v>109.681</v>
      </c>
      <c r="G101" s="74">
        <f t="shared" si="114"/>
        <v>19.320239563149549</v>
      </c>
      <c r="H101" s="74"/>
      <c r="I101" s="74"/>
      <c r="J101" s="74"/>
      <c r="K101" s="74"/>
      <c r="L101" s="74"/>
      <c r="M101" s="74"/>
      <c r="N101" s="74"/>
      <c r="O101" s="73"/>
      <c r="P101" s="74"/>
      <c r="Q101" s="74"/>
      <c r="R101" s="74"/>
      <c r="S101" s="74"/>
      <c r="T101" s="74"/>
      <c r="U101" s="74"/>
      <c r="V101" s="74"/>
      <c r="W101" s="74"/>
      <c r="X101" s="74"/>
      <c r="Y101" s="74"/>
      <c r="Z101" s="74"/>
      <c r="AA101" s="73"/>
      <c r="AB101" s="74"/>
      <c r="AC101" s="74"/>
      <c r="AD101" s="74"/>
      <c r="AE101" s="73"/>
      <c r="AF101" s="74"/>
      <c r="AG101" s="74"/>
      <c r="AH101" s="74"/>
      <c r="AI101" s="74"/>
      <c r="AJ101" s="74"/>
      <c r="AK101" s="74"/>
      <c r="AL101" s="74"/>
      <c r="AM101" s="73"/>
      <c r="AN101" s="74"/>
      <c r="AO101" s="74"/>
      <c r="AP101" s="74"/>
      <c r="AQ101" s="74"/>
      <c r="AR101" s="74"/>
      <c r="AS101" s="74"/>
      <c r="AT101" s="74"/>
      <c r="AU101" s="74"/>
      <c r="AV101" s="74"/>
      <c r="AW101" s="74"/>
      <c r="AX101" s="74"/>
      <c r="AY101" s="74"/>
      <c r="AZ101" s="74"/>
      <c r="BA101" s="74"/>
      <c r="BB101" s="74"/>
      <c r="BC101" s="74"/>
      <c r="BD101" s="74"/>
      <c r="BE101" s="74"/>
      <c r="BF101" s="74"/>
      <c r="BG101" s="73"/>
      <c r="BH101" s="74"/>
      <c r="BI101" s="74"/>
      <c r="BJ101" s="74"/>
      <c r="BK101" s="74"/>
      <c r="BL101" s="74">
        <v>567.70000000000005</v>
      </c>
      <c r="BM101" s="74">
        <v>567.70000000000005</v>
      </c>
      <c r="BN101" s="74">
        <v>109.681</v>
      </c>
      <c r="BO101" s="74">
        <f>BN101/BM101*100</f>
        <v>19.320239563149549</v>
      </c>
      <c r="BP101" s="74"/>
      <c r="BQ101" s="74"/>
      <c r="BR101" s="74"/>
      <c r="BS101" s="73"/>
      <c r="BT101" s="74"/>
      <c r="BU101" s="74"/>
      <c r="BV101" s="74"/>
      <c r="BW101" s="73"/>
      <c r="BX101" s="74"/>
      <c r="BY101" s="74"/>
      <c r="BZ101" s="74"/>
      <c r="CA101" s="73"/>
      <c r="CB101" s="74"/>
      <c r="CC101" s="74"/>
      <c r="CD101" s="74"/>
      <c r="CE101" s="73"/>
    </row>
    <row r="102" spans="1:83" x14ac:dyDescent="0.25">
      <c r="A102" s="16" t="s">
        <v>325</v>
      </c>
      <c r="B102" s="77">
        <f t="shared" si="97"/>
        <v>567.70000000000005</v>
      </c>
      <c r="C102" s="77">
        <f t="shared" si="98"/>
        <v>567.70000000000005</v>
      </c>
      <c r="D102" s="77">
        <f t="shared" si="99"/>
        <v>567.70000000000005</v>
      </c>
      <c r="E102" s="77"/>
      <c r="F102" s="77">
        <f t="shared" si="100"/>
        <v>90.042199999999994</v>
      </c>
      <c r="G102" s="74">
        <f t="shared" si="114"/>
        <v>15.860877223885852</v>
      </c>
      <c r="H102" s="74"/>
      <c r="I102" s="74"/>
      <c r="J102" s="74"/>
      <c r="K102" s="74"/>
      <c r="L102" s="74"/>
      <c r="M102" s="74"/>
      <c r="N102" s="74"/>
      <c r="O102" s="73"/>
      <c r="P102" s="74"/>
      <c r="Q102" s="74"/>
      <c r="R102" s="74"/>
      <c r="S102" s="74"/>
      <c r="T102" s="74"/>
      <c r="U102" s="74"/>
      <c r="V102" s="74"/>
      <c r="W102" s="74"/>
      <c r="X102" s="74"/>
      <c r="Y102" s="74"/>
      <c r="Z102" s="74"/>
      <c r="AA102" s="73"/>
      <c r="AB102" s="74"/>
      <c r="AC102" s="74"/>
      <c r="AD102" s="74"/>
      <c r="AE102" s="73"/>
      <c r="AF102" s="74"/>
      <c r="AG102" s="74"/>
      <c r="AH102" s="74"/>
      <c r="AI102" s="74"/>
      <c r="AJ102" s="74"/>
      <c r="AK102" s="74"/>
      <c r="AL102" s="74"/>
      <c r="AM102" s="73"/>
      <c r="AN102" s="74"/>
      <c r="AO102" s="74"/>
      <c r="AP102" s="74"/>
      <c r="AQ102" s="74"/>
      <c r="AR102" s="74"/>
      <c r="AS102" s="74"/>
      <c r="AT102" s="74"/>
      <c r="AU102" s="74"/>
      <c r="AV102" s="74"/>
      <c r="AW102" s="74"/>
      <c r="AX102" s="74"/>
      <c r="AY102" s="74"/>
      <c r="AZ102" s="74"/>
      <c r="BA102" s="74"/>
      <c r="BB102" s="74"/>
      <c r="BC102" s="74"/>
      <c r="BD102" s="74"/>
      <c r="BE102" s="74"/>
      <c r="BF102" s="74"/>
      <c r="BG102" s="73"/>
      <c r="BH102" s="74"/>
      <c r="BI102" s="74"/>
      <c r="BJ102" s="74"/>
      <c r="BK102" s="74"/>
      <c r="BL102" s="74">
        <v>567.70000000000005</v>
      </c>
      <c r="BM102" s="74">
        <v>567.70000000000005</v>
      </c>
      <c r="BN102" s="74">
        <v>90.042199999999994</v>
      </c>
      <c r="BO102" s="74">
        <f>BN102/BM102*100</f>
        <v>15.860877223885852</v>
      </c>
      <c r="BP102" s="74"/>
      <c r="BQ102" s="74"/>
      <c r="BR102" s="74"/>
      <c r="BS102" s="73"/>
      <c r="BT102" s="74"/>
      <c r="BU102" s="74"/>
      <c r="BV102" s="74"/>
      <c r="BW102" s="73"/>
      <c r="BX102" s="74"/>
      <c r="BY102" s="74"/>
      <c r="BZ102" s="74"/>
      <c r="CA102" s="73"/>
      <c r="CB102" s="74"/>
      <c r="CC102" s="74"/>
      <c r="CD102" s="74"/>
      <c r="CE102" s="73"/>
    </row>
    <row r="103" spans="1:83" x14ac:dyDescent="0.25">
      <c r="A103" s="16" t="s">
        <v>326</v>
      </c>
      <c r="B103" s="77">
        <f t="shared" si="97"/>
        <v>567.70000000000005</v>
      </c>
      <c r="C103" s="77">
        <f t="shared" si="98"/>
        <v>567.70000000000005</v>
      </c>
      <c r="D103" s="77">
        <f t="shared" si="99"/>
        <v>567.70000000000005</v>
      </c>
      <c r="E103" s="77"/>
      <c r="F103" s="77">
        <f t="shared" si="100"/>
        <v>91.63891000000001</v>
      </c>
      <c r="G103" s="74">
        <f t="shared" si="114"/>
        <v>16.142136691914743</v>
      </c>
      <c r="H103" s="74"/>
      <c r="I103" s="74"/>
      <c r="J103" s="74"/>
      <c r="K103" s="74"/>
      <c r="L103" s="74"/>
      <c r="M103" s="74"/>
      <c r="N103" s="74"/>
      <c r="O103" s="73"/>
      <c r="P103" s="74"/>
      <c r="Q103" s="74"/>
      <c r="R103" s="74"/>
      <c r="S103" s="74"/>
      <c r="T103" s="74"/>
      <c r="U103" s="74"/>
      <c r="V103" s="74"/>
      <c r="W103" s="74"/>
      <c r="X103" s="74"/>
      <c r="Y103" s="74"/>
      <c r="Z103" s="74"/>
      <c r="AA103" s="73"/>
      <c r="AB103" s="74"/>
      <c r="AC103" s="74"/>
      <c r="AD103" s="74"/>
      <c r="AE103" s="73"/>
      <c r="AF103" s="74"/>
      <c r="AG103" s="74"/>
      <c r="AH103" s="74"/>
      <c r="AI103" s="74"/>
      <c r="AJ103" s="74"/>
      <c r="AK103" s="74"/>
      <c r="AL103" s="74"/>
      <c r="AM103" s="73"/>
      <c r="AN103" s="74"/>
      <c r="AO103" s="74"/>
      <c r="AP103" s="74"/>
      <c r="AQ103" s="74"/>
      <c r="AR103" s="74"/>
      <c r="AS103" s="74"/>
      <c r="AT103" s="74"/>
      <c r="AU103" s="74"/>
      <c r="AV103" s="74"/>
      <c r="AW103" s="74"/>
      <c r="AX103" s="74"/>
      <c r="AY103" s="74"/>
      <c r="AZ103" s="74"/>
      <c r="BA103" s="74"/>
      <c r="BB103" s="74"/>
      <c r="BC103" s="74"/>
      <c r="BD103" s="74"/>
      <c r="BE103" s="74"/>
      <c r="BF103" s="74"/>
      <c r="BG103" s="73"/>
      <c r="BH103" s="74"/>
      <c r="BI103" s="74"/>
      <c r="BJ103" s="74"/>
      <c r="BK103" s="74"/>
      <c r="BL103" s="74">
        <v>567.70000000000005</v>
      </c>
      <c r="BM103" s="74">
        <v>567.70000000000005</v>
      </c>
      <c r="BN103" s="74">
        <v>91.63891000000001</v>
      </c>
      <c r="BO103" s="74">
        <f>BN103/BM103*100</f>
        <v>16.142136691914743</v>
      </c>
      <c r="BP103" s="74"/>
      <c r="BQ103" s="74"/>
      <c r="BR103" s="74"/>
      <c r="BS103" s="73"/>
      <c r="BT103" s="74"/>
      <c r="BU103" s="74"/>
      <c r="BV103" s="74"/>
      <c r="BW103" s="73"/>
      <c r="BX103" s="74"/>
      <c r="BY103" s="74"/>
      <c r="BZ103" s="74"/>
      <c r="CA103" s="73"/>
      <c r="CB103" s="74"/>
      <c r="CC103" s="74"/>
      <c r="CD103" s="74"/>
      <c r="CE103" s="73"/>
    </row>
    <row r="104" spans="1:83" s="5" customFormat="1" ht="31.5" x14ac:dyDescent="0.25">
      <c r="A104" s="80" t="s">
        <v>157</v>
      </c>
      <c r="B104" s="76">
        <f t="shared" si="97"/>
        <v>335695.70000000013</v>
      </c>
      <c r="C104" s="76">
        <f t="shared" si="98"/>
        <v>351253.70000000013</v>
      </c>
      <c r="D104" s="76">
        <f t="shared" si="99"/>
        <v>351253.70000000013</v>
      </c>
      <c r="E104" s="76"/>
      <c r="F104" s="76">
        <f t="shared" si="100"/>
        <v>69221.527689999988</v>
      </c>
      <c r="G104" s="72">
        <f t="shared" si="114"/>
        <v>19.706988905739632</v>
      </c>
      <c r="H104" s="72">
        <f>SUM(H105:H115)</f>
        <v>2461.9</v>
      </c>
      <c r="I104" s="72">
        <f>SUM(I105:I115)</f>
        <v>19975.2</v>
      </c>
      <c r="J104" s="72">
        <f>SUM(J105:J115)</f>
        <v>3289.4902999999999</v>
      </c>
      <c r="K104" s="72">
        <f>J104/I104*100</f>
        <v>16.467871660859466</v>
      </c>
      <c r="L104" s="72">
        <f>SUM(L105:L115)</f>
        <v>32.700000000000003</v>
      </c>
      <c r="M104" s="72">
        <f>SUM(M105:M115)</f>
        <v>49.2</v>
      </c>
      <c r="N104" s="72">
        <f>SUM(N105:N115)</f>
        <v>6.54</v>
      </c>
      <c r="O104" s="72">
        <f>N104/M104*100</f>
        <v>13.292682926829267</v>
      </c>
      <c r="P104" s="72">
        <f>SUM(P105:P115)</f>
        <v>210.2</v>
      </c>
      <c r="Q104" s="72">
        <f>SUM(Q105:Q115)</f>
        <v>0</v>
      </c>
      <c r="R104" s="72">
        <f>SUM(R105:R115)</f>
        <v>0</v>
      </c>
      <c r="S104" s="72"/>
      <c r="T104" s="72">
        <f>SUM(T105:T115)</f>
        <v>132</v>
      </c>
      <c r="U104" s="72">
        <f>SUM(U105:U115)</f>
        <v>132</v>
      </c>
      <c r="V104" s="72">
        <f>SUM(V105:V115)</f>
        <v>26.362380000000002</v>
      </c>
      <c r="W104" s="72">
        <f>V104/U104*100</f>
        <v>19.971499999999999</v>
      </c>
      <c r="X104" s="72">
        <f>SUM(X105:X115)</f>
        <v>52.9</v>
      </c>
      <c r="Y104" s="72">
        <f>SUM(Y105:Y115)</f>
        <v>44.1</v>
      </c>
      <c r="Z104" s="72">
        <f>SUM(Z105:Z115)</f>
        <v>0.62909000000000004</v>
      </c>
      <c r="AA104" s="72">
        <f>Z104/Y104*100</f>
        <v>1.4265079365079365</v>
      </c>
      <c r="AB104" s="72">
        <f>SUM(AB105:AB115)</f>
        <v>1912.1</v>
      </c>
      <c r="AC104" s="72">
        <f>SUM(AC105:AC115)</f>
        <v>159.30000000000001</v>
      </c>
      <c r="AD104" s="72">
        <f>SUM(AD105:AD115)</f>
        <v>11</v>
      </c>
      <c r="AE104" s="72">
        <f>AD104/AC104*100</f>
        <v>6.9052102950408036</v>
      </c>
      <c r="AF104" s="72">
        <f>SUM(AF105:AF115)</f>
        <v>48998.2</v>
      </c>
      <c r="AG104" s="72">
        <f>SUM(AG105:AG115)</f>
        <v>48998.2</v>
      </c>
      <c r="AH104" s="72">
        <f>SUM(AH105:AH115)</f>
        <v>10876.726349999999</v>
      </c>
      <c r="AI104" s="72">
        <f>AH104/AG104*100</f>
        <v>22.198216158960939</v>
      </c>
      <c r="AJ104" s="72">
        <f>SUM(AJ105:AJ115)</f>
        <v>252505.4</v>
      </c>
      <c r="AK104" s="72">
        <f>SUM(AK105:AK115)</f>
        <v>252505.4</v>
      </c>
      <c r="AL104" s="72">
        <f>SUM(AL105:AL115)</f>
        <v>48548.817499999997</v>
      </c>
      <c r="AM104" s="72">
        <f>AL104/AK104*100</f>
        <v>19.226843267510318</v>
      </c>
      <c r="AN104" s="72">
        <f>SUM(AN105:AN115)</f>
        <v>657.2</v>
      </c>
      <c r="AO104" s="72">
        <f>SUM(AO105:AO115)</f>
        <v>657.2</v>
      </c>
      <c r="AP104" s="72">
        <f>SUM(AP105:AP115)</f>
        <v>164.3</v>
      </c>
      <c r="AQ104" s="71">
        <f>AP104/AO104*100</f>
        <v>25</v>
      </c>
      <c r="AR104" s="72">
        <f t="shared" ref="AR104" si="123">SUM(AR105:AR115)</f>
        <v>0</v>
      </c>
      <c r="AS104" s="72">
        <f t="shared" ref="AS104:BF104" si="124">SUM(AS105:AS115)</f>
        <v>0</v>
      </c>
      <c r="AT104" s="72">
        <f t="shared" si="124"/>
        <v>0</v>
      </c>
      <c r="AU104" s="72">
        <f t="shared" si="124"/>
        <v>0</v>
      </c>
      <c r="AV104" s="72">
        <f t="shared" ref="AV104" si="125">SUM(AV105:AV115)</f>
        <v>657.2</v>
      </c>
      <c r="AW104" s="72">
        <f t="shared" si="124"/>
        <v>657.2</v>
      </c>
      <c r="AX104" s="72">
        <f t="shared" si="124"/>
        <v>154.85345999999998</v>
      </c>
      <c r="AY104" s="72">
        <f t="shared" si="124"/>
        <v>23.56260803408399</v>
      </c>
      <c r="AZ104" s="72">
        <f t="shared" ref="AZ104" si="126">SUM(AZ105:AZ115)</f>
        <v>657.2</v>
      </c>
      <c r="BA104" s="72">
        <f t="shared" si="124"/>
        <v>657.2</v>
      </c>
      <c r="BB104" s="72">
        <f t="shared" si="124"/>
        <v>102.6994</v>
      </c>
      <c r="BC104" s="72">
        <f t="shared" si="124"/>
        <v>15.626810712111988</v>
      </c>
      <c r="BD104" s="72">
        <f t="shared" ref="BD104" si="127">SUM(BD105:BD115)</f>
        <v>1095.2</v>
      </c>
      <c r="BE104" s="72">
        <f t="shared" si="124"/>
        <v>1095.2</v>
      </c>
      <c r="BF104" s="72">
        <f t="shared" si="124"/>
        <v>273.89999999999998</v>
      </c>
      <c r="BG104" s="72">
        <f>BF104/BE104*100</f>
        <v>25.009130752373991</v>
      </c>
      <c r="BH104" s="72">
        <f t="shared" ref="BH104" si="128">SUM(BH105:BH115)</f>
        <v>0</v>
      </c>
      <c r="BI104" s="72">
        <f t="shared" ref="BI104:BN104" si="129">SUM(BI105:BI115)</f>
        <v>0</v>
      </c>
      <c r="BJ104" s="72">
        <f t="shared" si="129"/>
        <v>0</v>
      </c>
      <c r="BK104" s="72">
        <f t="shared" si="129"/>
        <v>0</v>
      </c>
      <c r="BL104" s="72">
        <v>3519.3999999999996</v>
      </c>
      <c r="BM104" s="72">
        <f t="shared" si="129"/>
        <v>3519.3999999999996</v>
      </c>
      <c r="BN104" s="72">
        <f t="shared" si="129"/>
        <v>532.83587999999997</v>
      </c>
      <c r="BO104" s="71">
        <f>BN104/BM104*100</f>
        <v>15.139963630164232</v>
      </c>
      <c r="BP104" s="72">
        <f>SUM(BP105:BP115)</f>
        <v>21479</v>
      </c>
      <c r="BQ104" s="72">
        <f>SUM(BQ105:BQ115)</f>
        <v>21479</v>
      </c>
      <c r="BR104" s="72">
        <f>SUM(BR105:BR115)</f>
        <v>5233.3733300000004</v>
      </c>
      <c r="BS104" s="72">
        <f>BR104/BQ104*100</f>
        <v>24.365069742539227</v>
      </c>
      <c r="BT104" s="72">
        <f>SUM(BT105:BT115)</f>
        <v>1307.2</v>
      </c>
      <c r="BU104" s="72">
        <f>SUM(BU105:BU115)</f>
        <v>1307.2</v>
      </c>
      <c r="BV104" s="72">
        <f>SUM(BV105:BV115)</f>
        <v>0</v>
      </c>
      <c r="BW104" s="72">
        <f>BV104/BU104*100</f>
        <v>0</v>
      </c>
      <c r="BX104" s="72">
        <f>SUM(BX105:BX115)</f>
        <v>17.899999999999999</v>
      </c>
      <c r="BY104" s="72">
        <f>SUM(BY105:BY115)</f>
        <v>17.899999999999999</v>
      </c>
      <c r="BZ104" s="72">
        <f>SUM(BZ105:BZ115)</f>
        <v>0</v>
      </c>
      <c r="CA104" s="72">
        <f>BZ104/BY104*100</f>
        <v>0</v>
      </c>
      <c r="CB104" s="72"/>
      <c r="CC104" s="72"/>
      <c r="CD104" s="72"/>
      <c r="CE104" s="72"/>
    </row>
    <row r="105" spans="1:83" ht="27" customHeight="1" x14ac:dyDescent="0.25">
      <c r="A105" s="16" t="s">
        <v>156</v>
      </c>
      <c r="B105" s="77">
        <f t="shared" si="97"/>
        <v>332176.3000000001</v>
      </c>
      <c r="C105" s="77">
        <f t="shared" si="98"/>
        <v>347734.3000000001</v>
      </c>
      <c r="D105" s="77">
        <f t="shared" si="99"/>
        <v>347734.3000000001</v>
      </c>
      <c r="E105" s="77"/>
      <c r="F105" s="77">
        <f t="shared" si="100"/>
        <v>68688.691809999989</v>
      </c>
      <c r="G105" s="73">
        <f t="shared" si="114"/>
        <v>19.753211520980233</v>
      </c>
      <c r="H105" s="73">
        <v>2461.9</v>
      </c>
      <c r="I105" s="73">
        <v>19975.2</v>
      </c>
      <c r="J105" s="73">
        <v>3289.4902999999999</v>
      </c>
      <c r="K105" s="73">
        <f>J105/I105*100</f>
        <v>16.467871660859466</v>
      </c>
      <c r="L105" s="73">
        <v>32.700000000000003</v>
      </c>
      <c r="M105" s="73">
        <v>49.2</v>
      </c>
      <c r="N105" s="73">
        <v>6.54</v>
      </c>
      <c r="O105" s="73">
        <f>N105/M105*100</f>
        <v>13.292682926829267</v>
      </c>
      <c r="P105" s="73">
        <v>210.2</v>
      </c>
      <c r="Q105" s="73"/>
      <c r="R105" s="73"/>
      <c r="S105" s="73"/>
      <c r="T105" s="73">
        <v>132</v>
      </c>
      <c r="U105" s="73">
        <v>132</v>
      </c>
      <c r="V105" s="73">
        <v>26.362380000000002</v>
      </c>
      <c r="W105" s="73">
        <f>V105/U105*100</f>
        <v>19.971499999999999</v>
      </c>
      <c r="X105" s="73">
        <v>52.9</v>
      </c>
      <c r="Y105" s="73">
        <v>44.1</v>
      </c>
      <c r="Z105" s="73">
        <v>0.62909000000000004</v>
      </c>
      <c r="AA105" s="73">
        <f>Z105/Y105*100</f>
        <v>1.4265079365079365</v>
      </c>
      <c r="AB105" s="73">
        <v>1912.1</v>
      </c>
      <c r="AC105" s="73">
        <v>159.30000000000001</v>
      </c>
      <c r="AD105" s="73">
        <v>11</v>
      </c>
      <c r="AE105" s="73">
        <f>AD105/AC105*100</f>
        <v>6.9052102950408036</v>
      </c>
      <c r="AF105" s="73">
        <v>48998.2</v>
      </c>
      <c r="AG105" s="73">
        <v>48998.2</v>
      </c>
      <c r="AH105" s="73">
        <v>10876.726349999999</v>
      </c>
      <c r="AI105" s="73">
        <f>AH105/AG105*100</f>
        <v>22.198216158960939</v>
      </c>
      <c r="AJ105" s="73">
        <v>252505.4</v>
      </c>
      <c r="AK105" s="73">
        <v>252505.4</v>
      </c>
      <c r="AL105" s="73">
        <v>48548.817499999997</v>
      </c>
      <c r="AM105" s="73">
        <f>AL105/AK105*100</f>
        <v>19.226843267510318</v>
      </c>
      <c r="AN105" s="73">
        <v>657.2</v>
      </c>
      <c r="AO105" s="73">
        <v>657.2</v>
      </c>
      <c r="AP105" s="73">
        <v>164.3</v>
      </c>
      <c r="AQ105" s="74">
        <f>AP105/AO105*100</f>
        <v>25</v>
      </c>
      <c r="AR105" s="74"/>
      <c r="AS105" s="74"/>
      <c r="AT105" s="73"/>
      <c r="AU105" s="73"/>
      <c r="AV105" s="73">
        <v>657.2</v>
      </c>
      <c r="AW105" s="73">
        <v>657.2</v>
      </c>
      <c r="AX105" s="73">
        <v>154.85345999999998</v>
      </c>
      <c r="AY105" s="73">
        <f>AX105/AW105*100</f>
        <v>23.56260803408399</v>
      </c>
      <c r="AZ105" s="73">
        <v>657.2</v>
      </c>
      <c r="BA105" s="73">
        <v>657.2</v>
      </c>
      <c r="BB105" s="73">
        <v>102.6994</v>
      </c>
      <c r="BC105" s="73">
        <f>BB105/BA105*100</f>
        <v>15.626810712111988</v>
      </c>
      <c r="BD105" s="73">
        <v>1095.2</v>
      </c>
      <c r="BE105" s="73">
        <v>1095.2</v>
      </c>
      <c r="BF105" s="73">
        <v>273.89999999999998</v>
      </c>
      <c r="BG105" s="73">
        <f>BF105/BE105*100</f>
        <v>25.009130752373991</v>
      </c>
      <c r="BH105" s="73"/>
      <c r="BI105" s="73"/>
      <c r="BJ105" s="73"/>
      <c r="BK105" s="73"/>
      <c r="BL105" s="73"/>
      <c r="BM105" s="73"/>
      <c r="BN105" s="73"/>
      <c r="BO105" s="74"/>
      <c r="BP105" s="73">
        <v>21479</v>
      </c>
      <c r="BQ105" s="73">
        <v>21479</v>
      </c>
      <c r="BR105" s="73">
        <v>5233.3733300000004</v>
      </c>
      <c r="BS105" s="73">
        <f>BR105/BQ105*100</f>
        <v>24.365069742539227</v>
      </c>
      <c r="BT105" s="73">
        <v>1307.2</v>
      </c>
      <c r="BU105" s="73">
        <v>1307.2</v>
      </c>
      <c r="BV105" s="73">
        <v>0</v>
      </c>
      <c r="BW105" s="73">
        <f>BV105/BU105*100</f>
        <v>0</v>
      </c>
      <c r="BX105" s="73">
        <v>17.899999999999999</v>
      </c>
      <c r="BY105" s="73">
        <v>17.899999999999999</v>
      </c>
      <c r="BZ105" s="73">
        <v>0</v>
      </c>
      <c r="CA105" s="73">
        <f>BZ105/BY105*100</f>
        <v>0</v>
      </c>
      <c r="CB105" s="73"/>
      <c r="CC105" s="73"/>
      <c r="CD105" s="73"/>
      <c r="CE105" s="73"/>
    </row>
    <row r="106" spans="1:83" x14ac:dyDescent="0.25">
      <c r="A106" s="16" t="s">
        <v>327</v>
      </c>
      <c r="B106" s="77">
        <f t="shared" si="97"/>
        <v>227.1</v>
      </c>
      <c r="C106" s="77">
        <f t="shared" si="98"/>
        <v>227.1</v>
      </c>
      <c r="D106" s="77">
        <f t="shared" si="99"/>
        <v>227.1</v>
      </c>
      <c r="E106" s="77"/>
      <c r="F106" s="77">
        <f t="shared" si="100"/>
        <v>23.126740000000002</v>
      </c>
      <c r="G106" s="74">
        <f t="shared" si="114"/>
        <v>10.183505063848527</v>
      </c>
      <c r="H106" s="74"/>
      <c r="I106" s="74"/>
      <c r="J106" s="74"/>
      <c r="K106" s="74"/>
      <c r="L106" s="74"/>
      <c r="M106" s="74"/>
      <c r="N106" s="74"/>
      <c r="O106" s="73"/>
      <c r="P106" s="74"/>
      <c r="Q106" s="74"/>
      <c r="R106" s="74"/>
      <c r="S106" s="74"/>
      <c r="T106" s="74"/>
      <c r="U106" s="74"/>
      <c r="V106" s="74"/>
      <c r="W106" s="74"/>
      <c r="X106" s="74"/>
      <c r="Y106" s="74"/>
      <c r="Z106" s="74"/>
      <c r="AA106" s="74"/>
      <c r="AB106" s="74"/>
      <c r="AC106" s="74"/>
      <c r="AD106" s="74"/>
      <c r="AE106" s="74"/>
      <c r="AF106" s="74"/>
      <c r="AG106" s="74"/>
      <c r="AH106" s="74"/>
      <c r="AI106" s="73"/>
      <c r="AJ106" s="74"/>
      <c r="AK106" s="74"/>
      <c r="AL106" s="74"/>
      <c r="AM106" s="74"/>
      <c r="AN106" s="74"/>
      <c r="AO106" s="74"/>
      <c r="AP106" s="74"/>
      <c r="AQ106" s="74"/>
      <c r="AR106" s="74"/>
      <c r="AS106" s="74"/>
      <c r="AT106" s="74"/>
      <c r="AU106" s="74"/>
      <c r="AV106" s="74"/>
      <c r="AW106" s="74"/>
      <c r="AX106" s="74"/>
      <c r="AY106" s="74"/>
      <c r="AZ106" s="74"/>
      <c r="BA106" s="74"/>
      <c r="BB106" s="74"/>
      <c r="BC106" s="74"/>
      <c r="BD106" s="74"/>
      <c r="BE106" s="74"/>
      <c r="BF106" s="74"/>
      <c r="BG106" s="74"/>
      <c r="BH106" s="74"/>
      <c r="BI106" s="74"/>
      <c r="BJ106" s="74"/>
      <c r="BK106" s="74"/>
      <c r="BL106" s="74">
        <v>227.1</v>
      </c>
      <c r="BM106" s="74">
        <v>227.1</v>
      </c>
      <c r="BN106" s="74">
        <v>23.126740000000002</v>
      </c>
      <c r="BO106" s="74">
        <f t="shared" ref="BO106:BO116" si="130">BN106/BM106*100</f>
        <v>10.183505063848527</v>
      </c>
      <c r="BP106" s="74"/>
      <c r="BQ106" s="74"/>
      <c r="BR106" s="74"/>
      <c r="BS106" s="74"/>
      <c r="BT106" s="74"/>
      <c r="BU106" s="74"/>
      <c r="BV106" s="74"/>
      <c r="BW106" s="73"/>
      <c r="BX106" s="74"/>
      <c r="BY106" s="74"/>
      <c r="BZ106" s="74"/>
      <c r="CA106" s="73"/>
      <c r="CB106" s="74"/>
      <c r="CC106" s="74"/>
      <c r="CD106" s="74"/>
      <c r="CE106" s="73"/>
    </row>
    <row r="107" spans="1:83" x14ac:dyDescent="0.25">
      <c r="A107" s="16" t="s">
        <v>328</v>
      </c>
      <c r="B107" s="77">
        <f t="shared" si="97"/>
        <v>227.1</v>
      </c>
      <c r="C107" s="77">
        <f t="shared" si="98"/>
        <v>227.1</v>
      </c>
      <c r="D107" s="77">
        <f t="shared" si="99"/>
        <v>227.1</v>
      </c>
      <c r="E107" s="77"/>
      <c r="F107" s="77">
        <f t="shared" si="100"/>
        <v>29.421060000000001</v>
      </c>
      <c r="G107" s="74">
        <f t="shared" si="114"/>
        <v>12.955112285336856</v>
      </c>
      <c r="H107" s="74"/>
      <c r="I107" s="74"/>
      <c r="J107" s="74"/>
      <c r="K107" s="74"/>
      <c r="L107" s="74"/>
      <c r="M107" s="74"/>
      <c r="N107" s="74"/>
      <c r="O107" s="73"/>
      <c r="P107" s="74"/>
      <c r="Q107" s="74"/>
      <c r="R107" s="74"/>
      <c r="S107" s="74"/>
      <c r="T107" s="74"/>
      <c r="U107" s="74"/>
      <c r="V107" s="74"/>
      <c r="W107" s="74"/>
      <c r="X107" s="74"/>
      <c r="Y107" s="74"/>
      <c r="Z107" s="74"/>
      <c r="AA107" s="74"/>
      <c r="AB107" s="74"/>
      <c r="AC107" s="74"/>
      <c r="AD107" s="74"/>
      <c r="AE107" s="74"/>
      <c r="AF107" s="74"/>
      <c r="AG107" s="74"/>
      <c r="AH107" s="74"/>
      <c r="AI107" s="73"/>
      <c r="AJ107" s="74"/>
      <c r="AK107" s="74"/>
      <c r="AL107" s="74"/>
      <c r="AM107" s="74"/>
      <c r="AN107" s="74"/>
      <c r="AO107" s="74"/>
      <c r="AP107" s="74"/>
      <c r="AQ107" s="74"/>
      <c r="AR107" s="74"/>
      <c r="AS107" s="74"/>
      <c r="AT107" s="74"/>
      <c r="AU107" s="74"/>
      <c r="AV107" s="74"/>
      <c r="AW107" s="74"/>
      <c r="AX107" s="74"/>
      <c r="AY107" s="74"/>
      <c r="AZ107" s="74"/>
      <c r="BA107" s="74"/>
      <c r="BB107" s="74"/>
      <c r="BC107" s="74"/>
      <c r="BD107" s="74"/>
      <c r="BE107" s="74"/>
      <c r="BF107" s="74"/>
      <c r="BG107" s="74"/>
      <c r="BH107" s="74"/>
      <c r="BI107" s="74"/>
      <c r="BJ107" s="74"/>
      <c r="BK107" s="74"/>
      <c r="BL107" s="74">
        <v>227.1</v>
      </c>
      <c r="BM107" s="74">
        <v>227.1</v>
      </c>
      <c r="BN107" s="74">
        <v>29.421060000000001</v>
      </c>
      <c r="BO107" s="74">
        <f t="shared" si="130"/>
        <v>12.955112285336856</v>
      </c>
      <c r="BP107" s="74"/>
      <c r="BQ107" s="74"/>
      <c r="BR107" s="74"/>
      <c r="BS107" s="74"/>
      <c r="BT107" s="74"/>
      <c r="BU107" s="74"/>
      <c r="BV107" s="74"/>
      <c r="BW107" s="73"/>
      <c r="BX107" s="74"/>
      <c r="BY107" s="74"/>
      <c r="BZ107" s="74"/>
      <c r="CA107" s="73"/>
      <c r="CB107" s="74"/>
      <c r="CC107" s="74"/>
      <c r="CD107" s="74"/>
      <c r="CE107" s="73"/>
    </row>
    <row r="108" spans="1:83" x14ac:dyDescent="0.25">
      <c r="A108" s="16" t="s">
        <v>329</v>
      </c>
      <c r="B108" s="77">
        <f t="shared" si="97"/>
        <v>227.1</v>
      </c>
      <c r="C108" s="77">
        <f t="shared" si="98"/>
        <v>227.1</v>
      </c>
      <c r="D108" s="77">
        <f t="shared" si="99"/>
        <v>227.1</v>
      </c>
      <c r="E108" s="77"/>
      <c r="F108" s="77">
        <f t="shared" si="100"/>
        <v>39.077930000000002</v>
      </c>
      <c r="G108" s="74">
        <f t="shared" si="114"/>
        <v>17.207366798767065</v>
      </c>
      <c r="H108" s="74"/>
      <c r="I108" s="74"/>
      <c r="J108" s="74"/>
      <c r="K108" s="74"/>
      <c r="L108" s="74"/>
      <c r="M108" s="74"/>
      <c r="N108" s="74"/>
      <c r="O108" s="73"/>
      <c r="P108" s="74"/>
      <c r="Q108" s="74"/>
      <c r="R108" s="74"/>
      <c r="S108" s="74"/>
      <c r="T108" s="74"/>
      <c r="U108" s="74"/>
      <c r="V108" s="74"/>
      <c r="W108" s="74"/>
      <c r="X108" s="74"/>
      <c r="Y108" s="74"/>
      <c r="Z108" s="74"/>
      <c r="AA108" s="74"/>
      <c r="AB108" s="74"/>
      <c r="AC108" s="74"/>
      <c r="AD108" s="74"/>
      <c r="AE108" s="74"/>
      <c r="AF108" s="74"/>
      <c r="AG108" s="74"/>
      <c r="AH108" s="74"/>
      <c r="AI108" s="73"/>
      <c r="AJ108" s="74"/>
      <c r="AK108" s="74"/>
      <c r="AL108" s="74"/>
      <c r="AM108" s="74"/>
      <c r="AN108" s="74"/>
      <c r="AO108" s="74"/>
      <c r="AP108" s="74"/>
      <c r="AQ108" s="74"/>
      <c r="AR108" s="74"/>
      <c r="AS108" s="74"/>
      <c r="AT108" s="74"/>
      <c r="AU108" s="74"/>
      <c r="AV108" s="74"/>
      <c r="AW108" s="74"/>
      <c r="AX108" s="74"/>
      <c r="AY108" s="74"/>
      <c r="AZ108" s="74"/>
      <c r="BA108" s="74"/>
      <c r="BB108" s="74"/>
      <c r="BC108" s="74"/>
      <c r="BD108" s="74"/>
      <c r="BE108" s="74"/>
      <c r="BF108" s="74"/>
      <c r="BG108" s="74"/>
      <c r="BH108" s="74"/>
      <c r="BI108" s="74"/>
      <c r="BJ108" s="74"/>
      <c r="BK108" s="74"/>
      <c r="BL108" s="74">
        <v>227.1</v>
      </c>
      <c r="BM108" s="74">
        <v>227.1</v>
      </c>
      <c r="BN108" s="74">
        <v>39.077930000000002</v>
      </c>
      <c r="BO108" s="74">
        <f t="shared" si="130"/>
        <v>17.207366798767065</v>
      </c>
      <c r="BP108" s="74"/>
      <c r="BQ108" s="74"/>
      <c r="BR108" s="74"/>
      <c r="BS108" s="74"/>
      <c r="BT108" s="74"/>
      <c r="BU108" s="74"/>
      <c r="BV108" s="74"/>
      <c r="BW108" s="73"/>
      <c r="BX108" s="74"/>
      <c r="BY108" s="74"/>
      <c r="BZ108" s="74"/>
      <c r="CA108" s="73"/>
      <c r="CB108" s="74"/>
      <c r="CC108" s="74"/>
      <c r="CD108" s="74"/>
      <c r="CE108" s="73"/>
    </row>
    <row r="109" spans="1:83" x14ac:dyDescent="0.25">
      <c r="A109" s="16" t="s">
        <v>158</v>
      </c>
      <c r="B109" s="77">
        <f t="shared" si="97"/>
        <v>1134.9000000000001</v>
      </c>
      <c r="C109" s="77">
        <f t="shared" si="98"/>
        <v>1134.9000000000001</v>
      </c>
      <c r="D109" s="77">
        <f t="shared" si="99"/>
        <v>1134.9000000000001</v>
      </c>
      <c r="E109" s="77"/>
      <c r="F109" s="77">
        <f t="shared" si="100"/>
        <v>183.02860000000001</v>
      </c>
      <c r="G109" s="74">
        <f t="shared" si="114"/>
        <v>16.127288747907304</v>
      </c>
      <c r="H109" s="74"/>
      <c r="I109" s="74"/>
      <c r="J109" s="74"/>
      <c r="K109" s="74"/>
      <c r="L109" s="74"/>
      <c r="M109" s="74"/>
      <c r="N109" s="74"/>
      <c r="O109" s="73"/>
      <c r="P109" s="74"/>
      <c r="Q109" s="74"/>
      <c r="R109" s="74"/>
      <c r="S109" s="74"/>
      <c r="T109" s="74"/>
      <c r="U109" s="74"/>
      <c r="V109" s="74"/>
      <c r="W109" s="74"/>
      <c r="X109" s="74"/>
      <c r="Y109" s="74"/>
      <c r="Z109" s="74"/>
      <c r="AA109" s="74"/>
      <c r="AB109" s="74"/>
      <c r="AC109" s="74"/>
      <c r="AD109" s="74"/>
      <c r="AE109" s="74"/>
      <c r="AF109" s="74"/>
      <c r="AG109" s="74"/>
      <c r="AH109" s="74"/>
      <c r="AI109" s="73"/>
      <c r="AJ109" s="74"/>
      <c r="AK109" s="74"/>
      <c r="AL109" s="74"/>
      <c r="AM109" s="74"/>
      <c r="AN109" s="74"/>
      <c r="AO109" s="74"/>
      <c r="AP109" s="74"/>
      <c r="AQ109" s="74"/>
      <c r="AR109" s="74"/>
      <c r="AS109" s="74"/>
      <c r="AT109" s="74"/>
      <c r="AU109" s="74"/>
      <c r="AV109" s="74"/>
      <c r="AW109" s="74"/>
      <c r="AX109" s="74"/>
      <c r="AY109" s="74"/>
      <c r="AZ109" s="74"/>
      <c r="BA109" s="74"/>
      <c r="BB109" s="74"/>
      <c r="BC109" s="74"/>
      <c r="BD109" s="74"/>
      <c r="BE109" s="74"/>
      <c r="BF109" s="74"/>
      <c r="BG109" s="74"/>
      <c r="BH109" s="74"/>
      <c r="BI109" s="74"/>
      <c r="BJ109" s="74"/>
      <c r="BK109" s="74"/>
      <c r="BL109" s="74">
        <v>1134.9000000000001</v>
      </c>
      <c r="BM109" s="74">
        <v>1134.9000000000001</v>
      </c>
      <c r="BN109" s="74">
        <v>183.02860000000001</v>
      </c>
      <c r="BO109" s="74">
        <f t="shared" si="130"/>
        <v>16.127288747907304</v>
      </c>
      <c r="BP109" s="74"/>
      <c r="BQ109" s="74"/>
      <c r="BR109" s="74"/>
      <c r="BS109" s="74"/>
      <c r="BT109" s="74"/>
      <c r="BU109" s="74"/>
      <c r="BV109" s="74"/>
      <c r="BW109" s="73"/>
      <c r="BX109" s="74"/>
      <c r="BY109" s="74"/>
      <c r="BZ109" s="74"/>
      <c r="CA109" s="73"/>
      <c r="CB109" s="74"/>
      <c r="CC109" s="74"/>
      <c r="CD109" s="74"/>
      <c r="CE109" s="73"/>
    </row>
    <row r="110" spans="1:83" x14ac:dyDescent="0.25">
      <c r="A110" s="16" t="s">
        <v>330</v>
      </c>
      <c r="B110" s="77">
        <f t="shared" si="97"/>
        <v>227.1</v>
      </c>
      <c r="C110" s="77">
        <f t="shared" si="98"/>
        <v>227.1</v>
      </c>
      <c r="D110" s="77">
        <f t="shared" si="99"/>
        <v>227.1</v>
      </c>
      <c r="E110" s="77"/>
      <c r="F110" s="77">
        <f t="shared" si="100"/>
        <v>28.22006</v>
      </c>
      <c r="G110" s="74">
        <f t="shared" si="114"/>
        <v>12.426270365477764</v>
      </c>
      <c r="H110" s="74"/>
      <c r="I110" s="74"/>
      <c r="J110" s="74"/>
      <c r="K110" s="74"/>
      <c r="L110" s="74"/>
      <c r="M110" s="74"/>
      <c r="N110" s="74"/>
      <c r="O110" s="73"/>
      <c r="P110" s="74"/>
      <c r="Q110" s="74"/>
      <c r="R110" s="74"/>
      <c r="S110" s="74"/>
      <c r="T110" s="74"/>
      <c r="U110" s="74"/>
      <c r="V110" s="74"/>
      <c r="W110" s="74"/>
      <c r="X110" s="74"/>
      <c r="Y110" s="74"/>
      <c r="Z110" s="74"/>
      <c r="AA110" s="74"/>
      <c r="AB110" s="74"/>
      <c r="AC110" s="74"/>
      <c r="AD110" s="74"/>
      <c r="AE110" s="74"/>
      <c r="AF110" s="74"/>
      <c r="AG110" s="74"/>
      <c r="AH110" s="74"/>
      <c r="AI110" s="73"/>
      <c r="AJ110" s="74"/>
      <c r="AK110" s="74"/>
      <c r="AL110" s="74"/>
      <c r="AM110" s="74"/>
      <c r="AN110" s="74"/>
      <c r="AO110" s="74"/>
      <c r="AP110" s="74"/>
      <c r="AQ110" s="74"/>
      <c r="AR110" s="74"/>
      <c r="AS110" s="74"/>
      <c r="AT110" s="74"/>
      <c r="AU110" s="74"/>
      <c r="AV110" s="74"/>
      <c r="AW110" s="74"/>
      <c r="AX110" s="74"/>
      <c r="AY110" s="74"/>
      <c r="AZ110" s="74"/>
      <c r="BA110" s="74"/>
      <c r="BB110" s="74"/>
      <c r="BC110" s="74"/>
      <c r="BD110" s="74"/>
      <c r="BE110" s="74"/>
      <c r="BF110" s="74"/>
      <c r="BG110" s="74"/>
      <c r="BH110" s="74"/>
      <c r="BI110" s="74"/>
      <c r="BJ110" s="74"/>
      <c r="BK110" s="74"/>
      <c r="BL110" s="74">
        <v>227.1</v>
      </c>
      <c r="BM110" s="74">
        <v>227.1</v>
      </c>
      <c r="BN110" s="74">
        <v>28.22006</v>
      </c>
      <c r="BO110" s="74">
        <f t="shared" si="130"/>
        <v>12.426270365477764</v>
      </c>
      <c r="BP110" s="74"/>
      <c r="BQ110" s="74"/>
      <c r="BR110" s="74"/>
      <c r="BS110" s="74"/>
      <c r="BT110" s="74"/>
      <c r="BU110" s="74"/>
      <c r="BV110" s="74"/>
      <c r="BW110" s="73"/>
      <c r="BX110" s="74"/>
      <c r="BY110" s="74"/>
      <c r="BZ110" s="74"/>
      <c r="CA110" s="73"/>
      <c r="CB110" s="74"/>
      <c r="CC110" s="74"/>
      <c r="CD110" s="74"/>
      <c r="CE110" s="73"/>
    </row>
    <row r="111" spans="1:83" x14ac:dyDescent="0.25">
      <c r="A111" s="16" t="s">
        <v>331</v>
      </c>
      <c r="B111" s="77">
        <f t="shared" si="97"/>
        <v>567.70000000000005</v>
      </c>
      <c r="C111" s="77">
        <f t="shared" si="98"/>
        <v>567.70000000000005</v>
      </c>
      <c r="D111" s="77">
        <f t="shared" si="99"/>
        <v>567.70000000000005</v>
      </c>
      <c r="E111" s="77"/>
      <c r="F111" s="77">
        <f t="shared" si="100"/>
        <v>101.63052999999999</v>
      </c>
      <c r="G111" s="74">
        <f t="shared" si="114"/>
        <v>17.902154306852207</v>
      </c>
      <c r="H111" s="74"/>
      <c r="I111" s="74"/>
      <c r="J111" s="74"/>
      <c r="K111" s="74"/>
      <c r="L111" s="74"/>
      <c r="M111" s="74"/>
      <c r="N111" s="74"/>
      <c r="O111" s="73"/>
      <c r="P111" s="74"/>
      <c r="Q111" s="74"/>
      <c r="R111" s="74"/>
      <c r="S111" s="74"/>
      <c r="T111" s="74"/>
      <c r="U111" s="74"/>
      <c r="V111" s="74"/>
      <c r="W111" s="74"/>
      <c r="X111" s="74"/>
      <c r="Y111" s="74"/>
      <c r="Z111" s="74"/>
      <c r="AA111" s="74"/>
      <c r="AB111" s="74"/>
      <c r="AC111" s="74"/>
      <c r="AD111" s="74"/>
      <c r="AE111" s="74"/>
      <c r="AF111" s="74"/>
      <c r="AG111" s="74"/>
      <c r="AH111" s="74"/>
      <c r="AI111" s="73"/>
      <c r="AJ111" s="74"/>
      <c r="AK111" s="74"/>
      <c r="AL111" s="74"/>
      <c r="AM111" s="74"/>
      <c r="AN111" s="74"/>
      <c r="AO111" s="74"/>
      <c r="AP111" s="74"/>
      <c r="AQ111" s="74"/>
      <c r="AR111" s="74"/>
      <c r="AS111" s="74"/>
      <c r="AT111" s="74"/>
      <c r="AU111" s="74"/>
      <c r="AV111" s="74"/>
      <c r="AW111" s="74"/>
      <c r="AX111" s="74"/>
      <c r="AY111" s="74"/>
      <c r="AZ111" s="74"/>
      <c r="BA111" s="74"/>
      <c r="BB111" s="74"/>
      <c r="BC111" s="74"/>
      <c r="BD111" s="74"/>
      <c r="BE111" s="74"/>
      <c r="BF111" s="74"/>
      <c r="BG111" s="74"/>
      <c r="BH111" s="74"/>
      <c r="BI111" s="74"/>
      <c r="BJ111" s="74"/>
      <c r="BK111" s="74"/>
      <c r="BL111" s="74">
        <v>567.70000000000005</v>
      </c>
      <c r="BM111" s="74">
        <v>567.70000000000005</v>
      </c>
      <c r="BN111" s="74">
        <v>101.63052999999999</v>
      </c>
      <c r="BO111" s="74">
        <f t="shared" si="130"/>
        <v>17.902154306852207</v>
      </c>
      <c r="BP111" s="74"/>
      <c r="BQ111" s="74"/>
      <c r="BR111" s="74"/>
      <c r="BS111" s="74"/>
      <c r="BT111" s="74"/>
      <c r="BU111" s="74"/>
      <c r="BV111" s="74"/>
      <c r="BW111" s="73"/>
      <c r="BX111" s="74"/>
      <c r="BY111" s="74"/>
      <c r="BZ111" s="74"/>
      <c r="CA111" s="73"/>
      <c r="CB111" s="74"/>
      <c r="CC111" s="74"/>
      <c r="CD111" s="74"/>
      <c r="CE111" s="73"/>
    </row>
    <row r="112" spans="1:83" x14ac:dyDescent="0.25">
      <c r="A112" s="16" t="s">
        <v>141</v>
      </c>
      <c r="B112" s="77">
        <f t="shared" si="97"/>
        <v>227.1</v>
      </c>
      <c r="C112" s="77">
        <f t="shared" si="98"/>
        <v>227.1</v>
      </c>
      <c r="D112" s="77">
        <f t="shared" si="99"/>
        <v>227.1</v>
      </c>
      <c r="E112" s="77"/>
      <c r="F112" s="77">
        <f t="shared" si="100"/>
        <v>28.22006</v>
      </c>
      <c r="G112" s="74">
        <f t="shared" si="114"/>
        <v>12.426270365477764</v>
      </c>
      <c r="H112" s="74"/>
      <c r="I112" s="74"/>
      <c r="J112" s="74"/>
      <c r="K112" s="74"/>
      <c r="L112" s="74"/>
      <c r="M112" s="74"/>
      <c r="N112" s="74"/>
      <c r="O112" s="73"/>
      <c r="P112" s="74"/>
      <c r="Q112" s="74"/>
      <c r="R112" s="74"/>
      <c r="S112" s="74"/>
      <c r="T112" s="74"/>
      <c r="U112" s="74"/>
      <c r="V112" s="74"/>
      <c r="W112" s="74"/>
      <c r="X112" s="74"/>
      <c r="Y112" s="74"/>
      <c r="Z112" s="74"/>
      <c r="AA112" s="74"/>
      <c r="AB112" s="74"/>
      <c r="AC112" s="74"/>
      <c r="AD112" s="74"/>
      <c r="AE112" s="74"/>
      <c r="AF112" s="74"/>
      <c r="AG112" s="74"/>
      <c r="AH112" s="74"/>
      <c r="AI112" s="73"/>
      <c r="AJ112" s="74"/>
      <c r="AK112" s="74"/>
      <c r="AL112" s="74"/>
      <c r="AM112" s="74"/>
      <c r="AN112" s="74"/>
      <c r="AO112" s="74"/>
      <c r="AP112" s="74"/>
      <c r="AQ112" s="74"/>
      <c r="AR112" s="74"/>
      <c r="AS112" s="74"/>
      <c r="AT112" s="74"/>
      <c r="AU112" s="74"/>
      <c r="AV112" s="74"/>
      <c r="AW112" s="74"/>
      <c r="AX112" s="74"/>
      <c r="AY112" s="74"/>
      <c r="AZ112" s="74"/>
      <c r="BA112" s="74"/>
      <c r="BB112" s="74"/>
      <c r="BC112" s="74"/>
      <c r="BD112" s="74"/>
      <c r="BE112" s="74"/>
      <c r="BF112" s="74"/>
      <c r="BG112" s="74"/>
      <c r="BH112" s="74"/>
      <c r="BI112" s="74"/>
      <c r="BJ112" s="74"/>
      <c r="BK112" s="74"/>
      <c r="BL112" s="74">
        <v>227.1</v>
      </c>
      <c r="BM112" s="74">
        <v>227.1</v>
      </c>
      <c r="BN112" s="74">
        <v>28.22006</v>
      </c>
      <c r="BO112" s="74">
        <f t="shared" si="130"/>
        <v>12.426270365477764</v>
      </c>
      <c r="BP112" s="74"/>
      <c r="BQ112" s="74"/>
      <c r="BR112" s="74"/>
      <c r="BS112" s="74"/>
      <c r="BT112" s="74"/>
      <c r="BU112" s="74"/>
      <c r="BV112" s="74"/>
      <c r="BW112" s="73"/>
      <c r="BX112" s="74"/>
      <c r="BY112" s="74"/>
      <c r="BZ112" s="74"/>
      <c r="CA112" s="73"/>
      <c r="CB112" s="74"/>
      <c r="CC112" s="74"/>
      <c r="CD112" s="74"/>
      <c r="CE112" s="73"/>
    </row>
    <row r="113" spans="1:83" x14ac:dyDescent="0.25">
      <c r="A113" s="16" t="s">
        <v>155</v>
      </c>
      <c r="B113" s="77">
        <f t="shared" si="97"/>
        <v>227.1</v>
      </c>
      <c r="C113" s="77">
        <f t="shared" si="98"/>
        <v>227.1</v>
      </c>
      <c r="D113" s="77">
        <f t="shared" si="99"/>
        <v>227.1</v>
      </c>
      <c r="E113" s="77"/>
      <c r="F113" s="77">
        <f t="shared" si="100"/>
        <v>28.22006</v>
      </c>
      <c r="G113" s="74">
        <f t="shared" si="114"/>
        <v>12.426270365477764</v>
      </c>
      <c r="H113" s="74"/>
      <c r="I113" s="74"/>
      <c r="J113" s="74"/>
      <c r="K113" s="74"/>
      <c r="L113" s="74"/>
      <c r="M113" s="74"/>
      <c r="N113" s="74"/>
      <c r="O113" s="73"/>
      <c r="P113" s="74"/>
      <c r="Q113" s="74"/>
      <c r="R113" s="74"/>
      <c r="S113" s="74"/>
      <c r="T113" s="74"/>
      <c r="U113" s="74"/>
      <c r="V113" s="74"/>
      <c r="W113" s="74"/>
      <c r="X113" s="74"/>
      <c r="Y113" s="74"/>
      <c r="Z113" s="74"/>
      <c r="AA113" s="74"/>
      <c r="AB113" s="74"/>
      <c r="AC113" s="74"/>
      <c r="AD113" s="74"/>
      <c r="AE113" s="74"/>
      <c r="AF113" s="74"/>
      <c r="AG113" s="74"/>
      <c r="AH113" s="74"/>
      <c r="AI113" s="73"/>
      <c r="AJ113" s="74"/>
      <c r="AK113" s="74"/>
      <c r="AL113" s="74"/>
      <c r="AM113" s="74"/>
      <c r="AN113" s="74"/>
      <c r="AO113" s="74"/>
      <c r="AP113" s="74"/>
      <c r="AQ113" s="74"/>
      <c r="AR113" s="74"/>
      <c r="AS113" s="74"/>
      <c r="AT113" s="74"/>
      <c r="AU113" s="74"/>
      <c r="AV113" s="74"/>
      <c r="AW113" s="74"/>
      <c r="AX113" s="74"/>
      <c r="AY113" s="74"/>
      <c r="AZ113" s="74"/>
      <c r="BA113" s="74"/>
      <c r="BB113" s="74"/>
      <c r="BC113" s="74"/>
      <c r="BD113" s="74"/>
      <c r="BE113" s="74"/>
      <c r="BF113" s="74"/>
      <c r="BG113" s="74"/>
      <c r="BH113" s="74"/>
      <c r="BI113" s="74"/>
      <c r="BJ113" s="74"/>
      <c r="BK113" s="74"/>
      <c r="BL113" s="74">
        <v>227.1</v>
      </c>
      <c r="BM113" s="74">
        <v>227.1</v>
      </c>
      <c r="BN113" s="74">
        <v>28.22006</v>
      </c>
      <c r="BO113" s="74">
        <f t="shared" si="130"/>
        <v>12.426270365477764</v>
      </c>
      <c r="BP113" s="74"/>
      <c r="BQ113" s="74"/>
      <c r="BR113" s="74"/>
      <c r="BS113" s="74"/>
      <c r="BT113" s="74"/>
      <c r="BU113" s="74"/>
      <c r="BV113" s="74"/>
      <c r="BW113" s="73"/>
      <c r="BX113" s="74"/>
      <c r="BY113" s="74"/>
      <c r="BZ113" s="74"/>
      <c r="CA113" s="73"/>
      <c r="CB113" s="74"/>
      <c r="CC113" s="74"/>
      <c r="CD113" s="74"/>
      <c r="CE113" s="73"/>
    </row>
    <row r="114" spans="1:83" x14ac:dyDescent="0.25">
      <c r="A114" s="16" t="s">
        <v>332</v>
      </c>
      <c r="B114" s="77">
        <f t="shared" si="97"/>
        <v>227.1</v>
      </c>
      <c r="C114" s="77">
        <f t="shared" si="98"/>
        <v>227.1</v>
      </c>
      <c r="D114" s="77">
        <f t="shared" si="99"/>
        <v>227.1</v>
      </c>
      <c r="E114" s="77"/>
      <c r="F114" s="77">
        <f t="shared" si="100"/>
        <v>24.968900000000001</v>
      </c>
      <c r="G114" s="74">
        <f t="shared" si="114"/>
        <v>10.99467195068252</v>
      </c>
      <c r="H114" s="74"/>
      <c r="I114" s="74"/>
      <c r="J114" s="74"/>
      <c r="K114" s="74"/>
      <c r="L114" s="74"/>
      <c r="M114" s="74"/>
      <c r="N114" s="74"/>
      <c r="O114" s="73"/>
      <c r="P114" s="74"/>
      <c r="Q114" s="74"/>
      <c r="R114" s="74"/>
      <c r="S114" s="74"/>
      <c r="T114" s="74"/>
      <c r="U114" s="74"/>
      <c r="V114" s="74"/>
      <c r="W114" s="74"/>
      <c r="X114" s="74"/>
      <c r="Y114" s="74"/>
      <c r="Z114" s="74"/>
      <c r="AA114" s="74"/>
      <c r="AB114" s="74"/>
      <c r="AC114" s="74"/>
      <c r="AD114" s="74"/>
      <c r="AE114" s="74"/>
      <c r="AF114" s="74"/>
      <c r="AG114" s="74"/>
      <c r="AH114" s="74"/>
      <c r="AI114" s="73"/>
      <c r="AJ114" s="74"/>
      <c r="AK114" s="74"/>
      <c r="AL114" s="74"/>
      <c r="AM114" s="74"/>
      <c r="AN114" s="74"/>
      <c r="AO114" s="74"/>
      <c r="AP114" s="74"/>
      <c r="AQ114" s="74"/>
      <c r="AR114" s="74"/>
      <c r="AS114" s="74"/>
      <c r="AT114" s="74"/>
      <c r="AU114" s="74"/>
      <c r="AV114" s="74"/>
      <c r="AW114" s="74"/>
      <c r="AX114" s="74"/>
      <c r="AY114" s="74"/>
      <c r="AZ114" s="74"/>
      <c r="BA114" s="74"/>
      <c r="BB114" s="74"/>
      <c r="BC114" s="74"/>
      <c r="BD114" s="74"/>
      <c r="BE114" s="74"/>
      <c r="BF114" s="74"/>
      <c r="BG114" s="74"/>
      <c r="BH114" s="74"/>
      <c r="BI114" s="74"/>
      <c r="BJ114" s="74"/>
      <c r="BK114" s="74"/>
      <c r="BL114" s="74">
        <v>227.1</v>
      </c>
      <c r="BM114" s="74">
        <v>227.1</v>
      </c>
      <c r="BN114" s="74">
        <v>24.968900000000001</v>
      </c>
      <c r="BO114" s="74">
        <f t="shared" si="130"/>
        <v>10.99467195068252</v>
      </c>
      <c r="BP114" s="74"/>
      <c r="BQ114" s="74"/>
      <c r="BR114" s="74"/>
      <c r="BS114" s="74"/>
      <c r="BT114" s="74"/>
      <c r="BU114" s="74"/>
      <c r="BV114" s="74"/>
      <c r="BW114" s="73"/>
      <c r="BX114" s="74"/>
      <c r="BY114" s="74"/>
      <c r="BZ114" s="74"/>
      <c r="CA114" s="73"/>
      <c r="CB114" s="74"/>
      <c r="CC114" s="74"/>
      <c r="CD114" s="74"/>
      <c r="CE114" s="73"/>
    </row>
    <row r="115" spans="1:83" x14ac:dyDescent="0.25">
      <c r="A115" s="16" t="s">
        <v>262</v>
      </c>
      <c r="B115" s="77">
        <f t="shared" si="97"/>
        <v>227.1</v>
      </c>
      <c r="C115" s="77">
        <f t="shared" si="98"/>
        <v>227.1</v>
      </c>
      <c r="D115" s="77">
        <f t="shared" si="99"/>
        <v>227.1</v>
      </c>
      <c r="E115" s="77"/>
      <c r="F115" s="77">
        <f t="shared" si="100"/>
        <v>46.921939999999999</v>
      </c>
      <c r="G115" s="74">
        <f t="shared" si="114"/>
        <v>20.661356230735358</v>
      </c>
      <c r="H115" s="74"/>
      <c r="I115" s="74"/>
      <c r="J115" s="74"/>
      <c r="K115" s="74"/>
      <c r="L115" s="74"/>
      <c r="M115" s="74"/>
      <c r="N115" s="74"/>
      <c r="O115" s="73"/>
      <c r="P115" s="74"/>
      <c r="Q115" s="74"/>
      <c r="R115" s="74"/>
      <c r="S115" s="74"/>
      <c r="T115" s="74"/>
      <c r="U115" s="74"/>
      <c r="V115" s="74"/>
      <c r="W115" s="74"/>
      <c r="X115" s="74"/>
      <c r="Y115" s="74"/>
      <c r="Z115" s="74"/>
      <c r="AA115" s="74"/>
      <c r="AB115" s="74"/>
      <c r="AC115" s="74"/>
      <c r="AD115" s="74"/>
      <c r="AE115" s="74"/>
      <c r="AF115" s="74"/>
      <c r="AG115" s="74"/>
      <c r="AH115" s="74"/>
      <c r="AI115" s="73"/>
      <c r="AJ115" s="74"/>
      <c r="AK115" s="74"/>
      <c r="AL115" s="74"/>
      <c r="AM115" s="74"/>
      <c r="AN115" s="74"/>
      <c r="AO115" s="74"/>
      <c r="AP115" s="74"/>
      <c r="AQ115" s="74"/>
      <c r="AR115" s="74"/>
      <c r="AS115" s="74"/>
      <c r="AT115" s="74"/>
      <c r="AU115" s="74"/>
      <c r="AV115" s="74"/>
      <c r="AW115" s="74"/>
      <c r="AX115" s="74"/>
      <c r="AY115" s="74"/>
      <c r="AZ115" s="74"/>
      <c r="BA115" s="74"/>
      <c r="BB115" s="74"/>
      <c r="BC115" s="74"/>
      <c r="BD115" s="74"/>
      <c r="BE115" s="74"/>
      <c r="BF115" s="74"/>
      <c r="BG115" s="74"/>
      <c r="BH115" s="74"/>
      <c r="BI115" s="74"/>
      <c r="BJ115" s="74"/>
      <c r="BK115" s="74"/>
      <c r="BL115" s="74">
        <v>227.1</v>
      </c>
      <c r="BM115" s="74">
        <v>227.1</v>
      </c>
      <c r="BN115" s="74">
        <v>46.921939999999999</v>
      </c>
      <c r="BO115" s="74">
        <f t="shared" si="130"/>
        <v>20.661356230735358</v>
      </c>
      <c r="BP115" s="74"/>
      <c r="BQ115" s="74"/>
      <c r="BR115" s="74"/>
      <c r="BS115" s="74"/>
      <c r="BT115" s="74"/>
      <c r="BU115" s="74"/>
      <c r="BV115" s="74"/>
      <c r="BW115" s="73"/>
      <c r="BX115" s="74"/>
      <c r="BY115" s="74"/>
      <c r="BZ115" s="74"/>
      <c r="CA115" s="73"/>
      <c r="CB115" s="74"/>
      <c r="CC115" s="74"/>
      <c r="CD115" s="74"/>
      <c r="CE115" s="73"/>
    </row>
    <row r="116" spans="1:83" s="5" customFormat="1" ht="31.5" x14ac:dyDescent="0.25">
      <c r="A116" s="80" t="s">
        <v>162</v>
      </c>
      <c r="B116" s="76">
        <f t="shared" si="97"/>
        <v>208916.1</v>
      </c>
      <c r="C116" s="76">
        <f t="shared" si="98"/>
        <v>220663.7</v>
      </c>
      <c r="D116" s="76">
        <f t="shared" si="99"/>
        <v>220663.7</v>
      </c>
      <c r="E116" s="76"/>
      <c r="F116" s="76">
        <f t="shared" si="100"/>
        <v>39908.030970000007</v>
      </c>
      <c r="G116" s="72">
        <f t="shared" si="114"/>
        <v>18.085453552170115</v>
      </c>
      <c r="H116" s="72">
        <f>SUM(H117:H124)</f>
        <v>1817.3</v>
      </c>
      <c r="I116" s="72">
        <f>SUM(I117:I124)</f>
        <v>14085.3</v>
      </c>
      <c r="J116" s="72">
        <f>SUM(J117:J124)</f>
        <v>2384.42</v>
      </c>
      <c r="K116" s="72">
        <f>J116/I116*100</f>
        <v>16.928428929451272</v>
      </c>
      <c r="L116" s="72">
        <f>SUM(L117:L124)</f>
        <v>0</v>
      </c>
      <c r="M116" s="72">
        <f>SUM(M117:M124)</f>
        <v>0</v>
      </c>
      <c r="N116" s="72">
        <f>SUM(N117:N124)</f>
        <v>0</v>
      </c>
      <c r="O116" s="72"/>
      <c r="P116" s="72">
        <f>SUM(P117:P124)</f>
        <v>45.2</v>
      </c>
      <c r="Q116" s="72">
        <f>SUM(Q117:Q124)</f>
        <v>0</v>
      </c>
      <c r="R116" s="72">
        <f>SUM(R117:R124)</f>
        <v>0</v>
      </c>
      <c r="S116" s="72"/>
      <c r="T116" s="72">
        <f>SUM(T117:T124)</f>
        <v>66</v>
      </c>
      <c r="U116" s="72">
        <f>SUM(U117:U124)</f>
        <v>66</v>
      </c>
      <c r="V116" s="72">
        <f>SUM(V117:V124)</f>
        <v>0</v>
      </c>
      <c r="W116" s="72">
        <f>V116/U116*100</f>
        <v>0</v>
      </c>
      <c r="X116" s="72">
        <f>SUM(X117:X124)</f>
        <v>26.4</v>
      </c>
      <c r="Y116" s="72">
        <f>SUM(Y117:Y124)</f>
        <v>22</v>
      </c>
      <c r="Z116" s="72">
        <f>SUM(Z117:Z124)</f>
        <v>1.7611300000000001</v>
      </c>
      <c r="AA116" s="72">
        <f>Z116/Y116*100</f>
        <v>8.0051363636363639</v>
      </c>
      <c r="AB116" s="72">
        <f>SUM(AB117:AB124)</f>
        <v>513.6</v>
      </c>
      <c r="AC116" s="72">
        <f>SUM(AC117:AC124)</f>
        <v>42.8</v>
      </c>
      <c r="AD116" s="72">
        <f>SUM(AD117:AD124)</f>
        <v>14.675739999999999</v>
      </c>
      <c r="AE116" s="72">
        <f>AD116/AC116*100</f>
        <v>34.289112149532713</v>
      </c>
      <c r="AF116" s="72">
        <f>SUM(AF117:AF124)</f>
        <v>27936.799999999999</v>
      </c>
      <c r="AG116" s="72">
        <f>SUM(AG117:AG124)</f>
        <v>27936.799999999999</v>
      </c>
      <c r="AH116" s="72">
        <f>SUM(AH117:AH124)</f>
        <v>5280</v>
      </c>
      <c r="AI116" s="72">
        <f>AH116/AG116*100</f>
        <v>18.89980241115661</v>
      </c>
      <c r="AJ116" s="72">
        <f>SUM(AJ117:AJ124)</f>
        <v>158623.1</v>
      </c>
      <c r="AK116" s="72">
        <f>SUM(AK117:AK124)</f>
        <v>158623.1</v>
      </c>
      <c r="AL116" s="72">
        <f>SUM(AL117:AL124)</f>
        <v>27920</v>
      </c>
      <c r="AM116" s="72">
        <f>AL116/AK116*100</f>
        <v>17.601471664593618</v>
      </c>
      <c r="AN116" s="72">
        <f>SUM(AN117:AN124)</f>
        <v>657.2</v>
      </c>
      <c r="AO116" s="72">
        <f>SUM(AO117:AO124)</f>
        <v>657.2</v>
      </c>
      <c r="AP116" s="72">
        <f>SUM(AP117:AP124)</f>
        <v>111.76114</v>
      </c>
      <c r="AQ116" s="71">
        <f>AP116/AO116*100</f>
        <v>17.005651247717587</v>
      </c>
      <c r="AR116" s="72">
        <f t="shared" ref="AR116" si="131">SUM(AR117:AR124)</f>
        <v>0</v>
      </c>
      <c r="AS116" s="72">
        <f t="shared" ref="AS116:BF116" si="132">SUM(AS117:AS124)</f>
        <v>0</v>
      </c>
      <c r="AT116" s="72">
        <f t="shared" si="132"/>
        <v>0</v>
      </c>
      <c r="AU116" s="72">
        <f t="shared" si="132"/>
        <v>0</v>
      </c>
      <c r="AV116" s="72">
        <f t="shared" ref="AV116" si="133">SUM(AV117:AV124)</f>
        <v>657.2</v>
      </c>
      <c r="AW116" s="72">
        <f t="shared" si="132"/>
        <v>657.2</v>
      </c>
      <c r="AX116" s="72">
        <f t="shared" si="132"/>
        <v>110.32903</v>
      </c>
      <c r="AY116" s="72">
        <f t="shared" si="132"/>
        <v>16.787740413877053</v>
      </c>
      <c r="AZ116" s="72">
        <f t="shared" ref="AZ116" si="134">SUM(AZ117:AZ124)</f>
        <v>657.2</v>
      </c>
      <c r="BA116" s="72">
        <f t="shared" si="132"/>
        <v>657.2</v>
      </c>
      <c r="BB116" s="72">
        <f t="shared" si="132"/>
        <v>92.133979999999994</v>
      </c>
      <c r="BC116" s="72">
        <f t="shared" si="132"/>
        <v>14.019169202678025</v>
      </c>
      <c r="BD116" s="72">
        <f t="shared" ref="BD116" si="135">SUM(BD117:BD124)</f>
        <v>687.3</v>
      </c>
      <c r="BE116" s="72">
        <f t="shared" si="132"/>
        <v>687.3</v>
      </c>
      <c r="BF116" s="72">
        <f t="shared" si="132"/>
        <v>171.9</v>
      </c>
      <c r="BG116" s="72">
        <f>BF116/BE116*100</f>
        <v>25.010912265386299</v>
      </c>
      <c r="BH116" s="72">
        <f t="shared" ref="BH116" si="136">SUM(BH117:BH124)</f>
        <v>0</v>
      </c>
      <c r="BI116" s="72">
        <f t="shared" ref="BI116:BN116" si="137">SUM(BI117:BI124)</f>
        <v>0</v>
      </c>
      <c r="BJ116" s="72">
        <f t="shared" si="137"/>
        <v>0</v>
      </c>
      <c r="BK116" s="72">
        <f t="shared" si="137"/>
        <v>0</v>
      </c>
      <c r="BL116" s="72">
        <v>1930.2999999999997</v>
      </c>
      <c r="BM116" s="72">
        <f t="shared" si="137"/>
        <v>1930.2999999999997</v>
      </c>
      <c r="BN116" s="72">
        <f t="shared" si="137"/>
        <v>286.54994999999997</v>
      </c>
      <c r="BO116" s="71">
        <f t="shared" si="130"/>
        <v>14.844840180282858</v>
      </c>
      <c r="BP116" s="72">
        <f>SUM(BP117:BP124)</f>
        <v>14907</v>
      </c>
      <c r="BQ116" s="72">
        <f>SUM(BQ117:BQ124)</f>
        <v>14907</v>
      </c>
      <c r="BR116" s="72">
        <f>SUM(BR117:BR124)</f>
        <v>3534.5</v>
      </c>
      <c r="BS116" s="72">
        <f>BR116/BQ116*100</f>
        <v>23.710337425370632</v>
      </c>
      <c r="BT116" s="72">
        <f>SUM(BT117:BT124)</f>
        <v>376.3</v>
      </c>
      <c r="BU116" s="72">
        <f>SUM(BU117:BU124)</f>
        <v>376.3</v>
      </c>
      <c r="BV116" s="72">
        <f>SUM(BV117:BV124)</f>
        <v>0</v>
      </c>
      <c r="BW116" s="72">
        <f>BV116/BU116*100</f>
        <v>0</v>
      </c>
      <c r="BX116" s="72">
        <f>SUM(BX117:BX124)</f>
        <v>15.2</v>
      </c>
      <c r="BY116" s="72">
        <f>SUM(BY117:BY124)</f>
        <v>15.2</v>
      </c>
      <c r="BZ116" s="72">
        <f>SUM(BZ117:BZ124)</f>
        <v>0</v>
      </c>
      <c r="CA116" s="72">
        <f>BZ116/BY116*100</f>
        <v>0</v>
      </c>
      <c r="CB116" s="72"/>
      <c r="CC116" s="72"/>
      <c r="CD116" s="72"/>
      <c r="CE116" s="72"/>
    </row>
    <row r="117" spans="1:83" ht="30" customHeight="1" x14ac:dyDescent="0.25">
      <c r="A117" s="16" t="s">
        <v>161</v>
      </c>
      <c r="B117" s="77">
        <f t="shared" si="97"/>
        <v>206985.80000000002</v>
      </c>
      <c r="C117" s="77">
        <f t="shared" si="98"/>
        <v>218733.40000000002</v>
      </c>
      <c r="D117" s="77">
        <f t="shared" si="99"/>
        <v>218733.40000000002</v>
      </c>
      <c r="E117" s="77"/>
      <c r="F117" s="77">
        <f t="shared" si="100"/>
        <v>39621.481020000007</v>
      </c>
      <c r="G117" s="73">
        <f t="shared" si="114"/>
        <v>18.114051635461252</v>
      </c>
      <c r="H117" s="73">
        <v>1817.3</v>
      </c>
      <c r="I117" s="73">
        <v>14085.3</v>
      </c>
      <c r="J117" s="73">
        <v>2384.42</v>
      </c>
      <c r="K117" s="73">
        <f>J117/I117*100</f>
        <v>16.928428929451272</v>
      </c>
      <c r="L117" s="73"/>
      <c r="M117" s="73"/>
      <c r="N117" s="73"/>
      <c r="O117" s="73"/>
      <c r="P117" s="73">
        <v>45.2</v>
      </c>
      <c r="Q117" s="73"/>
      <c r="R117" s="73"/>
      <c r="S117" s="73"/>
      <c r="T117" s="73">
        <v>66</v>
      </c>
      <c r="U117" s="73">
        <v>66</v>
      </c>
      <c r="V117" s="73">
        <v>0</v>
      </c>
      <c r="W117" s="73">
        <f>V117/U117*100</f>
        <v>0</v>
      </c>
      <c r="X117" s="73">
        <v>26.4</v>
      </c>
      <c r="Y117" s="73">
        <v>22</v>
      </c>
      <c r="Z117" s="73">
        <v>1.7611300000000001</v>
      </c>
      <c r="AA117" s="73">
        <f>Z117/Y117*100</f>
        <v>8.0051363636363639</v>
      </c>
      <c r="AB117" s="73">
        <v>513.6</v>
      </c>
      <c r="AC117" s="73">
        <v>42.8</v>
      </c>
      <c r="AD117" s="73">
        <v>14.675739999999999</v>
      </c>
      <c r="AE117" s="73">
        <f>AD117/AC117*100</f>
        <v>34.289112149532713</v>
      </c>
      <c r="AF117" s="73">
        <v>27936.799999999999</v>
      </c>
      <c r="AG117" s="73">
        <v>27936.799999999999</v>
      </c>
      <c r="AH117" s="73">
        <v>5280</v>
      </c>
      <c r="AI117" s="73">
        <f>AH117/AG117*100</f>
        <v>18.89980241115661</v>
      </c>
      <c r="AJ117" s="73">
        <v>158623.1</v>
      </c>
      <c r="AK117" s="73">
        <v>158623.1</v>
      </c>
      <c r="AL117" s="73">
        <v>27920</v>
      </c>
      <c r="AM117" s="73">
        <f>AL117/AK117*100</f>
        <v>17.601471664593618</v>
      </c>
      <c r="AN117" s="73">
        <v>657.2</v>
      </c>
      <c r="AO117" s="73">
        <v>657.2</v>
      </c>
      <c r="AP117" s="73">
        <v>111.76114</v>
      </c>
      <c r="AQ117" s="74">
        <f>AP117/AO117*100</f>
        <v>17.005651247717587</v>
      </c>
      <c r="AR117" s="74"/>
      <c r="AS117" s="74"/>
      <c r="AT117" s="73"/>
      <c r="AU117" s="73"/>
      <c r="AV117" s="73">
        <v>657.2</v>
      </c>
      <c r="AW117" s="73">
        <v>657.2</v>
      </c>
      <c r="AX117" s="73">
        <v>110.32903</v>
      </c>
      <c r="AY117" s="73">
        <f>AX117/AW117*100</f>
        <v>16.787740413877053</v>
      </c>
      <c r="AZ117" s="73">
        <v>657.2</v>
      </c>
      <c r="BA117" s="73">
        <v>657.2</v>
      </c>
      <c r="BB117" s="73">
        <v>92.133979999999994</v>
      </c>
      <c r="BC117" s="73">
        <f>BB117/BA117*100</f>
        <v>14.019169202678025</v>
      </c>
      <c r="BD117" s="73">
        <v>687.3</v>
      </c>
      <c r="BE117" s="73">
        <v>687.3</v>
      </c>
      <c r="BF117" s="73">
        <v>171.9</v>
      </c>
      <c r="BG117" s="73">
        <f>BF117/BE117*100</f>
        <v>25.010912265386299</v>
      </c>
      <c r="BH117" s="73"/>
      <c r="BI117" s="73"/>
      <c r="BJ117" s="73"/>
      <c r="BK117" s="73"/>
      <c r="BL117" s="73"/>
      <c r="BM117" s="73"/>
      <c r="BN117" s="73"/>
      <c r="BO117" s="74"/>
      <c r="BP117" s="73">
        <v>14907</v>
      </c>
      <c r="BQ117" s="73">
        <v>14907</v>
      </c>
      <c r="BR117" s="73">
        <v>3534.5</v>
      </c>
      <c r="BS117" s="73">
        <f>BR117/BQ117*100</f>
        <v>23.710337425370632</v>
      </c>
      <c r="BT117" s="73">
        <v>376.3</v>
      </c>
      <c r="BU117" s="73">
        <v>376.3</v>
      </c>
      <c r="BV117" s="73">
        <v>0</v>
      </c>
      <c r="BW117" s="73">
        <f>BV117/BU117*100</f>
        <v>0</v>
      </c>
      <c r="BX117" s="73">
        <v>15.2</v>
      </c>
      <c r="BY117" s="73">
        <v>15.2</v>
      </c>
      <c r="BZ117" s="73">
        <v>0</v>
      </c>
      <c r="CA117" s="73">
        <f>BZ117/BY117*100</f>
        <v>0</v>
      </c>
      <c r="CB117" s="73"/>
      <c r="CC117" s="73"/>
      <c r="CD117" s="73"/>
      <c r="CE117" s="73"/>
    </row>
    <row r="118" spans="1:83" x14ac:dyDescent="0.25">
      <c r="A118" s="16" t="s">
        <v>159</v>
      </c>
      <c r="B118" s="77">
        <f t="shared" si="97"/>
        <v>227.1</v>
      </c>
      <c r="C118" s="77">
        <f t="shared" si="98"/>
        <v>227.1</v>
      </c>
      <c r="D118" s="77">
        <f t="shared" si="99"/>
        <v>227.1</v>
      </c>
      <c r="E118" s="77"/>
      <c r="F118" s="77">
        <f t="shared" si="100"/>
        <v>32.825720000000004</v>
      </c>
      <c r="G118" s="74">
        <f t="shared" ref="G118:G136" si="138">F118/C118*100</f>
        <v>14.454302069572877</v>
      </c>
      <c r="H118" s="74"/>
      <c r="I118" s="74"/>
      <c r="J118" s="74"/>
      <c r="K118" s="74"/>
      <c r="L118" s="74"/>
      <c r="M118" s="74"/>
      <c r="N118" s="74"/>
      <c r="O118" s="74"/>
      <c r="P118" s="74"/>
      <c r="Q118" s="74"/>
      <c r="R118" s="74"/>
      <c r="S118" s="74"/>
      <c r="T118" s="74"/>
      <c r="U118" s="74"/>
      <c r="V118" s="74"/>
      <c r="W118" s="74"/>
      <c r="X118" s="74"/>
      <c r="Y118" s="74"/>
      <c r="Z118" s="74"/>
      <c r="AA118" s="73"/>
      <c r="AB118" s="74"/>
      <c r="AC118" s="74"/>
      <c r="AD118" s="74"/>
      <c r="AE118" s="73"/>
      <c r="AF118" s="74"/>
      <c r="AG118" s="74"/>
      <c r="AH118" s="74"/>
      <c r="AI118" s="74"/>
      <c r="AJ118" s="74"/>
      <c r="AK118" s="74"/>
      <c r="AL118" s="74"/>
      <c r="AM118" s="74"/>
      <c r="AN118" s="74"/>
      <c r="AO118" s="74"/>
      <c r="AP118" s="74"/>
      <c r="AQ118" s="74"/>
      <c r="AR118" s="74"/>
      <c r="AS118" s="74"/>
      <c r="AT118" s="74"/>
      <c r="AU118" s="74"/>
      <c r="AV118" s="74"/>
      <c r="AW118" s="74"/>
      <c r="AX118" s="74"/>
      <c r="AY118" s="74"/>
      <c r="AZ118" s="74"/>
      <c r="BA118" s="74"/>
      <c r="BB118" s="74"/>
      <c r="BC118" s="74"/>
      <c r="BD118" s="74"/>
      <c r="BE118" s="74"/>
      <c r="BF118" s="74"/>
      <c r="BG118" s="73"/>
      <c r="BH118" s="74"/>
      <c r="BI118" s="74"/>
      <c r="BJ118" s="74"/>
      <c r="BK118" s="74"/>
      <c r="BL118" s="74">
        <v>227.1</v>
      </c>
      <c r="BM118" s="74">
        <v>227.1</v>
      </c>
      <c r="BN118" s="74">
        <v>32.825720000000004</v>
      </c>
      <c r="BO118" s="74">
        <f t="shared" ref="BO118:BO125" si="139">BN118/BM118*100</f>
        <v>14.454302069572877</v>
      </c>
      <c r="BP118" s="74"/>
      <c r="BQ118" s="74"/>
      <c r="BR118" s="74"/>
      <c r="BS118" s="74"/>
      <c r="BT118" s="74"/>
      <c r="BU118" s="74"/>
      <c r="BV118" s="74"/>
      <c r="BW118" s="73"/>
      <c r="BX118" s="74"/>
      <c r="BY118" s="74"/>
      <c r="BZ118" s="74"/>
      <c r="CA118" s="73"/>
      <c r="CB118" s="74"/>
      <c r="CC118" s="74"/>
      <c r="CD118" s="74"/>
      <c r="CE118" s="73"/>
    </row>
    <row r="119" spans="1:83" x14ac:dyDescent="0.25">
      <c r="A119" s="16" t="s">
        <v>333</v>
      </c>
      <c r="B119" s="77">
        <f t="shared" si="97"/>
        <v>227.1</v>
      </c>
      <c r="C119" s="77">
        <f t="shared" si="98"/>
        <v>227.1</v>
      </c>
      <c r="D119" s="77">
        <f t="shared" si="99"/>
        <v>227.1</v>
      </c>
      <c r="E119" s="77"/>
      <c r="F119" s="77">
        <f t="shared" si="100"/>
        <v>34.358930000000001</v>
      </c>
      <c r="G119" s="74">
        <f t="shared" si="138"/>
        <v>15.129427564949363</v>
      </c>
      <c r="H119" s="74"/>
      <c r="I119" s="74"/>
      <c r="J119" s="74"/>
      <c r="K119" s="74"/>
      <c r="L119" s="74"/>
      <c r="M119" s="74"/>
      <c r="N119" s="74"/>
      <c r="O119" s="74"/>
      <c r="P119" s="74"/>
      <c r="Q119" s="74"/>
      <c r="R119" s="74"/>
      <c r="S119" s="74"/>
      <c r="T119" s="74"/>
      <c r="U119" s="74"/>
      <c r="V119" s="74"/>
      <c r="W119" s="74"/>
      <c r="X119" s="74"/>
      <c r="Y119" s="74"/>
      <c r="Z119" s="74"/>
      <c r="AA119" s="73"/>
      <c r="AB119" s="74"/>
      <c r="AC119" s="74"/>
      <c r="AD119" s="74"/>
      <c r="AE119" s="73"/>
      <c r="AF119" s="74"/>
      <c r="AG119" s="74"/>
      <c r="AH119" s="74"/>
      <c r="AI119" s="74"/>
      <c r="AJ119" s="74"/>
      <c r="AK119" s="74"/>
      <c r="AL119" s="74"/>
      <c r="AM119" s="74"/>
      <c r="AN119" s="74"/>
      <c r="AO119" s="74"/>
      <c r="AP119" s="74"/>
      <c r="AQ119" s="74"/>
      <c r="AR119" s="74"/>
      <c r="AS119" s="74"/>
      <c r="AT119" s="74"/>
      <c r="AU119" s="74"/>
      <c r="AV119" s="74"/>
      <c r="AW119" s="74"/>
      <c r="AX119" s="74"/>
      <c r="AY119" s="74"/>
      <c r="AZ119" s="74"/>
      <c r="BA119" s="74"/>
      <c r="BB119" s="74"/>
      <c r="BC119" s="74"/>
      <c r="BD119" s="74"/>
      <c r="BE119" s="74"/>
      <c r="BF119" s="74"/>
      <c r="BG119" s="73"/>
      <c r="BH119" s="74"/>
      <c r="BI119" s="74"/>
      <c r="BJ119" s="74"/>
      <c r="BK119" s="74"/>
      <c r="BL119" s="74">
        <v>227.1</v>
      </c>
      <c r="BM119" s="74">
        <v>227.1</v>
      </c>
      <c r="BN119" s="74">
        <v>34.358930000000001</v>
      </c>
      <c r="BO119" s="74">
        <f t="shared" si="139"/>
        <v>15.129427564949363</v>
      </c>
      <c r="BP119" s="74"/>
      <c r="BQ119" s="74"/>
      <c r="BR119" s="74"/>
      <c r="BS119" s="74"/>
      <c r="BT119" s="74"/>
      <c r="BU119" s="74"/>
      <c r="BV119" s="74"/>
      <c r="BW119" s="73"/>
      <c r="BX119" s="74"/>
      <c r="BY119" s="74"/>
      <c r="BZ119" s="74"/>
      <c r="CA119" s="73"/>
      <c r="CB119" s="74"/>
      <c r="CC119" s="74"/>
      <c r="CD119" s="74"/>
      <c r="CE119" s="73"/>
    </row>
    <row r="120" spans="1:83" x14ac:dyDescent="0.25">
      <c r="A120" s="16" t="s">
        <v>974</v>
      </c>
      <c r="B120" s="77">
        <f t="shared" si="97"/>
        <v>227.1</v>
      </c>
      <c r="C120" s="77">
        <f t="shared" si="98"/>
        <v>227.1</v>
      </c>
      <c r="D120" s="77">
        <f t="shared" si="99"/>
        <v>227.1</v>
      </c>
      <c r="E120" s="77"/>
      <c r="F120" s="77">
        <f t="shared" si="100"/>
        <v>32.872169999999997</v>
      </c>
      <c r="G120" s="74">
        <f t="shared" si="138"/>
        <v>14.474755614266844</v>
      </c>
      <c r="H120" s="74"/>
      <c r="I120" s="74"/>
      <c r="J120" s="74"/>
      <c r="K120" s="74"/>
      <c r="L120" s="74"/>
      <c r="M120" s="74"/>
      <c r="N120" s="74"/>
      <c r="O120" s="74"/>
      <c r="P120" s="74"/>
      <c r="Q120" s="74"/>
      <c r="R120" s="74"/>
      <c r="S120" s="74"/>
      <c r="T120" s="74"/>
      <c r="U120" s="74"/>
      <c r="V120" s="74"/>
      <c r="W120" s="74"/>
      <c r="X120" s="74"/>
      <c r="Y120" s="74"/>
      <c r="Z120" s="74"/>
      <c r="AA120" s="73"/>
      <c r="AB120" s="74"/>
      <c r="AC120" s="74"/>
      <c r="AD120" s="74"/>
      <c r="AE120" s="73"/>
      <c r="AF120" s="74"/>
      <c r="AG120" s="74"/>
      <c r="AH120" s="74"/>
      <c r="AI120" s="74"/>
      <c r="AJ120" s="74"/>
      <c r="AK120" s="74"/>
      <c r="AL120" s="74"/>
      <c r="AM120" s="74"/>
      <c r="AN120" s="74"/>
      <c r="AO120" s="74"/>
      <c r="AP120" s="74"/>
      <c r="AQ120" s="74"/>
      <c r="AR120" s="74"/>
      <c r="AS120" s="74"/>
      <c r="AT120" s="74"/>
      <c r="AU120" s="74"/>
      <c r="AV120" s="74"/>
      <c r="AW120" s="74"/>
      <c r="AX120" s="74"/>
      <c r="AY120" s="74"/>
      <c r="AZ120" s="74"/>
      <c r="BA120" s="74"/>
      <c r="BB120" s="74"/>
      <c r="BC120" s="74"/>
      <c r="BD120" s="74"/>
      <c r="BE120" s="74"/>
      <c r="BF120" s="74"/>
      <c r="BG120" s="73"/>
      <c r="BH120" s="74"/>
      <c r="BI120" s="74"/>
      <c r="BJ120" s="74"/>
      <c r="BK120" s="74"/>
      <c r="BL120" s="74">
        <v>227.1</v>
      </c>
      <c r="BM120" s="74">
        <v>227.1</v>
      </c>
      <c r="BN120" s="74">
        <v>32.872169999999997</v>
      </c>
      <c r="BO120" s="74">
        <f t="shared" si="139"/>
        <v>14.474755614266844</v>
      </c>
      <c r="BP120" s="74"/>
      <c r="BQ120" s="74"/>
      <c r="BR120" s="74"/>
      <c r="BS120" s="74"/>
      <c r="BT120" s="74"/>
      <c r="BU120" s="74"/>
      <c r="BV120" s="74"/>
      <c r="BW120" s="73"/>
      <c r="BX120" s="74"/>
      <c r="BY120" s="74"/>
      <c r="BZ120" s="74"/>
      <c r="CA120" s="73"/>
      <c r="CB120" s="74"/>
      <c r="CC120" s="74"/>
      <c r="CD120" s="74"/>
      <c r="CE120" s="73"/>
    </row>
    <row r="121" spans="1:83" x14ac:dyDescent="0.25">
      <c r="A121" s="16" t="s">
        <v>406</v>
      </c>
      <c r="B121" s="77">
        <f t="shared" si="97"/>
        <v>227.1</v>
      </c>
      <c r="C121" s="77">
        <f t="shared" si="98"/>
        <v>227.1</v>
      </c>
      <c r="D121" s="77">
        <f t="shared" si="99"/>
        <v>227.1</v>
      </c>
      <c r="E121" s="77"/>
      <c r="F121" s="77">
        <f t="shared" si="100"/>
        <v>33.639429999999997</v>
      </c>
      <c r="G121" s="74">
        <f t="shared" si="138"/>
        <v>14.812606781153676</v>
      </c>
      <c r="H121" s="74"/>
      <c r="I121" s="74"/>
      <c r="J121" s="74"/>
      <c r="K121" s="74"/>
      <c r="L121" s="74"/>
      <c r="M121" s="74"/>
      <c r="N121" s="74"/>
      <c r="O121" s="74"/>
      <c r="P121" s="74"/>
      <c r="Q121" s="74"/>
      <c r="R121" s="74"/>
      <c r="S121" s="74"/>
      <c r="T121" s="74"/>
      <c r="U121" s="74"/>
      <c r="V121" s="74"/>
      <c r="W121" s="74"/>
      <c r="X121" s="74"/>
      <c r="Y121" s="74"/>
      <c r="Z121" s="74"/>
      <c r="AA121" s="73"/>
      <c r="AB121" s="74"/>
      <c r="AC121" s="74"/>
      <c r="AD121" s="74"/>
      <c r="AE121" s="73"/>
      <c r="AF121" s="74"/>
      <c r="AG121" s="74"/>
      <c r="AH121" s="74"/>
      <c r="AI121" s="74"/>
      <c r="AJ121" s="74"/>
      <c r="AK121" s="74"/>
      <c r="AL121" s="74"/>
      <c r="AM121" s="74"/>
      <c r="AN121" s="74"/>
      <c r="AO121" s="74"/>
      <c r="AP121" s="74"/>
      <c r="AQ121" s="74"/>
      <c r="AR121" s="74"/>
      <c r="AS121" s="74"/>
      <c r="AT121" s="74"/>
      <c r="AU121" s="74"/>
      <c r="AV121" s="74"/>
      <c r="AW121" s="74"/>
      <c r="AX121" s="74"/>
      <c r="AY121" s="74"/>
      <c r="AZ121" s="74"/>
      <c r="BA121" s="74"/>
      <c r="BB121" s="74"/>
      <c r="BC121" s="74"/>
      <c r="BD121" s="74"/>
      <c r="BE121" s="74"/>
      <c r="BF121" s="74"/>
      <c r="BG121" s="73"/>
      <c r="BH121" s="74"/>
      <c r="BI121" s="74"/>
      <c r="BJ121" s="74"/>
      <c r="BK121" s="74"/>
      <c r="BL121" s="74">
        <v>227.1</v>
      </c>
      <c r="BM121" s="74">
        <v>227.1</v>
      </c>
      <c r="BN121" s="74">
        <v>33.639429999999997</v>
      </c>
      <c r="BO121" s="74">
        <f t="shared" si="139"/>
        <v>14.812606781153676</v>
      </c>
      <c r="BP121" s="74"/>
      <c r="BQ121" s="74"/>
      <c r="BR121" s="74"/>
      <c r="BS121" s="74"/>
      <c r="BT121" s="74"/>
      <c r="BU121" s="74"/>
      <c r="BV121" s="74"/>
      <c r="BW121" s="73"/>
      <c r="BX121" s="74"/>
      <c r="BY121" s="74"/>
      <c r="BZ121" s="74"/>
      <c r="CA121" s="73"/>
      <c r="CB121" s="74"/>
      <c r="CC121" s="74"/>
      <c r="CD121" s="74"/>
      <c r="CE121" s="73"/>
    </row>
    <row r="122" spans="1:83" x14ac:dyDescent="0.25">
      <c r="A122" s="16" t="s">
        <v>160</v>
      </c>
      <c r="B122" s="77">
        <f t="shared" si="97"/>
        <v>567.70000000000005</v>
      </c>
      <c r="C122" s="77">
        <f t="shared" si="98"/>
        <v>567.70000000000005</v>
      </c>
      <c r="D122" s="77">
        <f t="shared" si="99"/>
        <v>567.70000000000005</v>
      </c>
      <c r="E122" s="77"/>
      <c r="F122" s="77">
        <f t="shared" si="100"/>
        <v>86.079039999999992</v>
      </c>
      <c r="G122" s="74">
        <f t="shared" si="138"/>
        <v>15.162769068169805</v>
      </c>
      <c r="H122" s="74"/>
      <c r="I122" s="74"/>
      <c r="J122" s="74"/>
      <c r="K122" s="74"/>
      <c r="L122" s="74"/>
      <c r="M122" s="74"/>
      <c r="N122" s="74"/>
      <c r="O122" s="74"/>
      <c r="P122" s="74"/>
      <c r="Q122" s="74"/>
      <c r="R122" s="74"/>
      <c r="S122" s="74"/>
      <c r="T122" s="74"/>
      <c r="U122" s="74"/>
      <c r="V122" s="74"/>
      <c r="W122" s="74"/>
      <c r="X122" s="74"/>
      <c r="Y122" s="74"/>
      <c r="Z122" s="74"/>
      <c r="AA122" s="73"/>
      <c r="AB122" s="74"/>
      <c r="AC122" s="74"/>
      <c r="AD122" s="74"/>
      <c r="AE122" s="73"/>
      <c r="AF122" s="74"/>
      <c r="AG122" s="74"/>
      <c r="AH122" s="74"/>
      <c r="AI122" s="74"/>
      <c r="AJ122" s="74"/>
      <c r="AK122" s="74"/>
      <c r="AL122" s="74"/>
      <c r="AM122" s="74"/>
      <c r="AN122" s="74"/>
      <c r="AO122" s="74"/>
      <c r="AP122" s="74"/>
      <c r="AQ122" s="74"/>
      <c r="AR122" s="74"/>
      <c r="AS122" s="74"/>
      <c r="AT122" s="74"/>
      <c r="AU122" s="74"/>
      <c r="AV122" s="74"/>
      <c r="AW122" s="74"/>
      <c r="AX122" s="74"/>
      <c r="AY122" s="74"/>
      <c r="AZ122" s="74"/>
      <c r="BA122" s="74"/>
      <c r="BB122" s="74"/>
      <c r="BC122" s="74"/>
      <c r="BD122" s="74"/>
      <c r="BE122" s="74"/>
      <c r="BF122" s="74"/>
      <c r="BG122" s="73"/>
      <c r="BH122" s="74"/>
      <c r="BI122" s="74"/>
      <c r="BJ122" s="74"/>
      <c r="BK122" s="74"/>
      <c r="BL122" s="74">
        <v>567.70000000000005</v>
      </c>
      <c r="BM122" s="74">
        <v>567.70000000000005</v>
      </c>
      <c r="BN122" s="74">
        <v>86.079039999999992</v>
      </c>
      <c r="BO122" s="74">
        <f t="shared" si="139"/>
        <v>15.162769068169805</v>
      </c>
      <c r="BP122" s="74"/>
      <c r="BQ122" s="74"/>
      <c r="BR122" s="74"/>
      <c r="BS122" s="74"/>
      <c r="BT122" s="74"/>
      <c r="BU122" s="74"/>
      <c r="BV122" s="74"/>
      <c r="BW122" s="73"/>
      <c r="BX122" s="74"/>
      <c r="BY122" s="74"/>
      <c r="BZ122" s="74"/>
      <c r="CA122" s="73"/>
      <c r="CB122" s="74"/>
      <c r="CC122" s="74"/>
      <c r="CD122" s="74"/>
      <c r="CE122" s="73"/>
    </row>
    <row r="123" spans="1:83" x14ac:dyDescent="0.25">
      <c r="A123" s="16" t="s">
        <v>219</v>
      </c>
      <c r="B123" s="77">
        <f t="shared" si="97"/>
        <v>227.1</v>
      </c>
      <c r="C123" s="77">
        <f t="shared" si="98"/>
        <v>227.1</v>
      </c>
      <c r="D123" s="77">
        <f t="shared" si="99"/>
        <v>227.1</v>
      </c>
      <c r="E123" s="77"/>
      <c r="F123" s="77">
        <f t="shared" si="100"/>
        <v>33.949940000000005</v>
      </c>
      <c r="G123" s="74">
        <f t="shared" si="138"/>
        <v>14.949335094671953</v>
      </c>
      <c r="H123" s="74"/>
      <c r="I123" s="74"/>
      <c r="J123" s="74"/>
      <c r="K123" s="74"/>
      <c r="L123" s="74"/>
      <c r="M123" s="74"/>
      <c r="N123" s="74"/>
      <c r="O123" s="74"/>
      <c r="P123" s="74"/>
      <c r="Q123" s="74"/>
      <c r="R123" s="74"/>
      <c r="S123" s="74"/>
      <c r="T123" s="74"/>
      <c r="U123" s="74"/>
      <c r="V123" s="74"/>
      <c r="W123" s="74"/>
      <c r="X123" s="74"/>
      <c r="Y123" s="74"/>
      <c r="Z123" s="74"/>
      <c r="AA123" s="73"/>
      <c r="AB123" s="74"/>
      <c r="AC123" s="74"/>
      <c r="AD123" s="74"/>
      <c r="AE123" s="73"/>
      <c r="AF123" s="74"/>
      <c r="AG123" s="74"/>
      <c r="AH123" s="74"/>
      <c r="AI123" s="74"/>
      <c r="AJ123" s="74"/>
      <c r="AK123" s="74"/>
      <c r="AL123" s="74"/>
      <c r="AM123" s="74"/>
      <c r="AN123" s="74"/>
      <c r="AO123" s="74"/>
      <c r="AP123" s="74"/>
      <c r="AQ123" s="74"/>
      <c r="AR123" s="74"/>
      <c r="AS123" s="74"/>
      <c r="AT123" s="74"/>
      <c r="AU123" s="74"/>
      <c r="AV123" s="74"/>
      <c r="AW123" s="74"/>
      <c r="AX123" s="74"/>
      <c r="AY123" s="74"/>
      <c r="AZ123" s="74"/>
      <c r="BA123" s="74"/>
      <c r="BB123" s="74"/>
      <c r="BC123" s="74"/>
      <c r="BD123" s="74"/>
      <c r="BE123" s="74"/>
      <c r="BF123" s="74"/>
      <c r="BG123" s="73"/>
      <c r="BH123" s="74"/>
      <c r="BI123" s="74"/>
      <c r="BJ123" s="74"/>
      <c r="BK123" s="74"/>
      <c r="BL123" s="74">
        <v>227.1</v>
      </c>
      <c r="BM123" s="74">
        <v>227.1</v>
      </c>
      <c r="BN123" s="74">
        <v>33.949940000000005</v>
      </c>
      <c r="BO123" s="74">
        <f t="shared" si="139"/>
        <v>14.949335094671953</v>
      </c>
      <c r="BP123" s="74"/>
      <c r="BQ123" s="74"/>
      <c r="BR123" s="74"/>
      <c r="BS123" s="74"/>
      <c r="BT123" s="74"/>
      <c r="BU123" s="74"/>
      <c r="BV123" s="74"/>
      <c r="BW123" s="73"/>
      <c r="BX123" s="74"/>
      <c r="BY123" s="74"/>
      <c r="BZ123" s="74"/>
      <c r="CA123" s="73"/>
      <c r="CB123" s="74"/>
      <c r="CC123" s="74"/>
      <c r="CD123" s="74"/>
      <c r="CE123" s="73"/>
    </row>
    <row r="124" spans="1:83" x14ac:dyDescent="0.25">
      <c r="A124" s="16" t="s">
        <v>336</v>
      </c>
      <c r="B124" s="77">
        <f t="shared" si="97"/>
        <v>227.1</v>
      </c>
      <c r="C124" s="77">
        <f t="shared" si="98"/>
        <v>227.1</v>
      </c>
      <c r="D124" s="77">
        <f t="shared" si="99"/>
        <v>227.1</v>
      </c>
      <c r="E124" s="77"/>
      <c r="F124" s="77">
        <f t="shared" si="100"/>
        <v>32.824719999999999</v>
      </c>
      <c r="G124" s="74">
        <f t="shared" si="138"/>
        <v>14.453861734918538</v>
      </c>
      <c r="H124" s="74"/>
      <c r="I124" s="74"/>
      <c r="J124" s="74"/>
      <c r="K124" s="74"/>
      <c r="L124" s="74"/>
      <c r="M124" s="74"/>
      <c r="N124" s="74"/>
      <c r="O124" s="74"/>
      <c r="P124" s="74"/>
      <c r="Q124" s="74"/>
      <c r="R124" s="74"/>
      <c r="S124" s="74"/>
      <c r="T124" s="74"/>
      <c r="U124" s="74"/>
      <c r="V124" s="74"/>
      <c r="W124" s="74"/>
      <c r="X124" s="74"/>
      <c r="Y124" s="74"/>
      <c r="Z124" s="74"/>
      <c r="AA124" s="73"/>
      <c r="AB124" s="74"/>
      <c r="AC124" s="74"/>
      <c r="AD124" s="74"/>
      <c r="AE124" s="73"/>
      <c r="AF124" s="74"/>
      <c r="AG124" s="74"/>
      <c r="AH124" s="74"/>
      <c r="AI124" s="74"/>
      <c r="AJ124" s="74"/>
      <c r="AK124" s="74"/>
      <c r="AL124" s="74"/>
      <c r="AM124" s="74"/>
      <c r="AN124" s="74"/>
      <c r="AO124" s="74"/>
      <c r="AP124" s="74"/>
      <c r="AQ124" s="74"/>
      <c r="AR124" s="74"/>
      <c r="AS124" s="74"/>
      <c r="AT124" s="74"/>
      <c r="AU124" s="74"/>
      <c r="AV124" s="74"/>
      <c r="AW124" s="74"/>
      <c r="AX124" s="74"/>
      <c r="AY124" s="74"/>
      <c r="AZ124" s="74"/>
      <c r="BA124" s="74"/>
      <c r="BB124" s="74"/>
      <c r="BC124" s="74"/>
      <c r="BD124" s="74"/>
      <c r="BE124" s="74"/>
      <c r="BF124" s="74"/>
      <c r="BG124" s="73"/>
      <c r="BH124" s="74"/>
      <c r="BI124" s="74"/>
      <c r="BJ124" s="74"/>
      <c r="BK124" s="74"/>
      <c r="BL124" s="74">
        <v>227.1</v>
      </c>
      <c r="BM124" s="74">
        <v>227.1</v>
      </c>
      <c r="BN124" s="74">
        <v>32.824719999999999</v>
      </c>
      <c r="BO124" s="74">
        <f t="shared" si="139"/>
        <v>14.453861734918538</v>
      </c>
      <c r="BP124" s="74"/>
      <c r="BQ124" s="74"/>
      <c r="BR124" s="74"/>
      <c r="BS124" s="74"/>
      <c r="BT124" s="74"/>
      <c r="BU124" s="74"/>
      <c r="BV124" s="74"/>
      <c r="BW124" s="73"/>
      <c r="BX124" s="74"/>
      <c r="BY124" s="74"/>
      <c r="BZ124" s="74"/>
      <c r="CA124" s="73"/>
      <c r="CB124" s="74"/>
      <c r="CC124" s="74"/>
      <c r="CD124" s="74"/>
      <c r="CE124" s="73"/>
    </row>
    <row r="125" spans="1:83" s="5" customFormat="1" ht="31.5" x14ac:dyDescent="0.25">
      <c r="A125" s="80" t="s">
        <v>165</v>
      </c>
      <c r="B125" s="76">
        <f t="shared" si="97"/>
        <v>309616.50000000006</v>
      </c>
      <c r="C125" s="76">
        <f t="shared" si="98"/>
        <v>327939.40000000002</v>
      </c>
      <c r="D125" s="76">
        <f t="shared" si="99"/>
        <v>327939.40000000002</v>
      </c>
      <c r="E125" s="76"/>
      <c r="F125" s="76">
        <f t="shared" si="100"/>
        <v>60689.525700000013</v>
      </c>
      <c r="G125" s="72">
        <f t="shared" si="138"/>
        <v>18.506323332908462</v>
      </c>
      <c r="H125" s="72">
        <f>SUM(H126:H138)</f>
        <v>2012.8</v>
      </c>
      <c r="I125" s="72">
        <f>SUM(I126:I138)</f>
        <v>21011.1</v>
      </c>
      <c r="J125" s="72">
        <f>SUM(J126:J138)</f>
        <v>2197.2120399999999</v>
      </c>
      <c r="K125" s="72">
        <f>J125/I125*100</f>
        <v>10.457387000204655</v>
      </c>
      <c r="L125" s="72">
        <f>SUM(L126:L138)</f>
        <v>43.5</v>
      </c>
      <c r="M125" s="72">
        <f>SUM(M126:M138)</f>
        <v>188.3</v>
      </c>
      <c r="N125" s="72">
        <f>SUM(N126:N138)</f>
        <v>8.64405</v>
      </c>
      <c r="O125" s="72">
        <f>N125/M125*100</f>
        <v>4.590573552841211</v>
      </c>
      <c r="P125" s="72">
        <f>SUM(P126:P138)</f>
        <v>79</v>
      </c>
      <c r="Q125" s="72">
        <f>SUM(Q126:Q138)</f>
        <v>0</v>
      </c>
      <c r="R125" s="72">
        <f>SUM(R126:R138)</f>
        <v>0</v>
      </c>
      <c r="S125" s="72"/>
      <c r="T125" s="72">
        <f>SUM(T126:T138)</f>
        <v>132.5</v>
      </c>
      <c r="U125" s="72">
        <f>SUM(U126:U138)</f>
        <v>132.5</v>
      </c>
      <c r="V125" s="72">
        <f>SUM(V126:V138)</f>
        <v>21.613199999999999</v>
      </c>
      <c r="W125" s="72">
        <f>V125/U125*100</f>
        <v>16.311849056603773</v>
      </c>
      <c r="X125" s="72">
        <f>SUM(X126:X138)</f>
        <v>35.200000000000003</v>
      </c>
      <c r="Y125" s="72">
        <f>SUM(Y126:Y138)</f>
        <v>30.1</v>
      </c>
      <c r="Z125" s="72">
        <f>SUM(Z126:Z138)</f>
        <v>0</v>
      </c>
      <c r="AA125" s="72">
        <f>Z125/Y125*100</f>
        <v>0</v>
      </c>
      <c r="AB125" s="72">
        <f>SUM(AB126:AB138)</f>
        <v>803</v>
      </c>
      <c r="AC125" s="72">
        <f>SUM(AC126:AC138)</f>
        <v>66.900000000000006</v>
      </c>
      <c r="AD125" s="72">
        <f>SUM(AD126:AD138)</f>
        <v>0</v>
      </c>
      <c r="AE125" s="72">
        <f>AD125/AC125*100</f>
        <v>0</v>
      </c>
      <c r="AF125" s="72">
        <f>SUM(AF126:AF138)</f>
        <v>32900.699999999997</v>
      </c>
      <c r="AG125" s="72">
        <f>SUM(AG126:AG138)</f>
        <v>32900.699999999997</v>
      </c>
      <c r="AH125" s="72">
        <f>SUM(AH126:AH138)</f>
        <v>5123.3950800000002</v>
      </c>
      <c r="AI125" s="72">
        <f>AH125/AG125*100</f>
        <v>15.572298097000978</v>
      </c>
      <c r="AJ125" s="72">
        <f>SUM(AJ126:AJ138)</f>
        <v>239656.2</v>
      </c>
      <c r="AK125" s="72">
        <f>SUM(AK126:AK138)</f>
        <v>239656.2</v>
      </c>
      <c r="AL125" s="72">
        <f>SUM(AL126:AL138)</f>
        <v>45511.538590000004</v>
      </c>
      <c r="AM125" s="72">
        <f>AL125/AK125*100</f>
        <v>18.990344748018202</v>
      </c>
      <c r="AN125" s="72">
        <f>SUM(AN126:AN138)</f>
        <v>657.2</v>
      </c>
      <c r="AO125" s="72">
        <f>SUM(AO126:AO138)</f>
        <v>657.2</v>
      </c>
      <c r="AP125" s="72">
        <f>SUM(AP126:AP138)</f>
        <v>132.09232999999998</v>
      </c>
      <c r="AQ125" s="71">
        <f>AP125/AO125*100</f>
        <v>20.099258977480215</v>
      </c>
      <c r="AR125" s="72">
        <f t="shared" ref="AR125" si="140">SUM(AR126:AR138)</f>
        <v>0</v>
      </c>
      <c r="AS125" s="72">
        <f t="shared" ref="AS125:BF125" si="141">SUM(AS126:AS138)</f>
        <v>0</v>
      </c>
      <c r="AT125" s="72">
        <f t="shared" si="141"/>
        <v>0</v>
      </c>
      <c r="AU125" s="72">
        <f t="shared" si="141"/>
        <v>0</v>
      </c>
      <c r="AV125" s="72">
        <f t="shared" ref="AV125" si="142">SUM(AV126:AV138)</f>
        <v>657.2</v>
      </c>
      <c r="AW125" s="72">
        <f t="shared" si="141"/>
        <v>657.2</v>
      </c>
      <c r="AX125" s="72">
        <f t="shared" si="141"/>
        <v>101.52747000000001</v>
      </c>
      <c r="AY125" s="72">
        <f t="shared" si="141"/>
        <v>15.448489044430918</v>
      </c>
      <c r="AZ125" s="72">
        <f t="shared" ref="AZ125" si="143">SUM(AZ126:AZ138)</f>
        <v>657.2</v>
      </c>
      <c r="BA125" s="72">
        <f t="shared" si="141"/>
        <v>657.2</v>
      </c>
      <c r="BB125" s="72">
        <f t="shared" si="141"/>
        <v>135.88739000000001</v>
      </c>
      <c r="BC125" s="72">
        <f t="shared" si="141"/>
        <v>20.676717894096168</v>
      </c>
      <c r="BD125" s="72">
        <f t="shared" ref="BD125" si="144">SUM(BD126:BD138)</f>
        <v>1127.7</v>
      </c>
      <c r="BE125" s="72">
        <f t="shared" si="141"/>
        <v>1127.7</v>
      </c>
      <c r="BF125" s="72">
        <f t="shared" si="141"/>
        <v>282</v>
      </c>
      <c r="BG125" s="72">
        <f>BF125/BE125*100</f>
        <v>25.006650704974724</v>
      </c>
      <c r="BH125" s="72">
        <f t="shared" ref="BH125" si="145">SUM(BH126:BH138)</f>
        <v>0</v>
      </c>
      <c r="BI125" s="72">
        <f t="shared" ref="BI125:BN125" si="146">SUM(BI126:BI138)</f>
        <v>0</v>
      </c>
      <c r="BJ125" s="72">
        <f t="shared" si="146"/>
        <v>0</v>
      </c>
      <c r="BK125" s="72">
        <f t="shared" si="146"/>
        <v>0</v>
      </c>
      <c r="BL125" s="72">
        <v>3179.2999999999997</v>
      </c>
      <c r="BM125" s="72">
        <f t="shared" si="146"/>
        <v>3179.2999999999997</v>
      </c>
      <c r="BN125" s="72">
        <f t="shared" si="146"/>
        <v>460.36888000000005</v>
      </c>
      <c r="BO125" s="71">
        <f t="shared" si="139"/>
        <v>14.4801962696191</v>
      </c>
      <c r="BP125" s="72">
        <f>SUM(BP126:BP138)</f>
        <v>27089.200000000001</v>
      </c>
      <c r="BQ125" s="72">
        <f>SUM(BQ126:BQ138)</f>
        <v>27089.200000000001</v>
      </c>
      <c r="BR125" s="72">
        <f>SUM(BR126:BR138)</f>
        <v>6715.2466699999995</v>
      </c>
      <c r="BS125" s="72">
        <f>BR125/BQ125*100</f>
        <v>24.789387172747809</v>
      </c>
      <c r="BT125" s="72">
        <f>SUM(BT126:BT138)</f>
        <v>572.29999999999995</v>
      </c>
      <c r="BU125" s="72">
        <f>SUM(BU126:BU138)</f>
        <v>572.29999999999995</v>
      </c>
      <c r="BV125" s="72">
        <f>SUM(BV126:BV138)</f>
        <v>0</v>
      </c>
      <c r="BW125" s="72">
        <f>BV125/BU125*100</f>
        <v>0</v>
      </c>
      <c r="BX125" s="72">
        <f>SUM(BX126:BX138)</f>
        <v>13.5</v>
      </c>
      <c r="BY125" s="72">
        <f>SUM(BY126:BY138)</f>
        <v>13.5</v>
      </c>
      <c r="BZ125" s="72">
        <f>SUM(BZ126:BZ138)</f>
        <v>0</v>
      </c>
      <c r="CA125" s="72">
        <f>BZ125/BY125*100</f>
        <v>0</v>
      </c>
      <c r="CB125" s="72"/>
      <c r="CC125" s="72"/>
      <c r="CD125" s="72"/>
      <c r="CE125" s="72"/>
    </row>
    <row r="126" spans="1:83" ht="31.5" x14ac:dyDescent="0.25">
      <c r="A126" s="16" t="s">
        <v>164</v>
      </c>
      <c r="B126" s="77">
        <f t="shared" si="97"/>
        <v>306437.20000000007</v>
      </c>
      <c r="C126" s="77">
        <f t="shared" si="98"/>
        <v>324760.10000000003</v>
      </c>
      <c r="D126" s="77">
        <f t="shared" si="99"/>
        <v>324760.10000000003</v>
      </c>
      <c r="E126" s="77"/>
      <c r="F126" s="77">
        <f t="shared" si="100"/>
        <v>60229.156820000011</v>
      </c>
      <c r="G126" s="73">
        <f t="shared" si="138"/>
        <v>18.545737860038841</v>
      </c>
      <c r="H126" s="73">
        <v>2012.8</v>
      </c>
      <c r="I126" s="73">
        <v>21011.1</v>
      </c>
      <c r="J126" s="73">
        <v>2197.2120399999999</v>
      </c>
      <c r="K126" s="73">
        <f>J126/I126*100</f>
        <v>10.457387000204655</v>
      </c>
      <c r="L126" s="73">
        <v>43.5</v>
      </c>
      <c r="M126" s="73">
        <v>188.3</v>
      </c>
      <c r="N126" s="73">
        <v>8.64405</v>
      </c>
      <c r="O126" s="73">
        <f>N126/M126*100</f>
        <v>4.590573552841211</v>
      </c>
      <c r="P126" s="73">
        <v>79</v>
      </c>
      <c r="Q126" s="73"/>
      <c r="R126" s="73"/>
      <c r="S126" s="73"/>
      <c r="T126" s="73">
        <v>132.5</v>
      </c>
      <c r="U126" s="73">
        <v>132.5</v>
      </c>
      <c r="V126" s="73">
        <v>21.613199999999999</v>
      </c>
      <c r="W126" s="73">
        <f>V126/U126*100</f>
        <v>16.311849056603773</v>
      </c>
      <c r="X126" s="73">
        <v>35.200000000000003</v>
      </c>
      <c r="Y126" s="73">
        <v>30.1</v>
      </c>
      <c r="Z126" s="73">
        <v>0</v>
      </c>
      <c r="AA126" s="73">
        <f>Z126/Y126*100</f>
        <v>0</v>
      </c>
      <c r="AB126" s="73">
        <v>803</v>
      </c>
      <c r="AC126" s="73">
        <v>66.900000000000006</v>
      </c>
      <c r="AD126" s="73">
        <v>0</v>
      </c>
      <c r="AE126" s="73">
        <f>AD126/AC126*100</f>
        <v>0</v>
      </c>
      <c r="AF126" s="73">
        <v>32900.699999999997</v>
      </c>
      <c r="AG126" s="73">
        <v>32900.699999999997</v>
      </c>
      <c r="AH126" s="73">
        <v>5123.3950800000002</v>
      </c>
      <c r="AI126" s="73">
        <f>AH126/AG126*100</f>
        <v>15.572298097000978</v>
      </c>
      <c r="AJ126" s="73">
        <v>239656.2</v>
      </c>
      <c r="AK126" s="73">
        <v>239656.2</v>
      </c>
      <c r="AL126" s="73">
        <v>45511.538590000004</v>
      </c>
      <c r="AM126" s="73">
        <f>AL126/AK126*100</f>
        <v>18.990344748018202</v>
      </c>
      <c r="AN126" s="73">
        <v>657.2</v>
      </c>
      <c r="AO126" s="73">
        <v>657.2</v>
      </c>
      <c r="AP126" s="73">
        <v>132.09232999999998</v>
      </c>
      <c r="AQ126" s="74">
        <f>AP126/AO126*100</f>
        <v>20.099258977480215</v>
      </c>
      <c r="AR126" s="74"/>
      <c r="AS126" s="74"/>
      <c r="AT126" s="73"/>
      <c r="AU126" s="73"/>
      <c r="AV126" s="73">
        <v>657.2</v>
      </c>
      <c r="AW126" s="73">
        <v>657.2</v>
      </c>
      <c r="AX126" s="73">
        <v>101.52747000000001</v>
      </c>
      <c r="AY126" s="73">
        <f>AX126/AW126*100</f>
        <v>15.448489044430918</v>
      </c>
      <c r="AZ126" s="73">
        <v>657.2</v>
      </c>
      <c r="BA126" s="73">
        <v>657.2</v>
      </c>
      <c r="BB126" s="73">
        <v>135.88739000000001</v>
      </c>
      <c r="BC126" s="73">
        <f>BB126/BA126*100</f>
        <v>20.676717894096168</v>
      </c>
      <c r="BD126" s="73">
        <v>1127.7</v>
      </c>
      <c r="BE126" s="73">
        <v>1127.7</v>
      </c>
      <c r="BF126" s="73">
        <v>282</v>
      </c>
      <c r="BG126" s="73">
        <f>BF126/BE126*100</f>
        <v>25.006650704974724</v>
      </c>
      <c r="BH126" s="73"/>
      <c r="BI126" s="73"/>
      <c r="BJ126" s="73"/>
      <c r="BK126" s="73"/>
      <c r="BL126" s="73"/>
      <c r="BM126" s="73"/>
      <c r="BN126" s="73"/>
      <c r="BO126" s="74"/>
      <c r="BP126" s="73">
        <v>27089.200000000001</v>
      </c>
      <c r="BQ126" s="73">
        <v>27089.200000000001</v>
      </c>
      <c r="BR126" s="73">
        <v>6715.2466699999995</v>
      </c>
      <c r="BS126" s="73">
        <f>BR126/BQ126*100</f>
        <v>24.789387172747809</v>
      </c>
      <c r="BT126" s="73">
        <v>572.29999999999995</v>
      </c>
      <c r="BU126" s="73">
        <v>572.29999999999995</v>
      </c>
      <c r="BV126" s="73">
        <v>0</v>
      </c>
      <c r="BW126" s="73">
        <f>BV126/BU126*100</f>
        <v>0</v>
      </c>
      <c r="BX126" s="73">
        <v>13.5</v>
      </c>
      <c r="BY126" s="73">
        <v>13.5</v>
      </c>
      <c r="BZ126" s="73">
        <v>0</v>
      </c>
      <c r="CA126" s="73">
        <f>BZ126/BY126*100</f>
        <v>0</v>
      </c>
      <c r="CB126" s="73"/>
      <c r="CC126" s="73"/>
      <c r="CD126" s="73"/>
      <c r="CE126" s="73"/>
    </row>
    <row r="127" spans="1:83" x14ac:dyDescent="0.25">
      <c r="A127" s="16" t="s">
        <v>337</v>
      </c>
      <c r="B127" s="77">
        <f t="shared" si="97"/>
        <v>227.1</v>
      </c>
      <c r="C127" s="77">
        <f t="shared" si="98"/>
        <v>227.1</v>
      </c>
      <c r="D127" s="77">
        <f t="shared" si="99"/>
        <v>227.1</v>
      </c>
      <c r="E127" s="77"/>
      <c r="F127" s="77">
        <f t="shared" si="100"/>
        <v>32.864580000000004</v>
      </c>
      <c r="G127" s="74">
        <f t="shared" si="138"/>
        <v>14.471413474240425</v>
      </c>
      <c r="H127" s="74"/>
      <c r="I127" s="74"/>
      <c r="J127" s="74"/>
      <c r="K127" s="74"/>
      <c r="L127" s="74"/>
      <c r="M127" s="74"/>
      <c r="N127" s="74"/>
      <c r="O127" s="74"/>
      <c r="P127" s="74"/>
      <c r="Q127" s="74"/>
      <c r="R127" s="74"/>
      <c r="S127" s="74"/>
      <c r="T127" s="74"/>
      <c r="U127" s="74"/>
      <c r="V127" s="74"/>
      <c r="W127" s="73"/>
      <c r="X127" s="74"/>
      <c r="Y127" s="74"/>
      <c r="Z127" s="74"/>
      <c r="AA127" s="74"/>
      <c r="AB127" s="74"/>
      <c r="AC127" s="74"/>
      <c r="AD127" s="74"/>
      <c r="AE127" s="74"/>
      <c r="AF127" s="74"/>
      <c r="AG127" s="74"/>
      <c r="AH127" s="74"/>
      <c r="AI127" s="73"/>
      <c r="AJ127" s="74"/>
      <c r="AK127" s="74"/>
      <c r="AL127" s="74"/>
      <c r="AM127" s="73"/>
      <c r="AN127" s="74"/>
      <c r="AO127" s="74"/>
      <c r="AP127" s="74"/>
      <c r="AQ127" s="74"/>
      <c r="AR127" s="74"/>
      <c r="AS127" s="74"/>
      <c r="AT127" s="74"/>
      <c r="AU127" s="74"/>
      <c r="AV127" s="74"/>
      <c r="AW127" s="74"/>
      <c r="AX127" s="74"/>
      <c r="AY127" s="74"/>
      <c r="AZ127" s="74"/>
      <c r="BA127" s="74"/>
      <c r="BB127" s="74"/>
      <c r="BC127" s="74"/>
      <c r="BD127" s="74"/>
      <c r="BE127" s="74"/>
      <c r="BF127" s="74"/>
      <c r="BG127" s="74"/>
      <c r="BH127" s="74"/>
      <c r="BI127" s="74"/>
      <c r="BJ127" s="74"/>
      <c r="BK127" s="74"/>
      <c r="BL127" s="74">
        <v>227.1</v>
      </c>
      <c r="BM127" s="74">
        <v>227.1</v>
      </c>
      <c r="BN127" s="74">
        <v>32.864580000000004</v>
      </c>
      <c r="BO127" s="74">
        <f t="shared" ref="BO127:BO136" si="147">BN127/BM127*100</f>
        <v>14.471413474240425</v>
      </c>
      <c r="BP127" s="74"/>
      <c r="BQ127" s="74"/>
      <c r="BR127" s="74"/>
      <c r="BS127" s="73"/>
      <c r="BT127" s="74"/>
      <c r="BU127" s="74"/>
      <c r="BV127" s="74"/>
      <c r="BW127" s="73"/>
      <c r="BX127" s="74"/>
      <c r="BY127" s="74"/>
      <c r="BZ127" s="74"/>
      <c r="CA127" s="73"/>
      <c r="CB127" s="74"/>
      <c r="CC127" s="74"/>
      <c r="CD127" s="74"/>
      <c r="CE127" s="73"/>
    </row>
    <row r="128" spans="1:83" x14ac:dyDescent="0.25">
      <c r="A128" s="16" t="s">
        <v>338</v>
      </c>
      <c r="B128" s="77">
        <f t="shared" si="97"/>
        <v>227.1</v>
      </c>
      <c r="C128" s="77">
        <f t="shared" si="98"/>
        <v>227.1</v>
      </c>
      <c r="D128" s="77">
        <f t="shared" si="99"/>
        <v>227.1</v>
      </c>
      <c r="E128" s="77"/>
      <c r="F128" s="77">
        <f t="shared" si="100"/>
        <v>32.864580000000004</v>
      </c>
      <c r="G128" s="74">
        <f t="shared" si="138"/>
        <v>14.471413474240425</v>
      </c>
      <c r="H128" s="74"/>
      <c r="I128" s="74"/>
      <c r="J128" s="74"/>
      <c r="K128" s="74"/>
      <c r="L128" s="74"/>
      <c r="M128" s="74"/>
      <c r="N128" s="74"/>
      <c r="O128" s="74"/>
      <c r="P128" s="74"/>
      <c r="Q128" s="74"/>
      <c r="R128" s="74"/>
      <c r="S128" s="74"/>
      <c r="T128" s="74"/>
      <c r="U128" s="74"/>
      <c r="V128" s="74"/>
      <c r="W128" s="73"/>
      <c r="X128" s="74"/>
      <c r="Y128" s="74"/>
      <c r="Z128" s="74"/>
      <c r="AA128" s="74"/>
      <c r="AB128" s="74"/>
      <c r="AC128" s="74"/>
      <c r="AD128" s="74"/>
      <c r="AE128" s="74"/>
      <c r="AF128" s="74"/>
      <c r="AG128" s="74"/>
      <c r="AH128" s="74"/>
      <c r="AI128" s="73"/>
      <c r="AJ128" s="74"/>
      <c r="AK128" s="74"/>
      <c r="AL128" s="74"/>
      <c r="AM128" s="73"/>
      <c r="AN128" s="74"/>
      <c r="AO128" s="74"/>
      <c r="AP128" s="74"/>
      <c r="AQ128" s="74"/>
      <c r="AR128" s="74"/>
      <c r="AS128" s="74"/>
      <c r="AT128" s="74"/>
      <c r="AU128" s="74"/>
      <c r="AV128" s="74"/>
      <c r="AW128" s="74"/>
      <c r="AX128" s="74"/>
      <c r="AY128" s="74"/>
      <c r="AZ128" s="74"/>
      <c r="BA128" s="74"/>
      <c r="BB128" s="74"/>
      <c r="BC128" s="74"/>
      <c r="BD128" s="74"/>
      <c r="BE128" s="74"/>
      <c r="BF128" s="74"/>
      <c r="BG128" s="74"/>
      <c r="BH128" s="74"/>
      <c r="BI128" s="74"/>
      <c r="BJ128" s="74"/>
      <c r="BK128" s="74"/>
      <c r="BL128" s="74">
        <v>227.1</v>
      </c>
      <c r="BM128" s="74">
        <v>227.1</v>
      </c>
      <c r="BN128" s="74">
        <v>32.864580000000004</v>
      </c>
      <c r="BO128" s="74">
        <f t="shared" si="147"/>
        <v>14.471413474240425</v>
      </c>
      <c r="BP128" s="74"/>
      <c r="BQ128" s="74"/>
      <c r="BR128" s="74"/>
      <c r="BS128" s="73"/>
      <c r="BT128" s="74"/>
      <c r="BU128" s="74"/>
      <c r="BV128" s="74"/>
      <c r="BW128" s="73"/>
      <c r="BX128" s="74"/>
      <c r="BY128" s="74"/>
      <c r="BZ128" s="74"/>
      <c r="CA128" s="73"/>
      <c r="CB128" s="74"/>
      <c r="CC128" s="74"/>
      <c r="CD128" s="74"/>
      <c r="CE128" s="73"/>
    </row>
    <row r="129" spans="1:83" x14ac:dyDescent="0.25">
      <c r="A129" s="16" t="s">
        <v>339</v>
      </c>
      <c r="B129" s="77">
        <f t="shared" si="97"/>
        <v>567.70000000000005</v>
      </c>
      <c r="C129" s="77">
        <f t="shared" si="98"/>
        <v>567.70000000000005</v>
      </c>
      <c r="D129" s="77">
        <f t="shared" si="99"/>
        <v>567.70000000000005</v>
      </c>
      <c r="E129" s="77"/>
      <c r="F129" s="77">
        <f t="shared" si="100"/>
        <v>82.757469999999998</v>
      </c>
      <c r="G129" s="74">
        <f t="shared" si="138"/>
        <v>14.577676589748103</v>
      </c>
      <c r="H129" s="74"/>
      <c r="I129" s="74"/>
      <c r="J129" s="74"/>
      <c r="K129" s="74"/>
      <c r="L129" s="74"/>
      <c r="M129" s="74"/>
      <c r="N129" s="74"/>
      <c r="O129" s="74"/>
      <c r="P129" s="74"/>
      <c r="Q129" s="74"/>
      <c r="R129" s="74"/>
      <c r="S129" s="74"/>
      <c r="T129" s="74"/>
      <c r="U129" s="74"/>
      <c r="V129" s="74"/>
      <c r="W129" s="73"/>
      <c r="X129" s="74"/>
      <c r="Y129" s="74"/>
      <c r="Z129" s="74"/>
      <c r="AA129" s="74"/>
      <c r="AB129" s="74"/>
      <c r="AC129" s="74"/>
      <c r="AD129" s="74"/>
      <c r="AE129" s="74"/>
      <c r="AF129" s="74"/>
      <c r="AG129" s="74"/>
      <c r="AH129" s="74"/>
      <c r="AI129" s="73"/>
      <c r="AJ129" s="74"/>
      <c r="AK129" s="74"/>
      <c r="AL129" s="74"/>
      <c r="AM129" s="73"/>
      <c r="AN129" s="74"/>
      <c r="AO129" s="74"/>
      <c r="AP129" s="74"/>
      <c r="AQ129" s="74"/>
      <c r="AR129" s="74"/>
      <c r="AS129" s="74"/>
      <c r="AT129" s="74"/>
      <c r="AU129" s="74"/>
      <c r="AV129" s="74"/>
      <c r="AW129" s="74"/>
      <c r="AX129" s="74"/>
      <c r="AY129" s="74"/>
      <c r="AZ129" s="74"/>
      <c r="BA129" s="74"/>
      <c r="BB129" s="74"/>
      <c r="BC129" s="74"/>
      <c r="BD129" s="74"/>
      <c r="BE129" s="74"/>
      <c r="BF129" s="74"/>
      <c r="BG129" s="74"/>
      <c r="BH129" s="74"/>
      <c r="BI129" s="74"/>
      <c r="BJ129" s="74"/>
      <c r="BK129" s="74"/>
      <c r="BL129" s="74">
        <v>567.70000000000005</v>
      </c>
      <c r="BM129" s="74">
        <v>567.70000000000005</v>
      </c>
      <c r="BN129" s="74">
        <v>82.757469999999998</v>
      </c>
      <c r="BO129" s="74">
        <f t="shared" si="147"/>
        <v>14.577676589748103</v>
      </c>
      <c r="BP129" s="74"/>
      <c r="BQ129" s="74"/>
      <c r="BR129" s="74"/>
      <c r="BS129" s="73"/>
      <c r="BT129" s="74"/>
      <c r="BU129" s="74"/>
      <c r="BV129" s="74"/>
      <c r="BW129" s="73"/>
      <c r="BX129" s="74"/>
      <c r="BY129" s="74"/>
      <c r="BZ129" s="74"/>
      <c r="CA129" s="73"/>
      <c r="CB129" s="74"/>
      <c r="CC129" s="74"/>
      <c r="CD129" s="74"/>
      <c r="CE129" s="73"/>
    </row>
    <row r="130" spans="1:83" x14ac:dyDescent="0.25">
      <c r="A130" s="16" t="s">
        <v>340</v>
      </c>
      <c r="B130" s="77">
        <f t="shared" si="97"/>
        <v>227.1</v>
      </c>
      <c r="C130" s="77">
        <f t="shared" si="98"/>
        <v>227.1</v>
      </c>
      <c r="D130" s="77">
        <f t="shared" si="99"/>
        <v>227.1</v>
      </c>
      <c r="E130" s="77"/>
      <c r="F130" s="77">
        <f t="shared" si="100"/>
        <v>32.928559999999997</v>
      </c>
      <c r="G130" s="74">
        <f t="shared" si="138"/>
        <v>14.499586085424923</v>
      </c>
      <c r="H130" s="74"/>
      <c r="I130" s="74"/>
      <c r="J130" s="74"/>
      <c r="K130" s="74"/>
      <c r="L130" s="74"/>
      <c r="M130" s="74"/>
      <c r="N130" s="74"/>
      <c r="O130" s="74"/>
      <c r="P130" s="74"/>
      <c r="Q130" s="74"/>
      <c r="R130" s="74"/>
      <c r="S130" s="74"/>
      <c r="T130" s="74"/>
      <c r="U130" s="74"/>
      <c r="V130" s="74"/>
      <c r="W130" s="73"/>
      <c r="X130" s="74"/>
      <c r="Y130" s="74"/>
      <c r="Z130" s="74"/>
      <c r="AA130" s="74"/>
      <c r="AB130" s="74"/>
      <c r="AC130" s="74"/>
      <c r="AD130" s="74"/>
      <c r="AE130" s="74"/>
      <c r="AF130" s="74"/>
      <c r="AG130" s="74"/>
      <c r="AH130" s="74"/>
      <c r="AI130" s="73"/>
      <c r="AJ130" s="74"/>
      <c r="AK130" s="74"/>
      <c r="AL130" s="74"/>
      <c r="AM130" s="73"/>
      <c r="AN130" s="74"/>
      <c r="AO130" s="74"/>
      <c r="AP130" s="74"/>
      <c r="AQ130" s="74"/>
      <c r="AR130" s="74"/>
      <c r="AS130" s="74"/>
      <c r="AT130" s="74"/>
      <c r="AU130" s="74"/>
      <c r="AV130" s="74"/>
      <c r="AW130" s="74"/>
      <c r="AX130" s="74"/>
      <c r="AY130" s="74"/>
      <c r="AZ130" s="74"/>
      <c r="BA130" s="74"/>
      <c r="BB130" s="74"/>
      <c r="BC130" s="74"/>
      <c r="BD130" s="74"/>
      <c r="BE130" s="74"/>
      <c r="BF130" s="74"/>
      <c r="BG130" s="74"/>
      <c r="BH130" s="74"/>
      <c r="BI130" s="74"/>
      <c r="BJ130" s="74"/>
      <c r="BK130" s="74"/>
      <c r="BL130" s="74">
        <v>227.1</v>
      </c>
      <c r="BM130" s="74">
        <v>227.1</v>
      </c>
      <c r="BN130" s="74">
        <v>32.928559999999997</v>
      </c>
      <c r="BO130" s="74">
        <f t="shared" si="147"/>
        <v>14.499586085424923</v>
      </c>
      <c r="BP130" s="74"/>
      <c r="BQ130" s="74"/>
      <c r="BR130" s="74"/>
      <c r="BS130" s="73"/>
      <c r="BT130" s="74"/>
      <c r="BU130" s="74"/>
      <c r="BV130" s="74"/>
      <c r="BW130" s="73"/>
      <c r="BX130" s="74"/>
      <c r="BY130" s="74"/>
      <c r="BZ130" s="74"/>
      <c r="CA130" s="73"/>
      <c r="CB130" s="74"/>
      <c r="CC130" s="74"/>
      <c r="CD130" s="74"/>
      <c r="CE130" s="73"/>
    </row>
    <row r="131" spans="1:83" x14ac:dyDescent="0.25">
      <c r="A131" s="16" t="s">
        <v>163</v>
      </c>
      <c r="B131" s="77">
        <f t="shared" si="97"/>
        <v>567.70000000000005</v>
      </c>
      <c r="C131" s="77">
        <f t="shared" si="98"/>
        <v>567.70000000000005</v>
      </c>
      <c r="D131" s="77">
        <f t="shared" si="99"/>
        <v>567.70000000000005</v>
      </c>
      <c r="E131" s="77"/>
      <c r="F131" s="77">
        <f t="shared" si="100"/>
        <v>81.766270000000006</v>
      </c>
      <c r="G131" s="74">
        <f t="shared" si="138"/>
        <v>14.403077329575481</v>
      </c>
      <c r="H131" s="74"/>
      <c r="I131" s="74"/>
      <c r="J131" s="74"/>
      <c r="K131" s="74"/>
      <c r="L131" s="74"/>
      <c r="M131" s="74"/>
      <c r="N131" s="74"/>
      <c r="O131" s="74"/>
      <c r="P131" s="74"/>
      <c r="Q131" s="74"/>
      <c r="R131" s="74"/>
      <c r="S131" s="74"/>
      <c r="T131" s="74"/>
      <c r="U131" s="74"/>
      <c r="V131" s="74"/>
      <c r="W131" s="73"/>
      <c r="X131" s="74"/>
      <c r="Y131" s="74"/>
      <c r="Z131" s="74"/>
      <c r="AA131" s="74"/>
      <c r="AB131" s="74"/>
      <c r="AC131" s="74"/>
      <c r="AD131" s="74"/>
      <c r="AE131" s="74"/>
      <c r="AF131" s="74"/>
      <c r="AG131" s="74"/>
      <c r="AH131" s="74"/>
      <c r="AI131" s="73"/>
      <c r="AJ131" s="74"/>
      <c r="AK131" s="74"/>
      <c r="AL131" s="74"/>
      <c r="AM131" s="73"/>
      <c r="AN131" s="74"/>
      <c r="AO131" s="74"/>
      <c r="AP131" s="74"/>
      <c r="AQ131" s="74"/>
      <c r="AR131" s="74"/>
      <c r="AS131" s="74"/>
      <c r="AT131" s="74"/>
      <c r="AU131" s="74"/>
      <c r="AV131" s="74"/>
      <c r="AW131" s="74"/>
      <c r="AX131" s="74"/>
      <c r="AY131" s="74"/>
      <c r="AZ131" s="74"/>
      <c r="BA131" s="74"/>
      <c r="BB131" s="74"/>
      <c r="BC131" s="74"/>
      <c r="BD131" s="74"/>
      <c r="BE131" s="74"/>
      <c r="BF131" s="74"/>
      <c r="BG131" s="74"/>
      <c r="BH131" s="74"/>
      <c r="BI131" s="74"/>
      <c r="BJ131" s="74"/>
      <c r="BK131" s="74"/>
      <c r="BL131" s="74">
        <v>567.70000000000005</v>
      </c>
      <c r="BM131" s="74">
        <v>567.70000000000005</v>
      </c>
      <c r="BN131" s="74">
        <v>81.766270000000006</v>
      </c>
      <c r="BO131" s="74">
        <f t="shared" si="147"/>
        <v>14.403077329575481</v>
      </c>
      <c r="BP131" s="74"/>
      <c r="BQ131" s="74"/>
      <c r="BR131" s="74"/>
      <c r="BS131" s="73"/>
      <c r="BT131" s="74"/>
      <c r="BU131" s="74"/>
      <c r="BV131" s="74"/>
      <c r="BW131" s="73"/>
      <c r="BX131" s="74"/>
      <c r="BY131" s="74"/>
      <c r="BZ131" s="74"/>
      <c r="CA131" s="73"/>
      <c r="CB131" s="74"/>
      <c r="CC131" s="74"/>
      <c r="CD131" s="74"/>
      <c r="CE131" s="73"/>
    </row>
    <row r="132" spans="1:83" x14ac:dyDescent="0.25">
      <c r="A132" s="16" t="s">
        <v>341</v>
      </c>
      <c r="B132" s="77">
        <f t="shared" si="97"/>
        <v>227.1</v>
      </c>
      <c r="C132" s="77">
        <f t="shared" si="98"/>
        <v>227.1</v>
      </c>
      <c r="D132" s="77">
        <f t="shared" si="99"/>
        <v>227.1</v>
      </c>
      <c r="E132" s="77"/>
      <c r="F132" s="77">
        <f t="shared" si="100"/>
        <v>32.864570000000001</v>
      </c>
      <c r="G132" s="74">
        <f t="shared" si="138"/>
        <v>14.471409070893879</v>
      </c>
      <c r="H132" s="74"/>
      <c r="I132" s="74"/>
      <c r="J132" s="74"/>
      <c r="K132" s="74"/>
      <c r="L132" s="74"/>
      <c r="M132" s="74"/>
      <c r="N132" s="74"/>
      <c r="O132" s="74"/>
      <c r="P132" s="74"/>
      <c r="Q132" s="74"/>
      <c r="R132" s="74"/>
      <c r="S132" s="74"/>
      <c r="T132" s="74"/>
      <c r="U132" s="74"/>
      <c r="V132" s="74"/>
      <c r="W132" s="73"/>
      <c r="X132" s="74"/>
      <c r="Y132" s="74"/>
      <c r="Z132" s="74"/>
      <c r="AA132" s="74"/>
      <c r="AB132" s="74"/>
      <c r="AC132" s="74"/>
      <c r="AD132" s="74"/>
      <c r="AE132" s="74"/>
      <c r="AF132" s="74"/>
      <c r="AG132" s="74"/>
      <c r="AH132" s="74"/>
      <c r="AI132" s="73"/>
      <c r="AJ132" s="74"/>
      <c r="AK132" s="74"/>
      <c r="AL132" s="74"/>
      <c r="AM132" s="73"/>
      <c r="AN132" s="74"/>
      <c r="AO132" s="74"/>
      <c r="AP132" s="74"/>
      <c r="AQ132" s="74"/>
      <c r="AR132" s="74"/>
      <c r="AS132" s="74"/>
      <c r="AT132" s="74"/>
      <c r="AU132" s="74"/>
      <c r="AV132" s="74"/>
      <c r="AW132" s="74"/>
      <c r="AX132" s="74"/>
      <c r="AY132" s="74"/>
      <c r="AZ132" s="74"/>
      <c r="BA132" s="74"/>
      <c r="BB132" s="74"/>
      <c r="BC132" s="74"/>
      <c r="BD132" s="74"/>
      <c r="BE132" s="74"/>
      <c r="BF132" s="74"/>
      <c r="BG132" s="74"/>
      <c r="BH132" s="74"/>
      <c r="BI132" s="74"/>
      <c r="BJ132" s="74"/>
      <c r="BK132" s="74"/>
      <c r="BL132" s="74">
        <v>227.1</v>
      </c>
      <c r="BM132" s="74">
        <v>227.1</v>
      </c>
      <c r="BN132" s="74">
        <v>32.864570000000001</v>
      </c>
      <c r="BO132" s="74">
        <f t="shared" si="147"/>
        <v>14.471409070893879</v>
      </c>
      <c r="BP132" s="74"/>
      <c r="BQ132" s="74"/>
      <c r="BR132" s="74"/>
      <c r="BS132" s="73"/>
      <c r="BT132" s="74"/>
      <c r="BU132" s="74"/>
      <c r="BV132" s="74"/>
      <c r="BW132" s="73"/>
      <c r="BX132" s="74"/>
      <c r="BY132" s="74"/>
      <c r="BZ132" s="74"/>
      <c r="CA132" s="73"/>
      <c r="CB132" s="74"/>
      <c r="CC132" s="74"/>
      <c r="CD132" s="74"/>
      <c r="CE132" s="73"/>
    </row>
    <row r="133" spans="1:83" x14ac:dyDescent="0.25">
      <c r="A133" s="16" t="s">
        <v>483</v>
      </c>
      <c r="B133" s="77">
        <f t="shared" si="97"/>
        <v>227.1</v>
      </c>
      <c r="C133" s="77">
        <f t="shared" si="98"/>
        <v>227.1</v>
      </c>
      <c r="D133" s="77">
        <f t="shared" si="99"/>
        <v>227.1</v>
      </c>
      <c r="E133" s="77"/>
      <c r="F133" s="77">
        <f t="shared" si="100"/>
        <v>32.864570000000001</v>
      </c>
      <c r="G133" s="74">
        <f t="shared" si="138"/>
        <v>14.471409070893879</v>
      </c>
      <c r="H133" s="74"/>
      <c r="I133" s="74"/>
      <c r="J133" s="74"/>
      <c r="K133" s="74"/>
      <c r="L133" s="74"/>
      <c r="M133" s="74"/>
      <c r="N133" s="74"/>
      <c r="O133" s="74"/>
      <c r="P133" s="74"/>
      <c r="Q133" s="74"/>
      <c r="R133" s="74"/>
      <c r="S133" s="74"/>
      <c r="T133" s="74"/>
      <c r="U133" s="74"/>
      <c r="V133" s="74"/>
      <c r="W133" s="73"/>
      <c r="X133" s="74"/>
      <c r="Y133" s="74"/>
      <c r="Z133" s="74"/>
      <c r="AA133" s="74"/>
      <c r="AB133" s="74"/>
      <c r="AC133" s="74"/>
      <c r="AD133" s="74"/>
      <c r="AE133" s="74"/>
      <c r="AF133" s="74"/>
      <c r="AG133" s="74"/>
      <c r="AH133" s="74"/>
      <c r="AI133" s="73"/>
      <c r="AJ133" s="74"/>
      <c r="AK133" s="74"/>
      <c r="AL133" s="74"/>
      <c r="AM133" s="73"/>
      <c r="AN133" s="74"/>
      <c r="AO133" s="74"/>
      <c r="AP133" s="74"/>
      <c r="AQ133" s="74"/>
      <c r="AR133" s="74"/>
      <c r="AS133" s="74"/>
      <c r="AT133" s="74"/>
      <c r="AU133" s="74"/>
      <c r="AV133" s="74"/>
      <c r="AW133" s="74"/>
      <c r="AX133" s="74"/>
      <c r="AY133" s="74"/>
      <c r="AZ133" s="74"/>
      <c r="BA133" s="74"/>
      <c r="BB133" s="74"/>
      <c r="BC133" s="74"/>
      <c r="BD133" s="74"/>
      <c r="BE133" s="74"/>
      <c r="BF133" s="74"/>
      <c r="BG133" s="74"/>
      <c r="BH133" s="74"/>
      <c r="BI133" s="74"/>
      <c r="BJ133" s="74"/>
      <c r="BK133" s="74"/>
      <c r="BL133" s="74">
        <v>227.1</v>
      </c>
      <c r="BM133" s="74">
        <v>227.1</v>
      </c>
      <c r="BN133" s="74">
        <v>32.864570000000001</v>
      </c>
      <c r="BO133" s="74">
        <f t="shared" si="147"/>
        <v>14.471409070893879</v>
      </c>
      <c r="BP133" s="74"/>
      <c r="BQ133" s="74"/>
      <c r="BR133" s="74"/>
      <c r="BS133" s="73"/>
      <c r="BT133" s="74"/>
      <c r="BU133" s="74"/>
      <c r="BV133" s="74"/>
      <c r="BW133" s="73"/>
      <c r="BX133" s="74"/>
      <c r="BY133" s="74"/>
      <c r="BZ133" s="74"/>
      <c r="CA133" s="73"/>
      <c r="CB133" s="74"/>
      <c r="CC133" s="74"/>
      <c r="CD133" s="74"/>
      <c r="CE133" s="73"/>
    </row>
    <row r="134" spans="1:83" x14ac:dyDescent="0.25">
      <c r="A134" s="16" t="s">
        <v>342</v>
      </c>
      <c r="B134" s="77">
        <f t="shared" si="97"/>
        <v>227.1</v>
      </c>
      <c r="C134" s="77">
        <f t="shared" si="98"/>
        <v>227.1</v>
      </c>
      <c r="D134" s="77">
        <f t="shared" si="99"/>
        <v>227.1</v>
      </c>
      <c r="E134" s="77"/>
      <c r="F134" s="77">
        <f t="shared" si="100"/>
        <v>32.864580000000004</v>
      </c>
      <c r="G134" s="74">
        <f t="shared" si="138"/>
        <v>14.471413474240425</v>
      </c>
      <c r="H134" s="74"/>
      <c r="I134" s="74"/>
      <c r="J134" s="74"/>
      <c r="K134" s="74"/>
      <c r="L134" s="74"/>
      <c r="M134" s="74"/>
      <c r="N134" s="74"/>
      <c r="O134" s="74"/>
      <c r="P134" s="74"/>
      <c r="Q134" s="74"/>
      <c r="R134" s="74"/>
      <c r="S134" s="74"/>
      <c r="T134" s="74"/>
      <c r="U134" s="74"/>
      <c r="V134" s="74"/>
      <c r="W134" s="73"/>
      <c r="X134" s="74"/>
      <c r="Y134" s="74"/>
      <c r="Z134" s="74"/>
      <c r="AA134" s="74"/>
      <c r="AB134" s="74"/>
      <c r="AC134" s="74"/>
      <c r="AD134" s="74"/>
      <c r="AE134" s="74"/>
      <c r="AF134" s="74"/>
      <c r="AG134" s="74"/>
      <c r="AH134" s="74"/>
      <c r="AI134" s="73"/>
      <c r="AJ134" s="74"/>
      <c r="AK134" s="74"/>
      <c r="AL134" s="74"/>
      <c r="AM134" s="73"/>
      <c r="AN134" s="74"/>
      <c r="AO134" s="74"/>
      <c r="AP134" s="74"/>
      <c r="AQ134" s="74"/>
      <c r="AR134" s="74"/>
      <c r="AS134" s="74"/>
      <c r="AT134" s="74"/>
      <c r="AU134" s="74"/>
      <c r="AV134" s="74"/>
      <c r="AW134" s="74"/>
      <c r="AX134" s="74"/>
      <c r="AY134" s="74"/>
      <c r="AZ134" s="74"/>
      <c r="BA134" s="74"/>
      <c r="BB134" s="74"/>
      <c r="BC134" s="74"/>
      <c r="BD134" s="74"/>
      <c r="BE134" s="74"/>
      <c r="BF134" s="74"/>
      <c r="BG134" s="74"/>
      <c r="BH134" s="74"/>
      <c r="BI134" s="74"/>
      <c r="BJ134" s="74"/>
      <c r="BK134" s="74"/>
      <c r="BL134" s="74">
        <v>227.1</v>
      </c>
      <c r="BM134" s="74">
        <v>227.1</v>
      </c>
      <c r="BN134" s="74">
        <v>32.864580000000004</v>
      </c>
      <c r="BO134" s="74">
        <f t="shared" si="147"/>
        <v>14.471413474240425</v>
      </c>
      <c r="BP134" s="74"/>
      <c r="BQ134" s="74"/>
      <c r="BR134" s="74"/>
      <c r="BS134" s="73"/>
      <c r="BT134" s="74"/>
      <c r="BU134" s="74"/>
      <c r="BV134" s="74"/>
      <c r="BW134" s="73"/>
      <c r="BX134" s="74"/>
      <c r="BY134" s="74"/>
      <c r="BZ134" s="74"/>
      <c r="CA134" s="73"/>
      <c r="CB134" s="74"/>
      <c r="CC134" s="74"/>
      <c r="CD134" s="74"/>
      <c r="CE134" s="73"/>
    </row>
    <row r="135" spans="1:83" x14ac:dyDescent="0.25">
      <c r="A135" s="16" t="s">
        <v>343</v>
      </c>
      <c r="B135" s="77">
        <f t="shared" si="97"/>
        <v>227.1</v>
      </c>
      <c r="C135" s="77">
        <f t="shared" si="98"/>
        <v>227.1</v>
      </c>
      <c r="D135" s="77">
        <f t="shared" si="99"/>
        <v>227.1</v>
      </c>
      <c r="E135" s="77"/>
      <c r="F135" s="77">
        <f t="shared" si="100"/>
        <v>32.864559999999997</v>
      </c>
      <c r="G135" s="74">
        <f t="shared" si="138"/>
        <v>14.471404667547336</v>
      </c>
      <c r="H135" s="74"/>
      <c r="I135" s="74"/>
      <c r="J135" s="74"/>
      <c r="K135" s="74"/>
      <c r="L135" s="74"/>
      <c r="M135" s="74"/>
      <c r="N135" s="74"/>
      <c r="O135" s="74"/>
      <c r="P135" s="74"/>
      <c r="Q135" s="74"/>
      <c r="R135" s="74"/>
      <c r="S135" s="74"/>
      <c r="T135" s="74"/>
      <c r="U135" s="74"/>
      <c r="V135" s="74"/>
      <c r="W135" s="73"/>
      <c r="X135" s="74"/>
      <c r="Y135" s="74"/>
      <c r="Z135" s="74"/>
      <c r="AA135" s="74"/>
      <c r="AB135" s="74"/>
      <c r="AC135" s="74"/>
      <c r="AD135" s="74"/>
      <c r="AE135" s="74"/>
      <c r="AF135" s="74"/>
      <c r="AG135" s="74"/>
      <c r="AH135" s="74"/>
      <c r="AI135" s="73"/>
      <c r="AJ135" s="74"/>
      <c r="AK135" s="74"/>
      <c r="AL135" s="74"/>
      <c r="AM135" s="73"/>
      <c r="AN135" s="74"/>
      <c r="AO135" s="74"/>
      <c r="AP135" s="74"/>
      <c r="AQ135" s="74"/>
      <c r="AR135" s="74"/>
      <c r="AS135" s="74"/>
      <c r="AT135" s="74"/>
      <c r="AU135" s="74"/>
      <c r="AV135" s="74"/>
      <c r="AW135" s="74"/>
      <c r="AX135" s="74"/>
      <c r="AY135" s="74"/>
      <c r="AZ135" s="74"/>
      <c r="BA135" s="74"/>
      <c r="BB135" s="74"/>
      <c r="BC135" s="74"/>
      <c r="BD135" s="74"/>
      <c r="BE135" s="74"/>
      <c r="BF135" s="74"/>
      <c r="BG135" s="74"/>
      <c r="BH135" s="74"/>
      <c r="BI135" s="74"/>
      <c r="BJ135" s="74"/>
      <c r="BK135" s="74"/>
      <c r="BL135" s="74">
        <v>227.1</v>
      </c>
      <c r="BM135" s="74">
        <v>227.1</v>
      </c>
      <c r="BN135" s="74">
        <v>32.864559999999997</v>
      </c>
      <c r="BO135" s="74">
        <f t="shared" si="147"/>
        <v>14.471404667547336</v>
      </c>
      <c r="BP135" s="74"/>
      <c r="BQ135" s="74"/>
      <c r="BR135" s="74"/>
      <c r="BS135" s="73"/>
      <c r="BT135" s="74"/>
      <c r="BU135" s="74"/>
      <c r="BV135" s="74"/>
      <c r="BW135" s="73"/>
      <c r="BX135" s="74"/>
      <c r="BY135" s="74"/>
      <c r="BZ135" s="74"/>
      <c r="CA135" s="73"/>
      <c r="CB135" s="74"/>
      <c r="CC135" s="74"/>
      <c r="CD135" s="74"/>
      <c r="CE135" s="73"/>
    </row>
    <row r="136" spans="1:83" x14ac:dyDescent="0.25">
      <c r="A136" s="16" t="s">
        <v>344</v>
      </c>
      <c r="B136" s="77">
        <f t="shared" si="97"/>
        <v>227.1</v>
      </c>
      <c r="C136" s="77">
        <f t="shared" si="98"/>
        <v>227.1</v>
      </c>
      <c r="D136" s="77">
        <f t="shared" si="99"/>
        <v>227.1</v>
      </c>
      <c r="E136" s="77"/>
      <c r="F136" s="77">
        <f t="shared" si="100"/>
        <v>32.864570000000001</v>
      </c>
      <c r="G136" s="74">
        <f t="shared" si="138"/>
        <v>14.471409070893879</v>
      </c>
      <c r="H136" s="74"/>
      <c r="I136" s="74"/>
      <c r="J136" s="74"/>
      <c r="K136" s="74"/>
      <c r="L136" s="74"/>
      <c r="M136" s="74"/>
      <c r="N136" s="74"/>
      <c r="O136" s="74"/>
      <c r="P136" s="74"/>
      <c r="Q136" s="74"/>
      <c r="R136" s="74"/>
      <c r="S136" s="74"/>
      <c r="T136" s="74"/>
      <c r="U136" s="74"/>
      <c r="V136" s="74"/>
      <c r="W136" s="73"/>
      <c r="X136" s="74"/>
      <c r="Y136" s="74"/>
      <c r="Z136" s="74"/>
      <c r="AA136" s="74"/>
      <c r="AB136" s="74"/>
      <c r="AC136" s="74"/>
      <c r="AD136" s="74"/>
      <c r="AE136" s="74"/>
      <c r="AF136" s="74"/>
      <c r="AG136" s="74"/>
      <c r="AH136" s="74"/>
      <c r="AI136" s="73"/>
      <c r="AJ136" s="74"/>
      <c r="AK136" s="74"/>
      <c r="AL136" s="74"/>
      <c r="AM136" s="73"/>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v>227.1</v>
      </c>
      <c r="BM136" s="74">
        <v>227.1</v>
      </c>
      <c r="BN136" s="74">
        <v>32.864570000000001</v>
      </c>
      <c r="BO136" s="74">
        <f t="shared" si="147"/>
        <v>14.471409070893879</v>
      </c>
      <c r="BP136" s="74"/>
      <c r="BQ136" s="74"/>
      <c r="BR136" s="74"/>
      <c r="BS136" s="73"/>
      <c r="BT136" s="74"/>
      <c r="BU136" s="74"/>
      <c r="BV136" s="74"/>
      <c r="BW136" s="73"/>
      <c r="BX136" s="74"/>
      <c r="BY136" s="74"/>
      <c r="BZ136" s="74"/>
      <c r="CA136" s="73"/>
      <c r="CB136" s="74"/>
      <c r="CC136" s="74"/>
      <c r="CD136" s="74"/>
      <c r="CE136" s="73"/>
    </row>
    <row r="137" spans="1:83" x14ac:dyDescent="0.25">
      <c r="A137" s="16" t="s">
        <v>482</v>
      </c>
      <c r="B137" s="77">
        <f t="shared" si="97"/>
        <v>0</v>
      </c>
      <c r="C137" s="77">
        <f t="shared" si="98"/>
        <v>0</v>
      </c>
      <c r="D137" s="77">
        <f t="shared" si="99"/>
        <v>0</v>
      </c>
      <c r="E137" s="77"/>
      <c r="F137" s="77">
        <f t="shared" si="100"/>
        <v>0</v>
      </c>
      <c r="G137" s="74"/>
      <c r="H137" s="74"/>
      <c r="I137" s="74"/>
      <c r="J137" s="74"/>
      <c r="K137" s="74"/>
      <c r="L137" s="74"/>
      <c r="M137" s="74"/>
      <c r="N137" s="74"/>
      <c r="O137" s="74"/>
      <c r="P137" s="74"/>
      <c r="Q137" s="74"/>
      <c r="R137" s="74"/>
      <c r="S137" s="74"/>
      <c r="T137" s="74"/>
      <c r="U137" s="74"/>
      <c r="V137" s="74"/>
      <c r="W137" s="73"/>
      <c r="X137" s="74"/>
      <c r="Y137" s="74"/>
      <c r="Z137" s="74"/>
      <c r="AA137" s="74"/>
      <c r="AB137" s="74"/>
      <c r="AC137" s="74"/>
      <c r="AD137" s="74"/>
      <c r="AE137" s="74"/>
      <c r="AF137" s="74"/>
      <c r="AG137" s="74"/>
      <c r="AH137" s="74"/>
      <c r="AI137" s="73"/>
      <c r="AJ137" s="74"/>
      <c r="AK137" s="74"/>
      <c r="AL137" s="74"/>
      <c r="AM137" s="73"/>
      <c r="AN137" s="74"/>
      <c r="AO137" s="74"/>
      <c r="AP137" s="74"/>
      <c r="AQ137" s="74"/>
      <c r="AR137" s="74"/>
      <c r="AS137" s="74"/>
      <c r="AT137" s="74"/>
      <c r="AU137" s="74"/>
      <c r="AV137" s="74"/>
      <c r="AW137" s="74"/>
      <c r="AX137" s="74"/>
      <c r="AY137" s="74"/>
      <c r="AZ137" s="74"/>
      <c r="BA137" s="74"/>
      <c r="BB137" s="74"/>
      <c r="BC137" s="74"/>
      <c r="BD137" s="74"/>
      <c r="BE137" s="74"/>
      <c r="BF137" s="74"/>
      <c r="BG137" s="74"/>
      <c r="BH137" s="74"/>
      <c r="BI137" s="74"/>
      <c r="BJ137" s="74"/>
      <c r="BK137" s="74"/>
      <c r="BL137" s="74"/>
      <c r="BM137" s="74"/>
      <c r="BN137" s="74"/>
      <c r="BO137" s="74"/>
      <c r="BP137" s="74"/>
      <c r="BQ137" s="74"/>
      <c r="BR137" s="74"/>
      <c r="BS137" s="73"/>
      <c r="BT137" s="74"/>
      <c r="BU137" s="74"/>
      <c r="BV137" s="74"/>
      <c r="BW137" s="73"/>
      <c r="BX137" s="74"/>
      <c r="BY137" s="74"/>
      <c r="BZ137" s="74"/>
      <c r="CA137" s="73"/>
      <c r="CB137" s="74"/>
      <c r="CC137" s="74"/>
      <c r="CD137" s="74"/>
      <c r="CE137" s="73"/>
    </row>
    <row r="138" spans="1:83" x14ac:dyDescent="0.25">
      <c r="A138" s="16" t="s">
        <v>345</v>
      </c>
      <c r="B138" s="77">
        <f t="shared" si="97"/>
        <v>227.1</v>
      </c>
      <c r="C138" s="77">
        <f t="shared" si="98"/>
        <v>227.1</v>
      </c>
      <c r="D138" s="77">
        <f t="shared" si="99"/>
        <v>227.1</v>
      </c>
      <c r="E138" s="77"/>
      <c r="F138" s="77">
        <f t="shared" si="100"/>
        <v>32.864570000000001</v>
      </c>
      <c r="G138" s="74">
        <f>F138/C138*100</f>
        <v>14.471409070893879</v>
      </c>
      <c r="H138" s="74"/>
      <c r="I138" s="74"/>
      <c r="J138" s="74"/>
      <c r="K138" s="74"/>
      <c r="L138" s="74"/>
      <c r="M138" s="74"/>
      <c r="N138" s="74"/>
      <c r="O138" s="74"/>
      <c r="P138" s="74"/>
      <c r="Q138" s="74"/>
      <c r="R138" s="74"/>
      <c r="S138" s="74"/>
      <c r="T138" s="74"/>
      <c r="U138" s="74"/>
      <c r="V138" s="74"/>
      <c r="W138" s="73"/>
      <c r="X138" s="74"/>
      <c r="Y138" s="74"/>
      <c r="Z138" s="74"/>
      <c r="AA138" s="74"/>
      <c r="AB138" s="74"/>
      <c r="AC138" s="74"/>
      <c r="AD138" s="74"/>
      <c r="AE138" s="74"/>
      <c r="AF138" s="74"/>
      <c r="AG138" s="74"/>
      <c r="AH138" s="74"/>
      <c r="AI138" s="73"/>
      <c r="AJ138" s="74"/>
      <c r="AK138" s="74"/>
      <c r="AL138" s="74"/>
      <c r="AM138" s="73"/>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v>227.1</v>
      </c>
      <c r="BM138" s="74">
        <v>227.1</v>
      </c>
      <c r="BN138" s="74">
        <v>32.864570000000001</v>
      </c>
      <c r="BO138" s="74">
        <f>BN138/BM138*100</f>
        <v>14.471409070893879</v>
      </c>
      <c r="BP138" s="74"/>
      <c r="BQ138" s="74"/>
      <c r="BR138" s="74"/>
      <c r="BS138" s="73"/>
      <c r="BT138" s="74"/>
      <c r="BU138" s="74"/>
      <c r="BV138" s="74"/>
      <c r="BW138" s="73"/>
      <c r="BX138" s="74"/>
      <c r="BY138" s="74"/>
      <c r="BZ138" s="74"/>
      <c r="CA138" s="73"/>
      <c r="CB138" s="74"/>
      <c r="CC138" s="74"/>
      <c r="CD138" s="74"/>
      <c r="CE138" s="73"/>
    </row>
    <row r="139" spans="1:83" s="5" customFormat="1" ht="31.5" x14ac:dyDescent="0.25">
      <c r="A139" s="81" t="s">
        <v>168</v>
      </c>
      <c r="B139" s="76">
        <f t="shared" si="97"/>
        <v>655193.49999999988</v>
      </c>
      <c r="C139" s="76">
        <f t="shared" si="98"/>
        <v>693321.09999999986</v>
      </c>
      <c r="D139" s="76">
        <f t="shared" si="99"/>
        <v>693321.09999999986</v>
      </c>
      <c r="E139" s="76"/>
      <c r="F139" s="76">
        <f t="shared" si="100"/>
        <v>133355.67869999999</v>
      </c>
      <c r="G139" s="72">
        <f>F139/C139*100</f>
        <v>19.234331495175901</v>
      </c>
      <c r="H139" s="72">
        <f>SUM(H140:H150)</f>
        <v>5541.2</v>
      </c>
      <c r="I139" s="72">
        <f>SUM(I140:I150)</f>
        <v>48695.1</v>
      </c>
      <c r="J139" s="72">
        <f>SUM(J140:J150)</f>
        <v>7109.15481</v>
      </c>
      <c r="K139" s="72">
        <f>J139/I139*100</f>
        <v>14.599322744998982</v>
      </c>
      <c r="L139" s="72">
        <f>SUM(L140:L150)</f>
        <v>54.4</v>
      </c>
      <c r="M139" s="72">
        <f>SUM(M140:M150)</f>
        <v>116.9</v>
      </c>
      <c r="N139" s="72">
        <f>SUM(N140:N150)</f>
        <v>12.32278</v>
      </c>
      <c r="O139" s="72">
        <f>N139/M139*100</f>
        <v>10.541300256629597</v>
      </c>
      <c r="P139" s="72">
        <f>SUM(P140:P150)</f>
        <v>524.29999999999995</v>
      </c>
      <c r="Q139" s="72">
        <f>SUM(Q140:Q150)</f>
        <v>0</v>
      </c>
      <c r="R139" s="72">
        <f>SUM(R140:R150)</f>
        <v>0</v>
      </c>
      <c r="S139" s="72"/>
      <c r="T139" s="72">
        <f>SUM(T140:T150)</f>
        <v>330.4</v>
      </c>
      <c r="U139" s="72">
        <f>SUM(U140:U150)</f>
        <v>330.4</v>
      </c>
      <c r="V139" s="72">
        <f>SUM(V140:V150)</f>
        <v>50.097160000000002</v>
      </c>
      <c r="W139" s="72">
        <f>V139/U139*100</f>
        <v>15.16257869249395</v>
      </c>
      <c r="X139" s="72">
        <f>SUM(X140:X150)</f>
        <v>117.7</v>
      </c>
      <c r="Y139" s="72">
        <f>SUM(Y140:Y150)</f>
        <v>98.1</v>
      </c>
      <c r="Z139" s="72">
        <f>SUM(Z140:Z150)</f>
        <v>26.200430000000001</v>
      </c>
      <c r="AA139" s="72">
        <f>Z139/Y139*100</f>
        <v>26.707879714576965</v>
      </c>
      <c r="AB139" s="72">
        <f>SUM(AB140:AB150)</f>
        <v>4958.1000000000004</v>
      </c>
      <c r="AC139" s="72">
        <f>SUM(AC140:AC150)</f>
        <v>413.2</v>
      </c>
      <c r="AD139" s="72">
        <f>SUM(AD140:AD150)</f>
        <v>390.79778000000005</v>
      </c>
      <c r="AE139" s="72">
        <f>AD139/AC139*100</f>
        <v>94.578359148112312</v>
      </c>
      <c r="AF139" s="72">
        <f>SUM(AF140:AF150)</f>
        <v>91668</v>
      </c>
      <c r="AG139" s="72">
        <f>SUM(AG140:AG150)</f>
        <v>91668</v>
      </c>
      <c r="AH139" s="72">
        <f>SUM(AH140:AH150)</f>
        <v>18399.752850000001</v>
      </c>
      <c r="AI139" s="72">
        <f>AH139/AG139*100</f>
        <v>20.072165695771698</v>
      </c>
      <c r="AJ139" s="72">
        <f>SUM(AJ140:AJ150)</f>
        <v>485387.4</v>
      </c>
      <c r="AK139" s="72">
        <f>SUM(AK140:AK150)</f>
        <v>485387.4</v>
      </c>
      <c r="AL139" s="72">
        <f>SUM(AL140:AL150)</f>
        <v>91756.673540000003</v>
      </c>
      <c r="AM139" s="72">
        <f>AL139/AK139*100</f>
        <v>18.903802105287447</v>
      </c>
      <c r="AN139" s="72">
        <f>SUM(AN140:AN150)</f>
        <v>1314.3</v>
      </c>
      <c r="AO139" s="72">
        <f>SUM(AO140:AO150)</f>
        <v>1314.3</v>
      </c>
      <c r="AP139" s="72">
        <f>SUM(AP140:AP150)</f>
        <v>287.87527</v>
      </c>
      <c r="AQ139" s="71">
        <f>AP139/AO139*100</f>
        <v>21.903315072662256</v>
      </c>
      <c r="AR139" s="72">
        <f>SUM(AR140:AR150)</f>
        <v>0</v>
      </c>
      <c r="AS139" s="72">
        <f>SUM(AS140:AS150)</f>
        <v>0</v>
      </c>
      <c r="AT139" s="72">
        <f>SUM(AT140:AT150)</f>
        <v>0</v>
      </c>
      <c r="AU139" s="72"/>
      <c r="AV139" s="72">
        <f t="shared" ref="AV139" si="148">SUM(AV140:AV150)</f>
        <v>657.2</v>
      </c>
      <c r="AW139" s="72">
        <f t="shared" ref="AW139:BF139" si="149">SUM(AW140:AW150)</f>
        <v>657.2</v>
      </c>
      <c r="AX139" s="72">
        <f t="shared" si="149"/>
        <v>113.24908000000001</v>
      </c>
      <c r="AY139" s="72">
        <f t="shared" si="149"/>
        <v>17.232057212416311</v>
      </c>
      <c r="AZ139" s="72">
        <f t="shared" ref="AZ139" si="150">SUM(AZ140:AZ150)</f>
        <v>657.2</v>
      </c>
      <c r="BA139" s="72">
        <f t="shared" si="149"/>
        <v>657.2</v>
      </c>
      <c r="BB139" s="72">
        <f t="shared" si="149"/>
        <v>147.22839000000002</v>
      </c>
      <c r="BC139" s="72">
        <f t="shared" si="149"/>
        <v>22.402372185027392</v>
      </c>
      <c r="BD139" s="72">
        <f t="shared" ref="BD139" si="151">SUM(BD140:BD150)</f>
        <v>2157.5</v>
      </c>
      <c r="BE139" s="72">
        <f t="shared" si="149"/>
        <v>2157.5</v>
      </c>
      <c r="BF139" s="72">
        <f t="shared" si="149"/>
        <v>539.4</v>
      </c>
      <c r="BG139" s="72">
        <f>BF139/BE139*100</f>
        <v>25.001158748551561</v>
      </c>
      <c r="BH139" s="72">
        <f>SUM(BH140:BH150)</f>
        <v>2628.7</v>
      </c>
      <c r="BI139" s="72">
        <f>SUM(BI140:BI150)</f>
        <v>2628.7</v>
      </c>
      <c r="BJ139" s="72">
        <f>SUM(BJ140:BJ150)</f>
        <v>528.23603000000003</v>
      </c>
      <c r="BK139" s="72">
        <f>BJ139/BI139*100</f>
        <v>20.094953018602354</v>
      </c>
      <c r="BL139" s="72">
        <v>3179.2</v>
      </c>
      <c r="BM139" s="72">
        <f>SUM(BM140:BM150)</f>
        <v>3179.2</v>
      </c>
      <c r="BN139" s="72">
        <f>SUM(BN140:BN150)</f>
        <v>464.97390999999999</v>
      </c>
      <c r="BO139" s="71">
        <f>BN139/BM139*100</f>
        <v>14.625500440362355</v>
      </c>
      <c r="BP139" s="72">
        <f>SUM(BP140:BP150)</f>
        <v>54178.3</v>
      </c>
      <c r="BQ139" s="72">
        <f>SUM(BQ140:BQ150)</f>
        <v>54178.3</v>
      </c>
      <c r="BR139" s="72">
        <f>SUM(BR140:BR150)</f>
        <v>13529.71667</v>
      </c>
      <c r="BS139" s="72">
        <f>BR139/BQ139*100</f>
        <v>24.972575126941965</v>
      </c>
      <c r="BT139" s="72">
        <f>SUM(BT140:BT150)</f>
        <v>1797.1</v>
      </c>
      <c r="BU139" s="72">
        <f>SUM(BU140:BU150)</f>
        <v>1797.1</v>
      </c>
      <c r="BV139" s="72">
        <f>SUM(BV140:BV150)</f>
        <v>0</v>
      </c>
      <c r="BW139" s="72">
        <f>BV139/BU139*100</f>
        <v>0</v>
      </c>
      <c r="BX139" s="72">
        <f>SUM(BX140:BX150)</f>
        <v>42.5</v>
      </c>
      <c r="BY139" s="72">
        <f>SUM(BY140:BY150)</f>
        <v>42.5</v>
      </c>
      <c r="BZ139" s="72">
        <f>SUM(BZ140:BZ150)</f>
        <v>0</v>
      </c>
      <c r="CA139" s="72">
        <f>BZ139/BY139*100</f>
        <v>0</v>
      </c>
      <c r="CB139" s="72"/>
      <c r="CC139" s="72"/>
      <c r="CD139" s="72"/>
      <c r="CE139" s="72"/>
    </row>
    <row r="140" spans="1:83" x14ac:dyDescent="0.25">
      <c r="A140" s="16" t="s">
        <v>167</v>
      </c>
      <c r="B140" s="77">
        <f t="shared" ref="B140:B203" si="152">P140+X140+AB140+AF140+H140+T140+AJ140+AN140+AR140+AV140+AZ140+BD140+BH140+BL140+BP140+BT140+BX140+CB140+L140</f>
        <v>652014.29999999993</v>
      </c>
      <c r="C140" s="77">
        <f t="shared" ref="C140:C203" si="153">Q140+Y140+AC140+AG140+I140+U140+AK140+AO140+AS140+AW140+BA140+BE140+BI140+BM140+BQ140+BU140+BY140+CC140+M140</f>
        <v>690141.89999999991</v>
      </c>
      <c r="D140" s="77">
        <f t="shared" ref="D140:D203" si="154">Q140+Y140+AC140+AG140+I140+U140+AK140+AO140+AS140+AW140+BA140+BE140+BI140+BM140+BQ140+BU140+BY140+CC140+M140</f>
        <v>690141.89999999991</v>
      </c>
      <c r="E140" s="77"/>
      <c r="F140" s="77">
        <f t="shared" ref="F140:F203" si="155">R140+Z140+AD140+AH140+J140+V140+AL140+AP140+AT140+AX140+BB140+BF140+BJ140+BN140+BR140+BV140+BZ140+CD140+N140</f>
        <v>132890.70478999999</v>
      </c>
      <c r="G140" s="73">
        <f>F140/C140*100</f>
        <v>19.255562485048365</v>
      </c>
      <c r="H140" s="73">
        <v>5541.2</v>
      </c>
      <c r="I140" s="73">
        <v>48695.1</v>
      </c>
      <c r="J140" s="73">
        <v>7109.15481</v>
      </c>
      <c r="K140" s="73">
        <f>J140/I140*100</f>
        <v>14.599322744998982</v>
      </c>
      <c r="L140" s="73">
        <v>54.4</v>
      </c>
      <c r="M140" s="73">
        <v>116.9</v>
      </c>
      <c r="N140" s="73">
        <v>12.32278</v>
      </c>
      <c r="O140" s="73">
        <f>N140/M140*100</f>
        <v>10.541300256629597</v>
      </c>
      <c r="P140" s="73">
        <v>524.29999999999995</v>
      </c>
      <c r="Q140" s="73"/>
      <c r="R140" s="73"/>
      <c r="S140" s="73"/>
      <c r="T140" s="73">
        <v>330.4</v>
      </c>
      <c r="U140" s="73">
        <v>330.4</v>
      </c>
      <c r="V140" s="73">
        <v>50.097160000000002</v>
      </c>
      <c r="W140" s="73">
        <f>V140/U140*100</f>
        <v>15.16257869249395</v>
      </c>
      <c r="X140" s="73">
        <v>117.7</v>
      </c>
      <c r="Y140" s="73">
        <v>98.1</v>
      </c>
      <c r="Z140" s="73">
        <v>26.200430000000001</v>
      </c>
      <c r="AA140" s="73">
        <f>Z140/Y140*100</f>
        <v>26.707879714576965</v>
      </c>
      <c r="AB140" s="73">
        <v>4958.1000000000004</v>
      </c>
      <c r="AC140" s="73">
        <v>413.2</v>
      </c>
      <c r="AD140" s="73">
        <v>390.79778000000005</v>
      </c>
      <c r="AE140" s="73">
        <f>AD140/AC140*100</f>
        <v>94.578359148112312</v>
      </c>
      <c r="AF140" s="73">
        <v>91668</v>
      </c>
      <c r="AG140" s="73">
        <v>91668</v>
      </c>
      <c r="AH140" s="73">
        <v>18399.752850000001</v>
      </c>
      <c r="AI140" s="73">
        <f>AH140/AG140*100</f>
        <v>20.072165695771698</v>
      </c>
      <c r="AJ140" s="73">
        <v>485387.4</v>
      </c>
      <c r="AK140" s="73">
        <v>485387.4</v>
      </c>
      <c r="AL140" s="73">
        <v>91756.673540000003</v>
      </c>
      <c r="AM140" s="73">
        <f>AL140/AK140*100</f>
        <v>18.903802105287447</v>
      </c>
      <c r="AN140" s="73">
        <v>1314.3</v>
      </c>
      <c r="AO140" s="73">
        <v>1314.3</v>
      </c>
      <c r="AP140" s="73">
        <v>287.87527</v>
      </c>
      <c r="AQ140" s="74">
        <f>AP140/AO140*100</f>
        <v>21.903315072662256</v>
      </c>
      <c r="AR140" s="74"/>
      <c r="AS140" s="74"/>
      <c r="AT140" s="73"/>
      <c r="AU140" s="73"/>
      <c r="AV140" s="73">
        <v>657.2</v>
      </c>
      <c r="AW140" s="73">
        <v>657.2</v>
      </c>
      <c r="AX140" s="73">
        <v>113.24908000000001</v>
      </c>
      <c r="AY140" s="73">
        <f>AX140/AW140*100</f>
        <v>17.232057212416311</v>
      </c>
      <c r="AZ140" s="73">
        <v>657.2</v>
      </c>
      <c r="BA140" s="73">
        <v>657.2</v>
      </c>
      <c r="BB140" s="73">
        <v>147.22839000000002</v>
      </c>
      <c r="BC140" s="73">
        <f>BB140/BA140*100</f>
        <v>22.402372185027392</v>
      </c>
      <c r="BD140" s="73">
        <v>2157.5</v>
      </c>
      <c r="BE140" s="73">
        <v>2157.5</v>
      </c>
      <c r="BF140" s="73">
        <v>539.4</v>
      </c>
      <c r="BG140" s="73">
        <f>BF140/BE140*100</f>
        <v>25.001158748551561</v>
      </c>
      <c r="BH140" s="73">
        <v>2628.7</v>
      </c>
      <c r="BI140" s="73">
        <v>2628.7</v>
      </c>
      <c r="BJ140" s="73">
        <v>528.23603000000003</v>
      </c>
      <c r="BK140" s="73">
        <f>BJ140/BI140*100</f>
        <v>20.094953018602354</v>
      </c>
      <c r="BL140" s="73"/>
      <c r="BM140" s="73"/>
      <c r="BN140" s="73"/>
      <c r="BO140" s="74"/>
      <c r="BP140" s="73">
        <v>54178.3</v>
      </c>
      <c r="BQ140" s="73">
        <v>54178.3</v>
      </c>
      <c r="BR140" s="73">
        <v>13529.71667</v>
      </c>
      <c r="BS140" s="73">
        <f>BR140/BQ140*100</f>
        <v>24.972575126941965</v>
      </c>
      <c r="BT140" s="73">
        <v>1797.1</v>
      </c>
      <c r="BU140" s="73">
        <v>1797.1</v>
      </c>
      <c r="BV140" s="73">
        <v>0</v>
      </c>
      <c r="BW140" s="73">
        <f>BV140/BU140*100</f>
        <v>0</v>
      </c>
      <c r="BX140" s="73">
        <v>42.5</v>
      </c>
      <c r="BY140" s="73">
        <v>42.5</v>
      </c>
      <c r="BZ140" s="73">
        <v>0</v>
      </c>
      <c r="CA140" s="73">
        <f>BZ140/BY140*100</f>
        <v>0</v>
      </c>
      <c r="CB140" s="73"/>
      <c r="CC140" s="73"/>
      <c r="CD140" s="73"/>
      <c r="CE140" s="73"/>
    </row>
    <row r="141" spans="1:83" x14ac:dyDescent="0.25">
      <c r="A141" s="16" t="s">
        <v>347</v>
      </c>
      <c r="B141" s="77">
        <f t="shared" si="152"/>
        <v>227.1</v>
      </c>
      <c r="C141" s="77">
        <f t="shared" si="153"/>
        <v>227.1</v>
      </c>
      <c r="D141" s="77">
        <f t="shared" si="154"/>
        <v>227.1</v>
      </c>
      <c r="E141" s="77"/>
      <c r="F141" s="77">
        <f t="shared" si="155"/>
        <v>32.90034</v>
      </c>
      <c r="G141" s="74">
        <f>F141/C141*100</f>
        <v>14.487159841479524</v>
      </c>
      <c r="H141" s="74"/>
      <c r="I141" s="74"/>
      <c r="J141" s="74"/>
      <c r="K141" s="74"/>
      <c r="L141" s="74"/>
      <c r="M141" s="74"/>
      <c r="N141" s="74"/>
      <c r="O141" s="74"/>
      <c r="P141" s="74"/>
      <c r="Q141" s="74"/>
      <c r="R141" s="74"/>
      <c r="S141" s="74"/>
      <c r="T141" s="74"/>
      <c r="U141" s="74"/>
      <c r="V141" s="74"/>
      <c r="W141" s="74"/>
      <c r="X141" s="74"/>
      <c r="Y141" s="74"/>
      <c r="Z141" s="74"/>
      <c r="AA141" s="73"/>
      <c r="AB141" s="74"/>
      <c r="AC141" s="74"/>
      <c r="AD141" s="74"/>
      <c r="AE141" s="73"/>
      <c r="AF141" s="74"/>
      <c r="AG141" s="74"/>
      <c r="AH141" s="74"/>
      <c r="AI141" s="74"/>
      <c r="AJ141" s="74"/>
      <c r="AK141" s="74"/>
      <c r="AL141" s="74"/>
      <c r="AM141" s="74"/>
      <c r="AN141" s="74"/>
      <c r="AO141" s="74"/>
      <c r="AP141" s="74"/>
      <c r="AQ141" s="74"/>
      <c r="AR141" s="74"/>
      <c r="AS141" s="74"/>
      <c r="AT141" s="74"/>
      <c r="AU141" s="74"/>
      <c r="AV141" s="74"/>
      <c r="AW141" s="74"/>
      <c r="AX141" s="74"/>
      <c r="AY141" s="74"/>
      <c r="AZ141" s="74"/>
      <c r="BA141" s="74"/>
      <c r="BB141" s="74"/>
      <c r="BC141" s="74"/>
      <c r="BD141" s="74"/>
      <c r="BE141" s="74"/>
      <c r="BF141" s="74"/>
      <c r="BG141" s="73"/>
      <c r="BH141" s="74"/>
      <c r="BI141" s="74"/>
      <c r="BJ141" s="74"/>
      <c r="BK141" s="74"/>
      <c r="BL141" s="74">
        <v>227.1</v>
      </c>
      <c r="BM141" s="74">
        <v>227.1</v>
      </c>
      <c r="BN141" s="74">
        <v>32.90034</v>
      </c>
      <c r="BO141" s="74">
        <f>BN141/BM141*100</f>
        <v>14.487159841479524</v>
      </c>
      <c r="BP141" s="74"/>
      <c r="BQ141" s="74"/>
      <c r="BR141" s="74"/>
      <c r="BS141" s="74"/>
      <c r="BT141" s="74"/>
      <c r="BU141" s="74"/>
      <c r="BV141" s="74"/>
      <c r="BW141" s="73"/>
      <c r="BX141" s="74"/>
      <c r="BY141" s="74"/>
      <c r="BZ141" s="74"/>
      <c r="CA141" s="73"/>
      <c r="CB141" s="74"/>
      <c r="CC141" s="74"/>
      <c r="CD141" s="74"/>
      <c r="CE141" s="73"/>
    </row>
    <row r="142" spans="1:83" x14ac:dyDescent="0.25">
      <c r="A142" s="16" t="s">
        <v>348</v>
      </c>
      <c r="B142" s="77">
        <f t="shared" si="152"/>
        <v>567.70000000000005</v>
      </c>
      <c r="C142" s="77">
        <f t="shared" si="153"/>
        <v>567.70000000000005</v>
      </c>
      <c r="D142" s="77">
        <f t="shared" si="154"/>
        <v>567.70000000000005</v>
      </c>
      <c r="E142" s="77"/>
      <c r="F142" s="77">
        <f t="shared" si="155"/>
        <v>82.303509999999989</v>
      </c>
      <c r="G142" s="74">
        <f>F142/C142*100</f>
        <v>14.497711819623039</v>
      </c>
      <c r="H142" s="74"/>
      <c r="I142" s="74"/>
      <c r="J142" s="74"/>
      <c r="K142" s="74"/>
      <c r="L142" s="74"/>
      <c r="M142" s="74"/>
      <c r="N142" s="74"/>
      <c r="O142" s="74"/>
      <c r="P142" s="74"/>
      <c r="Q142" s="74"/>
      <c r="R142" s="74"/>
      <c r="S142" s="74"/>
      <c r="T142" s="74"/>
      <c r="U142" s="74"/>
      <c r="V142" s="74"/>
      <c r="W142" s="74"/>
      <c r="X142" s="74"/>
      <c r="Y142" s="74"/>
      <c r="Z142" s="74"/>
      <c r="AA142" s="73"/>
      <c r="AB142" s="74"/>
      <c r="AC142" s="74"/>
      <c r="AD142" s="74"/>
      <c r="AE142" s="73"/>
      <c r="AF142" s="74"/>
      <c r="AG142" s="74"/>
      <c r="AH142" s="74"/>
      <c r="AI142" s="74"/>
      <c r="AJ142" s="74"/>
      <c r="AK142" s="74"/>
      <c r="AL142" s="74"/>
      <c r="AM142" s="74"/>
      <c r="AN142" s="74"/>
      <c r="AO142" s="74"/>
      <c r="AP142" s="74"/>
      <c r="AQ142" s="74"/>
      <c r="AR142" s="74"/>
      <c r="AS142" s="74"/>
      <c r="AT142" s="74"/>
      <c r="AU142" s="74"/>
      <c r="AV142" s="74"/>
      <c r="AW142" s="74"/>
      <c r="AX142" s="74"/>
      <c r="AY142" s="74"/>
      <c r="AZ142" s="74"/>
      <c r="BA142" s="74"/>
      <c r="BB142" s="74"/>
      <c r="BC142" s="74"/>
      <c r="BD142" s="74"/>
      <c r="BE142" s="74"/>
      <c r="BF142" s="74"/>
      <c r="BG142" s="73"/>
      <c r="BH142" s="74"/>
      <c r="BI142" s="74"/>
      <c r="BJ142" s="74"/>
      <c r="BK142" s="74"/>
      <c r="BL142" s="74">
        <v>567.70000000000005</v>
      </c>
      <c r="BM142" s="74">
        <v>567.70000000000005</v>
      </c>
      <c r="BN142" s="74">
        <v>82.303509999999989</v>
      </c>
      <c r="BO142" s="74">
        <f>BN142/BM142*100</f>
        <v>14.497711819623039</v>
      </c>
      <c r="BP142" s="74"/>
      <c r="BQ142" s="74"/>
      <c r="BR142" s="74"/>
      <c r="BS142" s="74"/>
      <c r="BT142" s="74"/>
      <c r="BU142" s="74"/>
      <c r="BV142" s="74"/>
      <c r="BW142" s="73"/>
      <c r="BX142" s="74"/>
      <c r="BY142" s="74"/>
      <c r="BZ142" s="74"/>
      <c r="CA142" s="73"/>
      <c r="CB142" s="74"/>
      <c r="CC142" s="74"/>
      <c r="CD142" s="74"/>
      <c r="CE142" s="73"/>
    </row>
    <row r="143" spans="1:83" x14ac:dyDescent="0.25">
      <c r="A143" s="16" t="s">
        <v>484</v>
      </c>
      <c r="B143" s="77">
        <f t="shared" si="152"/>
        <v>0</v>
      </c>
      <c r="C143" s="77">
        <f t="shared" si="153"/>
        <v>0</v>
      </c>
      <c r="D143" s="77">
        <f t="shared" si="154"/>
        <v>0</v>
      </c>
      <c r="E143" s="77"/>
      <c r="F143" s="77">
        <f t="shared" si="155"/>
        <v>0</v>
      </c>
      <c r="G143" s="74"/>
      <c r="H143" s="74"/>
      <c r="I143" s="74"/>
      <c r="J143" s="74"/>
      <c r="K143" s="74"/>
      <c r="L143" s="74"/>
      <c r="M143" s="74"/>
      <c r="N143" s="74"/>
      <c r="O143" s="74"/>
      <c r="P143" s="74"/>
      <c r="Q143" s="74"/>
      <c r="R143" s="74"/>
      <c r="S143" s="74"/>
      <c r="T143" s="74"/>
      <c r="U143" s="74"/>
      <c r="V143" s="74"/>
      <c r="W143" s="74"/>
      <c r="X143" s="74"/>
      <c r="Y143" s="74"/>
      <c r="Z143" s="74"/>
      <c r="AA143" s="73"/>
      <c r="AB143" s="74"/>
      <c r="AC143" s="74"/>
      <c r="AD143" s="74"/>
      <c r="AE143" s="73"/>
      <c r="AF143" s="74"/>
      <c r="AG143" s="74"/>
      <c r="AH143" s="74"/>
      <c r="AI143" s="74"/>
      <c r="AJ143" s="74"/>
      <c r="AK143" s="74"/>
      <c r="AL143" s="74"/>
      <c r="AM143" s="74"/>
      <c r="AN143" s="74"/>
      <c r="AO143" s="74"/>
      <c r="AP143" s="74"/>
      <c r="AQ143" s="74"/>
      <c r="AR143" s="74"/>
      <c r="AS143" s="74"/>
      <c r="AT143" s="74"/>
      <c r="AU143" s="74"/>
      <c r="AV143" s="74"/>
      <c r="AW143" s="74"/>
      <c r="AX143" s="74"/>
      <c r="AY143" s="74"/>
      <c r="AZ143" s="74"/>
      <c r="BA143" s="74"/>
      <c r="BB143" s="74"/>
      <c r="BC143" s="74"/>
      <c r="BD143" s="74"/>
      <c r="BE143" s="74"/>
      <c r="BF143" s="74"/>
      <c r="BG143" s="73"/>
      <c r="BH143" s="74"/>
      <c r="BI143" s="74"/>
      <c r="BJ143" s="74"/>
      <c r="BK143" s="74"/>
      <c r="BL143" s="74"/>
      <c r="BM143" s="74"/>
      <c r="BN143" s="74"/>
      <c r="BO143" s="74"/>
      <c r="BP143" s="74"/>
      <c r="BQ143" s="74"/>
      <c r="BR143" s="74"/>
      <c r="BS143" s="74"/>
      <c r="BT143" s="74"/>
      <c r="BU143" s="74"/>
      <c r="BV143" s="74"/>
      <c r="BW143" s="73"/>
      <c r="BX143" s="74"/>
      <c r="BY143" s="74"/>
      <c r="BZ143" s="74"/>
      <c r="CA143" s="73"/>
      <c r="CB143" s="74"/>
      <c r="CC143" s="74"/>
      <c r="CD143" s="74"/>
      <c r="CE143" s="73"/>
    </row>
    <row r="144" spans="1:83" x14ac:dyDescent="0.25">
      <c r="A144" s="16" t="s">
        <v>349</v>
      </c>
      <c r="B144" s="77">
        <f t="shared" si="152"/>
        <v>227.1</v>
      </c>
      <c r="C144" s="77">
        <f t="shared" si="153"/>
        <v>227.1</v>
      </c>
      <c r="D144" s="77">
        <f t="shared" si="154"/>
        <v>227.1</v>
      </c>
      <c r="E144" s="77"/>
      <c r="F144" s="77">
        <f t="shared" si="155"/>
        <v>33.021989999999995</v>
      </c>
      <c r="G144" s="74">
        <f t="shared" ref="G144:G149" si="156">F144/C144*100</f>
        <v>14.540726552179656</v>
      </c>
      <c r="H144" s="74"/>
      <c r="I144" s="74"/>
      <c r="J144" s="74"/>
      <c r="K144" s="74"/>
      <c r="L144" s="74"/>
      <c r="M144" s="74"/>
      <c r="N144" s="74"/>
      <c r="O144" s="74"/>
      <c r="P144" s="74"/>
      <c r="Q144" s="74"/>
      <c r="R144" s="74"/>
      <c r="S144" s="74"/>
      <c r="T144" s="74"/>
      <c r="U144" s="74"/>
      <c r="V144" s="74"/>
      <c r="W144" s="74"/>
      <c r="X144" s="74"/>
      <c r="Y144" s="74"/>
      <c r="Z144" s="74"/>
      <c r="AA144" s="73"/>
      <c r="AB144" s="74"/>
      <c r="AC144" s="74"/>
      <c r="AD144" s="74"/>
      <c r="AE144" s="73"/>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3"/>
      <c r="BH144" s="74"/>
      <c r="BI144" s="74"/>
      <c r="BJ144" s="74"/>
      <c r="BK144" s="74"/>
      <c r="BL144" s="74">
        <v>227.1</v>
      </c>
      <c r="BM144" s="74">
        <v>227.1</v>
      </c>
      <c r="BN144" s="74">
        <v>33.021989999999995</v>
      </c>
      <c r="BO144" s="74">
        <f t="shared" ref="BO144:BO149" si="157">BN144/BM144*100</f>
        <v>14.540726552179656</v>
      </c>
      <c r="BP144" s="74"/>
      <c r="BQ144" s="74"/>
      <c r="BR144" s="74"/>
      <c r="BS144" s="74"/>
      <c r="BT144" s="74"/>
      <c r="BU144" s="74"/>
      <c r="BV144" s="74"/>
      <c r="BW144" s="73"/>
      <c r="BX144" s="74"/>
      <c r="BY144" s="74"/>
      <c r="BZ144" s="74"/>
      <c r="CA144" s="73"/>
      <c r="CB144" s="74"/>
      <c r="CC144" s="74"/>
      <c r="CD144" s="74"/>
      <c r="CE144" s="73"/>
    </row>
    <row r="145" spans="1:83" x14ac:dyDescent="0.25">
      <c r="A145" s="16" t="s">
        <v>350</v>
      </c>
      <c r="B145" s="77">
        <f t="shared" si="152"/>
        <v>227.1</v>
      </c>
      <c r="C145" s="77">
        <f t="shared" si="153"/>
        <v>227.1</v>
      </c>
      <c r="D145" s="77">
        <f t="shared" si="154"/>
        <v>227.1</v>
      </c>
      <c r="E145" s="77"/>
      <c r="F145" s="77">
        <f t="shared" si="155"/>
        <v>29.681189999999997</v>
      </c>
      <c r="G145" s="74">
        <f t="shared" si="156"/>
        <v>13.069656538969616</v>
      </c>
      <c r="H145" s="74"/>
      <c r="I145" s="74"/>
      <c r="J145" s="74"/>
      <c r="K145" s="74"/>
      <c r="L145" s="74"/>
      <c r="M145" s="74"/>
      <c r="N145" s="74"/>
      <c r="O145" s="74"/>
      <c r="P145" s="74"/>
      <c r="Q145" s="74"/>
      <c r="R145" s="74"/>
      <c r="S145" s="74"/>
      <c r="T145" s="74"/>
      <c r="U145" s="74"/>
      <c r="V145" s="74"/>
      <c r="W145" s="74"/>
      <c r="X145" s="74"/>
      <c r="Y145" s="74"/>
      <c r="Z145" s="74"/>
      <c r="AA145" s="73"/>
      <c r="AB145" s="74"/>
      <c r="AC145" s="74"/>
      <c r="AD145" s="74"/>
      <c r="AE145" s="73"/>
      <c r="AF145" s="74"/>
      <c r="AG145" s="74"/>
      <c r="AH145" s="74"/>
      <c r="AI145" s="74"/>
      <c r="AJ145" s="74"/>
      <c r="AK145" s="74"/>
      <c r="AL145" s="74"/>
      <c r="AM145" s="74"/>
      <c r="AN145" s="74"/>
      <c r="AO145" s="74"/>
      <c r="AP145" s="74"/>
      <c r="AQ145" s="74"/>
      <c r="AR145" s="74"/>
      <c r="AS145" s="74"/>
      <c r="AT145" s="74"/>
      <c r="AU145" s="74"/>
      <c r="AV145" s="74"/>
      <c r="AW145" s="74"/>
      <c r="AX145" s="74"/>
      <c r="AY145" s="74"/>
      <c r="AZ145" s="74"/>
      <c r="BA145" s="74"/>
      <c r="BB145" s="74"/>
      <c r="BC145" s="74"/>
      <c r="BD145" s="74"/>
      <c r="BE145" s="74"/>
      <c r="BF145" s="74"/>
      <c r="BG145" s="73"/>
      <c r="BH145" s="74"/>
      <c r="BI145" s="74"/>
      <c r="BJ145" s="74"/>
      <c r="BK145" s="74"/>
      <c r="BL145" s="74">
        <v>227.1</v>
      </c>
      <c r="BM145" s="74">
        <v>227.1</v>
      </c>
      <c r="BN145" s="74">
        <v>29.681189999999997</v>
      </c>
      <c r="BO145" s="74">
        <f t="shared" si="157"/>
        <v>13.069656538969616</v>
      </c>
      <c r="BP145" s="74"/>
      <c r="BQ145" s="74"/>
      <c r="BR145" s="74"/>
      <c r="BS145" s="74"/>
      <c r="BT145" s="74"/>
      <c r="BU145" s="74"/>
      <c r="BV145" s="74"/>
      <c r="BW145" s="73"/>
      <c r="BX145" s="74"/>
      <c r="BY145" s="74"/>
      <c r="BZ145" s="74"/>
      <c r="CA145" s="73"/>
      <c r="CB145" s="74"/>
      <c r="CC145" s="74"/>
      <c r="CD145" s="74"/>
      <c r="CE145" s="73"/>
    </row>
    <row r="146" spans="1:83" x14ac:dyDescent="0.25">
      <c r="A146" s="16" t="s">
        <v>351</v>
      </c>
      <c r="B146" s="77">
        <f t="shared" si="152"/>
        <v>227.1</v>
      </c>
      <c r="C146" s="77">
        <f t="shared" si="153"/>
        <v>227.1</v>
      </c>
      <c r="D146" s="77">
        <f t="shared" si="154"/>
        <v>227.1</v>
      </c>
      <c r="E146" s="77"/>
      <c r="F146" s="77">
        <f t="shared" si="155"/>
        <v>33.042180000000002</v>
      </c>
      <c r="G146" s="74">
        <f t="shared" si="156"/>
        <v>14.549616908850727</v>
      </c>
      <c r="H146" s="74"/>
      <c r="I146" s="74"/>
      <c r="J146" s="74"/>
      <c r="K146" s="74"/>
      <c r="L146" s="74"/>
      <c r="M146" s="74"/>
      <c r="N146" s="74"/>
      <c r="O146" s="74"/>
      <c r="P146" s="74"/>
      <c r="Q146" s="74"/>
      <c r="R146" s="74"/>
      <c r="S146" s="74"/>
      <c r="T146" s="74"/>
      <c r="U146" s="74"/>
      <c r="V146" s="74"/>
      <c r="W146" s="74"/>
      <c r="X146" s="74"/>
      <c r="Y146" s="74"/>
      <c r="Z146" s="74"/>
      <c r="AA146" s="73"/>
      <c r="AB146" s="74"/>
      <c r="AC146" s="74"/>
      <c r="AD146" s="74"/>
      <c r="AE146" s="73"/>
      <c r="AF146" s="74"/>
      <c r="AG146" s="74"/>
      <c r="AH146" s="74"/>
      <c r="AI146" s="74"/>
      <c r="AJ146" s="74"/>
      <c r="AK146" s="74"/>
      <c r="AL146" s="74"/>
      <c r="AM146" s="74"/>
      <c r="AN146" s="74"/>
      <c r="AO146" s="74"/>
      <c r="AP146" s="74"/>
      <c r="AQ146" s="74"/>
      <c r="AR146" s="74"/>
      <c r="AS146" s="74"/>
      <c r="AT146" s="74"/>
      <c r="AU146" s="74"/>
      <c r="AV146" s="74"/>
      <c r="AW146" s="74"/>
      <c r="AX146" s="74"/>
      <c r="AY146" s="74"/>
      <c r="AZ146" s="74"/>
      <c r="BA146" s="74"/>
      <c r="BB146" s="74"/>
      <c r="BC146" s="74"/>
      <c r="BD146" s="74"/>
      <c r="BE146" s="74"/>
      <c r="BF146" s="74"/>
      <c r="BG146" s="73"/>
      <c r="BH146" s="74"/>
      <c r="BI146" s="74"/>
      <c r="BJ146" s="74"/>
      <c r="BK146" s="74"/>
      <c r="BL146" s="74">
        <v>227.1</v>
      </c>
      <c r="BM146" s="74">
        <v>227.1</v>
      </c>
      <c r="BN146" s="74">
        <v>33.042180000000002</v>
      </c>
      <c r="BO146" s="74">
        <f t="shared" si="157"/>
        <v>14.549616908850727</v>
      </c>
      <c r="BP146" s="74"/>
      <c r="BQ146" s="74"/>
      <c r="BR146" s="74"/>
      <c r="BS146" s="74"/>
      <c r="BT146" s="74"/>
      <c r="BU146" s="74"/>
      <c r="BV146" s="74"/>
      <c r="BW146" s="73"/>
      <c r="BX146" s="74"/>
      <c r="BY146" s="74"/>
      <c r="BZ146" s="74"/>
      <c r="CA146" s="73"/>
      <c r="CB146" s="74"/>
      <c r="CC146" s="74"/>
      <c r="CD146" s="74"/>
      <c r="CE146" s="73"/>
    </row>
    <row r="147" spans="1:83" x14ac:dyDescent="0.25">
      <c r="A147" s="16" t="s">
        <v>352</v>
      </c>
      <c r="B147" s="77">
        <f t="shared" si="152"/>
        <v>567.70000000000005</v>
      </c>
      <c r="C147" s="77">
        <f t="shared" si="153"/>
        <v>567.70000000000005</v>
      </c>
      <c r="D147" s="77">
        <f t="shared" si="154"/>
        <v>567.70000000000005</v>
      </c>
      <c r="E147" s="77"/>
      <c r="F147" s="77">
        <f t="shared" si="155"/>
        <v>89.459789999999998</v>
      </c>
      <c r="G147" s="74">
        <f t="shared" si="156"/>
        <v>15.758286066584462</v>
      </c>
      <c r="H147" s="74"/>
      <c r="I147" s="74"/>
      <c r="J147" s="74"/>
      <c r="K147" s="74"/>
      <c r="L147" s="74"/>
      <c r="M147" s="74"/>
      <c r="N147" s="74"/>
      <c r="O147" s="74"/>
      <c r="P147" s="74"/>
      <c r="Q147" s="74"/>
      <c r="R147" s="74"/>
      <c r="S147" s="74"/>
      <c r="T147" s="74"/>
      <c r="U147" s="74"/>
      <c r="V147" s="74"/>
      <c r="W147" s="74"/>
      <c r="X147" s="74"/>
      <c r="Y147" s="74"/>
      <c r="Z147" s="74"/>
      <c r="AA147" s="73"/>
      <c r="AB147" s="74"/>
      <c r="AC147" s="74"/>
      <c r="AD147" s="74"/>
      <c r="AE147" s="73"/>
      <c r="AF147" s="74"/>
      <c r="AG147" s="74"/>
      <c r="AH147" s="74"/>
      <c r="AI147" s="74"/>
      <c r="AJ147" s="74"/>
      <c r="AK147" s="74"/>
      <c r="AL147" s="74"/>
      <c r="AM147" s="74"/>
      <c r="AN147" s="74"/>
      <c r="AO147" s="74"/>
      <c r="AP147" s="74"/>
      <c r="AQ147" s="74"/>
      <c r="AR147" s="74"/>
      <c r="AS147" s="74"/>
      <c r="AT147" s="74"/>
      <c r="AU147" s="74"/>
      <c r="AV147" s="74"/>
      <c r="AW147" s="74"/>
      <c r="AX147" s="74"/>
      <c r="AY147" s="74"/>
      <c r="AZ147" s="74"/>
      <c r="BA147" s="74"/>
      <c r="BB147" s="74"/>
      <c r="BC147" s="74"/>
      <c r="BD147" s="74"/>
      <c r="BE147" s="74"/>
      <c r="BF147" s="74"/>
      <c r="BG147" s="73"/>
      <c r="BH147" s="74"/>
      <c r="BI147" s="74"/>
      <c r="BJ147" s="74"/>
      <c r="BK147" s="74"/>
      <c r="BL147" s="74">
        <v>567.70000000000005</v>
      </c>
      <c r="BM147" s="74">
        <v>567.70000000000005</v>
      </c>
      <c r="BN147" s="74">
        <v>89.459789999999998</v>
      </c>
      <c r="BO147" s="74">
        <f t="shared" si="157"/>
        <v>15.758286066584462</v>
      </c>
      <c r="BP147" s="74"/>
      <c r="BQ147" s="74"/>
      <c r="BR147" s="74"/>
      <c r="BS147" s="74"/>
      <c r="BT147" s="74"/>
      <c r="BU147" s="74"/>
      <c r="BV147" s="74"/>
      <c r="BW147" s="73"/>
      <c r="BX147" s="74"/>
      <c r="BY147" s="74"/>
      <c r="BZ147" s="74"/>
      <c r="CA147" s="73"/>
      <c r="CB147" s="74"/>
      <c r="CC147" s="74"/>
      <c r="CD147" s="74"/>
      <c r="CE147" s="73"/>
    </row>
    <row r="148" spans="1:83" x14ac:dyDescent="0.25">
      <c r="A148" s="16" t="s">
        <v>353</v>
      </c>
      <c r="B148" s="77">
        <f t="shared" si="152"/>
        <v>567.70000000000005</v>
      </c>
      <c r="C148" s="77">
        <f t="shared" si="153"/>
        <v>567.70000000000005</v>
      </c>
      <c r="D148" s="77">
        <f t="shared" si="154"/>
        <v>567.70000000000005</v>
      </c>
      <c r="E148" s="77"/>
      <c r="F148" s="77">
        <f t="shared" si="155"/>
        <v>82.296089999999992</v>
      </c>
      <c r="G148" s="74">
        <f t="shared" si="156"/>
        <v>14.496404791262988</v>
      </c>
      <c r="H148" s="74"/>
      <c r="I148" s="74"/>
      <c r="J148" s="74"/>
      <c r="K148" s="74"/>
      <c r="L148" s="74"/>
      <c r="M148" s="74"/>
      <c r="N148" s="74"/>
      <c r="O148" s="74"/>
      <c r="P148" s="74"/>
      <c r="Q148" s="74"/>
      <c r="R148" s="74"/>
      <c r="S148" s="74"/>
      <c r="T148" s="74"/>
      <c r="U148" s="74"/>
      <c r="V148" s="74"/>
      <c r="W148" s="74"/>
      <c r="X148" s="74"/>
      <c r="Y148" s="74"/>
      <c r="Z148" s="74"/>
      <c r="AA148" s="73"/>
      <c r="AB148" s="74"/>
      <c r="AC148" s="74"/>
      <c r="AD148" s="74"/>
      <c r="AE148" s="73"/>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74"/>
      <c r="BC148" s="74"/>
      <c r="BD148" s="74"/>
      <c r="BE148" s="74"/>
      <c r="BF148" s="74"/>
      <c r="BG148" s="73"/>
      <c r="BH148" s="74"/>
      <c r="BI148" s="74"/>
      <c r="BJ148" s="74"/>
      <c r="BK148" s="74"/>
      <c r="BL148" s="74">
        <v>567.70000000000005</v>
      </c>
      <c r="BM148" s="74">
        <v>567.70000000000005</v>
      </c>
      <c r="BN148" s="74">
        <v>82.296089999999992</v>
      </c>
      <c r="BO148" s="74">
        <f t="shared" si="157"/>
        <v>14.496404791262988</v>
      </c>
      <c r="BP148" s="74"/>
      <c r="BQ148" s="74"/>
      <c r="BR148" s="74"/>
      <c r="BS148" s="74"/>
      <c r="BT148" s="74"/>
      <c r="BU148" s="74"/>
      <c r="BV148" s="74"/>
      <c r="BW148" s="73"/>
      <c r="BX148" s="74"/>
      <c r="BY148" s="74"/>
      <c r="BZ148" s="74"/>
      <c r="CA148" s="73"/>
      <c r="CB148" s="74"/>
      <c r="CC148" s="74"/>
      <c r="CD148" s="74"/>
      <c r="CE148" s="73"/>
    </row>
    <row r="149" spans="1:83" x14ac:dyDescent="0.25">
      <c r="A149" s="16" t="s">
        <v>354</v>
      </c>
      <c r="B149" s="77">
        <f t="shared" si="152"/>
        <v>567.70000000000005</v>
      </c>
      <c r="C149" s="77">
        <f t="shared" si="153"/>
        <v>567.70000000000005</v>
      </c>
      <c r="D149" s="77">
        <f t="shared" si="154"/>
        <v>567.70000000000005</v>
      </c>
      <c r="E149" s="77"/>
      <c r="F149" s="77">
        <f t="shared" si="155"/>
        <v>82.268820000000005</v>
      </c>
      <c r="G149" s="74">
        <f t="shared" si="156"/>
        <v>14.491601197815749</v>
      </c>
      <c r="H149" s="74"/>
      <c r="I149" s="74"/>
      <c r="J149" s="74"/>
      <c r="K149" s="74"/>
      <c r="L149" s="74"/>
      <c r="M149" s="74"/>
      <c r="N149" s="74"/>
      <c r="O149" s="74"/>
      <c r="P149" s="74"/>
      <c r="Q149" s="74"/>
      <c r="R149" s="74"/>
      <c r="S149" s="74"/>
      <c r="T149" s="74"/>
      <c r="U149" s="74"/>
      <c r="V149" s="74"/>
      <c r="W149" s="74"/>
      <c r="X149" s="74"/>
      <c r="Y149" s="74"/>
      <c r="Z149" s="74"/>
      <c r="AA149" s="73"/>
      <c r="AB149" s="74"/>
      <c r="AC149" s="74"/>
      <c r="AD149" s="74"/>
      <c r="AE149" s="73"/>
      <c r="AF149" s="74"/>
      <c r="AG149" s="74"/>
      <c r="AH149" s="74"/>
      <c r="AI149" s="74"/>
      <c r="AJ149" s="74"/>
      <c r="AK149" s="74"/>
      <c r="AL149" s="74"/>
      <c r="AM149" s="74"/>
      <c r="AN149" s="74"/>
      <c r="AO149" s="74"/>
      <c r="AP149" s="74"/>
      <c r="AQ149" s="74"/>
      <c r="AR149" s="74"/>
      <c r="AS149" s="74"/>
      <c r="AT149" s="74"/>
      <c r="AU149" s="74"/>
      <c r="AV149" s="74"/>
      <c r="AW149" s="74"/>
      <c r="AX149" s="74"/>
      <c r="AY149" s="74"/>
      <c r="AZ149" s="74"/>
      <c r="BA149" s="74"/>
      <c r="BB149" s="74"/>
      <c r="BC149" s="74"/>
      <c r="BD149" s="74"/>
      <c r="BE149" s="74"/>
      <c r="BF149" s="74"/>
      <c r="BG149" s="73"/>
      <c r="BH149" s="74"/>
      <c r="BI149" s="74"/>
      <c r="BJ149" s="74"/>
      <c r="BK149" s="74"/>
      <c r="BL149" s="74">
        <v>567.70000000000005</v>
      </c>
      <c r="BM149" s="74">
        <v>567.70000000000005</v>
      </c>
      <c r="BN149" s="74">
        <v>82.268820000000005</v>
      </c>
      <c r="BO149" s="74">
        <f t="shared" si="157"/>
        <v>14.491601197815749</v>
      </c>
      <c r="BP149" s="74"/>
      <c r="BQ149" s="74"/>
      <c r="BR149" s="74"/>
      <c r="BS149" s="74"/>
      <c r="BT149" s="74"/>
      <c r="BU149" s="74"/>
      <c r="BV149" s="74"/>
      <c r="BW149" s="73"/>
      <c r="BX149" s="74"/>
      <c r="BY149" s="74"/>
      <c r="BZ149" s="74"/>
      <c r="CA149" s="73"/>
      <c r="CB149" s="74"/>
      <c r="CC149" s="74"/>
      <c r="CD149" s="74"/>
      <c r="CE149" s="73"/>
    </row>
    <row r="150" spans="1:83" x14ac:dyDescent="0.25">
      <c r="A150" s="16" t="s">
        <v>485</v>
      </c>
      <c r="B150" s="77">
        <f t="shared" si="152"/>
        <v>0</v>
      </c>
      <c r="C150" s="77">
        <f t="shared" si="153"/>
        <v>0</v>
      </c>
      <c r="D150" s="77">
        <f t="shared" si="154"/>
        <v>0</v>
      </c>
      <c r="E150" s="77"/>
      <c r="F150" s="77">
        <f t="shared" si="155"/>
        <v>0</v>
      </c>
      <c r="G150" s="74"/>
      <c r="H150" s="74"/>
      <c r="I150" s="74"/>
      <c r="J150" s="74"/>
      <c r="K150" s="73"/>
      <c r="L150" s="74"/>
      <c r="M150" s="74"/>
      <c r="N150" s="74"/>
      <c r="O150" s="74"/>
      <c r="P150" s="74"/>
      <c r="Q150" s="74"/>
      <c r="R150" s="74"/>
      <c r="S150" s="74"/>
      <c r="T150" s="74"/>
      <c r="U150" s="74"/>
      <c r="V150" s="74"/>
      <c r="W150" s="74"/>
      <c r="X150" s="74"/>
      <c r="Y150" s="74"/>
      <c r="Z150" s="74"/>
      <c r="AA150" s="73"/>
      <c r="AB150" s="74"/>
      <c r="AC150" s="74"/>
      <c r="AD150" s="74"/>
      <c r="AE150" s="73"/>
      <c r="AF150" s="74"/>
      <c r="AG150" s="74"/>
      <c r="AH150" s="74"/>
      <c r="AI150" s="74"/>
      <c r="AJ150" s="74"/>
      <c r="AK150" s="74"/>
      <c r="AL150" s="74"/>
      <c r="AM150" s="74"/>
      <c r="AN150" s="74"/>
      <c r="AO150" s="74"/>
      <c r="AP150" s="74"/>
      <c r="AQ150" s="74"/>
      <c r="AR150" s="74"/>
      <c r="AS150" s="74"/>
      <c r="AT150" s="74"/>
      <c r="AU150" s="74"/>
      <c r="AV150" s="74"/>
      <c r="AW150" s="74"/>
      <c r="AX150" s="74"/>
      <c r="AY150" s="74"/>
      <c r="AZ150" s="74"/>
      <c r="BA150" s="74"/>
      <c r="BB150" s="74"/>
      <c r="BC150" s="74"/>
      <c r="BD150" s="74"/>
      <c r="BE150" s="74"/>
      <c r="BF150" s="74"/>
      <c r="BG150" s="73"/>
      <c r="BH150" s="74"/>
      <c r="BI150" s="74"/>
      <c r="BJ150" s="74"/>
      <c r="BK150" s="74"/>
      <c r="BL150" s="74"/>
      <c r="BM150" s="74"/>
      <c r="BN150" s="74"/>
      <c r="BO150" s="74"/>
      <c r="BP150" s="74"/>
      <c r="BQ150" s="74"/>
      <c r="BR150" s="74"/>
      <c r="BS150" s="74"/>
      <c r="BT150" s="74"/>
      <c r="BU150" s="74"/>
      <c r="BV150" s="74"/>
      <c r="BW150" s="73"/>
      <c r="BX150" s="74"/>
      <c r="BY150" s="74"/>
      <c r="BZ150" s="74"/>
      <c r="CA150" s="73"/>
      <c r="CB150" s="74"/>
      <c r="CC150" s="74"/>
      <c r="CD150" s="74"/>
      <c r="CE150" s="73"/>
    </row>
    <row r="151" spans="1:83" s="5" customFormat="1" ht="31.5" x14ac:dyDescent="0.25">
      <c r="A151" s="80" t="s">
        <v>172</v>
      </c>
      <c r="B151" s="76">
        <f t="shared" si="152"/>
        <v>330328.60000000003</v>
      </c>
      <c r="C151" s="76">
        <f t="shared" si="153"/>
        <v>352571.2</v>
      </c>
      <c r="D151" s="76">
        <f t="shared" si="154"/>
        <v>352571.2</v>
      </c>
      <c r="E151" s="76"/>
      <c r="F151" s="76">
        <f t="shared" si="155"/>
        <v>63319.82619</v>
      </c>
      <c r="G151" s="72">
        <f t="shared" ref="G151:G182" si="158">F151/C151*100</f>
        <v>17.959443706689598</v>
      </c>
      <c r="H151" s="72">
        <f>SUM(H152:H161)</f>
        <v>2691.8</v>
      </c>
      <c r="I151" s="72">
        <f>SUM(I152:I161)</f>
        <v>26793.7</v>
      </c>
      <c r="J151" s="72">
        <f>SUM(J152:J161)</f>
        <v>2736.22109</v>
      </c>
      <c r="K151" s="72">
        <f>J151/I151*100</f>
        <v>10.212180811160833</v>
      </c>
      <c r="L151" s="72">
        <f>SUM(L152:L161)</f>
        <v>0</v>
      </c>
      <c r="M151" s="72">
        <f>SUM(M152:M161)</f>
        <v>0</v>
      </c>
      <c r="N151" s="72">
        <f>SUM(N152:N161)</f>
        <v>0</v>
      </c>
      <c r="O151" s="72"/>
      <c r="P151" s="72">
        <f>SUM(P152:P161)</f>
        <v>234.5</v>
      </c>
      <c r="Q151" s="72">
        <f>SUM(Q152:Q161)</f>
        <v>0</v>
      </c>
      <c r="R151" s="72">
        <f>SUM(R152:R161)</f>
        <v>0</v>
      </c>
      <c r="S151" s="72"/>
      <c r="T151" s="72">
        <f>SUM(T152:T161)</f>
        <v>132</v>
      </c>
      <c r="U151" s="72">
        <f>SUM(U152:U161)</f>
        <v>132</v>
      </c>
      <c r="V151" s="72">
        <f>SUM(V152:V161)</f>
        <v>26.399939999999997</v>
      </c>
      <c r="W151" s="72">
        <f>V151/U151*100</f>
        <v>19.999954545454543</v>
      </c>
      <c r="X151" s="72">
        <f>SUM(X152:X161)</f>
        <v>69.5</v>
      </c>
      <c r="Y151" s="72">
        <f>SUM(Y152:Y161)</f>
        <v>59.4</v>
      </c>
      <c r="Z151" s="72">
        <f>SUM(Z152:Z161)</f>
        <v>0</v>
      </c>
      <c r="AA151" s="72">
        <f>Z151/Y151*100</f>
        <v>0</v>
      </c>
      <c r="AB151" s="72">
        <f>SUM(AB152:AB161)</f>
        <v>1761.5</v>
      </c>
      <c r="AC151" s="72">
        <f>SUM(AC152:AC161)</f>
        <v>146.80000000000001</v>
      </c>
      <c r="AD151" s="72">
        <f>SUM(AD152:AD161)</f>
        <v>0</v>
      </c>
      <c r="AE151" s="72">
        <f>AD151/AC151*100</f>
        <v>0</v>
      </c>
      <c r="AF151" s="72">
        <f>SUM(AF152:AF161)</f>
        <v>52166</v>
      </c>
      <c r="AG151" s="72">
        <f>SUM(AG152:AG161)</f>
        <v>52166</v>
      </c>
      <c r="AH151" s="72">
        <f>SUM(AH152:AH161)</f>
        <v>8067.2790100000002</v>
      </c>
      <c r="AI151" s="72">
        <f>AH151/AG151*100</f>
        <v>15.46463023808611</v>
      </c>
      <c r="AJ151" s="72">
        <f>SUM(AJ152:AJ161)</f>
        <v>244208.6</v>
      </c>
      <c r="AK151" s="72">
        <f>SUM(AK152:AK161)</f>
        <v>244208.6</v>
      </c>
      <c r="AL151" s="72">
        <f>SUM(AL152:AL161)</f>
        <v>46082.663289999997</v>
      </c>
      <c r="AM151" s="72">
        <f>AL151/AK151*100</f>
        <v>18.870204935452723</v>
      </c>
      <c r="AN151" s="72">
        <f>SUM(AN152:AN161)</f>
        <v>657.2</v>
      </c>
      <c r="AO151" s="72">
        <f>SUM(AO152:AO161)</f>
        <v>657.2</v>
      </c>
      <c r="AP151" s="72">
        <f>SUM(AP152:AP161)</f>
        <v>112.50775999999999</v>
      </c>
      <c r="AQ151" s="71">
        <f>AP151/AO151*100</f>
        <v>17.119257455873399</v>
      </c>
      <c r="AR151" s="72">
        <f>SUM(AR152:AR161)</f>
        <v>0</v>
      </c>
      <c r="AS151" s="72">
        <f>SUM(AS152:AS161)</f>
        <v>0</v>
      </c>
      <c r="AT151" s="72">
        <f>SUM(AT152:AT161)</f>
        <v>0</v>
      </c>
      <c r="AU151" s="72"/>
      <c r="AV151" s="72">
        <f t="shared" ref="AV151" si="159">SUM(AV152:AV161)</f>
        <v>657.2</v>
      </c>
      <c r="AW151" s="72">
        <f t="shared" ref="AW151:BF151" si="160">SUM(AW152:AW161)</f>
        <v>657.2</v>
      </c>
      <c r="AX151" s="72">
        <f t="shared" si="160"/>
        <v>97.680369999999996</v>
      </c>
      <c r="AY151" s="72">
        <f t="shared" si="160"/>
        <v>14.863111685940353</v>
      </c>
      <c r="AZ151" s="72">
        <f t="shared" ref="AZ151" si="161">SUM(AZ152:AZ161)</f>
        <v>657.2</v>
      </c>
      <c r="BA151" s="72">
        <f t="shared" si="160"/>
        <v>657.2</v>
      </c>
      <c r="BB151" s="72">
        <f t="shared" si="160"/>
        <v>102.04313</v>
      </c>
      <c r="BC151" s="72">
        <f t="shared" si="160"/>
        <v>15.526952221545953</v>
      </c>
      <c r="BD151" s="72">
        <f t="shared" ref="BD151" si="162">SUM(BD152:BD161)</f>
        <v>852.1</v>
      </c>
      <c r="BE151" s="72">
        <f t="shared" si="160"/>
        <v>852.1</v>
      </c>
      <c r="BF151" s="72">
        <f t="shared" si="160"/>
        <v>213</v>
      </c>
      <c r="BG151" s="72">
        <f>BF151/BE151*100</f>
        <v>24.997066072057269</v>
      </c>
      <c r="BH151" s="72">
        <f t="shared" ref="BH151" si="163">SUM(BH152:BH161)</f>
        <v>0</v>
      </c>
      <c r="BI151" s="72">
        <f t="shared" ref="BI151:BN151" si="164">SUM(BI152:BI161)</f>
        <v>0</v>
      </c>
      <c r="BJ151" s="72">
        <f t="shared" si="164"/>
        <v>0</v>
      </c>
      <c r="BK151" s="72">
        <f t="shared" si="164"/>
        <v>0</v>
      </c>
      <c r="BL151" s="72">
        <v>3292.2999999999997</v>
      </c>
      <c r="BM151" s="72">
        <f t="shared" si="164"/>
        <v>3292.2999999999997</v>
      </c>
      <c r="BN151" s="72">
        <f t="shared" si="164"/>
        <v>488.4815999999999</v>
      </c>
      <c r="BO151" s="71">
        <f>BN151/BM151*100</f>
        <v>14.837092610029462</v>
      </c>
      <c r="BP151" s="72">
        <f>SUM(BP152:BP161)</f>
        <v>22761.3</v>
      </c>
      <c r="BQ151" s="72">
        <f>SUM(BQ152:BQ161)</f>
        <v>22761.3</v>
      </c>
      <c r="BR151" s="72">
        <f>SUM(BR152:BR161)</f>
        <v>5393.55</v>
      </c>
      <c r="BS151" s="72">
        <f>BR151/BQ151*100</f>
        <v>23.696142135993991</v>
      </c>
      <c r="BT151" s="72">
        <f>SUM(BT152:BT161)</f>
        <v>180.4</v>
      </c>
      <c r="BU151" s="72">
        <f>SUM(BU152:BU161)</f>
        <v>180.4</v>
      </c>
      <c r="BV151" s="72">
        <f>SUM(BV152:BV161)</f>
        <v>0</v>
      </c>
      <c r="BW151" s="72">
        <f>BV151/BU151*100</f>
        <v>0</v>
      </c>
      <c r="BX151" s="72">
        <f>SUM(BX152:BX161)</f>
        <v>7</v>
      </c>
      <c r="BY151" s="72">
        <f>SUM(BY152:BY161)</f>
        <v>7</v>
      </c>
      <c r="BZ151" s="72">
        <f>SUM(BZ152:BZ161)</f>
        <v>0</v>
      </c>
      <c r="CA151" s="72">
        <f>BZ151/BY151*100</f>
        <v>0</v>
      </c>
      <c r="CB151" s="72"/>
      <c r="CC151" s="72"/>
      <c r="CD151" s="72"/>
      <c r="CE151" s="72"/>
    </row>
    <row r="152" spans="1:83" ht="27" customHeight="1" x14ac:dyDescent="0.25">
      <c r="A152" s="16" t="s">
        <v>171</v>
      </c>
      <c r="B152" s="77">
        <f t="shared" si="152"/>
        <v>327036.30000000005</v>
      </c>
      <c r="C152" s="77">
        <f t="shared" si="153"/>
        <v>349278.9</v>
      </c>
      <c r="D152" s="77">
        <f t="shared" si="154"/>
        <v>349278.9</v>
      </c>
      <c r="E152" s="77"/>
      <c r="F152" s="77">
        <f t="shared" si="155"/>
        <v>62831.344590000001</v>
      </c>
      <c r="G152" s="73">
        <f t="shared" si="158"/>
        <v>17.988874962100489</v>
      </c>
      <c r="H152" s="73">
        <v>2691.8</v>
      </c>
      <c r="I152" s="73">
        <v>26793.7</v>
      </c>
      <c r="J152" s="73">
        <v>2736.22109</v>
      </c>
      <c r="K152" s="73">
        <f>J152/I152*100</f>
        <v>10.212180811160833</v>
      </c>
      <c r="L152" s="73"/>
      <c r="M152" s="73"/>
      <c r="N152" s="73">
        <v>0</v>
      </c>
      <c r="O152" s="73"/>
      <c r="P152" s="73">
        <v>234.5</v>
      </c>
      <c r="Q152" s="73"/>
      <c r="R152" s="73"/>
      <c r="S152" s="73"/>
      <c r="T152" s="73">
        <v>132</v>
      </c>
      <c r="U152" s="73">
        <v>132</v>
      </c>
      <c r="V152" s="73">
        <v>26.399939999999997</v>
      </c>
      <c r="W152" s="73">
        <f>V152/U152*100</f>
        <v>19.999954545454543</v>
      </c>
      <c r="X152" s="73">
        <v>69.5</v>
      </c>
      <c r="Y152" s="73">
        <v>59.4</v>
      </c>
      <c r="Z152" s="73">
        <v>0</v>
      </c>
      <c r="AA152" s="73">
        <f>Z152/Y152*100</f>
        <v>0</v>
      </c>
      <c r="AB152" s="73">
        <v>1761.5</v>
      </c>
      <c r="AC152" s="73">
        <v>146.80000000000001</v>
      </c>
      <c r="AD152" s="73">
        <v>0</v>
      </c>
      <c r="AE152" s="73">
        <f>AD152/AC152*100</f>
        <v>0</v>
      </c>
      <c r="AF152" s="73">
        <v>52166</v>
      </c>
      <c r="AG152" s="73">
        <v>52166</v>
      </c>
      <c r="AH152" s="73">
        <v>8067.2790100000002</v>
      </c>
      <c r="AI152" s="73">
        <f>AH152/AG152*100</f>
        <v>15.46463023808611</v>
      </c>
      <c r="AJ152" s="73">
        <v>244208.6</v>
      </c>
      <c r="AK152" s="73">
        <v>244208.6</v>
      </c>
      <c r="AL152" s="73">
        <v>46082.663289999997</v>
      </c>
      <c r="AM152" s="73">
        <f>AL152/AK152*100</f>
        <v>18.870204935452723</v>
      </c>
      <c r="AN152" s="73">
        <v>657.2</v>
      </c>
      <c r="AO152" s="73">
        <v>657.2</v>
      </c>
      <c r="AP152" s="73">
        <v>112.50775999999999</v>
      </c>
      <c r="AQ152" s="74">
        <f>AP152/AO152*100</f>
        <v>17.119257455873399</v>
      </c>
      <c r="AR152" s="74"/>
      <c r="AS152" s="74"/>
      <c r="AT152" s="73"/>
      <c r="AU152" s="73"/>
      <c r="AV152" s="73">
        <v>657.2</v>
      </c>
      <c r="AW152" s="73">
        <v>657.2</v>
      </c>
      <c r="AX152" s="73">
        <v>97.680369999999996</v>
      </c>
      <c r="AY152" s="73">
        <f>AX152/AW152*100</f>
        <v>14.863111685940353</v>
      </c>
      <c r="AZ152" s="73">
        <v>657.2</v>
      </c>
      <c r="BA152" s="73">
        <v>657.2</v>
      </c>
      <c r="BB152" s="73">
        <v>102.04313</v>
      </c>
      <c r="BC152" s="73">
        <f>BB152/BA152*100</f>
        <v>15.526952221545953</v>
      </c>
      <c r="BD152" s="73">
        <v>852.1</v>
      </c>
      <c r="BE152" s="73">
        <v>852.1</v>
      </c>
      <c r="BF152" s="73">
        <v>213</v>
      </c>
      <c r="BG152" s="73">
        <f>BF152/BE152*100</f>
        <v>24.997066072057269</v>
      </c>
      <c r="BH152" s="73"/>
      <c r="BI152" s="73"/>
      <c r="BJ152" s="73"/>
      <c r="BK152" s="73"/>
      <c r="BL152" s="73"/>
      <c r="BM152" s="73"/>
      <c r="BN152" s="73"/>
      <c r="BO152" s="74"/>
      <c r="BP152" s="73">
        <v>22761.3</v>
      </c>
      <c r="BQ152" s="73">
        <v>22761.3</v>
      </c>
      <c r="BR152" s="73">
        <v>5393.55</v>
      </c>
      <c r="BS152" s="73">
        <f>BR152/BQ152*100</f>
        <v>23.696142135993991</v>
      </c>
      <c r="BT152" s="73">
        <v>180.4</v>
      </c>
      <c r="BU152" s="73">
        <v>180.4</v>
      </c>
      <c r="BV152" s="73">
        <v>0</v>
      </c>
      <c r="BW152" s="73">
        <f>BV152/BU152*100</f>
        <v>0</v>
      </c>
      <c r="BX152" s="73">
        <v>7</v>
      </c>
      <c r="BY152" s="73">
        <v>7</v>
      </c>
      <c r="BZ152" s="73">
        <v>0</v>
      </c>
      <c r="CA152" s="73">
        <f>BZ152/BY152*100</f>
        <v>0</v>
      </c>
      <c r="CB152" s="73"/>
      <c r="CC152" s="73"/>
      <c r="CD152" s="73"/>
      <c r="CE152" s="73"/>
    </row>
    <row r="153" spans="1:83" x14ac:dyDescent="0.25">
      <c r="A153" s="16" t="s">
        <v>355</v>
      </c>
      <c r="B153" s="77">
        <f t="shared" si="152"/>
        <v>227.1</v>
      </c>
      <c r="C153" s="77">
        <f t="shared" si="153"/>
        <v>227.1</v>
      </c>
      <c r="D153" s="77">
        <f t="shared" si="154"/>
        <v>227.1</v>
      </c>
      <c r="E153" s="77"/>
      <c r="F153" s="77">
        <f t="shared" si="155"/>
        <v>33.221839999999993</v>
      </c>
      <c r="G153" s="74">
        <f t="shared" si="158"/>
        <v>14.628727432848962</v>
      </c>
      <c r="H153" s="74"/>
      <c r="I153" s="74"/>
      <c r="J153" s="74"/>
      <c r="K153" s="74"/>
      <c r="L153" s="74"/>
      <c r="M153" s="74"/>
      <c r="N153" s="74"/>
      <c r="O153" s="74"/>
      <c r="P153" s="74"/>
      <c r="Q153" s="74"/>
      <c r="R153" s="74"/>
      <c r="S153" s="74"/>
      <c r="T153" s="74"/>
      <c r="U153" s="74"/>
      <c r="V153" s="74"/>
      <c r="W153" s="73"/>
      <c r="X153" s="74"/>
      <c r="Y153" s="74"/>
      <c r="Z153" s="74"/>
      <c r="AA153" s="74"/>
      <c r="AB153" s="74"/>
      <c r="AC153" s="74"/>
      <c r="AD153" s="74"/>
      <c r="AE153" s="74"/>
      <c r="AF153" s="74"/>
      <c r="AG153" s="74"/>
      <c r="AH153" s="74"/>
      <c r="AI153" s="73"/>
      <c r="AJ153" s="74"/>
      <c r="AK153" s="74"/>
      <c r="AL153" s="74"/>
      <c r="AM153" s="73"/>
      <c r="AN153" s="74"/>
      <c r="AO153" s="74"/>
      <c r="AP153" s="74"/>
      <c r="AQ153" s="74"/>
      <c r="AR153" s="74"/>
      <c r="AS153" s="74"/>
      <c r="AT153" s="74"/>
      <c r="AU153" s="74"/>
      <c r="AV153" s="74"/>
      <c r="AW153" s="74"/>
      <c r="AX153" s="74"/>
      <c r="AY153" s="74"/>
      <c r="AZ153" s="74"/>
      <c r="BA153" s="74"/>
      <c r="BB153" s="74"/>
      <c r="BC153" s="74"/>
      <c r="BD153" s="74"/>
      <c r="BE153" s="74"/>
      <c r="BF153" s="74"/>
      <c r="BG153" s="74"/>
      <c r="BH153" s="74"/>
      <c r="BI153" s="74"/>
      <c r="BJ153" s="74"/>
      <c r="BK153" s="74"/>
      <c r="BL153" s="74">
        <v>227.1</v>
      </c>
      <c r="BM153" s="74">
        <v>227.1</v>
      </c>
      <c r="BN153" s="74">
        <v>33.221839999999993</v>
      </c>
      <c r="BO153" s="74">
        <f t="shared" ref="BO153:BO162" si="165">BN153/BM153*100</f>
        <v>14.628727432848962</v>
      </c>
      <c r="BP153" s="74"/>
      <c r="BQ153" s="74"/>
      <c r="BR153" s="74"/>
      <c r="BS153" s="73"/>
      <c r="BT153" s="74"/>
      <c r="BU153" s="74"/>
      <c r="BV153" s="74"/>
      <c r="BW153" s="73"/>
      <c r="BX153" s="74"/>
      <c r="BY153" s="74"/>
      <c r="BZ153" s="74"/>
      <c r="CA153" s="73"/>
      <c r="CB153" s="74"/>
      <c r="CC153" s="74"/>
      <c r="CD153" s="74"/>
      <c r="CE153" s="73"/>
    </row>
    <row r="154" spans="1:83" x14ac:dyDescent="0.25">
      <c r="A154" s="16" t="s">
        <v>356</v>
      </c>
      <c r="B154" s="77">
        <f t="shared" si="152"/>
        <v>567.70000000000005</v>
      </c>
      <c r="C154" s="77">
        <f t="shared" si="153"/>
        <v>567.70000000000005</v>
      </c>
      <c r="D154" s="77">
        <f t="shared" si="154"/>
        <v>567.70000000000005</v>
      </c>
      <c r="E154" s="77"/>
      <c r="F154" s="77">
        <f t="shared" si="155"/>
        <v>83.263679999999994</v>
      </c>
      <c r="G154" s="74">
        <f t="shared" si="158"/>
        <v>14.666845164699662</v>
      </c>
      <c r="H154" s="74"/>
      <c r="I154" s="74"/>
      <c r="J154" s="74"/>
      <c r="K154" s="74"/>
      <c r="L154" s="74"/>
      <c r="M154" s="74"/>
      <c r="N154" s="74"/>
      <c r="O154" s="74"/>
      <c r="P154" s="74"/>
      <c r="Q154" s="74"/>
      <c r="R154" s="74"/>
      <c r="S154" s="74"/>
      <c r="T154" s="74"/>
      <c r="U154" s="74"/>
      <c r="V154" s="74"/>
      <c r="W154" s="73"/>
      <c r="X154" s="74"/>
      <c r="Y154" s="74"/>
      <c r="Z154" s="74"/>
      <c r="AA154" s="74"/>
      <c r="AB154" s="74"/>
      <c r="AC154" s="74"/>
      <c r="AD154" s="74"/>
      <c r="AE154" s="74"/>
      <c r="AF154" s="74"/>
      <c r="AG154" s="74"/>
      <c r="AH154" s="74"/>
      <c r="AI154" s="73"/>
      <c r="AJ154" s="74"/>
      <c r="AK154" s="74"/>
      <c r="AL154" s="74"/>
      <c r="AM154" s="73"/>
      <c r="AN154" s="74"/>
      <c r="AO154" s="74"/>
      <c r="AP154" s="74"/>
      <c r="AQ154" s="74"/>
      <c r="AR154" s="74"/>
      <c r="AS154" s="74"/>
      <c r="AT154" s="74"/>
      <c r="AU154" s="74"/>
      <c r="AV154" s="74"/>
      <c r="AW154" s="74"/>
      <c r="AX154" s="74"/>
      <c r="AY154" s="74"/>
      <c r="AZ154" s="74"/>
      <c r="BA154" s="74"/>
      <c r="BB154" s="74"/>
      <c r="BC154" s="74"/>
      <c r="BD154" s="74"/>
      <c r="BE154" s="74"/>
      <c r="BF154" s="74"/>
      <c r="BG154" s="74"/>
      <c r="BH154" s="74"/>
      <c r="BI154" s="74"/>
      <c r="BJ154" s="74"/>
      <c r="BK154" s="74"/>
      <c r="BL154" s="74">
        <v>567.70000000000005</v>
      </c>
      <c r="BM154" s="74">
        <v>567.70000000000005</v>
      </c>
      <c r="BN154" s="74">
        <v>83.263679999999994</v>
      </c>
      <c r="BO154" s="74">
        <f t="shared" si="165"/>
        <v>14.666845164699662</v>
      </c>
      <c r="BP154" s="74"/>
      <c r="BQ154" s="74"/>
      <c r="BR154" s="74"/>
      <c r="BS154" s="73"/>
      <c r="BT154" s="74"/>
      <c r="BU154" s="74"/>
      <c r="BV154" s="74"/>
      <c r="BW154" s="73"/>
      <c r="BX154" s="74"/>
      <c r="BY154" s="74"/>
      <c r="BZ154" s="74"/>
      <c r="CA154" s="73"/>
      <c r="CB154" s="74"/>
      <c r="CC154" s="74"/>
      <c r="CD154" s="74"/>
      <c r="CE154" s="73"/>
    </row>
    <row r="155" spans="1:83" x14ac:dyDescent="0.25">
      <c r="A155" s="16" t="s">
        <v>357</v>
      </c>
      <c r="B155" s="77">
        <f t="shared" si="152"/>
        <v>227.1</v>
      </c>
      <c r="C155" s="77">
        <f t="shared" si="153"/>
        <v>227.1</v>
      </c>
      <c r="D155" s="77">
        <f t="shared" si="154"/>
        <v>227.1</v>
      </c>
      <c r="E155" s="77"/>
      <c r="F155" s="77">
        <f t="shared" si="155"/>
        <v>33.552010000000003</v>
      </c>
      <c r="G155" s="74">
        <f t="shared" si="158"/>
        <v>14.774112725671513</v>
      </c>
      <c r="H155" s="74"/>
      <c r="I155" s="74"/>
      <c r="J155" s="74"/>
      <c r="K155" s="74"/>
      <c r="L155" s="74"/>
      <c r="M155" s="74"/>
      <c r="N155" s="74"/>
      <c r="O155" s="74"/>
      <c r="P155" s="74"/>
      <c r="Q155" s="74"/>
      <c r="R155" s="74"/>
      <c r="S155" s="74"/>
      <c r="T155" s="74"/>
      <c r="U155" s="74"/>
      <c r="V155" s="74"/>
      <c r="W155" s="73"/>
      <c r="X155" s="74"/>
      <c r="Y155" s="74"/>
      <c r="Z155" s="74"/>
      <c r="AA155" s="74"/>
      <c r="AB155" s="74"/>
      <c r="AC155" s="74"/>
      <c r="AD155" s="74"/>
      <c r="AE155" s="74"/>
      <c r="AF155" s="74"/>
      <c r="AG155" s="74"/>
      <c r="AH155" s="74"/>
      <c r="AI155" s="73"/>
      <c r="AJ155" s="74"/>
      <c r="AK155" s="74"/>
      <c r="AL155" s="74"/>
      <c r="AM155" s="73"/>
      <c r="AN155" s="74"/>
      <c r="AO155" s="74"/>
      <c r="AP155" s="74"/>
      <c r="AQ155" s="74"/>
      <c r="AR155" s="74"/>
      <c r="AS155" s="74"/>
      <c r="AT155" s="74"/>
      <c r="AU155" s="74"/>
      <c r="AV155" s="74"/>
      <c r="AW155" s="74"/>
      <c r="AX155" s="74"/>
      <c r="AY155" s="74"/>
      <c r="AZ155" s="74"/>
      <c r="BA155" s="74"/>
      <c r="BB155" s="74"/>
      <c r="BC155" s="74"/>
      <c r="BD155" s="74"/>
      <c r="BE155" s="74"/>
      <c r="BF155" s="74"/>
      <c r="BG155" s="74"/>
      <c r="BH155" s="74"/>
      <c r="BI155" s="74"/>
      <c r="BJ155" s="74"/>
      <c r="BK155" s="74"/>
      <c r="BL155" s="74">
        <v>227.1</v>
      </c>
      <c r="BM155" s="74">
        <v>227.1</v>
      </c>
      <c r="BN155" s="74">
        <v>33.552010000000003</v>
      </c>
      <c r="BO155" s="74">
        <f t="shared" si="165"/>
        <v>14.774112725671513</v>
      </c>
      <c r="BP155" s="74"/>
      <c r="BQ155" s="74"/>
      <c r="BR155" s="74"/>
      <c r="BS155" s="73"/>
      <c r="BT155" s="74"/>
      <c r="BU155" s="74"/>
      <c r="BV155" s="74"/>
      <c r="BW155" s="73"/>
      <c r="BX155" s="74"/>
      <c r="BY155" s="74"/>
      <c r="BZ155" s="74"/>
      <c r="CA155" s="73"/>
      <c r="CB155" s="74"/>
      <c r="CC155" s="74"/>
      <c r="CD155" s="74"/>
      <c r="CE155" s="73"/>
    </row>
    <row r="156" spans="1:83" x14ac:dyDescent="0.25">
      <c r="A156" s="16" t="s">
        <v>169</v>
      </c>
      <c r="B156" s="77">
        <f t="shared" si="152"/>
        <v>1134.9000000000001</v>
      </c>
      <c r="C156" s="77">
        <f t="shared" si="153"/>
        <v>1134.9000000000001</v>
      </c>
      <c r="D156" s="77">
        <f t="shared" si="154"/>
        <v>1134.9000000000001</v>
      </c>
      <c r="E156" s="77"/>
      <c r="F156" s="77">
        <f t="shared" si="155"/>
        <v>170.57847000000001</v>
      </c>
      <c r="G156" s="74">
        <f t="shared" si="158"/>
        <v>15.030264340470525</v>
      </c>
      <c r="H156" s="74"/>
      <c r="I156" s="74"/>
      <c r="J156" s="74"/>
      <c r="K156" s="74"/>
      <c r="L156" s="74"/>
      <c r="M156" s="74"/>
      <c r="N156" s="74"/>
      <c r="O156" s="74"/>
      <c r="P156" s="74"/>
      <c r="Q156" s="74"/>
      <c r="R156" s="74"/>
      <c r="S156" s="74"/>
      <c r="T156" s="74"/>
      <c r="U156" s="74"/>
      <c r="V156" s="74"/>
      <c r="W156" s="73"/>
      <c r="X156" s="74"/>
      <c r="Y156" s="74"/>
      <c r="Z156" s="74"/>
      <c r="AA156" s="74"/>
      <c r="AB156" s="74"/>
      <c r="AC156" s="74"/>
      <c r="AD156" s="74"/>
      <c r="AE156" s="74"/>
      <c r="AF156" s="74"/>
      <c r="AG156" s="74"/>
      <c r="AH156" s="74"/>
      <c r="AI156" s="73"/>
      <c r="AJ156" s="74"/>
      <c r="AK156" s="74"/>
      <c r="AL156" s="74"/>
      <c r="AM156" s="73"/>
      <c r="AN156" s="74"/>
      <c r="AO156" s="74"/>
      <c r="AP156" s="74"/>
      <c r="AQ156" s="74"/>
      <c r="AR156" s="74"/>
      <c r="AS156" s="74"/>
      <c r="AT156" s="74"/>
      <c r="AU156" s="74"/>
      <c r="AV156" s="74"/>
      <c r="AW156" s="74"/>
      <c r="AX156" s="74"/>
      <c r="AY156" s="74"/>
      <c r="AZ156" s="74"/>
      <c r="BA156" s="74"/>
      <c r="BB156" s="74"/>
      <c r="BC156" s="74"/>
      <c r="BD156" s="74"/>
      <c r="BE156" s="74"/>
      <c r="BF156" s="74"/>
      <c r="BG156" s="74"/>
      <c r="BH156" s="74"/>
      <c r="BI156" s="74"/>
      <c r="BJ156" s="74"/>
      <c r="BK156" s="74"/>
      <c r="BL156" s="74">
        <v>1134.9000000000001</v>
      </c>
      <c r="BM156" s="74">
        <v>1134.9000000000001</v>
      </c>
      <c r="BN156" s="74">
        <v>170.57847000000001</v>
      </c>
      <c r="BO156" s="74">
        <f t="shared" si="165"/>
        <v>15.030264340470525</v>
      </c>
      <c r="BP156" s="74"/>
      <c r="BQ156" s="74"/>
      <c r="BR156" s="74"/>
      <c r="BS156" s="73"/>
      <c r="BT156" s="74"/>
      <c r="BU156" s="74"/>
      <c r="BV156" s="74"/>
      <c r="BW156" s="73"/>
      <c r="BX156" s="74"/>
      <c r="BY156" s="74"/>
      <c r="BZ156" s="74"/>
      <c r="CA156" s="73"/>
      <c r="CB156" s="74"/>
      <c r="CC156" s="74"/>
      <c r="CD156" s="74"/>
      <c r="CE156" s="73"/>
    </row>
    <row r="157" spans="1:83" x14ac:dyDescent="0.25">
      <c r="A157" s="16" t="s">
        <v>358</v>
      </c>
      <c r="B157" s="77">
        <f t="shared" si="152"/>
        <v>227.1</v>
      </c>
      <c r="C157" s="77">
        <f t="shared" si="153"/>
        <v>227.1</v>
      </c>
      <c r="D157" s="77">
        <f t="shared" si="154"/>
        <v>227.1</v>
      </c>
      <c r="E157" s="77"/>
      <c r="F157" s="77">
        <f t="shared" si="155"/>
        <v>33.72128</v>
      </c>
      <c r="G157" s="74">
        <f t="shared" si="158"/>
        <v>14.848648172611185</v>
      </c>
      <c r="H157" s="74"/>
      <c r="I157" s="74"/>
      <c r="J157" s="74"/>
      <c r="K157" s="74"/>
      <c r="L157" s="74"/>
      <c r="M157" s="74"/>
      <c r="N157" s="74"/>
      <c r="O157" s="74"/>
      <c r="P157" s="74"/>
      <c r="Q157" s="74"/>
      <c r="R157" s="74"/>
      <c r="S157" s="74"/>
      <c r="T157" s="74"/>
      <c r="U157" s="74"/>
      <c r="V157" s="74"/>
      <c r="W157" s="73"/>
      <c r="X157" s="74"/>
      <c r="Y157" s="74"/>
      <c r="Z157" s="74"/>
      <c r="AA157" s="74"/>
      <c r="AB157" s="74"/>
      <c r="AC157" s="74"/>
      <c r="AD157" s="74"/>
      <c r="AE157" s="74"/>
      <c r="AF157" s="74"/>
      <c r="AG157" s="74"/>
      <c r="AH157" s="74"/>
      <c r="AI157" s="73"/>
      <c r="AJ157" s="74"/>
      <c r="AK157" s="74"/>
      <c r="AL157" s="74"/>
      <c r="AM157" s="73"/>
      <c r="AN157" s="74"/>
      <c r="AO157" s="74"/>
      <c r="AP157" s="74"/>
      <c r="AQ157" s="74"/>
      <c r="AR157" s="74"/>
      <c r="AS157" s="74"/>
      <c r="AT157" s="74"/>
      <c r="AU157" s="74"/>
      <c r="AV157" s="74"/>
      <c r="AW157" s="74"/>
      <c r="AX157" s="74"/>
      <c r="AY157" s="74"/>
      <c r="AZ157" s="74"/>
      <c r="BA157" s="74"/>
      <c r="BB157" s="74"/>
      <c r="BC157" s="74"/>
      <c r="BD157" s="74"/>
      <c r="BE157" s="74"/>
      <c r="BF157" s="74"/>
      <c r="BG157" s="74"/>
      <c r="BH157" s="74"/>
      <c r="BI157" s="74"/>
      <c r="BJ157" s="74"/>
      <c r="BK157" s="74"/>
      <c r="BL157" s="74">
        <v>227.1</v>
      </c>
      <c r="BM157" s="74">
        <v>227.1</v>
      </c>
      <c r="BN157" s="74">
        <v>33.72128</v>
      </c>
      <c r="BO157" s="74">
        <f t="shared" si="165"/>
        <v>14.848648172611185</v>
      </c>
      <c r="BP157" s="74"/>
      <c r="BQ157" s="74"/>
      <c r="BR157" s="74"/>
      <c r="BS157" s="73"/>
      <c r="BT157" s="74"/>
      <c r="BU157" s="74"/>
      <c r="BV157" s="74"/>
      <c r="BW157" s="73"/>
      <c r="BX157" s="74"/>
      <c r="BY157" s="74"/>
      <c r="BZ157" s="74"/>
      <c r="CA157" s="73"/>
      <c r="CB157" s="74"/>
      <c r="CC157" s="74"/>
      <c r="CD157" s="74"/>
      <c r="CE157" s="73"/>
    </row>
    <row r="158" spans="1:83" x14ac:dyDescent="0.25">
      <c r="A158" s="16" t="s">
        <v>359</v>
      </c>
      <c r="B158" s="77">
        <f t="shared" si="152"/>
        <v>227.1</v>
      </c>
      <c r="C158" s="77">
        <f t="shared" si="153"/>
        <v>227.1</v>
      </c>
      <c r="D158" s="77">
        <f t="shared" si="154"/>
        <v>227.1</v>
      </c>
      <c r="E158" s="77"/>
      <c r="F158" s="77">
        <f t="shared" si="155"/>
        <v>33.273559999999996</v>
      </c>
      <c r="G158" s="74">
        <f t="shared" si="158"/>
        <v>14.651501541171289</v>
      </c>
      <c r="H158" s="74"/>
      <c r="I158" s="74"/>
      <c r="J158" s="74"/>
      <c r="K158" s="74"/>
      <c r="L158" s="74"/>
      <c r="M158" s="74"/>
      <c r="N158" s="74"/>
      <c r="O158" s="74"/>
      <c r="P158" s="74"/>
      <c r="Q158" s="74"/>
      <c r="R158" s="74"/>
      <c r="S158" s="74"/>
      <c r="T158" s="74"/>
      <c r="U158" s="74"/>
      <c r="V158" s="74"/>
      <c r="W158" s="73"/>
      <c r="X158" s="74"/>
      <c r="Y158" s="74"/>
      <c r="Z158" s="74"/>
      <c r="AA158" s="74"/>
      <c r="AB158" s="74"/>
      <c r="AC158" s="74"/>
      <c r="AD158" s="74"/>
      <c r="AE158" s="74"/>
      <c r="AF158" s="74"/>
      <c r="AG158" s="74"/>
      <c r="AH158" s="74"/>
      <c r="AI158" s="73"/>
      <c r="AJ158" s="74"/>
      <c r="AK158" s="74"/>
      <c r="AL158" s="74"/>
      <c r="AM158" s="73"/>
      <c r="AN158" s="74"/>
      <c r="AO158" s="74"/>
      <c r="AP158" s="74"/>
      <c r="AQ158" s="74"/>
      <c r="AR158" s="74"/>
      <c r="AS158" s="74"/>
      <c r="AT158" s="74"/>
      <c r="AU158" s="74"/>
      <c r="AV158" s="74"/>
      <c r="AW158" s="74"/>
      <c r="AX158" s="74"/>
      <c r="AY158" s="74"/>
      <c r="AZ158" s="74"/>
      <c r="BA158" s="74"/>
      <c r="BB158" s="74"/>
      <c r="BC158" s="74"/>
      <c r="BD158" s="74"/>
      <c r="BE158" s="74"/>
      <c r="BF158" s="74"/>
      <c r="BG158" s="74"/>
      <c r="BH158" s="74"/>
      <c r="BI158" s="74"/>
      <c r="BJ158" s="74"/>
      <c r="BK158" s="74"/>
      <c r="BL158" s="74">
        <v>227.1</v>
      </c>
      <c r="BM158" s="74">
        <v>227.1</v>
      </c>
      <c r="BN158" s="74">
        <v>33.273559999999996</v>
      </c>
      <c r="BO158" s="74">
        <f t="shared" si="165"/>
        <v>14.651501541171289</v>
      </c>
      <c r="BP158" s="74"/>
      <c r="BQ158" s="74"/>
      <c r="BR158" s="74"/>
      <c r="BS158" s="73"/>
      <c r="BT158" s="74"/>
      <c r="BU158" s="74"/>
      <c r="BV158" s="74"/>
      <c r="BW158" s="73"/>
      <c r="BX158" s="74"/>
      <c r="BY158" s="74"/>
      <c r="BZ158" s="74"/>
      <c r="CA158" s="73"/>
      <c r="CB158" s="74"/>
      <c r="CC158" s="74"/>
      <c r="CD158" s="74"/>
      <c r="CE158" s="73"/>
    </row>
    <row r="159" spans="1:83" x14ac:dyDescent="0.25">
      <c r="A159" s="16" t="s">
        <v>361</v>
      </c>
      <c r="B159" s="77">
        <f t="shared" si="152"/>
        <v>227.1</v>
      </c>
      <c r="C159" s="77">
        <f t="shared" si="153"/>
        <v>227.1</v>
      </c>
      <c r="D159" s="77">
        <f t="shared" si="154"/>
        <v>227.1</v>
      </c>
      <c r="E159" s="77"/>
      <c r="F159" s="77">
        <f t="shared" si="155"/>
        <v>33.7408</v>
      </c>
      <c r="G159" s="74">
        <f t="shared" si="158"/>
        <v>14.857243505063849</v>
      </c>
      <c r="H159" s="74"/>
      <c r="I159" s="74"/>
      <c r="J159" s="74"/>
      <c r="K159" s="74"/>
      <c r="L159" s="74"/>
      <c r="M159" s="74"/>
      <c r="N159" s="74"/>
      <c r="O159" s="74"/>
      <c r="P159" s="74"/>
      <c r="Q159" s="74"/>
      <c r="R159" s="74"/>
      <c r="S159" s="74"/>
      <c r="T159" s="74"/>
      <c r="U159" s="74"/>
      <c r="V159" s="74"/>
      <c r="W159" s="73"/>
      <c r="X159" s="74"/>
      <c r="Y159" s="74"/>
      <c r="Z159" s="74"/>
      <c r="AA159" s="74"/>
      <c r="AB159" s="74"/>
      <c r="AC159" s="74"/>
      <c r="AD159" s="74"/>
      <c r="AE159" s="74"/>
      <c r="AF159" s="74"/>
      <c r="AG159" s="74"/>
      <c r="AH159" s="74"/>
      <c r="AI159" s="73"/>
      <c r="AJ159" s="74"/>
      <c r="AK159" s="74"/>
      <c r="AL159" s="74"/>
      <c r="AM159" s="73"/>
      <c r="AN159" s="74"/>
      <c r="AO159" s="74"/>
      <c r="AP159" s="74"/>
      <c r="AQ159" s="74"/>
      <c r="AR159" s="74"/>
      <c r="AS159" s="74"/>
      <c r="AT159" s="74"/>
      <c r="AU159" s="74"/>
      <c r="AV159" s="74"/>
      <c r="AW159" s="74"/>
      <c r="AX159" s="74"/>
      <c r="AY159" s="74"/>
      <c r="AZ159" s="74"/>
      <c r="BA159" s="74"/>
      <c r="BB159" s="74"/>
      <c r="BC159" s="74"/>
      <c r="BD159" s="74"/>
      <c r="BE159" s="74"/>
      <c r="BF159" s="74"/>
      <c r="BG159" s="74"/>
      <c r="BH159" s="74"/>
      <c r="BI159" s="74"/>
      <c r="BJ159" s="74"/>
      <c r="BK159" s="74"/>
      <c r="BL159" s="74">
        <v>227.1</v>
      </c>
      <c r="BM159" s="74">
        <v>227.1</v>
      </c>
      <c r="BN159" s="74">
        <v>33.7408</v>
      </c>
      <c r="BO159" s="74">
        <f t="shared" si="165"/>
        <v>14.857243505063849</v>
      </c>
      <c r="BP159" s="74"/>
      <c r="BQ159" s="74"/>
      <c r="BR159" s="74"/>
      <c r="BS159" s="73"/>
      <c r="BT159" s="74"/>
      <c r="BU159" s="74"/>
      <c r="BV159" s="74"/>
      <c r="BW159" s="73"/>
      <c r="BX159" s="74"/>
      <c r="BY159" s="74"/>
      <c r="BZ159" s="74"/>
      <c r="CA159" s="73"/>
      <c r="CB159" s="74"/>
      <c r="CC159" s="74"/>
      <c r="CD159" s="74"/>
      <c r="CE159" s="73"/>
    </row>
    <row r="160" spans="1:83" x14ac:dyDescent="0.25">
      <c r="A160" s="16" t="s">
        <v>360</v>
      </c>
      <c r="B160" s="77">
        <f t="shared" si="152"/>
        <v>227.1</v>
      </c>
      <c r="C160" s="77">
        <f t="shared" si="153"/>
        <v>227.1</v>
      </c>
      <c r="D160" s="77">
        <f t="shared" si="154"/>
        <v>227.1</v>
      </c>
      <c r="E160" s="77"/>
      <c r="F160" s="77">
        <f t="shared" si="155"/>
        <v>33.48677</v>
      </c>
      <c r="G160" s="74">
        <f t="shared" si="158"/>
        <v>14.745385292822547</v>
      </c>
      <c r="H160" s="74"/>
      <c r="I160" s="74"/>
      <c r="J160" s="74"/>
      <c r="K160" s="74"/>
      <c r="L160" s="74"/>
      <c r="M160" s="74"/>
      <c r="N160" s="74"/>
      <c r="O160" s="74"/>
      <c r="P160" s="74"/>
      <c r="Q160" s="74"/>
      <c r="R160" s="74"/>
      <c r="S160" s="74"/>
      <c r="T160" s="74"/>
      <c r="U160" s="74"/>
      <c r="V160" s="74"/>
      <c r="W160" s="73"/>
      <c r="X160" s="74"/>
      <c r="Y160" s="74"/>
      <c r="Z160" s="74"/>
      <c r="AA160" s="74"/>
      <c r="AB160" s="74"/>
      <c r="AC160" s="74"/>
      <c r="AD160" s="74"/>
      <c r="AE160" s="74"/>
      <c r="AF160" s="74"/>
      <c r="AG160" s="74"/>
      <c r="AH160" s="74"/>
      <c r="AI160" s="73"/>
      <c r="AJ160" s="74"/>
      <c r="AK160" s="74"/>
      <c r="AL160" s="74"/>
      <c r="AM160" s="73"/>
      <c r="AN160" s="74"/>
      <c r="AO160" s="74"/>
      <c r="AP160" s="74"/>
      <c r="AQ160" s="74"/>
      <c r="AR160" s="74"/>
      <c r="AS160" s="74"/>
      <c r="AT160" s="74"/>
      <c r="AU160" s="74"/>
      <c r="AV160" s="74"/>
      <c r="AW160" s="74"/>
      <c r="AX160" s="74"/>
      <c r="AY160" s="74"/>
      <c r="AZ160" s="74"/>
      <c r="BA160" s="74"/>
      <c r="BB160" s="74"/>
      <c r="BC160" s="74"/>
      <c r="BD160" s="74"/>
      <c r="BE160" s="74"/>
      <c r="BF160" s="74"/>
      <c r="BG160" s="74"/>
      <c r="BH160" s="74"/>
      <c r="BI160" s="74"/>
      <c r="BJ160" s="74"/>
      <c r="BK160" s="74"/>
      <c r="BL160" s="74">
        <v>227.1</v>
      </c>
      <c r="BM160" s="74">
        <v>227.1</v>
      </c>
      <c r="BN160" s="74">
        <v>33.48677</v>
      </c>
      <c r="BO160" s="74">
        <f t="shared" si="165"/>
        <v>14.745385292822547</v>
      </c>
      <c r="BP160" s="74"/>
      <c r="BQ160" s="74"/>
      <c r="BR160" s="74"/>
      <c r="BS160" s="73"/>
      <c r="BT160" s="74"/>
      <c r="BU160" s="74"/>
      <c r="BV160" s="74"/>
      <c r="BW160" s="73"/>
      <c r="BX160" s="74"/>
      <c r="BY160" s="74"/>
      <c r="BZ160" s="74"/>
      <c r="CA160" s="73"/>
      <c r="CB160" s="74"/>
      <c r="CC160" s="74"/>
      <c r="CD160" s="74"/>
      <c r="CE160" s="73"/>
    </row>
    <row r="161" spans="1:83" x14ac:dyDescent="0.25">
      <c r="A161" s="16" t="s">
        <v>170</v>
      </c>
      <c r="B161" s="77">
        <f t="shared" si="152"/>
        <v>227.1</v>
      </c>
      <c r="C161" s="77">
        <f t="shared" si="153"/>
        <v>227.1</v>
      </c>
      <c r="D161" s="77">
        <f t="shared" si="154"/>
        <v>227.1</v>
      </c>
      <c r="E161" s="77"/>
      <c r="F161" s="77">
        <f t="shared" si="155"/>
        <v>33.643190000000004</v>
      </c>
      <c r="G161" s="74">
        <f t="shared" si="158"/>
        <v>14.814262439453987</v>
      </c>
      <c r="H161" s="74"/>
      <c r="I161" s="74"/>
      <c r="J161" s="74"/>
      <c r="K161" s="74"/>
      <c r="L161" s="74"/>
      <c r="M161" s="74"/>
      <c r="N161" s="74"/>
      <c r="O161" s="74"/>
      <c r="P161" s="74"/>
      <c r="Q161" s="74"/>
      <c r="R161" s="74"/>
      <c r="S161" s="74"/>
      <c r="T161" s="74"/>
      <c r="U161" s="74"/>
      <c r="V161" s="74"/>
      <c r="W161" s="73"/>
      <c r="X161" s="74"/>
      <c r="Y161" s="74"/>
      <c r="Z161" s="74"/>
      <c r="AA161" s="74"/>
      <c r="AB161" s="74"/>
      <c r="AC161" s="74"/>
      <c r="AD161" s="74"/>
      <c r="AE161" s="74"/>
      <c r="AF161" s="74"/>
      <c r="AG161" s="74"/>
      <c r="AH161" s="74"/>
      <c r="AI161" s="73"/>
      <c r="AJ161" s="74"/>
      <c r="AK161" s="74"/>
      <c r="AL161" s="74"/>
      <c r="AM161" s="73"/>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4"/>
      <c r="BL161" s="74">
        <v>227.1</v>
      </c>
      <c r="BM161" s="74">
        <v>227.1</v>
      </c>
      <c r="BN161" s="74">
        <v>33.643190000000004</v>
      </c>
      <c r="BO161" s="74">
        <f t="shared" si="165"/>
        <v>14.814262439453987</v>
      </c>
      <c r="BP161" s="74"/>
      <c r="BQ161" s="74"/>
      <c r="BR161" s="74"/>
      <c r="BS161" s="73"/>
      <c r="BT161" s="74"/>
      <c r="BU161" s="74"/>
      <c r="BV161" s="74"/>
      <c r="BW161" s="73"/>
      <c r="BX161" s="74"/>
      <c r="BY161" s="74"/>
      <c r="BZ161" s="74"/>
      <c r="CA161" s="73"/>
      <c r="CB161" s="74"/>
      <c r="CC161" s="74"/>
      <c r="CD161" s="74"/>
      <c r="CE161" s="73"/>
    </row>
    <row r="162" spans="1:83" s="5" customFormat="1" ht="31.5" x14ac:dyDescent="0.25">
      <c r="A162" s="80" t="s">
        <v>176</v>
      </c>
      <c r="B162" s="76">
        <f t="shared" si="152"/>
        <v>493508.40000000008</v>
      </c>
      <c r="C162" s="76">
        <f t="shared" si="153"/>
        <v>515477.90000000008</v>
      </c>
      <c r="D162" s="76">
        <f t="shared" si="154"/>
        <v>515477.90000000008</v>
      </c>
      <c r="E162" s="76"/>
      <c r="F162" s="76">
        <f t="shared" si="155"/>
        <v>101716.96273999997</v>
      </c>
      <c r="G162" s="72">
        <f t="shared" si="158"/>
        <v>19.732555506259327</v>
      </c>
      <c r="H162" s="72">
        <f>SUM(H163:H173)</f>
        <v>3024.3</v>
      </c>
      <c r="I162" s="72">
        <f>SUM(I163:I173)</f>
        <v>30034</v>
      </c>
      <c r="J162" s="72">
        <f>SUM(J163:J173)</f>
        <v>4810.0600000000004</v>
      </c>
      <c r="K162" s="72">
        <f>J162/I162*100</f>
        <v>16.015382566424723</v>
      </c>
      <c r="L162" s="72">
        <f>SUM(L163:L173)</f>
        <v>151.4</v>
      </c>
      <c r="M162" s="72">
        <f>SUM(M163:M173)</f>
        <v>351</v>
      </c>
      <c r="N162" s="72">
        <f>SUM(N163:N173)</f>
        <v>45.83081</v>
      </c>
      <c r="O162" s="72">
        <f>N162/M162*100</f>
        <v>13.057210826210827</v>
      </c>
      <c r="P162" s="72">
        <f>SUM(P163:P173)</f>
        <v>164.9</v>
      </c>
      <c r="Q162" s="72">
        <f>SUM(Q163:Q173)</f>
        <v>0</v>
      </c>
      <c r="R162" s="72">
        <f>SUM(R163:R173)</f>
        <v>0</v>
      </c>
      <c r="S162" s="72"/>
      <c r="T162" s="72">
        <f>SUM(T163:T173)</f>
        <v>264.10000000000002</v>
      </c>
      <c r="U162" s="72">
        <f>SUM(U163:U173)</f>
        <v>264.10000000000002</v>
      </c>
      <c r="V162" s="72">
        <f>SUM(V163:V173)</f>
        <v>52.82</v>
      </c>
      <c r="W162" s="72">
        <f>V162/U162*100</f>
        <v>20</v>
      </c>
      <c r="X162" s="72">
        <f>SUM(X163:X173)</f>
        <v>246.9</v>
      </c>
      <c r="Y162" s="72">
        <f>SUM(Y163:Y173)</f>
        <v>214</v>
      </c>
      <c r="Z162" s="72">
        <f>SUM(Z163:Z173)</f>
        <v>28.824999999999999</v>
      </c>
      <c r="AA162" s="72">
        <f>Z162/Y162*100</f>
        <v>13.4696261682243</v>
      </c>
      <c r="AB162" s="72">
        <f>SUM(AB163:AB173)</f>
        <v>5500.4</v>
      </c>
      <c r="AC162" s="72">
        <f>SUM(AC163:AC173)</f>
        <v>458.4</v>
      </c>
      <c r="AD162" s="72">
        <f>SUM(AD163:AD173)</f>
        <v>179.08682000000002</v>
      </c>
      <c r="AE162" s="72">
        <f>AD162/AC162*100</f>
        <v>39.067805410122169</v>
      </c>
      <c r="AF162" s="72">
        <f>SUM(AF163:AF173)</f>
        <v>54954.3</v>
      </c>
      <c r="AG162" s="72">
        <f>SUM(AG163:AG173)</f>
        <v>54954.3</v>
      </c>
      <c r="AH162" s="72">
        <f>SUM(AH163:AH173)</f>
        <v>9192.7879300000004</v>
      </c>
      <c r="AI162" s="72">
        <f>AH162/AG162*100</f>
        <v>16.728059369330516</v>
      </c>
      <c r="AJ162" s="72">
        <f>SUM(AJ163:AJ173)</f>
        <v>381954.4</v>
      </c>
      <c r="AK162" s="72">
        <f>SUM(AK163:AK173)</f>
        <v>381954.4</v>
      </c>
      <c r="AL162" s="72">
        <f>SUM(AL163:AL173)</f>
        <v>76077.154379999993</v>
      </c>
      <c r="AM162" s="72">
        <f>AL162/AK162*100</f>
        <v>19.917863069518244</v>
      </c>
      <c r="AN162" s="72">
        <f>SUM(AN163:AN173)</f>
        <v>1314.3</v>
      </c>
      <c r="AO162" s="72">
        <f>SUM(AO163:AO173)</f>
        <v>1314.3</v>
      </c>
      <c r="AP162" s="72">
        <f>SUM(AP163:AP173)</f>
        <v>283.86045000000001</v>
      </c>
      <c r="AQ162" s="71">
        <f>AP162/AO162*100</f>
        <v>21.597842958228718</v>
      </c>
      <c r="AR162" s="72">
        <f t="shared" ref="AR162" si="166">SUM(AR163:AR173)</f>
        <v>0</v>
      </c>
      <c r="AS162" s="72">
        <f t="shared" ref="AS162:BF162" si="167">SUM(AS163:AS173)</f>
        <v>0</v>
      </c>
      <c r="AT162" s="72">
        <f t="shared" si="167"/>
        <v>0</v>
      </c>
      <c r="AU162" s="72">
        <f t="shared" si="167"/>
        <v>0</v>
      </c>
      <c r="AV162" s="72">
        <f t="shared" ref="AV162" si="168">SUM(AV163:AV173)</f>
        <v>657.2</v>
      </c>
      <c r="AW162" s="72">
        <f t="shared" si="167"/>
        <v>657.2</v>
      </c>
      <c r="AX162" s="72">
        <f t="shared" si="167"/>
        <v>145.32770000000002</v>
      </c>
      <c r="AY162" s="72">
        <f t="shared" si="167"/>
        <v>22.113161898965309</v>
      </c>
      <c r="AZ162" s="72">
        <f t="shared" ref="AZ162" si="169">SUM(AZ163:AZ173)</f>
        <v>657.2</v>
      </c>
      <c r="BA162" s="72">
        <f t="shared" si="167"/>
        <v>657.2</v>
      </c>
      <c r="BB162" s="72">
        <f t="shared" si="167"/>
        <v>147.13198</v>
      </c>
      <c r="BC162" s="72">
        <f t="shared" si="167"/>
        <v>22.387702373706635</v>
      </c>
      <c r="BD162" s="72">
        <f t="shared" ref="BD162" si="170">SUM(BD163:BD173)</f>
        <v>1857</v>
      </c>
      <c r="BE162" s="72">
        <f t="shared" si="167"/>
        <v>1857</v>
      </c>
      <c r="BF162" s="72">
        <f t="shared" si="167"/>
        <v>464.4</v>
      </c>
      <c r="BG162" s="72">
        <f>BF162/BE162*100</f>
        <v>25.008077544426495</v>
      </c>
      <c r="BH162" s="72">
        <f t="shared" ref="BH162" si="171">SUM(BH163:BH173)</f>
        <v>0</v>
      </c>
      <c r="BI162" s="72">
        <f t="shared" ref="BI162:BN162" si="172">SUM(BI163:BI173)</f>
        <v>0</v>
      </c>
      <c r="BJ162" s="72">
        <f t="shared" si="172"/>
        <v>0</v>
      </c>
      <c r="BK162" s="72">
        <f t="shared" si="172"/>
        <v>0</v>
      </c>
      <c r="BL162" s="72">
        <v>2952.2</v>
      </c>
      <c r="BM162" s="72">
        <f t="shared" si="172"/>
        <v>2952.2</v>
      </c>
      <c r="BN162" s="72">
        <f t="shared" si="172"/>
        <v>542.91099999999994</v>
      </c>
      <c r="BO162" s="71">
        <f t="shared" si="165"/>
        <v>18.39004809972224</v>
      </c>
      <c r="BP162" s="72">
        <f>SUM(BP163:BP173)</f>
        <v>38950.6</v>
      </c>
      <c r="BQ162" s="72">
        <f>SUM(BQ163:BQ173)</f>
        <v>38950.6</v>
      </c>
      <c r="BR162" s="72">
        <f>SUM(BR163:BR173)</f>
        <v>9746.7666699999991</v>
      </c>
      <c r="BS162" s="72">
        <f>BR162/BQ162*100</f>
        <v>25.023405724173699</v>
      </c>
      <c r="BT162" s="72">
        <f>SUM(BT163:BT173)</f>
        <v>817.3</v>
      </c>
      <c r="BU162" s="72">
        <f>SUM(BU163:BU173)</f>
        <v>817.3</v>
      </c>
      <c r="BV162" s="72">
        <f>SUM(BV163:BV173)</f>
        <v>0</v>
      </c>
      <c r="BW162" s="72">
        <f>BV162/BU162*100</f>
        <v>0</v>
      </c>
      <c r="BX162" s="72">
        <f>SUM(BX163:BX173)</f>
        <v>41.9</v>
      </c>
      <c r="BY162" s="72">
        <f>SUM(BY163:BY173)</f>
        <v>41.9</v>
      </c>
      <c r="BZ162" s="72">
        <f>SUM(BZ163:BZ173)</f>
        <v>0</v>
      </c>
      <c r="CA162" s="72">
        <f>BZ162/BY162*100</f>
        <v>0</v>
      </c>
      <c r="CB162" s="72"/>
      <c r="CC162" s="72"/>
      <c r="CD162" s="72"/>
      <c r="CE162" s="72"/>
    </row>
    <row r="163" spans="1:83" ht="28.5" customHeight="1" x14ac:dyDescent="0.25">
      <c r="A163" s="16" t="s">
        <v>174</v>
      </c>
      <c r="B163" s="77">
        <f t="shared" si="152"/>
        <v>490556.20000000007</v>
      </c>
      <c r="C163" s="77">
        <f t="shared" si="153"/>
        <v>512525.70000000007</v>
      </c>
      <c r="D163" s="77">
        <f t="shared" si="154"/>
        <v>512525.70000000007</v>
      </c>
      <c r="E163" s="77"/>
      <c r="F163" s="77">
        <f t="shared" si="155"/>
        <v>101174.05173999998</v>
      </c>
      <c r="G163" s="73">
        <f t="shared" si="158"/>
        <v>19.740288485045717</v>
      </c>
      <c r="H163" s="73">
        <v>3024.3</v>
      </c>
      <c r="I163" s="73">
        <v>30034</v>
      </c>
      <c r="J163" s="73">
        <v>4810.0600000000004</v>
      </c>
      <c r="K163" s="73">
        <f>J163/I163*100</f>
        <v>16.015382566424723</v>
      </c>
      <c r="L163" s="73">
        <v>151.4</v>
      </c>
      <c r="M163" s="73">
        <v>351</v>
      </c>
      <c r="N163" s="73">
        <v>45.83081</v>
      </c>
      <c r="O163" s="73">
        <f>N163/M163*100</f>
        <v>13.057210826210827</v>
      </c>
      <c r="P163" s="73">
        <v>164.9</v>
      </c>
      <c r="Q163" s="73"/>
      <c r="R163" s="73"/>
      <c r="S163" s="73"/>
      <c r="T163" s="73">
        <v>264.10000000000002</v>
      </c>
      <c r="U163" s="73">
        <v>264.10000000000002</v>
      </c>
      <c r="V163" s="73">
        <v>52.82</v>
      </c>
      <c r="W163" s="73">
        <f>V163/U163*100</f>
        <v>20</v>
      </c>
      <c r="X163" s="73">
        <v>246.9</v>
      </c>
      <c r="Y163" s="73">
        <v>214</v>
      </c>
      <c r="Z163" s="73">
        <v>28.824999999999999</v>
      </c>
      <c r="AA163" s="73">
        <f>Z163/Y163*100</f>
        <v>13.4696261682243</v>
      </c>
      <c r="AB163" s="73">
        <v>5500.4</v>
      </c>
      <c r="AC163" s="73">
        <v>458.4</v>
      </c>
      <c r="AD163" s="73">
        <v>179.08682000000002</v>
      </c>
      <c r="AE163" s="73">
        <f>AD163/AC163*100</f>
        <v>39.067805410122169</v>
      </c>
      <c r="AF163" s="73">
        <v>54954.3</v>
      </c>
      <c r="AG163" s="73">
        <v>54954.3</v>
      </c>
      <c r="AH163" s="73">
        <v>9192.7879300000004</v>
      </c>
      <c r="AI163" s="73">
        <f>AH163/AG163*100</f>
        <v>16.728059369330516</v>
      </c>
      <c r="AJ163" s="73">
        <v>381954.4</v>
      </c>
      <c r="AK163" s="73">
        <v>381954.4</v>
      </c>
      <c r="AL163" s="73">
        <v>76077.154379999993</v>
      </c>
      <c r="AM163" s="73">
        <f>AL163/AK163*100</f>
        <v>19.917863069518244</v>
      </c>
      <c r="AN163" s="73">
        <v>1314.3</v>
      </c>
      <c r="AO163" s="73">
        <v>1314.3</v>
      </c>
      <c r="AP163" s="73">
        <v>283.86045000000001</v>
      </c>
      <c r="AQ163" s="74">
        <f>AP163/AO163*100</f>
        <v>21.597842958228718</v>
      </c>
      <c r="AR163" s="74"/>
      <c r="AS163" s="74"/>
      <c r="AT163" s="73"/>
      <c r="AU163" s="73"/>
      <c r="AV163" s="73">
        <v>657.2</v>
      </c>
      <c r="AW163" s="73">
        <v>657.2</v>
      </c>
      <c r="AX163" s="73">
        <v>145.32770000000002</v>
      </c>
      <c r="AY163" s="73">
        <f>AX163/AW163*100</f>
        <v>22.113161898965309</v>
      </c>
      <c r="AZ163" s="73">
        <v>657.2</v>
      </c>
      <c r="BA163" s="73">
        <v>657.2</v>
      </c>
      <c r="BB163" s="73">
        <v>147.13198</v>
      </c>
      <c r="BC163" s="73">
        <f>BB163/BA163*100</f>
        <v>22.387702373706635</v>
      </c>
      <c r="BD163" s="73">
        <v>1857</v>
      </c>
      <c r="BE163" s="73">
        <v>1857</v>
      </c>
      <c r="BF163" s="73">
        <v>464.4</v>
      </c>
      <c r="BG163" s="73">
        <f>BF163/BE163*100</f>
        <v>25.008077544426495</v>
      </c>
      <c r="BH163" s="73"/>
      <c r="BI163" s="73"/>
      <c r="BJ163" s="73"/>
      <c r="BK163" s="73"/>
      <c r="BL163" s="73"/>
      <c r="BM163" s="73"/>
      <c r="BN163" s="73"/>
      <c r="BO163" s="74"/>
      <c r="BP163" s="6">
        <v>38950.6</v>
      </c>
      <c r="BQ163" s="6">
        <v>38950.6</v>
      </c>
      <c r="BR163" s="6">
        <v>9746.7666699999991</v>
      </c>
      <c r="BS163" s="73">
        <f>BR163/BQ163*100</f>
        <v>25.023405724173699</v>
      </c>
      <c r="BT163" s="73">
        <v>817.3</v>
      </c>
      <c r="BU163" s="73">
        <v>817.3</v>
      </c>
      <c r="BV163" s="73">
        <v>0</v>
      </c>
      <c r="BW163" s="73">
        <f>BV163/BU163*100</f>
        <v>0</v>
      </c>
      <c r="BX163" s="73">
        <v>41.9</v>
      </c>
      <c r="BY163" s="73">
        <v>41.9</v>
      </c>
      <c r="BZ163" s="73">
        <v>0</v>
      </c>
      <c r="CA163" s="73">
        <f>BZ163/BY163*100</f>
        <v>0</v>
      </c>
      <c r="CB163" s="73"/>
      <c r="CC163" s="73"/>
      <c r="CD163" s="73"/>
      <c r="CE163" s="73"/>
    </row>
    <row r="164" spans="1:83" ht="17.25" customHeight="1" x14ac:dyDescent="0.25">
      <c r="A164" s="16" t="s">
        <v>173</v>
      </c>
      <c r="B164" s="77">
        <f t="shared" si="152"/>
        <v>227.1</v>
      </c>
      <c r="C164" s="77">
        <f t="shared" si="153"/>
        <v>227.1</v>
      </c>
      <c r="D164" s="77">
        <f t="shared" si="154"/>
        <v>227.1</v>
      </c>
      <c r="E164" s="77"/>
      <c r="F164" s="77">
        <f t="shared" si="155"/>
        <v>56.774999999999999</v>
      </c>
      <c r="G164" s="74">
        <f t="shared" si="158"/>
        <v>25</v>
      </c>
      <c r="H164" s="74"/>
      <c r="I164" s="74"/>
      <c r="J164" s="74"/>
      <c r="K164" s="74"/>
      <c r="L164" s="74"/>
      <c r="M164" s="74"/>
      <c r="N164" s="74"/>
      <c r="O164" s="73"/>
      <c r="P164" s="74"/>
      <c r="Q164" s="74"/>
      <c r="R164" s="74"/>
      <c r="S164" s="74"/>
      <c r="T164" s="74"/>
      <c r="U164" s="74"/>
      <c r="V164" s="74"/>
      <c r="W164" s="74"/>
      <c r="X164" s="74"/>
      <c r="Y164" s="74"/>
      <c r="Z164" s="74"/>
      <c r="AA164" s="73"/>
      <c r="AB164" s="74"/>
      <c r="AC164" s="74"/>
      <c r="AD164" s="74"/>
      <c r="AE164" s="73"/>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74"/>
      <c r="BG164" s="73"/>
      <c r="BH164" s="74"/>
      <c r="BI164" s="74"/>
      <c r="BJ164" s="74"/>
      <c r="BK164" s="74"/>
      <c r="BL164" s="74">
        <v>227.1</v>
      </c>
      <c r="BM164" s="74">
        <v>227.1</v>
      </c>
      <c r="BN164" s="74">
        <v>56.774999999999999</v>
      </c>
      <c r="BO164" s="74">
        <f t="shared" ref="BO164:BO174" si="173">BN164/BM164*100</f>
        <v>25</v>
      </c>
      <c r="BP164" s="74"/>
      <c r="BQ164" s="74"/>
      <c r="BR164" s="74"/>
      <c r="BS164" s="74"/>
      <c r="BT164" s="74"/>
      <c r="BU164" s="74"/>
      <c r="BV164" s="74"/>
      <c r="BW164" s="73"/>
      <c r="BX164" s="74"/>
      <c r="BY164" s="74"/>
      <c r="BZ164" s="74"/>
      <c r="CA164" s="73"/>
      <c r="CB164" s="74"/>
      <c r="CC164" s="74"/>
      <c r="CD164" s="74"/>
      <c r="CE164" s="73"/>
    </row>
    <row r="165" spans="1:83" ht="17.25" customHeight="1" x14ac:dyDescent="0.25">
      <c r="A165" s="16" t="s">
        <v>363</v>
      </c>
      <c r="B165" s="77">
        <f t="shared" si="152"/>
        <v>567.70000000000005</v>
      </c>
      <c r="C165" s="77">
        <f t="shared" si="153"/>
        <v>567.70000000000005</v>
      </c>
      <c r="D165" s="77">
        <f t="shared" si="154"/>
        <v>567.70000000000005</v>
      </c>
      <c r="E165" s="77"/>
      <c r="F165" s="77">
        <f t="shared" si="155"/>
        <v>87.556010000000001</v>
      </c>
      <c r="G165" s="74">
        <f t="shared" si="158"/>
        <v>15.422936410075744</v>
      </c>
      <c r="H165" s="74"/>
      <c r="I165" s="74"/>
      <c r="J165" s="74"/>
      <c r="K165" s="74"/>
      <c r="L165" s="74"/>
      <c r="M165" s="74"/>
      <c r="N165" s="74"/>
      <c r="O165" s="73"/>
      <c r="P165" s="74"/>
      <c r="Q165" s="74"/>
      <c r="R165" s="74"/>
      <c r="S165" s="74"/>
      <c r="T165" s="74"/>
      <c r="U165" s="74"/>
      <c r="V165" s="74"/>
      <c r="W165" s="74"/>
      <c r="X165" s="74"/>
      <c r="Y165" s="74"/>
      <c r="Z165" s="74"/>
      <c r="AA165" s="73"/>
      <c r="AB165" s="74"/>
      <c r="AC165" s="74"/>
      <c r="AD165" s="74"/>
      <c r="AE165" s="73"/>
      <c r="AF165" s="74"/>
      <c r="AG165" s="74"/>
      <c r="AH165" s="74"/>
      <c r="AI165" s="74"/>
      <c r="AJ165" s="74"/>
      <c r="AK165" s="74"/>
      <c r="AL165" s="74"/>
      <c r="AM165" s="74"/>
      <c r="AN165" s="74"/>
      <c r="AO165" s="74"/>
      <c r="AP165" s="74"/>
      <c r="AQ165" s="74"/>
      <c r="AR165" s="74"/>
      <c r="AS165" s="74"/>
      <c r="AT165" s="74"/>
      <c r="AU165" s="74"/>
      <c r="AV165" s="74"/>
      <c r="AW165" s="74"/>
      <c r="AX165" s="74"/>
      <c r="AY165" s="74"/>
      <c r="AZ165" s="74"/>
      <c r="BA165" s="74"/>
      <c r="BB165" s="74"/>
      <c r="BC165" s="74"/>
      <c r="BD165" s="74"/>
      <c r="BE165" s="74"/>
      <c r="BF165" s="74"/>
      <c r="BG165" s="73"/>
      <c r="BH165" s="74"/>
      <c r="BI165" s="74"/>
      <c r="BJ165" s="74"/>
      <c r="BK165" s="74"/>
      <c r="BL165" s="74">
        <v>567.70000000000005</v>
      </c>
      <c r="BM165" s="74">
        <v>567.70000000000005</v>
      </c>
      <c r="BN165" s="74">
        <v>87.556010000000001</v>
      </c>
      <c r="BO165" s="74">
        <f t="shared" si="173"/>
        <v>15.422936410075744</v>
      </c>
      <c r="BP165" s="74"/>
      <c r="BQ165" s="74"/>
      <c r="BR165" s="74"/>
      <c r="BS165" s="74"/>
      <c r="BT165" s="74"/>
      <c r="BU165" s="74"/>
      <c r="BV165" s="74"/>
      <c r="BW165" s="73"/>
      <c r="BX165" s="74"/>
      <c r="BY165" s="74"/>
      <c r="BZ165" s="74"/>
      <c r="CA165" s="73"/>
      <c r="CB165" s="74"/>
      <c r="CC165" s="74"/>
      <c r="CD165" s="74"/>
      <c r="CE165" s="73"/>
    </row>
    <row r="166" spans="1:83" ht="17.25" customHeight="1" x14ac:dyDescent="0.25">
      <c r="A166" s="16" t="s">
        <v>364</v>
      </c>
      <c r="B166" s="77">
        <f t="shared" si="152"/>
        <v>227.1</v>
      </c>
      <c r="C166" s="77">
        <f t="shared" si="153"/>
        <v>227.1</v>
      </c>
      <c r="D166" s="77">
        <f t="shared" si="154"/>
        <v>227.1</v>
      </c>
      <c r="E166" s="77"/>
      <c r="F166" s="77">
        <f t="shared" si="155"/>
        <v>38.31682</v>
      </c>
      <c r="G166" s="74">
        <f t="shared" si="158"/>
        <v>16.872223690004404</v>
      </c>
      <c r="H166" s="74"/>
      <c r="I166" s="74"/>
      <c r="J166" s="74"/>
      <c r="K166" s="74"/>
      <c r="L166" s="74"/>
      <c r="M166" s="74"/>
      <c r="N166" s="74"/>
      <c r="O166" s="73"/>
      <c r="P166" s="74"/>
      <c r="Q166" s="74"/>
      <c r="R166" s="74"/>
      <c r="S166" s="74"/>
      <c r="T166" s="74"/>
      <c r="U166" s="74"/>
      <c r="V166" s="74"/>
      <c r="W166" s="74"/>
      <c r="X166" s="74"/>
      <c r="Y166" s="74"/>
      <c r="Z166" s="74"/>
      <c r="AA166" s="73"/>
      <c r="AB166" s="74"/>
      <c r="AC166" s="74"/>
      <c r="AD166" s="74"/>
      <c r="AE166" s="73"/>
      <c r="AF166" s="74"/>
      <c r="AG166" s="74"/>
      <c r="AH166" s="74"/>
      <c r="AI166" s="74"/>
      <c r="AJ166" s="74"/>
      <c r="AK166" s="74"/>
      <c r="AL166" s="74"/>
      <c r="AM166" s="74"/>
      <c r="AN166" s="74"/>
      <c r="AO166" s="74"/>
      <c r="AP166" s="74"/>
      <c r="AQ166" s="74"/>
      <c r="AR166" s="74"/>
      <c r="AS166" s="74"/>
      <c r="AT166" s="74"/>
      <c r="AU166" s="74"/>
      <c r="AV166" s="74"/>
      <c r="AW166" s="74"/>
      <c r="AX166" s="74"/>
      <c r="AY166" s="74"/>
      <c r="AZ166" s="74"/>
      <c r="BA166" s="74"/>
      <c r="BB166" s="74"/>
      <c r="BC166" s="74"/>
      <c r="BD166" s="74"/>
      <c r="BE166" s="74"/>
      <c r="BF166" s="74"/>
      <c r="BG166" s="73"/>
      <c r="BH166" s="74"/>
      <c r="BI166" s="74"/>
      <c r="BJ166" s="74"/>
      <c r="BK166" s="74"/>
      <c r="BL166" s="74">
        <v>227.1</v>
      </c>
      <c r="BM166" s="74">
        <v>227.1</v>
      </c>
      <c r="BN166" s="74">
        <v>38.31682</v>
      </c>
      <c r="BO166" s="74">
        <f t="shared" si="173"/>
        <v>16.872223690004404</v>
      </c>
      <c r="BP166" s="74"/>
      <c r="BQ166" s="74"/>
      <c r="BR166" s="74"/>
      <c r="BS166" s="74"/>
      <c r="BT166" s="74"/>
      <c r="BU166" s="74"/>
      <c r="BV166" s="74"/>
      <c r="BW166" s="73"/>
      <c r="BX166" s="74"/>
      <c r="BY166" s="74"/>
      <c r="BZ166" s="74"/>
      <c r="CA166" s="73"/>
      <c r="CB166" s="74"/>
      <c r="CC166" s="74"/>
      <c r="CD166" s="74"/>
      <c r="CE166" s="73"/>
    </row>
    <row r="167" spans="1:83" ht="17.25" customHeight="1" x14ac:dyDescent="0.25">
      <c r="A167" s="16" t="s">
        <v>365</v>
      </c>
      <c r="B167" s="77">
        <f t="shared" si="152"/>
        <v>227.1</v>
      </c>
      <c r="C167" s="77">
        <f t="shared" si="153"/>
        <v>227.1</v>
      </c>
      <c r="D167" s="77">
        <f t="shared" si="154"/>
        <v>227.1</v>
      </c>
      <c r="E167" s="77"/>
      <c r="F167" s="77">
        <f t="shared" si="155"/>
        <v>36.350079999999998</v>
      </c>
      <c r="G167" s="74">
        <f t="shared" si="158"/>
        <v>16.00619991193307</v>
      </c>
      <c r="H167" s="74"/>
      <c r="I167" s="74"/>
      <c r="J167" s="74"/>
      <c r="K167" s="74"/>
      <c r="L167" s="74"/>
      <c r="M167" s="74"/>
      <c r="N167" s="74"/>
      <c r="O167" s="73"/>
      <c r="P167" s="74"/>
      <c r="Q167" s="74"/>
      <c r="R167" s="74"/>
      <c r="S167" s="74"/>
      <c r="T167" s="74"/>
      <c r="U167" s="74"/>
      <c r="V167" s="74"/>
      <c r="W167" s="74"/>
      <c r="X167" s="74"/>
      <c r="Y167" s="74"/>
      <c r="Z167" s="74"/>
      <c r="AA167" s="73"/>
      <c r="AB167" s="74"/>
      <c r="AC167" s="74"/>
      <c r="AD167" s="74"/>
      <c r="AE167" s="73"/>
      <c r="AF167" s="74"/>
      <c r="AG167" s="74"/>
      <c r="AH167" s="74"/>
      <c r="AI167" s="74"/>
      <c r="AJ167" s="74"/>
      <c r="AK167" s="74"/>
      <c r="AL167" s="74"/>
      <c r="AM167" s="74"/>
      <c r="AN167" s="74"/>
      <c r="AO167" s="74"/>
      <c r="AP167" s="74"/>
      <c r="AQ167" s="74"/>
      <c r="AR167" s="74"/>
      <c r="AS167" s="74"/>
      <c r="AT167" s="74"/>
      <c r="AU167" s="74"/>
      <c r="AV167" s="74"/>
      <c r="AW167" s="74"/>
      <c r="AX167" s="74"/>
      <c r="AY167" s="74"/>
      <c r="AZ167" s="74"/>
      <c r="BA167" s="74"/>
      <c r="BB167" s="74"/>
      <c r="BC167" s="74"/>
      <c r="BD167" s="74"/>
      <c r="BE167" s="74"/>
      <c r="BF167" s="74"/>
      <c r="BG167" s="73"/>
      <c r="BH167" s="74"/>
      <c r="BI167" s="74"/>
      <c r="BJ167" s="74"/>
      <c r="BK167" s="74"/>
      <c r="BL167" s="74">
        <v>227.1</v>
      </c>
      <c r="BM167" s="74">
        <v>227.1</v>
      </c>
      <c r="BN167" s="74">
        <v>36.350079999999998</v>
      </c>
      <c r="BO167" s="74">
        <f t="shared" si="173"/>
        <v>16.00619991193307</v>
      </c>
      <c r="BP167" s="74"/>
      <c r="BQ167" s="74"/>
      <c r="BR167" s="74"/>
      <c r="BS167" s="74"/>
      <c r="BT167" s="74"/>
      <c r="BU167" s="74"/>
      <c r="BV167" s="74"/>
      <c r="BW167" s="73"/>
      <c r="BX167" s="74"/>
      <c r="BY167" s="74"/>
      <c r="BZ167" s="74"/>
      <c r="CA167" s="73"/>
      <c r="CB167" s="74"/>
      <c r="CC167" s="74"/>
      <c r="CD167" s="74"/>
      <c r="CE167" s="73"/>
    </row>
    <row r="168" spans="1:83" ht="17.25" customHeight="1" x14ac:dyDescent="0.25">
      <c r="A168" s="16" t="s">
        <v>366</v>
      </c>
      <c r="B168" s="77">
        <f t="shared" si="152"/>
        <v>227.1</v>
      </c>
      <c r="C168" s="77">
        <f t="shared" si="153"/>
        <v>227.1</v>
      </c>
      <c r="D168" s="77">
        <f t="shared" si="154"/>
        <v>227.1</v>
      </c>
      <c r="E168" s="77"/>
      <c r="F168" s="77">
        <f t="shared" si="155"/>
        <v>42.949150000000003</v>
      </c>
      <c r="G168" s="74">
        <f t="shared" si="158"/>
        <v>18.911999119330694</v>
      </c>
      <c r="H168" s="74"/>
      <c r="I168" s="74"/>
      <c r="J168" s="74"/>
      <c r="K168" s="74"/>
      <c r="L168" s="74"/>
      <c r="M168" s="74"/>
      <c r="N168" s="74"/>
      <c r="O168" s="73"/>
      <c r="P168" s="74"/>
      <c r="Q168" s="74"/>
      <c r="R168" s="74"/>
      <c r="S168" s="74"/>
      <c r="T168" s="74"/>
      <c r="U168" s="74"/>
      <c r="V168" s="74"/>
      <c r="W168" s="74"/>
      <c r="X168" s="74"/>
      <c r="Y168" s="74"/>
      <c r="Z168" s="74"/>
      <c r="AA168" s="73"/>
      <c r="AB168" s="74"/>
      <c r="AC168" s="74"/>
      <c r="AD168" s="74"/>
      <c r="AE168" s="73"/>
      <c r="AF168" s="74"/>
      <c r="AG168" s="74"/>
      <c r="AH168" s="74"/>
      <c r="AI168" s="74"/>
      <c r="AJ168" s="74"/>
      <c r="AK168" s="74"/>
      <c r="AL168" s="74"/>
      <c r="AM168" s="74"/>
      <c r="AN168" s="74"/>
      <c r="AO168" s="74"/>
      <c r="AP168" s="74"/>
      <c r="AQ168" s="74"/>
      <c r="AR168" s="74"/>
      <c r="AS168" s="74"/>
      <c r="AT168" s="74"/>
      <c r="AU168" s="74"/>
      <c r="AV168" s="74"/>
      <c r="AW168" s="74"/>
      <c r="AX168" s="74"/>
      <c r="AY168" s="74"/>
      <c r="AZ168" s="74"/>
      <c r="BA168" s="74"/>
      <c r="BB168" s="74"/>
      <c r="BC168" s="74"/>
      <c r="BD168" s="74"/>
      <c r="BE168" s="74"/>
      <c r="BF168" s="74"/>
      <c r="BG168" s="73"/>
      <c r="BH168" s="74"/>
      <c r="BI168" s="74"/>
      <c r="BJ168" s="74"/>
      <c r="BK168" s="74"/>
      <c r="BL168" s="74">
        <v>227.1</v>
      </c>
      <c r="BM168" s="74">
        <v>227.1</v>
      </c>
      <c r="BN168" s="74">
        <v>42.949150000000003</v>
      </c>
      <c r="BO168" s="74">
        <f t="shared" si="173"/>
        <v>18.911999119330694</v>
      </c>
      <c r="BP168" s="74"/>
      <c r="BQ168" s="74"/>
      <c r="BR168" s="74"/>
      <c r="BS168" s="74"/>
      <c r="BT168" s="74"/>
      <c r="BU168" s="74"/>
      <c r="BV168" s="74"/>
      <c r="BW168" s="73"/>
      <c r="BX168" s="74"/>
      <c r="BY168" s="74"/>
      <c r="BZ168" s="74"/>
      <c r="CA168" s="73"/>
      <c r="CB168" s="74"/>
      <c r="CC168" s="74"/>
      <c r="CD168" s="74"/>
      <c r="CE168" s="73"/>
    </row>
    <row r="169" spans="1:83" ht="17.25" customHeight="1" x14ac:dyDescent="0.25">
      <c r="A169" s="16" t="s">
        <v>367</v>
      </c>
      <c r="B169" s="77">
        <f t="shared" si="152"/>
        <v>227.1</v>
      </c>
      <c r="C169" s="77">
        <f t="shared" si="153"/>
        <v>227.1</v>
      </c>
      <c r="D169" s="77">
        <f t="shared" si="154"/>
        <v>227.1</v>
      </c>
      <c r="E169" s="77"/>
      <c r="F169" s="77">
        <f t="shared" si="155"/>
        <v>37.659550000000003</v>
      </c>
      <c r="G169" s="74">
        <f t="shared" si="158"/>
        <v>16.582804931748129</v>
      </c>
      <c r="H169" s="74"/>
      <c r="I169" s="74"/>
      <c r="J169" s="74"/>
      <c r="K169" s="74"/>
      <c r="L169" s="74"/>
      <c r="M169" s="74"/>
      <c r="N169" s="74"/>
      <c r="O169" s="73"/>
      <c r="P169" s="74"/>
      <c r="Q169" s="74"/>
      <c r="R169" s="74"/>
      <c r="S169" s="74"/>
      <c r="T169" s="74"/>
      <c r="U169" s="74"/>
      <c r="V169" s="74"/>
      <c r="W169" s="74"/>
      <c r="X169" s="74"/>
      <c r="Y169" s="74"/>
      <c r="Z169" s="74"/>
      <c r="AA169" s="73"/>
      <c r="AB169" s="74"/>
      <c r="AC169" s="74"/>
      <c r="AD169" s="74"/>
      <c r="AE169" s="73"/>
      <c r="AF169" s="74"/>
      <c r="AG169" s="74"/>
      <c r="AH169" s="74"/>
      <c r="AI169" s="74"/>
      <c r="AJ169" s="74"/>
      <c r="AK169" s="74"/>
      <c r="AL169" s="74"/>
      <c r="AM169" s="74"/>
      <c r="AN169" s="74"/>
      <c r="AO169" s="74"/>
      <c r="AP169" s="74"/>
      <c r="AQ169" s="74"/>
      <c r="AR169" s="74"/>
      <c r="AS169" s="74"/>
      <c r="AT169" s="74"/>
      <c r="AU169" s="74"/>
      <c r="AV169" s="74"/>
      <c r="AW169" s="74"/>
      <c r="AX169" s="74"/>
      <c r="AY169" s="74"/>
      <c r="AZ169" s="74"/>
      <c r="BA169" s="74"/>
      <c r="BB169" s="74"/>
      <c r="BC169" s="74"/>
      <c r="BD169" s="74"/>
      <c r="BE169" s="74"/>
      <c r="BF169" s="74"/>
      <c r="BG169" s="73"/>
      <c r="BH169" s="74"/>
      <c r="BI169" s="74"/>
      <c r="BJ169" s="74"/>
      <c r="BK169" s="74"/>
      <c r="BL169" s="74">
        <v>227.1</v>
      </c>
      <c r="BM169" s="74">
        <v>227.1</v>
      </c>
      <c r="BN169" s="74">
        <v>37.659550000000003</v>
      </c>
      <c r="BO169" s="74">
        <f t="shared" si="173"/>
        <v>16.582804931748129</v>
      </c>
      <c r="BP169" s="74"/>
      <c r="BQ169" s="74"/>
      <c r="BR169" s="74"/>
      <c r="BS169" s="74"/>
      <c r="BT169" s="74"/>
      <c r="BU169" s="74"/>
      <c r="BV169" s="74"/>
      <c r="BW169" s="73"/>
      <c r="BX169" s="74"/>
      <c r="BY169" s="74"/>
      <c r="BZ169" s="74"/>
      <c r="CA169" s="73"/>
      <c r="CB169" s="74"/>
      <c r="CC169" s="74"/>
      <c r="CD169" s="74"/>
      <c r="CE169" s="73"/>
    </row>
    <row r="170" spans="1:83" ht="17.25" customHeight="1" x14ac:dyDescent="0.25">
      <c r="A170" s="16" t="s">
        <v>368</v>
      </c>
      <c r="B170" s="77">
        <f t="shared" si="152"/>
        <v>227.1</v>
      </c>
      <c r="C170" s="77">
        <f t="shared" si="153"/>
        <v>227.1</v>
      </c>
      <c r="D170" s="77">
        <f t="shared" si="154"/>
        <v>227.1</v>
      </c>
      <c r="E170" s="77"/>
      <c r="F170" s="77">
        <f t="shared" si="155"/>
        <v>39.579410000000003</v>
      </c>
      <c r="G170" s="74">
        <f t="shared" si="158"/>
        <v>17.428185821224133</v>
      </c>
      <c r="H170" s="74"/>
      <c r="I170" s="74"/>
      <c r="J170" s="74"/>
      <c r="K170" s="74"/>
      <c r="L170" s="74"/>
      <c r="M170" s="74"/>
      <c r="N170" s="74"/>
      <c r="O170" s="73"/>
      <c r="P170" s="74"/>
      <c r="Q170" s="74"/>
      <c r="R170" s="74"/>
      <c r="S170" s="74"/>
      <c r="T170" s="74"/>
      <c r="U170" s="74"/>
      <c r="V170" s="74"/>
      <c r="W170" s="74"/>
      <c r="X170" s="74"/>
      <c r="Y170" s="74"/>
      <c r="Z170" s="74"/>
      <c r="AA170" s="73"/>
      <c r="AB170" s="74"/>
      <c r="AC170" s="74"/>
      <c r="AD170" s="74"/>
      <c r="AE170" s="73"/>
      <c r="AF170" s="74"/>
      <c r="AG170" s="74"/>
      <c r="AH170" s="74"/>
      <c r="AI170" s="74"/>
      <c r="AJ170" s="74"/>
      <c r="AK170" s="74"/>
      <c r="AL170" s="74"/>
      <c r="AM170" s="74"/>
      <c r="AN170" s="74"/>
      <c r="AO170" s="74"/>
      <c r="AP170" s="74"/>
      <c r="AQ170" s="74"/>
      <c r="AR170" s="74"/>
      <c r="AS170" s="74"/>
      <c r="AT170" s="74"/>
      <c r="AU170" s="74"/>
      <c r="AV170" s="74"/>
      <c r="AW170" s="74"/>
      <c r="AX170" s="74"/>
      <c r="AY170" s="74"/>
      <c r="AZ170" s="74"/>
      <c r="BA170" s="74"/>
      <c r="BB170" s="74"/>
      <c r="BC170" s="74"/>
      <c r="BD170" s="74"/>
      <c r="BE170" s="74"/>
      <c r="BF170" s="74"/>
      <c r="BG170" s="73"/>
      <c r="BH170" s="74"/>
      <c r="BI170" s="74"/>
      <c r="BJ170" s="74"/>
      <c r="BK170" s="74"/>
      <c r="BL170" s="74">
        <v>227.1</v>
      </c>
      <c r="BM170" s="74">
        <v>227.1</v>
      </c>
      <c r="BN170" s="74">
        <v>39.579410000000003</v>
      </c>
      <c r="BO170" s="74">
        <f t="shared" si="173"/>
        <v>17.428185821224133</v>
      </c>
      <c r="BP170" s="74"/>
      <c r="BQ170" s="74"/>
      <c r="BR170" s="74"/>
      <c r="BS170" s="74"/>
      <c r="BT170" s="74"/>
      <c r="BU170" s="74"/>
      <c r="BV170" s="74"/>
      <c r="BW170" s="73"/>
      <c r="BX170" s="74"/>
      <c r="BY170" s="74"/>
      <c r="BZ170" s="74"/>
      <c r="CA170" s="73"/>
      <c r="CB170" s="74"/>
      <c r="CC170" s="74"/>
      <c r="CD170" s="74"/>
      <c r="CE170" s="73"/>
    </row>
    <row r="171" spans="1:83" ht="17.25" customHeight="1" x14ac:dyDescent="0.25">
      <c r="A171" s="16" t="s">
        <v>369</v>
      </c>
      <c r="B171" s="77">
        <f t="shared" si="152"/>
        <v>567.70000000000005</v>
      </c>
      <c r="C171" s="77">
        <f t="shared" si="153"/>
        <v>567.70000000000005</v>
      </c>
      <c r="D171" s="77">
        <f t="shared" si="154"/>
        <v>567.70000000000005</v>
      </c>
      <c r="E171" s="77"/>
      <c r="F171" s="77">
        <f t="shared" si="155"/>
        <v>128.45423</v>
      </c>
      <c r="G171" s="74">
        <f t="shared" si="158"/>
        <v>22.627132288180373</v>
      </c>
      <c r="H171" s="74"/>
      <c r="I171" s="74"/>
      <c r="J171" s="74"/>
      <c r="K171" s="74"/>
      <c r="L171" s="74"/>
      <c r="M171" s="74"/>
      <c r="N171" s="74"/>
      <c r="O171" s="73"/>
      <c r="P171" s="74"/>
      <c r="Q171" s="74"/>
      <c r="R171" s="74"/>
      <c r="S171" s="74"/>
      <c r="T171" s="74"/>
      <c r="U171" s="74"/>
      <c r="V171" s="74"/>
      <c r="W171" s="74"/>
      <c r="X171" s="74"/>
      <c r="Y171" s="74"/>
      <c r="Z171" s="74"/>
      <c r="AA171" s="73"/>
      <c r="AB171" s="74"/>
      <c r="AC171" s="74"/>
      <c r="AD171" s="74"/>
      <c r="AE171" s="73"/>
      <c r="AF171" s="74"/>
      <c r="AG171" s="74"/>
      <c r="AH171" s="74"/>
      <c r="AI171" s="74"/>
      <c r="AJ171" s="74"/>
      <c r="AK171" s="74"/>
      <c r="AL171" s="74"/>
      <c r="AM171" s="74"/>
      <c r="AN171" s="74"/>
      <c r="AO171" s="74"/>
      <c r="AP171" s="74"/>
      <c r="AQ171" s="74"/>
      <c r="AR171" s="74"/>
      <c r="AS171" s="74"/>
      <c r="AT171" s="74"/>
      <c r="AU171" s="74"/>
      <c r="AV171" s="74"/>
      <c r="AW171" s="74"/>
      <c r="AX171" s="74"/>
      <c r="AY171" s="74"/>
      <c r="AZ171" s="74"/>
      <c r="BA171" s="74"/>
      <c r="BB171" s="74"/>
      <c r="BC171" s="74"/>
      <c r="BD171" s="74"/>
      <c r="BE171" s="74"/>
      <c r="BF171" s="74"/>
      <c r="BG171" s="73"/>
      <c r="BH171" s="74"/>
      <c r="BI171" s="74"/>
      <c r="BJ171" s="74"/>
      <c r="BK171" s="74"/>
      <c r="BL171" s="74">
        <v>567.70000000000005</v>
      </c>
      <c r="BM171" s="74">
        <v>567.70000000000005</v>
      </c>
      <c r="BN171" s="74">
        <v>128.45423</v>
      </c>
      <c r="BO171" s="74">
        <f t="shared" si="173"/>
        <v>22.627132288180373</v>
      </c>
      <c r="BP171" s="74"/>
      <c r="BQ171" s="74"/>
      <c r="BR171" s="74"/>
      <c r="BS171" s="74"/>
      <c r="BT171" s="74"/>
      <c r="BU171" s="74"/>
      <c r="BV171" s="74"/>
      <c r="BW171" s="73"/>
      <c r="BX171" s="74"/>
      <c r="BY171" s="74"/>
      <c r="BZ171" s="74"/>
      <c r="CA171" s="73"/>
      <c r="CB171" s="74"/>
      <c r="CC171" s="74"/>
      <c r="CD171" s="74"/>
      <c r="CE171" s="73"/>
    </row>
    <row r="172" spans="1:83" ht="17.25" customHeight="1" x14ac:dyDescent="0.25">
      <c r="A172" s="16" t="s">
        <v>486</v>
      </c>
      <c r="B172" s="77">
        <f t="shared" si="152"/>
        <v>227.1</v>
      </c>
      <c r="C172" s="77">
        <f t="shared" si="153"/>
        <v>227.1</v>
      </c>
      <c r="D172" s="77">
        <f t="shared" si="154"/>
        <v>227.1</v>
      </c>
      <c r="E172" s="77"/>
      <c r="F172" s="77">
        <f t="shared" si="155"/>
        <v>38.316830000000003</v>
      </c>
      <c r="G172" s="74">
        <f t="shared" si="158"/>
        <v>16.872228093350948</v>
      </c>
      <c r="H172" s="74"/>
      <c r="I172" s="74"/>
      <c r="J172" s="74"/>
      <c r="K172" s="74"/>
      <c r="L172" s="74"/>
      <c r="M172" s="74"/>
      <c r="N172" s="74"/>
      <c r="O172" s="73"/>
      <c r="P172" s="74"/>
      <c r="Q172" s="74"/>
      <c r="R172" s="74"/>
      <c r="S172" s="74"/>
      <c r="T172" s="74"/>
      <c r="U172" s="74"/>
      <c r="V172" s="74"/>
      <c r="W172" s="74"/>
      <c r="X172" s="74"/>
      <c r="Y172" s="74"/>
      <c r="Z172" s="74"/>
      <c r="AA172" s="73"/>
      <c r="AB172" s="74"/>
      <c r="AC172" s="74"/>
      <c r="AD172" s="74"/>
      <c r="AE172" s="73"/>
      <c r="AF172" s="74"/>
      <c r="AG172" s="74"/>
      <c r="AH172" s="74"/>
      <c r="AI172" s="74"/>
      <c r="AJ172" s="74"/>
      <c r="AK172" s="74"/>
      <c r="AL172" s="74"/>
      <c r="AM172" s="74"/>
      <c r="AN172" s="74"/>
      <c r="AO172" s="74"/>
      <c r="AP172" s="74"/>
      <c r="AQ172" s="74"/>
      <c r="AR172" s="74"/>
      <c r="AS172" s="74"/>
      <c r="AT172" s="74"/>
      <c r="AU172" s="74"/>
      <c r="AV172" s="74"/>
      <c r="AW172" s="74"/>
      <c r="AX172" s="74"/>
      <c r="AY172" s="74"/>
      <c r="AZ172" s="74"/>
      <c r="BA172" s="74"/>
      <c r="BB172" s="74"/>
      <c r="BC172" s="74"/>
      <c r="BD172" s="74"/>
      <c r="BE172" s="74"/>
      <c r="BF172" s="74"/>
      <c r="BG172" s="73"/>
      <c r="BH172" s="74"/>
      <c r="BI172" s="74"/>
      <c r="BJ172" s="74"/>
      <c r="BK172" s="74"/>
      <c r="BL172" s="74">
        <v>227.1</v>
      </c>
      <c r="BM172" s="74">
        <v>227.1</v>
      </c>
      <c r="BN172" s="74">
        <v>38.316830000000003</v>
      </c>
      <c r="BO172" s="74">
        <f t="shared" si="173"/>
        <v>16.872228093350948</v>
      </c>
      <c r="BP172" s="74"/>
      <c r="BQ172" s="74"/>
      <c r="BR172" s="74"/>
      <c r="BS172" s="74"/>
      <c r="BT172" s="74"/>
      <c r="BU172" s="74"/>
      <c r="BV172" s="74"/>
      <c r="BW172" s="73"/>
      <c r="BX172" s="74"/>
      <c r="BY172" s="74"/>
      <c r="BZ172" s="74"/>
      <c r="CA172" s="73"/>
      <c r="CB172" s="74"/>
      <c r="CC172" s="74"/>
      <c r="CD172" s="74"/>
      <c r="CE172" s="73"/>
    </row>
    <row r="173" spans="1:83" ht="17.25" customHeight="1" x14ac:dyDescent="0.25">
      <c r="A173" s="16" t="s">
        <v>370</v>
      </c>
      <c r="B173" s="77">
        <f t="shared" si="152"/>
        <v>227.1</v>
      </c>
      <c r="C173" s="77">
        <f t="shared" si="153"/>
        <v>227.1</v>
      </c>
      <c r="D173" s="77">
        <f t="shared" si="154"/>
        <v>227.1</v>
      </c>
      <c r="E173" s="77"/>
      <c r="F173" s="77">
        <f t="shared" si="155"/>
        <v>36.953919999999997</v>
      </c>
      <c r="G173" s="74">
        <f t="shared" si="158"/>
        <v>16.272091589608102</v>
      </c>
      <c r="H173" s="74"/>
      <c r="I173" s="74"/>
      <c r="J173" s="74"/>
      <c r="K173" s="74"/>
      <c r="L173" s="74"/>
      <c r="M173" s="74"/>
      <c r="N173" s="74"/>
      <c r="O173" s="73"/>
      <c r="P173" s="74"/>
      <c r="Q173" s="74"/>
      <c r="R173" s="74"/>
      <c r="S173" s="74"/>
      <c r="T173" s="74"/>
      <c r="U173" s="74"/>
      <c r="V173" s="74"/>
      <c r="W173" s="74"/>
      <c r="X173" s="74"/>
      <c r="Y173" s="74"/>
      <c r="Z173" s="74"/>
      <c r="AA173" s="73"/>
      <c r="AB173" s="74"/>
      <c r="AC173" s="74"/>
      <c r="AD173" s="74"/>
      <c r="AE173" s="73"/>
      <c r="AF173" s="74"/>
      <c r="AG173" s="74"/>
      <c r="AH173" s="74"/>
      <c r="AI173" s="74"/>
      <c r="AJ173" s="74"/>
      <c r="AK173" s="74"/>
      <c r="AL173" s="74"/>
      <c r="AM173" s="74"/>
      <c r="AN173" s="74"/>
      <c r="AO173" s="74"/>
      <c r="AP173" s="74"/>
      <c r="AQ173" s="74"/>
      <c r="AR173" s="74"/>
      <c r="AS173" s="74"/>
      <c r="AT173" s="74"/>
      <c r="AU173" s="74"/>
      <c r="AV173" s="74"/>
      <c r="AW173" s="74"/>
      <c r="AX173" s="74"/>
      <c r="AY173" s="74"/>
      <c r="AZ173" s="74"/>
      <c r="BA173" s="74"/>
      <c r="BB173" s="74"/>
      <c r="BC173" s="74"/>
      <c r="BD173" s="74"/>
      <c r="BE173" s="74"/>
      <c r="BF173" s="74"/>
      <c r="BG173" s="73"/>
      <c r="BH173" s="74"/>
      <c r="BI173" s="74"/>
      <c r="BJ173" s="74"/>
      <c r="BK173" s="74"/>
      <c r="BL173" s="74">
        <v>227.1</v>
      </c>
      <c r="BM173" s="74">
        <v>227.1</v>
      </c>
      <c r="BN173" s="74">
        <v>36.953919999999997</v>
      </c>
      <c r="BO173" s="74">
        <f t="shared" si="173"/>
        <v>16.272091589608102</v>
      </c>
      <c r="BP173" s="74"/>
      <c r="BQ173" s="74"/>
      <c r="BR173" s="74"/>
      <c r="BS173" s="74"/>
      <c r="BT173" s="74"/>
      <c r="BU173" s="74"/>
      <c r="BV173" s="74"/>
      <c r="BW173" s="73"/>
      <c r="BX173" s="74"/>
      <c r="BY173" s="74"/>
      <c r="BZ173" s="74"/>
      <c r="CA173" s="73"/>
      <c r="CB173" s="74"/>
      <c r="CC173" s="74"/>
      <c r="CD173" s="74"/>
      <c r="CE173" s="73"/>
    </row>
    <row r="174" spans="1:83" s="5" customFormat="1" ht="33.75" customHeight="1" x14ac:dyDescent="0.25">
      <c r="A174" s="80" t="s">
        <v>180</v>
      </c>
      <c r="B174" s="76">
        <f t="shared" si="152"/>
        <v>555417.59999999986</v>
      </c>
      <c r="C174" s="76">
        <f t="shared" si="153"/>
        <v>588895.89999999991</v>
      </c>
      <c r="D174" s="76">
        <f t="shared" si="154"/>
        <v>588895.89999999991</v>
      </c>
      <c r="E174" s="76"/>
      <c r="F174" s="76">
        <f t="shared" si="155"/>
        <v>119800.94749999999</v>
      </c>
      <c r="G174" s="72">
        <f t="shared" si="158"/>
        <v>20.343314922043103</v>
      </c>
      <c r="H174" s="72">
        <f>SUM(H175:H185)</f>
        <v>5018.7</v>
      </c>
      <c r="I174" s="72">
        <f>SUM(I175:I185)</f>
        <v>42857.599999999999</v>
      </c>
      <c r="J174" s="72">
        <f>SUM(J175:J185)</f>
        <v>7066.64</v>
      </c>
      <c r="K174" s="72">
        <f>J174/I174*100</f>
        <v>16.488650787724932</v>
      </c>
      <c r="L174" s="72">
        <f>SUM(L175:L185)</f>
        <v>64.7</v>
      </c>
      <c r="M174" s="72">
        <f>SUM(M175:M185)</f>
        <v>97.6</v>
      </c>
      <c r="N174" s="72">
        <f>SUM(N175:N185)</f>
        <v>12.94</v>
      </c>
      <c r="O174" s="72">
        <f>N174/M174*100</f>
        <v>13.258196721311474</v>
      </c>
      <c r="P174" s="72">
        <f>SUM(P175:P185)</f>
        <v>924.6</v>
      </c>
      <c r="Q174" s="72">
        <f>SUM(Q175:Q185)</f>
        <v>0</v>
      </c>
      <c r="R174" s="72">
        <f>SUM(R175:R185)</f>
        <v>0</v>
      </c>
      <c r="S174" s="72"/>
      <c r="T174" s="72">
        <f>SUM(T175:T185)</f>
        <v>330.8</v>
      </c>
      <c r="U174" s="72">
        <f>SUM(U175:U185)</f>
        <v>330.8</v>
      </c>
      <c r="V174" s="72">
        <f>SUM(V175:V185)</f>
        <v>60.843429999999998</v>
      </c>
      <c r="W174" s="72">
        <f>V174/U174*100</f>
        <v>18.392814389359128</v>
      </c>
      <c r="X174" s="72">
        <f>SUM(X175:X185)</f>
        <v>101.1</v>
      </c>
      <c r="Y174" s="72">
        <f>SUM(Y175:Y185)</f>
        <v>84.5</v>
      </c>
      <c r="Z174" s="72">
        <f>SUM(Z175:Z185)</f>
        <v>0</v>
      </c>
      <c r="AA174" s="72">
        <f>Z174/Y174*100</f>
        <v>0</v>
      </c>
      <c r="AB174" s="72">
        <f>SUM(AB175:AB185)</f>
        <v>3385.6</v>
      </c>
      <c r="AC174" s="72">
        <f>SUM(AC175:AC185)</f>
        <v>282.10000000000002</v>
      </c>
      <c r="AD174" s="72">
        <f>SUM(AD175:AD185)</f>
        <v>1.0466800000000001</v>
      </c>
      <c r="AE174" s="72">
        <f>AD174/AC174*100</f>
        <v>0.37103154909606517</v>
      </c>
      <c r="AF174" s="72">
        <f>SUM(AF175:AF185)</f>
        <v>78354.2</v>
      </c>
      <c r="AG174" s="72">
        <f>SUM(AG175:AG185)</f>
        <v>78354.2</v>
      </c>
      <c r="AH174" s="72">
        <f>SUM(AH175:AH185)</f>
        <v>16517.925759999998</v>
      </c>
      <c r="AI174" s="72">
        <f>AH174/AG174*100</f>
        <v>21.081098090466114</v>
      </c>
      <c r="AJ174" s="72">
        <f>SUM(AJ175:AJ185)</f>
        <v>411333.3</v>
      </c>
      <c r="AK174" s="72">
        <f>SUM(AK175:AK185)</f>
        <v>411333.3</v>
      </c>
      <c r="AL174" s="72">
        <f>SUM(AL175:AL185)</f>
        <v>83753.537859999997</v>
      </c>
      <c r="AM174" s="72">
        <f>AL174/AK174*100</f>
        <v>20.361477628969013</v>
      </c>
      <c r="AN174" s="72">
        <f>SUM(AN175:AN185)</f>
        <v>1971.5</v>
      </c>
      <c r="AO174" s="72">
        <f>SUM(AO175:AO185)</f>
        <v>1971.5</v>
      </c>
      <c r="AP174" s="72">
        <f>SUM(AP175:AP185)</f>
        <v>342.47593000000001</v>
      </c>
      <c r="AQ174" s="71">
        <f>AP174/AO174*100</f>
        <v>17.371338067461327</v>
      </c>
      <c r="AR174" s="72">
        <f>SUM(AR175:AR185)</f>
        <v>0</v>
      </c>
      <c r="AS174" s="72">
        <f>SUM(AS175:AS185)</f>
        <v>0</v>
      </c>
      <c r="AT174" s="72">
        <f>SUM(AT175:AT185)</f>
        <v>0</v>
      </c>
      <c r="AU174" s="72"/>
      <c r="AV174" s="72">
        <f t="shared" ref="AV174" si="174">SUM(AV175:AV185)</f>
        <v>1314.3</v>
      </c>
      <c r="AW174" s="72">
        <f t="shared" ref="AW174:BF174" si="175">SUM(AW175:AW185)</f>
        <v>1314.3</v>
      </c>
      <c r="AX174" s="72">
        <f t="shared" si="175"/>
        <v>224.46773000000002</v>
      </c>
      <c r="AY174" s="72">
        <f t="shared" si="175"/>
        <v>17.078880773035078</v>
      </c>
      <c r="AZ174" s="72">
        <f t="shared" ref="AZ174" si="176">SUM(AZ175:AZ185)</f>
        <v>657.2</v>
      </c>
      <c r="BA174" s="72">
        <f t="shared" si="175"/>
        <v>657.2</v>
      </c>
      <c r="BB174" s="72">
        <f t="shared" si="175"/>
        <v>138.59541000000002</v>
      </c>
      <c r="BC174" s="72">
        <f t="shared" si="175"/>
        <v>21.088772063298844</v>
      </c>
      <c r="BD174" s="72">
        <f t="shared" ref="BD174" si="177">SUM(BD175:BD185)</f>
        <v>2805.1</v>
      </c>
      <c r="BE174" s="72">
        <f t="shared" si="175"/>
        <v>2456.3000000000002</v>
      </c>
      <c r="BF174" s="72">
        <f t="shared" si="175"/>
        <v>614.1</v>
      </c>
      <c r="BG174" s="72">
        <f>BF174/BE174*100</f>
        <v>25.001017790986442</v>
      </c>
      <c r="BH174" s="72">
        <f t="shared" ref="BH174" si="178">SUM(BH175:BH185)</f>
        <v>0</v>
      </c>
      <c r="BI174" s="72">
        <f t="shared" ref="BI174:BN174" si="179">SUM(BI175:BI185)</f>
        <v>0</v>
      </c>
      <c r="BJ174" s="72">
        <f t="shared" si="179"/>
        <v>0</v>
      </c>
      <c r="BK174" s="72">
        <f t="shared" si="179"/>
        <v>0</v>
      </c>
      <c r="BL174" s="72">
        <v>3974</v>
      </c>
      <c r="BM174" s="72">
        <f t="shared" si="179"/>
        <v>3974</v>
      </c>
      <c r="BN174" s="72">
        <f t="shared" si="179"/>
        <v>692.90647000000013</v>
      </c>
      <c r="BO174" s="71">
        <f t="shared" si="173"/>
        <v>17.435995722194267</v>
      </c>
      <c r="BP174" s="72">
        <f>SUM(BP175:BP185)</f>
        <v>44721.2</v>
      </c>
      <c r="BQ174" s="72">
        <f>SUM(BQ175:BQ185)</f>
        <v>44721.2</v>
      </c>
      <c r="BR174" s="72">
        <f>SUM(BR175:BR185)</f>
        <v>10375.46823</v>
      </c>
      <c r="BS174" s="72">
        <f>BR174/BQ174*100</f>
        <v>23.200335031260344</v>
      </c>
      <c r="BT174" s="72">
        <f>SUM(BT175:BT185)</f>
        <v>388.6</v>
      </c>
      <c r="BU174" s="72">
        <f>SUM(BU175:BU185)</f>
        <v>388.6</v>
      </c>
      <c r="BV174" s="72">
        <f>SUM(BV175:BV185)</f>
        <v>0</v>
      </c>
      <c r="BW174" s="72">
        <f>BV174/BU174*100</f>
        <v>0</v>
      </c>
      <c r="BX174" s="72">
        <f>SUM(BX175:BX185)</f>
        <v>72.7</v>
      </c>
      <c r="BY174" s="72">
        <f>SUM(BY175:BY185)</f>
        <v>72.7</v>
      </c>
      <c r="BZ174" s="72">
        <f>SUM(BZ175:BZ185)</f>
        <v>0</v>
      </c>
      <c r="CA174" s="72">
        <f>BZ174/BY174*100</f>
        <v>0</v>
      </c>
      <c r="CB174" s="72"/>
      <c r="CC174" s="72"/>
      <c r="CD174" s="72"/>
      <c r="CE174" s="72"/>
    </row>
    <row r="175" spans="1:83" ht="31.5" x14ac:dyDescent="0.25">
      <c r="A175" s="16" t="s">
        <v>179</v>
      </c>
      <c r="B175" s="77">
        <f t="shared" si="152"/>
        <v>551443.59999999986</v>
      </c>
      <c r="C175" s="77">
        <f t="shared" si="153"/>
        <v>584921.89999999991</v>
      </c>
      <c r="D175" s="77">
        <f t="shared" si="154"/>
        <v>584921.89999999991</v>
      </c>
      <c r="E175" s="77"/>
      <c r="F175" s="77">
        <f t="shared" si="155"/>
        <v>119108.04102999999</v>
      </c>
      <c r="G175" s="73">
        <f t="shared" si="158"/>
        <v>20.363067450543397</v>
      </c>
      <c r="H175" s="73">
        <v>5018.7</v>
      </c>
      <c r="I175" s="73">
        <v>42857.599999999999</v>
      </c>
      <c r="J175" s="73">
        <v>7066.64</v>
      </c>
      <c r="K175" s="73">
        <f>J175/I175*100</f>
        <v>16.488650787724932</v>
      </c>
      <c r="L175" s="73">
        <v>64.7</v>
      </c>
      <c r="M175" s="73">
        <v>97.6</v>
      </c>
      <c r="N175" s="73">
        <v>12.94</v>
      </c>
      <c r="O175" s="73">
        <f>N175/M175*100</f>
        <v>13.258196721311474</v>
      </c>
      <c r="P175" s="73">
        <v>924.6</v>
      </c>
      <c r="Q175" s="73"/>
      <c r="R175" s="73"/>
      <c r="S175" s="73"/>
      <c r="T175" s="73">
        <v>330.8</v>
      </c>
      <c r="U175" s="73">
        <v>330.8</v>
      </c>
      <c r="V175" s="73">
        <v>60.843429999999998</v>
      </c>
      <c r="W175" s="73">
        <f>V175/U175*100</f>
        <v>18.392814389359128</v>
      </c>
      <c r="X175" s="73">
        <v>101.1</v>
      </c>
      <c r="Y175" s="73">
        <v>84.5</v>
      </c>
      <c r="Z175" s="73">
        <v>0</v>
      </c>
      <c r="AA175" s="73">
        <f>Z175/Y175*100</f>
        <v>0</v>
      </c>
      <c r="AB175" s="73">
        <v>3385.6</v>
      </c>
      <c r="AC175" s="73">
        <v>282.10000000000002</v>
      </c>
      <c r="AD175" s="73">
        <v>1.0466800000000001</v>
      </c>
      <c r="AE175" s="73">
        <f>AD175/AC175*100</f>
        <v>0.37103154909606517</v>
      </c>
      <c r="AF175" s="73">
        <v>78354.2</v>
      </c>
      <c r="AG175" s="73">
        <v>78354.2</v>
      </c>
      <c r="AH175" s="73">
        <v>16517.925759999998</v>
      </c>
      <c r="AI175" s="73">
        <f>AH175/AG175*100</f>
        <v>21.081098090466114</v>
      </c>
      <c r="AJ175" s="73">
        <v>411333.3</v>
      </c>
      <c r="AK175" s="73">
        <v>411333.3</v>
      </c>
      <c r="AL175" s="73">
        <v>83753.537859999997</v>
      </c>
      <c r="AM175" s="73">
        <f>AL175/AK175*100</f>
        <v>20.361477628969013</v>
      </c>
      <c r="AN175" s="73">
        <v>1971.5</v>
      </c>
      <c r="AO175" s="73">
        <v>1971.5</v>
      </c>
      <c r="AP175" s="73">
        <v>342.47593000000001</v>
      </c>
      <c r="AQ175" s="74">
        <f>AP175/AO175*100</f>
        <v>17.371338067461327</v>
      </c>
      <c r="AR175" s="74"/>
      <c r="AS175" s="74"/>
      <c r="AT175" s="73"/>
      <c r="AU175" s="73"/>
      <c r="AV175" s="73">
        <v>1314.3</v>
      </c>
      <c r="AW175" s="73">
        <v>1314.3</v>
      </c>
      <c r="AX175" s="73">
        <v>224.46773000000002</v>
      </c>
      <c r="AY175" s="73">
        <f>AX175/AW175*100</f>
        <v>17.078880773035078</v>
      </c>
      <c r="AZ175" s="73">
        <v>657.2</v>
      </c>
      <c r="BA175" s="73">
        <v>657.2</v>
      </c>
      <c r="BB175" s="73">
        <v>138.59541000000002</v>
      </c>
      <c r="BC175" s="73">
        <f>BB175/BA175*100</f>
        <v>21.088772063298844</v>
      </c>
      <c r="BD175" s="73">
        <v>2805.1</v>
      </c>
      <c r="BE175" s="73">
        <v>2456.3000000000002</v>
      </c>
      <c r="BF175" s="73">
        <v>614.1</v>
      </c>
      <c r="BG175" s="73">
        <f>BF175/BE175*100</f>
        <v>25.001017790986442</v>
      </c>
      <c r="BH175" s="73"/>
      <c r="BI175" s="73"/>
      <c r="BJ175" s="73"/>
      <c r="BK175" s="73"/>
      <c r="BL175" s="73"/>
      <c r="BM175" s="73"/>
      <c r="BN175" s="73"/>
      <c r="BO175" s="74"/>
      <c r="BP175" s="73">
        <v>44721.2</v>
      </c>
      <c r="BQ175" s="73">
        <v>44721.2</v>
      </c>
      <c r="BR175" s="73">
        <v>10375.46823</v>
      </c>
      <c r="BS175" s="73">
        <f>BR175/BQ175*100</f>
        <v>23.200335031260344</v>
      </c>
      <c r="BT175" s="73">
        <v>388.6</v>
      </c>
      <c r="BU175" s="73">
        <v>388.6</v>
      </c>
      <c r="BV175" s="73">
        <v>0</v>
      </c>
      <c r="BW175" s="73">
        <f>BV175/BU175*100</f>
        <v>0</v>
      </c>
      <c r="BX175" s="73">
        <v>72.7</v>
      </c>
      <c r="BY175" s="73">
        <v>72.7</v>
      </c>
      <c r="BZ175" s="73">
        <v>0</v>
      </c>
      <c r="CA175" s="73">
        <f>BZ175/BY175*100</f>
        <v>0</v>
      </c>
      <c r="CB175" s="73"/>
      <c r="CC175" s="73"/>
      <c r="CD175" s="73"/>
      <c r="CE175" s="73"/>
    </row>
    <row r="176" spans="1:83" x14ac:dyDescent="0.25">
      <c r="A176" s="16" t="s">
        <v>372</v>
      </c>
      <c r="B176" s="77">
        <f t="shared" si="152"/>
        <v>227.1</v>
      </c>
      <c r="C176" s="77">
        <f t="shared" si="153"/>
        <v>227.1</v>
      </c>
      <c r="D176" s="77">
        <f t="shared" si="154"/>
        <v>227.1</v>
      </c>
      <c r="E176" s="77"/>
      <c r="F176" s="77">
        <f t="shared" si="155"/>
        <v>39.902440000000006</v>
      </c>
      <c r="G176" s="74">
        <f t="shared" si="158"/>
        <v>17.57042712461471</v>
      </c>
      <c r="H176" s="74"/>
      <c r="I176" s="74"/>
      <c r="J176" s="74"/>
      <c r="K176" s="74"/>
      <c r="L176" s="74"/>
      <c r="M176" s="74"/>
      <c r="N176" s="74"/>
      <c r="O176" s="74"/>
      <c r="P176" s="74"/>
      <c r="Q176" s="74"/>
      <c r="R176" s="74"/>
      <c r="S176" s="74"/>
      <c r="T176" s="74"/>
      <c r="U176" s="74"/>
      <c r="V176" s="74"/>
      <c r="W176" s="73"/>
      <c r="X176" s="74"/>
      <c r="Y176" s="74"/>
      <c r="Z176" s="74"/>
      <c r="AA176" s="74"/>
      <c r="AB176" s="74"/>
      <c r="AC176" s="74"/>
      <c r="AD176" s="74"/>
      <c r="AE176" s="74"/>
      <c r="AF176" s="74"/>
      <c r="AG176" s="74"/>
      <c r="AH176" s="74"/>
      <c r="AI176" s="73"/>
      <c r="AJ176" s="74"/>
      <c r="AK176" s="74"/>
      <c r="AL176" s="74"/>
      <c r="AM176" s="73"/>
      <c r="AN176" s="74"/>
      <c r="AO176" s="74"/>
      <c r="AP176" s="74"/>
      <c r="AQ176" s="74"/>
      <c r="AR176" s="74"/>
      <c r="AS176" s="74"/>
      <c r="AT176" s="74"/>
      <c r="AU176" s="74"/>
      <c r="AV176" s="74"/>
      <c r="AW176" s="74"/>
      <c r="AX176" s="74"/>
      <c r="AY176" s="74"/>
      <c r="AZ176" s="74"/>
      <c r="BA176" s="74"/>
      <c r="BB176" s="74"/>
      <c r="BC176" s="74"/>
      <c r="BD176" s="74"/>
      <c r="BE176" s="74"/>
      <c r="BF176" s="74"/>
      <c r="BG176" s="74"/>
      <c r="BH176" s="74"/>
      <c r="BI176" s="74"/>
      <c r="BJ176" s="74"/>
      <c r="BK176" s="74"/>
      <c r="BL176" s="74">
        <v>227.1</v>
      </c>
      <c r="BM176" s="74">
        <v>227.1</v>
      </c>
      <c r="BN176" s="74">
        <v>39.902440000000006</v>
      </c>
      <c r="BO176" s="74">
        <f t="shared" ref="BO176:BO186" si="180">BN176/BM176*100</f>
        <v>17.57042712461471</v>
      </c>
      <c r="BP176" s="74"/>
      <c r="BQ176" s="74"/>
      <c r="BR176" s="74"/>
      <c r="BS176" s="73"/>
      <c r="BT176" s="74"/>
      <c r="BU176" s="74"/>
      <c r="BV176" s="74"/>
      <c r="BW176" s="73"/>
      <c r="BX176" s="74"/>
      <c r="BY176" s="74"/>
      <c r="BZ176" s="74"/>
      <c r="CA176" s="73"/>
      <c r="CB176" s="74"/>
      <c r="CC176" s="74"/>
      <c r="CD176" s="74"/>
      <c r="CE176" s="73"/>
    </row>
    <row r="177" spans="1:83" x14ac:dyDescent="0.25">
      <c r="A177" s="16" t="s">
        <v>487</v>
      </c>
      <c r="B177" s="77">
        <f t="shared" si="152"/>
        <v>227.1</v>
      </c>
      <c r="C177" s="77">
        <f t="shared" si="153"/>
        <v>227.1</v>
      </c>
      <c r="D177" s="77">
        <f t="shared" si="154"/>
        <v>227.1</v>
      </c>
      <c r="E177" s="77"/>
      <c r="F177" s="77">
        <f t="shared" si="155"/>
        <v>39.675530000000002</v>
      </c>
      <c r="G177" s="74">
        <f t="shared" si="158"/>
        <v>17.470510788199032</v>
      </c>
      <c r="H177" s="74"/>
      <c r="I177" s="74"/>
      <c r="J177" s="74"/>
      <c r="K177" s="74"/>
      <c r="L177" s="74"/>
      <c r="M177" s="74"/>
      <c r="N177" s="74"/>
      <c r="O177" s="74"/>
      <c r="P177" s="74"/>
      <c r="Q177" s="74"/>
      <c r="R177" s="74"/>
      <c r="S177" s="74"/>
      <c r="T177" s="74"/>
      <c r="U177" s="74"/>
      <c r="V177" s="74"/>
      <c r="W177" s="73"/>
      <c r="X177" s="74"/>
      <c r="Y177" s="74"/>
      <c r="Z177" s="74"/>
      <c r="AA177" s="74"/>
      <c r="AB177" s="74"/>
      <c r="AC177" s="74"/>
      <c r="AD177" s="74"/>
      <c r="AE177" s="74"/>
      <c r="AF177" s="74"/>
      <c r="AG177" s="74"/>
      <c r="AH177" s="74"/>
      <c r="AI177" s="73"/>
      <c r="AJ177" s="74"/>
      <c r="AK177" s="74"/>
      <c r="AL177" s="74"/>
      <c r="AM177" s="73"/>
      <c r="AN177" s="74"/>
      <c r="AO177" s="74"/>
      <c r="AP177" s="74"/>
      <c r="AQ177" s="74"/>
      <c r="AR177" s="74"/>
      <c r="AS177" s="74"/>
      <c r="AT177" s="74"/>
      <c r="AU177" s="74"/>
      <c r="AV177" s="74"/>
      <c r="AW177" s="74"/>
      <c r="AX177" s="74"/>
      <c r="AY177" s="74"/>
      <c r="AZ177" s="74"/>
      <c r="BA177" s="74"/>
      <c r="BB177" s="74"/>
      <c r="BC177" s="74"/>
      <c r="BD177" s="74"/>
      <c r="BE177" s="74"/>
      <c r="BF177" s="74"/>
      <c r="BG177" s="74"/>
      <c r="BH177" s="74"/>
      <c r="BI177" s="74"/>
      <c r="BJ177" s="74"/>
      <c r="BK177" s="74"/>
      <c r="BL177" s="74">
        <v>227.1</v>
      </c>
      <c r="BM177" s="74">
        <v>227.1</v>
      </c>
      <c r="BN177" s="74">
        <v>39.675530000000002</v>
      </c>
      <c r="BO177" s="74">
        <f t="shared" si="180"/>
        <v>17.470510788199032</v>
      </c>
      <c r="BP177" s="74"/>
      <c r="BQ177" s="74"/>
      <c r="BR177" s="74"/>
      <c r="BS177" s="73"/>
      <c r="BT177" s="74"/>
      <c r="BU177" s="74"/>
      <c r="BV177" s="74"/>
      <c r="BW177" s="73"/>
      <c r="BX177" s="74"/>
      <c r="BY177" s="74"/>
      <c r="BZ177" s="74"/>
      <c r="CA177" s="73"/>
      <c r="CB177" s="74"/>
      <c r="CC177" s="74"/>
      <c r="CD177" s="74"/>
      <c r="CE177" s="73"/>
    </row>
    <row r="178" spans="1:83" x14ac:dyDescent="0.25">
      <c r="A178" s="16" t="s">
        <v>373</v>
      </c>
      <c r="B178" s="77">
        <f t="shared" si="152"/>
        <v>567.70000000000005</v>
      </c>
      <c r="C178" s="77">
        <f t="shared" si="153"/>
        <v>567.70000000000005</v>
      </c>
      <c r="D178" s="77">
        <f t="shared" si="154"/>
        <v>567.70000000000005</v>
      </c>
      <c r="E178" s="77"/>
      <c r="F178" s="77">
        <f t="shared" si="155"/>
        <v>102.93673</v>
      </c>
      <c r="G178" s="74">
        <f t="shared" si="158"/>
        <v>18.132240620045799</v>
      </c>
      <c r="H178" s="74"/>
      <c r="I178" s="74"/>
      <c r="J178" s="74"/>
      <c r="K178" s="74"/>
      <c r="L178" s="74"/>
      <c r="M178" s="74"/>
      <c r="N178" s="74"/>
      <c r="O178" s="74"/>
      <c r="P178" s="74"/>
      <c r="Q178" s="74"/>
      <c r="R178" s="74"/>
      <c r="S178" s="74"/>
      <c r="T178" s="74"/>
      <c r="U178" s="74"/>
      <c r="V178" s="74"/>
      <c r="W178" s="73"/>
      <c r="X178" s="74"/>
      <c r="Y178" s="74"/>
      <c r="Z178" s="74"/>
      <c r="AA178" s="74"/>
      <c r="AB178" s="74"/>
      <c r="AC178" s="74"/>
      <c r="AD178" s="74"/>
      <c r="AE178" s="74"/>
      <c r="AF178" s="74"/>
      <c r="AG178" s="74"/>
      <c r="AH178" s="74"/>
      <c r="AI178" s="73"/>
      <c r="AJ178" s="74"/>
      <c r="AK178" s="74"/>
      <c r="AL178" s="74"/>
      <c r="AM178" s="73"/>
      <c r="AN178" s="74"/>
      <c r="AO178" s="74"/>
      <c r="AP178" s="74"/>
      <c r="AQ178" s="74"/>
      <c r="AR178" s="74"/>
      <c r="AS178" s="74"/>
      <c r="AT178" s="74"/>
      <c r="AU178" s="74"/>
      <c r="AV178" s="74"/>
      <c r="AW178" s="74"/>
      <c r="AX178" s="74"/>
      <c r="AY178" s="74"/>
      <c r="AZ178" s="74"/>
      <c r="BA178" s="74"/>
      <c r="BB178" s="74"/>
      <c r="BC178" s="74"/>
      <c r="BD178" s="74"/>
      <c r="BE178" s="74"/>
      <c r="BF178" s="74"/>
      <c r="BG178" s="74"/>
      <c r="BH178" s="74"/>
      <c r="BI178" s="74"/>
      <c r="BJ178" s="74"/>
      <c r="BK178" s="74"/>
      <c r="BL178" s="74">
        <v>567.70000000000005</v>
      </c>
      <c r="BM178" s="74">
        <v>567.70000000000005</v>
      </c>
      <c r="BN178" s="74">
        <v>102.93673</v>
      </c>
      <c r="BO178" s="74">
        <f t="shared" si="180"/>
        <v>18.132240620045799</v>
      </c>
      <c r="BP178" s="74"/>
      <c r="BQ178" s="74"/>
      <c r="BR178" s="74"/>
      <c r="BS178" s="73"/>
      <c r="BT178" s="74"/>
      <c r="BU178" s="74"/>
      <c r="BV178" s="74"/>
      <c r="BW178" s="73"/>
      <c r="BX178" s="74"/>
      <c r="BY178" s="74"/>
      <c r="BZ178" s="74"/>
      <c r="CA178" s="73"/>
      <c r="CB178" s="74"/>
      <c r="CC178" s="74"/>
      <c r="CD178" s="74"/>
      <c r="CE178" s="73"/>
    </row>
    <row r="179" spans="1:83" x14ac:dyDescent="0.25">
      <c r="A179" s="16" t="s">
        <v>178</v>
      </c>
      <c r="B179" s="77">
        <f t="shared" si="152"/>
        <v>567.70000000000005</v>
      </c>
      <c r="C179" s="77">
        <f t="shared" si="153"/>
        <v>567.70000000000005</v>
      </c>
      <c r="D179" s="77">
        <f t="shared" si="154"/>
        <v>567.70000000000005</v>
      </c>
      <c r="E179" s="77"/>
      <c r="F179" s="77">
        <f t="shared" si="155"/>
        <v>102.30363</v>
      </c>
      <c r="G179" s="74">
        <f t="shared" si="158"/>
        <v>18.020720450942399</v>
      </c>
      <c r="H179" s="74"/>
      <c r="I179" s="74"/>
      <c r="J179" s="74"/>
      <c r="K179" s="74"/>
      <c r="L179" s="74"/>
      <c r="M179" s="74"/>
      <c r="N179" s="74"/>
      <c r="O179" s="74"/>
      <c r="P179" s="74"/>
      <c r="Q179" s="74"/>
      <c r="R179" s="74"/>
      <c r="S179" s="74"/>
      <c r="T179" s="74"/>
      <c r="U179" s="74"/>
      <c r="V179" s="74"/>
      <c r="W179" s="73"/>
      <c r="X179" s="74"/>
      <c r="Y179" s="74"/>
      <c r="Z179" s="74"/>
      <c r="AA179" s="74"/>
      <c r="AB179" s="74"/>
      <c r="AC179" s="74"/>
      <c r="AD179" s="74"/>
      <c r="AE179" s="74"/>
      <c r="AF179" s="74"/>
      <c r="AG179" s="74"/>
      <c r="AH179" s="74"/>
      <c r="AI179" s="73"/>
      <c r="AJ179" s="74"/>
      <c r="AK179" s="74"/>
      <c r="AL179" s="74"/>
      <c r="AM179" s="73"/>
      <c r="AN179" s="74"/>
      <c r="AO179" s="74"/>
      <c r="AP179" s="74"/>
      <c r="AQ179" s="74"/>
      <c r="AR179" s="74"/>
      <c r="AS179" s="74"/>
      <c r="AT179" s="74"/>
      <c r="AU179" s="74"/>
      <c r="AV179" s="74"/>
      <c r="AW179" s="74"/>
      <c r="AX179" s="74"/>
      <c r="AY179" s="74"/>
      <c r="AZ179" s="74"/>
      <c r="BA179" s="74"/>
      <c r="BB179" s="74"/>
      <c r="BC179" s="74"/>
      <c r="BD179" s="74"/>
      <c r="BE179" s="74"/>
      <c r="BF179" s="74"/>
      <c r="BG179" s="74"/>
      <c r="BH179" s="74"/>
      <c r="BI179" s="74"/>
      <c r="BJ179" s="74"/>
      <c r="BK179" s="74"/>
      <c r="BL179" s="74">
        <v>567.70000000000005</v>
      </c>
      <c r="BM179" s="74">
        <v>567.70000000000005</v>
      </c>
      <c r="BN179" s="74">
        <v>102.30363</v>
      </c>
      <c r="BO179" s="74">
        <f t="shared" si="180"/>
        <v>18.020720450942399</v>
      </c>
      <c r="BP179" s="74"/>
      <c r="BQ179" s="74"/>
      <c r="BR179" s="74"/>
      <c r="BS179" s="73"/>
      <c r="BT179" s="74"/>
      <c r="BU179" s="74"/>
      <c r="BV179" s="74"/>
      <c r="BW179" s="73"/>
      <c r="BX179" s="74"/>
      <c r="BY179" s="74"/>
      <c r="BZ179" s="74"/>
      <c r="CA179" s="73"/>
      <c r="CB179" s="74"/>
      <c r="CC179" s="74"/>
      <c r="CD179" s="74"/>
      <c r="CE179" s="73"/>
    </row>
    <row r="180" spans="1:83" x14ac:dyDescent="0.25">
      <c r="A180" s="16" t="s">
        <v>374</v>
      </c>
      <c r="B180" s="77">
        <f t="shared" si="152"/>
        <v>567.70000000000005</v>
      </c>
      <c r="C180" s="77">
        <f t="shared" si="153"/>
        <v>567.70000000000005</v>
      </c>
      <c r="D180" s="77">
        <f t="shared" si="154"/>
        <v>567.70000000000005</v>
      </c>
      <c r="E180" s="77"/>
      <c r="F180" s="77">
        <f t="shared" si="155"/>
        <v>103.46489</v>
      </c>
      <c r="G180" s="74">
        <f t="shared" si="158"/>
        <v>18.225275673771357</v>
      </c>
      <c r="H180" s="74"/>
      <c r="I180" s="74"/>
      <c r="J180" s="74"/>
      <c r="K180" s="74"/>
      <c r="L180" s="74"/>
      <c r="M180" s="74"/>
      <c r="N180" s="74"/>
      <c r="O180" s="74"/>
      <c r="P180" s="74"/>
      <c r="Q180" s="74"/>
      <c r="R180" s="74"/>
      <c r="S180" s="74"/>
      <c r="T180" s="74"/>
      <c r="U180" s="74"/>
      <c r="V180" s="74"/>
      <c r="W180" s="73"/>
      <c r="X180" s="74"/>
      <c r="Y180" s="74"/>
      <c r="Z180" s="74"/>
      <c r="AA180" s="74"/>
      <c r="AB180" s="74"/>
      <c r="AC180" s="74"/>
      <c r="AD180" s="74"/>
      <c r="AE180" s="74"/>
      <c r="AF180" s="74"/>
      <c r="AG180" s="74"/>
      <c r="AH180" s="74"/>
      <c r="AI180" s="73"/>
      <c r="AJ180" s="74"/>
      <c r="AK180" s="74"/>
      <c r="AL180" s="74"/>
      <c r="AM180" s="73"/>
      <c r="AN180" s="74"/>
      <c r="AO180" s="74"/>
      <c r="AP180" s="74"/>
      <c r="AQ180" s="74"/>
      <c r="AR180" s="74"/>
      <c r="AS180" s="74"/>
      <c r="AT180" s="74"/>
      <c r="AU180" s="74"/>
      <c r="AV180" s="74"/>
      <c r="AW180" s="74"/>
      <c r="AX180" s="74"/>
      <c r="AY180" s="74"/>
      <c r="AZ180" s="74"/>
      <c r="BA180" s="74"/>
      <c r="BB180" s="74"/>
      <c r="BC180" s="74"/>
      <c r="BD180" s="74"/>
      <c r="BE180" s="74"/>
      <c r="BF180" s="74"/>
      <c r="BG180" s="74"/>
      <c r="BH180" s="74"/>
      <c r="BI180" s="74"/>
      <c r="BJ180" s="74"/>
      <c r="BK180" s="74"/>
      <c r="BL180" s="74">
        <v>567.70000000000005</v>
      </c>
      <c r="BM180" s="74">
        <v>567.70000000000005</v>
      </c>
      <c r="BN180" s="74">
        <v>103.46489</v>
      </c>
      <c r="BO180" s="74">
        <f t="shared" si="180"/>
        <v>18.225275673771357</v>
      </c>
      <c r="BP180" s="74"/>
      <c r="BQ180" s="74"/>
      <c r="BR180" s="74"/>
      <c r="BS180" s="73"/>
      <c r="BT180" s="74"/>
      <c r="BU180" s="74"/>
      <c r="BV180" s="74"/>
      <c r="BW180" s="73"/>
      <c r="BX180" s="74"/>
      <c r="BY180" s="74"/>
      <c r="BZ180" s="74"/>
      <c r="CA180" s="73"/>
      <c r="CB180" s="74"/>
      <c r="CC180" s="74"/>
      <c r="CD180" s="74"/>
      <c r="CE180" s="73"/>
    </row>
    <row r="181" spans="1:83" x14ac:dyDescent="0.25">
      <c r="A181" s="16" t="s">
        <v>375</v>
      </c>
      <c r="B181" s="77">
        <f t="shared" si="152"/>
        <v>567.70000000000005</v>
      </c>
      <c r="C181" s="77">
        <f t="shared" si="153"/>
        <v>567.70000000000005</v>
      </c>
      <c r="D181" s="77">
        <f t="shared" si="154"/>
        <v>567.70000000000005</v>
      </c>
      <c r="E181" s="77"/>
      <c r="F181" s="77">
        <f t="shared" si="155"/>
        <v>103.45449000000001</v>
      </c>
      <c r="G181" s="74">
        <f t="shared" si="158"/>
        <v>18.223443720274794</v>
      </c>
      <c r="H181" s="74"/>
      <c r="I181" s="74"/>
      <c r="J181" s="74"/>
      <c r="K181" s="74"/>
      <c r="L181" s="74"/>
      <c r="M181" s="74"/>
      <c r="N181" s="74"/>
      <c r="O181" s="74"/>
      <c r="P181" s="74"/>
      <c r="Q181" s="74"/>
      <c r="R181" s="74"/>
      <c r="S181" s="74"/>
      <c r="T181" s="74"/>
      <c r="U181" s="74"/>
      <c r="V181" s="74"/>
      <c r="W181" s="73"/>
      <c r="X181" s="74"/>
      <c r="Y181" s="74"/>
      <c r="Z181" s="74"/>
      <c r="AA181" s="74"/>
      <c r="AB181" s="74"/>
      <c r="AC181" s="74"/>
      <c r="AD181" s="74"/>
      <c r="AE181" s="74"/>
      <c r="AF181" s="74"/>
      <c r="AG181" s="74"/>
      <c r="AH181" s="74"/>
      <c r="AI181" s="73"/>
      <c r="AJ181" s="74"/>
      <c r="AK181" s="74"/>
      <c r="AL181" s="74"/>
      <c r="AM181" s="73"/>
      <c r="AN181" s="74"/>
      <c r="AO181" s="74"/>
      <c r="AP181" s="74"/>
      <c r="AQ181" s="74"/>
      <c r="AR181" s="74"/>
      <c r="AS181" s="74"/>
      <c r="AT181" s="74"/>
      <c r="AU181" s="74"/>
      <c r="AV181" s="74"/>
      <c r="AW181" s="74"/>
      <c r="AX181" s="74"/>
      <c r="AY181" s="74"/>
      <c r="AZ181" s="74"/>
      <c r="BA181" s="74"/>
      <c r="BB181" s="74"/>
      <c r="BC181" s="74"/>
      <c r="BD181" s="74"/>
      <c r="BE181" s="74"/>
      <c r="BF181" s="74"/>
      <c r="BG181" s="74"/>
      <c r="BH181" s="74"/>
      <c r="BI181" s="74"/>
      <c r="BJ181" s="74"/>
      <c r="BK181" s="74"/>
      <c r="BL181" s="74">
        <v>567.70000000000005</v>
      </c>
      <c r="BM181" s="74">
        <v>567.70000000000005</v>
      </c>
      <c r="BN181" s="74">
        <v>103.45449000000001</v>
      </c>
      <c r="BO181" s="74">
        <f t="shared" si="180"/>
        <v>18.223443720274794</v>
      </c>
      <c r="BP181" s="74"/>
      <c r="BQ181" s="74"/>
      <c r="BR181" s="74"/>
      <c r="BS181" s="73"/>
      <c r="BT181" s="74"/>
      <c r="BU181" s="74"/>
      <c r="BV181" s="74"/>
      <c r="BW181" s="73"/>
      <c r="BX181" s="74"/>
      <c r="BY181" s="74"/>
      <c r="BZ181" s="74"/>
      <c r="CA181" s="73"/>
      <c r="CB181" s="74"/>
      <c r="CC181" s="74"/>
      <c r="CD181" s="74"/>
      <c r="CE181" s="73"/>
    </row>
    <row r="182" spans="1:83" x14ac:dyDescent="0.25">
      <c r="A182" s="16" t="s">
        <v>488</v>
      </c>
      <c r="B182" s="77">
        <f t="shared" si="152"/>
        <v>227.1</v>
      </c>
      <c r="C182" s="77">
        <f t="shared" si="153"/>
        <v>227.1</v>
      </c>
      <c r="D182" s="77">
        <f t="shared" si="154"/>
        <v>227.1</v>
      </c>
      <c r="E182" s="77"/>
      <c r="F182" s="77">
        <f t="shared" si="155"/>
        <v>17.23518</v>
      </c>
      <c r="G182" s="74">
        <f t="shared" si="158"/>
        <v>7.5892470277410835</v>
      </c>
      <c r="H182" s="74"/>
      <c r="I182" s="74"/>
      <c r="J182" s="74"/>
      <c r="K182" s="74"/>
      <c r="L182" s="74"/>
      <c r="M182" s="74"/>
      <c r="N182" s="74"/>
      <c r="O182" s="74"/>
      <c r="P182" s="74"/>
      <c r="Q182" s="74"/>
      <c r="R182" s="74"/>
      <c r="S182" s="74"/>
      <c r="T182" s="74"/>
      <c r="U182" s="74"/>
      <c r="V182" s="74"/>
      <c r="W182" s="73"/>
      <c r="X182" s="74"/>
      <c r="Y182" s="74"/>
      <c r="Z182" s="74"/>
      <c r="AA182" s="74"/>
      <c r="AB182" s="74"/>
      <c r="AC182" s="74"/>
      <c r="AD182" s="74"/>
      <c r="AE182" s="74"/>
      <c r="AF182" s="74"/>
      <c r="AG182" s="74"/>
      <c r="AH182" s="74"/>
      <c r="AI182" s="73"/>
      <c r="AJ182" s="74"/>
      <c r="AK182" s="74"/>
      <c r="AL182" s="74"/>
      <c r="AM182" s="73"/>
      <c r="AN182" s="74"/>
      <c r="AO182" s="74"/>
      <c r="AP182" s="74"/>
      <c r="AQ182" s="74"/>
      <c r="AR182" s="74"/>
      <c r="AS182" s="74"/>
      <c r="AT182" s="74"/>
      <c r="AU182" s="74"/>
      <c r="AV182" s="74"/>
      <c r="AW182" s="74"/>
      <c r="AX182" s="74"/>
      <c r="AY182" s="74"/>
      <c r="AZ182" s="74"/>
      <c r="BA182" s="74"/>
      <c r="BB182" s="74"/>
      <c r="BC182" s="74"/>
      <c r="BD182" s="74"/>
      <c r="BE182" s="74"/>
      <c r="BF182" s="74"/>
      <c r="BG182" s="74"/>
      <c r="BH182" s="74"/>
      <c r="BI182" s="74"/>
      <c r="BJ182" s="74"/>
      <c r="BK182" s="74"/>
      <c r="BL182" s="74">
        <v>227.1</v>
      </c>
      <c r="BM182" s="74">
        <v>227.1</v>
      </c>
      <c r="BN182" s="74">
        <v>17.23518</v>
      </c>
      <c r="BO182" s="74">
        <f t="shared" si="180"/>
        <v>7.5892470277410835</v>
      </c>
      <c r="BP182" s="74"/>
      <c r="BQ182" s="74"/>
      <c r="BR182" s="74"/>
      <c r="BS182" s="73"/>
      <c r="BT182" s="74"/>
      <c r="BU182" s="74"/>
      <c r="BV182" s="74"/>
      <c r="BW182" s="73"/>
      <c r="BX182" s="74"/>
      <c r="BY182" s="74"/>
      <c r="BZ182" s="74"/>
      <c r="CA182" s="73"/>
      <c r="CB182" s="74"/>
      <c r="CC182" s="74"/>
      <c r="CD182" s="74"/>
      <c r="CE182" s="73"/>
    </row>
    <row r="183" spans="1:83" x14ac:dyDescent="0.25">
      <c r="A183" s="16" t="s">
        <v>377</v>
      </c>
      <c r="B183" s="77">
        <f t="shared" si="152"/>
        <v>227.1</v>
      </c>
      <c r="C183" s="77">
        <f t="shared" si="153"/>
        <v>227.1</v>
      </c>
      <c r="D183" s="77">
        <f t="shared" si="154"/>
        <v>227.1</v>
      </c>
      <c r="E183" s="77"/>
      <c r="F183" s="77">
        <f t="shared" si="155"/>
        <v>42.623160000000006</v>
      </c>
      <c r="G183" s="74">
        <f t="shared" ref="G183:G214" si="181">F183/C183*100</f>
        <v>18.768454425363281</v>
      </c>
      <c r="H183" s="74"/>
      <c r="I183" s="74"/>
      <c r="J183" s="74"/>
      <c r="K183" s="74"/>
      <c r="L183" s="74"/>
      <c r="M183" s="74"/>
      <c r="N183" s="74"/>
      <c r="O183" s="74"/>
      <c r="P183" s="74"/>
      <c r="Q183" s="74"/>
      <c r="R183" s="74"/>
      <c r="S183" s="74"/>
      <c r="T183" s="74"/>
      <c r="U183" s="74"/>
      <c r="V183" s="74"/>
      <c r="W183" s="73"/>
      <c r="X183" s="74"/>
      <c r="Y183" s="74"/>
      <c r="Z183" s="74"/>
      <c r="AA183" s="74"/>
      <c r="AB183" s="74"/>
      <c r="AC183" s="74"/>
      <c r="AD183" s="74"/>
      <c r="AE183" s="74"/>
      <c r="AF183" s="74"/>
      <c r="AG183" s="74"/>
      <c r="AH183" s="74"/>
      <c r="AI183" s="73"/>
      <c r="AJ183" s="74"/>
      <c r="AK183" s="74"/>
      <c r="AL183" s="74"/>
      <c r="AM183" s="73"/>
      <c r="AN183" s="74"/>
      <c r="AO183" s="74"/>
      <c r="AP183" s="74"/>
      <c r="AQ183" s="74"/>
      <c r="AR183" s="74"/>
      <c r="AS183" s="74"/>
      <c r="AT183" s="74"/>
      <c r="AU183" s="74"/>
      <c r="AV183" s="74"/>
      <c r="AW183" s="74"/>
      <c r="AX183" s="74"/>
      <c r="AY183" s="74"/>
      <c r="AZ183" s="74"/>
      <c r="BA183" s="74"/>
      <c r="BB183" s="74"/>
      <c r="BC183" s="74"/>
      <c r="BD183" s="74"/>
      <c r="BE183" s="74"/>
      <c r="BF183" s="74"/>
      <c r="BG183" s="74"/>
      <c r="BH183" s="74"/>
      <c r="BI183" s="74"/>
      <c r="BJ183" s="74"/>
      <c r="BK183" s="74"/>
      <c r="BL183" s="74">
        <v>227.1</v>
      </c>
      <c r="BM183" s="74">
        <v>227.1</v>
      </c>
      <c r="BN183" s="74">
        <v>42.623160000000006</v>
      </c>
      <c r="BO183" s="74">
        <f t="shared" si="180"/>
        <v>18.768454425363281</v>
      </c>
      <c r="BP183" s="74"/>
      <c r="BQ183" s="74"/>
      <c r="BR183" s="74"/>
      <c r="BS183" s="73"/>
      <c r="BT183" s="74"/>
      <c r="BU183" s="74"/>
      <c r="BV183" s="74"/>
      <c r="BW183" s="73"/>
      <c r="BX183" s="74"/>
      <c r="BY183" s="74"/>
      <c r="BZ183" s="74"/>
      <c r="CA183" s="73"/>
      <c r="CB183" s="74"/>
      <c r="CC183" s="74"/>
      <c r="CD183" s="74"/>
      <c r="CE183" s="73"/>
    </row>
    <row r="184" spans="1:83" x14ac:dyDescent="0.25">
      <c r="A184" s="16" t="s">
        <v>376</v>
      </c>
      <c r="B184" s="77">
        <f t="shared" si="152"/>
        <v>227.1</v>
      </c>
      <c r="C184" s="77">
        <f t="shared" si="153"/>
        <v>227.1</v>
      </c>
      <c r="D184" s="77">
        <f t="shared" si="154"/>
        <v>227.1</v>
      </c>
      <c r="E184" s="77"/>
      <c r="F184" s="77">
        <f t="shared" si="155"/>
        <v>38.95861</v>
      </c>
      <c r="G184" s="74">
        <f t="shared" si="181"/>
        <v>17.154826067811538</v>
      </c>
      <c r="H184" s="74"/>
      <c r="I184" s="74"/>
      <c r="J184" s="74"/>
      <c r="K184" s="74"/>
      <c r="L184" s="74"/>
      <c r="M184" s="74"/>
      <c r="N184" s="74"/>
      <c r="O184" s="74"/>
      <c r="P184" s="74"/>
      <c r="Q184" s="74"/>
      <c r="R184" s="74"/>
      <c r="S184" s="74"/>
      <c r="T184" s="74"/>
      <c r="U184" s="74"/>
      <c r="V184" s="74"/>
      <c r="W184" s="73"/>
      <c r="X184" s="74"/>
      <c r="Y184" s="74"/>
      <c r="Z184" s="74"/>
      <c r="AA184" s="74"/>
      <c r="AB184" s="74"/>
      <c r="AC184" s="74"/>
      <c r="AD184" s="74"/>
      <c r="AE184" s="74"/>
      <c r="AF184" s="74"/>
      <c r="AG184" s="74"/>
      <c r="AH184" s="74"/>
      <c r="AI184" s="73"/>
      <c r="AJ184" s="74"/>
      <c r="AK184" s="74"/>
      <c r="AL184" s="74"/>
      <c r="AM184" s="73"/>
      <c r="AN184" s="74"/>
      <c r="AO184" s="74"/>
      <c r="AP184" s="74"/>
      <c r="AQ184" s="74"/>
      <c r="AR184" s="74"/>
      <c r="AS184" s="74"/>
      <c r="AT184" s="74"/>
      <c r="AU184" s="74"/>
      <c r="AV184" s="74"/>
      <c r="AW184" s="74"/>
      <c r="AX184" s="74"/>
      <c r="AY184" s="74"/>
      <c r="AZ184" s="74"/>
      <c r="BA184" s="74"/>
      <c r="BB184" s="74"/>
      <c r="BC184" s="74"/>
      <c r="BD184" s="74"/>
      <c r="BE184" s="74"/>
      <c r="BF184" s="74"/>
      <c r="BG184" s="74"/>
      <c r="BH184" s="74"/>
      <c r="BI184" s="74"/>
      <c r="BJ184" s="74"/>
      <c r="BK184" s="74"/>
      <c r="BL184" s="74">
        <v>227.1</v>
      </c>
      <c r="BM184" s="74">
        <v>227.1</v>
      </c>
      <c r="BN184" s="74">
        <v>38.95861</v>
      </c>
      <c r="BO184" s="74">
        <f t="shared" si="180"/>
        <v>17.154826067811538</v>
      </c>
      <c r="BP184" s="74"/>
      <c r="BQ184" s="74"/>
      <c r="BR184" s="74"/>
      <c r="BS184" s="73"/>
      <c r="BT184" s="74"/>
      <c r="BU184" s="74"/>
      <c r="BV184" s="74"/>
      <c r="BW184" s="73"/>
      <c r="BX184" s="74"/>
      <c r="BY184" s="74"/>
      <c r="BZ184" s="74"/>
      <c r="CA184" s="73"/>
      <c r="CB184" s="74"/>
      <c r="CC184" s="74"/>
      <c r="CD184" s="74"/>
      <c r="CE184" s="73"/>
    </row>
    <row r="185" spans="1:83" x14ac:dyDescent="0.25">
      <c r="A185" s="16" t="s">
        <v>378</v>
      </c>
      <c r="B185" s="77">
        <f t="shared" si="152"/>
        <v>567.70000000000005</v>
      </c>
      <c r="C185" s="77">
        <f t="shared" si="153"/>
        <v>567.70000000000005</v>
      </c>
      <c r="D185" s="77">
        <f t="shared" si="154"/>
        <v>567.70000000000005</v>
      </c>
      <c r="E185" s="77"/>
      <c r="F185" s="77">
        <f t="shared" si="155"/>
        <v>102.35181</v>
      </c>
      <c r="G185" s="74">
        <f t="shared" si="181"/>
        <v>18.029207327813985</v>
      </c>
      <c r="H185" s="74"/>
      <c r="I185" s="74"/>
      <c r="J185" s="74"/>
      <c r="K185" s="74"/>
      <c r="L185" s="74"/>
      <c r="M185" s="74"/>
      <c r="N185" s="74"/>
      <c r="O185" s="74"/>
      <c r="P185" s="74"/>
      <c r="Q185" s="74"/>
      <c r="R185" s="74"/>
      <c r="S185" s="74"/>
      <c r="T185" s="74"/>
      <c r="U185" s="74"/>
      <c r="V185" s="74"/>
      <c r="W185" s="73"/>
      <c r="X185" s="74"/>
      <c r="Y185" s="74"/>
      <c r="Z185" s="74"/>
      <c r="AA185" s="74"/>
      <c r="AB185" s="74"/>
      <c r="AC185" s="74"/>
      <c r="AD185" s="74"/>
      <c r="AE185" s="74"/>
      <c r="AF185" s="74"/>
      <c r="AG185" s="74"/>
      <c r="AH185" s="74"/>
      <c r="AI185" s="73"/>
      <c r="AJ185" s="74"/>
      <c r="AK185" s="74"/>
      <c r="AL185" s="74"/>
      <c r="AM185" s="73"/>
      <c r="AN185" s="74"/>
      <c r="AO185" s="74"/>
      <c r="AP185" s="74"/>
      <c r="AQ185" s="74"/>
      <c r="AR185" s="74"/>
      <c r="AS185" s="74"/>
      <c r="AT185" s="74"/>
      <c r="AU185" s="74"/>
      <c r="AV185" s="74"/>
      <c r="AW185" s="74"/>
      <c r="AX185" s="74"/>
      <c r="AY185" s="74"/>
      <c r="AZ185" s="74"/>
      <c r="BA185" s="74"/>
      <c r="BB185" s="74"/>
      <c r="BC185" s="74"/>
      <c r="BD185" s="74"/>
      <c r="BE185" s="74"/>
      <c r="BF185" s="74"/>
      <c r="BG185" s="74"/>
      <c r="BH185" s="74"/>
      <c r="BI185" s="74"/>
      <c r="BJ185" s="74"/>
      <c r="BK185" s="74"/>
      <c r="BL185" s="74">
        <v>567.70000000000005</v>
      </c>
      <c r="BM185" s="74">
        <v>567.70000000000005</v>
      </c>
      <c r="BN185" s="74">
        <v>102.35181</v>
      </c>
      <c r="BO185" s="74">
        <f t="shared" si="180"/>
        <v>18.029207327813985</v>
      </c>
      <c r="BP185" s="74"/>
      <c r="BQ185" s="74"/>
      <c r="BR185" s="74"/>
      <c r="BS185" s="73"/>
      <c r="BT185" s="74"/>
      <c r="BU185" s="74"/>
      <c r="BV185" s="74"/>
      <c r="BW185" s="73"/>
      <c r="BX185" s="74"/>
      <c r="BY185" s="74"/>
      <c r="BZ185" s="74"/>
      <c r="CA185" s="73"/>
      <c r="CB185" s="74"/>
      <c r="CC185" s="74"/>
      <c r="CD185" s="74"/>
      <c r="CE185" s="73"/>
    </row>
    <row r="186" spans="1:83" s="5" customFormat="1" ht="31.5" x14ac:dyDescent="0.25">
      <c r="A186" s="80" t="s">
        <v>211</v>
      </c>
      <c r="B186" s="76">
        <f t="shared" si="152"/>
        <v>494371.9</v>
      </c>
      <c r="C186" s="76">
        <f t="shared" si="153"/>
        <v>527875.56999999995</v>
      </c>
      <c r="D186" s="76">
        <f t="shared" si="154"/>
        <v>527875.56999999995</v>
      </c>
      <c r="E186" s="76"/>
      <c r="F186" s="76">
        <f t="shared" si="155"/>
        <v>90245.477770000027</v>
      </c>
      <c r="G186" s="72">
        <f t="shared" si="181"/>
        <v>17.095975434134985</v>
      </c>
      <c r="H186" s="71">
        <f>SUM(H187:H198)</f>
        <v>5923.5</v>
      </c>
      <c r="I186" s="71">
        <f>SUM(I187:I198)</f>
        <v>42248.1</v>
      </c>
      <c r="J186" s="71">
        <f>SUM(J187:J198)</f>
        <v>3619.0316200000002</v>
      </c>
      <c r="K186" s="72">
        <f>J186/I186*100</f>
        <v>8.5661405364974996</v>
      </c>
      <c r="L186" s="71">
        <f>SUM(L187:L198)</f>
        <v>152.4</v>
      </c>
      <c r="M186" s="71">
        <f>SUM(M187:M198)</f>
        <v>229.2</v>
      </c>
      <c r="N186" s="71">
        <f>SUM(N187:N198)</f>
        <v>0</v>
      </c>
      <c r="O186" s="72">
        <f>N186/M186*100</f>
        <v>0</v>
      </c>
      <c r="P186" s="71">
        <f>SUM(P187:P198)</f>
        <v>500.7</v>
      </c>
      <c r="Q186" s="71">
        <f>SUM(Q187:Q198)</f>
        <v>0</v>
      </c>
      <c r="R186" s="71">
        <f>SUM(R187:R198)</f>
        <v>0</v>
      </c>
      <c r="S186" s="72"/>
      <c r="T186" s="71">
        <f>SUM(T187:T198)</f>
        <v>264.10000000000002</v>
      </c>
      <c r="U186" s="71">
        <f>SUM(U187:U198)</f>
        <v>264.10000000000002</v>
      </c>
      <c r="V186" s="71">
        <f>SUM(V187:V198)</f>
        <v>44.016660000000002</v>
      </c>
      <c r="W186" s="72">
        <f>V186/U186*100</f>
        <v>16.666664142370312</v>
      </c>
      <c r="X186" s="71">
        <f>SUM(X187:X198)</f>
        <v>105.6</v>
      </c>
      <c r="Y186" s="71">
        <f>SUM(Y187:Y198)</f>
        <v>89.9</v>
      </c>
      <c r="Z186" s="71">
        <f>SUM(Z187:Z198)</f>
        <v>0</v>
      </c>
      <c r="AA186" s="72">
        <f>Z186/Y186*100</f>
        <v>0</v>
      </c>
      <c r="AB186" s="71">
        <f>SUM(AB187:AB198)</f>
        <v>2262.6</v>
      </c>
      <c r="AC186" s="71">
        <f>SUM(AC187:AC198)</f>
        <v>188.5</v>
      </c>
      <c r="AD186" s="71">
        <f>SUM(AD187:AD198)</f>
        <v>0</v>
      </c>
      <c r="AE186" s="72">
        <f>AD186/AC186*100</f>
        <v>0</v>
      </c>
      <c r="AF186" s="71">
        <f>SUM(AF187:AF198)</f>
        <v>108362.7</v>
      </c>
      <c r="AG186" s="71">
        <f>SUM(AG187:AG198)</f>
        <v>108362.7</v>
      </c>
      <c r="AH186" s="71">
        <f>SUM(AH187:AH198)</f>
        <v>16523.34086</v>
      </c>
      <c r="AI186" s="72">
        <f>AH186/AG186*100</f>
        <v>15.248181209955087</v>
      </c>
      <c r="AJ186" s="71">
        <f>SUM(AJ187:AJ198)</f>
        <v>336108</v>
      </c>
      <c r="AK186" s="71">
        <f>SUM(AK187:AK198)</f>
        <v>336108</v>
      </c>
      <c r="AL186" s="71">
        <f>SUM(AL187:AL198)</f>
        <v>61177.782890000002</v>
      </c>
      <c r="AM186" s="72">
        <f>AL186/AK186*100</f>
        <v>18.201822893236699</v>
      </c>
      <c r="AN186" s="71">
        <f>SUM(AN187:AN198)</f>
        <v>1971.5</v>
      </c>
      <c r="AO186" s="71">
        <f>SUM(AO187:AO198)</f>
        <v>1971.5</v>
      </c>
      <c r="AP186" s="71">
        <f>SUM(AP187:AP198)</f>
        <v>258.45867000000004</v>
      </c>
      <c r="AQ186" s="71">
        <f>AP186/AO186*100</f>
        <v>13.109747400456506</v>
      </c>
      <c r="AR186" s="71">
        <f>SUM(AR187:AR198)</f>
        <v>0</v>
      </c>
      <c r="AS186" s="71">
        <f>SUM(AS187:AS198)</f>
        <v>0</v>
      </c>
      <c r="AT186" s="71">
        <f>SUM(AT187:AT198)</f>
        <v>0</v>
      </c>
      <c r="AU186" s="72"/>
      <c r="AV186" s="71">
        <f t="shared" ref="AV186" si="182">SUM(AV187:AV198)</f>
        <v>1314.3</v>
      </c>
      <c r="AW186" s="71">
        <f t="shared" ref="AW186:BF186" si="183">SUM(AW187:AW198)</f>
        <v>1314.3</v>
      </c>
      <c r="AX186" s="71">
        <f t="shared" si="183"/>
        <v>244.47900000000001</v>
      </c>
      <c r="AY186" s="71">
        <f t="shared" si="183"/>
        <v>18.601460853686376</v>
      </c>
      <c r="AZ186" s="71">
        <f t="shared" ref="AZ186" si="184">SUM(AZ187:AZ198)</f>
        <v>657.2</v>
      </c>
      <c r="BA186" s="71">
        <f t="shared" si="183"/>
        <v>657.2</v>
      </c>
      <c r="BB186" s="71">
        <f t="shared" si="183"/>
        <v>0</v>
      </c>
      <c r="BC186" s="71">
        <f t="shared" si="183"/>
        <v>0</v>
      </c>
      <c r="BD186" s="71">
        <f t="shared" ref="BD186" si="185">SUM(BD187:BD198)</f>
        <v>2098</v>
      </c>
      <c r="BE186" s="71">
        <f t="shared" si="183"/>
        <v>1790.77</v>
      </c>
      <c r="BF186" s="71">
        <f t="shared" si="183"/>
        <v>447.6</v>
      </c>
      <c r="BG186" s="72">
        <f>BF186/BE186*100</f>
        <v>24.994834624211933</v>
      </c>
      <c r="BH186" s="71">
        <f t="shared" ref="BH186" si="186">SUM(BH187:BH198)</f>
        <v>0</v>
      </c>
      <c r="BI186" s="71">
        <f t="shared" ref="BI186:BN186" si="187">SUM(BI187:BI198)</f>
        <v>0</v>
      </c>
      <c r="BJ186" s="71">
        <f t="shared" si="187"/>
        <v>0</v>
      </c>
      <c r="BK186" s="71">
        <f t="shared" si="187"/>
        <v>0</v>
      </c>
      <c r="BL186" s="71">
        <v>2838.7</v>
      </c>
      <c r="BM186" s="71">
        <f t="shared" si="187"/>
        <v>2838.7</v>
      </c>
      <c r="BN186" s="71">
        <f t="shared" si="187"/>
        <v>398.65874000000002</v>
      </c>
      <c r="BO186" s="71">
        <f t="shared" si="180"/>
        <v>14.043708035368304</v>
      </c>
      <c r="BP186" s="71">
        <f>SUM(BP187:BP198)</f>
        <v>30134.6</v>
      </c>
      <c r="BQ186" s="71">
        <f>SUM(BQ187:BQ198)</f>
        <v>30134.6</v>
      </c>
      <c r="BR186" s="71">
        <f>SUM(BR187:BR198)</f>
        <v>7522.4333299999998</v>
      </c>
      <c r="BS186" s="72">
        <f>BR186/BQ186*100</f>
        <v>24.962778102247913</v>
      </c>
      <c r="BT186" s="71">
        <f>SUM(BT187:BT198)</f>
        <v>1650.5</v>
      </c>
      <c r="BU186" s="71">
        <f>SUM(BU187:BU198)</f>
        <v>1650.5</v>
      </c>
      <c r="BV186" s="71">
        <f>SUM(BV187:BV198)</f>
        <v>9.6760000000000002</v>
      </c>
      <c r="BW186" s="72">
        <f>BV186/BU186*100</f>
        <v>0.58624659194183582</v>
      </c>
      <c r="BX186" s="71">
        <f>SUM(BX187:BX198)</f>
        <v>27.5</v>
      </c>
      <c r="BY186" s="71">
        <f>SUM(BY187:BY198)</f>
        <v>27.5</v>
      </c>
      <c r="BZ186" s="71">
        <f>SUM(BZ187:BZ198)</f>
        <v>0</v>
      </c>
      <c r="CA186" s="72">
        <f>BZ186/BY186*100</f>
        <v>0</v>
      </c>
      <c r="CB186" s="71"/>
      <c r="CC186" s="71"/>
      <c r="CD186" s="71"/>
      <c r="CE186" s="72"/>
    </row>
    <row r="187" spans="1:83" ht="24" customHeight="1" x14ac:dyDescent="0.25">
      <c r="A187" s="16" t="s">
        <v>186</v>
      </c>
      <c r="B187" s="77">
        <f t="shared" si="152"/>
        <v>491533.2</v>
      </c>
      <c r="C187" s="77">
        <f t="shared" si="153"/>
        <v>525036.86999999988</v>
      </c>
      <c r="D187" s="77">
        <f t="shared" si="154"/>
        <v>525036.86999999988</v>
      </c>
      <c r="E187" s="77"/>
      <c r="F187" s="77">
        <f t="shared" si="155"/>
        <v>89846.819030000028</v>
      </c>
      <c r="G187" s="73">
        <f t="shared" si="181"/>
        <v>17.112478030352428</v>
      </c>
      <c r="H187" s="73">
        <v>5923.5</v>
      </c>
      <c r="I187" s="73">
        <v>42248.1</v>
      </c>
      <c r="J187" s="73">
        <v>3619.0316200000002</v>
      </c>
      <c r="K187" s="73">
        <f>J187/I187*100</f>
        <v>8.5661405364974996</v>
      </c>
      <c r="L187" s="73">
        <v>152.4</v>
      </c>
      <c r="M187" s="73">
        <v>229.2</v>
      </c>
      <c r="N187" s="73">
        <v>0</v>
      </c>
      <c r="O187" s="72">
        <f>N187/M187*100</f>
        <v>0</v>
      </c>
      <c r="P187" s="73">
        <v>500.7</v>
      </c>
      <c r="Q187" s="73"/>
      <c r="R187" s="73"/>
      <c r="S187" s="73"/>
      <c r="T187" s="73">
        <v>264.10000000000002</v>
      </c>
      <c r="U187" s="73">
        <v>264.10000000000002</v>
      </c>
      <c r="V187" s="73">
        <v>44.016660000000002</v>
      </c>
      <c r="W187" s="73">
        <f>V187/U187*100</f>
        <v>16.666664142370312</v>
      </c>
      <c r="X187" s="73">
        <v>105.6</v>
      </c>
      <c r="Y187" s="73">
        <v>89.9</v>
      </c>
      <c r="Z187" s="73">
        <v>0</v>
      </c>
      <c r="AA187" s="73">
        <f>Z187/Y187*100</f>
        <v>0</v>
      </c>
      <c r="AB187" s="73">
        <v>2262.6</v>
      </c>
      <c r="AC187" s="73">
        <v>188.5</v>
      </c>
      <c r="AD187" s="73">
        <v>0</v>
      </c>
      <c r="AE187" s="73">
        <f>AD187/AC187*100</f>
        <v>0</v>
      </c>
      <c r="AF187" s="73">
        <v>108362.7</v>
      </c>
      <c r="AG187" s="73">
        <v>108362.7</v>
      </c>
      <c r="AH187" s="73">
        <v>16523.34086</v>
      </c>
      <c r="AI187" s="73">
        <f>AH187/AG187*100</f>
        <v>15.248181209955087</v>
      </c>
      <c r="AJ187" s="73">
        <v>336108</v>
      </c>
      <c r="AK187" s="73">
        <v>336108</v>
      </c>
      <c r="AL187" s="73">
        <v>61177.782890000002</v>
      </c>
      <c r="AM187" s="73">
        <f>AL187/AK187*100</f>
        <v>18.201822893236699</v>
      </c>
      <c r="AN187" s="73">
        <v>1971.5</v>
      </c>
      <c r="AO187" s="73">
        <v>1971.5</v>
      </c>
      <c r="AP187" s="73">
        <v>258.45867000000004</v>
      </c>
      <c r="AQ187" s="74">
        <f>AP187/AO187*100</f>
        <v>13.109747400456506</v>
      </c>
      <c r="AR187" s="74"/>
      <c r="AS187" s="74"/>
      <c r="AT187" s="73"/>
      <c r="AU187" s="73"/>
      <c r="AV187" s="73">
        <v>1314.3</v>
      </c>
      <c r="AW187" s="73">
        <v>1314.3</v>
      </c>
      <c r="AX187" s="73">
        <v>244.47900000000001</v>
      </c>
      <c r="AY187" s="73">
        <f>AX187/AW187*100</f>
        <v>18.601460853686376</v>
      </c>
      <c r="AZ187" s="73">
        <v>657.2</v>
      </c>
      <c r="BA187" s="73">
        <v>657.2</v>
      </c>
      <c r="BB187" s="73">
        <v>0</v>
      </c>
      <c r="BC187" s="73">
        <f>BB187/BA187*100</f>
        <v>0</v>
      </c>
      <c r="BD187" s="73">
        <v>2098</v>
      </c>
      <c r="BE187" s="73">
        <v>1790.77</v>
      </c>
      <c r="BF187" s="73">
        <v>447.6</v>
      </c>
      <c r="BG187" s="73">
        <f>BF187/BE187*100</f>
        <v>24.994834624211933</v>
      </c>
      <c r="BH187" s="73"/>
      <c r="BI187" s="73"/>
      <c r="BJ187" s="73"/>
      <c r="BK187" s="73"/>
      <c r="BL187" s="73"/>
      <c r="BM187" s="73"/>
      <c r="BN187" s="73"/>
      <c r="BO187" s="74"/>
      <c r="BP187" s="73">
        <v>30134.6</v>
      </c>
      <c r="BQ187" s="73">
        <v>30134.6</v>
      </c>
      <c r="BR187" s="73">
        <v>7522.4333299999998</v>
      </c>
      <c r="BS187" s="73">
        <f>BR187/BQ187*100</f>
        <v>24.962778102247913</v>
      </c>
      <c r="BT187" s="73">
        <v>1650.5</v>
      </c>
      <c r="BU187" s="73">
        <v>1650.5</v>
      </c>
      <c r="BV187" s="73">
        <v>9.6760000000000002</v>
      </c>
      <c r="BW187" s="73">
        <f>BV187/BU187*100</f>
        <v>0.58624659194183582</v>
      </c>
      <c r="BX187" s="73">
        <v>27.5</v>
      </c>
      <c r="BY187" s="73">
        <v>27.5</v>
      </c>
      <c r="BZ187" s="73">
        <v>0</v>
      </c>
      <c r="CA187" s="73">
        <f>BZ187/BY187*100</f>
        <v>0</v>
      </c>
      <c r="CB187" s="73"/>
      <c r="CC187" s="73"/>
      <c r="CD187" s="73"/>
      <c r="CE187" s="73"/>
    </row>
    <row r="188" spans="1:83" ht="15.75" customHeight="1" x14ac:dyDescent="0.25">
      <c r="A188" s="16" t="s">
        <v>380</v>
      </c>
      <c r="B188" s="77">
        <f t="shared" si="152"/>
        <v>227.1</v>
      </c>
      <c r="C188" s="77">
        <f t="shared" si="153"/>
        <v>227.1</v>
      </c>
      <c r="D188" s="77">
        <f t="shared" si="154"/>
        <v>227.1</v>
      </c>
      <c r="E188" s="77"/>
      <c r="F188" s="77">
        <f t="shared" si="155"/>
        <v>32.864570000000001</v>
      </c>
      <c r="G188" s="74">
        <f t="shared" si="181"/>
        <v>14.471409070893879</v>
      </c>
      <c r="H188" s="74"/>
      <c r="I188" s="74"/>
      <c r="J188" s="74"/>
      <c r="K188" s="74"/>
      <c r="L188" s="74"/>
      <c r="M188" s="74"/>
      <c r="N188" s="74"/>
      <c r="O188" s="74"/>
      <c r="P188" s="74"/>
      <c r="Q188" s="74"/>
      <c r="R188" s="74"/>
      <c r="S188" s="74"/>
      <c r="T188" s="74"/>
      <c r="U188" s="74"/>
      <c r="V188" s="74"/>
      <c r="W188" s="74"/>
      <c r="X188" s="74"/>
      <c r="Y188" s="74"/>
      <c r="Z188" s="74"/>
      <c r="AA188" s="73"/>
      <c r="AB188" s="74"/>
      <c r="AC188" s="74"/>
      <c r="AD188" s="74"/>
      <c r="AE188" s="73"/>
      <c r="AF188" s="74"/>
      <c r="AG188" s="74"/>
      <c r="AH188" s="74"/>
      <c r="AI188" s="74"/>
      <c r="AJ188" s="74"/>
      <c r="AK188" s="74"/>
      <c r="AL188" s="74"/>
      <c r="AM188" s="74"/>
      <c r="AN188" s="74"/>
      <c r="AO188" s="74"/>
      <c r="AP188" s="74"/>
      <c r="AQ188" s="74"/>
      <c r="AR188" s="74"/>
      <c r="AS188" s="74"/>
      <c r="AT188" s="74"/>
      <c r="AU188" s="74"/>
      <c r="AV188" s="74"/>
      <c r="AW188" s="74"/>
      <c r="AX188" s="74"/>
      <c r="AY188" s="74"/>
      <c r="AZ188" s="74"/>
      <c r="BA188" s="74"/>
      <c r="BB188" s="74"/>
      <c r="BC188" s="74"/>
      <c r="BD188" s="74"/>
      <c r="BE188" s="74"/>
      <c r="BF188" s="74"/>
      <c r="BG188" s="73"/>
      <c r="BH188" s="74"/>
      <c r="BI188" s="74"/>
      <c r="BJ188" s="74"/>
      <c r="BK188" s="74"/>
      <c r="BL188" s="74">
        <v>227.1</v>
      </c>
      <c r="BM188" s="74">
        <v>227.1</v>
      </c>
      <c r="BN188" s="74">
        <v>32.864570000000001</v>
      </c>
      <c r="BO188" s="74">
        <f t="shared" ref="BO188:BO199" si="188">BN188/BM188*100</f>
        <v>14.471409070893879</v>
      </c>
      <c r="BP188" s="74"/>
      <c r="BQ188" s="74"/>
      <c r="BR188" s="74"/>
      <c r="BS188" s="74"/>
      <c r="BT188" s="74"/>
      <c r="BU188" s="74"/>
      <c r="BV188" s="74"/>
      <c r="BW188" s="73"/>
      <c r="BX188" s="74"/>
      <c r="BY188" s="74"/>
      <c r="BZ188" s="74"/>
      <c r="CA188" s="73"/>
      <c r="CB188" s="74"/>
      <c r="CC188" s="74"/>
      <c r="CD188" s="74"/>
      <c r="CE188" s="73"/>
    </row>
    <row r="189" spans="1:83" ht="15.75" customHeight="1" x14ac:dyDescent="0.25">
      <c r="A189" s="16" t="s">
        <v>381</v>
      </c>
      <c r="B189" s="77">
        <f t="shared" si="152"/>
        <v>227.1</v>
      </c>
      <c r="C189" s="77">
        <f t="shared" si="153"/>
        <v>227.1</v>
      </c>
      <c r="D189" s="77">
        <f t="shared" si="154"/>
        <v>227.1</v>
      </c>
      <c r="E189" s="77"/>
      <c r="F189" s="77">
        <f t="shared" si="155"/>
        <v>32.864570000000001</v>
      </c>
      <c r="G189" s="74">
        <f t="shared" si="181"/>
        <v>14.471409070893879</v>
      </c>
      <c r="H189" s="74"/>
      <c r="I189" s="74"/>
      <c r="J189" s="74"/>
      <c r="K189" s="74"/>
      <c r="L189" s="74"/>
      <c r="M189" s="74"/>
      <c r="N189" s="74"/>
      <c r="O189" s="74"/>
      <c r="P189" s="74"/>
      <c r="Q189" s="74"/>
      <c r="R189" s="74"/>
      <c r="S189" s="74"/>
      <c r="T189" s="74"/>
      <c r="U189" s="74"/>
      <c r="V189" s="74"/>
      <c r="W189" s="74"/>
      <c r="X189" s="74"/>
      <c r="Y189" s="74"/>
      <c r="Z189" s="74"/>
      <c r="AA189" s="73"/>
      <c r="AB189" s="74"/>
      <c r="AC189" s="74"/>
      <c r="AD189" s="74"/>
      <c r="AE189" s="73"/>
      <c r="AF189" s="74"/>
      <c r="AG189" s="74"/>
      <c r="AH189" s="74"/>
      <c r="AI189" s="74"/>
      <c r="AJ189" s="74"/>
      <c r="AK189" s="74"/>
      <c r="AL189" s="74"/>
      <c r="AM189" s="74"/>
      <c r="AN189" s="74"/>
      <c r="AO189" s="74"/>
      <c r="AP189" s="74"/>
      <c r="AQ189" s="74"/>
      <c r="AR189" s="74"/>
      <c r="AS189" s="74"/>
      <c r="AT189" s="74"/>
      <c r="AU189" s="74"/>
      <c r="AV189" s="74"/>
      <c r="AW189" s="74"/>
      <c r="AX189" s="74"/>
      <c r="AY189" s="74"/>
      <c r="AZ189" s="74"/>
      <c r="BA189" s="74"/>
      <c r="BB189" s="74"/>
      <c r="BC189" s="74"/>
      <c r="BD189" s="74"/>
      <c r="BE189" s="74"/>
      <c r="BF189" s="74"/>
      <c r="BG189" s="73"/>
      <c r="BH189" s="74"/>
      <c r="BI189" s="74"/>
      <c r="BJ189" s="74"/>
      <c r="BK189" s="74"/>
      <c r="BL189" s="74">
        <v>227.1</v>
      </c>
      <c r="BM189" s="74">
        <v>227.1</v>
      </c>
      <c r="BN189" s="74">
        <v>32.864570000000001</v>
      </c>
      <c r="BO189" s="74">
        <f t="shared" si="188"/>
        <v>14.471409070893879</v>
      </c>
      <c r="BP189" s="74"/>
      <c r="BQ189" s="74"/>
      <c r="BR189" s="74"/>
      <c r="BS189" s="74"/>
      <c r="BT189" s="74"/>
      <c r="BU189" s="74"/>
      <c r="BV189" s="74"/>
      <c r="BW189" s="73"/>
      <c r="BX189" s="74"/>
      <c r="BY189" s="74"/>
      <c r="BZ189" s="74"/>
      <c r="CA189" s="73"/>
      <c r="CB189" s="74"/>
      <c r="CC189" s="74"/>
      <c r="CD189" s="74"/>
      <c r="CE189" s="73"/>
    </row>
    <row r="190" spans="1:83" ht="15.75" customHeight="1" x14ac:dyDescent="0.25">
      <c r="A190" s="16" t="s">
        <v>382</v>
      </c>
      <c r="B190" s="77">
        <f t="shared" si="152"/>
        <v>227.1</v>
      </c>
      <c r="C190" s="77">
        <f t="shared" si="153"/>
        <v>227.1</v>
      </c>
      <c r="D190" s="77">
        <f t="shared" si="154"/>
        <v>227.1</v>
      </c>
      <c r="E190" s="77"/>
      <c r="F190" s="77">
        <f t="shared" si="155"/>
        <v>36.224170000000001</v>
      </c>
      <c r="G190" s="74">
        <f t="shared" si="181"/>
        <v>15.950757375605463</v>
      </c>
      <c r="H190" s="74"/>
      <c r="I190" s="74"/>
      <c r="J190" s="74"/>
      <c r="K190" s="74"/>
      <c r="L190" s="74"/>
      <c r="M190" s="74"/>
      <c r="N190" s="74"/>
      <c r="O190" s="74"/>
      <c r="P190" s="74"/>
      <c r="Q190" s="74"/>
      <c r="R190" s="74"/>
      <c r="S190" s="74"/>
      <c r="T190" s="74"/>
      <c r="U190" s="74"/>
      <c r="V190" s="74"/>
      <c r="W190" s="74"/>
      <c r="X190" s="74"/>
      <c r="Y190" s="74"/>
      <c r="Z190" s="74"/>
      <c r="AA190" s="73"/>
      <c r="AB190" s="74"/>
      <c r="AC190" s="74"/>
      <c r="AD190" s="74"/>
      <c r="AE190" s="73"/>
      <c r="AF190" s="74"/>
      <c r="AG190" s="74"/>
      <c r="AH190" s="74"/>
      <c r="AI190" s="74"/>
      <c r="AJ190" s="74"/>
      <c r="AK190" s="74"/>
      <c r="AL190" s="74"/>
      <c r="AM190" s="74"/>
      <c r="AN190" s="74"/>
      <c r="AO190" s="74"/>
      <c r="AP190" s="74"/>
      <c r="AQ190" s="74"/>
      <c r="AR190" s="74"/>
      <c r="AS190" s="74"/>
      <c r="AT190" s="74"/>
      <c r="AU190" s="74"/>
      <c r="AV190" s="74"/>
      <c r="AW190" s="74"/>
      <c r="AX190" s="74"/>
      <c r="AY190" s="74"/>
      <c r="AZ190" s="74"/>
      <c r="BA190" s="74"/>
      <c r="BB190" s="74"/>
      <c r="BC190" s="74"/>
      <c r="BD190" s="74"/>
      <c r="BE190" s="74"/>
      <c r="BF190" s="74"/>
      <c r="BG190" s="73"/>
      <c r="BH190" s="74"/>
      <c r="BI190" s="74"/>
      <c r="BJ190" s="74"/>
      <c r="BK190" s="74"/>
      <c r="BL190" s="74">
        <v>227.1</v>
      </c>
      <c r="BM190" s="74">
        <v>227.1</v>
      </c>
      <c r="BN190" s="74">
        <v>36.224170000000001</v>
      </c>
      <c r="BO190" s="74">
        <f t="shared" si="188"/>
        <v>15.950757375605463</v>
      </c>
      <c r="BP190" s="74"/>
      <c r="BQ190" s="74"/>
      <c r="BR190" s="74"/>
      <c r="BS190" s="74"/>
      <c r="BT190" s="74"/>
      <c r="BU190" s="74"/>
      <c r="BV190" s="74"/>
      <c r="BW190" s="73"/>
      <c r="BX190" s="74"/>
      <c r="BY190" s="74"/>
      <c r="BZ190" s="74"/>
      <c r="CA190" s="73"/>
      <c r="CB190" s="74"/>
      <c r="CC190" s="74"/>
      <c r="CD190" s="74"/>
      <c r="CE190" s="73"/>
    </row>
    <row r="191" spans="1:83" ht="15.75" customHeight="1" x14ac:dyDescent="0.25">
      <c r="A191" s="16" t="s">
        <v>383</v>
      </c>
      <c r="B191" s="77">
        <f t="shared" si="152"/>
        <v>227.1</v>
      </c>
      <c r="C191" s="77">
        <f t="shared" si="153"/>
        <v>227.1</v>
      </c>
      <c r="D191" s="77">
        <f t="shared" si="154"/>
        <v>227.1</v>
      </c>
      <c r="E191" s="77"/>
      <c r="F191" s="77">
        <f t="shared" si="155"/>
        <v>32.864580000000004</v>
      </c>
      <c r="G191" s="74">
        <f t="shared" si="181"/>
        <v>14.471413474240425</v>
      </c>
      <c r="H191" s="74"/>
      <c r="I191" s="74"/>
      <c r="J191" s="74"/>
      <c r="K191" s="74"/>
      <c r="L191" s="74"/>
      <c r="M191" s="74"/>
      <c r="N191" s="74"/>
      <c r="O191" s="74"/>
      <c r="P191" s="74"/>
      <c r="Q191" s="74"/>
      <c r="R191" s="74"/>
      <c r="S191" s="74"/>
      <c r="T191" s="74"/>
      <c r="U191" s="74"/>
      <c r="V191" s="74"/>
      <c r="W191" s="74"/>
      <c r="X191" s="74"/>
      <c r="Y191" s="74"/>
      <c r="Z191" s="74"/>
      <c r="AA191" s="73"/>
      <c r="AB191" s="74"/>
      <c r="AC191" s="74"/>
      <c r="AD191" s="74"/>
      <c r="AE191" s="73"/>
      <c r="AF191" s="74"/>
      <c r="AG191" s="74"/>
      <c r="AH191" s="74"/>
      <c r="AI191" s="74"/>
      <c r="AJ191" s="74"/>
      <c r="AK191" s="74"/>
      <c r="AL191" s="74"/>
      <c r="AM191" s="74"/>
      <c r="AN191" s="74"/>
      <c r="AO191" s="74"/>
      <c r="AP191" s="74"/>
      <c r="AQ191" s="74"/>
      <c r="AR191" s="74"/>
      <c r="AS191" s="74"/>
      <c r="AT191" s="74"/>
      <c r="AU191" s="74"/>
      <c r="AV191" s="74"/>
      <c r="AW191" s="74"/>
      <c r="AX191" s="74"/>
      <c r="AY191" s="74"/>
      <c r="AZ191" s="74"/>
      <c r="BA191" s="74"/>
      <c r="BB191" s="74"/>
      <c r="BC191" s="74"/>
      <c r="BD191" s="74"/>
      <c r="BE191" s="74"/>
      <c r="BF191" s="74"/>
      <c r="BG191" s="73"/>
      <c r="BH191" s="74"/>
      <c r="BI191" s="74"/>
      <c r="BJ191" s="74"/>
      <c r="BK191" s="74"/>
      <c r="BL191" s="74">
        <v>227.1</v>
      </c>
      <c r="BM191" s="74">
        <v>227.1</v>
      </c>
      <c r="BN191" s="74">
        <v>32.864580000000004</v>
      </c>
      <c r="BO191" s="74">
        <f t="shared" si="188"/>
        <v>14.471413474240425</v>
      </c>
      <c r="BP191" s="74"/>
      <c r="BQ191" s="74"/>
      <c r="BR191" s="74"/>
      <c r="BS191" s="74"/>
      <c r="BT191" s="74"/>
      <c r="BU191" s="74"/>
      <c r="BV191" s="74"/>
      <c r="BW191" s="73"/>
      <c r="BX191" s="74"/>
      <c r="BY191" s="74"/>
      <c r="BZ191" s="74"/>
      <c r="CA191" s="73"/>
      <c r="CB191" s="74"/>
      <c r="CC191" s="74"/>
      <c r="CD191" s="74"/>
      <c r="CE191" s="73"/>
    </row>
    <row r="192" spans="1:83" ht="15.75" customHeight="1" x14ac:dyDescent="0.25">
      <c r="A192" s="16" t="s">
        <v>384</v>
      </c>
      <c r="B192" s="77">
        <f t="shared" si="152"/>
        <v>227.1</v>
      </c>
      <c r="C192" s="77">
        <f t="shared" si="153"/>
        <v>227.1</v>
      </c>
      <c r="D192" s="77">
        <f t="shared" si="154"/>
        <v>227.1</v>
      </c>
      <c r="E192" s="77"/>
      <c r="F192" s="77">
        <f t="shared" si="155"/>
        <v>32.864609999999999</v>
      </c>
      <c r="G192" s="74">
        <f t="shared" si="181"/>
        <v>14.471426684280054</v>
      </c>
      <c r="H192" s="74"/>
      <c r="I192" s="74"/>
      <c r="J192" s="74"/>
      <c r="K192" s="74"/>
      <c r="L192" s="74"/>
      <c r="M192" s="74"/>
      <c r="N192" s="74"/>
      <c r="O192" s="74"/>
      <c r="P192" s="74"/>
      <c r="Q192" s="74"/>
      <c r="R192" s="74"/>
      <c r="S192" s="74"/>
      <c r="T192" s="74"/>
      <c r="U192" s="74"/>
      <c r="V192" s="74"/>
      <c r="W192" s="74"/>
      <c r="X192" s="74"/>
      <c r="Y192" s="74"/>
      <c r="Z192" s="74"/>
      <c r="AA192" s="73"/>
      <c r="AB192" s="74"/>
      <c r="AC192" s="74"/>
      <c r="AD192" s="74"/>
      <c r="AE192" s="73"/>
      <c r="AF192" s="74"/>
      <c r="AG192" s="74"/>
      <c r="AH192" s="74"/>
      <c r="AI192" s="74"/>
      <c r="AJ192" s="74"/>
      <c r="AK192" s="74"/>
      <c r="AL192" s="74"/>
      <c r="AM192" s="74"/>
      <c r="AN192" s="74"/>
      <c r="AO192" s="74"/>
      <c r="AP192" s="74"/>
      <c r="AQ192" s="74"/>
      <c r="AR192" s="74"/>
      <c r="AS192" s="74"/>
      <c r="AT192" s="74"/>
      <c r="AU192" s="74"/>
      <c r="AV192" s="74"/>
      <c r="AW192" s="74"/>
      <c r="AX192" s="74"/>
      <c r="AY192" s="74"/>
      <c r="AZ192" s="74"/>
      <c r="BA192" s="74"/>
      <c r="BB192" s="74"/>
      <c r="BC192" s="74"/>
      <c r="BD192" s="74"/>
      <c r="BE192" s="74"/>
      <c r="BF192" s="74"/>
      <c r="BG192" s="73"/>
      <c r="BH192" s="74"/>
      <c r="BI192" s="74"/>
      <c r="BJ192" s="74"/>
      <c r="BK192" s="74"/>
      <c r="BL192" s="74">
        <v>227.1</v>
      </c>
      <c r="BM192" s="74">
        <v>227.1</v>
      </c>
      <c r="BN192" s="74">
        <v>32.864609999999999</v>
      </c>
      <c r="BO192" s="74">
        <f t="shared" si="188"/>
        <v>14.471426684280054</v>
      </c>
      <c r="BP192" s="74"/>
      <c r="BQ192" s="74"/>
      <c r="BR192" s="74"/>
      <c r="BS192" s="74"/>
      <c r="BT192" s="74"/>
      <c r="BU192" s="74"/>
      <c r="BV192" s="74"/>
      <c r="BW192" s="73"/>
      <c r="BX192" s="74"/>
      <c r="BY192" s="74"/>
      <c r="BZ192" s="74"/>
      <c r="CA192" s="73"/>
      <c r="CB192" s="74"/>
      <c r="CC192" s="74"/>
      <c r="CD192" s="74"/>
      <c r="CE192" s="73"/>
    </row>
    <row r="193" spans="1:83" ht="15.75" customHeight="1" x14ac:dyDescent="0.25">
      <c r="A193" s="16" t="s">
        <v>385</v>
      </c>
      <c r="B193" s="77">
        <f t="shared" si="152"/>
        <v>227.1</v>
      </c>
      <c r="C193" s="77">
        <f t="shared" si="153"/>
        <v>227.1</v>
      </c>
      <c r="D193" s="77">
        <f t="shared" si="154"/>
        <v>227.1</v>
      </c>
      <c r="E193" s="77"/>
      <c r="F193" s="77">
        <f t="shared" si="155"/>
        <v>32.864580000000004</v>
      </c>
      <c r="G193" s="74">
        <f t="shared" si="181"/>
        <v>14.471413474240425</v>
      </c>
      <c r="H193" s="74"/>
      <c r="I193" s="74"/>
      <c r="J193" s="74"/>
      <c r="K193" s="74"/>
      <c r="L193" s="74"/>
      <c r="M193" s="74"/>
      <c r="N193" s="74"/>
      <c r="O193" s="74"/>
      <c r="P193" s="74"/>
      <c r="Q193" s="74"/>
      <c r="R193" s="74"/>
      <c r="S193" s="74"/>
      <c r="T193" s="74"/>
      <c r="U193" s="74"/>
      <c r="V193" s="74"/>
      <c r="W193" s="74"/>
      <c r="X193" s="74"/>
      <c r="Y193" s="74"/>
      <c r="Z193" s="74"/>
      <c r="AA193" s="73"/>
      <c r="AB193" s="74"/>
      <c r="AC193" s="74"/>
      <c r="AD193" s="74"/>
      <c r="AE193" s="73"/>
      <c r="AF193" s="74"/>
      <c r="AG193" s="74"/>
      <c r="AH193" s="74"/>
      <c r="AI193" s="74"/>
      <c r="AJ193" s="74"/>
      <c r="AK193" s="74"/>
      <c r="AL193" s="74"/>
      <c r="AM193" s="74"/>
      <c r="AN193" s="74"/>
      <c r="AO193" s="74"/>
      <c r="AP193" s="74"/>
      <c r="AQ193" s="74"/>
      <c r="AR193" s="74"/>
      <c r="AS193" s="74"/>
      <c r="AT193" s="74"/>
      <c r="AU193" s="74"/>
      <c r="AV193" s="74"/>
      <c r="AW193" s="74"/>
      <c r="AX193" s="74"/>
      <c r="AY193" s="74"/>
      <c r="AZ193" s="74"/>
      <c r="BA193" s="74"/>
      <c r="BB193" s="74"/>
      <c r="BC193" s="74"/>
      <c r="BD193" s="74"/>
      <c r="BE193" s="74"/>
      <c r="BF193" s="74"/>
      <c r="BG193" s="73"/>
      <c r="BH193" s="74"/>
      <c r="BI193" s="74"/>
      <c r="BJ193" s="74"/>
      <c r="BK193" s="74"/>
      <c r="BL193" s="74">
        <v>227.1</v>
      </c>
      <c r="BM193" s="74">
        <v>227.1</v>
      </c>
      <c r="BN193" s="74">
        <v>32.864580000000004</v>
      </c>
      <c r="BO193" s="74">
        <f t="shared" si="188"/>
        <v>14.471413474240425</v>
      </c>
      <c r="BP193" s="74"/>
      <c r="BQ193" s="74"/>
      <c r="BR193" s="74"/>
      <c r="BS193" s="74"/>
      <c r="BT193" s="74"/>
      <c r="BU193" s="74"/>
      <c r="BV193" s="74"/>
      <c r="BW193" s="73"/>
      <c r="BX193" s="74"/>
      <c r="BY193" s="74"/>
      <c r="BZ193" s="74"/>
      <c r="CA193" s="73"/>
      <c r="CB193" s="74"/>
      <c r="CC193" s="74"/>
      <c r="CD193" s="74"/>
      <c r="CE193" s="73"/>
    </row>
    <row r="194" spans="1:83" ht="15.75" customHeight="1" x14ac:dyDescent="0.25">
      <c r="A194" s="16" t="s">
        <v>386</v>
      </c>
      <c r="B194" s="77">
        <f t="shared" si="152"/>
        <v>227.1</v>
      </c>
      <c r="C194" s="77">
        <f t="shared" si="153"/>
        <v>227.1</v>
      </c>
      <c r="D194" s="77">
        <f t="shared" si="154"/>
        <v>227.1</v>
      </c>
      <c r="E194" s="77"/>
      <c r="F194" s="77">
        <f t="shared" si="155"/>
        <v>32.864570000000001</v>
      </c>
      <c r="G194" s="74">
        <f t="shared" si="181"/>
        <v>14.471409070893879</v>
      </c>
      <c r="H194" s="74"/>
      <c r="I194" s="74"/>
      <c r="J194" s="74"/>
      <c r="K194" s="74"/>
      <c r="L194" s="74"/>
      <c r="M194" s="74"/>
      <c r="N194" s="74"/>
      <c r="O194" s="74"/>
      <c r="P194" s="74"/>
      <c r="Q194" s="74"/>
      <c r="R194" s="74"/>
      <c r="S194" s="74"/>
      <c r="T194" s="74"/>
      <c r="U194" s="74"/>
      <c r="V194" s="74"/>
      <c r="W194" s="74"/>
      <c r="X194" s="74"/>
      <c r="Y194" s="74"/>
      <c r="Z194" s="74"/>
      <c r="AA194" s="73"/>
      <c r="AB194" s="74"/>
      <c r="AC194" s="74"/>
      <c r="AD194" s="74"/>
      <c r="AE194" s="73"/>
      <c r="AF194" s="74"/>
      <c r="AG194" s="74"/>
      <c r="AH194" s="74"/>
      <c r="AI194" s="74"/>
      <c r="AJ194" s="74"/>
      <c r="AK194" s="74"/>
      <c r="AL194" s="74"/>
      <c r="AM194" s="74"/>
      <c r="AN194" s="74"/>
      <c r="AO194" s="74"/>
      <c r="AP194" s="74"/>
      <c r="AQ194" s="74"/>
      <c r="AR194" s="74"/>
      <c r="AS194" s="74"/>
      <c r="AT194" s="74"/>
      <c r="AU194" s="74"/>
      <c r="AV194" s="74"/>
      <c r="AW194" s="74"/>
      <c r="AX194" s="74"/>
      <c r="AY194" s="74"/>
      <c r="AZ194" s="74"/>
      <c r="BA194" s="74"/>
      <c r="BB194" s="74"/>
      <c r="BC194" s="74"/>
      <c r="BD194" s="74"/>
      <c r="BE194" s="74"/>
      <c r="BF194" s="74"/>
      <c r="BG194" s="73"/>
      <c r="BH194" s="74"/>
      <c r="BI194" s="74"/>
      <c r="BJ194" s="74"/>
      <c r="BK194" s="74"/>
      <c r="BL194" s="74">
        <v>227.1</v>
      </c>
      <c r="BM194" s="74">
        <v>227.1</v>
      </c>
      <c r="BN194" s="74">
        <v>32.864570000000001</v>
      </c>
      <c r="BO194" s="74">
        <f t="shared" si="188"/>
        <v>14.471409070893879</v>
      </c>
      <c r="BP194" s="74"/>
      <c r="BQ194" s="74"/>
      <c r="BR194" s="74"/>
      <c r="BS194" s="74"/>
      <c r="BT194" s="74"/>
      <c r="BU194" s="74"/>
      <c r="BV194" s="74"/>
      <c r="BW194" s="73"/>
      <c r="BX194" s="74"/>
      <c r="BY194" s="74"/>
      <c r="BZ194" s="74"/>
      <c r="CA194" s="73"/>
      <c r="CB194" s="74"/>
      <c r="CC194" s="74"/>
      <c r="CD194" s="74"/>
      <c r="CE194" s="73"/>
    </row>
    <row r="195" spans="1:83" ht="15.75" customHeight="1" x14ac:dyDescent="0.25">
      <c r="A195" s="16" t="s">
        <v>387</v>
      </c>
      <c r="B195" s="77">
        <f t="shared" si="152"/>
        <v>227.1</v>
      </c>
      <c r="C195" s="77">
        <f t="shared" si="153"/>
        <v>227.1</v>
      </c>
      <c r="D195" s="77">
        <f t="shared" si="154"/>
        <v>227.1</v>
      </c>
      <c r="E195" s="77"/>
      <c r="F195" s="77">
        <f t="shared" si="155"/>
        <v>31.162860000000002</v>
      </c>
      <c r="G195" s="74">
        <f t="shared" si="181"/>
        <v>13.722087186261561</v>
      </c>
      <c r="H195" s="74"/>
      <c r="I195" s="74"/>
      <c r="J195" s="74"/>
      <c r="K195" s="74"/>
      <c r="L195" s="74"/>
      <c r="M195" s="74"/>
      <c r="N195" s="74"/>
      <c r="O195" s="74"/>
      <c r="P195" s="74"/>
      <c r="Q195" s="74"/>
      <c r="R195" s="74"/>
      <c r="S195" s="74"/>
      <c r="T195" s="74"/>
      <c r="U195" s="74"/>
      <c r="V195" s="74"/>
      <c r="W195" s="74"/>
      <c r="X195" s="74"/>
      <c r="Y195" s="74"/>
      <c r="Z195" s="74"/>
      <c r="AA195" s="73"/>
      <c r="AB195" s="74"/>
      <c r="AC195" s="74"/>
      <c r="AD195" s="74"/>
      <c r="AE195" s="73"/>
      <c r="AF195" s="74"/>
      <c r="AG195" s="74"/>
      <c r="AH195" s="74"/>
      <c r="AI195" s="74"/>
      <c r="AJ195" s="74"/>
      <c r="AK195" s="74"/>
      <c r="AL195" s="74"/>
      <c r="AM195" s="74"/>
      <c r="AN195" s="74"/>
      <c r="AO195" s="74"/>
      <c r="AP195" s="74"/>
      <c r="AQ195" s="74"/>
      <c r="AR195" s="74"/>
      <c r="AS195" s="74"/>
      <c r="AT195" s="74"/>
      <c r="AU195" s="74"/>
      <c r="AV195" s="74"/>
      <c r="AW195" s="74"/>
      <c r="AX195" s="74"/>
      <c r="AY195" s="74"/>
      <c r="AZ195" s="74"/>
      <c r="BA195" s="74"/>
      <c r="BB195" s="74"/>
      <c r="BC195" s="74"/>
      <c r="BD195" s="74"/>
      <c r="BE195" s="74"/>
      <c r="BF195" s="74"/>
      <c r="BG195" s="73"/>
      <c r="BH195" s="74"/>
      <c r="BI195" s="74"/>
      <c r="BJ195" s="74"/>
      <c r="BK195" s="74"/>
      <c r="BL195" s="74">
        <v>227.1</v>
      </c>
      <c r="BM195" s="74">
        <v>227.1</v>
      </c>
      <c r="BN195" s="74">
        <v>31.162860000000002</v>
      </c>
      <c r="BO195" s="74">
        <f t="shared" si="188"/>
        <v>13.722087186261561</v>
      </c>
      <c r="BP195" s="74"/>
      <c r="BQ195" s="74"/>
      <c r="BR195" s="74"/>
      <c r="BS195" s="74"/>
      <c r="BT195" s="74"/>
      <c r="BU195" s="74"/>
      <c r="BV195" s="74"/>
      <c r="BW195" s="73"/>
      <c r="BX195" s="74"/>
      <c r="BY195" s="74"/>
      <c r="BZ195" s="74"/>
      <c r="CA195" s="73"/>
      <c r="CB195" s="74"/>
      <c r="CC195" s="74"/>
      <c r="CD195" s="74"/>
      <c r="CE195" s="73"/>
    </row>
    <row r="196" spans="1:83" ht="15.75" customHeight="1" x14ac:dyDescent="0.25">
      <c r="A196" s="16" t="s">
        <v>237</v>
      </c>
      <c r="B196" s="77">
        <f t="shared" si="152"/>
        <v>567.70000000000005</v>
      </c>
      <c r="C196" s="77">
        <f t="shared" si="153"/>
        <v>567.70000000000005</v>
      </c>
      <c r="D196" s="77">
        <f t="shared" si="154"/>
        <v>567.70000000000005</v>
      </c>
      <c r="E196" s="77"/>
      <c r="F196" s="77">
        <f t="shared" si="155"/>
        <v>68.355039999999988</v>
      </c>
      <c r="G196" s="74">
        <f t="shared" si="181"/>
        <v>12.040697551523689</v>
      </c>
      <c r="H196" s="74"/>
      <c r="I196" s="74"/>
      <c r="J196" s="74"/>
      <c r="K196" s="74"/>
      <c r="L196" s="74"/>
      <c r="M196" s="74"/>
      <c r="N196" s="74"/>
      <c r="O196" s="74"/>
      <c r="P196" s="74"/>
      <c r="Q196" s="74"/>
      <c r="R196" s="74"/>
      <c r="S196" s="74"/>
      <c r="T196" s="74"/>
      <c r="U196" s="74"/>
      <c r="V196" s="74"/>
      <c r="W196" s="74"/>
      <c r="X196" s="74"/>
      <c r="Y196" s="74"/>
      <c r="Z196" s="74"/>
      <c r="AA196" s="73"/>
      <c r="AB196" s="74"/>
      <c r="AC196" s="74"/>
      <c r="AD196" s="74"/>
      <c r="AE196" s="73"/>
      <c r="AF196" s="74"/>
      <c r="AG196" s="74"/>
      <c r="AH196" s="74"/>
      <c r="AI196" s="74"/>
      <c r="AJ196" s="74"/>
      <c r="AK196" s="74"/>
      <c r="AL196" s="74"/>
      <c r="AM196" s="74"/>
      <c r="AN196" s="74"/>
      <c r="AO196" s="74"/>
      <c r="AP196" s="74"/>
      <c r="AQ196" s="74"/>
      <c r="AR196" s="74"/>
      <c r="AS196" s="74"/>
      <c r="AT196" s="74"/>
      <c r="AU196" s="74"/>
      <c r="AV196" s="74"/>
      <c r="AW196" s="74"/>
      <c r="AX196" s="74"/>
      <c r="AY196" s="74"/>
      <c r="AZ196" s="74"/>
      <c r="BA196" s="74"/>
      <c r="BB196" s="74"/>
      <c r="BC196" s="74"/>
      <c r="BD196" s="74"/>
      <c r="BE196" s="74"/>
      <c r="BF196" s="74"/>
      <c r="BG196" s="73"/>
      <c r="BH196" s="74"/>
      <c r="BI196" s="74"/>
      <c r="BJ196" s="74"/>
      <c r="BK196" s="74"/>
      <c r="BL196" s="74">
        <v>567.70000000000005</v>
      </c>
      <c r="BM196" s="74">
        <v>567.70000000000005</v>
      </c>
      <c r="BN196" s="74">
        <v>68.355039999999988</v>
      </c>
      <c r="BO196" s="74">
        <f t="shared" si="188"/>
        <v>12.040697551523689</v>
      </c>
      <c r="BP196" s="74"/>
      <c r="BQ196" s="74"/>
      <c r="BR196" s="74"/>
      <c r="BS196" s="74"/>
      <c r="BT196" s="74"/>
      <c r="BU196" s="74"/>
      <c r="BV196" s="74"/>
      <c r="BW196" s="73"/>
      <c r="BX196" s="74"/>
      <c r="BY196" s="74"/>
      <c r="BZ196" s="74"/>
      <c r="CA196" s="73"/>
      <c r="CB196" s="74"/>
      <c r="CC196" s="74"/>
      <c r="CD196" s="74"/>
      <c r="CE196" s="73"/>
    </row>
    <row r="197" spans="1:83" ht="15.75" customHeight="1" x14ac:dyDescent="0.25">
      <c r="A197" s="16" t="s">
        <v>388</v>
      </c>
      <c r="B197" s="77">
        <f t="shared" si="152"/>
        <v>227.1</v>
      </c>
      <c r="C197" s="77">
        <f t="shared" si="153"/>
        <v>227.1</v>
      </c>
      <c r="D197" s="77">
        <f t="shared" si="154"/>
        <v>227.1</v>
      </c>
      <c r="E197" s="77"/>
      <c r="F197" s="77">
        <f t="shared" si="155"/>
        <v>32.86459</v>
      </c>
      <c r="G197" s="74">
        <f t="shared" si="181"/>
        <v>14.471417877586967</v>
      </c>
      <c r="H197" s="74"/>
      <c r="I197" s="74"/>
      <c r="J197" s="74"/>
      <c r="K197" s="74"/>
      <c r="L197" s="74"/>
      <c r="M197" s="74"/>
      <c r="N197" s="74"/>
      <c r="O197" s="74"/>
      <c r="P197" s="74"/>
      <c r="Q197" s="74"/>
      <c r="R197" s="74"/>
      <c r="S197" s="74"/>
      <c r="T197" s="74"/>
      <c r="U197" s="74"/>
      <c r="V197" s="74"/>
      <c r="W197" s="74"/>
      <c r="X197" s="74"/>
      <c r="Y197" s="74"/>
      <c r="Z197" s="74"/>
      <c r="AA197" s="73"/>
      <c r="AB197" s="74"/>
      <c r="AC197" s="74"/>
      <c r="AD197" s="74"/>
      <c r="AE197" s="73"/>
      <c r="AF197" s="74"/>
      <c r="AG197" s="74"/>
      <c r="AH197" s="74"/>
      <c r="AI197" s="74"/>
      <c r="AJ197" s="74"/>
      <c r="AK197" s="74"/>
      <c r="AL197" s="74"/>
      <c r="AM197" s="74"/>
      <c r="AN197" s="74"/>
      <c r="AO197" s="74"/>
      <c r="AP197" s="74"/>
      <c r="AQ197" s="74"/>
      <c r="AR197" s="74"/>
      <c r="AS197" s="74"/>
      <c r="AT197" s="74"/>
      <c r="AU197" s="74"/>
      <c r="AV197" s="74"/>
      <c r="AW197" s="74"/>
      <c r="AX197" s="74"/>
      <c r="AY197" s="74"/>
      <c r="AZ197" s="74"/>
      <c r="BA197" s="74"/>
      <c r="BB197" s="74"/>
      <c r="BC197" s="74"/>
      <c r="BD197" s="74"/>
      <c r="BE197" s="74"/>
      <c r="BF197" s="74"/>
      <c r="BG197" s="73"/>
      <c r="BH197" s="74"/>
      <c r="BI197" s="74"/>
      <c r="BJ197" s="74"/>
      <c r="BK197" s="74"/>
      <c r="BL197" s="74">
        <v>227.1</v>
      </c>
      <c r="BM197" s="74">
        <v>227.1</v>
      </c>
      <c r="BN197" s="74">
        <v>32.86459</v>
      </c>
      <c r="BO197" s="74">
        <f t="shared" si="188"/>
        <v>14.471417877586967</v>
      </c>
      <c r="BP197" s="74"/>
      <c r="BQ197" s="74"/>
      <c r="BR197" s="74"/>
      <c r="BS197" s="74"/>
      <c r="BT197" s="74"/>
      <c r="BU197" s="74"/>
      <c r="BV197" s="74"/>
      <c r="BW197" s="73"/>
      <c r="BX197" s="74"/>
      <c r="BY197" s="74"/>
      <c r="BZ197" s="74"/>
      <c r="CA197" s="73"/>
      <c r="CB197" s="74"/>
      <c r="CC197" s="74"/>
      <c r="CD197" s="74"/>
      <c r="CE197" s="73"/>
    </row>
    <row r="198" spans="1:83" ht="15.75" customHeight="1" x14ac:dyDescent="0.25">
      <c r="A198" s="16" t="s">
        <v>389</v>
      </c>
      <c r="B198" s="77">
        <f t="shared" si="152"/>
        <v>227.1</v>
      </c>
      <c r="C198" s="77">
        <f t="shared" si="153"/>
        <v>227.1</v>
      </c>
      <c r="D198" s="77">
        <f t="shared" si="154"/>
        <v>227.1</v>
      </c>
      <c r="E198" s="77"/>
      <c r="F198" s="77">
        <f t="shared" si="155"/>
        <v>32.864599999999996</v>
      </c>
      <c r="G198" s="74">
        <f t="shared" si="181"/>
        <v>14.471422280933508</v>
      </c>
      <c r="H198" s="74"/>
      <c r="I198" s="74"/>
      <c r="J198" s="74"/>
      <c r="K198" s="74"/>
      <c r="L198" s="74"/>
      <c r="M198" s="74"/>
      <c r="N198" s="74"/>
      <c r="O198" s="73"/>
      <c r="P198" s="74"/>
      <c r="Q198" s="74"/>
      <c r="R198" s="74"/>
      <c r="S198" s="73"/>
      <c r="T198" s="74"/>
      <c r="U198" s="74"/>
      <c r="V198" s="74"/>
      <c r="W198" s="74"/>
      <c r="X198" s="74"/>
      <c r="Y198" s="74"/>
      <c r="Z198" s="74"/>
      <c r="AA198" s="73"/>
      <c r="AB198" s="74"/>
      <c r="AC198" s="74"/>
      <c r="AD198" s="74"/>
      <c r="AE198" s="73"/>
      <c r="AF198" s="74"/>
      <c r="AG198" s="74"/>
      <c r="AH198" s="74"/>
      <c r="AI198" s="74"/>
      <c r="AJ198" s="74"/>
      <c r="AK198" s="74"/>
      <c r="AL198" s="74"/>
      <c r="AM198" s="74"/>
      <c r="AN198" s="74"/>
      <c r="AO198" s="74"/>
      <c r="AP198" s="74"/>
      <c r="AQ198" s="74"/>
      <c r="AR198" s="74"/>
      <c r="AS198" s="74"/>
      <c r="AT198" s="74"/>
      <c r="AU198" s="74"/>
      <c r="AV198" s="74"/>
      <c r="AW198" s="74"/>
      <c r="AX198" s="74"/>
      <c r="AY198" s="74"/>
      <c r="AZ198" s="74"/>
      <c r="BA198" s="74"/>
      <c r="BB198" s="74"/>
      <c r="BC198" s="74"/>
      <c r="BD198" s="74"/>
      <c r="BE198" s="74"/>
      <c r="BF198" s="74"/>
      <c r="BG198" s="73"/>
      <c r="BH198" s="74"/>
      <c r="BI198" s="74"/>
      <c r="BJ198" s="74"/>
      <c r="BK198" s="74"/>
      <c r="BL198" s="74">
        <v>227.1</v>
      </c>
      <c r="BM198" s="74">
        <v>227.1</v>
      </c>
      <c r="BN198" s="74">
        <v>32.864599999999996</v>
      </c>
      <c r="BO198" s="74">
        <f t="shared" si="188"/>
        <v>14.471422280933508</v>
      </c>
      <c r="BP198" s="74"/>
      <c r="BQ198" s="74"/>
      <c r="BR198" s="74"/>
      <c r="BS198" s="74"/>
      <c r="BT198" s="74"/>
      <c r="BU198" s="74"/>
      <c r="BV198" s="74"/>
      <c r="BW198" s="73"/>
      <c r="BX198" s="74"/>
      <c r="BY198" s="74"/>
      <c r="BZ198" s="74"/>
      <c r="CA198" s="73"/>
      <c r="CB198" s="74"/>
      <c r="CC198" s="74"/>
      <c r="CD198" s="74"/>
      <c r="CE198" s="73"/>
    </row>
    <row r="199" spans="1:83" s="5" customFormat="1" ht="30.75" customHeight="1" x14ac:dyDescent="0.25">
      <c r="A199" s="80" t="s">
        <v>213</v>
      </c>
      <c r="B199" s="76">
        <f t="shared" si="152"/>
        <v>180867.20000000004</v>
      </c>
      <c r="C199" s="76">
        <f t="shared" si="153"/>
        <v>194036.20000000004</v>
      </c>
      <c r="D199" s="76">
        <f t="shared" si="154"/>
        <v>194036.20000000004</v>
      </c>
      <c r="E199" s="76"/>
      <c r="F199" s="76">
        <f t="shared" si="155"/>
        <v>37776.244719999995</v>
      </c>
      <c r="G199" s="72">
        <f t="shared" si="181"/>
        <v>19.468658281289773</v>
      </c>
      <c r="H199" s="72">
        <f>SUM(H200:H202)</f>
        <v>1743.2</v>
      </c>
      <c r="I199" s="72">
        <f>SUM(I200:I202)</f>
        <v>16012.7</v>
      </c>
      <c r="J199" s="72">
        <f>SUM(J200:J202)</f>
        <v>2310.5868999999998</v>
      </c>
      <c r="K199" s="72">
        <f>J199/I199*100</f>
        <v>14.429714539084598</v>
      </c>
      <c r="L199" s="72">
        <f>SUM(L200:L202)</f>
        <v>54.1</v>
      </c>
      <c r="M199" s="72">
        <f>SUM(M200:M202)</f>
        <v>81.5</v>
      </c>
      <c r="N199" s="72">
        <f>SUM(N200:N202)</f>
        <v>7.6443999999999992</v>
      </c>
      <c r="O199" s="72">
        <f t="shared" ref="O199:O203" si="189">N199/M199*100</f>
        <v>9.3796319018404883</v>
      </c>
      <c r="P199" s="72">
        <f>SUM(P200:P202)</f>
        <v>37.700000000000003</v>
      </c>
      <c r="Q199" s="72">
        <f>SUM(Q200:Q202)</f>
        <v>0</v>
      </c>
      <c r="R199" s="72">
        <f>SUM(R200:R202)</f>
        <v>0</v>
      </c>
      <c r="S199" s="72"/>
      <c r="T199" s="72">
        <f>SUM(T200:T202)</f>
        <v>67.599999999999994</v>
      </c>
      <c r="U199" s="72">
        <f>SUM(U200:U202)</f>
        <v>67.599999999999994</v>
      </c>
      <c r="V199" s="72">
        <f>SUM(V200:V202)</f>
        <v>13.519</v>
      </c>
      <c r="W199" s="72">
        <f>V199/U199*100</f>
        <v>19.998520710059172</v>
      </c>
      <c r="X199" s="72">
        <f>SUM(X200:X202)</f>
        <v>39.200000000000003</v>
      </c>
      <c r="Y199" s="72">
        <f>SUM(Y200:Y202)</f>
        <v>32.700000000000003</v>
      </c>
      <c r="Z199" s="72">
        <f>SUM(Z200:Z202)</f>
        <v>0</v>
      </c>
      <c r="AA199" s="72">
        <f>Z199/Y199*100</f>
        <v>0</v>
      </c>
      <c r="AB199" s="72">
        <f>SUM(AB200:AB202)</f>
        <v>1182.2</v>
      </c>
      <c r="AC199" s="72">
        <f>SUM(AC200:AC202)</f>
        <v>98.5</v>
      </c>
      <c r="AD199" s="72">
        <f>SUM(AD200:AD202)</f>
        <v>0</v>
      </c>
      <c r="AE199" s="72">
        <f>AD199/AC199*100</f>
        <v>0</v>
      </c>
      <c r="AF199" s="72">
        <f>SUM(AF200:AF202)</f>
        <v>17087</v>
      </c>
      <c r="AG199" s="72">
        <f>SUM(AG200:AG202)</f>
        <v>17087</v>
      </c>
      <c r="AH199" s="72">
        <f>SUM(AH200:AH202)</f>
        <v>3710.0076800000002</v>
      </c>
      <c r="AI199" s="72">
        <f>AH199/AG199*100</f>
        <v>21.712457891964654</v>
      </c>
      <c r="AJ199" s="72">
        <f>SUM(AJ200:AJ202)</f>
        <v>143995.29999999999</v>
      </c>
      <c r="AK199" s="72">
        <f>SUM(AK200:AK202)</f>
        <v>143995.29999999999</v>
      </c>
      <c r="AL199" s="72">
        <f>SUM(AL200:AL202)</f>
        <v>28023.932850000001</v>
      </c>
      <c r="AM199" s="72">
        <f>AL199/AK199*100</f>
        <v>19.461699687420356</v>
      </c>
      <c r="AN199" s="72">
        <f>SUM(AN200:AN202)</f>
        <v>657.2</v>
      </c>
      <c r="AO199" s="72">
        <f>SUM(AO200:AO202)</f>
        <v>657.2</v>
      </c>
      <c r="AP199" s="72">
        <f>SUM(AP200:AP202)</f>
        <v>73.912700000000001</v>
      </c>
      <c r="AQ199" s="71">
        <f>AP199/AO199*100</f>
        <v>11.24660681679854</v>
      </c>
      <c r="AR199" s="72">
        <f t="shared" ref="AR199" si="190">SUM(AR200:AR202)</f>
        <v>0</v>
      </c>
      <c r="AS199" s="72">
        <f t="shared" ref="AS199:BF199" si="191">SUM(AS200:AS202)</f>
        <v>0</v>
      </c>
      <c r="AT199" s="72">
        <f t="shared" si="191"/>
        <v>0</v>
      </c>
      <c r="AU199" s="72">
        <f t="shared" si="191"/>
        <v>0</v>
      </c>
      <c r="AV199" s="72">
        <f t="shared" ref="AV199" si="192">SUM(AV200:AV202)</f>
        <v>657.2</v>
      </c>
      <c r="AW199" s="72">
        <f t="shared" si="191"/>
        <v>657.2</v>
      </c>
      <c r="AX199" s="72">
        <f t="shared" si="191"/>
        <v>119.15824000000001</v>
      </c>
      <c r="AY199" s="72">
        <f t="shared" si="191"/>
        <v>18.131199026171636</v>
      </c>
      <c r="AZ199" s="72">
        <f t="shared" ref="AZ199" si="193">SUM(AZ200:AZ202)</f>
        <v>657.2</v>
      </c>
      <c r="BA199" s="72">
        <f t="shared" si="191"/>
        <v>657.2</v>
      </c>
      <c r="BB199" s="72">
        <f t="shared" si="191"/>
        <v>106.77664999999999</v>
      </c>
      <c r="BC199" s="72">
        <f t="shared" si="191"/>
        <v>16.247207851491172</v>
      </c>
      <c r="BD199" s="72">
        <f t="shared" ref="BD199" si="194">SUM(BD200:BD202)</f>
        <v>618.6</v>
      </c>
      <c r="BE199" s="72">
        <f t="shared" si="191"/>
        <v>618.6</v>
      </c>
      <c r="BF199" s="72">
        <f t="shared" si="191"/>
        <v>154.80000000000001</v>
      </c>
      <c r="BG199" s="72">
        <f>BF199/BE199*100</f>
        <v>25.024248302618819</v>
      </c>
      <c r="BH199" s="72">
        <f t="shared" ref="BH199" si="195">SUM(BH200:BH202)</f>
        <v>0</v>
      </c>
      <c r="BI199" s="72">
        <f t="shared" ref="BI199:BN199" si="196">SUM(BI200:BI202)</f>
        <v>0</v>
      </c>
      <c r="BJ199" s="72">
        <f t="shared" si="196"/>
        <v>0</v>
      </c>
      <c r="BK199" s="72">
        <f t="shared" si="196"/>
        <v>0</v>
      </c>
      <c r="BL199" s="72">
        <v>1702.6000000000001</v>
      </c>
      <c r="BM199" s="72">
        <f t="shared" si="196"/>
        <v>1702.6000000000001</v>
      </c>
      <c r="BN199" s="72">
        <f t="shared" si="196"/>
        <v>249.05630000000002</v>
      </c>
      <c r="BO199" s="71">
        <f t="shared" si="188"/>
        <v>14.627998355456363</v>
      </c>
      <c r="BP199" s="72">
        <f>SUM(BP200:BP202)</f>
        <v>12182.1</v>
      </c>
      <c r="BQ199" s="72">
        <f>SUM(BQ200:BQ202)</f>
        <v>12182.1</v>
      </c>
      <c r="BR199" s="72">
        <f>SUM(BR200:BR202)</f>
        <v>3006.85</v>
      </c>
      <c r="BS199" s="72">
        <f>BR199/BQ199*100</f>
        <v>24.682526001264151</v>
      </c>
      <c r="BT199" s="72">
        <f>SUM(BT200:BT202)</f>
        <v>180.4</v>
      </c>
      <c r="BU199" s="72">
        <f>SUM(BU200:BU202)</f>
        <v>180.4</v>
      </c>
      <c r="BV199" s="72">
        <f>SUM(BV200:BV202)</f>
        <v>0</v>
      </c>
      <c r="BW199" s="72">
        <f>BV199/BU199*100</f>
        <v>0</v>
      </c>
      <c r="BX199" s="72">
        <f>SUM(BX200:BX202)</f>
        <v>5.6</v>
      </c>
      <c r="BY199" s="72">
        <f>SUM(BY200:BY202)</f>
        <v>5.6</v>
      </c>
      <c r="BZ199" s="72">
        <f>SUM(BZ200:BZ202)</f>
        <v>0</v>
      </c>
      <c r="CA199" s="72">
        <f>BZ199/BY199*100</f>
        <v>0</v>
      </c>
      <c r="CB199" s="72"/>
      <c r="CC199" s="72"/>
      <c r="CD199" s="72"/>
      <c r="CE199" s="72"/>
    </row>
    <row r="200" spans="1:83" ht="31.5" x14ac:dyDescent="0.25">
      <c r="A200" s="16" t="s">
        <v>187</v>
      </c>
      <c r="B200" s="77">
        <f t="shared" si="152"/>
        <v>179164.60000000003</v>
      </c>
      <c r="C200" s="77">
        <f t="shared" si="153"/>
        <v>192333.60000000003</v>
      </c>
      <c r="D200" s="77">
        <f t="shared" si="154"/>
        <v>192333.60000000003</v>
      </c>
      <c r="E200" s="77"/>
      <c r="F200" s="77">
        <f t="shared" si="155"/>
        <v>37527.188419999999</v>
      </c>
      <c r="G200" s="73">
        <f t="shared" si="181"/>
        <v>19.511509387855263</v>
      </c>
      <c r="H200" s="73">
        <v>1743.2</v>
      </c>
      <c r="I200" s="73">
        <v>16012.7</v>
      </c>
      <c r="J200" s="73">
        <v>2310.5868999999998</v>
      </c>
      <c r="K200" s="73">
        <f>J200/I200*100</f>
        <v>14.429714539084598</v>
      </c>
      <c r="L200" s="73">
        <v>54.1</v>
      </c>
      <c r="M200" s="73">
        <v>81.5</v>
      </c>
      <c r="N200" s="73">
        <v>7.6443999999999992</v>
      </c>
      <c r="O200" s="73">
        <f t="shared" si="189"/>
        <v>9.3796319018404883</v>
      </c>
      <c r="P200" s="73">
        <v>37.700000000000003</v>
      </c>
      <c r="Q200" s="73"/>
      <c r="R200" s="73"/>
      <c r="S200" s="73"/>
      <c r="T200" s="73">
        <v>67.599999999999994</v>
      </c>
      <c r="U200" s="73">
        <v>67.599999999999994</v>
      </c>
      <c r="V200" s="73">
        <v>13.519</v>
      </c>
      <c r="W200" s="73">
        <f>V200/U200*100</f>
        <v>19.998520710059172</v>
      </c>
      <c r="X200" s="73">
        <v>39.200000000000003</v>
      </c>
      <c r="Y200" s="73">
        <v>32.700000000000003</v>
      </c>
      <c r="Z200" s="73">
        <v>0</v>
      </c>
      <c r="AA200" s="73">
        <f>Z200/Y200*100</f>
        <v>0</v>
      </c>
      <c r="AB200" s="73">
        <v>1182.2</v>
      </c>
      <c r="AC200" s="73">
        <v>98.5</v>
      </c>
      <c r="AD200" s="73">
        <v>0</v>
      </c>
      <c r="AE200" s="73">
        <f>AD200/AC200*100</f>
        <v>0</v>
      </c>
      <c r="AF200" s="73">
        <v>17087</v>
      </c>
      <c r="AG200" s="73">
        <v>17087</v>
      </c>
      <c r="AH200" s="73">
        <v>3710.0076800000002</v>
      </c>
      <c r="AI200" s="73">
        <f>AH200/AG200*100</f>
        <v>21.712457891964654</v>
      </c>
      <c r="AJ200" s="73">
        <v>143995.29999999999</v>
      </c>
      <c r="AK200" s="73">
        <v>143995.29999999999</v>
      </c>
      <c r="AL200" s="73">
        <v>28023.932850000001</v>
      </c>
      <c r="AM200" s="73">
        <f>AL200/AK200*100</f>
        <v>19.461699687420356</v>
      </c>
      <c r="AN200" s="73">
        <v>657.2</v>
      </c>
      <c r="AO200" s="73">
        <v>657.2</v>
      </c>
      <c r="AP200" s="73">
        <v>73.912700000000001</v>
      </c>
      <c r="AQ200" s="74">
        <f>AP200/AO200*100</f>
        <v>11.24660681679854</v>
      </c>
      <c r="AR200" s="73"/>
      <c r="AS200" s="73"/>
      <c r="AT200" s="73"/>
      <c r="AU200" s="73"/>
      <c r="AV200" s="73">
        <v>657.2</v>
      </c>
      <c r="AW200" s="73">
        <v>657.2</v>
      </c>
      <c r="AX200" s="73">
        <v>119.15824000000001</v>
      </c>
      <c r="AY200" s="73">
        <f>AX200/AW200*100</f>
        <v>18.131199026171636</v>
      </c>
      <c r="AZ200" s="73">
        <v>657.2</v>
      </c>
      <c r="BA200" s="73">
        <v>657.2</v>
      </c>
      <c r="BB200" s="73">
        <v>106.77664999999999</v>
      </c>
      <c r="BC200" s="73">
        <f>BB200/BA200*100</f>
        <v>16.247207851491172</v>
      </c>
      <c r="BD200" s="73">
        <v>618.6</v>
      </c>
      <c r="BE200" s="73">
        <v>618.6</v>
      </c>
      <c r="BF200" s="73">
        <v>154.80000000000001</v>
      </c>
      <c r="BG200" s="73">
        <f>BF200/BE200*100</f>
        <v>25.024248302618819</v>
      </c>
      <c r="BH200" s="73"/>
      <c r="BI200" s="73"/>
      <c r="BJ200" s="73"/>
      <c r="BK200" s="73"/>
      <c r="BL200" s="73"/>
      <c r="BM200" s="73"/>
      <c r="BN200" s="73"/>
      <c r="BO200" s="74"/>
      <c r="BP200" s="73">
        <v>12182.1</v>
      </c>
      <c r="BQ200" s="73">
        <v>12182.1</v>
      </c>
      <c r="BR200" s="73">
        <v>3006.85</v>
      </c>
      <c r="BS200" s="73">
        <f>BR200/BQ200*100</f>
        <v>24.682526001264151</v>
      </c>
      <c r="BT200" s="73">
        <v>180.4</v>
      </c>
      <c r="BU200" s="73">
        <v>180.4</v>
      </c>
      <c r="BV200" s="73">
        <v>0</v>
      </c>
      <c r="BW200" s="73">
        <f>BV200/BU200*100</f>
        <v>0</v>
      </c>
      <c r="BX200" s="73">
        <v>5.6</v>
      </c>
      <c r="BY200" s="73">
        <v>5.6</v>
      </c>
      <c r="BZ200" s="73">
        <v>0</v>
      </c>
      <c r="CA200" s="73">
        <f>BZ200/BY200*100</f>
        <v>0</v>
      </c>
      <c r="CB200" s="73"/>
      <c r="CC200" s="73"/>
      <c r="CD200" s="73"/>
      <c r="CE200" s="73"/>
    </row>
    <row r="201" spans="1:83" x14ac:dyDescent="0.25">
      <c r="A201" s="16" t="s">
        <v>212</v>
      </c>
      <c r="B201" s="77">
        <f t="shared" si="152"/>
        <v>1134.9000000000001</v>
      </c>
      <c r="C201" s="77">
        <f t="shared" si="153"/>
        <v>1134.9000000000001</v>
      </c>
      <c r="D201" s="77">
        <f t="shared" si="154"/>
        <v>1134.9000000000001</v>
      </c>
      <c r="E201" s="77"/>
      <c r="F201" s="77">
        <f t="shared" si="155"/>
        <v>166.89485000000002</v>
      </c>
      <c r="G201" s="74">
        <f t="shared" si="181"/>
        <v>14.705687725790821</v>
      </c>
      <c r="H201" s="74"/>
      <c r="I201" s="74"/>
      <c r="J201" s="74"/>
      <c r="K201" s="74"/>
      <c r="L201" s="74"/>
      <c r="M201" s="74"/>
      <c r="N201" s="74"/>
      <c r="O201" s="73"/>
      <c r="P201" s="74"/>
      <c r="Q201" s="74"/>
      <c r="R201" s="74"/>
      <c r="S201" s="74"/>
      <c r="T201" s="74"/>
      <c r="U201" s="74"/>
      <c r="V201" s="74"/>
      <c r="W201" s="73"/>
      <c r="X201" s="74"/>
      <c r="Y201" s="74"/>
      <c r="Z201" s="74"/>
      <c r="AA201" s="74"/>
      <c r="AB201" s="74"/>
      <c r="AC201" s="74"/>
      <c r="AD201" s="74"/>
      <c r="AE201" s="74"/>
      <c r="AF201" s="74"/>
      <c r="AG201" s="74"/>
      <c r="AH201" s="74"/>
      <c r="AI201" s="73"/>
      <c r="AJ201" s="74"/>
      <c r="AK201" s="74"/>
      <c r="AL201" s="74"/>
      <c r="AM201" s="73"/>
      <c r="AN201" s="74"/>
      <c r="AO201" s="74"/>
      <c r="AP201" s="74"/>
      <c r="AQ201" s="74"/>
      <c r="AR201" s="74"/>
      <c r="AS201" s="74"/>
      <c r="AT201" s="74"/>
      <c r="AU201" s="74"/>
      <c r="AV201" s="74"/>
      <c r="AW201" s="74"/>
      <c r="AX201" s="74"/>
      <c r="AY201" s="74"/>
      <c r="AZ201" s="74"/>
      <c r="BA201" s="74"/>
      <c r="BB201" s="74"/>
      <c r="BC201" s="74"/>
      <c r="BD201" s="74"/>
      <c r="BE201" s="74"/>
      <c r="BF201" s="74"/>
      <c r="BG201" s="74"/>
      <c r="BH201" s="74"/>
      <c r="BI201" s="74"/>
      <c r="BJ201" s="74"/>
      <c r="BK201" s="74"/>
      <c r="BL201" s="74">
        <v>1134.9000000000001</v>
      </c>
      <c r="BM201" s="74">
        <v>1134.9000000000001</v>
      </c>
      <c r="BN201" s="74">
        <v>166.89485000000002</v>
      </c>
      <c r="BO201" s="74">
        <f>BN201/BM201*100</f>
        <v>14.705687725790821</v>
      </c>
      <c r="BP201" s="74"/>
      <c r="BQ201" s="74"/>
      <c r="BR201" s="74"/>
      <c r="BS201" s="73"/>
      <c r="BT201" s="74"/>
      <c r="BU201" s="74"/>
      <c r="BV201" s="74"/>
      <c r="BW201" s="73"/>
      <c r="BX201" s="74"/>
      <c r="BY201" s="74"/>
      <c r="BZ201" s="74"/>
      <c r="CA201" s="73"/>
      <c r="CB201" s="74"/>
      <c r="CC201" s="74"/>
      <c r="CD201" s="74"/>
      <c r="CE201" s="73"/>
    </row>
    <row r="202" spans="1:83" x14ac:dyDescent="0.25">
      <c r="A202" s="16" t="s">
        <v>390</v>
      </c>
      <c r="B202" s="77">
        <f t="shared" si="152"/>
        <v>567.70000000000005</v>
      </c>
      <c r="C202" s="77">
        <f t="shared" si="153"/>
        <v>567.70000000000005</v>
      </c>
      <c r="D202" s="77">
        <f t="shared" si="154"/>
        <v>567.70000000000005</v>
      </c>
      <c r="E202" s="77"/>
      <c r="F202" s="77">
        <f t="shared" si="155"/>
        <v>82.161450000000002</v>
      </c>
      <c r="G202" s="74">
        <f t="shared" si="181"/>
        <v>14.472688039457459</v>
      </c>
      <c r="H202" s="74"/>
      <c r="I202" s="74"/>
      <c r="J202" s="74"/>
      <c r="K202" s="74"/>
      <c r="L202" s="74"/>
      <c r="M202" s="74"/>
      <c r="N202" s="74"/>
      <c r="O202" s="73"/>
      <c r="P202" s="74"/>
      <c r="Q202" s="74"/>
      <c r="R202" s="74"/>
      <c r="S202" s="74"/>
      <c r="T202" s="74"/>
      <c r="U202" s="74"/>
      <c r="V202" s="74"/>
      <c r="W202" s="73"/>
      <c r="X202" s="74"/>
      <c r="Y202" s="74"/>
      <c r="Z202" s="74"/>
      <c r="AA202" s="74"/>
      <c r="AB202" s="74"/>
      <c r="AC202" s="74"/>
      <c r="AD202" s="74"/>
      <c r="AE202" s="74"/>
      <c r="AF202" s="74"/>
      <c r="AG202" s="74"/>
      <c r="AH202" s="74"/>
      <c r="AI202" s="73"/>
      <c r="AJ202" s="74"/>
      <c r="AK202" s="74"/>
      <c r="AL202" s="74"/>
      <c r="AM202" s="73"/>
      <c r="AN202" s="74"/>
      <c r="AO202" s="74"/>
      <c r="AP202" s="74"/>
      <c r="AQ202" s="74"/>
      <c r="AR202" s="74"/>
      <c r="AS202" s="74"/>
      <c r="AT202" s="74"/>
      <c r="AU202" s="74"/>
      <c r="AV202" s="74"/>
      <c r="AW202" s="74"/>
      <c r="AX202" s="74"/>
      <c r="AY202" s="74"/>
      <c r="AZ202" s="74"/>
      <c r="BA202" s="74"/>
      <c r="BB202" s="74"/>
      <c r="BC202" s="74"/>
      <c r="BD202" s="74"/>
      <c r="BE202" s="74"/>
      <c r="BF202" s="74"/>
      <c r="BG202" s="74"/>
      <c r="BH202" s="74"/>
      <c r="BI202" s="74"/>
      <c r="BJ202" s="74"/>
      <c r="BK202" s="74"/>
      <c r="BL202" s="74">
        <v>567.70000000000005</v>
      </c>
      <c r="BM202" s="74">
        <v>567.70000000000005</v>
      </c>
      <c r="BN202" s="74">
        <v>82.161450000000002</v>
      </c>
      <c r="BO202" s="74">
        <f>BN202/BM202*100</f>
        <v>14.472688039457459</v>
      </c>
      <c r="BP202" s="74"/>
      <c r="BQ202" s="74"/>
      <c r="BR202" s="74"/>
      <c r="BS202" s="73"/>
      <c r="BT202" s="74"/>
      <c r="BU202" s="74"/>
      <c r="BV202" s="74"/>
      <c r="BW202" s="73"/>
      <c r="BX202" s="74"/>
      <c r="BY202" s="74"/>
      <c r="BZ202" s="74"/>
      <c r="CA202" s="73"/>
      <c r="CB202" s="74"/>
      <c r="CC202" s="74"/>
      <c r="CD202" s="74"/>
      <c r="CE202" s="73"/>
    </row>
    <row r="203" spans="1:83" s="5" customFormat="1" ht="31.5" x14ac:dyDescent="0.25">
      <c r="A203" s="80" t="s">
        <v>215</v>
      </c>
      <c r="B203" s="76">
        <f t="shared" si="152"/>
        <v>338916.70000000013</v>
      </c>
      <c r="C203" s="76">
        <f t="shared" si="153"/>
        <v>352281.00000000012</v>
      </c>
      <c r="D203" s="76">
        <f t="shared" si="154"/>
        <v>352281.00000000012</v>
      </c>
      <c r="E203" s="76"/>
      <c r="F203" s="76">
        <f t="shared" si="155"/>
        <v>65935.047989999992</v>
      </c>
      <c r="G203" s="72">
        <f t="shared" si="181"/>
        <v>18.716606342663944</v>
      </c>
      <c r="H203" s="72">
        <f>SUM(H204:H214)</f>
        <v>5125.3</v>
      </c>
      <c r="I203" s="72">
        <f>SUM(I204:I214)</f>
        <v>19659.3</v>
      </c>
      <c r="J203" s="72">
        <f>SUM(J204:J214)</f>
        <v>2955.2271900000001</v>
      </c>
      <c r="K203" s="72">
        <f>J203/I203*100</f>
        <v>15.032209641238497</v>
      </c>
      <c r="L203" s="72">
        <f>SUM(L204:L214)</f>
        <v>43.5</v>
      </c>
      <c r="M203" s="72">
        <f>SUM(M204:M214)</f>
        <v>83</v>
      </c>
      <c r="N203" s="72">
        <f>SUM(N204:N214)</f>
        <v>11.44</v>
      </c>
      <c r="O203" s="72">
        <f t="shared" si="189"/>
        <v>13.783132530120481</v>
      </c>
      <c r="P203" s="72">
        <f>SUM(P204:P214)</f>
        <v>84.2</v>
      </c>
      <c r="Q203" s="72">
        <f>SUM(Q204:Q214)</f>
        <v>0</v>
      </c>
      <c r="R203" s="72">
        <f>SUM(R204:R214)</f>
        <v>0</v>
      </c>
      <c r="S203" s="72"/>
      <c r="T203" s="72">
        <f>SUM(T204:T214)</f>
        <v>132.4</v>
      </c>
      <c r="U203" s="72">
        <f>SUM(U204:U214)</f>
        <v>132.4</v>
      </c>
      <c r="V203" s="72">
        <f>SUM(V204:V214)</f>
        <v>26.1722</v>
      </c>
      <c r="W203" s="72">
        <f>V203/U203*100</f>
        <v>19.767522658610272</v>
      </c>
      <c r="X203" s="72">
        <f>SUM(X204:X214)</f>
        <v>56.6</v>
      </c>
      <c r="Y203" s="72">
        <f>SUM(Y204:Y214)</f>
        <v>47.2</v>
      </c>
      <c r="Z203" s="72">
        <f>SUM(Z204:Z214)</f>
        <v>0</v>
      </c>
      <c r="AA203" s="72">
        <f>Z203/Y203*100</f>
        <v>0</v>
      </c>
      <c r="AB203" s="72">
        <f>SUM(AB204:AB214)</f>
        <v>1217</v>
      </c>
      <c r="AC203" s="72">
        <f>SUM(AC204:AC214)</f>
        <v>101.4</v>
      </c>
      <c r="AD203" s="72">
        <f>SUM(AD204:AD214)</f>
        <v>63.659599999999998</v>
      </c>
      <c r="AE203" s="72">
        <f>AD203/AC203*100</f>
        <v>62.780670611439838</v>
      </c>
      <c r="AF203" s="72">
        <f>SUM(AF204:AF214)</f>
        <v>22455.3</v>
      </c>
      <c r="AG203" s="72">
        <f>SUM(AG204:AG214)</f>
        <v>22455.3</v>
      </c>
      <c r="AH203" s="72">
        <f>SUM(AH204:AH214)</f>
        <v>4932.3803699999999</v>
      </c>
      <c r="AI203" s="72">
        <f>AH203/AG203*100</f>
        <v>21.965328318926936</v>
      </c>
      <c r="AJ203" s="72">
        <f>SUM(AJ204:AJ214)</f>
        <v>271329.7</v>
      </c>
      <c r="AK203" s="72">
        <f>SUM(AK204:AK214)</f>
        <v>271329.7</v>
      </c>
      <c r="AL203" s="72">
        <f>SUM(AL204:AL214)</f>
        <v>51481.463759999999</v>
      </c>
      <c r="AM203" s="72">
        <f>AL203/AK203*100</f>
        <v>18.973766513581079</v>
      </c>
      <c r="AN203" s="72">
        <f>SUM(AN204:AN214)</f>
        <v>657.2</v>
      </c>
      <c r="AO203" s="72">
        <f>SUM(AO204:AO214)</f>
        <v>657.2</v>
      </c>
      <c r="AP203" s="72">
        <f>SUM(AP204:AP214)</f>
        <v>142.72003000000001</v>
      </c>
      <c r="AQ203" s="71">
        <f>AP203/AO203*100</f>
        <v>21.716377054169204</v>
      </c>
      <c r="AR203" s="72">
        <f t="shared" ref="AR203" si="197">SUM(AR204:AR214)</f>
        <v>161.9</v>
      </c>
      <c r="AS203" s="72">
        <f t="shared" ref="AS203:BF203" si="198">SUM(AS204:AS214)</f>
        <v>161.9</v>
      </c>
      <c r="AT203" s="72">
        <f t="shared" si="198"/>
        <v>0</v>
      </c>
      <c r="AU203" s="72">
        <f t="shared" si="198"/>
        <v>0</v>
      </c>
      <c r="AV203" s="72">
        <f t="shared" ref="AV203" si="199">SUM(AV204:AV214)</f>
        <v>657.2</v>
      </c>
      <c r="AW203" s="72">
        <f t="shared" si="198"/>
        <v>657.2</v>
      </c>
      <c r="AX203" s="72">
        <f t="shared" si="198"/>
        <v>111.91024</v>
      </c>
      <c r="AY203" s="72">
        <f t="shared" si="198"/>
        <v>17.028338405356056</v>
      </c>
      <c r="AZ203" s="72">
        <f t="shared" ref="AZ203" si="200">SUM(AZ204:AZ214)</f>
        <v>657.2</v>
      </c>
      <c r="BA203" s="72">
        <f t="shared" si="198"/>
        <v>657.2</v>
      </c>
      <c r="BB203" s="72">
        <f t="shared" si="198"/>
        <v>99.880679999999998</v>
      </c>
      <c r="BC203" s="72">
        <f t="shared" si="198"/>
        <v>15.197912355447352</v>
      </c>
      <c r="BD203" s="72">
        <f t="shared" ref="BD203" si="201">SUM(BD204:BD214)</f>
        <v>1192.2</v>
      </c>
      <c r="BE203" s="72">
        <f t="shared" si="198"/>
        <v>1192.2</v>
      </c>
      <c r="BF203" s="72">
        <f t="shared" si="198"/>
        <v>298.2</v>
      </c>
      <c r="BG203" s="72">
        <f>BF203/BE203*100</f>
        <v>25.012581781580266</v>
      </c>
      <c r="BH203" s="72">
        <f t="shared" ref="BH203" si="202">SUM(BH204:BH214)</f>
        <v>0</v>
      </c>
      <c r="BI203" s="72">
        <f t="shared" ref="BI203:BN203" si="203">SUM(BI204:BI214)</f>
        <v>0</v>
      </c>
      <c r="BJ203" s="72">
        <f t="shared" si="203"/>
        <v>0</v>
      </c>
      <c r="BK203" s="72">
        <f t="shared" si="203"/>
        <v>0</v>
      </c>
      <c r="BL203" s="72">
        <v>2952.2</v>
      </c>
      <c r="BM203" s="72">
        <f t="shared" si="203"/>
        <v>2952.2</v>
      </c>
      <c r="BN203" s="72">
        <f t="shared" si="203"/>
        <v>495.67725000000002</v>
      </c>
      <c r="BO203" s="71">
        <f>BN203/BM203*100</f>
        <v>16.7900972156358</v>
      </c>
      <c r="BP203" s="72">
        <f>SUM(BP204:BP214)</f>
        <v>31897.9</v>
      </c>
      <c r="BQ203" s="72">
        <f>SUM(BQ204:BQ214)</f>
        <v>31897.9</v>
      </c>
      <c r="BR203" s="72">
        <f>SUM(BR204:BR214)</f>
        <v>5316.3166700000002</v>
      </c>
      <c r="BS203" s="72">
        <f>BR203/BQ203*100</f>
        <v>16.666666677116677</v>
      </c>
      <c r="BT203" s="72">
        <f>SUM(BT204:BT214)</f>
        <v>278.39999999999998</v>
      </c>
      <c r="BU203" s="72">
        <f>SUM(BU204:BU214)</f>
        <v>278.39999999999998</v>
      </c>
      <c r="BV203" s="72">
        <f>SUM(BV204:BV214)</f>
        <v>0</v>
      </c>
      <c r="BW203" s="72">
        <f>BV203/BU203*100</f>
        <v>0</v>
      </c>
      <c r="BX203" s="72">
        <f>SUM(BX204:BX214)</f>
        <v>18.5</v>
      </c>
      <c r="BY203" s="72">
        <f>SUM(BY204:BY214)</f>
        <v>18.5</v>
      </c>
      <c r="BZ203" s="72">
        <f>SUM(BZ204:BZ214)</f>
        <v>0</v>
      </c>
      <c r="CA203" s="72">
        <f>BZ203/BY203*100</f>
        <v>0</v>
      </c>
      <c r="CB203" s="72"/>
      <c r="CC203" s="72"/>
      <c r="CD203" s="72"/>
      <c r="CE203" s="72"/>
    </row>
    <row r="204" spans="1:83" ht="27" customHeight="1" x14ac:dyDescent="0.25">
      <c r="A204" s="16" t="s">
        <v>188</v>
      </c>
      <c r="B204" s="77">
        <f t="shared" ref="B204:B267" si="204">P204+X204+AB204+AF204+H204+T204+AJ204+AN204+AR204+AV204+AZ204+BD204+BH204+BL204+BP204+BT204+BX204+CB204+L204</f>
        <v>335964.50000000012</v>
      </c>
      <c r="C204" s="77">
        <f t="shared" ref="C204:C267" si="205">Q204+Y204+AC204+AG204+I204+U204+AK204+AO204+AS204+AW204+BA204+BE204+BI204+BM204+BQ204+BU204+BY204+CC204+M204</f>
        <v>349328.8000000001</v>
      </c>
      <c r="D204" s="77">
        <f t="shared" ref="D204:D267" si="206">Q204+Y204+AC204+AG204+I204+U204+AK204+AO204+AS204+AW204+BA204+BE204+BI204+BM204+BQ204+BU204+BY204+CC204+M204</f>
        <v>349328.8000000001</v>
      </c>
      <c r="E204" s="77"/>
      <c r="F204" s="77">
        <f t="shared" ref="F204:F267" si="207">R204+Z204+AD204+AH204+J204+V204+AL204+AP204+AT204+AX204+BB204+BF204+BJ204+BN204+BR204+BV204+BZ204+CD204+N204</f>
        <v>65439.370739999991</v>
      </c>
      <c r="G204" s="73">
        <f t="shared" si="181"/>
        <v>18.732887394340221</v>
      </c>
      <c r="H204" s="73">
        <v>5125.3</v>
      </c>
      <c r="I204" s="73">
        <v>19659.3</v>
      </c>
      <c r="J204" s="73">
        <v>2955.2271900000001</v>
      </c>
      <c r="K204" s="73">
        <f>J204/I204*100</f>
        <v>15.032209641238497</v>
      </c>
      <c r="L204" s="73">
        <v>43.5</v>
      </c>
      <c r="M204" s="73">
        <v>83</v>
      </c>
      <c r="N204" s="73">
        <v>11.44</v>
      </c>
      <c r="O204" s="73">
        <f>N204/M204*100</f>
        <v>13.783132530120481</v>
      </c>
      <c r="P204" s="73">
        <v>84.2</v>
      </c>
      <c r="Q204" s="73"/>
      <c r="R204" s="73"/>
      <c r="S204" s="73"/>
      <c r="T204" s="73">
        <v>132.4</v>
      </c>
      <c r="U204" s="73">
        <v>132.4</v>
      </c>
      <c r="V204" s="73">
        <v>26.1722</v>
      </c>
      <c r="W204" s="73">
        <f>V204/U204*100</f>
        <v>19.767522658610272</v>
      </c>
      <c r="X204" s="73">
        <v>56.6</v>
      </c>
      <c r="Y204" s="73">
        <v>47.2</v>
      </c>
      <c r="Z204" s="73">
        <v>0</v>
      </c>
      <c r="AA204" s="73">
        <f>Z204/Y204*100</f>
        <v>0</v>
      </c>
      <c r="AB204" s="73">
        <v>1217</v>
      </c>
      <c r="AC204" s="73">
        <v>101.4</v>
      </c>
      <c r="AD204" s="73">
        <v>63.659599999999998</v>
      </c>
      <c r="AE204" s="73">
        <f>AD204/AC204*100</f>
        <v>62.780670611439838</v>
      </c>
      <c r="AF204" s="73">
        <v>22455.3</v>
      </c>
      <c r="AG204" s="73">
        <v>22455.3</v>
      </c>
      <c r="AH204" s="73">
        <v>4932.3803699999999</v>
      </c>
      <c r="AI204" s="73">
        <f>AH204/AG204*100</f>
        <v>21.965328318926936</v>
      </c>
      <c r="AJ204" s="73">
        <v>271329.7</v>
      </c>
      <c r="AK204" s="73">
        <v>271329.7</v>
      </c>
      <c r="AL204" s="73">
        <v>51481.463759999999</v>
      </c>
      <c r="AM204" s="73">
        <f>AL204/AK204*100</f>
        <v>18.973766513581079</v>
      </c>
      <c r="AN204" s="73">
        <v>657.2</v>
      </c>
      <c r="AO204" s="73">
        <v>657.2</v>
      </c>
      <c r="AP204" s="73">
        <v>142.72003000000001</v>
      </c>
      <c r="AQ204" s="74">
        <f>AP204/AO204*100</f>
        <v>21.716377054169204</v>
      </c>
      <c r="AR204" s="73">
        <v>161.9</v>
      </c>
      <c r="AS204" s="73">
        <v>161.9</v>
      </c>
      <c r="AT204" s="73">
        <v>0</v>
      </c>
      <c r="AU204" s="73"/>
      <c r="AV204" s="73">
        <v>657.2</v>
      </c>
      <c r="AW204" s="73">
        <v>657.2</v>
      </c>
      <c r="AX204" s="73">
        <v>111.91024</v>
      </c>
      <c r="AY204" s="73">
        <f>AX204/AW204*100</f>
        <v>17.028338405356056</v>
      </c>
      <c r="AZ204" s="73">
        <v>657.2</v>
      </c>
      <c r="BA204" s="73">
        <v>657.2</v>
      </c>
      <c r="BB204" s="73">
        <v>99.880679999999998</v>
      </c>
      <c r="BC204" s="73">
        <f>BB204/BA204*100</f>
        <v>15.197912355447352</v>
      </c>
      <c r="BD204" s="73">
        <v>1192.2</v>
      </c>
      <c r="BE204" s="73">
        <v>1192.2</v>
      </c>
      <c r="BF204" s="73">
        <v>298.2</v>
      </c>
      <c r="BG204" s="73">
        <f>BF204/BE204*100</f>
        <v>25.012581781580266</v>
      </c>
      <c r="BH204" s="73"/>
      <c r="BI204" s="73"/>
      <c r="BJ204" s="73"/>
      <c r="BK204" s="73"/>
      <c r="BL204" s="73"/>
      <c r="BM204" s="73"/>
      <c r="BN204" s="73"/>
      <c r="BO204" s="74"/>
      <c r="BP204" s="73">
        <v>31897.9</v>
      </c>
      <c r="BQ204" s="73">
        <v>31897.9</v>
      </c>
      <c r="BR204" s="73">
        <v>5316.3166700000002</v>
      </c>
      <c r="BS204" s="73">
        <f>BR204/BQ204*100</f>
        <v>16.666666677116677</v>
      </c>
      <c r="BT204" s="73">
        <v>278.39999999999998</v>
      </c>
      <c r="BU204" s="73">
        <v>278.39999999999998</v>
      </c>
      <c r="BV204" s="73">
        <v>0</v>
      </c>
      <c r="BW204" s="73">
        <f>BV204/BU204*100</f>
        <v>0</v>
      </c>
      <c r="BX204" s="73">
        <v>18.5</v>
      </c>
      <c r="BY204" s="73">
        <v>18.5</v>
      </c>
      <c r="BZ204" s="73">
        <v>0</v>
      </c>
      <c r="CA204" s="73">
        <f>BZ204/BY204*100</f>
        <v>0</v>
      </c>
      <c r="CB204" s="73"/>
      <c r="CC204" s="73"/>
      <c r="CD204" s="73"/>
      <c r="CE204" s="73"/>
    </row>
    <row r="205" spans="1:83" x14ac:dyDescent="0.25">
      <c r="A205" s="16" t="s">
        <v>391</v>
      </c>
      <c r="B205" s="77">
        <f t="shared" si="204"/>
        <v>227.1</v>
      </c>
      <c r="C205" s="77">
        <f t="shared" si="205"/>
        <v>227.1</v>
      </c>
      <c r="D205" s="77">
        <f t="shared" si="206"/>
        <v>227.1</v>
      </c>
      <c r="E205" s="77"/>
      <c r="F205" s="77">
        <f t="shared" si="207"/>
        <v>32.340859999999999</v>
      </c>
      <c r="G205" s="74">
        <f t="shared" si="181"/>
        <v>14.240801409070894</v>
      </c>
      <c r="H205" s="74"/>
      <c r="I205" s="74"/>
      <c r="J205" s="74"/>
      <c r="K205" s="74"/>
      <c r="L205" s="74"/>
      <c r="M205" s="74"/>
      <c r="N205" s="74"/>
      <c r="O205" s="74"/>
      <c r="P205" s="74"/>
      <c r="Q205" s="74"/>
      <c r="R205" s="74"/>
      <c r="S205" s="74"/>
      <c r="T205" s="74"/>
      <c r="U205" s="74"/>
      <c r="V205" s="74"/>
      <c r="W205" s="74"/>
      <c r="X205" s="74"/>
      <c r="Y205" s="74"/>
      <c r="Z205" s="74"/>
      <c r="AA205" s="73"/>
      <c r="AB205" s="74"/>
      <c r="AC205" s="74"/>
      <c r="AD205" s="74"/>
      <c r="AE205" s="73"/>
      <c r="AF205" s="74"/>
      <c r="AG205" s="74"/>
      <c r="AH205" s="74"/>
      <c r="AI205" s="73"/>
      <c r="AJ205" s="74"/>
      <c r="AK205" s="74"/>
      <c r="AL205" s="74"/>
      <c r="AM205" s="74"/>
      <c r="AN205" s="74"/>
      <c r="AO205" s="74"/>
      <c r="AP205" s="74"/>
      <c r="AQ205" s="74"/>
      <c r="AR205" s="74"/>
      <c r="AS205" s="74"/>
      <c r="AT205" s="74"/>
      <c r="AU205" s="74"/>
      <c r="AV205" s="74"/>
      <c r="AW205" s="74"/>
      <c r="AX205" s="74"/>
      <c r="AY205" s="74"/>
      <c r="AZ205" s="74"/>
      <c r="BA205" s="74"/>
      <c r="BB205" s="74"/>
      <c r="BC205" s="74"/>
      <c r="BD205" s="74"/>
      <c r="BE205" s="74"/>
      <c r="BF205" s="74"/>
      <c r="BG205" s="73"/>
      <c r="BH205" s="74"/>
      <c r="BI205" s="74"/>
      <c r="BJ205" s="74"/>
      <c r="BK205" s="74"/>
      <c r="BL205" s="74">
        <v>227.1</v>
      </c>
      <c r="BM205" s="74">
        <v>227.1</v>
      </c>
      <c r="BN205" s="74">
        <v>32.340859999999999</v>
      </c>
      <c r="BO205" s="74">
        <f t="shared" ref="BO205:BO215" si="208">BN205/BM205*100</f>
        <v>14.240801409070894</v>
      </c>
      <c r="BP205" s="74"/>
      <c r="BQ205" s="74"/>
      <c r="BR205" s="74"/>
      <c r="BS205" s="74"/>
      <c r="BT205" s="74"/>
      <c r="BU205" s="74"/>
      <c r="BV205" s="74"/>
      <c r="BW205" s="73"/>
      <c r="BX205" s="74"/>
      <c r="BY205" s="74"/>
      <c r="BZ205" s="74"/>
      <c r="CA205" s="73"/>
      <c r="CB205" s="74"/>
      <c r="CC205" s="74"/>
      <c r="CD205" s="74"/>
      <c r="CE205" s="73"/>
    </row>
    <row r="206" spans="1:83" x14ac:dyDescent="0.25">
      <c r="A206" s="16" t="s">
        <v>392</v>
      </c>
      <c r="B206" s="77">
        <f t="shared" si="204"/>
        <v>227.1</v>
      </c>
      <c r="C206" s="77">
        <f t="shared" si="205"/>
        <v>227.1</v>
      </c>
      <c r="D206" s="77">
        <f t="shared" si="206"/>
        <v>227.1</v>
      </c>
      <c r="E206" s="77"/>
      <c r="F206" s="77">
        <f t="shared" si="207"/>
        <v>33.240019999999994</v>
      </c>
      <c r="G206" s="74">
        <f t="shared" si="181"/>
        <v>14.636732716864815</v>
      </c>
      <c r="H206" s="74"/>
      <c r="I206" s="74"/>
      <c r="J206" s="74"/>
      <c r="K206" s="74"/>
      <c r="L206" s="74"/>
      <c r="M206" s="74"/>
      <c r="N206" s="74"/>
      <c r="O206" s="74"/>
      <c r="P206" s="74"/>
      <c r="Q206" s="74"/>
      <c r="R206" s="74"/>
      <c r="S206" s="74"/>
      <c r="T206" s="74"/>
      <c r="U206" s="74"/>
      <c r="V206" s="74"/>
      <c r="W206" s="74"/>
      <c r="X206" s="74"/>
      <c r="Y206" s="74"/>
      <c r="Z206" s="74"/>
      <c r="AA206" s="73"/>
      <c r="AB206" s="74"/>
      <c r="AC206" s="74"/>
      <c r="AD206" s="74"/>
      <c r="AE206" s="73"/>
      <c r="AF206" s="74"/>
      <c r="AG206" s="74"/>
      <c r="AH206" s="74"/>
      <c r="AI206" s="73"/>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3"/>
      <c r="BH206" s="74"/>
      <c r="BI206" s="74"/>
      <c r="BJ206" s="74"/>
      <c r="BK206" s="74"/>
      <c r="BL206" s="74">
        <v>227.1</v>
      </c>
      <c r="BM206" s="74">
        <v>227.1</v>
      </c>
      <c r="BN206" s="74">
        <v>33.240019999999994</v>
      </c>
      <c r="BO206" s="74">
        <f t="shared" si="208"/>
        <v>14.636732716864815</v>
      </c>
      <c r="BP206" s="74"/>
      <c r="BQ206" s="74"/>
      <c r="BR206" s="74"/>
      <c r="BS206" s="74"/>
      <c r="BT206" s="74"/>
      <c r="BU206" s="74"/>
      <c r="BV206" s="74"/>
      <c r="BW206" s="73"/>
      <c r="BX206" s="74"/>
      <c r="BY206" s="74"/>
      <c r="BZ206" s="74"/>
      <c r="CA206" s="73"/>
      <c r="CB206" s="74"/>
      <c r="CC206" s="74"/>
      <c r="CD206" s="74"/>
      <c r="CE206" s="73"/>
    </row>
    <row r="207" spans="1:83" x14ac:dyDescent="0.25">
      <c r="A207" s="16" t="s">
        <v>393</v>
      </c>
      <c r="B207" s="77">
        <f t="shared" si="204"/>
        <v>227.1</v>
      </c>
      <c r="C207" s="77">
        <f t="shared" si="205"/>
        <v>227.1</v>
      </c>
      <c r="D207" s="77">
        <f t="shared" si="206"/>
        <v>227.1</v>
      </c>
      <c r="E207" s="77"/>
      <c r="F207" s="77">
        <f t="shared" si="207"/>
        <v>34.503999999999998</v>
      </c>
      <c r="G207" s="74">
        <f t="shared" si="181"/>
        <v>15.193306913254073</v>
      </c>
      <c r="H207" s="74"/>
      <c r="I207" s="74"/>
      <c r="J207" s="74"/>
      <c r="K207" s="74"/>
      <c r="L207" s="74"/>
      <c r="M207" s="74"/>
      <c r="N207" s="74"/>
      <c r="O207" s="74"/>
      <c r="P207" s="74"/>
      <c r="Q207" s="74"/>
      <c r="R207" s="74"/>
      <c r="S207" s="74"/>
      <c r="T207" s="74"/>
      <c r="U207" s="74"/>
      <c r="V207" s="74"/>
      <c r="W207" s="74"/>
      <c r="X207" s="74"/>
      <c r="Y207" s="74"/>
      <c r="Z207" s="74"/>
      <c r="AA207" s="73"/>
      <c r="AB207" s="74"/>
      <c r="AC207" s="74"/>
      <c r="AD207" s="74"/>
      <c r="AE207" s="73"/>
      <c r="AF207" s="74"/>
      <c r="AG207" s="74"/>
      <c r="AH207" s="74"/>
      <c r="AI207" s="73"/>
      <c r="AJ207" s="74"/>
      <c r="AK207" s="74"/>
      <c r="AL207" s="74"/>
      <c r="AM207" s="74"/>
      <c r="AN207" s="74"/>
      <c r="AO207" s="74"/>
      <c r="AP207" s="74"/>
      <c r="AQ207" s="74"/>
      <c r="AR207" s="74"/>
      <c r="AS207" s="74"/>
      <c r="AT207" s="74"/>
      <c r="AU207" s="74"/>
      <c r="AV207" s="74"/>
      <c r="AW207" s="74"/>
      <c r="AX207" s="74"/>
      <c r="AY207" s="74"/>
      <c r="AZ207" s="74"/>
      <c r="BA207" s="74"/>
      <c r="BB207" s="74"/>
      <c r="BC207" s="74"/>
      <c r="BD207" s="74"/>
      <c r="BE207" s="74"/>
      <c r="BF207" s="74"/>
      <c r="BG207" s="73"/>
      <c r="BH207" s="74"/>
      <c r="BI207" s="74"/>
      <c r="BJ207" s="74"/>
      <c r="BK207" s="74"/>
      <c r="BL207" s="74">
        <v>227.1</v>
      </c>
      <c r="BM207" s="74">
        <v>227.1</v>
      </c>
      <c r="BN207" s="74">
        <v>34.503999999999998</v>
      </c>
      <c r="BO207" s="74">
        <f t="shared" si="208"/>
        <v>15.193306913254073</v>
      </c>
      <c r="BP207" s="74"/>
      <c r="BQ207" s="74"/>
      <c r="BR207" s="74"/>
      <c r="BS207" s="74"/>
      <c r="BT207" s="74"/>
      <c r="BU207" s="74"/>
      <c r="BV207" s="74"/>
      <c r="BW207" s="73"/>
      <c r="BX207" s="74"/>
      <c r="BY207" s="74"/>
      <c r="BZ207" s="74"/>
      <c r="CA207" s="73"/>
      <c r="CB207" s="74"/>
      <c r="CC207" s="74"/>
      <c r="CD207" s="74"/>
      <c r="CE207" s="73"/>
    </row>
    <row r="208" spans="1:83" x14ac:dyDescent="0.25">
      <c r="A208" s="16" t="s">
        <v>394</v>
      </c>
      <c r="B208" s="77">
        <f t="shared" si="204"/>
        <v>227.1</v>
      </c>
      <c r="C208" s="77">
        <f t="shared" si="205"/>
        <v>227.1</v>
      </c>
      <c r="D208" s="77">
        <f t="shared" si="206"/>
        <v>227.1</v>
      </c>
      <c r="E208" s="77"/>
      <c r="F208" s="77">
        <f t="shared" si="207"/>
        <v>55.773760000000003</v>
      </c>
      <c r="G208" s="74">
        <f t="shared" si="181"/>
        <v>24.559119330691328</v>
      </c>
      <c r="H208" s="74"/>
      <c r="I208" s="74"/>
      <c r="J208" s="74"/>
      <c r="K208" s="74"/>
      <c r="L208" s="74"/>
      <c r="M208" s="74"/>
      <c r="N208" s="74"/>
      <c r="O208" s="74"/>
      <c r="P208" s="74"/>
      <c r="Q208" s="74"/>
      <c r="R208" s="74"/>
      <c r="S208" s="74"/>
      <c r="T208" s="74"/>
      <c r="U208" s="74"/>
      <c r="V208" s="74"/>
      <c r="W208" s="74"/>
      <c r="X208" s="74"/>
      <c r="Y208" s="74"/>
      <c r="Z208" s="74"/>
      <c r="AA208" s="73"/>
      <c r="AB208" s="74"/>
      <c r="AC208" s="74"/>
      <c r="AD208" s="74"/>
      <c r="AE208" s="73"/>
      <c r="AF208" s="74"/>
      <c r="AG208" s="74"/>
      <c r="AH208" s="74"/>
      <c r="AI208" s="73"/>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3"/>
      <c r="BH208" s="74"/>
      <c r="BI208" s="74"/>
      <c r="BJ208" s="74"/>
      <c r="BK208" s="74"/>
      <c r="BL208" s="74">
        <v>227.1</v>
      </c>
      <c r="BM208" s="74">
        <v>227.1</v>
      </c>
      <c r="BN208" s="74">
        <v>55.773760000000003</v>
      </c>
      <c r="BO208" s="74">
        <f t="shared" si="208"/>
        <v>24.559119330691328</v>
      </c>
      <c r="BP208" s="74"/>
      <c r="BQ208" s="74"/>
      <c r="BR208" s="74"/>
      <c r="BS208" s="74"/>
      <c r="BT208" s="74"/>
      <c r="BU208" s="74"/>
      <c r="BV208" s="74"/>
      <c r="BW208" s="73"/>
      <c r="BX208" s="74"/>
      <c r="BY208" s="74"/>
      <c r="BZ208" s="74"/>
      <c r="CA208" s="73"/>
      <c r="CB208" s="74"/>
      <c r="CC208" s="74"/>
      <c r="CD208" s="74"/>
      <c r="CE208" s="73"/>
    </row>
    <row r="209" spans="1:83" x14ac:dyDescent="0.25">
      <c r="A209" s="16" t="s">
        <v>395</v>
      </c>
      <c r="B209" s="77">
        <f t="shared" si="204"/>
        <v>227.1</v>
      </c>
      <c r="C209" s="77">
        <f t="shared" si="205"/>
        <v>227.1</v>
      </c>
      <c r="D209" s="77">
        <f t="shared" si="206"/>
        <v>227.1</v>
      </c>
      <c r="E209" s="77"/>
      <c r="F209" s="77">
        <f t="shared" si="207"/>
        <v>32.4377</v>
      </c>
      <c r="G209" s="74">
        <f t="shared" si="181"/>
        <v>14.283443416996919</v>
      </c>
      <c r="H209" s="74"/>
      <c r="I209" s="74"/>
      <c r="J209" s="74"/>
      <c r="K209" s="74"/>
      <c r="L209" s="74"/>
      <c r="M209" s="74"/>
      <c r="N209" s="74"/>
      <c r="O209" s="74"/>
      <c r="P209" s="74"/>
      <c r="Q209" s="74"/>
      <c r="R209" s="74"/>
      <c r="S209" s="74"/>
      <c r="T209" s="74"/>
      <c r="U209" s="74"/>
      <c r="V209" s="74"/>
      <c r="W209" s="74"/>
      <c r="X209" s="74"/>
      <c r="Y209" s="74"/>
      <c r="Z209" s="74"/>
      <c r="AA209" s="73"/>
      <c r="AB209" s="74"/>
      <c r="AC209" s="74"/>
      <c r="AD209" s="74"/>
      <c r="AE209" s="73"/>
      <c r="AF209" s="74"/>
      <c r="AG209" s="74"/>
      <c r="AH209" s="74"/>
      <c r="AI209" s="73"/>
      <c r="AJ209" s="74"/>
      <c r="AK209" s="74"/>
      <c r="AL209" s="74"/>
      <c r="AM209" s="74"/>
      <c r="AN209" s="74"/>
      <c r="AO209" s="74"/>
      <c r="AP209" s="74"/>
      <c r="AQ209" s="74"/>
      <c r="AR209" s="74"/>
      <c r="AS209" s="74"/>
      <c r="AT209" s="74"/>
      <c r="AU209" s="74"/>
      <c r="AV209" s="74"/>
      <c r="AW209" s="74"/>
      <c r="AX209" s="74"/>
      <c r="AY209" s="74"/>
      <c r="AZ209" s="74"/>
      <c r="BA209" s="74"/>
      <c r="BB209" s="74"/>
      <c r="BC209" s="74"/>
      <c r="BD209" s="74"/>
      <c r="BE209" s="74"/>
      <c r="BF209" s="74"/>
      <c r="BG209" s="73"/>
      <c r="BH209" s="74"/>
      <c r="BI209" s="74"/>
      <c r="BJ209" s="74"/>
      <c r="BK209" s="74"/>
      <c r="BL209" s="74">
        <v>227.1</v>
      </c>
      <c r="BM209" s="74">
        <v>227.1</v>
      </c>
      <c r="BN209" s="74">
        <v>32.4377</v>
      </c>
      <c r="BO209" s="74">
        <f t="shared" si="208"/>
        <v>14.283443416996919</v>
      </c>
      <c r="BP209" s="74"/>
      <c r="BQ209" s="74"/>
      <c r="BR209" s="74"/>
      <c r="BS209" s="74"/>
      <c r="BT209" s="74"/>
      <c r="BU209" s="74"/>
      <c r="BV209" s="74"/>
      <c r="BW209" s="73"/>
      <c r="BX209" s="74"/>
      <c r="BY209" s="74"/>
      <c r="BZ209" s="74"/>
      <c r="CA209" s="73"/>
      <c r="CB209" s="74"/>
      <c r="CC209" s="74"/>
      <c r="CD209" s="74"/>
      <c r="CE209" s="73"/>
    </row>
    <row r="210" spans="1:83" x14ac:dyDescent="0.25">
      <c r="A210" s="16" t="s">
        <v>214</v>
      </c>
      <c r="B210" s="77">
        <f t="shared" si="204"/>
        <v>567.70000000000005</v>
      </c>
      <c r="C210" s="77">
        <f t="shared" si="205"/>
        <v>567.70000000000005</v>
      </c>
      <c r="D210" s="77">
        <f t="shared" si="206"/>
        <v>567.70000000000005</v>
      </c>
      <c r="E210" s="77"/>
      <c r="F210" s="77">
        <f t="shared" si="207"/>
        <v>78.12679</v>
      </c>
      <c r="G210" s="74">
        <f t="shared" si="181"/>
        <v>13.761985203452525</v>
      </c>
      <c r="H210" s="74"/>
      <c r="I210" s="74"/>
      <c r="J210" s="74"/>
      <c r="K210" s="74"/>
      <c r="L210" s="74"/>
      <c r="M210" s="74"/>
      <c r="N210" s="74"/>
      <c r="O210" s="74"/>
      <c r="P210" s="74"/>
      <c r="Q210" s="74"/>
      <c r="R210" s="74"/>
      <c r="S210" s="74"/>
      <c r="T210" s="74"/>
      <c r="U210" s="74"/>
      <c r="V210" s="74"/>
      <c r="W210" s="74"/>
      <c r="X210" s="74"/>
      <c r="Y210" s="74"/>
      <c r="Z210" s="74"/>
      <c r="AA210" s="73"/>
      <c r="AB210" s="74"/>
      <c r="AC210" s="74"/>
      <c r="AD210" s="74"/>
      <c r="AE210" s="73"/>
      <c r="AF210" s="74"/>
      <c r="AG210" s="74"/>
      <c r="AH210" s="74"/>
      <c r="AI210" s="73"/>
      <c r="AJ210" s="74"/>
      <c r="AK210" s="74"/>
      <c r="AL210" s="74"/>
      <c r="AM210" s="74"/>
      <c r="AN210" s="74"/>
      <c r="AO210" s="74"/>
      <c r="AP210" s="74"/>
      <c r="AQ210" s="74"/>
      <c r="AR210" s="74"/>
      <c r="AS210" s="74"/>
      <c r="AT210" s="74"/>
      <c r="AU210" s="74"/>
      <c r="AV210" s="74"/>
      <c r="AW210" s="74"/>
      <c r="AX210" s="74"/>
      <c r="AY210" s="74"/>
      <c r="AZ210" s="74"/>
      <c r="BA210" s="74"/>
      <c r="BB210" s="74"/>
      <c r="BC210" s="74"/>
      <c r="BD210" s="74"/>
      <c r="BE210" s="74"/>
      <c r="BF210" s="74"/>
      <c r="BG210" s="73"/>
      <c r="BH210" s="74"/>
      <c r="BI210" s="74"/>
      <c r="BJ210" s="74"/>
      <c r="BK210" s="74"/>
      <c r="BL210" s="74">
        <v>567.70000000000005</v>
      </c>
      <c r="BM210" s="74">
        <v>567.70000000000005</v>
      </c>
      <c r="BN210" s="74">
        <v>78.12679</v>
      </c>
      <c r="BO210" s="74">
        <f t="shared" si="208"/>
        <v>13.761985203452525</v>
      </c>
      <c r="BP210" s="74"/>
      <c r="BQ210" s="74"/>
      <c r="BR210" s="74"/>
      <c r="BS210" s="74"/>
      <c r="BT210" s="74"/>
      <c r="BU210" s="74"/>
      <c r="BV210" s="74"/>
      <c r="BW210" s="73"/>
      <c r="BX210" s="74"/>
      <c r="BY210" s="74"/>
      <c r="BZ210" s="74"/>
      <c r="CA210" s="73"/>
      <c r="CB210" s="74"/>
      <c r="CC210" s="74"/>
      <c r="CD210" s="74"/>
      <c r="CE210" s="73"/>
    </row>
    <row r="211" spans="1:83" x14ac:dyDescent="0.25">
      <c r="A211" s="16" t="s">
        <v>396</v>
      </c>
      <c r="B211" s="77">
        <f t="shared" si="204"/>
        <v>227.1</v>
      </c>
      <c r="C211" s="77">
        <f t="shared" si="205"/>
        <v>227.1</v>
      </c>
      <c r="D211" s="77">
        <f t="shared" si="206"/>
        <v>227.1</v>
      </c>
      <c r="E211" s="77"/>
      <c r="F211" s="77">
        <f t="shared" si="207"/>
        <v>33.1539</v>
      </c>
      <c r="G211" s="74">
        <f t="shared" si="181"/>
        <v>14.598811096433289</v>
      </c>
      <c r="H211" s="74"/>
      <c r="I211" s="74"/>
      <c r="J211" s="74"/>
      <c r="K211" s="74"/>
      <c r="L211" s="74"/>
      <c r="M211" s="74"/>
      <c r="N211" s="74"/>
      <c r="O211" s="74"/>
      <c r="P211" s="74"/>
      <c r="Q211" s="74"/>
      <c r="R211" s="74"/>
      <c r="S211" s="74"/>
      <c r="T211" s="74"/>
      <c r="U211" s="74"/>
      <c r="V211" s="74"/>
      <c r="W211" s="74"/>
      <c r="X211" s="74"/>
      <c r="Y211" s="74"/>
      <c r="Z211" s="74"/>
      <c r="AA211" s="73"/>
      <c r="AB211" s="74"/>
      <c r="AC211" s="74"/>
      <c r="AD211" s="74"/>
      <c r="AE211" s="73"/>
      <c r="AF211" s="74"/>
      <c r="AG211" s="74"/>
      <c r="AH211" s="74"/>
      <c r="AI211" s="73"/>
      <c r="AJ211" s="74"/>
      <c r="AK211" s="74"/>
      <c r="AL211" s="74"/>
      <c r="AM211" s="74"/>
      <c r="AN211" s="74"/>
      <c r="AO211" s="74"/>
      <c r="AP211" s="74"/>
      <c r="AQ211" s="74"/>
      <c r="AR211" s="74"/>
      <c r="AS211" s="74"/>
      <c r="AT211" s="74"/>
      <c r="AU211" s="74"/>
      <c r="AV211" s="74"/>
      <c r="AW211" s="74"/>
      <c r="AX211" s="74"/>
      <c r="AY211" s="74"/>
      <c r="AZ211" s="74"/>
      <c r="BA211" s="74"/>
      <c r="BB211" s="74"/>
      <c r="BC211" s="74"/>
      <c r="BD211" s="74"/>
      <c r="BE211" s="74"/>
      <c r="BF211" s="74"/>
      <c r="BG211" s="73"/>
      <c r="BH211" s="74"/>
      <c r="BI211" s="74"/>
      <c r="BJ211" s="74"/>
      <c r="BK211" s="74"/>
      <c r="BL211" s="74">
        <v>227.1</v>
      </c>
      <c r="BM211" s="74">
        <v>227.1</v>
      </c>
      <c r="BN211" s="74">
        <v>33.1539</v>
      </c>
      <c r="BO211" s="74">
        <f t="shared" si="208"/>
        <v>14.598811096433289</v>
      </c>
      <c r="BP211" s="74"/>
      <c r="BQ211" s="74"/>
      <c r="BR211" s="74"/>
      <c r="BS211" s="74"/>
      <c r="BT211" s="74"/>
      <c r="BU211" s="74"/>
      <c r="BV211" s="74"/>
      <c r="BW211" s="73"/>
      <c r="BX211" s="74"/>
      <c r="BY211" s="74"/>
      <c r="BZ211" s="74"/>
      <c r="CA211" s="73"/>
      <c r="CB211" s="74"/>
      <c r="CC211" s="74"/>
      <c r="CD211" s="74"/>
      <c r="CE211" s="73"/>
    </row>
    <row r="212" spans="1:83" x14ac:dyDescent="0.25">
      <c r="A212" s="16" t="s">
        <v>141</v>
      </c>
      <c r="B212" s="77">
        <f t="shared" si="204"/>
        <v>227.1</v>
      </c>
      <c r="C212" s="77">
        <f t="shared" si="205"/>
        <v>227.1</v>
      </c>
      <c r="D212" s="77">
        <f t="shared" si="206"/>
        <v>227.1</v>
      </c>
      <c r="E212" s="77"/>
      <c r="F212" s="77">
        <f t="shared" si="207"/>
        <v>28.592310000000001</v>
      </c>
      <c r="G212" s="74">
        <f t="shared" si="181"/>
        <v>12.590184940554822</v>
      </c>
      <c r="H212" s="74"/>
      <c r="I212" s="74"/>
      <c r="J212" s="74"/>
      <c r="K212" s="74"/>
      <c r="L212" s="74"/>
      <c r="M212" s="74"/>
      <c r="N212" s="74"/>
      <c r="O212" s="74"/>
      <c r="P212" s="74"/>
      <c r="Q212" s="74"/>
      <c r="R212" s="74"/>
      <c r="S212" s="74"/>
      <c r="T212" s="74"/>
      <c r="U212" s="74"/>
      <c r="V212" s="74"/>
      <c r="W212" s="74"/>
      <c r="X212" s="74"/>
      <c r="Y212" s="74"/>
      <c r="Z212" s="74"/>
      <c r="AA212" s="73"/>
      <c r="AB212" s="74"/>
      <c r="AC212" s="74"/>
      <c r="AD212" s="74"/>
      <c r="AE212" s="73"/>
      <c r="AF212" s="74"/>
      <c r="AG212" s="74"/>
      <c r="AH212" s="74"/>
      <c r="AI212" s="73"/>
      <c r="AJ212" s="74"/>
      <c r="AK212" s="74"/>
      <c r="AL212" s="74"/>
      <c r="AM212" s="74"/>
      <c r="AN212" s="74"/>
      <c r="AO212" s="74"/>
      <c r="AP212" s="74"/>
      <c r="AQ212" s="74"/>
      <c r="AR212" s="74"/>
      <c r="AS212" s="74"/>
      <c r="AT212" s="74"/>
      <c r="AU212" s="74"/>
      <c r="AV212" s="74"/>
      <c r="AW212" s="74"/>
      <c r="AX212" s="74"/>
      <c r="AY212" s="74"/>
      <c r="AZ212" s="74"/>
      <c r="BA212" s="74"/>
      <c r="BB212" s="74"/>
      <c r="BC212" s="74"/>
      <c r="BD212" s="74"/>
      <c r="BE212" s="74"/>
      <c r="BF212" s="74"/>
      <c r="BG212" s="73"/>
      <c r="BH212" s="74"/>
      <c r="BI212" s="74"/>
      <c r="BJ212" s="74"/>
      <c r="BK212" s="74"/>
      <c r="BL212" s="74">
        <v>227.1</v>
      </c>
      <c r="BM212" s="74">
        <v>227.1</v>
      </c>
      <c r="BN212" s="74">
        <v>28.592310000000001</v>
      </c>
      <c r="BO212" s="74">
        <f t="shared" si="208"/>
        <v>12.590184940554822</v>
      </c>
      <c r="BP212" s="74"/>
      <c r="BQ212" s="74"/>
      <c r="BR212" s="74"/>
      <c r="BS212" s="74"/>
      <c r="BT212" s="74"/>
      <c r="BU212" s="74"/>
      <c r="BV212" s="74"/>
      <c r="BW212" s="73"/>
      <c r="BX212" s="74"/>
      <c r="BY212" s="74"/>
      <c r="BZ212" s="74"/>
      <c r="CA212" s="73"/>
      <c r="CB212" s="74"/>
      <c r="CC212" s="74"/>
      <c r="CD212" s="74"/>
      <c r="CE212" s="73"/>
    </row>
    <row r="213" spans="1:83" x14ac:dyDescent="0.25">
      <c r="A213" s="16" t="s">
        <v>397</v>
      </c>
      <c r="B213" s="77">
        <f t="shared" si="204"/>
        <v>227.1</v>
      </c>
      <c r="C213" s="77">
        <f t="shared" si="205"/>
        <v>227.1</v>
      </c>
      <c r="D213" s="77">
        <f t="shared" si="206"/>
        <v>227.1</v>
      </c>
      <c r="E213" s="77"/>
      <c r="F213" s="77">
        <f t="shared" si="207"/>
        <v>52.586410000000001</v>
      </c>
      <c r="G213" s="74">
        <f t="shared" si="181"/>
        <v>23.155618670189344</v>
      </c>
      <c r="H213" s="74"/>
      <c r="I213" s="74"/>
      <c r="J213" s="74"/>
      <c r="K213" s="74"/>
      <c r="L213" s="74"/>
      <c r="M213" s="74"/>
      <c r="N213" s="74"/>
      <c r="O213" s="73"/>
      <c r="P213" s="74"/>
      <c r="Q213" s="74"/>
      <c r="R213" s="74"/>
      <c r="S213" s="73"/>
      <c r="T213" s="74"/>
      <c r="U213" s="74"/>
      <c r="V213" s="74"/>
      <c r="W213" s="74"/>
      <c r="X213" s="74"/>
      <c r="Y213" s="74"/>
      <c r="Z213" s="74"/>
      <c r="AA213" s="73"/>
      <c r="AB213" s="74"/>
      <c r="AC213" s="74"/>
      <c r="AD213" s="74"/>
      <c r="AE213" s="73"/>
      <c r="AF213" s="74"/>
      <c r="AG213" s="74"/>
      <c r="AH213" s="74"/>
      <c r="AI213" s="73"/>
      <c r="AJ213" s="74"/>
      <c r="AK213" s="74"/>
      <c r="AL213" s="74"/>
      <c r="AM213" s="74"/>
      <c r="AN213" s="74"/>
      <c r="AO213" s="74"/>
      <c r="AP213" s="74"/>
      <c r="AQ213" s="74"/>
      <c r="AR213" s="74"/>
      <c r="AS213" s="74"/>
      <c r="AT213" s="74"/>
      <c r="AU213" s="74"/>
      <c r="AV213" s="74"/>
      <c r="AW213" s="74"/>
      <c r="AX213" s="74"/>
      <c r="AY213" s="74"/>
      <c r="AZ213" s="74"/>
      <c r="BA213" s="74"/>
      <c r="BB213" s="74"/>
      <c r="BC213" s="74"/>
      <c r="BD213" s="74"/>
      <c r="BE213" s="74"/>
      <c r="BF213" s="74"/>
      <c r="BG213" s="73"/>
      <c r="BH213" s="74"/>
      <c r="BI213" s="74"/>
      <c r="BJ213" s="74"/>
      <c r="BK213" s="74"/>
      <c r="BL213" s="74">
        <v>227.1</v>
      </c>
      <c r="BM213" s="74">
        <v>227.1</v>
      </c>
      <c r="BN213" s="74">
        <v>52.586410000000001</v>
      </c>
      <c r="BO213" s="74">
        <f t="shared" si="208"/>
        <v>23.155618670189344</v>
      </c>
      <c r="BP213" s="74"/>
      <c r="BQ213" s="74"/>
      <c r="BR213" s="74"/>
      <c r="BS213" s="74"/>
      <c r="BT213" s="74"/>
      <c r="BU213" s="74"/>
      <c r="BV213" s="74"/>
      <c r="BW213" s="73"/>
      <c r="BX213" s="74"/>
      <c r="BY213" s="74"/>
      <c r="BZ213" s="74"/>
      <c r="CA213" s="73"/>
      <c r="CB213" s="74"/>
      <c r="CC213" s="74"/>
      <c r="CD213" s="74"/>
      <c r="CE213" s="73"/>
    </row>
    <row r="214" spans="1:83" x14ac:dyDescent="0.25">
      <c r="A214" s="16" t="s">
        <v>492</v>
      </c>
      <c r="B214" s="77">
        <f t="shared" si="204"/>
        <v>567.70000000000005</v>
      </c>
      <c r="C214" s="77">
        <f t="shared" si="205"/>
        <v>567.70000000000005</v>
      </c>
      <c r="D214" s="77">
        <f t="shared" si="206"/>
        <v>567.70000000000005</v>
      </c>
      <c r="E214" s="77"/>
      <c r="F214" s="77">
        <f t="shared" si="207"/>
        <v>114.92149999999999</v>
      </c>
      <c r="G214" s="74">
        <f t="shared" si="181"/>
        <v>20.243350361106216</v>
      </c>
      <c r="H214" s="74"/>
      <c r="I214" s="74"/>
      <c r="J214" s="74"/>
      <c r="K214" s="74"/>
      <c r="L214" s="74"/>
      <c r="M214" s="74"/>
      <c r="N214" s="74"/>
      <c r="O214" s="73"/>
      <c r="P214" s="74"/>
      <c r="Q214" s="74"/>
      <c r="R214" s="74"/>
      <c r="S214" s="73"/>
      <c r="T214" s="74"/>
      <c r="U214" s="74"/>
      <c r="V214" s="74"/>
      <c r="W214" s="74"/>
      <c r="X214" s="74"/>
      <c r="Y214" s="74"/>
      <c r="Z214" s="74"/>
      <c r="AA214" s="73"/>
      <c r="AB214" s="74"/>
      <c r="AC214" s="74"/>
      <c r="AD214" s="74"/>
      <c r="AE214" s="73"/>
      <c r="AF214" s="74"/>
      <c r="AG214" s="74"/>
      <c r="AH214" s="74"/>
      <c r="AI214" s="73"/>
      <c r="AJ214" s="74"/>
      <c r="AK214" s="74"/>
      <c r="AL214" s="74"/>
      <c r="AM214" s="74"/>
      <c r="AN214" s="74"/>
      <c r="AO214" s="74"/>
      <c r="AP214" s="74"/>
      <c r="AQ214" s="74"/>
      <c r="AR214" s="74"/>
      <c r="AS214" s="74"/>
      <c r="AT214" s="74"/>
      <c r="AU214" s="74"/>
      <c r="AV214" s="74"/>
      <c r="AW214" s="74"/>
      <c r="AX214" s="74"/>
      <c r="AY214" s="74"/>
      <c r="AZ214" s="74"/>
      <c r="BA214" s="74"/>
      <c r="BB214" s="74"/>
      <c r="BC214" s="74"/>
      <c r="BD214" s="74"/>
      <c r="BE214" s="74"/>
      <c r="BF214" s="74"/>
      <c r="BG214" s="73"/>
      <c r="BH214" s="74"/>
      <c r="BI214" s="74"/>
      <c r="BJ214" s="74"/>
      <c r="BK214" s="74"/>
      <c r="BL214" s="74">
        <v>567.70000000000005</v>
      </c>
      <c r="BM214" s="74">
        <v>567.70000000000005</v>
      </c>
      <c r="BN214" s="74">
        <v>114.92149999999999</v>
      </c>
      <c r="BO214" s="74">
        <f t="shared" si="208"/>
        <v>20.243350361106216</v>
      </c>
      <c r="BP214" s="74"/>
      <c r="BQ214" s="74"/>
      <c r="BR214" s="74"/>
      <c r="BS214" s="74"/>
      <c r="BT214" s="74"/>
      <c r="BU214" s="74"/>
      <c r="BV214" s="74"/>
      <c r="BW214" s="73"/>
      <c r="BX214" s="74"/>
      <c r="BY214" s="74"/>
      <c r="BZ214" s="74"/>
      <c r="CA214" s="73"/>
      <c r="CB214" s="74"/>
      <c r="CC214" s="74"/>
      <c r="CD214" s="74"/>
      <c r="CE214" s="73"/>
    </row>
    <row r="215" spans="1:83" s="5" customFormat="1" ht="32.25" customHeight="1" x14ac:dyDescent="0.25">
      <c r="A215" s="80" t="s">
        <v>222</v>
      </c>
      <c r="B215" s="76">
        <f t="shared" si="204"/>
        <v>930082.4</v>
      </c>
      <c r="C215" s="76">
        <f t="shared" si="205"/>
        <v>981648.4</v>
      </c>
      <c r="D215" s="76">
        <f t="shared" si="206"/>
        <v>981648.4</v>
      </c>
      <c r="E215" s="76"/>
      <c r="F215" s="76">
        <f t="shared" si="207"/>
        <v>214267.58878000005</v>
      </c>
      <c r="G215" s="72">
        <f t="shared" ref="G215:G225" si="209">F215/C215*100</f>
        <v>21.827325219498146</v>
      </c>
      <c r="H215" s="72">
        <f>SUM(H216:H222)</f>
        <v>10931.3</v>
      </c>
      <c r="I215" s="72">
        <f>SUM(I216:I222)</f>
        <v>77069.100000000006</v>
      </c>
      <c r="J215" s="72">
        <f>SUM(J216:J222)</f>
        <v>12733.2</v>
      </c>
      <c r="K215" s="72">
        <f>J215/I215*100</f>
        <v>16.521796673374933</v>
      </c>
      <c r="L215" s="72">
        <f>SUM(L216:L222)</f>
        <v>10.9</v>
      </c>
      <c r="M215" s="72">
        <f>SUM(M216:M222)</f>
        <v>16.399999999999999</v>
      </c>
      <c r="N215" s="72">
        <f>SUM(N216:N222)</f>
        <v>2.1800000000000002</v>
      </c>
      <c r="O215" s="72">
        <f>N215/M215*100</f>
        <v>13.292682926829272</v>
      </c>
      <c r="P215" s="72">
        <f>SUM(P216:P222)</f>
        <v>812.2</v>
      </c>
      <c r="Q215" s="72">
        <f>SUM(Q216:Q222)</f>
        <v>0</v>
      </c>
      <c r="R215" s="72">
        <f>SUM(R216:R222)</f>
        <v>0</v>
      </c>
      <c r="S215" s="72"/>
      <c r="T215" s="72">
        <f>SUM(T216:T222)</f>
        <v>594.29999999999995</v>
      </c>
      <c r="U215" s="72">
        <f>SUM(U216:U222)</f>
        <v>594.29999999999995</v>
      </c>
      <c r="V215" s="72">
        <f>SUM(V216:V222)</f>
        <v>116.25075</v>
      </c>
      <c r="W215" s="72">
        <f>V215/U215*100</f>
        <v>19.560954063604242</v>
      </c>
      <c r="X215" s="72">
        <f>SUM(X216:X222)</f>
        <v>318</v>
      </c>
      <c r="Y215" s="72">
        <f>SUM(Y216:Y222)</f>
        <v>265</v>
      </c>
      <c r="Z215" s="72">
        <f>SUM(Z216:Z222)</f>
        <v>88.059570000000008</v>
      </c>
      <c r="AA215" s="72">
        <f>Z215/Y215*100</f>
        <v>33.230026415094343</v>
      </c>
      <c r="AB215" s="72">
        <f>SUM(AB216:AB222)</f>
        <v>14958.7</v>
      </c>
      <c r="AC215" s="72">
        <f>SUM(AC216:AC222)</f>
        <v>1246.5999999999999</v>
      </c>
      <c r="AD215" s="72">
        <f>SUM(AD216:AD222)</f>
        <v>804.27321999999992</v>
      </c>
      <c r="AE215" s="72">
        <f>AD215/AC215*100</f>
        <v>64.5173447777956</v>
      </c>
      <c r="AF215" s="72">
        <f>SUM(AF216:AF222)</f>
        <v>123491.8</v>
      </c>
      <c r="AG215" s="72">
        <f>SUM(AG216:AG222)</f>
        <v>123491.8</v>
      </c>
      <c r="AH215" s="72">
        <f>SUM(AH216:AH222)</f>
        <v>28403.114000000001</v>
      </c>
      <c r="AI215" s="72">
        <f>AH215/AG215*100</f>
        <v>23</v>
      </c>
      <c r="AJ215" s="72">
        <f>SUM(AJ216:AJ222)</f>
        <v>703808</v>
      </c>
      <c r="AK215" s="72">
        <f>SUM(AK216:AK222)</f>
        <v>703808</v>
      </c>
      <c r="AL215" s="72">
        <f>SUM(AL216:AL222)</f>
        <v>154837.76000000001</v>
      </c>
      <c r="AM215" s="72">
        <f>AL215/AK215*100</f>
        <v>22</v>
      </c>
      <c r="AN215" s="72">
        <f>SUM(AN216:AN222)</f>
        <v>3480.6</v>
      </c>
      <c r="AO215" s="72">
        <f>SUM(AO216:AO222)</f>
        <v>3480.6</v>
      </c>
      <c r="AP215" s="72">
        <f>SUM(AP216:AP222)</f>
        <v>440.58908000000002</v>
      </c>
      <c r="AQ215" s="71">
        <f>AP215/AO215*100</f>
        <v>12.658423260357409</v>
      </c>
      <c r="AR215" s="72">
        <f>SUM(AR216:AR222)</f>
        <v>292.8</v>
      </c>
      <c r="AS215" s="72">
        <f>SUM(AS216:AS222)</f>
        <v>292.8</v>
      </c>
      <c r="AT215" s="72">
        <f>SUM(AT216:AT222)</f>
        <v>15.2386</v>
      </c>
      <c r="AU215" s="72">
        <f>AT215/AS215*100</f>
        <v>5.2044398907103817</v>
      </c>
      <c r="AV215" s="72">
        <f t="shared" ref="AV215" si="210">SUM(AV216:AV222)</f>
        <v>2088.4</v>
      </c>
      <c r="AW215" s="72">
        <f t="shared" ref="AW215:BF215" si="211">SUM(AW216:AW222)</f>
        <v>2088.4</v>
      </c>
      <c r="AX215" s="72">
        <f t="shared" si="211"/>
        <v>229.65689</v>
      </c>
      <c r="AY215" s="72">
        <f t="shared" si="211"/>
        <v>10.996786535146523</v>
      </c>
      <c r="AZ215" s="72">
        <f t="shared" ref="AZ215" si="212">SUM(AZ216:AZ222)</f>
        <v>696.1</v>
      </c>
      <c r="BA215" s="72">
        <f t="shared" si="211"/>
        <v>696.1</v>
      </c>
      <c r="BB215" s="72">
        <f t="shared" si="211"/>
        <v>124.78228999999999</v>
      </c>
      <c r="BC215" s="72">
        <f t="shared" si="211"/>
        <v>17.925914380117796</v>
      </c>
      <c r="BD215" s="72">
        <f t="shared" ref="BD215" si="213">SUM(BD216:BD222)</f>
        <v>3968.9</v>
      </c>
      <c r="BE215" s="72">
        <f t="shared" si="211"/>
        <v>3968.9</v>
      </c>
      <c r="BF215" s="72">
        <f t="shared" si="211"/>
        <v>992.1</v>
      </c>
      <c r="BG215" s="72">
        <f>BF215/BE215*100</f>
        <v>24.996850512736525</v>
      </c>
      <c r="BH215" s="72">
        <f t="shared" ref="BH215" si="214">SUM(BH216:BH222)</f>
        <v>0</v>
      </c>
      <c r="BI215" s="72">
        <f t="shared" ref="BI215:BN215" si="215">SUM(BI216:BI222)</f>
        <v>0</v>
      </c>
      <c r="BJ215" s="72">
        <f t="shared" si="215"/>
        <v>0</v>
      </c>
      <c r="BK215" s="72">
        <f t="shared" si="215"/>
        <v>0</v>
      </c>
      <c r="BL215" s="72">
        <v>3973.4000000000005</v>
      </c>
      <c r="BM215" s="72">
        <f t="shared" si="215"/>
        <v>3973.4000000000005</v>
      </c>
      <c r="BN215" s="72">
        <f t="shared" si="215"/>
        <v>604.36638000000005</v>
      </c>
      <c r="BO215" s="71">
        <f t="shared" si="208"/>
        <v>15.210308048522675</v>
      </c>
      <c r="BP215" s="72">
        <f>SUM(BP216:BP222)</f>
        <v>59307.6</v>
      </c>
      <c r="BQ215" s="72">
        <f>SUM(BQ216:BQ222)</f>
        <v>59307.6</v>
      </c>
      <c r="BR215" s="72">
        <f>SUM(BR216:BR222)</f>
        <v>14767.1</v>
      </c>
      <c r="BS215" s="72">
        <f>BR215/BQ215*100</f>
        <v>24.899169752274585</v>
      </c>
      <c r="BT215" s="72">
        <f>SUM(BT216:BT222)</f>
        <v>1307.2</v>
      </c>
      <c r="BU215" s="72">
        <f>SUM(BU216:BU222)</f>
        <v>1307.2</v>
      </c>
      <c r="BV215" s="72">
        <f>SUM(BV216:BV222)</f>
        <v>108.91800000000001</v>
      </c>
      <c r="BW215" s="72">
        <f>BV215/BU215*100</f>
        <v>8.332160342717259</v>
      </c>
      <c r="BX215" s="72">
        <f>SUM(BX216:BX222)</f>
        <v>42.2</v>
      </c>
      <c r="BY215" s="72">
        <f>SUM(BY216:BY222)</f>
        <v>42.2</v>
      </c>
      <c r="BZ215" s="72">
        <f>SUM(BZ216:BZ222)</f>
        <v>0</v>
      </c>
      <c r="CA215" s="72">
        <f>BZ215/BY215*100</f>
        <v>0</v>
      </c>
      <c r="CB215" s="72"/>
      <c r="CC215" s="72"/>
      <c r="CD215" s="72"/>
      <c r="CE215" s="72"/>
    </row>
    <row r="216" spans="1:83" ht="27.75" customHeight="1" x14ac:dyDescent="0.25">
      <c r="A216" s="16" t="s">
        <v>189</v>
      </c>
      <c r="B216" s="77">
        <f t="shared" si="204"/>
        <v>926109</v>
      </c>
      <c r="C216" s="77">
        <f t="shared" si="205"/>
        <v>977675</v>
      </c>
      <c r="D216" s="77">
        <f t="shared" si="206"/>
        <v>977675</v>
      </c>
      <c r="E216" s="77"/>
      <c r="F216" s="77">
        <f t="shared" si="207"/>
        <v>213663.22240000006</v>
      </c>
      <c r="G216" s="73">
        <f t="shared" si="209"/>
        <v>21.854217649014249</v>
      </c>
      <c r="H216" s="73">
        <v>10931.3</v>
      </c>
      <c r="I216" s="73">
        <v>77069.100000000006</v>
      </c>
      <c r="J216" s="73">
        <v>12733.2</v>
      </c>
      <c r="K216" s="73">
        <f>J216/I216*100</f>
        <v>16.521796673374933</v>
      </c>
      <c r="L216" s="73">
        <v>10.9</v>
      </c>
      <c r="M216" s="73">
        <v>16.399999999999999</v>
      </c>
      <c r="N216" s="73">
        <v>2.1800000000000002</v>
      </c>
      <c r="O216" s="73">
        <f>N216/M216*100</f>
        <v>13.292682926829272</v>
      </c>
      <c r="P216" s="73">
        <v>812.2</v>
      </c>
      <c r="Q216" s="73"/>
      <c r="R216" s="73"/>
      <c r="S216" s="73"/>
      <c r="T216" s="73">
        <v>594.29999999999995</v>
      </c>
      <c r="U216" s="73">
        <v>594.29999999999995</v>
      </c>
      <c r="V216" s="73">
        <v>116.25075</v>
      </c>
      <c r="W216" s="73">
        <f>V216/U216*100</f>
        <v>19.560954063604242</v>
      </c>
      <c r="X216" s="73">
        <v>318</v>
      </c>
      <c r="Y216" s="73">
        <v>265</v>
      </c>
      <c r="Z216" s="73">
        <v>88.059570000000008</v>
      </c>
      <c r="AA216" s="73">
        <f>Z216/Y216*100</f>
        <v>33.230026415094343</v>
      </c>
      <c r="AB216" s="73">
        <v>14958.7</v>
      </c>
      <c r="AC216" s="73">
        <v>1246.5999999999999</v>
      </c>
      <c r="AD216" s="73">
        <v>804.27321999999992</v>
      </c>
      <c r="AE216" s="73">
        <f>AD216/AC216*100</f>
        <v>64.5173447777956</v>
      </c>
      <c r="AF216" s="73">
        <v>123491.8</v>
      </c>
      <c r="AG216" s="73">
        <v>123491.8</v>
      </c>
      <c r="AH216" s="73">
        <v>28403.114000000001</v>
      </c>
      <c r="AI216" s="73">
        <f>AH216/AG216*100</f>
        <v>23</v>
      </c>
      <c r="AJ216" s="73">
        <v>703808</v>
      </c>
      <c r="AK216" s="73">
        <v>703808</v>
      </c>
      <c r="AL216" s="73">
        <v>154837.76000000001</v>
      </c>
      <c r="AM216" s="73">
        <f>AL216/AK216*100</f>
        <v>22</v>
      </c>
      <c r="AN216" s="73">
        <v>3480.6</v>
      </c>
      <c r="AO216" s="73">
        <v>3480.6</v>
      </c>
      <c r="AP216" s="73">
        <v>440.58908000000002</v>
      </c>
      <c r="AQ216" s="74">
        <f>AP216/AO216*100</f>
        <v>12.658423260357409</v>
      </c>
      <c r="AR216" s="74">
        <v>292.8</v>
      </c>
      <c r="AS216" s="74">
        <v>292.8</v>
      </c>
      <c r="AT216" s="73">
        <v>15.2386</v>
      </c>
      <c r="AU216" s="73">
        <f>AT216/AS216*100</f>
        <v>5.2044398907103817</v>
      </c>
      <c r="AV216" s="73">
        <v>2088.4</v>
      </c>
      <c r="AW216" s="73">
        <v>2088.4</v>
      </c>
      <c r="AX216" s="73">
        <v>229.65689</v>
      </c>
      <c r="AY216" s="73">
        <f>AX216/AW216*100</f>
        <v>10.996786535146523</v>
      </c>
      <c r="AZ216" s="73">
        <v>696.1</v>
      </c>
      <c r="BA216" s="73">
        <v>696.1</v>
      </c>
      <c r="BB216" s="73">
        <v>124.78228999999999</v>
      </c>
      <c r="BC216" s="73">
        <f>BB216/BA216*100</f>
        <v>17.925914380117796</v>
      </c>
      <c r="BD216" s="73">
        <v>3968.9</v>
      </c>
      <c r="BE216" s="73">
        <v>3968.9</v>
      </c>
      <c r="BF216" s="73">
        <v>992.1</v>
      </c>
      <c r="BG216" s="73">
        <f>BF216/BE216*100</f>
        <v>24.996850512736525</v>
      </c>
      <c r="BH216" s="73"/>
      <c r="BI216" s="73"/>
      <c r="BJ216" s="73"/>
      <c r="BK216" s="73"/>
      <c r="BL216" s="73"/>
      <c r="BM216" s="73"/>
      <c r="BN216" s="73"/>
      <c r="BO216" s="74"/>
      <c r="BP216" s="102">
        <v>59307.6</v>
      </c>
      <c r="BQ216" s="102">
        <v>59307.6</v>
      </c>
      <c r="BR216" s="102">
        <v>14767.1</v>
      </c>
      <c r="BS216" s="73">
        <f>BR216/BQ216*100</f>
        <v>24.899169752274585</v>
      </c>
      <c r="BT216" s="73">
        <v>1307.2</v>
      </c>
      <c r="BU216" s="73">
        <v>1307.2</v>
      </c>
      <c r="BV216" s="73">
        <v>108.91800000000001</v>
      </c>
      <c r="BW216" s="73">
        <f>BV216/BU216*100</f>
        <v>8.332160342717259</v>
      </c>
      <c r="BX216" s="73">
        <v>42.2</v>
      </c>
      <c r="BY216" s="73">
        <v>42.2</v>
      </c>
      <c r="BZ216" s="73">
        <v>0</v>
      </c>
      <c r="CA216" s="73">
        <f>BZ216/BY216*100</f>
        <v>0</v>
      </c>
      <c r="CB216" s="73"/>
      <c r="CC216" s="73"/>
      <c r="CD216" s="73"/>
      <c r="CE216" s="73"/>
    </row>
    <row r="217" spans="1:83" x14ac:dyDescent="0.25">
      <c r="A217" s="16" t="s">
        <v>217</v>
      </c>
      <c r="B217" s="77">
        <f t="shared" si="204"/>
        <v>567.70000000000005</v>
      </c>
      <c r="C217" s="77">
        <f t="shared" si="205"/>
        <v>567.70000000000005</v>
      </c>
      <c r="D217" s="77">
        <f t="shared" si="206"/>
        <v>567.70000000000005</v>
      </c>
      <c r="E217" s="77"/>
      <c r="F217" s="77">
        <f t="shared" si="207"/>
        <v>83.984880000000004</v>
      </c>
      <c r="G217" s="74">
        <f t="shared" si="209"/>
        <v>14.793884093711467</v>
      </c>
      <c r="H217" s="74"/>
      <c r="I217" s="74"/>
      <c r="J217" s="74"/>
      <c r="K217" s="74"/>
      <c r="L217" s="74"/>
      <c r="M217" s="74"/>
      <c r="N217" s="74"/>
      <c r="O217" s="74"/>
      <c r="P217" s="74"/>
      <c r="Q217" s="74"/>
      <c r="R217" s="74"/>
      <c r="S217" s="74"/>
      <c r="T217" s="74"/>
      <c r="U217" s="74"/>
      <c r="V217" s="74"/>
      <c r="W217" s="73"/>
      <c r="X217" s="74"/>
      <c r="Y217" s="74"/>
      <c r="Z217" s="74"/>
      <c r="AA217" s="74"/>
      <c r="AB217" s="74"/>
      <c r="AC217" s="74"/>
      <c r="AD217" s="74"/>
      <c r="AE217" s="74"/>
      <c r="AF217" s="74"/>
      <c r="AG217" s="74"/>
      <c r="AH217" s="74"/>
      <c r="AI217" s="74"/>
      <c r="AJ217" s="74"/>
      <c r="AK217" s="74"/>
      <c r="AL217" s="74"/>
      <c r="AM217" s="73"/>
      <c r="AN217" s="74"/>
      <c r="AO217" s="74"/>
      <c r="AP217" s="74"/>
      <c r="AQ217" s="74"/>
      <c r="AR217" s="74"/>
      <c r="AS217" s="74"/>
      <c r="AT217" s="74"/>
      <c r="AU217" s="74"/>
      <c r="AV217" s="74"/>
      <c r="AW217" s="74"/>
      <c r="AX217" s="74"/>
      <c r="AY217" s="74"/>
      <c r="AZ217" s="74"/>
      <c r="BA217" s="74"/>
      <c r="BB217" s="74"/>
      <c r="BC217" s="74"/>
      <c r="BD217" s="74"/>
      <c r="BE217" s="74"/>
      <c r="BF217" s="74"/>
      <c r="BG217" s="74"/>
      <c r="BH217" s="74"/>
      <c r="BI217" s="74"/>
      <c r="BJ217" s="74"/>
      <c r="BK217" s="74"/>
      <c r="BL217" s="74">
        <v>567.70000000000005</v>
      </c>
      <c r="BM217" s="74">
        <v>567.70000000000005</v>
      </c>
      <c r="BN217" s="74">
        <v>83.984880000000004</v>
      </c>
      <c r="BO217" s="74">
        <f t="shared" ref="BO217:BO223" si="216">BN217/BM217*100</f>
        <v>14.793884093711467</v>
      </c>
      <c r="BP217" s="74"/>
      <c r="BQ217" s="74"/>
      <c r="BR217" s="74"/>
      <c r="BS217" s="73"/>
      <c r="BT217" s="74"/>
      <c r="BU217" s="74"/>
      <c r="BV217" s="74"/>
      <c r="BW217" s="73"/>
      <c r="BX217" s="74"/>
      <c r="BY217" s="74"/>
      <c r="BZ217" s="74"/>
      <c r="CA217" s="73"/>
      <c r="CB217" s="74"/>
      <c r="CC217" s="74"/>
      <c r="CD217" s="74"/>
      <c r="CE217" s="73"/>
    </row>
    <row r="218" spans="1:83" x14ac:dyDescent="0.25">
      <c r="A218" s="16" t="s">
        <v>218</v>
      </c>
      <c r="B218" s="77">
        <f t="shared" si="204"/>
        <v>567.70000000000005</v>
      </c>
      <c r="C218" s="77">
        <f t="shared" si="205"/>
        <v>567.70000000000005</v>
      </c>
      <c r="D218" s="77">
        <f t="shared" si="206"/>
        <v>567.70000000000005</v>
      </c>
      <c r="E218" s="77"/>
      <c r="F218" s="77">
        <f t="shared" si="207"/>
        <v>84.924539999999993</v>
      </c>
      <c r="G218" s="74">
        <f t="shared" si="209"/>
        <v>14.959404615113614</v>
      </c>
      <c r="H218" s="74"/>
      <c r="I218" s="74"/>
      <c r="J218" s="74"/>
      <c r="K218" s="74"/>
      <c r="L218" s="74"/>
      <c r="M218" s="74"/>
      <c r="N218" s="74"/>
      <c r="O218" s="74"/>
      <c r="P218" s="74"/>
      <c r="Q218" s="74"/>
      <c r="R218" s="74"/>
      <c r="S218" s="74"/>
      <c r="T218" s="74"/>
      <c r="U218" s="74"/>
      <c r="V218" s="74"/>
      <c r="W218" s="73"/>
      <c r="X218" s="74"/>
      <c r="Y218" s="74"/>
      <c r="Z218" s="74"/>
      <c r="AA218" s="74"/>
      <c r="AB218" s="74"/>
      <c r="AC218" s="74"/>
      <c r="AD218" s="74"/>
      <c r="AE218" s="74"/>
      <c r="AF218" s="74"/>
      <c r="AG218" s="74"/>
      <c r="AH218" s="74"/>
      <c r="AI218" s="74"/>
      <c r="AJ218" s="74"/>
      <c r="AK218" s="74"/>
      <c r="AL218" s="74"/>
      <c r="AM218" s="73"/>
      <c r="AN218" s="74"/>
      <c r="AO218" s="74"/>
      <c r="AP218" s="74"/>
      <c r="AQ218" s="74"/>
      <c r="AR218" s="74"/>
      <c r="AS218" s="74"/>
      <c r="AT218" s="74"/>
      <c r="AU218" s="74"/>
      <c r="AV218" s="74"/>
      <c r="AW218" s="74"/>
      <c r="AX218" s="74"/>
      <c r="AY218" s="74"/>
      <c r="AZ218" s="74"/>
      <c r="BA218" s="74"/>
      <c r="BB218" s="74"/>
      <c r="BC218" s="74"/>
      <c r="BD218" s="74"/>
      <c r="BE218" s="74"/>
      <c r="BF218" s="74"/>
      <c r="BG218" s="74"/>
      <c r="BH218" s="74"/>
      <c r="BI218" s="74"/>
      <c r="BJ218" s="74"/>
      <c r="BK218" s="74"/>
      <c r="BL218" s="74">
        <v>567.70000000000005</v>
      </c>
      <c r="BM218" s="74">
        <v>567.70000000000005</v>
      </c>
      <c r="BN218" s="74">
        <v>84.924539999999993</v>
      </c>
      <c r="BO218" s="74">
        <f t="shared" si="216"/>
        <v>14.959404615113614</v>
      </c>
      <c r="BP218" s="74"/>
      <c r="BQ218" s="74"/>
      <c r="BR218" s="74"/>
      <c r="BS218" s="73"/>
      <c r="BT218" s="74"/>
      <c r="BU218" s="74"/>
      <c r="BV218" s="74"/>
      <c r="BW218" s="73"/>
      <c r="BX218" s="74"/>
      <c r="BY218" s="74"/>
      <c r="BZ218" s="74"/>
      <c r="CA218" s="73"/>
      <c r="CB218" s="74"/>
      <c r="CC218" s="74"/>
      <c r="CD218" s="74"/>
      <c r="CE218" s="73"/>
    </row>
    <row r="219" spans="1:83" x14ac:dyDescent="0.25">
      <c r="A219" s="16" t="s">
        <v>219</v>
      </c>
      <c r="B219" s="77">
        <f t="shared" si="204"/>
        <v>567.70000000000005</v>
      </c>
      <c r="C219" s="77">
        <f t="shared" si="205"/>
        <v>567.70000000000005</v>
      </c>
      <c r="D219" s="77">
        <f t="shared" si="206"/>
        <v>567.70000000000005</v>
      </c>
      <c r="E219" s="77"/>
      <c r="F219" s="77">
        <f t="shared" si="207"/>
        <v>82.89952000000001</v>
      </c>
      <c r="G219" s="74">
        <f t="shared" si="209"/>
        <v>14.602698608419939</v>
      </c>
      <c r="H219" s="74"/>
      <c r="I219" s="74"/>
      <c r="J219" s="74"/>
      <c r="K219" s="74"/>
      <c r="L219" s="74"/>
      <c r="M219" s="74"/>
      <c r="N219" s="74"/>
      <c r="O219" s="74"/>
      <c r="P219" s="74"/>
      <c r="Q219" s="74"/>
      <c r="R219" s="74"/>
      <c r="S219" s="74"/>
      <c r="T219" s="74"/>
      <c r="U219" s="74"/>
      <c r="V219" s="74"/>
      <c r="W219" s="73"/>
      <c r="X219" s="74"/>
      <c r="Y219" s="74"/>
      <c r="Z219" s="74"/>
      <c r="AA219" s="74"/>
      <c r="AB219" s="74"/>
      <c r="AC219" s="74"/>
      <c r="AD219" s="74"/>
      <c r="AE219" s="74"/>
      <c r="AF219" s="74"/>
      <c r="AG219" s="74"/>
      <c r="AH219" s="74"/>
      <c r="AI219" s="74"/>
      <c r="AJ219" s="74"/>
      <c r="AK219" s="74"/>
      <c r="AL219" s="74"/>
      <c r="AM219" s="73"/>
      <c r="AN219" s="74"/>
      <c r="AO219" s="74"/>
      <c r="AP219" s="74"/>
      <c r="AQ219" s="74"/>
      <c r="AR219" s="74"/>
      <c r="AS219" s="74"/>
      <c r="AT219" s="74"/>
      <c r="AU219" s="74"/>
      <c r="AV219" s="74"/>
      <c r="AW219" s="74"/>
      <c r="AX219" s="74"/>
      <c r="AY219" s="74"/>
      <c r="AZ219" s="74"/>
      <c r="BA219" s="74"/>
      <c r="BB219" s="74"/>
      <c r="BC219" s="74"/>
      <c r="BD219" s="74"/>
      <c r="BE219" s="74"/>
      <c r="BF219" s="74"/>
      <c r="BG219" s="74"/>
      <c r="BH219" s="74"/>
      <c r="BI219" s="74"/>
      <c r="BJ219" s="74"/>
      <c r="BK219" s="74"/>
      <c r="BL219" s="74">
        <v>567.70000000000005</v>
      </c>
      <c r="BM219" s="74">
        <v>567.70000000000005</v>
      </c>
      <c r="BN219" s="74">
        <v>82.89952000000001</v>
      </c>
      <c r="BO219" s="74">
        <f t="shared" si="216"/>
        <v>14.602698608419939</v>
      </c>
      <c r="BP219" s="74"/>
      <c r="BQ219" s="74"/>
      <c r="BR219" s="74"/>
      <c r="BS219" s="73"/>
      <c r="BT219" s="74"/>
      <c r="BU219" s="74"/>
      <c r="BV219" s="74"/>
      <c r="BW219" s="73"/>
      <c r="BX219" s="74"/>
      <c r="BY219" s="74"/>
      <c r="BZ219" s="74"/>
      <c r="CA219" s="73"/>
      <c r="CB219" s="74"/>
      <c r="CC219" s="74"/>
      <c r="CD219" s="74"/>
      <c r="CE219" s="73"/>
    </row>
    <row r="220" spans="1:83" x14ac:dyDescent="0.25">
      <c r="A220" s="16" t="s">
        <v>400</v>
      </c>
      <c r="B220" s="77">
        <f t="shared" si="204"/>
        <v>567.70000000000005</v>
      </c>
      <c r="C220" s="77">
        <f t="shared" si="205"/>
        <v>567.70000000000005</v>
      </c>
      <c r="D220" s="77">
        <f t="shared" si="206"/>
        <v>567.70000000000005</v>
      </c>
      <c r="E220" s="77"/>
      <c r="F220" s="77">
        <f t="shared" si="207"/>
        <v>80.92880000000001</v>
      </c>
      <c r="G220" s="74">
        <f t="shared" si="209"/>
        <v>14.25555751277083</v>
      </c>
      <c r="H220" s="74"/>
      <c r="I220" s="74"/>
      <c r="J220" s="74"/>
      <c r="K220" s="74"/>
      <c r="L220" s="74"/>
      <c r="M220" s="74"/>
      <c r="N220" s="74"/>
      <c r="O220" s="74"/>
      <c r="P220" s="74"/>
      <c r="Q220" s="74"/>
      <c r="R220" s="74"/>
      <c r="S220" s="74"/>
      <c r="T220" s="74"/>
      <c r="U220" s="74"/>
      <c r="V220" s="74"/>
      <c r="W220" s="73"/>
      <c r="X220" s="74"/>
      <c r="Y220" s="74"/>
      <c r="Z220" s="74"/>
      <c r="AA220" s="74"/>
      <c r="AB220" s="74"/>
      <c r="AC220" s="74"/>
      <c r="AD220" s="74"/>
      <c r="AE220" s="74"/>
      <c r="AF220" s="74"/>
      <c r="AG220" s="74"/>
      <c r="AH220" s="74"/>
      <c r="AI220" s="74"/>
      <c r="AJ220" s="74"/>
      <c r="AK220" s="74"/>
      <c r="AL220" s="74"/>
      <c r="AM220" s="73"/>
      <c r="AN220" s="74"/>
      <c r="AO220" s="74"/>
      <c r="AP220" s="74"/>
      <c r="AQ220" s="74"/>
      <c r="AR220" s="74"/>
      <c r="AS220" s="74"/>
      <c r="AT220" s="74"/>
      <c r="AU220" s="74"/>
      <c r="AV220" s="74"/>
      <c r="AW220" s="74"/>
      <c r="AX220" s="74"/>
      <c r="AY220" s="74"/>
      <c r="AZ220" s="74"/>
      <c r="BA220" s="74"/>
      <c r="BB220" s="74"/>
      <c r="BC220" s="74"/>
      <c r="BD220" s="74"/>
      <c r="BE220" s="74"/>
      <c r="BF220" s="74"/>
      <c r="BG220" s="74"/>
      <c r="BH220" s="74"/>
      <c r="BI220" s="74"/>
      <c r="BJ220" s="74"/>
      <c r="BK220" s="74"/>
      <c r="BL220" s="74">
        <v>567.70000000000005</v>
      </c>
      <c r="BM220" s="74">
        <v>567.70000000000005</v>
      </c>
      <c r="BN220" s="74">
        <v>80.92880000000001</v>
      </c>
      <c r="BO220" s="74">
        <f t="shared" si="216"/>
        <v>14.25555751277083</v>
      </c>
      <c r="BP220" s="74"/>
      <c r="BQ220" s="74"/>
      <c r="BR220" s="74"/>
      <c r="BS220" s="73"/>
      <c r="BT220" s="74"/>
      <c r="BU220" s="74"/>
      <c r="BV220" s="74"/>
      <c r="BW220" s="73"/>
      <c r="BX220" s="74"/>
      <c r="BY220" s="74"/>
      <c r="BZ220" s="74"/>
      <c r="CA220" s="73"/>
      <c r="CB220" s="74"/>
      <c r="CC220" s="74"/>
      <c r="CD220" s="74"/>
      <c r="CE220" s="73"/>
    </row>
    <row r="221" spans="1:83" x14ac:dyDescent="0.25">
      <c r="A221" s="16" t="s">
        <v>220</v>
      </c>
      <c r="B221" s="77">
        <f t="shared" si="204"/>
        <v>1134.9000000000001</v>
      </c>
      <c r="C221" s="77">
        <f t="shared" si="205"/>
        <v>1134.9000000000001</v>
      </c>
      <c r="D221" s="77">
        <f t="shared" si="206"/>
        <v>1134.9000000000001</v>
      </c>
      <c r="E221" s="77"/>
      <c r="F221" s="77">
        <f t="shared" si="207"/>
        <v>190.69983999999999</v>
      </c>
      <c r="G221" s="74">
        <f t="shared" si="209"/>
        <v>16.803228478280023</v>
      </c>
      <c r="H221" s="74"/>
      <c r="I221" s="74"/>
      <c r="J221" s="74"/>
      <c r="K221" s="74"/>
      <c r="L221" s="74"/>
      <c r="M221" s="74"/>
      <c r="N221" s="74"/>
      <c r="O221" s="74"/>
      <c r="P221" s="74"/>
      <c r="Q221" s="74"/>
      <c r="R221" s="74"/>
      <c r="S221" s="74"/>
      <c r="T221" s="74"/>
      <c r="U221" s="74"/>
      <c r="V221" s="74"/>
      <c r="W221" s="73"/>
      <c r="X221" s="74"/>
      <c r="Y221" s="74"/>
      <c r="Z221" s="74"/>
      <c r="AA221" s="74"/>
      <c r="AB221" s="74"/>
      <c r="AC221" s="74"/>
      <c r="AD221" s="74"/>
      <c r="AE221" s="74"/>
      <c r="AF221" s="74"/>
      <c r="AG221" s="74"/>
      <c r="AH221" s="74"/>
      <c r="AI221" s="74"/>
      <c r="AJ221" s="74"/>
      <c r="AK221" s="74"/>
      <c r="AL221" s="74"/>
      <c r="AM221" s="73"/>
      <c r="AN221" s="74"/>
      <c r="AO221" s="74"/>
      <c r="AP221" s="74"/>
      <c r="AQ221" s="74"/>
      <c r="AR221" s="74"/>
      <c r="AS221" s="74"/>
      <c r="AT221" s="74"/>
      <c r="AU221" s="74"/>
      <c r="AV221" s="74"/>
      <c r="AW221" s="74"/>
      <c r="AX221" s="74"/>
      <c r="AY221" s="74"/>
      <c r="AZ221" s="74"/>
      <c r="BA221" s="74"/>
      <c r="BB221" s="74"/>
      <c r="BC221" s="74"/>
      <c r="BD221" s="74"/>
      <c r="BE221" s="74"/>
      <c r="BF221" s="74"/>
      <c r="BG221" s="74"/>
      <c r="BH221" s="74"/>
      <c r="BI221" s="74"/>
      <c r="BJ221" s="74"/>
      <c r="BK221" s="74"/>
      <c r="BL221" s="74">
        <v>1134.9000000000001</v>
      </c>
      <c r="BM221" s="74">
        <v>1134.9000000000001</v>
      </c>
      <c r="BN221" s="74">
        <v>190.69983999999999</v>
      </c>
      <c r="BO221" s="74">
        <f t="shared" si="216"/>
        <v>16.803228478280023</v>
      </c>
      <c r="BP221" s="74"/>
      <c r="BQ221" s="74"/>
      <c r="BR221" s="74"/>
      <c r="BS221" s="73"/>
      <c r="BT221" s="74"/>
      <c r="BU221" s="74"/>
      <c r="BV221" s="74"/>
      <c r="BW221" s="73"/>
      <c r="BX221" s="74"/>
      <c r="BY221" s="74"/>
      <c r="BZ221" s="74"/>
      <c r="CA221" s="73"/>
      <c r="CB221" s="74"/>
      <c r="CC221" s="74"/>
      <c r="CD221" s="74"/>
      <c r="CE221" s="73"/>
    </row>
    <row r="222" spans="1:83" x14ac:dyDescent="0.25">
      <c r="A222" s="16" t="s">
        <v>221</v>
      </c>
      <c r="B222" s="77">
        <f t="shared" si="204"/>
        <v>567.70000000000005</v>
      </c>
      <c r="C222" s="77">
        <f t="shared" si="205"/>
        <v>567.70000000000005</v>
      </c>
      <c r="D222" s="77">
        <f t="shared" si="206"/>
        <v>567.70000000000005</v>
      </c>
      <c r="E222" s="77"/>
      <c r="F222" s="77">
        <f t="shared" si="207"/>
        <v>80.92880000000001</v>
      </c>
      <c r="G222" s="74">
        <f t="shared" si="209"/>
        <v>14.25555751277083</v>
      </c>
      <c r="H222" s="74"/>
      <c r="I222" s="74"/>
      <c r="J222" s="74"/>
      <c r="K222" s="74"/>
      <c r="L222" s="74"/>
      <c r="M222" s="74"/>
      <c r="N222" s="74"/>
      <c r="O222" s="74"/>
      <c r="P222" s="74"/>
      <c r="Q222" s="74"/>
      <c r="R222" s="74"/>
      <c r="S222" s="74"/>
      <c r="T222" s="74"/>
      <c r="U222" s="74"/>
      <c r="V222" s="74"/>
      <c r="W222" s="73"/>
      <c r="X222" s="74"/>
      <c r="Y222" s="74"/>
      <c r="Z222" s="74"/>
      <c r="AA222" s="74"/>
      <c r="AB222" s="74"/>
      <c r="AC222" s="74"/>
      <c r="AD222" s="74"/>
      <c r="AE222" s="74"/>
      <c r="AF222" s="74"/>
      <c r="AG222" s="74"/>
      <c r="AH222" s="74"/>
      <c r="AI222" s="74"/>
      <c r="AJ222" s="74"/>
      <c r="AK222" s="74"/>
      <c r="AL222" s="74"/>
      <c r="AM222" s="73"/>
      <c r="AN222" s="74"/>
      <c r="AO222" s="74"/>
      <c r="AP222" s="74"/>
      <c r="AQ222" s="74"/>
      <c r="AR222" s="74"/>
      <c r="AS222" s="74"/>
      <c r="AT222" s="74"/>
      <c r="AU222" s="74"/>
      <c r="AV222" s="74"/>
      <c r="AW222" s="74"/>
      <c r="AX222" s="74"/>
      <c r="AY222" s="74"/>
      <c r="AZ222" s="74"/>
      <c r="BA222" s="74"/>
      <c r="BB222" s="74"/>
      <c r="BC222" s="74"/>
      <c r="BD222" s="74"/>
      <c r="BE222" s="74"/>
      <c r="BF222" s="74"/>
      <c r="BG222" s="74"/>
      <c r="BH222" s="74"/>
      <c r="BI222" s="74"/>
      <c r="BJ222" s="74"/>
      <c r="BK222" s="74"/>
      <c r="BL222" s="74">
        <v>567.70000000000005</v>
      </c>
      <c r="BM222" s="74">
        <v>567.70000000000005</v>
      </c>
      <c r="BN222" s="74">
        <v>80.92880000000001</v>
      </c>
      <c r="BO222" s="74">
        <f t="shared" si="216"/>
        <v>14.25555751277083</v>
      </c>
      <c r="BP222" s="74"/>
      <c r="BQ222" s="74"/>
      <c r="BR222" s="74"/>
      <c r="BS222" s="73"/>
      <c r="BT222" s="74"/>
      <c r="BU222" s="74"/>
      <c r="BV222" s="74"/>
      <c r="BW222" s="73"/>
      <c r="BX222" s="74"/>
      <c r="BY222" s="74"/>
      <c r="BZ222" s="74"/>
      <c r="CA222" s="73"/>
      <c r="CB222" s="74"/>
      <c r="CC222" s="74"/>
      <c r="CD222" s="74"/>
      <c r="CE222" s="73"/>
    </row>
    <row r="223" spans="1:83" s="5" customFormat="1" ht="31.5" x14ac:dyDescent="0.25">
      <c r="A223" s="80" t="s">
        <v>224</v>
      </c>
      <c r="B223" s="76">
        <f t="shared" si="204"/>
        <v>288902.00000000012</v>
      </c>
      <c r="C223" s="76">
        <f t="shared" si="205"/>
        <v>307719.90000000008</v>
      </c>
      <c r="D223" s="76">
        <f t="shared" si="206"/>
        <v>307719.90000000008</v>
      </c>
      <c r="E223" s="76"/>
      <c r="F223" s="76">
        <f t="shared" si="207"/>
        <v>52078.349120000006</v>
      </c>
      <c r="G223" s="72">
        <f t="shared" si="209"/>
        <v>16.923945809159559</v>
      </c>
      <c r="H223" s="72">
        <f>SUM(H224:H229)</f>
        <v>2454</v>
      </c>
      <c r="I223" s="72">
        <f>SUM(I224:I229)</f>
        <v>22744</v>
      </c>
      <c r="J223" s="72">
        <f>SUM(J224:J229)</f>
        <v>2408.4790200000002</v>
      </c>
      <c r="K223" s="72">
        <f>J223/I223*100</f>
        <v>10.589513805838903</v>
      </c>
      <c r="L223" s="72">
        <f>SUM(L224:L229)</f>
        <v>23.9</v>
      </c>
      <c r="M223" s="72">
        <f>SUM(M224:M229)</f>
        <v>33.9</v>
      </c>
      <c r="N223" s="72">
        <f>SUM(N224:N229)</f>
        <v>3.9457199999999997</v>
      </c>
      <c r="O223" s="72">
        <f>N223/M223*100</f>
        <v>11.639292035398229</v>
      </c>
      <c r="P223" s="72">
        <f>SUM(P224:P229)</f>
        <v>116.8</v>
      </c>
      <c r="Q223" s="72">
        <f>SUM(Q224:Q229)</f>
        <v>0</v>
      </c>
      <c r="R223" s="72">
        <f>SUM(R224:R229)</f>
        <v>0</v>
      </c>
      <c r="S223" s="72"/>
      <c r="T223" s="72">
        <f>SUM(T224:T229)</f>
        <v>132</v>
      </c>
      <c r="U223" s="72">
        <f>SUM(U224:U229)</f>
        <v>132</v>
      </c>
      <c r="V223" s="72">
        <f>SUM(V224:V229)</f>
        <v>21.732770000000002</v>
      </c>
      <c r="W223" s="72">
        <f>V223/U223*100</f>
        <v>16.4642196969697</v>
      </c>
      <c r="X223" s="72">
        <f>SUM(X224:X229)</f>
        <v>61.7</v>
      </c>
      <c r="Y223" s="72">
        <f>SUM(Y224:Y229)</f>
        <v>52.8</v>
      </c>
      <c r="Z223" s="72">
        <f>SUM(Z224:Z229)</f>
        <v>4.3848799999999999</v>
      </c>
      <c r="AA223" s="72">
        <f>Z223/Y223*100</f>
        <v>8.3046969696969697</v>
      </c>
      <c r="AB223" s="72">
        <f>SUM(AB224:AB229)</f>
        <v>1479.7</v>
      </c>
      <c r="AC223" s="72">
        <f>SUM(AC224:AC229)</f>
        <v>123.3</v>
      </c>
      <c r="AD223" s="72">
        <f>SUM(AD224:AD229)</f>
        <v>64.940849999999998</v>
      </c>
      <c r="AE223" s="72">
        <f>AD223/AC223*100</f>
        <v>52.668978102189776</v>
      </c>
      <c r="AF223" s="72">
        <f>SUM(AF224:AF229)</f>
        <v>30920.400000000001</v>
      </c>
      <c r="AG223" s="72">
        <f>SUM(AG224:AG229)</f>
        <v>30920.400000000001</v>
      </c>
      <c r="AH223" s="72">
        <f>SUM(AH224:AH229)</f>
        <v>6961.5763399999996</v>
      </c>
      <c r="AI223" s="72">
        <f>AH223/AG223*100</f>
        <v>22.514509320707361</v>
      </c>
      <c r="AJ223" s="72">
        <f>SUM(AJ224:AJ229)</f>
        <v>230762.3</v>
      </c>
      <c r="AK223" s="72">
        <f>SUM(AK224:AK229)</f>
        <v>230762.3</v>
      </c>
      <c r="AL223" s="72">
        <f>SUM(AL224:AL229)</f>
        <v>37590.386639999997</v>
      </c>
      <c r="AM223" s="72">
        <f>AL223/AK223*100</f>
        <v>16.28965677669186</v>
      </c>
      <c r="AN223" s="72">
        <f>SUM(AN224:AN229)</f>
        <v>657.2</v>
      </c>
      <c r="AO223" s="72">
        <f>SUM(AO224:AO229)</f>
        <v>657.2</v>
      </c>
      <c r="AP223" s="72">
        <f>SUM(AP224:AP229)</f>
        <v>88.479119999999995</v>
      </c>
      <c r="AQ223" s="71">
        <f>AP223/AO223*100</f>
        <v>13.463043213633597</v>
      </c>
      <c r="AR223" s="72">
        <f t="shared" ref="AR223" si="217">SUM(AR224:AR229)</f>
        <v>0</v>
      </c>
      <c r="AS223" s="72">
        <f t="shared" ref="AS223:BF223" si="218">SUM(AS224:AS229)</f>
        <v>0</v>
      </c>
      <c r="AT223" s="72">
        <f t="shared" si="218"/>
        <v>0</v>
      </c>
      <c r="AU223" s="72">
        <f t="shared" si="218"/>
        <v>0</v>
      </c>
      <c r="AV223" s="72">
        <f t="shared" ref="AV223" si="219">SUM(AV224:AV229)</f>
        <v>657.2</v>
      </c>
      <c r="AW223" s="72">
        <f t="shared" si="218"/>
        <v>657.2</v>
      </c>
      <c r="AX223" s="72">
        <f t="shared" si="218"/>
        <v>123.22149</v>
      </c>
      <c r="AY223" s="72">
        <f t="shared" si="218"/>
        <v>18.749465916007303</v>
      </c>
      <c r="AZ223" s="72">
        <f t="shared" ref="AZ223" si="220">SUM(AZ224:AZ229)</f>
        <v>657.2</v>
      </c>
      <c r="BA223" s="72">
        <f t="shared" si="218"/>
        <v>657.2</v>
      </c>
      <c r="BB223" s="72">
        <f t="shared" si="218"/>
        <v>0</v>
      </c>
      <c r="BC223" s="72">
        <f t="shared" si="218"/>
        <v>0</v>
      </c>
      <c r="BD223" s="72">
        <f t="shared" ref="BD223" si="221">SUM(BD224:BD229)</f>
        <v>1025.8</v>
      </c>
      <c r="BE223" s="72">
        <f t="shared" si="218"/>
        <v>1025.8</v>
      </c>
      <c r="BF223" s="72">
        <f t="shared" si="218"/>
        <v>256.5</v>
      </c>
      <c r="BG223" s="72">
        <f>BF223/BE223*100</f>
        <v>25.004874244492104</v>
      </c>
      <c r="BH223" s="72">
        <f t="shared" ref="BH223" si="222">SUM(BH224:BH229)</f>
        <v>0</v>
      </c>
      <c r="BI223" s="72">
        <f t="shared" ref="BI223:BN223" si="223">SUM(BI224:BI229)</f>
        <v>0</v>
      </c>
      <c r="BJ223" s="72">
        <f t="shared" si="223"/>
        <v>0</v>
      </c>
      <c r="BK223" s="72">
        <f t="shared" si="223"/>
        <v>0</v>
      </c>
      <c r="BL223" s="72">
        <v>1929.7</v>
      </c>
      <c r="BM223" s="72">
        <f t="shared" si="223"/>
        <v>1929.7</v>
      </c>
      <c r="BN223" s="72">
        <f t="shared" si="223"/>
        <v>276.32896</v>
      </c>
      <c r="BO223" s="71">
        <f t="shared" si="216"/>
        <v>14.319788568171218</v>
      </c>
      <c r="BP223" s="72">
        <f>SUM(BP224:BP229)</f>
        <v>17311.400000000001</v>
      </c>
      <c r="BQ223" s="72">
        <f>SUM(BQ224:BQ229)</f>
        <v>17311.400000000001</v>
      </c>
      <c r="BR223" s="72">
        <f>SUM(BR224:BR229)</f>
        <v>4278.3733300000004</v>
      </c>
      <c r="BS223" s="72">
        <f>BR223/BQ223*100</f>
        <v>24.714196021119029</v>
      </c>
      <c r="BT223" s="72">
        <f>SUM(BT224:BT229)</f>
        <v>694.8</v>
      </c>
      <c r="BU223" s="72">
        <f>SUM(BU224:BU229)</f>
        <v>694.8</v>
      </c>
      <c r="BV223" s="72">
        <f>SUM(BV224:BV229)</f>
        <v>0</v>
      </c>
      <c r="BW223" s="72">
        <f>BV223/BU223*100</f>
        <v>0</v>
      </c>
      <c r="BX223" s="72">
        <f>SUM(BX224:BX229)</f>
        <v>17.899999999999999</v>
      </c>
      <c r="BY223" s="72">
        <f>SUM(BY224:BY229)</f>
        <v>17.899999999999999</v>
      </c>
      <c r="BZ223" s="72">
        <f>SUM(BZ224:BZ229)</f>
        <v>0</v>
      </c>
      <c r="CA223" s="72">
        <f>BZ223/BY223*100</f>
        <v>0</v>
      </c>
      <c r="CB223" s="72"/>
      <c r="CC223" s="72"/>
      <c r="CD223" s="72"/>
      <c r="CE223" s="72"/>
    </row>
    <row r="224" spans="1:83" ht="31.5" x14ac:dyDescent="0.25">
      <c r="A224" s="16" t="s">
        <v>190</v>
      </c>
      <c r="B224" s="77">
        <f t="shared" si="204"/>
        <v>286972.3000000001</v>
      </c>
      <c r="C224" s="77">
        <f t="shared" si="205"/>
        <v>305790.20000000007</v>
      </c>
      <c r="D224" s="77">
        <f t="shared" si="206"/>
        <v>305790.20000000007</v>
      </c>
      <c r="E224" s="77"/>
      <c r="F224" s="77">
        <f t="shared" si="207"/>
        <v>51802.020160000007</v>
      </c>
      <c r="G224" s="73">
        <f t="shared" si="209"/>
        <v>16.940379436620269</v>
      </c>
      <c r="H224" s="73">
        <v>2454</v>
      </c>
      <c r="I224" s="73">
        <v>22744</v>
      </c>
      <c r="J224" s="73">
        <v>2408.4790200000002</v>
      </c>
      <c r="K224" s="73">
        <f>J224/I224*100</f>
        <v>10.589513805838903</v>
      </c>
      <c r="L224" s="73">
        <v>23.9</v>
      </c>
      <c r="M224" s="73">
        <v>33.9</v>
      </c>
      <c r="N224" s="73">
        <v>3.9457199999999997</v>
      </c>
      <c r="O224" s="73">
        <f>N224/M224*100</f>
        <v>11.639292035398229</v>
      </c>
      <c r="P224" s="73">
        <v>116.8</v>
      </c>
      <c r="Q224" s="73"/>
      <c r="R224" s="73"/>
      <c r="S224" s="73"/>
      <c r="T224" s="73">
        <v>132</v>
      </c>
      <c r="U224" s="73">
        <v>132</v>
      </c>
      <c r="V224" s="73">
        <v>21.732770000000002</v>
      </c>
      <c r="W224" s="73">
        <f>V224/U224*100</f>
        <v>16.4642196969697</v>
      </c>
      <c r="X224" s="73">
        <v>61.7</v>
      </c>
      <c r="Y224" s="73">
        <v>52.8</v>
      </c>
      <c r="Z224" s="73">
        <v>4.3848799999999999</v>
      </c>
      <c r="AA224" s="73">
        <f>Z224/Y224*100</f>
        <v>8.3046969696969697</v>
      </c>
      <c r="AB224" s="73">
        <v>1479.7</v>
      </c>
      <c r="AC224" s="73">
        <v>123.3</v>
      </c>
      <c r="AD224" s="73">
        <v>64.940849999999998</v>
      </c>
      <c r="AE224" s="73">
        <f>AD224/AC224*100</f>
        <v>52.668978102189776</v>
      </c>
      <c r="AF224" s="73">
        <v>30920.400000000001</v>
      </c>
      <c r="AG224" s="73">
        <v>30920.400000000001</v>
      </c>
      <c r="AH224" s="73">
        <v>6961.5763399999996</v>
      </c>
      <c r="AI224" s="73">
        <f>AH224/AG224*100</f>
        <v>22.514509320707361</v>
      </c>
      <c r="AJ224" s="73">
        <v>230762.3</v>
      </c>
      <c r="AK224" s="73">
        <v>230762.3</v>
      </c>
      <c r="AL224" s="73">
        <v>37590.386639999997</v>
      </c>
      <c r="AM224" s="73">
        <f>AL224/AK224*100</f>
        <v>16.28965677669186</v>
      </c>
      <c r="AN224" s="73">
        <v>657.2</v>
      </c>
      <c r="AO224" s="73">
        <v>657.2</v>
      </c>
      <c r="AP224" s="73">
        <v>88.479119999999995</v>
      </c>
      <c r="AQ224" s="74">
        <f>AP224/AO224*100</f>
        <v>13.463043213633597</v>
      </c>
      <c r="AR224" s="73"/>
      <c r="AS224" s="73"/>
      <c r="AT224" s="73"/>
      <c r="AU224" s="73"/>
      <c r="AV224" s="73">
        <v>657.2</v>
      </c>
      <c r="AW224" s="73">
        <v>657.2</v>
      </c>
      <c r="AX224" s="73">
        <v>123.22149</v>
      </c>
      <c r="AY224" s="73">
        <f>AX224/AW224*100</f>
        <v>18.749465916007303</v>
      </c>
      <c r="AZ224" s="73">
        <v>657.2</v>
      </c>
      <c r="BA224" s="73">
        <v>657.2</v>
      </c>
      <c r="BB224" s="73">
        <v>0</v>
      </c>
      <c r="BC224" s="73">
        <f>BB224/BA224*100</f>
        <v>0</v>
      </c>
      <c r="BD224" s="73">
        <v>1025.8</v>
      </c>
      <c r="BE224" s="73">
        <v>1025.8</v>
      </c>
      <c r="BF224" s="73">
        <v>256.5</v>
      </c>
      <c r="BG224" s="73">
        <f>BF224/BE224*100</f>
        <v>25.004874244492104</v>
      </c>
      <c r="BH224" s="73"/>
      <c r="BI224" s="73"/>
      <c r="BJ224" s="73"/>
      <c r="BK224" s="73"/>
      <c r="BL224" s="73"/>
      <c r="BM224" s="73"/>
      <c r="BN224" s="73"/>
      <c r="BO224" s="74"/>
      <c r="BP224" s="73">
        <v>17311.400000000001</v>
      </c>
      <c r="BQ224" s="73">
        <v>17311.400000000001</v>
      </c>
      <c r="BR224" s="73">
        <v>4278.3733300000004</v>
      </c>
      <c r="BS224" s="73">
        <f>BR224/BQ224*100</f>
        <v>24.714196021119029</v>
      </c>
      <c r="BT224" s="73">
        <v>694.8</v>
      </c>
      <c r="BU224" s="73">
        <v>694.8</v>
      </c>
      <c r="BV224" s="73">
        <v>0</v>
      </c>
      <c r="BW224" s="73">
        <f>BV224/BU224*100</f>
        <v>0</v>
      </c>
      <c r="BX224" s="73">
        <v>17.899999999999999</v>
      </c>
      <c r="BY224" s="73">
        <v>17.899999999999999</v>
      </c>
      <c r="BZ224" s="73">
        <v>0</v>
      </c>
      <c r="CA224" s="73">
        <f>BZ224/BY224*100</f>
        <v>0</v>
      </c>
      <c r="CB224" s="73"/>
      <c r="CC224" s="73"/>
      <c r="CD224" s="73"/>
      <c r="CE224" s="73"/>
    </row>
    <row r="225" spans="1:83" x14ac:dyDescent="0.25">
      <c r="A225" s="16" t="s">
        <v>401</v>
      </c>
      <c r="B225" s="77">
        <f t="shared" si="204"/>
        <v>227.1</v>
      </c>
      <c r="C225" s="77">
        <f t="shared" si="205"/>
        <v>227.1</v>
      </c>
      <c r="D225" s="77">
        <f t="shared" si="206"/>
        <v>227.1</v>
      </c>
      <c r="E225" s="77"/>
      <c r="F225" s="77">
        <f t="shared" si="207"/>
        <v>36.260460000000002</v>
      </c>
      <c r="G225" s="74">
        <f t="shared" si="209"/>
        <v>15.966737120211361</v>
      </c>
      <c r="H225" s="74"/>
      <c r="I225" s="74"/>
      <c r="J225" s="74"/>
      <c r="K225" s="74"/>
      <c r="L225" s="74"/>
      <c r="M225" s="74"/>
      <c r="N225" s="74"/>
      <c r="O225" s="74"/>
      <c r="P225" s="74"/>
      <c r="Q225" s="74"/>
      <c r="R225" s="74"/>
      <c r="S225" s="74"/>
      <c r="T225" s="74"/>
      <c r="U225" s="74"/>
      <c r="V225" s="74"/>
      <c r="W225" s="73"/>
      <c r="X225" s="74"/>
      <c r="Y225" s="74"/>
      <c r="Z225" s="74"/>
      <c r="AA225" s="73"/>
      <c r="AB225" s="74"/>
      <c r="AC225" s="74"/>
      <c r="AD225" s="74"/>
      <c r="AE225" s="73"/>
      <c r="AF225" s="74"/>
      <c r="AG225" s="74"/>
      <c r="AH225" s="74"/>
      <c r="AI225" s="73"/>
      <c r="AJ225" s="74"/>
      <c r="AK225" s="74"/>
      <c r="AL225" s="74"/>
      <c r="AM225" s="74"/>
      <c r="AN225" s="74"/>
      <c r="AO225" s="74"/>
      <c r="AP225" s="74"/>
      <c r="AQ225" s="74"/>
      <c r="AR225" s="74"/>
      <c r="AS225" s="74"/>
      <c r="AT225" s="74"/>
      <c r="AU225" s="74"/>
      <c r="AV225" s="74"/>
      <c r="AW225" s="74"/>
      <c r="AX225" s="74"/>
      <c r="AY225" s="74"/>
      <c r="AZ225" s="74"/>
      <c r="BA225" s="74"/>
      <c r="BB225" s="74"/>
      <c r="BC225" s="74"/>
      <c r="BD225" s="74"/>
      <c r="BE225" s="74"/>
      <c r="BF225" s="74"/>
      <c r="BG225" s="73"/>
      <c r="BH225" s="74"/>
      <c r="BI225" s="74"/>
      <c r="BJ225" s="74"/>
      <c r="BK225" s="74"/>
      <c r="BL225" s="74">
        <v>227.1</v>
      </c>
      <c r="BM225" s="74">
        <v>227.1</v>
      </c>
      <c r="BN225" s="74">
        <v>36.260460000000002</v>
      </c>
      <c r="BO225" s="74">
        <f>BN225/BM225*100</f>
        <v>15.966737120211361</v>
      </c>
      <c r="BP225" s="74"/>
      <c r="BQ225" s="74"/>
      <c r="BR225" s="74"/>
      <c r="BS225" s="74"/>
      <c r="BT225" s="74"/>
      <c r="BU225" s="74"/>
      <c r="BV225" s="74"/>
      <c r="BW225" s="73"/>
      <c r="BX225" s="74"/>
      <c r="BY225" s="74"/>
      <c r="BZ225" s="74"/>
      <c r="CA225" s="73"/>
      <c r="CB225" s="74"/>
      <c r="CC225" s="74"/>
      <c r="CD225" s="74"/>
      <c r="CE225" s="73"/>
    </row>
    <row r="226" spans="1:83" x14ac:dyDescent="0.25">
      <c r="A226" s="16" t="s">
        <v>325</v>
      </c>
      <c r="B226" s="77">
        <f t="shared" si="204"/>
        <v>0</v>
      </c>
      <c r="C226" s="77">
        <f t="shared" si="205"/>
        <v>0</v>
      </c>
      <c r="D226" s="77">
        <f t="shared" si="206"/>
        <v>0</v>
      </c>
      <c r="E226" s="77"/>
      <c r="F226" s="77">
        <f t="shared" si="207"/>
        <v>0</v>
      </c>
      <c r="G226" s="74"/>
      <c r="H226" s="74"/>
      <c r="I226" s="74"/>
      <c r="J226" s="74"/>
      <c r="K226" s="74"/>
      <c r="L226" s="74"/>
      <c r="M226" s="74"/>
      <c r="N226" s="74"/>
      <c r="O226" s="74"/>
      <c r="P226" s="74"/>
      <c r="Q226" s="74"/>
      <c r="R226" s="74"/>
      <c r="S226" s="74"/>
      <c r="T226" s="74"/>
      <c r="U226" s="74"/>
      <c r="V226" s="74"/>
      <c r="W226" s="73"/>
      <c r="X226" s="74"/>
      <c r="Y226" s="74"/>
      <c r="Z226" s="74"/>
      <c r="AA226" s="73"/>
      <c r="AB226" s="74"/>
      <c r="AC226" s="74"/>
      <c r="AD226" s="74"/>
      <c r="AE226" s="73"/>
      <c r="AF226" s="74"/>
      <c r="AG226" s="74"/>
      <c r="AH226" s="74"/>
      <c r="AI226" s="73"/>
      <c r="AJ226" s="74"/>
      <c r="AK226" s="74"/>
      <c r="AL226" s="74"/>
      <c r="AM226" s="74"/>
      <c r="AN226" s="74"/>
      <c r="AO226" s="74"/>
      <c r="AP226" s="74"/>
      <c r="AQ226" s="74"/>
      <c r="AR226" s="74"/>
      <c r="AS226" s="74"/>
      <c r="AT226" s="74"/>
      <c r="AU226" s="74"/>
      <c r="AV226" s="74"/>
      <c r="AW226" s="74"/>
      <c r="AX226" s="74"/>
      <c r="AY226" s="74"/>
      <c r="AZ226" s="74"/>
      <c r="BA226" s="74"/>
      <c r="BB226" s="74"/>
      <c r="BC226" s="74"/>
      <c r="BD226" s="74"/>
      <c r="BE226" s="74"/>
      <c r="BF226" s="74"/>
      <c r="BG226" s="73"/>
      <c r="BH226" s="74"/>
      <c r="BI226" s="74"/>
      <c r="BJ226" s="74"/>
      <c r="BK226" s="74"/>
      <c r="BL226" s="74"/>
      <c r="BM226" s="74"/>
      <c r="BN226" s="74"/>
      <c r="BO226" s="74"/>
      <c r="BP226" s="74"/>
      <c r="BQ226" s="74"/>
      <c r="BR226" s="74"/>
      <c r="BS226" s="74"/>
      <c r="BT226" s="74"/>
      <c r="BU226" s="74"/>
      <c r="BV226" s="74"/>
      <c r="BW226" s="73"/>
      <c r="BX226" s="74"/>
      <c r="BY226" s="74"/>
      <c r="BZ226" s="74"/>
      <c r="CA226" s="73"/>
      <c r="CB226" s="74"/>
      <c r="CC226" s="74"/>
      <c r="CD226" s="74"/>
      <c r="CE226" s="73"/>
    </row>
    <row r="227" spans="1:83" x14ac:dyDescent="0.25">
      <c r="A227" s="16" t="s">
        <v>402</v>
      </c>
      <c r="B227" s="77">
        <f t="shared" si="204"/>
        <v>0</v>
      </c>
      <c r="C227" s="77">
        <f t="shared" si="205"/>
        <v>0</v>
      </c>
      <c r="D227" s="77">
        <f t="shared" si="206"/>
        <v>0</v>
      </c>
      <c r="E227" s="77"/>
      <c r="F227" s="77">
        <f t="shared" si="207"/>
        <v>0</v>
      </c>
      <c r="G227" s="74"/>
      <c r="H227" s="74"/>
      <c r="I227" s="74"/>
      <c r="J227" s="74"/>
      <c r="K227" s="74"/>
      <c r="L227" s="74"/>
      <c r="M227" s="74"/>
      <c r="N227" s="74"/>
      <c r="O227" s="74"/>
      <c r="P227" s="74"/>
      <c r="Q227" s="74"/>
      <c r="R227" s="74"/>
      <c r="S227" s="74"/>
      <c r="T227" s="74"/>
      <c r="U227" s="74"/>
      <c r="V227" s="74"/>
      <c r="W227" s="73"/>
      <c r="X227" s="74"/>
      <c r="Y227" s="74"/>
      <c r="Z227" s="74"/>
      <c r="AA227" s="73"/>
      <c r="AB227" s="74"/>
      <c r="AC227" s="74"/>
      <c r="AD227" s="74"/>
      <c r="AE227" s="73"/>
      <c r="AF227" s="74"/>
      <c r="AG227" s="74"/>
      <c r="AH227" s="74"/>
      <c r="AI227" s="73"/>
      <c r="AJ227" s="74"/>
      <c r="AK227" s="74"/>
      <c r="AL227" s="74"/>
      <c r="AM227" s="74"/>
      <c r="AN227" s="74"/>
      <c r="AO227" s="74"/>
      <c r="AP227" s="74"/>
      <c r="AQ227" s="74"/>
      <c r="AR227" s="74"/>
      <c r="AS227" s="74"/>
      <c r="AT227" s="74"/>
      <c r="AU227" s="74"/>
      <c r="AV227" s="74"/>
      <c r="AW227" s="74"/>
      <c r="AX227" s="74"/>
      <c r="AY227" s="74"/>
      <c r="AZ227" s="74"/>
      <c r="BA227" s="74"/>
      <c r="BB227" s="74"/>
      <c r="BC227" s="74"/>
      <c r="BD227" s="74"/>
      <c r="BE227" s="74"/>
      <c r="BF227" s="74"/>
      <c r="BG227" s="73"/>
      <c r="BH227" s="74"/>
      <c r="BI227" s="74"/>
      <c r="BJ227" s="74"/>
      <c r="BK227" s="74"/>
      <c r="BL227" s="74"/>
      <c r="BM227" s="74"/>
      <c r="BN227" s="74"/>
      <c r="BO227" s="74"/>
      <c r="BP227" s="74"/>
      <c r="BQ227" s="74"/>
      <c r="BR227" s="74"/>
      <c r="BS227" s="74"/>
      <c r="BT227" s="74"/>
      <c r="BU227" s="74"/>
      <c r="BV227" s="74"/>
      <c r="BW227" s="73"/>
      <c r="BX227" s="74"/>
      <c r="BY227" s="74"/>
      <c r="BZ227" s="74"/>
      <c r="CA227" s="73"/>
      <c r="CB227" s="74"/>
      <c r="CC227" s="74"/>
      <c r="CD227" s="74"/>
      <c r="CE227" s="73"/>
    </row>
    <row r="228" spans="1:83" x14ac:dyDescent="0.25">
      <c r="A228" s="16" t="s">
        <v>223</v>
      </c>
      <c r="B228" s="77">
        <f t="shared" si="204"/>
        <v>1134.9000000000001</v>
      </c>
      <c r="C228" s="77">
        <f t="shared" si="205"/>
        <v>1134.9000000000001</v>
      </c>
      <c r="D228" s="77">
        <f t="shared" si="206"/>
        <v>1134.9000000000001</v>
      </c>
      <c r="E228" s="77"/>
      <c r="F228" s="77">
        <f t="shared" si="207"/>
        <v>161.30292</v>
      </c>
      <c r="G228" s="74">
        <f t="shared" ref="G228:G259" si="224">F228/C228*100</f>
        <v>14.212963256674596</v>
      </c>
      <c r="H228" s="74"/>
      <c r="I228" s="74"/>
      <c r="J228" s="74"/>
      <c r="K228" s="74"/>
      <c r="L228" s="74"/>
      <c r="M228" s="74"/>
      <c r="N228" s="74"/>
      <c r="O228" s="74"/>
      <c r="P228" s="74"/>
      <c r="Q228" s="74"/>
      <c r="R228" s="74"/>
      <c r="S228" s="74"/>
      <c r="T228" s="74"/>
      <c r="U228" s="74"/>
      <c r="V228" s="74"/>
      <c r="W228" s="73"/>
      <c r="X228" s="74"/>
      <c r="Y228" s="74"/>
      <c r="Z228" s="74"/>
      <c r="AA228" s="73"/>
      <c r="AB228" s="74"/>
      <c r="AC228" s="74"/>
      <c r="AD228" s="74"/>
      <c r="AE228" s="73"/>
      <c r="AF228" s="74"/>
      <c r="AG228" s="74"/>
      <c r="AH228" s="74"/>
      <c r="AI228" s="73"/>
      <c r="AJ228" s="74"/>
      <c r="AK228" s="74"/>
      <c r="AL228" s="74"/>
      <c r="AM228" s="74"/>
      <c r="AN228" s="74"/>
      <c r="AO228" s="74"/>
      <c r="AP228" s="74"/>
      <c r="AQ228" s="74"/>
      <c r="AR228" s="74"/>
      <c r="AS228" s="74"/>
      <c r="AT228" s="74"/>
      <c r="AU228" s="74"/>
      <c r="AV228" s="74"/>
      <c r="AW228" s="74"/>
      <c r="AX228" s="74"/>
      <c r="AY228" s="74"/>
      <c r="AZ228" s="74"/>
      <c r="BA228" s="74"/>
      <c r="BB228" s="74"/>
      <c r="BC228" s="74"/>
      <c r="BD228" s="74"/>
      <c r="BE228" s="74"/>
      <c r="BF228" s="74"/>
      <c r="BG228" s="73"/>
      <c r="BH228" s="74"/>
      <c r="BI228" s="74"/>
      <c r="BJ228" s="74"/>
      <c r="BK228" s="74"/>
      <c r="BL228" s="74">
        <v>1134.9000000000001</v>
      </c>
      <c r="BM228" s="74">
        <v>1134.9000000000001</v>
      </c>
      <c r="BN228" s="74">
        <v>161.30292</v>
      </c>
      <c r="BO228" s="74">
        <f>BN228/BM228*100</f>
        <v>14.212963256674596</v>
      </c>
      <c r="BP228" s="74"/>
      <c r="BQ228" s="74"/>
      <c r="BR228" s="74"/>
      <c r="BS228" s="74"/>
      <c r="BT228" s="74"/>
      <c r="BU228" s="74"/>
      <c r="BV228" s="74"/>
      <c r="BW228" s="73"/>
      <c r="BX228" s="74"/>
      <c r="BY228" s="74"/>
      <c r="BZ228" s="74"/>
      <c r="CA228" s="73"/>
      <c r="CB228" s="74"/>
      <c r="CC228" s="74"/>
      <c r="CD228" s="74"/>
      <c r="CE228" s="73"/>
    </row>
    <row r="229" spans="1:83" x14ac:dyDescent="0.25">
      <c r="A229" s="16" t="s">
        <v>240</v>
      </c>
      <c r="B229" s="77">
        <f t="shared" si="204"/>
        <v>567.70000000000005</v>
      </c>
      <c r="C229" s="77">
        <f t="shared" si="205"/>
        <v>567.70000000000005</v>
      </c>
      <c r="D229" s="77">
        <f t="shared" si="206"/>
        <v>567.70000000000005</v>
      </c>
      <c r="E229" s="77"/>
      <c r="F229" s="77">
        <f t="shared" si="207"/>
        <v>78.76558</v>
      </c>
      <c r="G229" s="74">
        <f t="shared" si="224"/>
        <v>13.874507662497798</v>
      </c>
      <c r="H229" s="74"/>
      <c r="I229" s="74"/>
      <c r="J229" s="74"/>
      <c r="K229" s="74"/>
      <c r="L229" s="74"/>
      <c r="M229" s="74"/>
      <c r="N229" s="74"/>
      <c r="O229" s="74"/>
      <c r="P229" s="74"/>
      <c r="Q229" s="74"/>
      <c r="R229" s="74"/>
      <c r="S229" s="74"/>
      <c r="T229" s="74"/>
      <c r="U229" s="74"/>
      <c r="V229" s="74"/>
      <c r="W229" s="73"/>
      <c r="X229" s="74"/>
      <c r="Y229" s="74"/>
      <c r="Z229" s="74"/>
      <c r="AA229" s="73"/>
      <c r="AB229" s="74"/>
      <c r="AC229" s="74"/>
      <c r="AD229" s="74"/>
      <c r="AE229" s="73"/>
      <c r="AF229" s="74"/>
      <c r="AG229" s="74"/>
      <c r="AH229" s="74"/>
      <c r="AI229" s="73"/>
      <c r="AJ229" s="74"/>
      <c r="AK229" s="74"/>
      <c r="AL229" s="74"/>
      <c r="AM229" s="74"/>
      <c r="AN229" s="74"/>
      <c r="AO229" s="74"/>
      <c r="AP229" s="74"/>
      <c r="AQ229" s="74"/>
      <c r="AR229" s="74"/>
      <c r="AS229" s="74"/>
      <c r="AT229" s="74"/>
      <c r="AU229" s="74"/>
      <c r="AV229" s="74"/>
      <c r="AW229" s="74"/>
      <c r="AX229" s="74"/>
      <c r="AY229" s="74"/>
      <c r="AZ229" s="74"/>
      <c r="BA229" s="74"/>
      <c r="BB229" s="74"/>
      <c r="BC229" s="74"/>
      <c r="BD229" s="74"/>
      <c r="BE229" s="74"/>
      <c r="BF229" s="74"/>
      <c r="BG229" s="73"/>
      <c r="BH229" s="74"/>
      <c r="BI229" s="74"/>
      <c r="BJ229" s="74"/>
      <c r="BK229" s="73"/>
      <c r="BL229" s="74">
        <v>567.70000000000005</v>
      </c>
      <c r="BM229" s="74">
        <v>567.70000000000005</v>
      </c>
      <c r="BN229" s="74">
        <v>78.76558</v>
      </c>
      <c r="BO229" s="74">
        <f>BN229/BM229*100</f>
        <v>13.874507662497798</v>
      </c>
      <c r="BP229" s="74"/>
      <c r="BQ229" s="74"/>
      <c r="BR229" s="74"/>
      <c r="BS229" s="74"/>
      <c r="BT229" s="74"/>
      <c r="BU229" s="74"/>
      <c r="BV229" s="74"/>
      <c r="BW229" s="73"/>
      <c r="BX229" s="74"/>
      <c r="BY229" s="74"/>
      <c r="BZ229" s="74"/>
      <c r="CA229" s="73"/>
      <c r="CB229" s="74"/>
      <c r="CC229" s="74"/>
      <c r="CD229" s="74"/>
      <c r="CE229" s="73"/>
    </row>
    <row r="230" spans="1:83" s="5" customFormat="1" ht="31.5" x14ac:dyDescent="0.25">
      <c r="A230" s="80" t="s">
        <v>228</v>
      </c>
      <c r="B230" s="76">
        <f t="shared" si="204"/>
        <v>446196.79999999993</v>
      </c>
      <c r="C230" s="76">
        <f t="shared" si="205"/>
        <v>472185.39999999991</v>
      </c>
      <c r="D230" s="76">
        <f t="shared" si="206"/>
        <v>472185.39999999991</v>
      </c>
      <c r="E230" s="76"/>
      <c r="F230" s="76">
        <f t="shared" si="207"/>
        <v>90571.118060000008</v>
      </c>
      <c r="G230" s="72">
        <f t="shared" si="224"/>
        <v>19.181261864513395</v>
      </c>
      <c r="H230" s="72">
        <f>SUM(H231:H241)</f>
        <v>4154.1000000000004</v>
      </c>
      <c r="I230" s="72">
        <f>SUM(I231:I241)</f>
        <v>33215.199999999997</v>
      </c>
      <c r="J230" s="72">
        <f>SUM(J231:J241)</f>
        <v>5982.1679599999998</v>
      </c>
      <c r="K230" s="72">
        <f>J230/I230*100</f>
        <v>18.01033249837424</v>
      </c>
      <c r="L230" s="72">
        <f>SUM(L231:L241)</f>
        <v>108.5</v>
      </c>
      <c r="M230" s="72">
        <f>SUM(M231:M241)</f>
        <v>461.6</v>
      </c>
      <c r="N230" s="72">
        <f>SUM(N231:N241)</f>
        <v>25.483939999999997</v>
      </c>
      <c r="O230" s="72">
        <f>N230/M230*100</f>
        <v>5.5207842287694966</v>
      </c>
      <c r="P230" s="72">
        <f>SUM(P231:P241)</f>
        <v>50.8</v>
      </c>
      <c r="Q230" s="72">
        <f>SUM(Q231:Q241)</f>
        <v>0</v>
      </c>
      <c r="R230" s="72">
        <f>SUM(R231:R241)</f>
        <v>0</v>
      </c>
      <c r="S230" s="72"/>
      <c r="T230" s="72">
        <f>SUM(T231:T241)</f>
        <v>264.10000000000002</v>
      </c>
      <c r="U230" s="72">
        <f>SUM(U231:U241)</f>
        <v>264.10000000000002</v>
      </c>
      <c r="V230" s="72">
        <f>SUM(V231:V241)</f>
        <v>44.581440000000001</v>
      </c>
      <c r="W230" s="72">
        <f>V230/U230*100</f>
        <v>16.880514956455887</v>
      </c>
      <c r="X230" s="72">
        <f>SUM(X231:X241)</f>
        <v>204.7</v>
      </c>
      <c r="Y230" s="72">
        <f>SUM(Y231:Y241)</f>
        <v>173.6</v>
      </c>
      <c r="Z230" s="72">
        <f>SUM(Z231:Z241)</f>
        <v>32.482369999999996</v>
      </c>
      <c r="AA230" s="72">
        <f>Z230/Y230*100</f>
        <v>18.711042626728108</v>
      </c>
      <c r="AB230" s="72">
        <f>SUM(AB231:AB241)</f>
        <v>3647.7</v>
      </c>
      <c r="AC230" s="72">
        <f>SUM(AC231:AC241)</f>
        <v>304</v>
      </c>
      <c r="AD230" s="72">
        <f>SUM(AD231:AD241)</f>
        <v>163.19161</v>
      </c>
      <c r="AE230" s="72">
        <f>AD230/AC230*100</f>
        <v>53.681450657894736</v>
      </c>
      <c r="AF230" s="72">
        <f>SUM(AF231:AF241)</f>
        <v>86010.4</v>
      </c>
      <c r="AG230" s="72">
        <f>SUM(AG231:AG241)</f>
        <v>86010.4</v>
      </c>
      <c r="AH230" s="72">
        <f>SUM(AH231:AH241)</f>
        <v>18886.106969999997</v>
      </c>
      <c r="AI230" s="72">
        <f>AH230/AG230*100</f>
        <v>21.95793412192014</v>
      </c>
      <c r="AJ230" s="72">
        <f>SUM(AJ231:AJ241)</f>
        <v>311684.59999999998</v>
      </c>
      <c r="AK230" s="72">
        <f>SUM(AK231:AK241)</f>
        <v>311684.59999999998</v>
      </c>
      <c r="AL230" s="72">
        <f>SUM(AL231:AL241)</f>
        <v>58802</v>
      </c>
      <c r="AM230" s="72">
        <f>AL230/AK230*100</f>
        <v>18.865866327691521</v>
      </c>
      <c r="AN230" s="72">
        <f>SUM(AN231:AN241)</f>
        <v>1314.3</v>
      </c>
      <c r="AO230" s="72">
        <f>SUM(AO231:AO241)</f>
        <v>1314.3</v>
      </c>
      <c r="AP230" s="72">
        <f>SUM(AP231:AP241)</f>
        <v>254.71578</v>
      </c>
      <c r="AQ230" s="71">
        <f>AP230/AO230*100</f>
        <v>19.380337822414976</v>
      </c>
      <c r="AR230" s="72">
        <f>SUM(AR231:AR241)</f>
        <v>148.5</v>
      </c>
      <c r="AS230" s="72">
        <f>SUM(AS231:AS241)</f>
        <v>148.5</v>
      </c>
      <c r="AT230" s="72">
        <f>SUM(AT231:AT241)</f>
        <v>0</v>
      </c>
      <c r="AU230" s="72">
        <f>AT230/AS230*100</f>
        <v>0</v>
      </c>
      <c r="AV230" s="72">
        <f t="shared" ref="AV230" si="225">SUM(AV231:AV241)</f>
        <v>657.2</v>
      </c>
      <c r="AW230" s="72">
        <f t="shared" ref="AW230:BF230" si="226">SUM(AW231:AW241)</f>
        <v>657.2</v>
      </c>
      <c r="AX230" s="72">
        <f t="shared" si="226"/>
        <v>129.38728</v>
      </c>
      <c r="AY230" s="72">
        <f t="shared" si="226"/>
        <v>19.68765672550213</v>
      </c>
      <c r="AZ230" s="72">
        <f t="shared" ref="AZ230" si="227">SUM(AZ231:AZ241)</f>
        <v>657.2</v>
      </c>
      <c r="BA230" s="72">
        <f t="shared" si="226"/>
        <v>657.2</v>
      </c>
      <c r="BB230" s="72">
        <f t="shared" si="226"/>
        <v>105.50799000000001</v>
      </c>
      <c r="BC230" s="72">
        <f t="shared" si="226"/>
        <v>16.05416768107121</v>
      </c>
      <c r="BD230" s="72">
        <f t="shared" ref="BD230" si="228">SUM(BD231:BD241)</f>
        <v>1824.6</v>
      </c>
      <c r="BE230" s="72">
        <f t="shared" si="226"/>
        <v>1824.6</v>
      </c>
      <c r="BF230" s="72">
        <f t="shared" si="226"/>
        <v>456.3</v>
      </c>
      <c r="BG230" s="72">
        <f>BF230/BE230*100</f>
        <v>25.008220979940809</v>
      </c>
      <c r="BH230" s="72">
        <f>SUM(BH231:BH241)</f>
        <v>2628.7</v>
      </c>
      <c r="BI230" s="72">
        <f>SUM(BI231:BI241)</f>
        <v>2628.7</v>
      </c>
      <c r="BJ230" s="72">
        <f>SUM(BJ231:BJ241)</f>
        <v>385.66284000000002</v>
      </c>
      <c r="BK230" s="72">
        <f>BJ230/BI230*100</f>
        <v>14.671238254650589</v>
      </c>
      <c r="BL230" s="72">
        <v>2838.6000000000004</v>
      </c>
      <c r="BM230" s="72">
        <f>SUM(BM231:BM241)</f>
        <v>2838.6000000000004</v>
      </c>
      <c r="BN230" s="72">
        <f>SUM(BN231:BN241)</f>
        <v>414.66320999999994</v>
      </c>
      <c r="BO230" s="71">
        <f>BN230/BM230*100</f>
        <v>14.608018389346858</v>
      </c>
      <c r="BP230" s="72">
        <f>SUM(BP231:BP241)</f>
        <v>29333.200000000001</v>
      </c>
      <c r="BQ230" s="72">
        <f>SUM(BQ231:BQ241)</f>
        <v>29333.200000000001</v>
      </c>
      <c r="BR230" s="72">
        <f>SUM(BR231:BR241)</f>
        <v>4888.8666700000003</v>
      </c>
      <c r="BS230" s="72">
        <f>BR230/BQ230*100</f>
        <v>16.666666678030357</v>
      </c>
      <c r="BT230" s="72">
        <f>SUM(BT231:BT241)</f>
        <v>633.6</v>
      </c>
      <c r="BU230" s="72">
        <f t="shared" ref="BU230:BV230" si="229">SUM(BU231:BU241)</f>
        <v>633.6</v>
      </c>
      <c r="BV230" s="72">
        <f t="shared" si="229"/>
        <v>0</v>
      </c>
      <c r="BW230" s="72">
        <f>BV230/BU230*100</f>
        <v>0</v>
      </c>
      <c r="BX230" s="72">
        <f>SUM(BX231:BX241)</f>
        <v>36</v>
      </c>
      <c r="BY230" s="72">
        <f>SUM(BY231:BY241)</f>
        <v>36</v>
      </c>
      <c r="BZ230" s="72">
        <f>SUM(BZ231:BZ241)</f>
        <v>0</v>
      </c>
      <c r="CA230" s="72">
        <f>BZ230/BY230*100</f>
        <v>0</v>
      </c>
      <c r="CB230" s="72"/>
      <c r="CC230" s="72"/>
      <c r="CD230" s="72"/>
      <c r="CE230" s="72"/>
    </row>
    <row r="231" spans="1:83" ht="28.5" customHeight="1" x14ac:dyDescent="0.25">
      <c r="A231" s="16" t="s">
        <v>208</v>
      </c>
      <c r="B231" s="77">
        <f t="shared" si="204"/>
        <v>443358.19999999995</v>
      </c>
      <c r="C231" s="77">
        <f t="shared" si="205"/>
        <v>469346.79999999993</v>
      </c>
      <c r="D231" s="77">
        <f t="shared" si="206"/>
        <v>469346.79999999993</v>
      </c>
      <c r="E231" s="77"/>
      <c r="F231" s="77">
        <f t="shared" si="207"/>
        <v>90156.454850000009</v>
      </c>
      <c r="G231" s="73">
        <f t="shared" si="224"/>
        <v>19.208920749006921</v>
      </c>
      <c r="H231" s="73">
        <v>4154.1000000000004</v>
      </c>
      <c r="I231" s="73">
        <v>33215.199999999997</v>
      </c>
      <c r="J231" s="73">
        <v>5982.1679599999998</v>
      </c>
      <c r="K231" s="73">
        <f>J231/I231*100</f>
        <v>18.01033249837424</v>
      </c>
      <c r="L231" s="73">
        <v>108.5</v>
      </c>
      <c r="M231" s="73">
        <v>461.6</v>
      </c>
      <c r="N231" s="73">
        <v>25.483939999999997</v>
      </c>
      <c r="O231" s="73">
        <f>N231/M231*100</f>
        <v>5.5207842287694966</v>
      </c>
      <c r="P231" s="73">
        <v>50.8</v>
      </c>
      <c r="Q231" s="73"/>
      <c r="R231" s="73"/>
      <c r="S231" s="73"/>
      <c r="T231" s="73">
        <v>264.10000000000002</v>
      </c>
      <c r="U231" s="73">
        <v>264.10000000000002</v>
      </c>
      <c r="V231" s="73">
        <v>44.581440000000001</v>
      </c>
      <c r="W231" s="73">
        <f>V231/U231*100</f>
        <v>16.880514956455887</v>
      </c>
      <c r="X231" s="73">
        <v>204.7</v>
      </c>
      <c r="Y231" s="73">
        <v>173.6</v>
      </c>
      <c r="Z231" s="73">
        <v>32.482369999999996</v>
      </c>
      <c r="AA231" s="73">
        <f>Z231/Y231*100</f>
        <v>18.711042626728108</v>
      </c>
      <c r="AB231" s="73">
        <v>3647.7</v>
      </c>
      <c r="AC231" s="73">
        <v>304</v>
      </c>
      <c r="AD231" s="73">
        <v>163.19161</v>
      </c>
      <c r="AE231" s="73">
        <f>AD231/AC231*100</f>
        <v>53.681450657894736</v>
      </c>
      <c r="AF231" s="73">
        <v>86010.4</v>
      </c>
      <c r="AG231" s="73">
        <v>86010.4</v>
      </c>
      <c r="AH231" s="73">
        <v>18886.106969999997</v>
      </c>
      <c r="AI231" s="73">
        <f>AH231/AG231*100</f>
        <v>21.95793412192014</v>
      </c>
      <c r="AJ231" s="73">
        <v>311684.59999999998</v>
      </c>
      <c r="AK231" s="73">
        <v>311684.59999999998</v>
      </c>
      <c r="AL231" s="73">
        <v>58802</v>
      </c>
      <c r="AM231" s="73">
        <f>AL231/AK231*100</f>
        <v>18.865866327691521</v>
      </c>
      <c r="AN231" s="73">
        <v>1314.3</v>
      </c>
      <c r="AO231" s="73">
        <v>1314.3</v>
      </c>
      <c r="AP231" s="73">
        <v>254.71578</v>
      </c>
      <c r="AQ231" s="74">
        <f>AP231/AO231*100</f>
        <v>19.380337822414976</v>
      </c>
      <c r="AR231" s="74">
        <v>148.5</v>
      </c>
      <c r="AS231" s="74">
        <v>148.5</v>
      </c>
      <c r="AT231" s="73">
        <v>0</v>
      </c>
      <c r="AU231" s="73">
        <f>AT231/AS231*100</f>
        <v>0</v>
      </c>
      <c r="AV231" s="73">
        <v>657.2</v>
      </c>
      <c r="AW231" s="73">
        <v>657.2</v>
      </c>
      <c r="AX231" s="73">
        <v>129.38728</v>
      </c>
      <c r="AY231" s="73">
        <f>AX231/AW231*100</f>
        <v>19.68765672550213</v>
      </c>
      <c r="AZ231" s="73">
        <v>657.2</v>
      </c>
      <c r="BA231" s="73">
        <v>657.2</v>
      </c>
      <c r="BB231" s="73">
        <v>105.50799000000001</v>
      </c>
      <c r="BC231" s="73">
        <f>BB231/BA231*100</f>
        <v>16.05416768107121</v>
      </c>
      <c r="BD231" s="73">
        <v>1824.6</v>
      </c>
      <c r="BE231" s="73">
        <v>1824.6</v>
      </c>
      <c r="BF231" s="73">
        <v>456.3</v>
      </c>
      <c r="BG231" s="73">
        <f>BF231/BE231*100</f>
        <v>25.008220979940809</v>
      </c>
      <c r="BH231" s="73">
        <v>2628.7</v>
      </c>
      <c r="BI231" s="73">
        <v>2628.7</v>
      </c>
      <c r="BJ231" s="73">
        <v>385.66284000000002</v>
      </c>
      <c r="BK231" s="73">
        <f>BJ231/BI231*100</f>
        <v>14.671238254650589</v>
      </c>
      <c r="BL231" s="73"/>
      <c r="BM231" s="73"/>
      <c r="BN231" s="73"/>
      <c r="BO231" s="74"/>
      <c r="BP231" s="73">
        <v>29333.200000000001</v>
      </c>
      <c r="BQ231" s="73">
        <v>29333.200000000001</v>
      </c>
      <c r="BR231" s="73">
        <v>4888.8666700000003</v>
      </c>
      <c r="BS231" s="73">
        <f>BR231/BQ231*100</f>
        <v>16.666666678030357</v>
      </c>
      <c r="BT231" s="73">
        <v>633.6</v>
      </c>
      <c r="BU231" s="73">
        <v>633.6</v>
      </c>
      <c r="BV231" s="73">
        <v>0</v>
      </c>
      <c r="BW231" s="73">
        <f>BV231/BU231*100</f>
        <v>0</v>
      </c>
      <c r="BX231" s="73">
        <v>36</v>
      </c>
      <c r="BY231" s="73">
        <v>36</v>
      </c>
      <c r="BZ231" s="73">
        <v>0</v>
      </c>
      <c r="CA231" s="73">
        <f>BZ231/BY231*100</f>
        <v>0</v>
      </c>
      <c r="CB231" s="73"/>
      <c r="CC231" s="73"/>
      <c r="CD231" s="73"/>
      <c r="CE231" s="73"/>
    </row>
    <row r="232" spans="1:83" x14ac:dyDescent="0.25">
      <c r="A232" s="16" t="s">
        <v>403</v>
      </c>
      <c r="B232" s="77">
        <f t="shared" si="204"/>
        <v>567.70000000000005</v>
      </c>
      <c r="C232" s="77">
        <f t="shared" si="205"/>
        <v>567.70000000000005</v>
      </c>
      <c r="D232" s="77">
        <f t="shared" si="206"/>
        <v>567.70000000000005</v>
      </c>
      <c r="E232" s="77"/>
      <c r="F232" s="77">
        <f t="shared" si="207"/>
        <v>83.963270000000009</v>
      </c>
      <c r="G232" s="74">
        <f t="shared" si="224"/>
        <v>14.790077505724856</v>
      </c>
      <c r="H232" s="74"/>
      <c r="I232" s="74"/>
      <c r="J232" s="74"/>
      <c r="K232" s="74"/>
      <c r="L232" s="74"/>
      <c r="M232" s="74"/>
      <c r="N232" s="74"/>
      <c r="O232" s="74"/>
      <c r="P232" s="74"/>
      <c r="Q232" s="74"/>
      <c r="R232" s="74"/>
      <c r="S232" s="74"/>
      <c r="T232" s="74"/>
      <c r="U232" s="74"/>
      <c r="V232" s="74"/>
      <c r="W232" s="74"/>
      <c r="X232" s="74"/>
      <c r="Y232" s="74"/>
      <c r="Z232" s="74"/>
      <c r="AA232" s="74"/>
      <c r="AB232" s="74"/>
      <c r="AC232" s="74"/>
      <c r="AD232" s="74"/>
      <c r="AE232" s="74"/>
      <c r="AF232" s="74"/>
      <c r="AG232" s="74"/>
      <c r="AH232" s="74"/>
      <c r="AI232" s="74"/>
      <c r="AJ232" s="74"/>
      <c r="AK232" s="74"/>
      <c r="AL232" s="74"/>
      <c r="AM232" s="73"/>
      <c r="AN232" s="74"/>
      <c r="AO232" s="74"/>
      <c r="AP232" s="74"/>
      <c r="AQ232" s="74"/>
      <c r="AR232" s="74"/>
      <c r="AS232" s="74"/>
      <c r="AT232" s="74"/>
      <c r="AU232" s="74"/>
      <c r="AV232" s="74"/>
      <c r="AW232" s="74"/>
      <c r="AX232" s="74"/>
      <c r="AY232" s="74"/>
      <c r="AZ232" s="74"/>
      <c r="BA232" s="74"/>
      <c r="BB232" s="74"/>
      <c r="BC232" s="74"/>
      <c r="BD232" s="74"/>
      <c r="BE232" s="74"/>
      <c r="BF232" s="74"/>
      <c r="BG232" s="74"/>
      <c r="BH232" s="74"/>
      <c r="BI232" s="74"/>
      <c r="BJ232" s="74"/>
      <c r="BK232" s="74"/>
      <c r="BL232" s="74">
        <v>567.70000000000005</v>
      </c>
      <c r="BM232" s="74">
        <v>567.70000000000005</v>
      </c>
      <c r="BN232" s="74">
        <v>83.963270000000009</v>
      </c>
      <c r="BO232" s="74">
        <f t="shared" ref="BO232:BO242" si="230">BN232/BM232*100</f>
        <v>14.790077505724856</v>
      </c>
      <c r="BP232" s="74"/>
      <c r="BQ232" s="74"/>
      <c r="BR232" s="74"/>
      <c r="BS232" s="73"/>
      <c r="BT232" s="74"/>
      <c r="BU232" s="74"/>
      <c r="BV232" s="74"/>
      <c r="BW232" s="73"/>
      <c r="BX232" s="74"/>
      <c r="BY232" s="74"/>
      <c r="BZ232" s="74"/>
      <c r="CA232" s="73"/>
      <c r="CB232" s="74"/>
      <c r="CC232" s="74"/>
      <c r="CD232" s="74"/>
      <c r="CE232" s="73"/>
    </row>
    <row r="233" spans="1:83" x14ac:dyDescent="0.25">
      <c r="A233" s="16" t="s">
        <v>404</v>
      </c>
      <c r="B233" s="77">
        <f t="shared" si="204"/>
        <v>0</v>
      </c>
      <c r="C233" s="77">
        <f t="shared" si="205"/>
        <v>0</v>
      </c>
      <c r="D233" s="77">
        <f t="shared" si="206"/>
        <v>0</v>
      </c>
      <c r="E233" s="77"/>
      <c r="F233" s="77">
        <f t="shared" si="207"/>
        <v>0</v>
      </c>
      <c r="G233" s="74"/>
      <c r="H233" s="74"/>
      <c r="I233" s="74"/>
      <c r="J233" s="74"/>
      <c r="K233" s="74"/>
      <c r="L233" s="74"/>
      <c r="M233" s="74"/>
      <c r="N233" s="74"/>
      <c r="O233" s="74"/>
      <c r="P233" s="74"/>
      <c r="Q233" s="74"/>
      <c r="R233" s="74"/>
      <c r="S233" s="74"/>
      <c r="T233" s="74"/>
      <c r="U233" s="74"/>
      <c r="V233" s="74"/>
      <c r="W233" s="74"/>
      <c r="X233" s="74"/>
      <c r="Y233" s="74"/>
      <c r="Z233" s="74"/>
      <c r="AA233" s="74"/>
      <c r="AB233" s="74"/>
      <c r="AC233" s="74"/>
      <c r="AD233" s="74"/>
      <c r="AE233" s="74"/>
      <c r="AF233" s="74"/>
      <c r="AG233" s="74"/>
      <c r="AH233" s="74"/>
      <c r="AI233" s="74"/>
      <c r="AJ233" s="74"/>
      <c r="AK233" s="74"/>
      <c r="AL233" s="74"/>
      <c r="AM233" s="73"/>
      <c r="AN233" s="74"/>
      <c r="AO233" s="74"/>
      <c r="AP233" s="74"/>
      <c r="AQ233" s="74"/>
      <c r="AR233" s="74"/>
      <c r="AS233" s="74"/>
      <c r="AT233" s="74"/>
      <c r="AU233" s="74"/>
      <c r="AV233" s="74"/>
      <c r="AW233" s="74"/>
      <c r="AX233" s="74"/>
      <c r="AY233" s="74"/>
      <c r="AZ233" s="74"/>
      <c r="BA233" s="74"/>
      <c r="BB233" s="74"/>
      <c r="BC233" s="74"/>
      <c r="BD233" s="74"/>
      <c r="BE233" s="74"/>
      <c r="BF233" s="74"/>
      <c r="BG233" s="74"/>
      <c r="BH233" s="74"/>
      <c r="BI233" s="74"/>
      <c r="BJ233" s="74"/>
      <c r="BK233" s="74"/>
      <c r="BL233" s="74"/>
      <c r="BM233" s="74"/>
      <c r="BN233" s="74"/>
      <c r="BO233" s="74"/>
      <c r="BP233" s="74"/>
      <c r="BQ233" s="74"/>
      <c r="BR233" s="74"/>
      <c r="BS233" s="73"/>
      <c r="BT233" s="74"/>
      <c r="BU233" s="74"/>
      <c r="BV233" s="74"/>
      <c r="BW233" s="73"/>
      <c r="BX233" s="74"/>
      <c r="BY233" s="74"/>
      <c r="BZ233" s="74"/>
      <c r="CA233" s="73"/>
      <c r="CB233" s="74"/>
      <c r="CC233" s="74"/>
      <c r="CD233" s="74"/>
      <c r="CE233" s="73"/>
    </row>
    <row r="234" spans="1:83" x14ac:dyDescent="0.25">
      <c r="A234" s="16" t="s">
        <v>405</v>
      </c>
      <c r="B234" s="77">
        <f t="shared" si="204"/>
        <v>227.1</v>
      </c>
      <c r="C234" s="77">
        <f t="shared" si="205"/>
        <v>227.1</v>
      </c>
      <c r="D234" s="77">
        <f t="shared" si="206"/>
        <v>227.1</v>
      </c>
      <c r="E234" s="77"/>
      <c r="F234" s="77">
        <f t="shared" si="207"/>
        <v>32.864570000000001</v>
      </c>
      <c r="G234" s="74">
        <f t="shared" si="224"/>
        <v>14.471409070893879</v>
      </c>
      <c r="H234" s="74"/>
      <c r="I234" s="74"/>
      <c r="J234" s="74"/>
      <c r="K234" s="74"/>
      <c r="L234" s="74"/>
      <c r="M234" s="74"/>
      <c r="N234" s="74"/>
      <c r="O234" s="74"/>
      <c r="P234" s="74"/>
      <c r="Q234" s="74"/>
      <c r="R234" s="74"/>
      <c r="S234" s="74"/>
      <c r="T234" s="74"/>
      <c r="U234" s="74"/>
      <c r="V234" s="74"/>
      <c r="W234" s="74"/>
      <c r="X234" s="74"/>
      <c r="Y234" s="74"/>
      <c r="Z234" s="74"/>
      <c r="AA234" s="74"/>
      <c r="AB234" s="74"/>
      <c r="AC234" s="74"/>
      <c r="AD234" s="74"/>
      <c r="AE234" s="74"/>
      <c r="AF234" s="74"/>
      <c r="AG234" s="74"/>
      <c r="AH234" s="74"/>
      <c r="AI234" s="74"/>
      <c r="AJ234" s="74"/>
      <c r="AK234" s="74"/>
      <c r="AL234" s="74"/>
      <c r="AM234" s="73"/>
      <c r="AN234" s="74"/>
      <c r="AO234" s="74"/>
      <c r="AP234" s="74"/>
      <c r="AQ234" s="74"/>
      <c r="AR234" s="74"/>
      <c r="AS234" s="74"/>
      <c r="AT234" s="74"/>
      <c r="AU234" s="74"/>
      <c r="AV234" s="74"/>
      <c r="AW234" s="74"/>
      <c r="AX234" s="74"/>
      <c r="AY234" s="74"/>
      <c r="AZ234" s="74"/>
      <c r="BA234" s="74"/>
      <c r="BB234" s="74"/>
      <c r="BC234" s="74"/>
      <c r="BD234" s="74"/>
      <c r="BE234" s="74"/>
      <c r="BF234" s="74"/>
      <c r="BG234" s="74"/>
      <c r="BH234" s="74"/>
      <c r="BI234" s="74"/>
      <c r="BJ234" s="74"/>
      <c r="BK234" s="74"/>
      <c r="BL234" s="74">
        <v>227.1</v>
      </c>
      <c r="BM234" s="74">
        <v>227.1</v>
      </c>
      <c r="BN234" s="74">
        <v>32.864570000000001</v>
      </c>
      <c r="BO234" s="74">
        <f t="shared" si="230"/>
        <v>14.471409070893879</v>
      </c>
      <c r="BP234" s="74"/>
      <c r="BQ234" s="74"/>
      <c r="BR234" s="74"/>
      <c r="BS234" s="73"/>
      <c r="BT234" s="74"/>
      <c r="BU234" s="74"/>
      <c r="BV234" s="74"/>
      <c r="BW234" s="73"/>
      <c r="BX234" s="74"/>
      <c r="BY234" s="74"/>
      <c r="BZ234" s="74"/>
      <c r="CA234" s="73"/>
      <c r="CB234" s="74"/>
      <c r="CC234" s="74"/>
      <c r="CD234" s="74"/>
      <c r="CE234" s="73"/>
    </row>
    <row r="235" spans="1:83" x14ac:dyDescent="0.25">
      <c r="A235" s="16" t="s">
        <v>406</v>
      </c>
      <c r="B235" s="77">
        <f t="shared" si="204"/>
        <v>0</v>
      </c>
      <c r="C235" s="77">
        <f t="shared" si="205"/>
        <v>0</v>
      </c>
      <c r="D235" s="77">
        <f t="shared" si="206"/>
        <v>0</v>
      </c>
      <c r="E235" s="77"/>
      <c r="F235" s="77">
        <f t="shared" si="207"/>
        <v>0</v>
      </c>
      <c r="G235" s="74"/>
      <c r="H235" s="74"/>
      <c r="I235" s="74"/>
      <c r="J235" s="74"/>
      <c r="K235" s="74"/>
      <c r="L235" s="74"/>
      <c r="M235" s="74"/>
      <c r="N235" s="74"/>
      <c r="O235" s="74"/>
      <c r="P235" s="74"/>
      <c r="Q235" s="74"/>
      <c r="R235" s="74"/>
      <c r="S235" s="74"/>
      <c r="T235" s="74"/>
      <c r="U235" s="74"/>
      <c r="V235" s="74"/>
      <c r="W235" s="74"/>
      <c r="X235" s="74"/>
      <c r="Y235" s="74"/>
      <c r="Z235" s="74"/>
      <c r="AA235" s="74"/>
      <c r="AB235" s="74"/>
      <c r="AC235" s="74"/>
      <c r="AD235" s="74"/>
      <c r="AE235" s="74"/>
      <c r="AF235" s="74"/>
      <c r="AG235" s="74"/>
      <c r="AH235" s="74"/>
      <c r="AI235" s="74"/>
      <c r="AJ235" s="74"/>
      <c r="AK235" s="74"/>
      <c r="AL235" s="74"/>
      <c r="AM235" s="73"/>
      <c r="AN235" s="74"/>
      <c r="AO235" s="74"/>
      <c r="AP235" s="74"/>
      <c r="AQ235" s="74"/>
      <c r="AR235" s="74"/>
      <c r="AS235" s="74"/>
      <c r="AT235" s="74"/>
      <c r="AU235" s="74"/>
      <c r="AV235" s="74"/>
      <c r="AW235" s="74"/>
      <c r="AX235" s="74"/>
      <c r="AY235" s="74"/>
      <c r="AZ235" s="74"/>
      <c r="BA235" s="74"/>
      <c r="BB235" s="74"/>
      <c r="BC235" s="74"/>
      <c r="BD235" s="74"/>
      <c r="BE235" s="74"/>
      <c r="BF235" s="74"/>
      <c r="BG235" s="74"/>
      <c r="BH235" s="74"/>
      <c r="BI235" s="74"/>
      <c r="BJ235" s="74"/>
      <c r="BK235" s="74"/>
      <c r="BL235" s="74"/>
      <c r="BM235" s="74"/>
      <c r="BN235" s="74"/>
      <c r="BO235" s="74"/>
      <c r="BP235" s="74"/>
      <c r="BQ235" s="74"/>
      <c r="BR235" s="74"/>
      <c r="BS235" s="73"/>
      <c r="BT235" s="74"/>
      <c r="BU235" s="74"/>
      <c r="BV235" s="74"/>
      <c r="BW235" s="73"/>
      <c r="BX235" s="74"/>
      <c r="BY235" s="74"/>
      <c r="BZ235" s="74"/>
      <c r="CA235" s="73"/>
      <c r="CB235" s="74"/>
      <c r="CC235" s="74"/>
      <c r="CD235" s="74"/>
      <c r="CE235" s="73"/>
    </row>
    <row r="236" spans="1:83" x14ac:dyDescent="0.25">
      <c r="A236" s="16" t="s">
        <v>407</v>
      </c>
      <c r="B236" s="77">
        <f t="shared" si="204"/>
        <v>227.1</v>
      </c>
      <c r="C236" s="77">
        <f t="shared" si="205"/>
        <v>227.1</v>
      </c>
      <c r="D236" s="77">
        <f t="shared" si="206"/>
        <v>227.1</v>
      </c>
      <c r="E236" s="77"/>
      <c r="F236" s="77">
        <f t="shared" si="207"/>
        <v>31.239049999999999</v>
      </c>
      <c r="G236" s="74">
        <f t="shared" si="224"/>
        <v>13.755636283575518</v>
      </c>
      <c r="H236" s="74"/>
      <c r="I236" s="74"/>
      <c r="J236" s="74"/>
      <c r="K236" s="74"/>
      <c r="L236" s="74"/>
      <c r="M236" s="74"/>
      <c r="N236" s="74"/>
      <c r="O236" s="74"/>
      <c r="P236" s="74"/>
      <c r="Q236" s="74"/>
      <c r="R236" s="74"/>
      <c r="S236" s="74"/>
      <c r="T236" s="74"/>
      <c r="U236" s="74"/>
      <c r="V236" s="74"/>
      <c r="W236" s="74"/>
      <c r="X236" s="74"/>
      <c r="Y236" s="74"/>
      <c r="Z236" s="74"/>
      <c r="AA236" s="74"/>
      <c r="AB236" s="74"/>
      <c r="AC236" s="74"/>
      <c r="AD236" s="74"/>
      <c r="AE236" s="74"/>
      <c r="AF236" s="74"/>
      <c r="AG236" s="74"/>
      <c r="AH236" s="74"/>
      <c r="AI236" s="74"/>
      <c r="AJ236" s="74"/>
      <c r="AK236" s="74"/>
      <c r="AL236" s="74"/>
      <c r="AM236" s="73"/>
      <c r="AN236" s="74"/>
      <c r="AO236" s="74"/>
      <c r="AP236" s="74"/>
      <c r="AQ236" s="74"/>
      <c r="AR236" s="74"/>
      <c r="AS236" s="74"/>
      <c r="AT236" s="74"/>
      <c r="AU236" s="74"/>
      <c r="AV236" s="74"/>
      <c r="AW236" s="74"/>
      <c r="AX236" s="74"/>
      <c r="AY236" s="74"/>
      <c r="AZ236" s="74"/>
      <c r="BA236" s="74"/>
      <c r="BB236" s="74"/>
      <c r="BC236" s="74"/>
      <c r="BD236" s="74"/>
      <c r="BE236" s="74"/>
      <c r="BF236" s="74"/>
      <c r="BG236" s="74"/>
      <c r="BH236" s="74"/>
      <c r="BI236" s="74"/>
      <c r="BJ236" s="74"/>
      <c r="BK236" s="74"/>
      <c r="BL236" s="74">
        <v>227.1</v>
      </c>
      <c r="BM236" s="74">
        <v>227.1</v>
      </c>
      <c r="BN236" s="74">
        <v>31.239049999999999</v>
      </c>
      <c r="BO236" s="74">
        <f t="shared" si="230"/>
        <v>13.755636283575518</v>
      </c>
      <c r="BP236" s="74"/>
      <c r="BQ236" s="74"/>
      <c r="BR236" s="74"/>
      <c r="BS236" s="73"/>
      <c r="BT236" s="74"/>
      <c r="BU236" s="74"/>
      <c r="BV236" s="74"/>
      <c r="BW236" s="73"/>
      <c r="BX236" s="74"/>
      <c r="BY236" s="74"/>
      <c r="BZ236" s="74"/>
      <c r="CA236" s="73"/>
      <c r="CB236" s="74"/>
      <c r="CC236" s="74"/>
      <c r="CD236" s="74"/>
      <c r="CE236" s="73"/>
    </row>
    <row r="237" spans="1:83" x14ac:dyDescent="0.25">
      <c r="A237" s="16" t="s">
        <v>226</v>
      </c>
      <c r="B237" s="77">
        <f t="shared" si="204"/>
        <v>567.70000000000005</v>
      </c>
      <c r="C237" s="77">
        <f t="shared" si="205"/>
        <v>567.70000000000005</v>
      </c>
      <c r="D237" s="77">
        <f t="shared" si="206"/>
        <v>567.70000000000005</v>
      </c>
      <c r="E237" s="77"/>
      <c r="F237" s="77">
        <f t="shared" si="207"/>
        <v>84.040309999999991</v>
      </c>
      <c r="G237" s="74">
        <f t="shared" si="224"/>
        <v>14.803648053549406</v>
      </c>
      <c r="H237" s="74"/>
      <c r="I237" s="74"/>
      <c r="J237" s="74"/>
      <c r="K237" s="74"/>
      <c r="L237" s="74"/>
      <c r="M237" s="74"/>
      <c r="N237" s="74"/>
      <c r="O237" s="74"/>
      <c r="P237" s="74"/>
      <c r="Q237" s="74"/>
      <c r="R237" s="74"/>
      <c r="S237" s="74"/>
      <c r="T237" s="74"/>
      <c r="U237" s="74"/>
      <c r="V237" s="74"/>
      <c r="W237" s="74"/>
      <c r="X237" s="74"/>
      <c r="Y237" s="74"/>
      <c r="Z237" s="74"/>
      <c r="AA237" s="74"/>
      <c r="AB237" s="74"/>
      <c r="AC237" s="74"/>
      <c r="AD237" s="74"/>
      <c r="AE237" s="74"/>
      <c r="AF237" s="74"/>
      <c r="AG237" s="74"/>
      <c r="AH237" s="74"/>
      <c r="AI237" s="74"/>
      <c r="AJ237" s="74"/>
      <c r="AK237" s="74"/>
      <c r="AL237" s="74"/>
      <c r="AM237" s="73"/>
      <c r="AN237" s="74"/>
      <c r="AO237" s="74"/>
      <c r="AP237" s="74"/>
      <c r="AQ237" s="74"/>
      <c r="AR237" s="74"/>
      <c r="AS237" s="74"/>
      <c r="AT237" s="74"/>
      <c r="AU237" s="74"/>
      <c r="AV237" s="74"/>
      <c r="AW237" s="74"/>
      <c r="AX237" s="74"/>
      <c r="AY237" s="74"/>
      <c r="AZ237" s="74"/>
      <c r="BA237" s="74"/>
      <c r="BB237" s="74"/>
      <c r="BC237" s="74"/>
      <c r="BD237" s="74"/>
      <c r="BE237" s="74"/>
      <c r="BF237" s="74"/>
      <c r="BG237" s="74"/>
      <c r="BH237" s="74"/>
      <c r="BI237" s="74"/>
      <c r="BJ237" s="74"/>
      <c r="BK237" s="74"/>
      <c r="BL237" s="74">
        <v>567.70000000000005</v>
      </c>
      <c r="BM237" s="74">
        <v>567.70000000000005</v>
      </c>
      <c r="BN237" s="74">
        <v>84.040309999999991</v>
      </c>
      <c r="BO237" s="74">
        <f t="shared" si="230"/>
        <v>14.803648053549406</v>
      </c>
      <c r="BP237" s="74"/>
      <c r="BQ237" s="74"/>
      <c r="BR237" s="74"/>
      <c r="BS237" s="73"/>
      <c r="BT237" s="74"/>
      <c r="BU237" s="74"/>
      <c r="BV237" s="74"/>
      <c r="BW237" s="73"/>
      <c r="BX237" s="74"/>
      <c r="BY237" s="74"/>
      <c r="BZ237" s="74"/>
      <c r="CA237" s="73"/>
      <c r="CB237" s="74"/>
      <c r="CC237" s="74"/>
      <c r="CD237" s="74"/>
      <c r="CE237" s="73"/>
    </row>
    <row r="238" spans="1:83" x14ac:dyDescent="0.25">
      <c r="A238" s="16" t="s">
        <v>408</v>
      </c>
      <c r="B238" s="77">
        <f t="shared" si="204"/>
        <v>227.1</v>
      </c>
      <c r="C238" s="77">
        <f t="shared" si="205"/>
        <v>227.1</v>
      </c>
      <c r="D238" s="77">
        <f t="shared" si="206"/>
        <v>227.1</v>
      </c>
      <c r="E238" s="77"/>
      <c r="F238" s="77">
        <f t="shared" si="207"/>
        <v>32.864580000000004</v>
      </c>
      <c r="G238" s="74">
        <f t="shared" si="224"/>
        <v>14.471413474240425</v>
      </c>
      <c r="H238" s="74"/>
      <c r="I238" s="74"/>
      <c r="J238" s="74"/>
      <c r="K238" s="74"/>
      <c r="L238" s="74"/>
      <c r="M238" s="74"/>
      <c r="N238" s="74"/>
      <c r="O238" s="74"/>
      <c r="P238" s="74"/>
      <c r="Q238" s="74"/>
      <c r="R238" s="74"/>
      <c r="S238" s="74"/>
      <c r="T238" s="74"/>
      <c r="U238" s="74"/>
      <c r="V238" s="74"/>
      <c r="W238" s="74"/>
      <c r="X238" s="74"/>
      <c r="Y238" s="74"/>
      <c r="Z238" s="74"/>
      <c r="AA238" s="74"/>
      <c r="AB238" s="74"/>
      <c r="AC238" s="74"/>
      <c r="AD238" s="74"/>
      <c r="AE238" s="74"/>
      <c r="AF238" s="74"/>
      <c r="AG238" s="74"/>
      <c r="AH238" s="74"/>
      <c r="AI238" s="74"/>
      <c r="AJ238" s="74"/>
      <c r="AK238" s="74"/>
      <c r="AL238" s="74"/>
      <c r="AM238" s="73"/>
      <c r="AN238" s="74"/>
      <c r="AO238" s="74"/>
      <c r="AP238" s="74"/>
      <c r="AQ238" s="74"/>
      <c r="AR238" s="74"/>
      <c r="AS238" s="74"/>
      <c r="AT238" s="74"/>
      <c r="AU238" s="74"/>
      <c r="AV238" s="74"/>
      <c r="AW238" s="74"/>
      <c r="AX238" s="74"/>
      <c r="AY238" s="74"/>
      <c r="AZ238" s="74"/>
      <c r="BA238" s="74"/>
      <c r="BB238" s="74"/>
      <c r="BC238" s="74"/>
      <c r="BD238" s="74"/>
      <c r="BE238" s="74"/>
      <c r="BF238" s="74"/>
      <c r="BG238" s="74"/>
      <c r="BH238" s="74"/>
      <c r="BI238" s="74"/>
      <c r="BJ238" s="74"/>
      <c r="BK238" s="74"/>
      <c r="BL238" s="74">
        <v>227.1</v>
      </c>
      <c r="BM238" s="74">
        <v>227.1</v>
      </c>
      <c r="BN238" s="74">
        <v>32.864580000000004</v>
      </c>
      <c r="BO238" s="74">
        <f t="shared" si="230"/>
        <v>14.471413474240425</v>
      </c>
      <c r="BP238" s="74"/>
      <c r="BQ238" s="74"/>
      <c r="BR238" s="74"/>
      <c r="BS238" s="73"/>
      <c r="BT238" s="74"/>
      <c r="BU238" s="74"/>
      <c r="BV238" s="74"/>
      <c r="BW238" s="73"/>
      <c r="BX238" s="74"/>
      <c r="BY238" s="74"/>
      <c r="BZ238" s="74"/>
      <c r="CA238" s="73"/>
      <c r="CB238" s="74"/>
      <c r="CC238" s="74"/>
      <c r="CD238" s="74"/>
      <c r="CE238" s="73"/>
    </row>
    <row r="239" spans="1:83" x14ac:dyDescent="0.25">
      <c r="A239" s="16" t="s">
        <v>227</v>
      </c>
      <c r="B239" s="77">
        <f t="shared" si="204"/>
        <v>227.1</v>
      </c>
      <c r="C239" s="77">
        <f t="shared" si="205"/>
        <v>227.1</v>
      </c>
      <c r="D239" s="77">
        <f t="shared" si="206"/>
        <v>227.1</v>
      </c>
      <c r="E239" s="77"/>
      <c r="F239" s="77">
        <f t="shared" si="207"/>
        <v>32.863570000000003</v>
      </c>
      <c r="G239" s="74">
        <f t="shared" si="224"/>
        <v>14.470968736239545</v>
      </c>
      <c r="H239" s="74"/>
      <c r="I239" s="74"/>
      <c r="J239" s="74"/>
      <c r="K239" s="74"/>
      <c r="L239" s="74"/>
      <c r="M239" s="74"/>
      <c r="N239" s="74"/>
      <c r="O239" s="74"/>
      <c r="P239" s="74"/>
      <c r="Q239" s="74"/>
      <c r="R239" s="74"/>
      <c r="S239" s="74"/>
      <c r="T239" s="74"/>
      <c r="U239" s="74"/>
      <c r="V239" s="74"/>
      <c r="W239" s="74"/>
      <c r="X239" s="74"/>
      <c r="Y239" s="74"/>
      <c r="Z239" s="74"/>
      <c r="AA239" s="74"/>
      <c r="AB239" s="74"/>
      <c r="AC239" s="74"/>
      <c r="AD239" s="74"/>
      <c r="AE239" s="74"/>
      <c r="AF239" s="74"/>
      <c r="AG239" s="74"/>
      <c r="AH239" s="74"/>
      <c r="AI239" s="74"/>
      <c r="AJ239" s="74"/>
      <c r="AK239" s="74"/>
      <c r="AL239" s="74"/>
      <c r="AM239" s="73"/>
      <c r="AN239" s="74"/>
      <c r="AO239" s="74"/>
      <c r="AP239" s="74"/>
      <c r="AQ239" s="74"/>
      <c r="AR239" s="74"/>
      <c r="AS239" s="74"/>
      <c r="AT239" s="74"/>
      <c r="AU239" s="74"/>
      <c r="AV239" s="74"/>
      <c r="AW239" s="74"/>
      <c r="AX239" s="74"/>
      <c r="AY239" s="74"/>
      <c r="AZ239" s="74"/>
      <c r="BA239" s="74"/>
      <c r="BB239" s="74"/>
      <c r="BC239" s="74"/>
      <c r="BD239" s="74"/>
      <c r="BE239" s="74"/>
      <c r="BF239" s="74"/>
      <c r="BG239" s="74"/>
      <c r="BH239" s="74"/>
      <c r="BI239" s="74"/>
      <c r="BJ239" s="74"/>
      <c r="BK239" s="74"/>
      <c r="BL239" s="74">
        <v>227.1</v>
      </c>
      <c r="BM239" s="74">
        <v>227.1</v>
      </c>
      <c r="BN239" s="74">
        <v>32.863570000000003</v>
      </c>
      <c r="BO239" s="74">
        <f t="shared" si="230"/>
        <v>14.470968736239545</v>
      </c>
      <c r="BP239" s="74"/>
      <c r="BQ239" s="74"/>
      <c r="BR239" s="74"/>
      <c r="BS239" s="73"/>
      <c r="BT239" s="74"/>
      <c r="BU239" s="74"/>
      <c r="BV239" s="74"/>
      <c r="BW239" s="73"/>
      <c r="BX239" s="74"/>
      <c r="BY239" s="74"/>
      <c r="BZ239" s="74"/>
      <c r="CA239" s="73"/>
      <c r="CB239" s="74"/>
      <c r="CC239" s="74"/>
      <c r="CD239" s="74"/>
      <c r="CE239" s="73"/>
    </row>
    <row r="240" spans="1:83" x14ac:dyDescent="0.25">
      <c r="A240" s="16" t="s">
        <v>411</v>
      </c>
      <c r="B240" s="77">
        <f t="shared" si="204"/>
        <v>227.1</v>
      </c>
      <c r="C240" s="77">
        <f t="shared" si="205"/>
        <v>227.1</v>
      </c>
      <c r="D240" s="77">
        <f t="shared" si="206"/>
        <v>227.1</v>
      </c>
      <c r="E240" s="77"/>
      <c r="F240" s="77">
        <f t="shared" si="207"/>
        <v>32.865589999999997</v>
      </c>
      <c r="G240" s="74">
        <f t="shared" si="224"/>
        <v>14.471858212241303</v>
      </c>
      <c r="H240" s="74"/>
      <c r="I240" s="74"/>
      <c r="J240" s="74"/>
      <c r="K240" s="74"/>
      <c r="L240" s="74"/>
      <c r="M240" s="74"/>
      <c r="N240" s="74"/>
      <c r="O240" s="74"/>
      <c r="P240" s="74"/>
      <c r="Q240" s="74"/>
      <c r="R240" s="74"/>
      <c r="S240" s="74"/>
      <c r="T240" s="74"/>
      <c r="U240" s="74"/>
      <c r="V240" s="74"/>
      <c r="W240" s="74"/>
      <c r="X240" s="74"/>
      <c r="Y240" s="74"/>
      <c r="Z240" s="74"/>
      <c r="AA240" s="74"/>
      <c r="AB240" s="74"/>
      <c r="AC240" s="74"/>
      <c r="AD240" s="74"/>
      <c r="AE240" s="74"/>
      <c r="AF240" s="74"/>
      <c r="AG240" s="74"/>
      <c r="AH240" s="74"/>
      <c r="AI240" s="74"/>
      <c r="AJ240" s="74"/>
      <c r="AK240" s="74"/>
      <c r="AL240" s="74"/>
      <c r="AM240" s="73"/>
      <c r="AN240" s="74"/>
      <c r="AO240" s="74"/>
      <c r="AP240" s="74"/>
      <c r="AQ240" s="74"/>
      <c r="AR240" s="74"/>
      <c r="AS240" s="74"/>
      <c r="AT240" s="74"/>
      <c r="AU240" s="74"/>
      <c r="AV240" s="74"/>
      <c r="AW240" s="74"/>
      <c r="AX240" s="74"/>
      <c r="AY240" s="74"/>
      <c r="AZ240" s="74"/>
      <c r="BA240" s="74"/>
      <c r="BB240" s="74"/>
      <c r="BC240" s="74"/>
      <c r="BD240" s="74"/>
      <c r="BE240" s="74"/>
      <c r="BF240" s="74"/>
      <c r="BG240" s="74"/>
      <c r="BH240" s="74"/>
      <c r="BI240" s="74"/>
      <c r="BJ240" s="74"/>
      <c r="BK240" s="74"/>
      <c r="BL240" s="74">
        <v>227.1</v>
      </c>
      <c r="BM240" s="74">
        <v>227.1</v>
      </c>
      <c r="BN240" s="74">
        <v>32.865589999999997</v>
      </c>
      <c r="BO240" s="74">
        <f t="shared" si="230"/>
        <v>14.471858212241303</v>
      </c>
      <c r="BP240" s="74"/>
      <c r="BQ240" s="74"/>
      <c r="BR240" s="74"/>
      <c r="BS240" s="73"/>
      <c r="BT240" s="74"/>
      <c r="BU240" s="74"/>
      <c r="BV240" s="74"/>
      <c r="BW240" s="73"/>
      <c r="BX240" s="74"/>
      <c r="BY240" s="74"/>
      <c r="BZ240" s="74"/>
      <c r="CA240" s="73"/>
      <c r="CB240" s="74"/>
      <c r="CC240" s="74"/>
      <c r="CD240" s="74"/>
      <c r="CE240" s="73"/>
    </row>
    <row r="241" spans="1:83" x14ac:dyDescent="0.25">
      <c r="A241" s="16" t="s">
        <v>410</v>
      </c>
      <c r="B241" s="77">
        <f t="shared" si="204"/>
        <v>567.70000000000005</v>
      </c>
      <c r="C241" s="77">
        <f t="shared" si="205"/>
        <v>567.70000000000005</v>
      </c>
      <c r="D241" s="77">
        <f t="shared" si="206"/>
        <v>567.70000000000005</v>
      </c>
      <c r="E241" s="77"/>
      <c r="F241" s="77">
        <f t="shared" si="207"/>
        <v>83.962270000000004</v>
      </c>
      <c r="G241" s="74">
        <f t="shared" si="224"/>
        <v>14.789901356350185</v>
      </c>
      <c r="H241" s="74"/>
      <c r="I241" s="74"/>
      <c r="J241" s="74"/>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3"/>
      <c r="AN241" s="74"/>
      <c r="AO241" s="74"/>
      <c r="AP241" s="74"/>
      <c r="AQ241" s="74"/>
      <c r="AR241" s="74"/>
      <c r="AS241" s="74"/>
      <c r="AT241" s="74"/>
      <c r="AU241" s="74"/>
      <c r="AV241" s="74"/>
      <c r="AW241" s="74"/>
      <c r="AX241" s="74"/>
      <c r="AY241" s="74"/>
      <c r="AZ241" s="74"/>
      <c r="BA241" s="74"/>
      <c r="BB241" s="74"/>
      <c r="BC241" s="74"/>
      <c r="BD241" s="74"/>
      <c r="BE241" s="74"/>
      <c r="BF241" s="74"/>
      <c r="BG241" s="74"/>
      <c r="BH241" s="74"/>
      <c r="BI241" s="74"/>
      <c r="BJ241" s="74"/>
      <c r="BK241" s="74"/>
      <c r="BL241" s="74">
        <v>567.70000000000005</v>
      </c>
      <c r="BM241" s="74">
        <v>567.70000000000005</v>
      </c>
      <c r="BN241" s="74">
        <v>83.962270000000004</v>
      </c>
      <c r="BO241" s="74">
        <f t="shared" si="230"/>
        <v>14.789901356350185</v>
      </c>
      <c r="BP241" s="74"/>
      <c r="BQ241" s="74"/>
      <c r="BR241" s="74"/>
      <c r="BS241" s="73"/>
      <c r="BT241" s="74"/>
      <c r="BU241" s="74"/>
      <c r="BV241" s="74"/>
      <c r="BW241" s="73"/>
      <c r="BX241" s="74"/>
      <c r="BY241" s="74"/>
      <c r="BZ241" s="74"/>
      <c r="CA241" s="73"/>
      <c r="CB241" s="74"/>
      <c r="CC241" s="74"/>
      <c r="CD241" s="74"/>
      <c r="CE241" s="73"/>
    </row>
    <row r="242" spans="1:83" s="5" customFormat="1" ht="31.5" x14ac:dyDescent="0.25">
      <c r="A242" s="80" t="s">
        <v>209</v>
      </c>
      <c r="B242" s="76">
        <f t="shared" si="204"/>
        <v>352379.30000000005</v>
      </c>
      <c r="C242" s="76">
        <f t="shared" si="205"/>
        <v>373572.80000000005</v>
      </c>
      <c r="D242" s="76">
        <f t="shared" si="206"/>
        <v>373572.80000000005</v>
      </c>
      <c r="E242" s="76"/>
      <c r="F242" s="76">
        <f t="shared" si="207"/>
        <v>70868.135549999992</v>
      </c>
      <c r="G242" s="72">
        <f t="shared" si="224"/>
        <v>18.970368171879748</v>
      </c>
      <c r="H242" s="72">
        <f>SUM(H243:H254)</f>
        <v>2907.7</v>
      </c>
      <c r="I242" s="72">
        <f>SUM(I243:I254)</f>
        <v>25911.8</v>
      </c>
      <c r="J242" s="72">
        <f>SUM(J243:J254)</f>
        <v>2840.0332699999999</v>
      </c>
      <c r="K242" s="72">
        <f>J242/I242*100</f>
        <v>10.96038588596701</v>
      </c>
      <c r="L242" s="72">
        <f>SUM(L243:L254)</f>
        <v>0</v>
      </c>
      <c r="M242" s="72">
        <f>SUM(M243:M254)</f>
        <v>0</v>
      </c>
      <c r="N242" s="72"/>
      <c r="O242" s="72"/>
      <c r="P242" s="72">
        <f>SUM(P243:P254)</f>
        <v>140.80000000000001</v>
      </c>
      <c r="Q242" s="72">
        <f>SUM(Q243:Q254)</f>
        <v>0</v>
      </c>
      <c r="R242" s="72">
        <f>SUM(R243:R254)</f>
        <v>0</v>
      </c>
      <c r="S242" s="72"/>
      <c r="T242" s="72">
        <f>SUM(T243:T254)</f>
        <v>198.1</v>
      </c>
      <c r="U242" s="72">
        <f>SUM(U243:U254)</f>
        <v>198.1</v>
      </c>
      <c r="V242" s="72">
        <f>SUM(V243:V254)</f>
        <v>34.13156</v>
      </c>
      <c r="W242" s="72">
        <f>V242/U242*100</f>
        <v>17.229459868753157</v>
      </c>
      <c r="X242" s="72">
        <f>SUM(X243:X254)</f>
        <v>60</v>
      </c>
      <c r="Y242" s="72">
        <f>SUM(Y243:Y254)</f>
        <v>50</v>
      </c>
      <c r="Z242" s="72">
        <f>SUM(Z243:Z254)</f>
        <v>3.56271</v>
      </c>
      <c r="AA242" s="72">
        <f>Z242/Y242*100</f>
        <v>7.1254200000000001</v>
      </c>
      <c r="AB242" s="72">
        <f>SUM(AB243:AB254)</f>
        <v>1926.9</v>
      </c>
      <c r="AC242" s="72">
        <f>SUM(AC243:AC254)</f>
        <v>160.6</v>
      </c>
      <c r="AD242" s="72">
        <f>SUM(AD243:AD254)</f>
        <v>39.207149999999999</v>
      </c>
      <c r="AE242" s="72">
        <f>AD242/AC242*100</f>
        <v>24.412920298879204</v>
      </c>
      <c r="AF242" s="72">
        <f>SUM(AF243:AF254)</f>
        <v>44002.1</v>
      </c>
      <c r="AG242" s="72">
        <f>SUM(AG243:AG254)</f>
        <v>44002.1</v>
      </c>
      <c r="AH242" s="72">
        <f>SUM(AH243:AH254)</f>
        <v>9222.6029299999991</v>
      </c>
      <c r="AI242" s="72">
        <f>AH242/AG242*100</f>
        <v>20.959460866640455</v>
      </c>
      <c r="AJ242" s="72">
        <f>SUM(AJ243:AJ254)</f>
        <v>271652</v>
      </c>
      <c r="AK242" s="72">
        <f>SUM(AK243:AK254)</f>
        <v>271652</v>
      </c>
      <c r="AL242" s="72">
        <f>SUM(AL243:AL254)</f>
        <v>51978.038890000003</v>
      </c>
      <c r="AM242" s="72">
        <f>AL242/AK242*100</f>
        <v>19.134053454419625</v>
      </c>
      <c r="AN242" s="72">
        <f>SUM(AN243:AN254)</f>
        <v>657.2</v>
      </c>
      <c r="AO242" s="72">
        <f>SUM(AO243:AO254)</f>
        <v>657.2</v>
      </c>
      <c r="AP242" s="72">
        <f>SUM(AP243:AP254)</f>
        <v>98.602380000000011</v>
      </c>
      <c r="AQ242" s="71">
        <f>AP242/AO242*100</f>
        <v>15.003405356055996</v>
      </c>
      <c r="AR242" s="72">
        <f>SUM(AR243:AR254)</f>
        <v>77.8</v>
      </c>
      <c r="AS242" s="72">
        <f>SUM(AS243:AS254)</f>
        <v>184.3</v>
      </c>
      <c r="AT242" s="72">
        <f>SUM(AT243:AT254)</f>
        <v>8.9572599999999998</v>
      </c>
      <c r="AU242" s="72">
        <f>AT242/AS242*100</f>
        <v>4.860151926207271</v>
      </c>
      <c r="AV242" s="72">
        <f t="shared" ref="AV242" si="231">SUM(AV243:AV254)</f>
        <v>657.2</v>
      </c>
      <c r="AW242" s="72">
        <f t="shared" ref="AW242:BF242" si="232">SUM(AW243:AW254)</f>
        <v>657.2</v>
      </c>
      <c r="AX242" s="72">
        <f t="shared" si="232"/>
        <v>110.66134</v>
      </c>
      <c r="AY242" s="72">
        <f t="shared" si="232"/>
        <v>16.838304930006085</v>
      </c>
      <c r="AZ242" s="72">
        <f t="shared" ref="AZ242" si="233">SUM(AZ243:AZ254)</f>
        <v>657.2</v>
      </c>
      <c r="BA242" s="72">
        <f t="shared" si="232"/>
        <v>657.2</v>
      </c>
      <c r="BB242" s="72">
        <f t="shared" si="232"/>
        <v>123.23264999999999</v>
      </c>
      <c r="BC242" s="72">
        <f t="shared" si="232"/>
        <v>18.751164029214848</v>
      </c>
      <c r="BD242" s="72">
        <f t="shared" ref="BD242" si="234">SUM(BD243:BD254)</f>
        <v>998.2</v>
      </c>
      <c r="BE242" s="72">
        <f t="shared" si="232"/>
        <v>998.2</v>
      </c>
      <c r="BF242" s="72">
        <f t="shared" si="232"/>
        <v>249.6</v>
      </c>
      <c r="BG242" s="72">
        <f>BF242/BE242*100</f>
        <v>25.005009016229213</v>
      </c>
      <c r="BH242" s="72">
        <f t="shared" ref="BH242" si="235">SUM(BH243:BH254)</f>
        <v>0</v>
      </c>
      <c r="BI242" s="72">
        <f t="shared" ref="BI242:BN242" si="236">SUM(BI243:BI254)</f>
        <v>0</v>
      </c>
      <c r="BJ242" s="72">
        <f t="shared" si="236"/>
        <v>0</v>
      </c>
      <c r="BK242" s="72">
        <f t="shared" si="236"/>
        <v>0</v>
      </c>
      <c r="BL242" s="72">
        <v>3405.8999999999996</v>
      </c>
      <c r="BM242" s="72">
        <f t="shared" si="236"/>
        <v>3405.8999999999996</v>
      </c>
      <c r="BN242" s="72">
        <f t="shared" si="236"/>
        <v>398.57207999999991</v>
      </c>
      <c r="BO242" s="71">
        <f t="shared" si="230"/>
        <v>11.702401127455298</v>
      </c>
      <c r="BP242" s="72">
        <f>SUM(BP243:BP254)</f>
        <v>24203.9</v>
      </c>
      <c r="BQ242" s="72">
        <f>SUM(BQ243:BQ254)</f>
        <v>24203.9</v>
      </c>
      <c r="BR242" s="72">
        <f>SUM(BR243:BR254)</f>
        <v>5760.9333299999998</v>
      </c>
      <c r="BS242" s="72">
        <f>BR242/BQ242*100</f>
        <v>23.801673821161053</v>
      </c>
      <c r="BT242" s="72">
        <f>SUM(BT243:BT254)</f>
        <v>817.3</v>
      </c>
      <c r="BU242" s="72">
        <f>SUM(BU243:BU254)</f>
        <v>817.3</v>
      </c>
      <c r="BV242" s="72">
        <f>SUM(BV243:BV254)</f>
        <v>0</v>
      </c>
      <c r="BW242" s="72">
        <f>BV242/BU242*100</f>
        <v>0</v>
      </c>
      <c r="BX242" s="72">
        <f>SUM(BX243:BX254)</f>
        <v>17</v>
      </c>
      <c r="BY242" s="72">
        <f>SUM(BY243:BY254)</f>
        <v>17</v>
      </c>
      <c r="BZ242" s="72">
        <f>SUM(BZ243:BZ254)</f>
        <v>0</v>
      </c>
      <c r="CA242" s="72">
        <f>BZ242/BY242*100</f>
        <v>0</v>
      </c>
      <c r="CB242" s="72"/>
      <c r="CC242" s="72"/>
      <c r="CD242" s="72"/>
      <c r="CE242" s="72"/>
    </row>
    <row r="243" spans="1:83" x14ac:dyDescent="0.25">
      <c r="A243" s="16" t="s">
        <v>207</v>
      </c>
      <c r="B243" s="77">
        <f t="shared" si="204"/>
        <v>348973.4</v>
      </c>
      <c r="C243" s="77">
        <f t="shared" si="205"/>
        <v>370166.9</v>
      </c>
      <c r="D243" s="77">
        <f t="shared" si="206"/>
        <v>370166.9</v>
      </c>
      <c r="E243" s="77"/>
      <c r="F243" s="77">
        <f t="shared" si="207"/>
        <v>70469.563469999994</v>
      </c>
      <c r="G243" s="73">
        <f t="shared" si="224"/>
        <v>19.037240625782584</v>
      </c>
      <c r="H243" s="73">
        <v>2907.7</v>
      </c>
      <c r="I243" s="73">
        <v>25911.8</v>
      </c>
      <c r="J243" s="73">
        <v>2840.0332699999999</v>
      </c>
      <c r="K243" s="73">
        <f>J243/I243*100</f>
        <v>10.96038588596701</v>
      </c>
      <c r="L243" s="73"/>
      <c r="M243" s="73"/>
      <c r="N243" s="73">
        <v>0</v>
      </c>
      <c r="O243" s="73"/>
      <c r="P243" s="73">
        <v>140.80000000000001</v>
      </c>
      <c r="Q243" s="73"/>
      <c r="R243" s="73"/>
      <c r="S243" s="73"/>
      <c r="T243" s="73">
        <v>198.1</v>
      </c>
      <c r="U243" s="73">
        <v>198.1</v>
      </c>
      <c r="V243" s="73">
        <v>34.13156</v>
      </c>
      <c r="W243" s="73">
        <f>V243/U243*100</f>
        <v>17.229459868753157</v>
      </c>
      <c r="X243" s="73">
        <v>60</v>
      </c>
      <c r="Y243" s="73">
        <v>50</v>
      </c>
      <c r="Z243" s="73">
        <v>3.56271</v>
      </c>
      <c r="AA243" s="73">
        <f>Z243/Y243*100</f>
        <v>7.1254200000000001</v>
      </c>
      <c r="AB243" s="73">
        <v>1926.9</v>
      </c>
      <c r="AC243" s="73">
        <v>160.6</v>
      </c>
      <c r="AD243" s="73">
        <v>39.207149999999999</v>
      </c>
      <c r="AE243" s="73">
        <f>AD243/AC243*100</f>
        <v>24.412920298879204</v>
      </c>
      <c r="AF243" s="73">
        <v>44002.1</v>
      </c>
      <c r="AG243" s="73">
        <v>44002.1</v>
      </c>
      <c r="AH243" s="73">
        <v>9222.6029299999991</v>
      </c>
      <c r="AI243" s="73">
        <f>AH243/AG243*100</f>
        <v>20.959460866640455</v>
      </c>
      <c r="AJ243" s="73">
        <v>271652</v>
      </c>
      <c r="AK243" s="73">
        <v>271652</v>
      </c>
      <c r="AL243" s="73">
        <v>51978.038890000003</v>
      </c>
      <c r="AM243" s="73">
        <f>AL243/AK243*100</f>
        <v>19.134053454419625</v>
      </c>
      <c r="AN243" s="73">
        <v>657.2</v>
      </c>
      <c r="AO243" s="73">
        <v>657.2</v>
      </c>
      <c r="AP243" s="73">
        <v>98.602380000000011</v>
      </c>
      <c r="AQ243" s="74">
        <f>AP243/AO243*100</f>
        <v>15.003405356055996</v>
      </c>
      <c r="AR243" s="74">
        <v>77.8</v>
      </c>
      <c r="AS243" s="74">
        <v>184.3</v>
      </c>
      <c r="AT243" s="73">
        <v>8.9572599999999998</v>
      </c>
      <c r="AU243" s="73">
        <f>AT243/AS243*100</f>
        <v>4.860151926207271</v>
      </c>
      <c r="AV243" s="73">
        <v>657.2</v>
      </c>
      <c r="AW243" s="73">
        <v>657.2</v>
      </c>
      <c r="AX243" s="73">
        <v>110.66134</v>
      </c>
      <c r="AY243" s="73">
        <f>AX243/AW243*100</f>
        <v>16.838304930006085</v>
      </c>
      <c r="AZ243" s="73">
        <v>657.2</v>
      </c>
      <c r="BA243" s="73">
        <v>657.2</v>
      </c>
      <c r="BB243" s="73">
        <v>123.23264999999999</v>
      </c>
      <c r="BC243" s="73">
        <f>BB243/BA243*100</f>
        <v>18.751164029214848</v>
      </c>
      <c r="BD243" s="73">
        <v>998.2</v>
      </c>
      <c r="BE243" s="73">
        <v>998.2</v>
      </c>
      <c r="BF243" s="73">
        <v>249.6</v>
      </c>
      <c r="BG243" s="73">
        <f>BF243/BE243*100</f>
        <v>25.005009016229213</v>
      </c>
      <c r="BH243" s="73"/>
      <c r="BI243" s="73"/>
      <c r="BJ243" s="73"/>
      <c r="BK243" s="73"/>
      <c r="BL243" s="73"/>
      <c r="BM243" s="73"/>
      <c r="BN243" s="73"/>
      <c r="BO243" s="74"/>
      <c r="BP243" s="73">
        <v>24203.9</v>
      </c>
      <c r="BQ243" s="73">
        <v>24203.9</v>
      </c>
      <c r="BR243" s="73">
        <v>5760.9333299999998</v>
      </c>
      <c r="BS243" s="73">
        <f>BR243/BQ243*100</f>
        <v>23.801673821161053</v>
      </c>
      <c r="BT243" s="73">
        <v>817.3</v>
      </c>
      <c r="BU243" s="73">
        <v>817.3</v>
      </c>
      <c r="BV243" s="73">
        <v>0</v>
      </c>
      <c r="BW243" s="73">
        <f>BV243/BU243*100</f>
        <v>0</v>
      </c>
      <c r="BX243" s="73">
        <v>17</v>
      </c>
      <c r="BY243" s="73">
        <v>17</v>
      </c>
      <c r="BZ243" s="73">
        <v>0</v>
      </c>
      <c r="CA243" s="73">
        <f>BZ243/BY243*100</f>
        <v>0</v>
      </c>
      <c r="CB243" s="73"/>
      <c r="CC243" s="73"/>
      <c r="CD243" s="73"/>
      <c r="CE243" s="73"/>
    </row>
    <row r="244" spans="1:83" x14ac:dyDescent="0.25">
      <c r="A244" s="16" t="s">
        <v>412</v>
      </c>
      <c r="B244" s="77">
        <f t="shared" si="204"/>
        <v>227.1</v>
      </c>
      <c r="C244" s="77">
        <f t="shared" si="205"/>
        <v>227.1</v>
      </c>
      <c r="D244" s="77">
        <f t="shared" si="206"/>
        <v>227.1</v>
      </c>
      <c r="E244" s="77"/>
      <c r="F244" s="77">
        <f t="shared" si="207"/>
        <v>21.849080000000001</v>
      </c>
      <c r="G244" s="74">
        <f t="shared" si="224"/>
        <v>9.620907089387936</v>
      </c>
      <c r="H244" s="74"/>
      <c r="I244" s="74"/>
      <c r="J244" s="74"/>
      <c r="K244" s="74"/>
      <c r="L244" s="74"/>
      <c r="M244" s="74"/>
      <c r="N244" s="74"/>
      <c r="O244" s="74"/>
      <c r="P244" s="74"/>
      <c r="Q244" s="74"/>
      <c r="R244" s="74"/>
      <c r="S244" s="74"/>
      <c r="T244" s="74"/>
      <c r="U244" s="74"/>
      <c r="V244" s="74"/>
      <c r="W244" s="73"/>
      <c r="X244" s="74"/>
      <c r="Y244" s="74"/>
      <c r="Z244" s="74"/>
      <c r="AA244" s="73"/>
      <c r="AB244" s="74"/>
      <c r="AC244" s="74"/>
      <c r="AD244" s="74"/>
      <c r="AE244" s="73"/>
      <c r="AF244" s="74"/>
      <c r="AG244" s="74"/>
      <c r="AH244" s="74"/>
      <c r="AI244" s="73"/>
      <c r="AJ244" s="74"/>
      <c r="AK244" s="74"/>
      <c r="AL244" s="74"/>
      <c r="AM244" s="74"/>
      <c r="AN244" s="74"/>
      <c r="AO244" s="74"/>
      <c r="AP244" s="74"/>
      <c r="AQ244" s="74"/>
      <c r="AR244" s="74"/>
      <c r="AS244" s="74"/>
      <c r="AT244" s="74"/>
      <c r="AU244" s="74"/>
      <c r="AV244" s="74"/>
      <c r="AW244" s="74"/>
      <c r="AX244" s="74"/>
      <c r="AY244" s="74"/>
      <c r="AZ244" s="74"/>
      <c r="BA244" s="74"/>
      <c r="BB244" s="74"/>
      <c r="BC244" s="74"/>
      <c r="BD244" s="74"/>
      <c r="BE244" s="74"/>
      <c r="BF244" s="74"/>
      <c r="BG244" s="73"/>
      <c r="BH244" s="74"/>
      <c r="BI244" s="74"/>
      <c r="BJ244" s="74"/>
      <c r="BK244" s="74"/>
      <c r="BL244" s="74">
        <v>227.1</v>
      </c>
      <c r="BM244" s="74">
        <v>227.1</v>
      </c>
      <c r="BN244" s="74">
        <v>21.849080000000001</v>
      </c>
      <c r="BO244" s="74">
        <f t="shared" ref="BO244:BO255" si="237">BN244/BM244*100</f>
        <v>9.620907089387936</v>
      </c>
      <c r="BP244" s="74"/>
      <c r="BQ244" s="74"/>
      <c r="BR244" s="74"/>
      <c r="BS244" s="74"/>
      <c r="BT244" s="74"/>
      <c r="BU244" s="74"/>
      <c r="BV244" s="74"/>
      <c r="BW244" s="73"/>
      <c r="BX244" s="74"/>
      <c r="BY244" s="74"/>
      <c r="BZ244" s="74"/>
      <c r="CA244" s="73"/>
      <c r="CB244" s="74"/>
      <c r="CC244" s="74"/>
      <c r="CD244" s="74"/>
      <c r="CE244" s="73"/>
    </row>
    <row r="245" spans="1:83" x14ac:dyDescent="0.25">
      <c r="A245" s="16" t="s">
        <v>255</v>
      </c>
      <c r="B245" s="77">
        <f t="shared" si="204"/>
        <v>227.1</v>
      </c>
      <c r="C245" s="77">
        <f t="shared" si="205"/>
        <v>227.1</v>
      </c>
      <c r="D245" s="77">
        <f t="shared" si="206"/>
        <v>227.1</v>
      </c>
      <c r="E245" s="77"/>
      <c r="F245" s="77">
        <f t="shared" si="207"/>
        <v>31.220400000000001</v>
      </c>
      <c r="G245" s="74">
        <f t="shared" si="224"/>
        <v>13.747424042272128</v>
      </c>
      <c r="H245" s="74"/>
      <c r="I245" s="74"/>
      <c r="J245" s="74"/>
      <c r="K245" s="74"/>
      <c r="L245" s="74"/>
      <c r="M245" s="74"/>
      <c r="N245" s="74"/>
      <c r="O245" s="74"/>
      <c r="P245" s="74"/>
      <c r="Q245" s="74"/>
      <c r="R245" s="74"/>
      <c r="S245" s="74"/>
      <c r="T245" s="74"/>
      <c r="U245" s="74"/>
      <c r="V245" s="74"/>
      <c r="W245" s="73"/>
      <c r="X245" s="74"/>
      <c r="Y245" s="74"/>
      <c r="Z245" s="74"/>
      <c r="AA245" s="73"/>
      <c r="AB245" s="74"/>
      <c r="AC245" s="74"/>
      <c r="AD245" s="74"/>
      <c r="AE245" s="73"/>
      <c r="AF245" s="74"/>
      <c r="AG245" s="74"/>
      <c r="AH245" s="74"/>
      <c r="AI245" s="73"/>
      <c r="AJ245" s="74"/>
      <c r="AK245" s="74"/>
      <c r="AL245" s="74"/>
      <c r="AM245" s="74"/>
      <c r="AN245" s="74"/>
      <c r="AO245" s="74"/>
      <c r="AP245" s="74"/>
      <c r="AQ245" s="74"/>
      <c r="AR245" s="74"/>
      <c r="AS245" s="74"/>
      <c r="AT245" s="74"/>
      <c r="AU245" s="74"/>
      <c r="AV245" s="74"/>
      <c r="AW245" s="74"/>
      <c r="AX245" s="74"/>
      <c r="AY245" s="74"/>
      <c r="AZ245" s="74"/>
      <c r="BA245" s="74"/>
      <c r="BB245" s="74"/>
      <c r="BC245" s="74"/>
      <c r="BD245" s="74"/>
      <c r="BE245" s="74"/>
      <c r="BF245" s="74"/>
      <c r="BG245" s="73"/>
      <c r="BH245" s="74"/>
      <c r="BI245" s="74"/>
      <c r="BJ245" s="74"/>
      <c r="BK245" s="74"/>
      <c r="BL245" s="74">
        <v>227.1</v>
      </c>
      <c r="BM245" s="74">
        <v>227.1</v>
      </c>
      <c r="BN245" s="74">
        <v>31.220400000000001</v>
      </c>
      <c r="BO245" s="74">
        <f t="shared" si="237"/>
        <v>13.747424042272128</v>
      </c>
      <c r="BP245" s="74"/>
      <c r="BQ245" s="74"/>
      <c r="BR245" s="74"/>
      <c r="BS245" s="74"/>
      <c r="BT245" s="74"/>
      <c r="BU245" s="74"/>
      <c r="BV245" s="74"/>
      <c r="BW245" s="73"/>
      <c r="BX245" s="74"/>
      <c r="BY245" s="74"/>
      <c r="BZ245" s="74"/>
      <c r="CA245" s="73"/>
      <c r="CB245" s="74"/>
      <c r="CC245" s="74"/>
      <c r="CD245" s="74"/>
      <c r="CE245" s="73"/>
    </row>
    <row r="246" spans="1:83" x14ac:dyDescent="0.25">
      <c r="A246" s="16" t="s">
        <v>413</v>
      </c>
      <c r="B246" s="77">
        <f t="shared" si="204"/>
        <v>227.1</v>
      </c>
      <c r="C246" s="77">
        <f t="shared" si="205"/>
        <v>227.1</v>
      </c>
      <c r="D246" s="77">
        <f t="shared" si="206"/>
        <v>227.1</v>
      </c>
      <c r="E246" s="77"/>
      <c r="F246" s="77">
        <f t="shared" si="207"/>
        <v>31.220400000000001</v>
      </c>
      <c r="G246" s="74">
        <f t="shared" si="224"/>
        <v>13.747424042272128</v>
      </c>
      <c r="H246" s="74"/>
      <c r="I246" s="74"/>
      <c r="J246" s="74"/>
      <c r="K246" s="74"/>
      <c r="L246" s="74"/>
      <c r="M246" s="74"/>
      <c r="N246" s="74"/>
      <c r="O246" s="74"/>
      <c r="P246" s="74"/>
      <c r="Q246" s="74"/>
      <c r="R246" s="74"/>
      <c r="S246" s="74"/>
      <c r="T246" s="74"/>
      <c r="U246" s="74"/>
      <c r="V246" s="74"/>
      <c r="W246" s="73"/>
      <c r="X246" s="74"/>
      <c r="Y246" s="74"/>
      <c r="Z246" s="74"/>
      <c r="AA246" s="73"/>
      <c r="AB246" s="74"/>
      <c r="AC246" s="74"/>
      <c r="AD246" s="74"/>
      <c r="AE246" s="73"/>
      <c r="AF246" s="74"/>
      <c r="AG246" s="74"/>
      <c r="AH246" s="74"/>
      <c r="AI246" s="73"/>
      <c r="AJ246" s="74"/>
      <c r="AK246" s="74"/>
      <c r="AL246" s="74"/>
      <c r="AM246" s="74"/>
      <c r="AN246" s="74"/>
      <c r="AO246" s="74"/>
      <c r="AP246" s="74"/>
      <c r="AQ246" s="74"/>
      <c r="AR246" s="74"/>
      <c r="AS246" s="74"/>
      <c r="AT246" s="74"/>
      <c r="AU246" s="74"/>
      <c r="AV246" s="74"/>
      <c r="AW246" s="74"/>
      <c r="AX246" s="74"/>
      <c r="AY246" s="74"/>
      <c r="AZ246" s="74"/>
      <c r="BA246" s="74"/>
      <c r="BB246" s="74"/>
      <c r="BC246" s="74"/>
      <c r="BD246" s="74"/>
      <c r="BE246" s="74"/>
      <c r="BF246" s="74"/>
      <c r="BG246" s="73"/>
      <c r="BH246" s="74"/>
      <c r="BI246" s="74"/>
      <c r="BJ246" s="74"/>
      <c r="BK246" s="74"/>
      <c r="BL246" s="74">
        <v>227.1</v>
      </c>
      <c r="BM246" s="74">
        <v>227.1</v>
      </c>
      <c r="BN246" s="74">
        <v>31.220400000000001</v>
      </c>
      <c r="BO246" s="74">
        <f t="shared" si="237"/>
        <v>13.747424042272128</v>
      </c>
      <c r="BP246" s="74"/>
      <c r="BQ246" s="74"/>
      <c r="BR246" s="74"/>
      <c r="BS246" s="74"/>
      <c r="BT246" s="74"/>
      <c r="BU246" s="74"/>
      <c r="BV246" s="74"/>
      <c r="BW246" s="73"/>
      <c r="BX246" s="74"/>
      <c r="BY246" s="74"/>
      <c r="BZ246" s="74"/>
      <c r="CA246" s="73"/>
      <c r="CB246" s="74"/>
      <c r="CC246" s="74"/>
      <c r="CD246" s="74"/>
      <c r="CE246" s="73"/>
    </row>
    <row r="247" spans="1:83" x14ac:dyDescent="0.25">
      <c r="A247" s="16" t="s">
        <v>219</v>
      </c>
      <c r="B247" s="77">
        <f t="shared" si="204"/>
        <v>227.1</v>
      </c>
      <c r="C247" s="77">
        <f t="shared" si="205"/>
        <v>227.1</v>
      </c>
      <c r="D247" s="77">
        <f t="shared" si="206"/>
        <v>227.1</v>
      </c>
      <c r="E247" s="77"/>
      <c r="F247" s="77">
        <f t="shared" si="207"/>
        <v>31.220400000000001</v>
      </c>
      <c r="G247" s="74">
        <f t="shared" si="224"/>
        <v>13.747424042272128</v>
      </c>
      <c r="H247" s="74"/>
      <c r="I247" s="74"/>
      <c r="J247" s="74"/>
      <c r="K247" s="74"/>
      <c r="L247" s="74"/>
      <c r="M247" s="74"/>
      <c r="N247" s="74"/>
      <c r="O247" s="74"/>
      <c r="P247" s="74"/>
      <c r="Q247" s="74"/>
      <c r="R247" s="74"/>
      <c r="S247" s="74"/>
      <c r="T247" s="74"/>
      <c r="U247" s="74"/>
      <c r="V247" s="74"/>
      <c r="W247" s="73"/>
      <c r="X247" s="74"/>
      <c r="Y247" s="74"/>
      <c r="Z247" s="74"/>
      <c r="AA247" s="73"/>
      <c r="AB247" s="74"/>
      <c r="AC247" s="74"/>
      <c r="AD247" s="74"/>
      <c r="AE247" s="73"/>
      <c r="AF247" s="74"/>
      <c r="AG247" s="74"/>
      <c r="AH247" s="74"/>
      <c r="AI247" s="73"/>
      <c r="AJ247" s="74"/>
      <c r="AK247" s="74"/>
      <c r="AL247" s="74"/>
      <c r="AM247" s="74"/>
      <c r="AN247" s="74"/>
      <c r="AO247" s="74"/>
      <c r="AP247" s="74"/>
      <c r="AQ247" s="74"/>
      <c r="AR247" s="74"/>
      <c r="AS247" s="74"/>
      <c r="AT247" s="74"/>
      <c r="AU247" s="74"/>
      <c r="AV247" s="74"/>
      <c r="AW247" s="74"/>
      <c r="AX247" s="74"/>
      <c r="AY247" s="74"/>
      <c r="AZ247" s="74"/>
      <c r="BA247" s="74"/>
      <c r="BB247" s="74"/>
      <c r="BC247" s="74"/>
      <c r="BD247" s="74"/>
      <c r="BE247" s="74"/>
      <c r="BF247" s="74"/>
      <c r="BG247" s="73"/>
      <c r="BH247" s="74"/>
      <c r="BI247" s="74"/>
      <c r="BJ247" s="74"/>
      <c r="BK247" s="74"/>
      <c r="BL247" s="74">
        <v>227.1</v>
      </c>
      <c r="BM247" s="74">
        <v>227.1</v>
      </c>
      <c r="BN247" s="74">
        <v>31.220400000000001</v>
      </c>
      <c r="BO247" s="74">
        <f t="shared" si="237"/>
        <v>13.747424042272128</v>
      </c>
      <c r="BP247" s="74"/>
      <c r="BQ247" s="74"/>
      <c r="BR247" s="74"/>
      <c r="BS247" s="74"/>
      <c r="BT247" s="74"/>
      <c r="BU247" s="74"/>
      <c r="BV247" s="74"/>
      <c r="BW247" s="73"/>
      <c r="BX247" s="74"/>
      <c r="BY247" s="74"/>
      <c r="BZ247" s="74"/>
      <c r="CA247" s="73"/>
      <c r="CB247" s="74"/>
      <c r="CC247" s="74"/>
      <c r="CD247" s="74"/>
      <c r="CE247" s="73"/>
    </row>
    <row r="248" spans="1:83" x14ac:dyDescent="0.25">
      <c r="A248" s="16" t="s">
        <v>366</v>
      </c>
      <c r="B248" s="77">
        <f t="shared" si="204"/>
        <v>227.1</v>
      </c>
      <c r="C248" s="77">
        <f t="shared" si="205"/>
        <v>227.1</v>
      </c>
      <c r="D248" s="77">
        <f t="shared" si="206"/>
        <v>227.1</v>
      </c>
      <c r="E248" s="77"/>
      <c r="F248" s="77">
        <f t="shared" si="207"/>
        <v>31.220400000000001</v>
      </c>
      <c r="G248" s="74">
        <f t="shared" si="224"/>
        <v>13.747424042272128</v>
      </c>
      <c r="H248" s="74"/>
      <c r="I248" s="74"/>
      <c r="J248" s="74"/>
      <c r="K248" s="74"/>
      <c r="L248" s="74"/>
      <c r="M248" s="74"/>
      <c r="N248" s="74"/>
      <c r="O248" s="74"/>
      <c r="P248" s="74"/>
      <c r="Q248" s="74"/>
      <c r="R248" s="74"/>
      <c r="S248" s="74"/>
      <c r="T248" s="74"/>
      <c r="U248" s="74"/>
      <c r="V248" s="74"/>
      <c r="W248" s="73"/>
      <c r="X248" s="74"/>
      <c r="Y248" s="74"/>
      <c r="Z248" s="74"/>
      <c r="AA248" s="73"/>
      <c r="AB248" s="74"/>
      <c r="AC248" s="74"/>
      <c r="AD248" s="74"/>
      <c r="AE248" s="73"/>
      <c r="AF248" s="74"/>
      <c r="AG248" s="74"/>
      <c r="AH248" s="74"/>
      <c r="AI248" s="73"/>
      <c r="AJ248" s="74"/>
      <c r="AK248" s="74"/>
      <c r="AL248" s="74"/>
      <c r="AM248" s="74"/>
      <c r="AN248" s="74"/>
      <c r="AO248" s="74"/>
      <c r="AP248" s="74"/>
      <c r="AQ248" s="74"/>
      <c r="AR248" s="74"/>
      <c r="AS248" s="74"/>
      <c r="AT248" s="74"/>
      <c r="AU248" s="74"/>
      <c r="AV248" s="74"/>
      <c r="AW248" s="74"/>
      <c r="AX248" s="74"/>
      <c r="AY248" s="74"/>
      <c r="AZ248" s="74"/>
      <c r="BA248" s="74"/>
      <c r="BB248" s="74"/>
      <c r="BC248" s="74"/>
      <c r="BD248" s="74"/>
      <c r="BE248" s="74"/>
      <c r="BF248" s="74"/>
      <c r="BG248" s="73"/>
      <c r="BH248" s="74"/>
      <c r="BI248" s="74"/>
      <c r="BJ248" s="74"/>
      <c r="BK248" s="74"/>
      <c r="BL248" s="74">
        <v>227.1</v>
      </c>
      <c r="BM248" s="74">
        <v>227.1</v>
      </c>
      <c r="BN248" s="74">
        <v>31.220400000000001</v>
      </c>
      <c r="BO248" s="74">
        <f t="shared" si="237"/>
        <v>13.747424042272128</v>
      </c>
      <c r="BP248" s="74"/>
      <c r="BQ248" s="74"/>
      <c r="BR248" s="74"/>
      <c r="BS248" s="74"/>
      <c r="BT248" s="74"/>
      <c r="BU248" s="74"/>
      <c r="BV248" s="74"/>
      <c r="BW248" s="73"/>
      <c r="BX248" s="74"/>
      <c r="BY248" s="74"/>
      <c r="BZ248" s="74"/>
      <c r="CA248" s="73"/>
      <c r="CB248" s="74"/>
      <c r="CC248" s="74"/>
      <c r="CD248" s="74"/>
      <c r="CE248" s="73"/>
    </row>
    <row r="249" spans="1:83" x14ac:dyDescent="0.25">
      <c r="A249" s="16" t="s">
        <v>205</v>
      </c>
      <c r="B249" s="77">
        <f t="shared" si="204"/>
        <v>1134.9000000000001</v>
      </c>
      <c r="C249" s="77">
        <f t="shared" si="205"/>
        <v>1134.9000000000001</v>
      </c>
      <c r="D249" s="77">
        <f t="shared" si="206"/>
        <v>1134.9000000000001</v>
      </c>
      <c r="E249" s="77"/>
      <c r="F249" s="77">
        <f t="shared" si="207"/>
        <v>95.739399999999989</v>
      </c>
      <c r="G249" s="74">
        <f t="shared" si="224"/>
        <v>8.4359326812935045</v>
      </c>
      <c r="H249" s="74"/>
      <c r="I249" s="74"/>
      <c r="J249" s="74"/>
      <c r="K249" s="74"/>
      <c r="L249" s="74"/>
      <c r="M249" s="74"/>
      <c r="N249" s="74"/>
      <c r="O249" s="74"/>
      <c r="P249" s="74"/>
      <c r="Q249" s="74"/>
      <c r="R249" s="74"/>
      <c r="S249" s="74"/>
      <c r="T249" s="74"/>
      <c r="U249" s="74"/>
      <c r="V249" s="74"/>
      <c r="W249" s="73"/>
      <c r="X249" s="74"/>
      <c r="Y249" s="74"/>
      <c r="Z249" s="74"/>
      <c r="AA249" s="73"/>
      <c r="AB249" s="74"/>
      <c r="AC249" s="74"/>
      <c r="AD249" s="74"/>
      <c r="AE249" s="73"/>
      <c r="AF249" s="74"/>
      <c r="AG249" s="74"/>
      <c r="AH249" s="74"/>
      <c r="AI249" s="73"/>
      <c r="AJ249" s="74"/>
      <c r="AK249" s="74"/>
      <c r="AL249" s="74"/>
      <c r="AM249" s="74"/>
      <c r="AN249" s="74"/>
      <c r="AO249" s="74"/>
      <c r="AP249" s="74"/>
      <c r="AQ249" s="74"/>
      <c r="AR249" s="74"/>
      <c r="AS249" s="74"/>
      <c r="AT249" s="74"/>
      <c r="AU249" s="74"/>
      <c r="AV249" s="74"/>
      <c r="AW249" s="74"/>
      <c r="AX249" s="74"/>
      <c r="AY249" s="74"/>
      <c r="AZ249" s="74"/>
      <c r="BA249" s="74"/>
      <c r="BB249" s="74"/>
      <c r="BC249" s="74"/>
      <c r="BD249" s="74"/>
      <c r="BE249" s="74"/>
      <c r="BF249" s="74"/>
      <c r="BG249" s="73"/>
      <c r="BH249" s="74"/>
      <c r="BI249" s="74"/>
      <c r="BJ249" s="74"/>
      <c r="BK249" s="74"/>
      <c r="BL249" s="74">
        <v>1134.9000000000001</v>
      </c>
      <c r="BM249" s="74">
        <v>1134.9000000000001</v>
      </c>
      <c r="BN249" s="74">
        <v>95.739399999999989</v>
      </c>
      <c r="BO249" s="74">
        <f t="shared" si="237"/>
        <v>8.4359326812935045</v>
      </c>
      <c r="BP249" s="74"/>
      <c r="BQ249" s="74"/>
      <c r="BR249" s="74"/>
      <c r="BS249" s="74"/>
      <c r="BT249" s="74"/>
      <c r="BU249" s="74"/>
      <c r="BV249" s="74"/>
      <c r="BW249" s="73"/>
      <c r="BX249" s="74"/>
      <c r="BY249" s="74"/>
      <c r="BZ249" s="74"/>
      <c r="CA249" s="73"/>
      <c r="CB249" s="74"/>
      <c r="CC249" s="74"/>
      <c r="CD249" s="74"/>
      <c r="CE249" s="73"/>
    </row>
    <row r="250" spans="1:83" x14ac:dyDescent="0.25">
      <c r="A250" s="16" t="s">
        <v>414</v>
      </c>
      <c r="B250" s="77">
        <f t="shared" si="204"/>
        <v>227.1</v>
      </c>
      <c r="C250" s="77">
        <f t="shared" si="205"/>
        <v>227.1</v>
      </c>
      <c r="D250" s="77">
        <f t="shared" si="206"/>
        <v>227.1</v>
      </c>
      <c r="E250" s="77"/>
      <c r="F250" s="77">
        <f t="shared" si="207"/>
        <v>31.220400000000001</v>
      </c>
      <c r="G250" s="74">
        <f t="shared" si="224"/>
        <v>13.747424042272128</v>
      </c>
      <c r="H250" s="74"/>
      <c r="I250" s="74"/>
      <c r="J250" s="74"/>
      <c r="K250" s="74"/>
      <c r="L250" s="74"/>
      <c r="M250" s="74"/>
      <c r="N250" s="74"/>
      <c r="O250" s="74"/>
      <c r="P250" s="74"/>
      <c r="Q250" s="74"/>
      <c r="R250" s="74"/>
      <c r="S250" s="74"/>
      <c r="T250" s="74"/>
      <c r="U250" s="74"/>
      <c r="V250" s="74"/>
      <c r="W250" s="73"/>
      <c r="X250" s="74"/>
      <c r="Y250" s="74"/>
      <c r="Z250" s="74"/>
      <c r="AA250" s="73"/>
      <c r="AB250" s="74"/>
      <c r="AC250" s="74"/>
      <c r="AD250" s="74"/>
      <c r="AE250" s="73"/>
      <c r="AF250" s="74"/>
      <c r="AG250" s="74"/>
      <c r="AH250" s="74"/>
      <c r="AI250" s="73"/>
      <c r="AJ250" s="74"/>
      <c r="AK250" s="74"/>
      <c r="AL250" s="74"/>
      <c r="AM250" s="74"/>
      <c r="AN250" s="74"/>
      <c r="AO250" s="74"/>
      <c r="AP250" s="74"/>
      <c r="AQ250" s="74"/>
      <c r="AR250" s="74"/>
      <c r="AS250" s="74"/>
      <c r="AT250" s="74"/>
      <c r="AU250" s="74"/>
      <c r="AV250" s="74"/>
      <c r="AW250" s="74"/>
      <c r="AX250" s="74"/>
      <c r="AY250" s="74"/>
      <c r="AZ250" s="74"/>
      <c r="BA250" s="74"/>
      <c r="BB250" s="74"/>
      <c r="BC250" s="74"/>
      <c r="BD250" s="74"/>
      <c r="BE250" s="74"/>
      <c r="BF250" s="74"/>
      <c r="BG250" s="73"/>
      <c r="BH250" s="74"/>
      <c r="BI250" s="74"/>
      <c r="BJ250" s="74"/>
      <c r="BK250" s="74"/>
      <c r="BL250" s="74">
        <v>227.1</v>
      </c>
      <c r="BM250" s="74">
        <v>227.1</v>
      </c>
      <c r="BN250" s="74">
        <v>31.220400000000001</v>
      </c>
      <c r="BO250" s="74">
        <f t="shared" si="237"/>
        <v>13.747424042272128</v>
      </c>
      <c r="BP250" s="74"/>
      <c r="BQ250" s="74"/>
      <c r="BR250" s="74"/>
      <c r="BS250" s="74"/>
      <c r="BT250" s="74"/>
      <c r="BU250" s="74"/>
      <c r="BV250" s="74"/>
      <c r="BW250" s="73"/>
      <c r="BX250" s="74"/>
      <c r="BY250" s="74"/>
      <c r="BZ250" s="74"/>
      <c r="CA250" s="73"/>
      <c r="CB250" s="74"/>
      <c r="CC250" s="74"/>
      <c r="CD250" s="74"/>
      <c r="CE250" s="73"/>
    </row>
    <row r="251" spans="1:83" x14ac:dyDescent="0.25">
      <c r="A251" s="16" t="s">
        <v>415</v>
      </c>
      <c r="B251" s="77">
        <f t="shared" si="204"/>
        <v>227.1</v>
      </c>
      <c r="C251" s="77">
        <f t="shared" si="205"/>
        <v>227.1</v>
      </c>
      <c r="D251" s="77">
        <f t="shared" si="206"/>
        <v>227.1</v>
      </c>
      <c r="E251" s="77"/>
      <c r="F251" s="77">
        <f t="shared" si="207"/>
        <v>31.220400000000001</v>
      </c>
      <c r="G251" s="74">
        <f t="shared" si="224"/>
        <v>13.747424042272128</v>
      </c>
      <c r="H251" s="74"/>
      <c r="I251" s="74"/>
      <c r="J251" s="74"/>
      <c r="K251" s="74"/>
      <c r="L251" s="74"/>
      <c r="M251" s="74"/>
      <c r="N251" s="74"/>
      <c r="O251" s="74"/>
      <c r="P251" s="74"/>
      <c r="Q251" s="74"/>
      <c r="R251" s="74"/>
      <c r="S251" s="74"/>
      <c r="T251" s="74"/>
      <c r="U251" s="74"/>
      <c r="V251" s="74"/>
      <c r="W251" s="73"/>
      <c r="X251" s="74"/>
      <c r="Y251" s="74"/>
      <c r="Z251" s="74"/>
      <c r="AA251" s="73"/>
      <c r="AB251" s="74"/>
      <c r="AC251" s="74"/>
      <c r="AD251" s="74"/>
      <c r="AE251" s="73"/>
      <c r="AF251" s="74"/>
      <c r="AG251" s="74"/>
      <c r="AH251" s="74"/>
      <c r="AI251" s="73"/>
      <c r="AJ251" s="74"/>
      <c r="AK251" s="74"/>
      <c r="AL251" s="74"/>
      <c r="AM251" s="74"/>
      <c r="AN251" s="74"/>
      <c r="AO251" s="74"/>
      <c r="AP251" s="74"/>
      <c r="AQ251" s="74"/>
      <c r="AR251" s="74"/>
      <c r="AS251" s="74"/>
      <c r="AT251" s="74"/>
      <c r="AU251" s="74"/>
      <c r="AV251" s="74"/>
      <c r="AW251" s="74"/>
      <c r="AX251" s="74"/>
      <c r="AY251" s="74"/>
      <c r="AZ251" s="74"/>
      <c r="BA251" s="74"/>
      <c r="BB251" s="74"/>
      <c r="BC251" s="74"/>
      <c r="BD251" s="74"/>
      <c r="BE251" s="74"/>
      <c r="BF251" s="74"/>
      <c r="BG251" s="73"/>
      <c r="BH251" s="74"/>
      <c r="BI251" s="74"/>
      <c r="BJ251" s="74"/>
      <c r="BK251" s="74"/>
      <c r="BL251" s="74">
        <v>227.1</v>
      </c>
      <c r="BM251" s="74">
        <v>227.1</v>
      </c>
      <c r="BN251" s="74">
        <v>31.220400000000001</v>
      </c>
      <c r="BO251" s="74">
        <f t="shared" si="237"/>
        <v>13.747424042272128</v>
      </c>
      <c r="BP251" s="74"/>
      <c r="BQ251" s="74"/>
      <c r="BR251" s="74"/>
      <c r="BS251" s="74"/>
      <c r="BT251" s="74"/>
      <c r="BU251" s="74"/>
      <c r="BV251" s="74"/>
      <c r="BW251" s="73"/>
      <c r="BX251" s="74"/>
      <c r="BY251" s="74"/>
      <c r="BZ251" s="74"/>
      <c r="CA251" s="73"/>
      <c r="CB251" s="74"/>
      <c r="CC251" s="74"/>
      <c r="CD251" s="74"/>
      <c r="CE251" s="73"/>
    </row>
    <row r="252" spans="1:83" x14ac:dyDescent="0.25">
      <c r="A252" s="16" t="s">
        <v>204</v>
      </c>
      <c r="B252" s="77">
        <f t="shared" si="204"/>
        <v>227.1</v>
      </c>
      <c r="C252" s="77">
        <f t="shared" si="205"/>
        <v>227.1</v>
      </c>
      <c r="D252" s="77">
        <f t="shared" si="206"/>
        <v>227.1</v>
      </c>
      <c r="E252" s="77"/>
      <c r="F252" s="77">
        <f t="shared" si="207"/>
        <v>31.220400000000001</v>
      </c>
      <c r="G252" s="74">
        <f t="shared" si="224"/>
        <v>13.747424042272128</v>
      </c>
      <c r="H252" s="74"/>
      <c r="I252" s="74"/>
      <c r="J252" s="74"/>
      <c r="K252" s="74"/>
      <c r="L252" s="74"/>
      <c r="M252" s="74"/>
      <c r="N252" s="74"/>
      <c r="O252" s="74"/>
      <c r="P252" s="74"/>
      <c r="Q252" s="74"/>
      <c r="R252" s="74"/>
      <c r="S252" s="74"/>
      <c r="T252" s="74"/>
      <c r="U252" s="74"/>
      <c r="V252" s="74"/>
      <c r="W252" s="73"/>
      <c r="X252" s="74"/>
      <c r="Y252" s="74"/>
      <c r="Z252" s="74"/>
      <c r="AA252" s="73"/>
      <c r="AB252" s="74"/>
      <c r="AC252" s="74"/>
      <c r="AD252" s="74"/>
      <c r="AE252" s="73"/>
      <c r="AF252" s="74"/>
      <c r="AG252" s="74"/>
      <c r="AH252" s="74"/>
      <c r="AI252" s="73"/>
      <c r="AJ252" s="74"/>
      <c r="AK252" s="74"/>
      <c r="AL252" s="74"/>
      <c r="AM252" s="74"/>
      <c r="AN252" s="74"/>
      <c r="AO252" s="74"/>
      <c r="AP252" s="74"/>
      <c r="AQ252" s="74"/>
      <c r="AR252" s="74"/>
      <c r="AS252" s="74"/>
      <c r="AT252" s="74"/>
      <c r="AU252" s="74"/>
      <c r="AV252" s="74"/>
      <c r="AW252" s="74"/>
      <c r="AX252" s="74"/>
      <c r="AY252" s="74"/>
      <c r="AZ252" s="74"/>
      <c r="BA252" s="74"/>
      <c r="BB252" s="74"/>
      <c r="BC252" s="74"/>
      <c r="BD252" s="74"/>
      <c r="BE252" s="74"/>
      <c r="BF252" s="74"/>
      <c r="BG252" s="73"/>
      <c r="BH252" s="74"/>
      <c r="BI252" s="74"/>
      <c r="BJ252" s="74"/>
      <c r="BK252" s="74"/>
      <c r="BL252" s="74">
        <v>227.1</v>
      </c>
      <c r="BM252" s="74">
        <v>227.1</v>
      </c>
      <c r="BN252" s="74">
        <v>31.220400000000001</v>
      </c>
      <c r="BO252" s="74">
        <f t="shared" si="237"/>
        <v>13.747424042272128</v>
      </c>
      <c r="BP252" s="74"/>
      <c r="BQ252" s="74"/>
      <c r="BR252" s="74"/>
      <c r="BS252" s="74"/>
      <c r="BT252" s="74"/>
      <c r="BU252" s="74"/>
      <c r="BV252" s="74"/>
      <c r="BW252" s="73"/>
      <c r="BX252" s="74"/>
      <c r="BY252" s="74"/>
      <c r="BZ252" s="74"/>
      <c r="CA252" s="73"/>
      <c r="CB252" s="74"/>
      <c r="CC252" s="74"/>
      <c r="CD252" s="74"/>
      <c r="CE252" s="73"/>
    </row>
    <row r="253" spans="1:83" x14ac:dyDescent="0.25">
      <c r="A253" s="16" t="s">
        <v>416</v>
      </c>
      <c r="B253" s="77">
        <f t="shared" si="204"/>
        <v>227.1</v>
      </c>
      <c r="C253" s="77">
        <f t="shared" si="205"/>
        <v>227.1</v>
      </c>
      <c r="D253" s="77">
        <f t="shared" si="206"/>
        <v>227.1</v>
      </c>
      <c r="E253" s="77"/>
      <c r="F253" s="77">
        <f t="shared" si="207"/>
        <v>31.220400000000001</v>
      </c>
      <c r="G253" s="74">
        <f t="shared" si="224"/>
        <v>13.747424042272128</v>
      </c>
      <c r="H253" s="74"/>
      <c r="I253" s="74"/>
      <c r="J253" s="74"/>
      <c r="K253" s="74"/>
      <c r="L253" s="74"/>
      <c r="M253" s="74"/>
      <c r="N253" s="74"/>
      <c r="O253" s="74"/>
      <c r="P253" s="74"/>
      <c r="Q253" s="74"/>
      <c r="R253" s="74"/>
      <c r="S253" s="74"/>
      <c r="T253" s="74"/>
      <c r="U253" s="74"/>
      <c r="V253" s="74"/>
      <c r="W253" s="73"/>
      <c r="X253" s="74"/>
      <c r="Y253" s="74"/>
      <c r="Z253" s="74"/>
      <c r="AA253" s="73"/>
      <c r="AB253" s="74"/>
      <c r="AC253" s="74"/>
      <c r="AD253" s="74"/>
      <c r="AE253" s="73"/>
      <c r="AF253" s="74"/>
      <c r="AG253" s="74"/>
      <c r="AH253" s="74"/>
      <c r="AI253" s="73"/>
      <c r="AJ253" s="74"/>
      <c r="AK253" s="74"/>
      <c r="AL253" s="74"/>
      <c r="AM253" s="74"/>
      <c r="AN253" s="74"/>
      <c r="AO253" s="74"/>
      <c r="AP253" s="74"/>
      <c r="AQ253" s="74"/>
      <c r="AR253" s="74"/>
      <c r="AS253" s="74"/>
      <c r="AT253" s="74"/>
      <c r="AU253" s="74"/>
      <c r="AV253" s="74"/>
      <c r="AW253" s="74"/>
      <c r="AX253" s="74"/>
      <c r="AY253" s="74"/>
      <c r="AZ253" s="74"/>
      <c r="BA253" s="74"/>
      <c r="BB253" s="74"/>
      <c r="BC253" s="74"/>
      <c r="BD253" s="74"/>
      <c r="BE253" s="74"/>
      <c r="BF253" s="74"/>
      <c r="BG253" s="73"/>
      <c r="BH253" s="74"/>
      <c r="BI253" s="74"/>
      <c r="BJ253" s="74"/>
      <c r="BK253" s="74"/>
      <c r="BL253" s="74">
        <v>227.1</v>
      </c>
      <c r="BM253" s="74">
        <v>227.1</v>
      </c>
      <c r="BN253" s="74">
        <v>31.220400000000001</v>
      </c>
      <c r="BO253" s="74">
        <f t="shared" si="237"/>
        <v>13.747424042272128</v>
      </c>
      <c r="BP253" s="74"/>
      <c r="BQ253" s="74"/>
      <c r="BR253" s="74"/>
      <c r="BS253" s="74"/>
      <c r="BT253" s="74"/>
      <c r="BU253" s="74"/>
      <c r="BV253" s="74"/>
      <c r="BW253" s="73"/>
      <c r="BX253" s="74"/>
      <c r="BY253" s="74"/>
      <c r="BZ253" s="74"/>
      <c r="CA253" s="73"/>
      <c r="CB253" s="74"/>
      <c r="CC253" s="74"/>
      <c r="CD253" s="74"/>
      <c r="CE253" s="73"/>
    </row>
    <row r="254" spans="1:83" x14ac:dyDescent="0.25">
      <c r="A254" s="16" t="s">
        <v>417</v>
      </c>
      <c r="B254" s="77">
        <f t="shared" si="204"/>
        <v>227.1</v>
      </c>
      <c r="C254" s="77">
        <f t="shared" si="205"/>
        <v>227.1</v>
      </c>
      <c r="D254" s="77">
        <f t="shared" si="206"/>
        <v>227.1</v>
      </c>
      <c r="E254" s="77"/>
      <c r="F254" s="77">
        <f t="shared" si="207"/>
        <v>31.220400000000001</v>
      </c>
      <c r="G254" s="74">
        <f t="shared" si="224"/>
        <v>13.747424042272128</v>
      </c>
      <c r="H254" s="74"/>
      <c r="I254" s="74"/>
      <c r="J254" s="74"/>
      <c r="K254" s="74"/>
      <c r="L254" s="74"/>
      <c r="M254" s="74"/>
      <c r="N254" s="74"/>
      <c r="O254" s="74"/>
      <c r="P254" s="74"/>
      <c r="Q254" s="74"/>
      <c r="R254" s="74"/>
      <c r="S254" s="74"/>
      <c r="T254" s="74"/>
      <c r="U254" s="74"/>
      <c r="V254" s="74"/>
      <c r="W254" s="73"/>
      <c r="X254" s="74"/>
      <c r="Y254" s="74"/>
      <c r="Z254" s="74"/>
      <c r="AA254" s="73"/>
      <c r="AB254" s="74"/>
      <c r="AC254" s="74"/>
      <c r="AD254" s="74"/>
      <c r="AE254" s="73"/>
      <c r="AF254" s="74"/>
      <c r="AG254" s="74"/>
      <c r="AH254" s="74"/>
      <c r="AI254" s="73"/>
      <c r="AJ254" s="74"/>
      <c r="AK254" s="74"/>
      <c r="AL254" s="74"/>
      <c r="AM254" s="74"/>
      <c r="AN254" s="74"/>
      <c r="AO254" s="74"/>
      <c r="AP254" s="74"/>
      <c r="AQ254" s="74"/>
      <c r="AR254" s="74"/>
      <c r="AS254" s="74"/>
      <c r="AT254" s="74"/>
      <c r="AU254" s="74"/>
      <c r="AV254" s="74"/>
      <c r="AW254" s="74"/>
      <c r="AX254" s="74"/>
      <c r="AY254" s="74"/>
      <c r="AZ254" s="74"/>
      <c r="BA254" s="74"/>
      <c r="BB254" s="74"/>
      <c r="BC254" s="74"/>
      <c r="BD254" s="74"/>
      <c r="BE254" s="74"/>
      <c r="BF254" s="74"/>
      <c r="BG254" s="73"/>
      <c r="BH254" s="74"/>
      <c r="BI254" s="74"/>
      <c r="BJ254" s="74"/>
      <c r="BK254" s="74"/>
      <c r="BL254" s="74">
        <v>227.1</v>
      </c>
      <c r="BM254" s="74">
        <v>227.1</v>
      </c>
      <c r="BN254" s="74">
        <v>31.220400000000001</v>
      </c>
      <c r="BO254" s="74">
        <f t="shared" si="237"/>
        <v>13.747424042272128</v>
      </c>
      <c r="BP254" s="74"/>
      <c r="BQ254" s="74"/>
      <c r="BR254" s="74"/>
      <c r="BS254" s="74"/>
      <c r="BT254" s="74"/>
      <c r="BU254" s="74"/>
      <c r="BV254" s="74"/>
      <c r="BW254" s="73"/>
      <c r="BX254" s="74"/>
      <c r="BY254" s="74"/>
      <c r="BZ254" s="74"/>
      <c r="CA254" s="73"/>
      <c r="CB254" s="74"/>
      <c r="CC254" s="74"/>
      <c r="CD254" s="74"/>
      <c r="CE254" s="73"/>
    </row>
    <row r="255" spans="1:83" s="5" customFormat="1" ht="31.5" x14ac:dyDescent="0.25">
      <c r="A255" s="80" t="s">
        <v>242</v>
      </c>
      <c r="B255" s="76">
        <f t="shared" si="204"/>
        <v>313102.30000000005</v>
      </c>
      <c r="C255" s="76">
        <f t="shared" si="205"/>
        <v>318271.40000000002</v>
      </c>
      <c r="D255" s="76">
        <f t="shared" si="206"/>
        <v>318271.40000000002</v>
      </c>
      <c r="E255" s="76"/>
      <c r="F255" s="76">
        <f t="shared" si="207"/>
        <v>39687.619209999997</v>
      </c>
      <c r="G255" s="72">
        <f t="shared" si="224"/>
        <v>12.469740985209476</v>
      </c>
      <c r="H255" s="71">
        <f>SUM(H256:H268)</f>
        <v>2718.3</v>
      </c>
      <c r="I255" s="71">
        <f>SUM(I256:I268)</f>
        <v>9846.2999999999993</v>
      </c>
      <c r="J255" s="71">
        <f>SUM(J256:J268)</f>
        <v>1498.38426</v>
      </c>
      <c r="K255" s="72">
        <f>J255/I255*100</f>
        <v>15.217739252307974</v>
      </c>
      <c r="L255" s="71">
        <f>SUM(L256:L268)</f>
        <v>10.9</v>
      </c>
      <c r="M255" s="71">
        <f>SUM(M256:M268)</f>
        <v>16.399999999999999</v>
      </c>
      <c r="N255" s="71">
        <f>SUM(N256:N268)</f>
        <v>0</v>
      </c>
      <c r="O255" s="72">
        <f>N255/M255*100</f>
        <v>0</v>
      </c>
      <c r="P255" s="71">
        <f>SUM(P256:P268)</f>
        <v>147.5</v>
      </c>
      <c r="Q255" s="71">
        <f>SUM(Q256:Q268)</f>
        <v>0</v>
      </c>
      <c r="R255" s="71">
        <f>SUM(R256:R268)</f>
        <v>0</v>
      </c>
      <c r="S255" s="72"/>
      <c r="T255" s="71">
        <f>SUM(T256:T268)</f>
        <v>132.1</v>
      </c>
      <c r="U255" s="71">
        <f>SUM(U256:U268)</f>
        <v>132.1</v>
      </c>
      <c r="V255" s="71">
        <f>SUM(V256:V268)</f>
        <v>20.311199999999999</v>
      </c>
      <c r="W255" s="72">
        <f>V255/U255*100</f>
        <v>15.37562452687358</v>
      </c>
      <c r="X255" s="71">
        <f>SUM(X256:X268)</f>
        <v>76.900000000000006</v>
      </c>
      <c r="Y255" s="71">
        <f>SUM(Y256:Y268)</f>
        <v>65.7</v>
      </c>
      <c r="Z255" s="71">
        <f>SUM(Z256:Z268)</f>
        <v>10.95</v>
      </c>
      <c r="AA255" s="72">
        <f>Z255/Y255*100</f>
        <v>16.666666666666664</v>
      </c>
      <c r="AB255" s="71">
        <f>SUM(AB256:AB268)</f>
        <v>1969.8</v>
      </c>
      <c r="AC255" s="71">
        <f>SUM(AC256:AC268)</f>
        <v>164.1</v>
      </c>
      <c r="AD255" s="71">
        <f>SUM(AD256:AD268)</f>
        <v>35.3551</v>
      </c>
      <c r="AE255" s="72">
        <f>AD255/AC255*100</f>
        <v>21.5448507007922</v>
      </c>
      <c r="AF255" s="71">
        <f>SUM(AF256:AF268)</f>
        <v>48203.4</v>
      </c>
      <c r="AG255" s="71">
        <f>SUM(AG256:AG268)</f>
        <v>48203.4</v>
      </c>
      <c r="AH255" s="71">
        <f>SUM(AH256:AH268)</f>
        <v>9239.6313399999999</v>
      </c>
      <c r="AI255" s="72">
        <f>AH255/AG255*100</f>
        <v>19.168007526440043</v>
      </c>
      <c r="AJ255" s="71">
        <f>SUM(AJ256:AJ268)</f>
        <v>240209.5</v>
      </c>
      <c r="AK255" s="71">
        <f>SUM(AK256:AK268)</f>
        <v>240209.5</v>
      </c>
      <c r="AL255" s="71">
        <f>SUM(AL256:AL268)</f>
        <v>24537.585749999998</v>
      </c>
      <c r="AM255" s="72">
        <f>AL255/AK255*100</f>
        <v>10.215077151403253</v>
      </c>
      <c r="AN255" s="71">
        <f>SUM(AN256:AN268)</f>
        <v>657.2</v>
      </c>
      <c r="AO255" s="71">
        <f>SUM(AO256:AO268)</f>
        <v>657.2</v>
      </c>
      <c r="AP255" s="71">
        <f>SUM(AP256:AP268)</f>
        <v>140.63105999999999</v>
      </c>
      <c r="AQ255" s="71">
        <f>AP255/AO255*100</f>
        <v>21.398517954960436</v>
      </c>
      <c r="AR255" s="71">
        <f t="shared" ref="AR255" si="238">SUM(AR256:AR268)</f>
        <v>0</v>
      </c>
      <c r="AS255" s="71">
        <f t="shared" ref="AS255:BF255" si="239">SUM(AS256:AS268)</f>
        <v>0</v>
      </c>
      <c r="AT255" s="71">
        <f t="shared" si="239"/>
        <v>0</v>
      </c>
      <c r="AU255" s="71">
        <f t="shared" si="239"/>
        <v>0</v>
      </c>
      <c r="AV255" s="71">
        <f t="shared" ref="AV255" si="240">SUM(AV256:AV268)</f>
        <v>657.2</v>
      </c>
      <c r="AW255" s="71">
        <f t="shared" si="239"/>
        <v>657.2</v>
      </c>
      <c r="AX255" s="71">
        <f t="shared" si="239"/>
        <v>129.68228999999999</v>
      </c>
      <c r="AY255" s="71">
        <f t="shared" si="239"/>
        <v>19.732545648204503</v>
      </c>
      <c r="AZ255" s="71">
        <f t="shared" ref="AZ255" si="241">SUM(AZ256:AZ268)</f>
        <v>657.2</v>
      </c>
      <c r="BA255" s="71">
        <f t="shared" si="239"/>
        <v>657.2</v>
      </c>
      <c r="BB255" s="71">
        <f t="shared" si="239"/>
        <v>93.736800000000002</v>
      </c>
      <c r="BC255" s="71">
        <f t="shared" si="239"/>
        <v>14.26305538648813</v>
      </c>
      <c r="BD255" s="71">
        <f t="shared" ref="BD255" si="242">SUM(BD256:BD268)</f>
        <v>763.4</v>
      </c>
      <c r="BE255" s="71">
        <f t="shared" si="239"/>
        <v>763.4</v>
      </c>
      <c r="BF255" s="71">
        <f t="shared" si="239"/>
        <v>190.8</v>
      </c>
      <c r="BG255" s="72">
        <f>BF255/BE255*100</f>
        <v>24.993450353680906</v>
      </c>
      <c r="BH255" s="71">
        <f t="shared" ref="BH255" si="243">SUM(BH256:BH268)</f>
        <v>0</v>
      </c>
      <c r="BI255" s="71">
        <f t="shared" ref="BI255:BN255" si="244">SUM(BI256:BI268)</f>
        <v>0</v>
      </c>
      <c r="BJ255" s="71">
        <f t="shared" si="244"/>
        <v>0</v>
      </c>
      <c r="BK255" s="71">
        <f t="shared" si="244"/>
        <v>0</v>
      </c>
      <c r="BL255" s="71">
        <v>3065.7999999999997</v>
      </c>
      <c r="BM255" s="71">
        <f t="shared" si="244"/>
        <v>3065.7999999999997</v>
      </c>
      <c r="BN255" s="71">
        <f t="shared" si="244"/>
        <v>439.10808000000003</v>
      </c>
      <c r="BO255" s="71">
        <f t="shared" si="237"/>
        <v>14.322789483984607</v>
      </c>
      <c r="BP255" s="71">
        <f>SUM(BP256:BP268)</f>
        <v>13624.7</v>
      </c>
      <c r="BQ255" s="71">
        <f>SUM(BQ256:BQ268)</f>
        <v>13624.7</v>
      </c>
      <c r="BR255" s="71">
        <f>SUM(BR256:BR268)</f>
        <v>3351.4433300000001</v>
      </c>
      <c r="BS255" s="72">
        <f>BR255/BQ255*100</f>
        <v>24.598290824752102</v>
      </c>
      <c r="BT255" s="71">
        <f>SUM(BT256:BT268)</f>
        <v>192.6</v>
      </c>
      <c r="BU255" s="71">
        <f>SUM(BU256:BU268)</f>
        <v>192.6</v>
      </c>
      <c r="BV255" s="71">
        <f>SUM(BV256:BV268)</f>
        <v>0</v>
      </c>
      <c r="BW255" s="72">
        <f>BV255/BU255*100</f>
        <v>0</v>
      </c>
      <c r="BX255" s="71">
        <f>SUM(BX256:BX268)</f>
        <v>15.8</v>
      </c>
      <c r="BY255" s="71">
        <f>SUM(BY256:BY268)</f>
        <v>15.8</v>
      </c>
      <c r="BZ255" s="71">
        <f>SUM(BZ256:BZ268)</f>
        <v>0</v>
      </c>
      <c r="CA255" s="72">
        <f>BZ255/BY255*100</f>
        <v>0</v>
      </c>
      <c r="CB255" s="71"/>
      <c r="CC255" s="71"/>
      <c r="CD255" s="71"/>
      <c r="CE255" s="72"/>
    </row>
    <row r="256" spans="1:83" ht="27.75" customHeight="1" x14ac:dyDescent="0.25">
      <c r="A256" s="16" t="s">
        <v>203</v>
      </c>
      <c r="B256" s="77">
        <f t="shared" si="204"/>
        <v>310036.50000000006</v>
      </c>
      <c r="C256" s="77">
        <f t="shared" si="205"/>
        <v>315205.60000000003</v>
      </c>
      <c r="D256" s="77">
        <f t="shared" si="206"/>
        <v>315205.60000000003</v>
      </c>
      <c r="E256" s="77"/>
      <c r="F256" s="77">
        <f t="shared" si="207"/>
        <v>39248.511129999999</v>
      </c>
      <c r="G256" s="73">
        <f t="shared" si="224"/>
        <v>12.451717586870283</v>
      </c>
      <c r="H256" s="73">
        <v>2718.3</v>
      </c>
      <c r="I256" s="73">
        <v>9846.2999999999993</v>
      </c>
      <c r="J256" s="73">
        <v>1498.38426</v>
      </c>
      <c r="K256" s="73">
        <f>J256/I256*100</f>
        <v>15.217739252307974</v>
      </c>
      <c r="L256" s="73">
        <v>10.9</v>
      </c>
      <c r="M256" s="73">
        <v>16.399999999999999</v>
      </c>
      <c r="N256" s="73">
        <v>0</v>
      </c>
      <c r="O256" s="73">
        <f>N256/M256*100</f>
        <v>0</v>
      </c>
      <c r="P256" s="73">
        <v>147.5</v>
      </c>
      <c r="Q256" s="73"/>
      <c r="R256" s="73"/>
      <c r="S256" s="73"/>
      <c r="T256" s="73">
        <v>132.1</v>
      </c>
      <c r="U256" s="73">
        <v>132.1</v>
      </c>
      <c r="V256" s="73">
        <v>20.311199999999999</v>
      </c>
      <c r="W256" s="73">
        <f>V256/U256*100</f>
        <v>15.37562452687358</v>
      </c>
      <c r="X256" s="73">
        <v>76.900000000000006</v>
      </c>
      <c r="Y256" s="73">
        <v>65.7</v>
      </c>
      <c r="Z256" s="73">
        <v>10.95</v>
      </c>
      <c r="AA256" s="73">
        <f>Z256/Y256*100</f>
        <v>16.666666666666664</v>
      </c>
      <c r="AB256" s="73">
        <v>1969.8</v>
      </c>
      <c r="AC256" s="73">
        <v>164.1</v>
      </c>
      <c r="AD256" s="73">
        <v>35.3551</v>
      </c>
      <c r="AE256" s="73">
        <f>AD256/AC256*100</f>
        <v>21.5448507007922</v>
      </c>
      <c r="AF256" s="73">
        <v>48203.4</v>
      </c>
      <c r="AG256" s="73">
        <v>48203.4</v>
      </c>
      <c r="AH256" s="73">
        <v>9239.6313399999999</v>
      </c>
      <c r="AI256" s="73">
        <f>AH256/AG256*100</f>
        <v>19.168007526440043</v>
      </c>
      <c r="AJ256" s="73">
        <v>240209.5</v>
      </c>
      <c r="AK256" s="73">
        <v>240209.5</v>
      </c>
      <c r="AL256" s="73">
        <v>24537.585749999998</v>
      </c>
      <c r="AM256" s="73">
        <f>AL256/AK256*100</f>
        <v>10.215077151403253</v>
      </c>
      <c r="AN256" s="73">
        <v>657.2</v>
      </c>
      <c r="AO256" s="73">
        <v>657.2</v>
      </c>
      <c r="AP256" s="73">
        <v>140.63105999999999</v>
      </c>
      <c r="AQ256" s="74">
        <f>AP256/AO256*100</f>
        <v>21.398517954960436</v>
      </c>
      <c r="AR256" s="74"/>
      <c r="AS256" s="74"/>
      <c r="AT256" s="73"/>
      <c r="AU256" s="73"/>
      <c r="AV256" s="73">
        <v>657.2</v>
      </c>
      <c r="AW256" s="73">
        <v>657.2</v>
      </c>
      <c r="AX256" s="73">
        <v>129.68228999999999</v>
      </c>
      <c r="AY256" s="73">
        <f>AX256/AW256*100</f>
        <v>19.732545648204503</v>
      </c>
      <c r="AZ256" s="73">
        <v>657.2</v>
      </c>
      <c r="BA256" s="73">
        <v>657.2</v>
      </c>
      <c r="BB256" s="73">
        <v>93.736800000000002</v>
      </c>
      <c r="BC256" s="73">
        <f>BB256/BA256*100</f>
        <v>14.26305538648813</v>
      </c>
      <c r="BD256" s="73">
        <v>763.4</v>
      </c>
      <c r="BE256" s="73">
        <v>763.4</v>
      </c>
      <c r="BF256" s="73">
        <v>190.8</v>
      </c>
      <c r="BG256" s="73">
        <f>BF256/BE256*100</f>
        <v>24.993450353680906</v>
      </c>
      <c r="BH256" s="73"/>
      <c r="BI256" s="73"/>
      <c r="BJ256" s="73"/>
      <c r="BK256" s="73"/>
      <c r="BL256" s="73"/>
      <c r="BM256" s="73"/>
      <c r="BN256" s="73"/>
      <c r="BO256" s="74"/>
      <c r="BP256" s="73">
        <v>13624.7</v>
      </c>
      <c r="BQ256" s="73">
        <v>13624.7</v>
      </c>
      <c r="BR256" s="73">
        <v>3351.4433300000001</v>
      </c>
      <c r="BS256" s="73">
        <f>BR256/BQ256*100</f>
        <v>24.598290824752102</v>
      </c>
      <c r="BT256" s="73">
        <v>192.6</v>
      </c>
      <c r="BU256" s="73">
        <v>192.6</v>
      </c>
      <c r="BV256" s="73">
        <v>0</v>
      </c>
      <c r="BW256" s="73">
        <f>BV256/BU256*100</f>
        <v>0</v>
      </c>
      <c r="BX256" s="73">
        <v>15.8</v>
      </c>
      <c r="BY256" s="73">
        <v>15.8</v>
      </c>
      <c r="BZ256" s="73"/>
      <c r="CA256" s="73">
        <f>BZ256/BY256*100</f>
        <v>0</v>
      </c>
      <c r="CB256" s="73"/>
      <c r="CC256" s="73"/>
      <c r="CD256" s="73"/>
      <c r="CE256" s="73"/>
    </row>
    <row r="257" spans="1:83" x14ac:dyDescent="0.25">
      <c r="A257" s="16" t="s">
        <v>231</v>
      </c>
      <c r="B257" s="77">
        <f t="shared" si="204"/>
        <v>227.1</v>
      </c>
      <c r="C257" s="77">
        <f t="shared" si="205"/>
        <v>227.1</v>
      </c>
      <c r="D257" s="77">
        <f t="shared" si="206"/>
        <v>227.1</v>
      </c>
      <c r="E257" s="77"/>
      <c r="F257" s="77">
        <f t="shared" si="207"/>
        <v>32.262599999999999</v>
      </c>
      <c r="G257" s="74">
        <f t="shared" si="224"/>
        <v>14.206340819022456</v>
      </c>
      <c r="H257" s="74"/>
      <c r="I257" s="74"/>
      <c r="J257" s="74"/>
      <c r="K257" s="74"/>
      <c r="L257" s="74"/>
      <c r="M257" s="74"/>
      <c r="N257" s="74"/>
      <c r="O257" s="74"/>
      <c r="P257" s="74"/>
      <c r="Q257" s="74"/>
      <c r="R257" s="74"/>
      <c r="S257" s="74"/>
      <c r="T257" s="74"/>
      <c r="U257" s="74"/>
      <c r="V257" s="74"/>
      <c r="W257" s="74"/>
      <c r="X257" s="74"/>
      <c r="Y257" s="74"/>
      <c r="Z257" s="74"/>
      <c r="AA257" s="74"/>
      <c r="AB257" s="74"/>
      <c r="AC257" s="74"/>
      <c r="AD257" s="74"/>
      <c r="AE257" s="74"/>
      <c r="AF257" s="74"/>
      <c r="AG257" s="74"/>
      <c r="AH257" s="74"/>
      <c r="AI257" s="74"/>
      <c r="AJ257" s="74"/>
      <c r="AK257" s="74"/>
      <c r="AL257" s="74"/>
      <c r="AM257" s="73"/>
      <c r="AN257" s="74"/>
      <c r="AO257" s="74"/>
      <c r="AP257" s="74"/>
      <c r="AQ257" s="74"/>
      <c r="AR257" s="74"/>
      <c r="AS257" s="74"/>
      <c r="AT257" s="74"/>
      <c r="AU257" s="74"/>
      <c r="AV257" s="74"/>
      <c r="AW257" s="74"/>
      <c r="AX257" s="74"/>
      <c r="AY257" s="74"/>
      <c r="AZ257" s="74"/>
      <c r="BA257" s="74"/>
      <c r="BB257" s="74"/>
      <c r="BC257" s="74"/>
      <c r="BD257" s="74"/>
      <c r="BE257" s="74"/>
      <c r="BF257" s="74"/>
      <c r="BG257" s="74"/>
      <c r="BH257" s="74"/>
      <c r="BI257" s="74"/>
      <c r="BJ257" s="74"/>
      <c r="BK257" s="74"/>
      <c r="BL257" s="74">
        <v>227.1</v>
      </c>
      <c r="BM257" s="74">
        <v>227.1</v>
      </c>
      <c r="BN257" s="74">
        <v>32.262599999999999</v>
      </c>
      <c r="BO257" s="74">
        <f t="shared" ref="BO257:BO269" si="245">BN257/BM257*100</f>
        <v>14.206340819022456</v>
      </c>
      <c r="BP257" s="74"/>
      <c r="BQ257" s="74"/>
      <c r="BR257" s="74"/>
      <c r="BS257" s="73"/>
      <c r="BT257" s="74"/>
      <c r="BU257" s="74"/>
      <c r="BV257" s="74"/>
      <c r="BW257" s="73"/>
      <c r="BX257" s="74"/>
      <c r="BY257" s="74"/>
      <c r="BZ257" s="74"/>
      <c r="CA257" s="73"/>
      <c r="CB257" s="74"/>
      <c r="CC257" s="74"/>
      <c r="CD257" s="74"/>
      <c r="CE257" s="73"/>
    </row>
    <row r="258" spans="1:83" x14ac:dyDescent="0.25">
      <c r="A258" s="16" t="s">
        <v>232</v>
      </c>
      <c r="B258" s="77">
        <f t="shared" si="204"/>
        <v>227.1</v>
      </c>
      <c r="C258" s="77">
        <f t="shared" si="205"/>
        <v>227.1</v>
      </c>
      <c r="D258" s="77">
        <f t="shared" si="206"/>
        <v>227.1</v>
      </c>
      <c r="E258" s="77"/>
      <c r="F258" s="77">
        <f t="shared" si="207"/>
        <v>32.7836</v>
      </c>
      <c r="G258" s="74">
        <f t="shared" si="224"/>
        <v>14.435755173932188</v>
      </c>
      <c r="H258" s="74"/>
      <c r="I258" s="74"/>
      <c r="J258" s="74"/>
      <c r="K258" s="74"/>
      <c r="L258" s="74"/>
      <c r="M258" s="74"/>
      <c r="N258" s="74"/>
      <c r="O258" s="74"/>
      <c r="P258" s="74"/>
      <c r="Q258" s="74"/>
      <c r="R258" s="74"/>
      <c r="S258" s="74"/>
      <c r="T258" s="74"/>
      <c r="U258" s="74"/>
      <c r="V258" s="74"/>
      <c r="W258" s="74"/>
      <c r="X258" s="74"/>
      <c r="Y258" s="74"/>
      <c r="Z258" s="74"/>
      <c r="AA258" s="74"/>
      <c r="AB258" s="74"/>
      <c r="AC258" s="74"/>
      <c r="AD258" s="74"/>
      <c r="AE258" s="74"/>
      <c r="AF258" s="74"/>
      <c r="AG258" s="74"/>
      <c r="AH258" s="74"/>
      <c r="AI258" s="74"/>
      <c r="AJ258" s="74"/>
      <c r="AK258" s="74"/>
      <c r="AL258" s="74"/>
      <c r="AM258" s="73"/>
      <c r="AN258" s="74"/>
      <c r="AO258" s="74"/>
      <c r="AP258" s="74"/>
      <c r="AQ258" s="74"/>
      <c r="AR258" s="74"/>
      <c r="AS258" s="74"/>
      <c r="AT258" s="74"/>
      <c r="AU258" s="74"/>
      <c r="AV258" s="74"/>
      <c r="AW258" s="74"/>
      <c r="AX258" s="74"/>
      <c r="AY258" s="74"/>
      <c r="AZ258" s="74"/>
      <c r="BA258" s="74"/>
      <c r="BB258" s="74"/>
      <c r="BC258" s="74"/>
      <c r="BD258" s="74"/>
      <c r="BE258" s="74"/>
      <c r="BF258" s="74"/>
      <c r="BG258" s="74"/>
      <c r="BH258" s="74"/>
      <c r="BI258" s="74"/>
      <c r="BJ258" s="74"/>
      <c r="BK258" s="74"/>
      <c r="BL258" s="74">
        <v>227.1</v>
      </c>
      <c r="BM258" s="74">
        <v>227.1</v>
      </c>
      <c r="BN258" s="74">
        <v>32.7836</v>
      </c>
      <c r="BO258" s="74">
        <f t="shared" si="245"/>
        <v>14.435755173932188</v>
      </c>
      <c r="BP258" s="74"/>
      <c r="BQ258" s="74"/>
      <c r="BR258" s="74"/>
      <c r="BS258" s="73"/>
      <c r="BT258" s="74"/>
      <c r="BU258" s="74"/>
      <c r="BV258" s="74"/>
      <c r="BW258" s="73"/>
      <c r="BX258" s="74"/>
      <c r="BY258" s="74"/>
      <c r="BZ258" s="74"/>
      <c r="CA258" s="73"/>
      <c r="CB258" s="74"/>
      <c r="CC258" s="74"/>
      <c r="CD258" s="74"/>
      <c r="CE258" s="73"/>
    </row>
    <row r="259" spans="1:83" x14ac:dyDescent="0.25">
      <c r="A259" s="16" t="s">
        <v>233</v>
      </c>
      <c r="B259" s="77">
        <f t="shared" si="204"/>
        <v>227.1</v>
      </c>
      <c r="C259" s="77">
        <f t="shared" si="205"/>
        <v>227.1</v>
      </c>
      <c r="D259" s="77">
        <f t="shared" si="206"/>
        <v>227.1</v>
      </c>
      <c r="E259" s="77"/>
      <c r="F259" s="77">
        <f t="shared" si="207"/>
        <v>32.263599999999997</v>
      </c>
      <c r="G259" s="74">
        <f t="shared" si="224"/>
        <v>14.206781153676792</v>
      </c>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74"/>
      <c r="AG259" s="74"/>
      <c r="AH259" s="74"/>
      <c r="AI259" s="74"/>
      <c r="AJ259" s="74"/>
      <c r="AK259" s="74"/>
      <c r="AL259" s="74"/>
      <c r="AM259" s="73"/>
      <c r="AN259" s="74"/>
      <c r="AO259" s="74"/>
      <c r="AP259" s="74"/>
      <c r="AQ259" s="74"/>
      <c r="AR259" s="74"/>
      <c r="AS259" s="74"/>
      <c r="AT259" s="74"/>
      <c r="AU259" s="74"/>
      <c r="AV259" s="74"/>
      <c r="AW259" s="74"/>
      <c r="AX259" s="74"/>
      <c r="AY259" s="74"/>
      <c r="AZ259" s="74"/>
      <c r="BA259" s="74"/>
      <c r="BB259" s="74"/>
      <c r="BC259" s="74"/>
      <c r="BD259" s="74"/>
      <c r="BE259" s="74"/>
      <c r="BF259" s="74"/>
      <c r="BG259" s="74"/>
      <c r="BH259" s="74"/>
      <c r="BI259" s="74"/>
      <c r="BJ259" s="74"/>
      <c r="BK259" s="74"/>
      <c r="BL259" s="74">
        <v>227.1</v>
      </c>
      <c r="BM259" s="74">
        <v>227.1</v>
      </c>
      <c r="BN259" s="74">
        <v>32.263599999999997</v>
      </c>
      <c r="BO259" s="74">
        <f t="shared" si="245"/>
        <v>14.206781153676792</v>
      </c>
      <c r="BP259" s="74"/>
      <c r="BQ259" s="74"/>
      <c r="BR259" s="74"/>
      <c r="BS259" s="73"/>
      <c r="BT259" s="74"/>
      <c r="BU259" s="74"/>
      <c r="BV259" s="74"/>
      <c r="BW259" s="73"/>
      <c r="BX259" s="74"/>
      <c r="BY259" s="74"/>
      <c r="BZ259" s="74"/>
      <c r="CA259" s="73"/>
      <c r="CB259" s="74"/>
      <c r="CC259" s="74"/>
      <c r="CD259" s="74"/>
      <c r="CE259" s="73"/>
    </row>
    <row r="260" spans="1:83" x14ac:dyDescent="0.25">
      <c r="A260" s="16" t="s">
        <v>234</v>
      </c>
      <c r="B260" s="77">
        <f t="shared" si="204"/>
        <v>227.1</v>
      </c>
      <c r="C260" s="77">
        <f t="shared" si="205"/>
        <v>227.1</v>
      </c>
      <c r="D260" s="77">
        <f t="shared" si="206"/>
        <v>227.1</v>
      </c>
      <c r="E260" s="77"/>
      <c r="F260" s="77">
        <f t="shared" si="207"/>
        <v>32.180599999999998</v>
      </c>
      <c r="G260" s="74">
        <f t="shared" ref="G260:G291" si="246">F260/C260*100</f>
        <v>14.170233377366797</v>
      </c>
      <c r="H260" s="74"/>
      <c r="I260" s="74"/>
      <c r="J260" s="74"/>
      <c r="K260" s="74"/>
      <c r="L260" s="74"/>
      <c r="M260" s="74"/>
      <c r="N260" s="74"/>
      <c r="O260" s="74"/>
      <c r="P260" s="74"/>
      <c r="Q260" s="74"/>
      <c r="R260" s="74"/>
      <c r="S260" s="74"/>
      <c r="T260" s="74"/>
      <c r="U260" s="74"/>
      <c r="V260" s="74"/>
      <c r="W260" s="74"/>
      <c r="X260" s="74"/>
      <c r="Y260" s="74"/>
      <c r="Z260" s="74"/>
      <c r="AA260" s="74"/>
      <c r="AB260" s="74"/>
      <c r="AC260" s="74"/>
      <c r="AD260" s="74"/>
      <c r="AE260" s="74"/>
      <c r="AF260" s="74"/>
      <c r="AG260" s="74"/>
      <c r="AH260" s="74"/>
      <c r="AI260" s="74"/>
      <c r="AJ260" s="74"/>
      <c r="AK260" s="74"/>
      <c r="AL260" s="74"/>
      <c r="AM260" s="73"/>
      <c r="AN260" s="74"/>
      <c r="AO260" s="74"/>
      <c r="AP260" s="74"/>
      <c r="AQ260" s="74"/>
      <c r="AR260" s="74"/>
      <c r="AS260" s="74"/>
      <c r="AT260" s="74"/>
      <c r="AU260" s="74"/>
      <c r="AV260" s="74"/>
      <c r="AW260" s="74"/>
      <c r="AX260" s="74"/>
      <c r="AY260" s="74"/>
      <c r="AZ260" s="74"/>
      <c r="BA260" s="74"/>
      <c r="BB260" s="74"/>
      <c r="BC260" s="74"/>
      <c r="BD260" s="74"/>
      <c r="BE260" s="74"/>
      <c r="BF260" s="74"/>
      <c r="BG260" s="74"/>
      <c r="BH260" s="74"/>
      <c r="BI260" s="74"/>
      <c r="BJ260" s="74"/>
      <c r="BK260" s="74"/>
      <c r="BL260" s="74">
        <v>227.1</v>
      </c>
      <c r="BM260" s="74">
        <v>227.1</v>
      </c>
      <c r="BN260" s="74">
        <v>32.180599999999998</v>
      </c>
      <c r="BO260" s="74">
        <f t="shared" si="245"/>
        <v>14.170233377366797</v>
      </c>
      <c r="BP260" s="74"/>
      <c r="BQ260" s="74"/>
      <c r="BR260" s="74"/>
      <c r="BS260" s="73"/>
      <c r="BT260" s="74"/>
      <c r="BU260" s="74"/>
      <c r="BV260" s="74"/>
      <c r="BW260" s="73"/>
      <c r="BX260" s="74"/>
      <c r="BY260" s="74"/>
      <c r="BZ260" s="74"/>
      <c r="CA260" s="73"/>
      <c r="CB260" s="74"/>
      <c r="CC260" s="74"/>
      <c r="CD260" s="74"/>
      <c r="CE260" s="73"/>
    </row>
    <row r="261" spans="1:83" x14ac:dyDescent="0.25">
      <c r="A261" s="16" t="s">
        <v>235</v>
      </c>
      <c r="B261" s="77">
        <f t="shared" si="204"/>
        <v>227.1</v>
      </c>
      <c r="C261" s="77">
        <f t="shared" si="205"/>
        <v>227.1</v>
      </c>
      <c r="D261" s="77">
        <f t="shared" si="206"/>
        <v>227.1</v>
      </c>
      <c r="E261" s="77"/>
      <c r="F261" s="77">
        <f t="shared" si="207"/>
        <v>32.262599999999999</v>
      </c>
      <c r="G261" s="74">
        <f t="shared" si="246"/>
        <v>14.206340819022456</v>
      </c>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74"/>
      <c r="AG261" s="74"/>
      <c r="AH261" s="74"/>
      <c r="AI261" s="74"/>
      <c r="AJ261" s="74"/>
      <c r="AK261" s="74"/>
      <c r="AL261" s="74"/>
      <c r="AM261" s="73"/>
      <c r="AN261" s="74"/>
      <c r="AO261" s="74"/>
      <c r="AP261" s="74"/>
      <c r="AQ261" s="74"/>
      <c r="AR261" s="74"/>
      <c r="AS261" s="74"/>
      <c r="AT261" s="74"/>
      <c r="AU261" s="74"/>
      <c r="AV261" s="74"/>
      <c r="AW261" s="74"/>
      <c r="AX261" s="74"/>
      <c r="AY261" s="74"/>
      <c r="AZ261" s="74"/>
      <c r="BA261" s="74"/>
      <c r="BB261" s="74"/>
      <c r="BC261" s="74"/>
      <c r="BD261" s="74"/>
      <c r="BE261" s="74"/>
      <c r="BF261" s="74"/>
      <c r="BG261" s="74"/>
      <c r="BH261" s="74"/>
      <c r="BI261" s="74"/>
      <c r="BJ261" s="74"/>
      <c r="BK261" s="74"/>
      <c r="BL261" s="74">
        <v>227.1</v>
      </c>
      <c r="BM261" s="74">
        <v>227.1</v>
      </c>
      <c r="BN261" s="74">
        <v>32.262599999999999</v>
      </c>
      <c r="BO261" s="74">
        <f t="shared" si="245"/>
        <v>14.206340819022456</v>
      </c>
      <c r="BP261" s="74"/>
      <c r="BQ261" s="74"/>
      <c r="BR261" s="74"/>
      <c r="BS261" s="73"/>
      <c r="BT261" s="74"/>
      <c r="BU261" s="74"/>
      <c r="BV261" s="74"/>
      <c r="BW261" s="73"/>
      <c r="BX261" s="74"/>
      <c r="BY261" s="74"/>
      <c r="BZ261" s="74"/>
      <c r="CA261" s="73"/>
      <c r="CB261" s="74"/>
      <c r="CC261" s="74"/>
      <c r="CD261" s="74"/>
      <c r="CE261" s="73"/>
    </row>
    <row r="262" spans="1:83" x14ac:dyDescent="0.25">
      <c r="A262" s="16" t="s">
        <v>236</v>
      </c>
      <c r="B262" s="77">
        <f t="shared" si="204"/>
        <v>227.1</v>
      </c>
      <c r="C262" s="77">
        <f t="shared" si="205"/>
        <v>227.1</v>
      </c>
      <c r="D262" s="77">
        <f t="shared" si="206"/>
        <v>227.1</v>
      </c>
      <c r="E262" s="77"/>
      <c r="F262" s="77">
        <f t="shared" si="207"/>
        <v>32.262599999999999</v>
      </c>
      <c r="G262" s="74">
        <f t="shared" si="246"/>
        <v>14.206340819022456</v>
      </c>
      <c r="H262" s="74"/>
      <c r="I262" s="74"/>
      <c r="J262" s="74"/>
      <c r="K262" s="74"/>
      <c r="L262" s="74"/>
      <c r="M262" s="74"/>
      <c r="N262" s="74"/>
      <c r="O262" s="74"/>
      <c r="P262" s="74"/>
      <c r="Q262" s="74"/>
      <c r="R262" s="74"/>
      <c r="S262" s="74"/>
      <c r="T262" s="74"/>
      <c r="U262" s="74"/>
      <c r="V262" s="74"/>
      <c r="W262" s="74"/>
      <c r="X262" s="74"/>
      <c r="Y262" s="74"/>
      <c r="Z262" s="74"/>
      <c r="AA262" s="74"/>
      <c r="AB262" s="74"/>
      <c r="AC262" s="74"/>
      <c r="AD262" s="74"/>
      <c r="AE262" s="74"/>
      <c r="AF262" s="74"/>
      <c r="AG262" s="74"/>
      <c r="AH262" s="74"/>
      <c r="AI262" s="74"/>
      <c r="AJ262" s="74"/>
      <c r="AK262" s="74"/>
      <c r="AL262" s="74"/>
      <c r="AM262" s="73"/>
      <c r="AN262" s="74"/>
      <c r="AO262" s="74"/>
      <c r="AP262" s="74"/>
      <c r="AQ262" s="74"/>
      <c r="AR262" s="74"/>
      <c r="AS262" s="74"/>
      <c r="AT262" s="74"/>
      <c r="AU262" s="74"/>
      <c r="AV262" s="74"/>
      <c r="AW262" s="74"/>
      <c r="AX262" s="74"/>
      <c r="AY262" s="74"/>
      <c r="AZ262" s="74"/>
      <c r="BA262" s="74"/>
      <c r="BB262" s="74"/>
      <c r="BC262" s="74"/>
      <c r="BD262" s="74"/>
      <c r="BE262" s="74"/>
      <c r="BF262" s="74"/>
      <c r="BG262" s="74"/>
      <c r="BH262" s="74"/>
      <c r="BI262" s="74"/>
      <c r="BJ262" s="74"/>
      <c r="BK262" s="74"/>
      <c r="BL262" s="74">
        <v>227.1</v>
      </c>
      <c r="BM262" s="74">
        <v>227.1</v>
      </c>
      <c r="BN262" s="74">
        <v>32.262599999999999</v>
      </c>
      <c r="BO262" s="74">
        <f t="shared" si="245"/>
        <v>14.206340819022456</v>
      </c>
      <c r="BP262" s="74"/>
      <c r="BQ262" s="74"/>
      <c r="BR262" s="74"/>
      <c r="BS262" s="73"/>
      <c r="BT262" s="74"/>
      <c r="BU262" s="74"/>
      <c r="BV262" s="74"/>
      <c r="BW262" s="73"/>
      <c r="BX262" s="74"/>
      <c r="BY262" s="74"/>
      <c r="BZ262" s="74"/>
      <c r="CA262" s="73"/>
      <c r="CB262" s="74"/>
      <c r="CC262" s="74"/>
      <c r="CD262" s="74"/>
      <c r="CE262" s="73"/>
    </row>
    <row r="263" spans="1:83" x14ac:dyDescent="0.25">
      <c r="A263" s="16" t="s">
        <v>141</v>
      </c>
      <c r="B263" s="77">
        <f t="shared" si="204"/>
        <v>227.1</v>
      </c>
      <c r="C263" s="77">
        <f t="shared" si="205"/>
        <v>227.1</v>
      </c>
      <c r="D263" s="77">
        <f t="shared" si="206"/>
        <v>227.1</v>
      </c>
      <c r="E263" s="77"/>
      <c r="F263" s="77">
        <f t="shared" si="207"/>
        <v>32.262599999999999</v>
      </c>
      <c r="G263" s="74">
        <f t="shared" si="246"/>
        <v>14.206340819022456</v>
      </c>
      <c r="H263" s="74"/>
      <c r="I263" s="74"/>
      <c r="J263" s="74"/>
      <c r="K263" s="74"/>
      <c r="L263" s="74"/>
      <c r="M263" s="74"/>
      <c r="N263" s="74"/>
      <c r="O263" s="74"/>
      <c r="P263" s="74"/>
      <c r="Q263" s="74"/>
      <c r="R263" s="74"/>
      <c r="S263" s="74"/>
      <c r="T263" s="74"/>
      <c r="U263" s="74"/>
      <c r="V263" s="74"/>
      <c r="W263" s="74"/>
      <c r="X263" s="74"/>
      <c r="Y263" s="74"/>
      <c r="Z263" s="74"/>
      <c r="AA263" s="74"/>
      <c r="AB263" s="74"/>
      <c r="AC263" s="74"/>
      <c r="AD263" s="74"/>
      <c r="AE263" s="74"/>
      <c r="AF263" s="74"/>
      <c r="AG263" s="74"/>
      <c r="AH263" s="74"/>
      <c r="AI263" s="74"/>
      <c r="AJ263" s="74"/>
      <c r="AK263" s="74"/>
      <c r="AL263" s="74"/>
      <c r="AM263" s="73"/>
      <c r="AN263" s="74"/>
      <c r="AO263" s="74"/>
      <c r="AP263" s="74"/>
      <c r="AQ263" s="74"/>
      <c r="AR263" s="74"/>
      <c r="AS263" s="74"/>
      <c r="AT263" s="74"/>
      <c r="AU263" s="74"/>
      <c r="AV263" s="74"/>
      <c r="AW263" s="74"/>
      <c r="AX263" s="74"/>
      <c r="AY263" s="74"/>
      <c r="AZ263" s="74"/>
      <c r="BA263" s="74"/>
      <c r="BB263" s="74"/>
      <c r="BC263" s="74"/>
      <c r="BD263" s="74"/>
      <c r="BE263" s="74"/>
      <c r="BF263" s="74"/>
      <c r="BG263" s="74"/>
      <c r="BH263" s="74"/>
      <c r="BI263" s="74"/>
      <c r="BJ263" s="74"/>
      <c r="BK263" s="74"/>
      <c r="BL263" s="74">
        <v>227.1</v>
      </c>
      <c r="BM263" s="74">
        <v>227.1</v>
      </c>
      <c r="BN263" s="74">
        <v>32.262599999999999</v>
      </c>
      <c r="BO263" s="74">
        <f t="shared" si="245"/>
        <v>14.206340819022456</v>
      </c>
      <c r="BP263" s="74"/>
      <c r="BQ263" s="74"/>
      <c r="BR263" s="74"/>
      <c r="BS263" s="73"/>
      <c r="BT263" s="74"/>
      <c r="BU263" s="74"/>
      <c r="BV263" s="74"/>
      <c r="BW263" s="73"/>
      <c r="BX263" s="74"/>
      <c r="BY263" s="74"/>
      <c r="BZ263" s="74"/>
      <c r="CA263" s="73"/>
      <c r="CB263" s="74"/>
      <c r="CC263" s="74"/>
      <c r="CD263" s="74"/>
      <c r="CE263" s="73"/>
    </row>
    <row r="264" spans="1:83" x14ac:dyDescent="0.25">
      <c r="A264" s="16" t="s">
        <v>237</v>
      </c>
      <c r="B264" s="77">
        <f t="shared" si="204"/>
        <v>227.1</v>
      </c>
      <c r="C264" s="77">
        <f t="shared" si="205"/>
        <v>227.1</v>
      </c>
      <c r="D264" s="77">
        <f t="shared" si="206"/>
        <v>227.1</v>
      </c>
      <c r="E264" s="77"/>
      <c r="F264" s="77">
        <f t="shared" si="207"/>
        <v>32.262599999999999</v>
      </c>
      <c r="G264" s="74">
        <f t="shared" si="246"/>
        <v>14.206340819022456</v>
      </c>
      <c r="H264" s="74"/>
      <c r="I264" s="74"/>
      <c r="J264" s="74"/>
      <c r="K264" s="74"/>
      <c r="L264" s="74"/>
      <c r="M264" s="74"/>
      <c r="N264" s="74"/>
      <c r="O264" s="74"/>
      <c r="P264" s="74"/>
      <c r="Q264" s="74"/>
      <c r="R264" s="74"/>
      <c r="S264" s="74"/>
      <c r="T264" s="74"/>
      <c r="U264" s="74"/>
      <c r="V264" s="74"/>
      <c r="W264" s="74"/>
      <c r="X264" s="74"/>
      <c r="Y264" s="74"/>
      <c r="Z264" s="74"/>
      <c r="AA264" s="74"/>
      <c r="AB264" s="74"/>
      <c r="AC264" s="74"/>
      <c r="AD264" s="74"/>
      <c r="AE264" s="74"/>
      <c r="AF264" s="74"/>
      <c r="AG264" s="74"/>
      <c r="AH264" s="74"/>
      <c r="AI264" s="74"/>
      <c r="AJ264" s="74"/>
      <c r="AK264" s="74"/>
      <c r="AL264" s="74"/>
      <c r="AM264" s="73"/>
      <c r="AN264" s="74"/>
      <c r="AO264" s="74"/>
      <c r="AP264" s="74"/>
      <c r="AQ264" s="74"/>
      <c r="AR264" s="74"/>
      <c r="AS264" s="74"/>
      <c r="AT264" s="74"/>
      <c r="AU264" s="74"/>
      <c r="AV264" s="74"/>
      <c r="AW264" s="74"/>
      <c r="AX264" s="74"/>
      <c r="AY264" s="74"/>
      <c r="AZ264" s="74"/>
      <c r="BA264" s="74"/>
      <c r="BB264" s="74"/>
      <c r="BC264" s="74"/>
      <c r="BD264" s="74"/>
      <c r="BE264" s="74"/>
      <c r="BF264" s="74"/>
      <c r="BG264" s="74"/>
      <c r="BH264" s="74"/>
      <c r="BI264" s="74"/>
      <c r="BJ264" s="74"/>
      <c r="BK264" s="74"/>
      <c r="BL264" s="74">
        <v>227.1</v>
      </c>
      <c r="BM264" s="74">
        <v>227.1</v>
      </c>
      <c r="BN264" s="74">
        <v>32.262599999999999</v>
      </c>
      <c r="BO264" s="74">
        <f t="shared" si="245"/>
        <v>14.206340819022456</v>
      </c>
      <c r="BP264" s="74"/>
      <c r="BQ264" s="74"/>
      <c r="BR264" s="74"/>
      <c r="BS264" s="73"/>
      <c r="BT264" s="74"/>
      <c r="BU264" s="74"/>
      <c r="BV264" s="74"/>
      <c r="BW264" s="73"/>
      <c r="BX264" s="74"/>
      <c r="BY264" s="74"/>
      <c r="BZ264" s="74"/>
      <c r="CA264" s="73"/>
      <c r="CB264" s="74"/>
      <c r="CC264" s="74"/>
      <c r="CD264" s="74"/>
      <c r="CE264" s="73"/>
    </row>
    <row r="265" spans="1:83" x14ac:dyDescent="0.25">
      <c r="A265" s="16" t="s">
        <v>238</v>
      </c>
      <c r="B265" s="77">
        <f t="shared" si="204"/>
        <v>567.70000000000005</v>
      </c>
      <c r="C265" s="77">
        <f t="shared" si="205"/>
        <v>567.70000000000005</v>
      </c>
      <c r="D265" s="77">
        <f t="shared" si="206"/>
        <v>567.70000000000005</v>
      </c>
      <c r="E265" s="77"/>
      <c r="F265" s="77">
        <f t="shared" si="207"/>
        <v>105.82526</v>
      </c>
      <c r="G265" s="74">
        <f t="shared" si="246"/>
        <v>18.641053373260526</v>
      </c>
      <c r="H265" s="74"/>
      <c r="I265" s="74"/>
      <c r="J265" s="74"/>
      <c r="K265" s="74"/>
      <c r="L265" s="74"/>
      <c r="M265" s="74"/>
      <c r="N265" s="74"/>
      <c r="O265" s="74"/>
      <c r="P265" s="74"/>
      <c r="Q265" s="74"/>
      <c r="R265" s="74"/>
      <c r="S265" s="74"/>
      <c r="T265" s="74"/>
      <c r="U265" s="74"/>
      <c r="V265" s="74"/>
      <c r="W265" s="74"/>
      <c r="X265" s="74"/>
      <c r="Y265" s="74"/>
      <c r="Z265" s="74"/>
      <c r="AA265" s="74"/>
      <c r="AB265" s="74"/>
      <c r="AC265" s="74"/>
      <c r="AD265" s="74"/>
      <c r="AE265" s="74"/>
      <c r="AF265" s="74"/>
      <c r="AG265" s="74"/>
      <c r="AH265" s="74"/>
      <c r="AI265" s="74"/>
      <c r="AJ265" s="74"/>
      <c r="AK265" s="74"/>
      <c r="AL265" s="74"/>
      <c r="AM265" s="73"/>
      <c r="AN265" s="74"/>
      <c r="AO265" s="74"/>
      <c r="AP265" s="74"/>
      <c r="AQ265" s="74"/>
      <c r="AR265" s="74"/>
      <c r="AS265" s="74"/>
      <c r="AT265" s="74"/>
      <c r="AU265" s="74"/>
      <c r="AV265" s="74"/>
      <c r="AW265" s="74"/>
      <c r="AX265" s="74"/>
      <c r="AY265" s="74"/>
      <c r="AZ265" s="74"/>
      <c r="BA265" s="74"/>
      <c r="BB265" s="74"/>
      <c r="BC265" s="74"/>
      <c r="BD265" s="74"/>
      <c r="BE265" s="74"/>
      <c r="BF265" s="74"/>
      <c r="BG265" s="74"/>
      <c r="BH265" s="74"/>
      <c r="BI265" s="74"/>
      <c r="BJ265" s="74"/>
      <c r="BK265" s="74"/>
      <c r="BL265" s="74">
        <v>567.70000000000005</v>
      </c>
      <c r="BM265" s="74">
        <v>567.70000000000005</v>
      </c>
      <c r="BN265" s="74">
        <v>105.82526</v>
      </c>
      <c r="BO265" s="74">
        <f t="shared" si="245"/>
        <v>18.641053373260526</v>
      </c>
      <c r="BP265" s="74"/>
      <c r="BQ265" s="74"/>
      <c r="BR265" s="74"/>
      <c r="BS265" s="73"/>
      <c r="BT265" s="74"/>
      <c r="BU265" s="74"/>
      <c r="BV265" s="74"/>
      <c r="BW265" s="73"/>
      <c r="BX265" s="74"/>
      <c r="BY265" s="74"/>
      <c r="BZ265" s="74"/>
      <c r="CA265" s="73"/>
      <c r="CB265" s="74"/>
      <c r="CC265" s="74"/>
      <c r="CD265" s="74"/>
      <c r="CE265" s="73"/>
    </row>
    <row r="266" spans="1:83" x14ac:dyDescent="0.25">
      <c r="A266" s="16" t="s">
        <v>239</v>
      </c>
      <c r="B266" s="77">
        <f t="shared" si="204"/>
        <v>227.1</v>
      </c>
      <c r="C266" s="77">
        <f t="shared" si="205"/>
        <v>227.1</v>
      </c>
      <c r="D266" s="77">
        <f t="shared" si="206"/>
        <v>227.1</v>
      </c>
      <c r="E266" s="77"/>
      <c r="F266" s="77">
        <f t="shared" si="207"/>
        <v>10.43482</v>
      </c>
      <c r="G266" s="74">
        <f t="shared" si="246"/>
        <v>4.594812857771907</v>
      </c>
      <c r="H266" s="74"/>
      <c r="I266" s="74"/>
      <c r="J266" s="74"/>
      <c r="K266" s="74"/>
      <c r="L266" s="74"/>
      <c r="M266" s="74"/>
      <c r="N266" s="74"/>
      <c r="O266" s="74"/>
      <c r="P266" s="74"/>
      <c r="Q266" s="74"/>
      <c r="R266" s="74"/>
      <c r="S266" s="74"/>
      <c r="T266" s="74"/>
      <c r="U266" s="74"/>
      <c r="V266" s="74"/>
      <c r="W266" s="74"/>
      <c r="X266" s="74"/>
      <c r="Y266" s="74"/>
      <c r="Z266" s="74"/>
      <c r="AA266" s="74"/>
      <c r="AB266" s="74"/>
      <c r="AC266" s="74"/>
      <c r="AD266" s="74"/>
      <c r="AE266" s="74"/>
      <c r="AF266" s="74"/>
      <c r="AG266" s="74"/>
      <c r="AH266" s="74"/>
      <c r="AI266" s="74"/>
      <c r="AJ266" s="74"/>
      <c r="AK266" s="74"/>
      <c r="AL266" s="74"/>
      <c r="AM266" s="73"/>
      <c r="AN266" s="74"/>
      <c r="AO266" s="74"/>
      <c r="AP266" s="74"/>
      <c r="AQ266" s="74"/>
      <c r="AR266" s="74"/>
      <c r="AS266" s="74"/>
      <c r="AT266" s="74"/>
      <c r="AU266" s="74"/>
      <c r="AV266" s="74"/>
      <c r="AW266" s="74"/>
      <c r="AX266" s="74"/>
      <c r="AY266" s="74"/>
      <c r="AZ266" s="74"/>
      <c r="BA266" s="74"/>
      <c r="BB266" s="74"/>
      <c r="BC266" s="74"/>
      <c r="BD266" s="74"/>
      <c r="BE266" s="74"/>
      <c r="BF266" s="74"/>
      <c r="BG266" s="74"/>
      <c r="BH266" s="74"/>
      <c r="BI266" s="74"/>
      <c r="BJ266" s="74"/>
      <c r="BK266" s="74"/>
      <c r="BL266" s="74">
        <v>227.1</v>
      </c>
      <c r="BM266" s="74">
        <v>227.1</v>
      </c>
      <c r="BN266" s="74">
        <v>10.43482</v>
      </c>
      <c r="BO266" s="74">
        <f t="shared" si="245"/>
        <v>4.594812857771907</v>
      </c>
      <c r="BP266" s="74"/>
      <c r="BQ266" s="74"/>
      <c r="BR266" s="74"/>
      <c r="BS266" s="73"/>
      <c r="BT266" s="74"/>
      <c r="BU266" s="74"/>
      <c r="BV266" s="74"/>
      <c r="BW266" s="73"/>
      <c r="BX266" s="74"/>
      <c r="BY266" s="74"/>
      <c r="BZ266" s="74"/>
      <c r="CA266" s="73"/>
      <c r="CB266" s="74"/>
      <c r="CC266" s="74"/>
      <c r="CD266" s="74"/>
      <c r="CE266" s="73"/>
    </row>
    <row r="267" spans="1:83" x14ac:dyDescent="0.25">
      <c r="A267" s="16" t="s">
        <v>240</v>
      </c>
      <c r="B267" s="77">
        <f t="shared" si="204"/>
        <v>227.1</v>
      </c>
      <c r="C267" s="77">
        <f t="shared" si="205"/>
        <v>227.1</v>
      </c>
      <c r="D267" s="77">
        <f t="shared" si="206"/>
        <v>227.1</v>
      </c>
      <c r="E267" s="77"/>
      <c r="F267" s="77">
        <f t="shared" si="207"/>
        <v>32.044599999999996</v>
      </c>
      <c r="G267" s="74">
        <f t="shared" si="246"/>
        <v>14.110347864376923</v>
      </c>
      <c r="H267" s="74"/>
      <c r="I267" s="74"/>
      <c r="J267" s="74"/>
      <c r="K267" s="74"/>
      <c r="L267" s="74"/>
      <c r="M267" s="74"/>
      <c r="N267" s="74"/>
      <c r="O267" s="74"/>
      <c r="P267" s="74"/>
      <c r="Q267" s="74"/>
      <c r="R267" s="74"/>
      <c r="S267" s="74"/>
      <c r="T267" s="74"/>
      <c r="U267" s="74"/>
      <c r="V267" s="74"/>
      <c r="W267" s="74"/>
      <c r="X267" s="74"/>
      <c r="Y267" s="74"/>
      <c r="Z267" s="74"/>
      <c r="AA267" s="74"/>
      <c r="AB267" s="74"/>
      <c r="AC267" s="74"/>
      <c r="AD267" s="74"/>
      <c r="AE267" s="74"/>
      <c r="AF267" s="74"/>
      <c r="AG267" s="74"/>
      <c r="AH267" s="74"/>
      <c r="AI267" s="74"/>
      <c r="AJ267" s="74"/>
      <c r="AK267" s="74"/>
      <c r="AL267" s="74"/>
      <c r="AM267" s="73"/>
      <c r="AN267" s="74"/>
      <c r="AO267" s="74"/>
      <c r="AP267" s="74"/>
      <c r="AQ267" s="74"/>
      <c r="AR267" s="74"/>
      <c r="AS267" s="74"/>
      <c r="AT267" s="74"/>
      <c r="AU267" s="74"/>
      <c r="AV267" s="74"/>
      <c r="AW267" s="74"/>
      <c r="AX267" s="74"/>
      <c r="AY267" s="74"/>
      <c r="AZ267" s="74"/>
      <c r="BA267" s="74"/>
      <c r="BB267" s="74"/>
      <c r="BC267" s="74"/>
      <c r="BD267" s="74"/>
      <c r="BE267" s="74"/>
      <c r="BF267" s="74"/>
      <c r="BG267" s="74"/>
      <c r="BH267" s="74"/>
      <c r="BI267" s="74"/>
      <c r="BJ267" s="74"/>
      <c r="BK267" s="74"/>
      <c r="BL267" s="74">
        <v>227.1</v>
      </c>
      <c r="BM267" s="74">
        <v>227.1</v>
      </c>
      <c r="BN267" s="74">
        <v>32.044599999999996</v>
      </c>
      <c r="BO267" s="74">
        <f t="shared" si="245"/>
        <v>14.110347864376923</v>
      </c>
      <c r="BP267" s="74"/>
      <c r="BQ267" s="74"/>
      <c r="BR267" s="74"/>
      <c r="BS267" s="73"/>
      <c r="BT267" s="74"/>
      <c r="BU267" s="74"/>
      <c r="BV267" s="74"/>
      <c r="BW267" s="73"/>
      <c r="BX267" s="74"/>
      <c r="BY267" s="74"/>
      <c r="BZ267" s="74"/>
      <c r="CA267" s="73"/>
      <c r="CB267" s="74"/>
      <c r="CC267" s="74"/>
      <c r="CD267" s="74"/>
      <c r="CE267" s="73"/>
    </row>
    <row r="268" spans="1:83" x14ac:dyDescent="0.25">
      <c r="A268" s="16" t="s">
        <v>241</v>
      </c>
      <c r="B268" s="77">
        <f t="shared" ref="B268:B331" si="247">P268+X268+AB268+AF268+H268+T268+AJ268+AN268+AR268+AV268+AZ268+BD268+BH268+BL268+BP268+BT268+BX268+CB268+L268</f>
        <v>227.1</v>
      </c>
      <c r="C268" s="77">
        <f t="shared" ref="C268:C331" si="248">Q268+Y268+AC268+AG268+I268+U268+AK268+AO268+AS268+AW268+BA268+BE268+BI268+BM268+BQ268+BU268+BY268+CC268+M268</f>
        <v>227.1</v>
      </c>
      <c r="D268" s="77">
        <f t="shared" ref="D268:D331" si="249">Q268+Y268+AC268+AG268+I268+U268+AK268+AO268+AS268+AW268+BA268+BE268+BI268+BM268+BQ268+BU268+BY268+CC268+M268</f>
        <v>227.1</v>
      </c>
      <c r="E268" s="77"/>
      <c r="F268" s="77">
        <f t="shared" ref="F268:F331" si="250">R268+Z268+AD268+AH268+J268+V268+AL268+AP268+AT268+AX268+BB268+BF268+BJ268+BN268+BR268+BV268+BZ268+CD268+N268</f>
        <v>32.262599999999999</v>
      </c>
      <c r="G268" s="74">
        <f t="shared" si="246"/>
        <v>14.206340819022456</v>
      </c>
      <c r="H268" s="74"/>
      <c r="I268" s="74"/>
      <c r="J268" s="74"/>
      <c r="K268" s="74"/>
      <c r="L268" s="74"/>
      <c r="M268" s="74"/>
      <c r="N268" s="74"/>
      <c r="O268" s="74"/>
      <c r="P268" s="74"/>
      <c r="Q268" s="74"/>
      <c r="R268" s="74"/>
      <c r="S268" s="74"/>
      <c r="T268" s="74"/>
      <c r="U268" s="74"/>
      <c r="V268" s="74"/>
      <c r="W268" s="74"/>
      <c r="X268" s="74"/>
      <c r="Y268" s="74"/>
      <c r="Z268" s="74"/>
      <c r="AA268" s="74"/>
      <c r="AB268" s="74"/>
      <c r="AC268" s="74"/>
      <c r="AD268" s="74"/>
      <c r="AE268" s="74"/>
      <c r="AF268" s="74"/>
      <c r="AG268" s="74"/>
      <c r="AH268" s="74"/>
      <c r="AI268" s="74"/>
      <c r="AJ268" s="74"/>
      <c r="AK268" s="74"/>
      <c r="AL268" s="74"/>
      <c r="AM268" s="73"/>
      <c r="AN268" s="74"/>
      <c r="AO268" s="74"/>
      <c r="AP268" s="74"/>
      <c r="AQ268" s="74"/>
      <c r="AR268" s="74"/>
      <c r="AS268" s="74"/>
      <c r="AT268" s="74"/>
      <c r="AU268" s="74"/>
      <c r="AV268" s="74"/>
      <c r="AW268" s="74"/>
      <c r="AX268" s="74"/>
      <c r="AY268" s="74"/>
      <c r="AZ268" s="74"/>
      <c r="BA268" s="74"/>
      <c r="BB268" s="74"/>
      <c r="BC268" s="74"/>
      <c r="BD268" s="74"/>
      <c r="BE268" s="74"/>
      <c r="BF268" s="74"/>
      <c r="BG268" s="74"/>
      <c r="BH268" s="74"/>
      <c r="BI268" s="74"/>
      <c r="BJ268" s="74"/>
      <c r="BK268" s="74"/>
      <c r="BL268" s="74">
        <v>227.1</v>
      </c>
      <c r="BM268" s="74">
        <v>227.1</v>
      </c>
      <c r="BN268" s="74">
        <v>32.262599999999999</v>
      </c>
      <c r="BO268" s="74">
        <f t="shared" si="245"/>
        <v>14.206340819022456</v>
      </c>
      <c r="BP268" s="74"/>
      <c r="BQ268" s="74"/>
      <c r="BR268" s="74"/>
      <c r="BS268" s="73"/>
      <c r="BT268" s="74"/>
      <c r="BU268" s="74"/>
      <c r="BV268" s="74"/>
      <c r="BW268" s="73"/>
      <c r="BX268" s="74"/>
      <c r="BY268" s="74"/>
      <c r="BZ268" s="74"/>
      <c r="CA268" s="73"/>
      <c r="CB268" s="74"/>
      <c r="CC268" s="74"/>
      <c r="CD268" s="74"/>
      <c r="CE268" s="73"/>
    </row>
    <row r="269" spans="1:83" s="5" customFormat="1" ht="31.5" x14ac:dyDescent="0.25">
      <c r="A269" s="80" t="s">
        <v>230</v>
      </c>
      <c r="B269" s="76">
        <f t="shared" si="247"/>
        <v>465897</v>
      </c>
      <c r="C269" s="76">
        <f t="shared" si="248"/>
        <v>503870.20000000007</v>
      </c>
      <c r="D269" s="76">
        <f t="shared" si="249"/>
        <v>503870.20000000007</v>
      </c>
      <c r="E269" s="76"/>
      <c r="F269" s="76">
        <f t="shared" si="250"/>
        <v>96550.605639999994</v>
      </c>
      <c r="G269" s="72">
        <f t="shared" si="246"/>
        <v>19.161801122590695</v>
      </c>
      <c r="H269" s="71">
        <f>SUM(H270:H275)</f>
        <v>4087.3</v>
      </c>
      <c r="I269" s="71">
        <f>SUM(I270:I275)</f>
        <v>45085.7</v>
      </c>
      <c r="J269" s="71">
        <f>SUM(J270:J275)</f>
        <v>5598.9728099999993</v>
      </c>
      <c r="K269" s="72">
        <f>J269/I269*100</f>
        <v>12.418511434889554</v>
      </c>
      <c r="L269" s="71">
        <f>SUM(L270:L275)</f>
        <v>43.5</v>
      </c>
      <c r="M269" s="71">
        <f>SUM(M270:M275)</f>
        <v>65.400000000000006</v>
      </c>
      <c r="N269" s="71">
        <f>SUM(N270:N275)</f>
        <v>6.5310600000000001</v>
      </c>
      <c r="O269" s="72">
        <f>N269/M269*100</f>
        <v>9.9863302752293581</v>
      </c>
      <c r="P269" s="71">
        <f>SUM(P270:P275)</f>
        <v>616.70000000000005</v>
      </c>
      <c r="Q269" s="71">
        <f>SUM(Q270:Q275)</f>
        <v>0</v>
      </c>
      <c r="R269" s="71">
        <f>SUM(R270:R275)</f>
        <v>0</v>
      </c>
      <c r="S269" s="72"/>
      <c r="T269" s="71">
        <f>SUM(T270:T275)</f>
        <v>264.10000000000002</v>
      </c>
      <c r="U269" s="71">
        <f>SUM(U270:U275)</f>
        <v>264.10000000000002</v>
      </c>
      <c r="V269" s="71">
        <f>SUM(V270:V275)</f>
        <v>49.17503</v>
      </c>
      <c r="W269" s="72">
        <f>V269/U269*100</f>
        <v>18.619852328663384</v>
      </c>
      <c r="X269" s="71">
        <f>SUM(X270:X275)</f>
        <v>148.80000000000001</v>
      </c>
      <c r="Y269" s="71">
        <f>SUM(Y270:Y275)</f>
        <v>127.9</v>
      </c>
      <c r="Z269" s="71">
        <f>SUM(Z270:Z275)</f>
        <v>0.91583999999999999</v>
      </c>
      <c r="AA269" s="72">
        <f>Z269/Y269*100</f>
        <v>0.71605942142298662</v>
      </c>
      <c r="AB269" s="71">
        <f>SUM(AB270:AB275)</f>
        <v>2628.5</v>
      </c>
      <c r="AC269" s="71">
        <f>SUM(AC270:AC275)</f>
        <v>219</v>
      </c>
      <c r="AD269" s="71">
        <f>SUM(AD270:AD275)</f>
        <v>0</v>
      </c>
      <c r="AE269" s="72">
        <f>AD269/AC269*100</f>
        <v>0</v>
      </c>
      <c r="AF269" s="71">
        <f>SUM(AF270:AF275)</f>
        <v>88484.6</v>
      </c>
      <c r="AG269" s="71">
        <f>SUM(AG270:AG275)</f>
        <v>88484.6</v>
      </c>
      <c r="AH269" s="71">
        <f>SUM(AH270:AH275)</f>
        <v>16532.67812</v>
      </c>
      <c r="AI269" s="72">
        <f>AH269/AG269*100</f>
        <v>18.684243495478309</v>
      </c>
      <c r="AJ269" s="71">
        <f>SUM(AJ270:AJ275)</f>
        <v>324611</v>
      </c>
      <c r="AK269" s="71">
        <f>SUM(AK270:AK275)</f>
        <v>324611</v>
      </c>
      <c r="AL269" s="71">
        <f>SUM(AL270:AL275)</f>
        <v>64360.93939</v>
      </c>
      <c r="AM269" s="72">
        <f>AL269/AK269*100</f>
        <v>19.82709747667208</v>
      </c>
      <c r="AN269" s="71">
        <f>SUM(AN270:AN275)</f>
        <v>1314.3</v>
      </c>
      <c r="AO269" s="71">
        <f>SUM(AO270:AO275)</f>
        <v>1314.3</v>
      </c>
      <c r="AP269" s="71">
        <f>SUM(AP270:AP275)</f>
        <v>242.24247</v>
      </c>
      <c r="AQ269" s="71">
        <f>AP269/AO269*100</f>
        <v>18.431291942478886</v>
      </c>
      <c r="AR269" s="71">
        <f>SUM(AR270:AR275)</f>
        <v>18.3</v>
      </c>
      <c r="AS269" s="71">
        <f>SUM(AS270:AS275)</f>
        <v>18.3</v>
      </c>
      <c r="AT269" s="71">
        <f>SUM(AT270:AT275)</f>
        <v>0</v>
      </c>
      <c r="AU269" s="72">
        <f>AT269/AS269*100</f>
        <v>0</v>
      </c>
      <c r="AV269" s="71">
        <f t="shared" ref="AV269" si="251">SUM(AV270:AV275)</f>
        <v>657.2</v>
      </c>
      <c r="AW269" s="71">
        <f t="shared" ref="AW269:BF269" si="252">SUM(AW270:AW275)</f>
        <v>657.2</v>
      </c>
      <c r="AX269" s="71">
        <f t="shared" si="252"/>
        <v>133.9365</v>
      </c>
      <c r="AY269" s="71">
        <f t="shared" si="252"/>
        <v>20.379869141813753</v>
      </c>
      <c r="AZ269" s="71">
        <f t="shared" ref="AZ269" si="253">SUM(AZ270:AZ275)</f>
        <v>657.2</v>
      </c>
      <c r="BA269" s="71">
        <f t="shared" si="252"/>
        <v>657.2</v>
      </c>
      <c r="BB269" s="71">
        <f t="shared" si="252"/>
        <v>120.02552</v>
      </c>
      <c r="BC269" s="71">
        <f t="shared" si="252"/>
        <v>18.263164942178939</v>
      </c>
      <c r="BD269" s="71">
        <f t="shared" ref="BD269" si="254">SUM(BD270:BD275)</f>
        <v>2497.6999999999998</v>
      </c>
      <c r="BE269" s="71">
        <f t="shared" si="252"/>
        <v>2497.6999999999998</v>
      </c>
      <c r="BF269" s="71">
        <f t="shared" si="252"/>
        <v>624.29999999999995</v>
      </c>
      <c r="BG269" s="72">
        <f>BF269/BE269*100</f>
        <v>24.994995395764104</v>
      </c>
      <c r="BH269" s="71">
        <f>SUM(BH270:BH275)</f>
        <v>2628.7</v>
      </c>
      <c r="BI269" s="71">
        <f>SUM(BI270:BI275)</f>
        <v>2628.7</v>
      </c>
      <c r="BJ269" s="71">
        <f>SUM(BJ270:BJ275)</f>
        <v>281.21132</v>
      </c>
      <c r="BK269" s="72">
        <f>BJ269/BI269*100</f>
        <v>10.697733480427589</v>
      </c>
      <c r="BL269" s="71">
        <v>2157.3000000000002</v>
      </c>
      <c r="BM269" s="71">
        <f>SUM(BM270:BM275)</f>
        <v>2157.3000000000002</v>
      </c>
      <c r="BN269" s="71">
        <f>SUM(BN270:BN275)</f>
        <v>312.79425000000003</v>
      </c>
      <c r="BO269" s="71">
        <f t="shared" si="245"/>
        <v>14.499339452092894</v>
      </c>
      <c r="BP269" s="71">
        <f>SUM(BP270:BP275)</f>
        <v>33821.300000000003</v>
      </c>
      <c r="BQ269" s="71">
        <f>SUM(BQ270:BQ275)</f>
        <v>33821.300000000003</v>
      </c>
      <c r="BR269" s="71">
        <f>SUM(BR270:BR275)</f>
        <v>8286.8833300000006</v>
      </c>
      <c r="BS269" s="72">
        <f>BR269/BQ269*100</f>
        <v>24.501965713914011</v>
      </c>
      <c r="BT269" s="71">
        <f>SUM(BT270:BT275)</f>
        <v>1209.2</v>
      </c>
      <c r="BU269" s="71">
        <f>SUM(BU270:BU275)</f>
        <v>1209.2</v>
      </c>
      <c r="BV269" s="71">
        <f>SUM(BV270:BV275)</f>
        <v>0</v>
      </c>
      <c r="BW269" s="72">
        <f>BV269/BU269*100</f>
        <v>0</v>
      </c>
      <c r="BX269" s="71">
        <f>SUM(BX270:BX275)</f>
        <v>51.3</v>
      </c>
      <c r="BY269" s="71">
        <f>SUM(BY270:BY275)</f>
        <v>51.3</v>
      </c>
      <c r="BZ269" s="71">
        <f>SUM(BZ270:BZ275)</f>
        <v>0</v>
      </c>
      <c r="CA269" s="72">
        <f>BZ269/BY269*100</f>
        <v>0</v>
      </c>
      <c r="CB269" s="71"/>
      <c r="CC269" s="71"/>
      <c r="CD269" s="71"/>
      <c r="CE269" s="72"/>
    </row>
    <row r="270" spans="1:83" ht="20.25" customHeight="1" x14ac:dyDescent="0.25">
      <c r="A270" s="16" t="s">
        <v>202</v>
      </c>
      <c r="B270" s="77">
        <f t="shared" si="247"/>
        <v>463739.7</v>
      </c>
      <c r="C270" s="77">
        <f t="shared" si="248"/>
        <v>501712.90000000008</v>
      </c>
      <c r="D270" s="77">
        <f t="shared" si="249"/>
        <v>501712.90000000008</v>
      </c>
      <c r="E270" s="77"/>
      <c r="F270" s="77">
        <f t="shared" si="250"/>
        <v>96237.811389999988</v>
      </c>
      <c r="G270" s="73">
        <f t="shared" si="246"/>
        <v>19.181849099355421</v>
      </c>
      <c r="H270" s="73">
        <v>4087.3</v>
      </c>
      <c r="I270" s="73">
        <v>45085.7</v>
      </c>
      <c r="J270" s="73">
        <v>5598.9728099999993</v>
      </c>
      <c r="K270" s="73">
        <f>J270/I270*100</f>
        <v>12.418511434889554</v>
      </c>
      <c r="L270" s="73">
        <v>43.5</v>
      </c>
      <c r="M270" s="73">
        <v>65.400000000000006</v>
      </c>
      <c r="N270" s="73">
        <v>6.5310600000000001</v>
      </c>
      <c r="O270" s="73">
        <f>N270/M270*100</f>
        <v>9.9863302752293581</v>
      </c>
      <c r="P270" s="73">
        <v>616.70000000000005</v>
      </c>
      <c r="Q270" s="73"/>
      <c r="R270" s="73"/>
      <c r="S270" s="73"/>
      <c r="T270" s="73">
        <v>264.10000000000002</v>
      </c>
      <c r="U270" s="73">
        <v>264.10000000000002</v>
      </c>
      <c r="V270" s="73">
        <v>49.17503</v>
      </c>
      <c r="W270" s="73">
        <f>V270/U270*100</f>
        <v>18.619852328663384</v>
      </c>
      <c r="X270" s="73">
        <v>148.80000000000001</v>
      </c>
      <c r="Y270" s="73">
        <v>127.9</v>
      </c>
      <c r="Z270" s="73">
        <v>0.91583999999999999</v>
      </c>
      <c r="AA270" s="73">
        <f>Z270/Y270*100</f>
        <v>0.71605942142298662</v>
      </c>
      <c r="AB270" s="73">
        <v>2628.5</v>
      </c>
      <c r="AC270" s="73">
        <v>219</v>
      </c>
      <c r="AD270" s="73">
        <v>0</v>
      </c>
      <c r="AE270" s="73">
        <f>AD270/AC270*100</f>
        <v>0</v>
      </c>
      <c r="AF270" s="73">
        <v>88484.6</v>
      </c>
      <c r="AG270" s="73">
        <v>88484.6</v>
      </c>
      <c r="AH270" s="73">
        <v>16532.67812</v>
      </c>
      <c r="AI270" s="73">
        <f>AH270/AG270*100</f>
        <v>18.684243495478309</v>
      </c>
      <c r="AJ270" s="73">
        <v>324611</v>
      </c>
      <c r="AK270" s="73">
        <v>324611</v>
      </c>
      <c r="AL270" s="73">
        <v>64360.93939</v>
      </c>
      <c r="AM270" s="73">
        <f>AL270/AK270*100</f>
        <v>19.82709747667208</v>
      </c>
      <c r="AN270" s="73">
        <v>1314.3</v>
      </c>
      <c r="AO270" s="73">
        <v>1314.3</v>
      </c>
      <c r="AP270" s="73">
        <v>242.24247</v>
      </c>
      <c r="AQ270" s="74">
        <f>AP270/AO270*100</f>
        <v>18.431291942478886</v>
      </c>
      <c r="AR270" s="74">
        <v>18.3</v>
      </c>
      <c r="AS270" s="74">
        <v>18.3</v>
      </c>
      <c r="AT270" s="73">
        <v>0</v>
      </c>
      <c r="AU270" s="73">
        <f>AT270/AS270*100</f>
        <v>0</v>
      </c>
      <c r="AV270" s="73">
        <v>657.2</v>
      </c>
      <c r="AW270" s="73">
        <v>657.2</v>
      </c>
      <c r="AX270" s="73">
        <v>133.9365</v>
      </c>
      <c r="AY270" s="73">
        <f>AX270/AW270*100</f>
        <v>20.379869141813753</v>
      </c>
      <c r="AZ270" s="73">
        <v>657.2</v>
      </c>
      <c r="BA270" s="73">
        <v>657.2</v>
      </c>
      <c r="BB270" s="73">
        <v>120.02552</v>
      </c>
      <c r="BC270" s="73">
        <f>BB270/BA270*100</f>
        <v>18.263164942178939</v>
      </c>
      <c r="BD270" s="73">
        <v>2497.6999999999998</v>
      </c>
      <c r="BE270" s="73">
        <v>2497.6999999999998</v>
      </c>
      <c r="BF270" s="73">
        <v>624.29999999999995</v>
      </c>
      <c r="BG270" s="73">
        <f>BF270/BE270*100</f>
        <v>24.994995395764104</v>
      </c>
      <c r="BH270" s="73">
        <v>2628.7</v>
      </c>
      <c r="BI270" s="73">
        <v>2628.7</v>
      </c>
      <c r="BJ270" s="73">
        <v>281.21132</v>
      </c>
      <c r="BK270" s="73">
        <f>BJ270/BI270*100</f>
        <v>10.697733480427589</v>
      </c>
      <c r="BL270" s="73"/>
      <c r="BM270" s="73"/>
      <c r="BN270" s="73"/>
      <c r="BO270" s="74"/>
      <c r="BP270" s="73">
        <v>33821.300000000003</v>
      </c>
      <c r="BQ270" s="73">
        <v>33821.300000000003</v>
      </c>
      <c r="BR270" s="73">
        <v>8286.8833300000006</v>
      </c>
      <c r="BS270" s="73">
        <f>BR270/BQ270*100</f>
        <v>24.501965713914011</v>
      </c>
      <c r="BT270" s="73">
        <v>1209.2</v>
      </c>
      <c r="BU270" s="73">
        <v>1209.2</v>
      </c>
      <c r="BV270" s="73">
        <v>0</v>
      </c>
      <c r="BW270" s="73">
        <f>BV270/BU270*100</f>
        <v>0</v>
      </c>
      <c r="BX270" s="73">
        <v>51.3</v>
      </c>
      <c r="BY270" s="73">
        <v>51.3</v>
      </c>
      <c r="BZ270" s="73">
        <v>0</v>
      </c>
      <c r="CA270" s="73">
        <f>BZ270/BY270*100</f>
        <v>0</v>
      </c>
      <c r="CB270" s="73"/>
      <c r="CC270" s="73"/>
      <c r="CD270" s="73"/>
      <c r="CE270" s="73"/>
    </row>
    <row r="271" spans="1:83" x14ac:dyDescent="0.25">
      <c r="A271" s="16" t="s">
        <v>418</v>
      </c>
      <c r="B271" s="77">
        <f t="shared" si="247"/>
        <v>227.1</v>
      </c>
      <c r="C271" s="77">
        <f t="shared" si="248"/>
        <v>227.1</v>
      </c>
      <c r="D271" s="77">
        <f t="shared" si="249"/>
        <v>227.1</v>
      </c>
      <c r="E271" s="77"/>
      <c r="F271" s="77">
        <f t="shared" si="250"/>
        <v>32.864570000000001</v>
      </c>
      <c r="G271" s="74">
        <f t="shared" si="246"/>
        <v>14.471409070893879</v>
      </c>
      <c r="H271" s="74"/>
      <c r="I271" s="74"/>
      <c r="J271" s="74"/>
      <c r="K271" s="73"/>
      <c r="L271" s="74"/>
      <c r="M271" s="74"/>
      <c r="N271" s="74"/>
      <c r="O271" s="74"/>
      <c r="P271" s="74"/>
      <c r="Q271" s="74"/>
      <c r="R271" s="74"/>
      <c r="S271" s="74"/>
      <c r="T271" s="74"/>
      <c r="U271" s="74"/>
      <c r="V271" s="74"/>
      <c r="W271" s="73"/>
      <c r="X271" s="74"/>
      <c r="Y271" s="74"/>
      <c r="Z271" s="74"/>
      <c r="AA271" s="73"/>
      <c r="AB271" s="74"/>
      <c r="AC271" s="74"/>
      <c r="AD271" s="74"/>
      <c r="AE271" s="73"/>
      <c r="AF271" s="74"/>
      <c r="AG271" s="74"/>
      <c r="AH271" s="74"/>
      <c r="AI271" s="73"/>
      <c r="AJ271" s="74"/>
      <c r="AK271" s="74"/>
      <c r="AL271" s="74"/>
      <c r="AM271" s="74"/>
      <c r="AN271" s="74"/>
      <c r="AO271" s="74"/>
      <c r="AP271" s="74"/>
      <c r="AQ271" s="74"/>
      <c r="AR271" s="74"/>
      <c r="AS271" s="74"/>
      <c r="AT271" s="74"/>
      <c r="AU271" s="74"/>
      <c r="AV271" s="74"/>
      <c r="AW271" s="74"/>
      <c r="AX271" s="74"/>
      <c r="AY271" s="74"/>
      <c r="AZ271" s="74"/>
      <c r="BA271" s="74"/>
      <c r="BB271" s="74"/>
      <c r="BC271" s="74"/>
      <c r="BD271" s="74"/>
      <c r="BE271" s="74"/>
      <c r="BF271" s="74"/>
      <c r="BG271" s="73"/>
      <c r="BH271" s="74"/>
      <c r="BI271" s="74"/>
      <c r="BJ271" s="74"/>
      <c r="BK271" s="74"/>
      <c r="BL271" s="74">
        <v>227.1</v>
      </c>
      <c r="BM271" s="74">
        <v>227.1</v>
      </c>
      <c r="BN271" s="74">
        <v>32.864570000000001</v>
      </c>
      <c r="BO271" s="74">
        <f t="shared" ref="BO271:BO276" si="255">BN271/BM271*100</f>
        <v>14.471409070893879</v>
      </c>
      <c r="BP271" s="74"/>
      <c r="BQ271" s="74"/>
      <c r="BR271" s="74"/>
      <c r="BS271" s="74"/>
      <c r="BT271" s="74"/>
      <c r="BU271" s="74"/>
      <c r="BV271" s="74"/>
      <c r="BW271" s="73"/>
      <c r="BX271" s="74"/>
      <c r="BY271" s="74"/>
      <c r="BZ271" s="74"/>
      <c r="CA271" s="73"/>
      <c r="CB271" s="74"/>
      <c r="CC271" s="74"/>
      <c r="CD271" s="74"/>
      <c r="CE271" s="73"/>
    </row>
    <row r="272" spans="1:83" x14ac:dyDescent="0.25">
      <c r="A272" s="16" t="s">
        <v>419</v>
      </c>
      <c r="B272" s="77">
        <f t="shared" si="247"/>
        <v>567.70000000000005</v>
      </c>
      <c r="C272" s="77">
        <f t="shared" si="248"/>
        <v>567.70000000000005</v>
      </c>
      <c r="D272" s="77">
        <f t="shared" si="249"/>
        <v>567.70000000000005</v>
      </c>
      <c r="E272" s="77"/>
      <c r="F272" s="77">
        <f t="shared" si="250"/>
        <v>82.161450000000002</v>
      </c>
      <c r="G272" s="74">
        <f t="shared" si="246"/>
        <v>14.472688039457459</v>
      </c>
      <c r="H272" s="74"/>
      <c r="I272" s="74"/>
      <c r="J272" s="74"/>
      <c r="K272" s="73"/>
      <c r="L272" s="74"/>
      <c r="M272" s="74"/>
      <c r="N272" s="74"/>
      <c r="O272" s="74"/>
      <c r="P272" s="74"/>
      <c r="Q272" s="74"/>
      <c r="R272" s="74"/>
      <c r="S272" s="74"/>
      <c r="T272" s="74"/>
      <c r="U272" s="74"/>
      <c r="V272" s="74"/>
      <c r="W272" s="73"/>
      <c r="X272" s="74"/>
      <c r="Y272" s="74"/>
      <c r="Z272" s="74"/>
      <c r="AA272" s="73"/>
      <c r="AB272" s="74"/>
      <c r="AC272" s="74"/>
      <c r="AD272" s="74"/>
      <c r="AE272" s="73"/>
      <c r="AF272" s="74"/>
      <c r="AG272" s="74"/>
      <c r="AH272" s="74"/>
      <c r="AI272" s="73"/>
      <c r="AJ272" s="74"/>
      <c r="AK272" s="74"/>
      <c r="AL272" s="74"/>
      <c r="AM272" s="74"/>
      <c r="AN272" s="74"/>
      <c r="AO272" s="74"/>
      <c r="AP272" s="74"/>
      <c r="AQ272" s="74"/>
      <c r="AR272" s="74"/>
      <c r="AS272" s="74"/>
      <c r="AT272" s="74"/>
      <c r="AU272" s="74"/>
      <c r="AV272" s="74"/>
      <c r="AW272" s="74"/>
      <c r="AX272" s="74"/>
      <c r="AY272" s="74"/>
      <c r="AZ272" s="74"/>
      <c r="BA272" s="74"/>
      <c r="BB272" s="74"/>
      <c r="BC272" s="74"/>
      <c r="BD272" s="74"/>
      <c r="BE272" s="74"/>
      <c r="BF272" s="74"/>
      <c r="BG272" s="73"/>
      <c r="BH272" s="74"/>
      <c r="BI272" s="74"/>
      <c r="BJ272" s="74"/>
      <c r="BK272" s="74"/>
      <c r="BL272" s="74">
        <v>567.70000000000005</v>
      </c>
      <c r="BM272" s="74">
        <v>567.70000000000005</v>
      </c>
      <c r="BN272" s="74">
        <v>82.161450000000002</v>
      </c>
      <c r="BO272" s="74">
        <f t="shared" si="255"/>
        <v>14.472688039457459</v>
      </c>
      <c r="BP272" s="74"/>
      <c r="BQ272" s="74"/>
      <c r="BR272" s="74"/>
      <c r="BS272" s="74"/>
      <c r="BT272" s="74"/>
      <c r="BU272" s="74"/>
      <c r="BV272" s="74"/>
      <c r="BW272" s="73"/>
      <c r="BX272" s="74"/>
      <c r="BY272" s="74"/>
      <c r="BZ272" s="74"/>
      <c r="CA272" s="73"/>
      <c r="CB272" s="74"/>
      <c r="CC272" s="74"/>
      <c r="CD272" s="74"/>
      <c r="CE272" s="73"/>
    </row>
    <row r="273" spans="1:83" x14ac:dyDescent="0.25">
      <c r="A273" s="16" t="s">
        <v>336</v>
      </c>
      <c r="B273" s="77">
        <f t="shared" si="247"/>
        <v>567.70000000000005</v>
      </c>
      <c r="C273" s="77">
        <f t="shared" si="248"/>
        <v>567.70000000000005</v>
      </c>
      <c r="D273" s="77">
        <f t="shared" si="249"/>
        <v>567.70000000000005</v>
      </c>
      <c r="E273" s="77"/>
      <c r="F273" s="77">
        <f t="shared" si="250"/>
        <v>82.742190000000008</v>
      </c>
      <c r="G273" s="74">
        <f t="shared" si="246"/>
        <v>14.574985027303153</v>
      </c>
      <c r="H273" s="74"/>
      <c r="I273" s="74"/>
      <c r="J273" s="74"/>
      <c r="K273" s="73"/>
      <c r="L273" s="74"/>
      <c r="M273" s="74"/>
      <c r="N273" s="74"/>
      <c r="O273" s="74"/>
      <c r="P273" s="74"/>
      <c r="Q273" s="74"/>
      <c r="R273" s="74"/>
      <c r="S273" s="74"/>
      <c r="T273" s="74"/>
      <c r="U273" s="74"/>
      <c r="V273" s="74"/>
      <c r="W273" s="73"/>
      <c r="X273" s="74"/>
      <c r="Y273" s="74"/>
      <c r="Z273" s="74"/>
      <c r="AA273" s="73"/>
      <c r="AB273" s="74"/>
      <c r="AC273" s="74"/>
      <c r="AD273" s="74"/>
      <c r="AE273" s="73"/>
      <c r="AF273" s="74"/>
      <c r="AG273" s="74"/>
      <c r="AH273" s="74"/>
      <c r="AI273" s="73"/>
      <c r="AJ273" s="74"/>
      <c r="AK273" s="74"/>
      <c r="AL273" s="74"/>
      <c r="AM273" s="74"/>
      <c r="AN273" s="74"/>
      <c r="AO273" s="74"/>
      <c r="AP273" s="74"/>
      <c r="AQ273" s="74"/>
      <c r="AR273" s="74"/>
      <c r="AS273" s="74"/>
      <c r="AT273" s="74"/>
      <c r="AU273" s="74"/>
      <c r="AV273" s="74"/>
      <c r="AW273" s="74"/>
      <c r="AX273" s="74"/>
      <c r="AY273" s="74"/>
      <c r="AZ273" s="74"/>
      <c r="BA273" s="74"/>
      <c r="BB273" s="74"/>
      <c r="BC273" s="74"/>
      <c r="BD273" s="74"/>
      <c r="BE273" s="74"/>
      <c r="BF273" s="74"/>
      <c r="BG273" s="73"/>
      <c r="BH273" s="74"/>
      <c r="BI273" s="74"/>
      <c r="BJ273" s="74"/>
      <c r="BK273" s="74"/>
      <c r="BL273" s="74">
        <v>567.70000000000005</v>
      </c>
      <c r="BM273" s="74">
        <v>567.70000000000005</v>
      </c>
      <c r="BN273" s="74">
        <v>82.742190000000008</v>
      </c>
      <c r="BO273" s="74">
        <f t="shared" si="255"/>
        <v>14.574985027303153</v>
      </c>
      <c r="BP273" s="74"/>
      <c r="BQ273" s="74"/>
      <c r="BR273" s="74"/>
      <c r="BS273" s="74"/>
      <c r="BT273" s="74"/>
      <c r="BU273" s="74"/>
      <c r="BV273" s="74"/>
      <c r="BW273" s="73"/>
      <c r="BX273" s="74"/>
      <c r="BY273" s="74"/>
      <c r="BZ273" s="74"/>
      <c r="CA273" s="73"/>
      <c r="CB273" s="74"/>
      <c r="CC273" s="74"/>
      <c r="CD273" s="74"/>
      <c r="CE273" s="73"/>
    </row>
    <row r="274" spans="1:83" x14ac:dyDescent="0.25">
      <c r="A274" s="16" t="s">
        <v>420</v>
      </c>
      <c r="B274" s="77">
        <f t="shared" si="247"/>
        <v>567.70000000000005</v>
      </c>
      <c r="C274" s="77">
        <f t="shared" si="248"/>
        <v>567.70000000000005</v>
      </c>
      <c r="D274" s="77">
        <f t="shared" si="249"/>
        <v>567.70000000000005</v>
      </c>
      <c r="E274" s="77"/>
      <c r="F274" s="77">
        <f t="shared" si="250"/>
        <v>82.161469999999994</v>
      </c>
      <c r="G274" s="74">
        <f t="shared" si="246"/>
        <v>14.47269156244495</v>
      </c>
      <c r="H274" s="74"/>
      <c r="I274" s="74"/>
      <c r="J274" s="74"/>
      <c r="K274" s="73"/>
      <c r="L274" s="74"/>
      <c r="M274" s="74"/>
      <c r="N274" s="74"/>
      <c r="O274" s="74"/>
      <c r="P274" s="74"/>
      <c r="Q274" s="74"/>
      <c r="R274" s="74"/>
      <c r="S274" s="74"/>
      <c r="T274" s="74"/>
      <c r="U274" s="74"/>
      <c r="V274" s="74"/>
      <c r="W274" s="73"/>
      <c r="X274" s="74"/>
      <c r="Y274" s="74"/>
      <c r="Z274" s="74"/>
      <c r="AA274" s="73"/>
      <c r="AB274" s="74"/>
      <c r="AC274" s="74"/>
      <c r="AD274" s="74"/>
      <c r="AE274" s="73"/>
      <c r="AF274" s="74"/>
      <c r="AG274" s="74"/>
      <c r="AH274" s="74"/>
      <c r="AI274" s="73"/>
      <c r="AJ274" s="74"/>
      <c r="AK274" s="74"/>
      <c r="AL274" s="74"/>
      <c r="AM274" s="74"/>
      <c r="AN274" s="74"/>
      <c r="AO274" s="74"/>
      <c r="AP274" s="74"/>
      <c r="AQ274" s="74"/>
      <c r="AR274" s="74"/>
      <c r="AS274" s="74"/>
      <c r="AT274" s="74"/>
      <c r="AU274" s="74"/>
      <c r="AV274" s="74"/>
      <c r="AW274" s="74"/>
      <c r="AX274" s="74"/>
      <c r="AY274" s="74"/>
      <c r="AZ274" s="74"/>
      <c r="BA274" s="74"/>
      <c r="BB274" s="74"/>
      <c r="BC274" s="74"/>
      <c r="BD274" s="74"/>
      <c r="BE274" s="74"/>
      <c r="BF274" s="74"/>
      <c r="BG274" s="73"/>
      <c r="BH274" s="74"/>
      <c r="BI274" s="74"/>
      <c r="BJ274" s="74"/>
      <c r="BK274" s="74"/>
      <c r="BL274" s="74">
        <v>567.70000000000005</v>
      </c>
      <c r="BM274" s="74">
        <v>567.70000000000005</v>
      </c>
      <c r="BN274" s="74">
        <v>82.161469999999994</v>
      </c>
      <c r="BO274" s="74">
        <f t="shared" si="255"/>
        <v>14.47269156244495</v>
      </c>
      <c r="BP274" s="74"/>
      <c r="BQ274" s="74"/>
      <c r="BR274" s="74"/>
      <c r="BS274" s="74"/>
      <c r="BT274" s="74"/>
      <c r="BU274" s="74"/>
      <c r="BV274" s="74"/>
      <c r="BW274" s="73"/>
      <c r="BX274" s="74"/>
      <c r="BY274" s="74"/>
      <c r="BZ274" s="74"/>
      <c r="CA274" s="73"/>
      <c r="CB274" s="74"/>
      <c r="CC274" s="74"/>
      <c r="CD274" s="74"/>
      <c r="CE274" s="73"/>
    </row>
    <row r="275" spans="1:83" x14ac:dyDescent="0.25">
      <c r="A275" s="16" t="s">
        <v>421</v>
      </c>
      <c r="B275" s="77">
        <f t="shared" si="247"/>
        <v>227.1</v>
      </c>
      <c r="C275" s="77">
        <f t="shared" si="248"/>
        <v>227.1</v>
      </c>
      <c r="D275" s="77">
        <f t="shared" si="249"/>
        <v>227.1</v>
      </c>
      <c r="E275" s="77"/>
      <c r="F275" s="77">
        <f t="shared" si="250"/>
        <v>32.864570000000001</v>
      </c>
      <c r="G275" s="74">
        <f t="shared" si="246"/>
        <v>14.471409070893879</v>
      </c>
      <c r="H275" s="74"/>
      <c r="I275" s="74"/>
      <c r="J275" s="74"/>
      <c r="K275" s="73"/>
      <c r="L275" s="74"/>
      <c r="M275" s="74"/>
      <c r="N275" s="74"/>
      <c r="O275" s="74"/>
      <c r="P275" s="74"/>
      <c r="Q275" s="74"/>
      <c r="R275" s="74"/>
      <c r="S275" s="74"/>
      <c r="T275" s="74"/>
      <c r="U275" s="74"/>
      <c r="V275" s="74"/>
      <c r="W275" s="73"/>
      <c r="X275" s="74"/>
      <c r="Y275" s="74"/>
      <c r="Z275" s="74"/>
      <c r="AA275" s="73"/>
      <c r="AB275" s="74"/>
      <c r="AC275" s="74"/>
      <c r="AD275" s="74"/>
      <c r="AE275" s="73"/>
      <c r="AF275" s="74"/>
      <c r="AG275" s="74"/>
      <c r="AH275" s="74"/>
      <c r="AI275" s="73"/>
      <c r="AJ275" s="74"/>
      <c r="AK275" s="74"/>
      <c r="AL275" s="74"/>
      <c r="AM275" s="74"/>
      <c r="AN275" s="74"/>
      <c r="AO275" s="74"/>
      <c r="AP275" s="74"/>
      <c r="AQ275" s="74"/>
      <c r="AR275" s="74"/>
      <c r="AS275" s="74"/>
      <c r="AT275" s="74"/>
      <c r="AU275" s="74"/>
      <c r="AV275" s="74"/>
      <c r="AW275" s="74"/>
      <c r="AX275" s="74"/>
      <c r="AY275" s="74"/>
      <c r="AZ275" s="74"/>
      <c r="BA275" s="74"/>
      <c r="BB275" s="74"/>
      <c r="BC275" s="74"/>
      <c r="BD275" s="74"/>
      <c r="BE275" s="74"/>
      <c r="BF275" s="74"/>
      <c r="BG275" s="73"/>
      <c r="BH275" s="74"/>
      <c r="BI275" s="74"/>
      <c r="BJ275" s="74"/>
      <c r="BK275" s="74"/>
      <c r="BL275" s="74">
        <v>227.1</v>
      </c>
      <c r="BM275" s="74">
        <v>227.1</v>
      </c>
      <c r="BN275" s="74">
        <v>32.864570000000001</v>
      </c>
      <c r="BO275" s="74">
        <f t="shared" si="255"/>
        <v>14.471409070893879</v>
      </c>
      <c r="BP275" s="74"/>
      <c r="BQ275" s="74"/>
      <c r="BR275" s="74"/>
      <c r="BS275" s="74"/>
      <c r="BT275" s="74"/>
      <c r="BU275" s="74"/>
      <c r="BV275" s="74"/>
      <c r="BW275" s="73"/>
      <c r="BX275" s="74"/>
      <c r="BY275" s="74"/>
      <c r="BZ275" s="74"/>
      <c r="CA275" s="73"/>
      <c r="CB275" s="74"/>
      <c r="CC275" s="74"/>
      <c r="CD275" s="74"/>
      <c r="CE275" s="73"/>
    </row>
    <row r="276" spans="1:83" s="5" customFormat="1" ht="31.5" x14ac:dyDescent="0.25">
      <c r="A276" s="80" t="s">
        <v>266</v>
      </c>
      <c r="B276" s="76">
        <f t="shared" si="247"/>
        <v>278769.10000000009</v>
      </c>
      <c r="C276" s="76">
        <f t="shared" si="248"/>
        <v>291700.60000000003</v>
      </c>
      <c r="D276" s="76">
        <f t="shared" si="249"/>
        <v>291700.60000000003</v>
      </c>
      <c r="E276" s="76"/>
      <c r="F276" s="76">
        <f t="shared" si="250"/>
        <v>53750.28128000001</v>
      </c>
      <c r="G276" s="72">
        <f t="shared" si="246"/>
        <v>18.426524072970711</v>
      </c>
      <c r="H276" s="72">
        <f>SUM(H277:H285)</f>
        <v>2746.4</v>
      </c>
      <c r="I276" s="72">
        <f>SUM(I277:I285)</f>
        <v>16951.5</v>
      </c>
      <c r="J276" s="72">
        <f>SUM(J277:J285)</f>
        <v>2868.3214700000003</v>
      </c>
      <c r="K276" s="72">
        <f>J276/I276*100</f>
        <v>16.92075314868891</v>
      </c>
      <c r="L276" s="72">
        <f>SUM(L277:L285)</f>
        <v>32.700000000000003</v>
      </c>
      <c r="M276" s="72">
        <f>SUM(M277:M285)</f>
        <v>49.2</v>
      </c>
      <c r="N276" s="72">
        <f>SUM(N277:N285)</f>
        <v>6.54</v>
      </c>
      <c r="O276" s="72">
        <f>N276/M276*100</f>
        <v>13.292682926829267</v>
      </c>
      <c r="P276" s="72">
        <f>SUM(P277:P285)</f>
        <v>155</v>
      </c>
      <c r="Q276" s="72">
        <f>SUM(Q277:Q285)</f>
        <v>0</v>
      </c>
      <c r="R276" s="72">
        <f>SUM(R277:R285)</f>
        <v>0</v>
      </c>
      <c r="S276" s="72"/>
      <c r="T276" s="72">
        <f>SUM(T277:T285)</f>
        <v>132.30000000000001</v>
      </c>
      <c r="U276" s="72">
        <f>SUM(U277:U285)</f>
        <v>132.30000000000001</v>
      </c>
      <c r="V276" s="72">
        <f>SUM(V277:V285)</f>
        <v>19.408279999999998</v>
      </c>
      <c r="W276" s="72">
        <f>V276/U276*100</f>
        <v>14.669901738473165</v>
      </c>
      <c r="X276" s="72">
        <f>SUM(X277:X285)</f>
        <v>62.3</v>
      </c>
      <c r="Y276" s="72">
        <f>SUM(Y277:Y285)</f>
        <v>51.9</v>
      </c>
      <c r="Z276" s="72">
        <f>SUM(Z277:Z285)</f>
        <v>0</v>
      </c>
      <c r="AA276" s="72">
        <f>Z276/Y276*100</f>
        <v>0</v>
      </c>
      <c r="AB276" s="72">
        <f>SUM(AB277:AB285)</f>
        <v>1226.9000000000001</v>
      </c>
      <c r="AC276" s="72">
        <f>SUM(AC277:AC285)</f>
        <v>102.2</v>
      </c>
      <c r="AD276" s="72">
        <f>SUM(AD277:AD285)</f>
        <v>0</v>
      </c>
      <c r="AE276" s="72">
        <f>AD276/AC276*100</f>
        <v>0</v>
      </c>
      <c r="AF276" s="72">
        <f>SUM(AF277:AF285)</f>
        <v>59154.2</v>
      </c>
      <c r="AG276" s="72">
        <f>SUM(AG277:AG285)</f>
        <v>59154.2</v>
      </c>
      <c r="AH276" s="72">
        <f>SUM(AH277:AH285)</f>
        <v>10421.511039999999</v>
      </c>
      <c r="AI276" s="72">
        <f>AH276/AG276*100</f>
        <v>17.617533564818729</v>
      </c>
      <c r="AJ276" s="72">
        <f>SUM(AJ277:AJ285)</f>
        <v>190221.8</v>
      </c>
      <c r="AK276" s="72">
        <f>SUM(AK277:AK285)</f>
        <v>190221.8</v>
      </c>
      <c r="AL276" s="72">
        <f>SUM(AL277:AL285)</f>
        <v>36059.148959999999</v>
      </c>
      <c r="AM276" s="72">
        <f>AL276/AK276*100</f>
        <v>18.956370384466975</v>
      </c>
      <c r="AN276" s="72">
        <f>SUM(AN277:AN285)</f>
        <v>657.2</v>
      </c>
      <c r="AO276" s="72">
        <f>SUM(AO277:AO285)</f>
        <v>657.2</v>
      </c>
      <c r="AP276" s="72">
        <f>SUM(AP277:AP285)</f>
        <v>52.08</v>
      </c>
      <c r="AQ276" s="71">
        <f>AP276/AO276*100</f>
        <v>7.9245283018867925</v>
      </c>
      <c r="AR276" s="72">
        <f t="shared" ref="AR276" si="256">SUM(AR277:AR285)</f>
        <v>0</v>
      </c>
      <c r="AS276" s="72">
        <f t="shared" ref="AS276:BF276" si="257">SUM(AS277:AS285)</f>
        <v>0</v>
      </c>
      <c r="AT276" s="72">
        <f t="shared" si="257"/>
        <v>0</v>
      </c>
      <c r="AU276" s="72">
        <f t="shared" si="257"/>
        <v>0</v>
      </c>
      <c r="AV276" s="72">
        <f t="shared" ref="AV276" si="258">SUM(AV277:AV285)</f>
        <v>657.2</v>
      </c>
      <c r="AW276" s="72">
        <f t="shared" si="257"/>
        <v>657.2</v>
      </c>
      <c r="AX276" s="72">
        <f t="shared" si="257"/>
        <v>115.0097</v>
      </c>
      <c r="AY276" s="72">
        <f t="shared" si="257"/>
        <v>17.499954351795495</v>
      </c>
      <c r="AZ276" s="72">
        <f t="shared" ref="AZ276" si="259">SUM(AZ277:AZ285)</f>
        <v>657.2</v>
      </c>
      <c r="BA276" s="72">
        <f t="shared" si="257"/>
        <v>657.2</v>
      </c>
      <c r="BB276" s="72">
        <f t="shared" si="257"/>
        <v>70.910699999999991</v>
      </c>
      <c r="BC276" s="72">
        <f t="shared" si="257"/>
        <v>10.789820450395615</v>
      </c>
      <c r="BD276" s="72">
        <f t="shared" ref="BD276" si="260">SUM(BD277:BD285)</f>
        <v>1003.6</v>
      </c>
      <c r="BE276" s="72">
        <f t="shared" si="257"/>
        <v>1003.6</v>
      </c>
      <c r="BF276" s="72">
        <f t="shared" si="257"/>
        <v>250.8</v>
      </c>
      <c r="BG276" s="72">
        <f>BF276/BE276*100</f>
        <v>24.990035870864887</v>
      </c>
      <c r="BH276" s="72">
        <f t="shared" ref="BH276" si="261">SUM(BH277:BH285)</f>
        <v>0</v>
      </c>
      <c r="BI276" s="72">
        <f t="shared" ref="BI276:BN276" si="262">SUM(BI277:BI285)</f>
        <v>0</v>
      </c>
      <c r="BJ276" s="72">
        <f t="shared" si="262"/>
        <v>0</v>
      </c>
      <c r="BK276" s="72">
        <f t="shared" si="262"/>
        <v>0</v>
      </c>
      <c r="BL276" s="72">
        <v>2384.4</v>
      </c>
      <c r="BM276" s="72">
        <f t="shared" si="262"/>
        <v>2384.4</v>
      </c>
      <c r="BN276" s="72">
        <f t="shared" si="262"/>
        <v>310.76286999999996</v>
      </c>
      <c r="BO276" s="71">
        <f t="shared" si="255"/>
        <v>13.033168511994631</v>
      </c>
      <c r="BP276" s="72">
        <f>SUM(BP277:BP285)</f>
        <v>19395.099999999999</v>
      </c>
      <c r="BQ276" s="72">
        <f>SUM(BQ277:BQ285)</f>
        <v>19395.099999999999</v>
      </c>
      <c r="BR276" s="72">
        <f>SUM(BR277:BR285)</f>
        <v>3575.7882599999998</v>
      </c>
      <c r="BS276" s="72">
        <f>BR276/BQ276*100</f>
        <v>18.43655490304252</v>
      </c>
      <c r="BT276" s="72">
        <f>SUM(BT277:BT285)</f>
        <v>278.39999999999998</v>
      </c>
      <c r="BU276" s="72">
        <f>SUM(BU277:BU285)</f>
        <v>278.39999999999998</v>
      </c>
      <c r="BV276" s="72">
        <f>SUM(BV277:BV285)</f>
        <v>0</v>
      </c>
      <c r="BW276" s="72">
        <f>BV276/BU276*100</f>
        <v>0</v>
      </c>
      <c r="BX276" s="72">
        <f>SUM(BX277:BX285)</f>
        <v>4.4000000000000004</v>
      </c>
      <c r="BY276" s="72">
        <f>SUM(BY277:BY285)</f>
        <v>4.4000000000000004</v>
      </c>
      <c r="BZ276" s="72">
        <f>SUM(BZ277:BZ285)</f>
        <v>0</v>
      </c>
      <c r="CA276" s="72">
        <f>BZ276/BY276*100</f>
        <v>0</v>
      </c>
      <c r="CB276" s="72"/>
      <c r="CC276" s="72"/>
      <c r="CD276" s="72"/>
      <c r="CE276" s="72"/>
    </row>
    <row r="277" spans="1:83" x14ac:dyDescent="0.25">
      <c r="A277" s="16" t="s">
        <v>201</v>
      </c>
      <c r="B277" s="77">
        <f t="shared" si="247"/>
        <v>276384.70000000007</v>
      </c>
      <c r="C277" s="77">
        <f t="shared" si="248"/>
        <v>289316.2</v>
      </c>
      <c r="D277" s="77">
        <f t="shared" si="249"/>
        <v>289316.2</v>
      </c>
      <c r="E277" s="77"/>
      <c r="F277" s="77">
        <f t="shared" si="250"/>
        <v>53439.518410000011</v>
      </c>
      <c r="G277" s="73">
        <f t="shared" si="246"/>
        <v>18.470973422850161</v>
      </c>
      <c r="H277" s="73">
        <v>2746.4</v>
      </c>
      <c r="I277" s="73">
        <v>16951.5</v>
      </c>
      <c r="J277" s="73">
        <v>2868.3214700000003</v>
      </c>
      <c r="K277" s="73">
        <f>J277/I277*100</f>
        <v>16.92075314868891</v>
      </c>
      <c r="L277" s="73">
        <v>32.700000000000003</v>
      </c>
      <c r="M277" s="73">
        <v>49.2</v>
      </c>
      <c r="N277" s="73">
        <v>6.54</v>
      </c>
      <c r="O277" s="73">
        <f>N277/M277*100</f>
        <v>13.292682926829267</v>
      </c>
      <c r="P277" s="73">
        <v>155</v>
      </c>
      <c r="Q277" s="73"/>
      <c r="R277" s="73"/>
      <c r="S277" s="73"/>
      <c r="T277" s="73">
        <v>132.30000000000001</v>
      </c>
      <c r="U277" s="73">
        <v>132.30000000000001</v>
      </c>
      <c r="V277" s="73">
        <v>19.408279999999998</v>
      </c>
      <c r="W277" s="73">
        <f>V277/U277*100</f>
        <v>14.669901738473165</v>
      </c>
      <c r="X277" s="73">
        <v>62.3</v>
      </c>
      <c r="Y277" s="73">
        <v>51.9</v>
      </c>
      <c r="Z277" s="73">
        <v>0</v>
      </c>
      <c r="AA277" s="73">
        <f>Z277/Y277*100</f>
        <v>0</v>
      </c>
      <c r="AB277" s="73">
        <v>1226.9000000000001</v>
      </c>
      <c r="AC277" s="73">
        <v>102.2</v>
      </c>
      <c r="AD277" s="73">
        <v>0</v>
      </c>
      <c r="AE277" s="73">
        <f>AD277/AC277*100</f>
        <v>0</v>
      </c>
      <c r="AF277" s="73">
        <v>59154.2</v>
      </c>
      <c r="AG277" s="73">
        <v>59154.2</v>
      </c>
      <c r="AH277" s="73">
        <v>10421.511039999999</v>
      </c>
      <c r="AI277" s="73">
        <f>AH277/AG277*100</f>
        <v>17.617533564818729</v>
      </c>
      <c r="AJ277" s="73">
        <v>190221.8</v>
      </c>
      <c r="AK277" s="73">
        <v>190221.8</v>
      </c>
      <c r="AL277" s="73">
        <v>36059.148959999999</v>
      </c>
      <c r="AM277" s="73">
        <f>AL277/AK277*100</f>
        <v>18.956370384466975</v>
      </c>
      <c r="AN277" s="73">
        <v>657.2</v>
      </c>
      <c r="AO277" s="73">
        <v>657.2</v>
      </c>
      <c r="AP277" s="73">
        <v>52.08</v>
      </c>
      <c r="AQ277" s="74">
        <f>AP277/AO277*100</f>
        <v>7.9245283018867925</v>
      </c>
      <c r="AR277" s="74"/>
      <c r="AS277" s="74"/>
      <c r="AT277" s="73"/>
      <c r="AU277" s="73"/>
      <c r="AV277" s="73">
        <v>657.2</v>
      </c>
      <c r="AW277" s="73">
        <v>657.2</v>
      </c>
      <c r="AX277" s="73">
        <v>115.0097</v>
      </c>
      <c r="AY277" s="73">
        <f>AX277/AW277*100</f>
        <v>17.499954351795495</v>
      </c>
      <c r="AZ277" s="73">
        <v>657.2</v>
      </c>
      <c r="BA277" s="73">
        <v>657.2</v>
      </c>
      <c r="BB277" s="73">
        <v>70.910699999999991</v>
      </c>
      <c r="BC277" s="73">
        <f>BB277/BA277*100</f>
        <v>10.789820450395615</v>
      </c>
      <c r="BD277" s="73">
        <v>1003.6</v>
      </c>
      <c r="BE277" s="73">
        <v>1003.6</v>
      </c>
      <c r="BF277" s="73">
        <v>250.8</v>
      </c>
      <c r="BG277" s="73">
        <f>BF277/BE277*100</f>
        <v>24.990035870864887</v>
      </c>
      <c r="BH277" s="73"/>
      <c r="BI277" s="73"/>
      <c r="BJ277" s="73"/>
      <c r="BK277" s="73"/>
      <c r="BL277" s="73"/>
      <c r="BM277" s="73"/>
      <c r="BN277" s="73"/>
      <c r="BO277" s="74"/>
      <c r="BP277" s="73">
        <v>19395.099999999999</v>
      </c>
      <c r="BQ277" s="73">
        <v>19395.099999999999</v>
      </c>
      <c r="BR277" s="73">
        <v>3575.7882599999998</v>
      </c>
      <c r="BS277" s="73">
        <f>BR277/BQ277*100</f>
        <v>18.43655490304252</v>
      </c>
      <c r="BT277" s="73">
        <v>278.39999999999998</v>
      </c>
      <c r="BU277" s="73">
        <v>278.39999999999998</v>
      </c>
      <c r="BV277" s="73">
        <v>0</v>
      </c>
      <c r="BW277" s="73">
        <f>BV277/BU277*100</f>
        <v>0</v>
      </c>
      <c r="BX277" s="73">
        <v>4.4000000000000004</v>
      </c>
      <c r="BY277" s="73">
        <v>4.4000000000000004</v>
      </c>
      <c r="BZ277" s="73">
        <v>0</v>
      </c>
      <c r="CA277" s="73">
        <f>BZ277/BY277*100</f>
        <v>0</v>
      </c>
      <c r="CB277" s="73"/>
      <c r="CC277" s="73"/>
      <c r="CD277" s="73"/>
      <c r="CE277" s="73"/>
    </row>
    <row r="278" spans="1:83" x14ac:dyDescent="0.25">
      <c r="A278" s="16" t="s">
        <v>423</v>
      </c>
      <c r="B278" s="77">
        <f t="shared" si="247"/>
        <v>0</v>
      </c>
      <c r="C278" s="77">
        <f t="shared" si="248"/>
        <v>0</v>
      </c>
      <c r="D278" s="77">
        <f t="shared" si="249"/>
        <v>0</v>
      </c>
      <c r="E278" s="77"/>
      <c r="F278" s="77">
        <f t="shared" si="250"/>
        <v>0</v>
      </c>
      <c r="G278" s="74"/>
      <c r="H278" s="74"/>
      <c r="I278" s="74"/>
      <c r="J278" s="74"/>
      <c r="K278" s="74"/>
      <c r="L278" s="74"/>
      <c r="M278" s="74"/>
      <c r="N278" s="74"/>
      <c r="O278" s="73"/>
      <c r="P278" s="74"/>
      <c r="Q278" s="74"/>
      <c r="R278" s="74"/>
      <c r="S278" s="74"/>
      <c r="T278" s="74"/>
      <c r="U278" s="74"/>
      <c r="V278" s="74"/>
      <c r="W278" s="73"/>
      <c r="X278" s="74"/>
      <c r="Y278" s="74"/>
      <c r="Z278" s="74"/>
      <c r="AA278" s="74"/>
      <c r="AB278" s="74"/>
      <c r="AC278" s="74"/>
      <c r="AD278" s="74"/>
      <c r="AE278" s="73"/>
      <c r="AF278" s="74"/>
      <c r="AG278" s="74"/>
      <c r="AH278" s="74"/>
      <c r="AI278" s="73"/>
      <c r="AJ278" s="74"/>
      <c r="AK278" s="74"/>
      <c r="AL278" s="74"/>
      <c r="AM278" s="73"/>
      <c r="AN278" s="74"/>
      <c r="AO278" s="74"/>
      <c r="AP278" s="74"/>
      <c r="AQ278" s="74"/>
      <c r="AR278" s="74"/>
      <c r="AS278" s="74"/>
      <c r="AT278" s="74"/>
      <c r="AU278" s="74"/>
      <c r="AV278" s="74"/>
      <c r="AW278" s="74"/>
      <c r="AX278" s="74"/>
      <c r="AY278" s="74"/>
      <c r="AZ278" s="74"/>
      <c r="BA278" s="74"/>
      <c r="BB278" s="74"/>
      <c r="BC278" s="74"/>
      <c r="BD278" s="74"/>
      <c r="BE278" s="74"/>
      <c r="BF278" s="74"/>
      <c r="BG278" s="74"/>
      <c r="BH278" s="74"/>
      <c r="BI278" s="74"/>
      <c r="BJ278" s="74"/>
      <c r="BK278" s="74"/>
      <c r="BL278" s="74"/>
      <c r="BM278" s="74"/>
      <c r="BN278" s="74"/>
      <c r="BO278" s="74"/>
      <c r="BP278" s="74"/>
      <c r="BQ278" s="74"/>
      <c r="BR278" s="74"/>
      <c r="BS278" s="73"/>
      <c r="BT278" s="74"/>
      <c r="BU278" s="74"/>
      <c r="BV278" s="74"/>
      <c r="BW278" s="73"/>
      <c r="BX278" s="74"/>
      <c r="BY278" s="74"/>
      <c r="BZ278" s="74"/>
      <c r="CA278" s="73"/>
      <c r="CB278" s="74"/>
      <c r="CC278" s="74"/>
      <c r="CD278" s="74"/>
      <c r="CE278" s="73"/>
    </row>
    <row r="279" spans="1:83" x14ac:dyDescent="0.25">
      <c r="A279" s="16" t="s">
        <v>493</v>
      </c>
      <c r="B279" s="77">
        <f t="shared" si="247"/>
        <v>227.1</v>
      </c>
      <c r="C279" s="77">
        <f t="shared" si="248"/>
        <v>227.1</v>
      </c>
      <c r="D279" s="77">
        <f t="shared" si="249"/>
        <v>227.1</v>
      </c>
      <c r="E279" s="77"/>
      <c r="F279" s="77">
        <f t="shared" si="250"/>
        <v>32.877040000000001</v>
      </c>
      <c r="G279" s="74">
        <f t="shared" si="246"/>
        <v>14.476900044033467</v>
      </c>
      <c r="H279" s="74"/>
      <c r="I279" s="74"/>
      <c r="J279" s="74"/>
      <c r="K279" s="74"/>
      <c r="L279" s="74"/>
      <c r="M279" s="74"/>
      <c r="N279" s="74"/>
      <c r="O279" s="73"/>
      <c r="P279" s="74"/>
      <c r="Q279" s="74"/>
      <c r="R279" s="74"/>
      <c r="S279" s="74"/>
      <c r="T279" s="74"/>
      <c r="U279" s="74"/>
      <c r="V279" s="74"/>
      <c r="W279" s="73"/>
      <c r="X279" s="74"/>
      <c r="Y279" s="74"/>
      <c r="Z279" s="74"/>
      <c r="AA279" s="74"/>
      <c r="AB279" s="74"/>
      <c r="AC279" s="74"/>
      <c r="AD279" s="74"/>
      <c r="AE279" s="73"/>
      <c r="AF279" s="74"/>
      <c r="AG279" s="74"/>
      <c r="AH279" s="74"/>
      <c r="AI279" s="73"/>
      <c r="AJ279" s="74"/>
      <c r="AK279" s="74"/>
      <c r="AL279" s="74"/>
      <c r="AM279" s="73"/>
      <c r="AN279" s="74"/>
      <c r="AO279" s="74"/>
      <c r="AP279" s="74"/>
      <c r="AQ279" s="74"/>
      <c r="AR279" s="74"/>
      <c r="AS279" s="74"/>
      <c r="AT279" s="74"/>
      <c r="AU279" s="74"/>
      <c r="AV279" s="74"/>
      <c r="AW279" s="74"/>
      <c r="AX279" s="74"/>
      <c r="AY279" s="74"/>
      <c r="AZ279" s="74"/>
      <c r="BA279" s="74"/>
      <c r="BB279" s="74"/>
      <c r="BC279" s="74"/>
      <c r="BD279" s="74"/>
      <c r="BE279" s="74"/>
      <c r="BF279" s="74"/>
      <c r="BG279" s="74"/>
      <c r="BH279" s="74"/>
      <c r="BI279" s="74"/>
      <c r="BJ279" s="74"/>
      <c r="BK279" s="74"/>
      <c r="BL279" s="74">
        <v>227.1</v>
      </c>
      <c r="BM279" s="74">
        <v>227.1</v>
      </c>
      <c r="BN279" s="74">
        <v>32.877040000000001</v>
      </c>
      <c r="BO279" s="74">
        <f t="shared" ref="BO279:BO286" si="263">BN279/BM279*100</f>
        <v>14.476900044033467</v>
      </c>
      <c r="BP279" s="74"/>
      <c r="BQ279" s="74"/>
      <c r="BR279" s="74"/>
      <c r="BS279" s="73"/>
      <c r="BT279" s="74"/>
      <c r="BU279" s="74"/>
      <c r="BV279" s="74"/>
      <c r="BW279" s="73"/>
      <c r="BX279" s="74"/>
      <c r="BY279" s="74"/>
      <c r="BZ279" s="74"/>
      <c r="CA279" s="73"/>
      <c r="CB279" s="74"/>
      <c r="CC279" s="74"/>
      <c r="CD279" s="74"/>
      <c r="CE279" s="73"/>
    </row>
    <row r="280" spans="1:83" x14ac:dyDescent="0.25">
      <c r="A280" s="16" t="s">
        <v>426</v>
      </c>
      <c r="B280" s="77">
        <f t="shared" si="247"/>
        <v>227.1</v>
      </c>
      <c r="C280" s="77">
        <f t="shared" si="248"/>
        <v>227.1</v>
      </c>
      <c r="D280" s="77">
        <f t="shared" si="249"/>
        <v>227.1</v>
      </c>
      <c r="E280" s="77"/>
      <c r="F280" s="77">
        <f t="shared" si="250"/>
        <v>32.876620000000003</v>
      </c>
      <c r="G280" s="74">
        <f t="shared" si="246"/>
        <v>14.476715103478647</v>
      </c>
      <c r="H280" s="74"/>
      <c r="I280" s="74"/>
      <c r="J280" s="74"/>
      <c r="K280" s="74"/>
      <c r="L280" s="74"/>
      <c r="M280" s="74"/>
      <c r="N280" s="74"/>
      <c r="O280" s="73"/>
      <c r="P280" s="74"/>
      <c r="Q280" s="74"/>
      <c r="R280" s="74"/>
      <c r="S280" s="74"/>
      <c r="T280" s="74"/>
      <c r="U280" s="74"/>
      <c r="V280" s="74"/>
      <c r="W280" s="73"/>
      <c r="X280" s="74"/>
      <c r="Y280" s="74"/>
      <c r="Z280" s="74"/>
      <c r="AA280" s="74"/>
      <c r="AB280" s="74"/>
      <c r="AC280" s="74"/>
      <c r="AD280" s="74"/>
      <c r="AE280" s="73"/>
      <c r="AF280" s="74"/>
      <c r="AG280" s="74"/>
      <c r="AH280" s="74"/>
      <c r="AI280" s="73"/>
      <c r="AJ280" s="74"/>
      <c r="AK280" s="74"/>
      <c r="AL280" s="74"/>
      <c r="AM280" s="73"/>
      <c r="AN280" s="74"/>
      <c r="AO280" s="74"/>
      <c r="AP280" s="74"/>
      <c r="AQ280" s="74"/>
      <c r="AR280" s="74"/>
      <c r="AS280" s="74"/>
      <c r="AT280" s="74"/>
      <c r="AU280" s="74"/>
      <c r="AV280" s="74"/>
      <c r="AW280" s="74"/>
      <c r="AX280" s="74"/>
      <c r="AY280" s="74"/>
      <c r="AZ280" s="74"/>
      <c r="BA280" s="74"/>
      <c r="BB280" s="74"/>
      <c r="BC280" s="74"/>
      <c r="BD280" s="74"/>
      <c r="BE280" s="74"/>
      <c r="BF280" s="74"/>
      <c r="BG280" s="74"/>
      <c r="BH280" s="74"/>
      <c r="BI280" s="74"/>
      <c r="BJ280" s="74"/>
      <c r="BK280" s="74"/>
      <c r="BL280" s="74">
        <v>227.1</v>
      </c>
      <c r="BM280" s="74">
        <v>227.1</v>
      </c>
      <c r="BN280" s="74">
        <v>32.876620000000003</v>
      </c>
      <c r="BO280" s="74">
        <f t="shared" si="263"/>
        <v>14.476715103478647</v>
      </c>
      <c r="BP280" s="74"/>
      <c r="BQ280" s="74"/>
      <c r="BR280" s="74"/>
      <c r="BS280" s="73"/>
      <c r="BT280" s="74"/>
      <c r="BU280" s="74"/>
      <c r="BV280" s="74"/>
      <c r="BW280" s="73"/>
      <c r="BX280" s="74"/>
      <c r="BY280" s="74"/>
      <c r="BZ280" s="74"/>
      <c r="CA280" s="73"/>
      <c r="CB280" s="74"/>
      <c r="CC280" s="74"/>
      <c r="CD280" s="74"/>
      <c r="CE280" s="73"/>
    </row>
    <row r="281" spans="1:83" x14ac:dyDescent="0.25">
      <c r="A281" s="16" t="s">
        <v>265</v>
      </c>
      <c r="B281" s="77">
        <f t="shared" si="247"/>
        <v>567.70000000000005</v>
      </c>
      <c r="C281" s="77">
        <f t="shared" si="248"/>
        <v>567.70000000000005</v>
      </c>
      <c r="D281" s="77">
        <f t="shared" si="249"/>
        <v>567.70000000000005</v>
      </c>
      <c r="E281" s="77"/>
      <c r="F281" s="77">
        <f t="shared" si="250"/>
        <v>82.191539999999989</v>
      </c>
      <c r="G281" s="74">
        <f t="shared" si="246"/>
        <v>14.477988374141267</v>
      </c>
      <c r="H281" s="74"/>
      <c r="I281" s="74"/>
      <c r="J281" s="74"/>
      <c r="K281" s="74"/>
      <c r="L281" s="74"/>
      <c r="M281" s="74"/>
      <c r="N281" s="74"/>
      <c r="O281" s="73"/>
      <c r="P281" s="74"/>
      <c r="Q281" s="74"/>
      <c r="R281" s="74"/>
      <c r="S281" s="74"/>
      <c r="T281" s="74"/>
      <c r="U281" s="74"/>
      <c r="V281" s="74"/>
      <c r="W281" s="73"/>
      <c r="X281" s="74"/>
      <c r="Y281" s="74"/>
      <c r="Z281" s="74"/>
      <c r="AA281" s="74"/>
      <c r="AB281" s="74"/>
      <c r="AC281" s="74"/>
      <c r="AD281" s="74"/>
      <c r="AE281" s="73"/>
      <c r="AF281" s="74"/>
      <c r="AG281" s="74"/>
      <c r="AH281" s="74"/>
      <c r="AI281" s="73"/>
      <c r="AJ281" s="74"/>
      <c r="AK281" s="74"/>
      <c r="AL281" s="74"/>
      <c r="AM281" s="73"/>
      <c r="AN281" s="74"/>
      <c r="AO281" s="74"/>
      <c r="AP281" s="74"/>
      <c r="AQ281" s="74"/>
      <c r="AR281" s="74"/>
      <c r="AS281" s="74"/>
      <c r="AT281" s="74"/>
      <c r="AU281" s="74"/>
      <c r="AV281" s="74"/>
      <c r="AW281" s="74"/>
      <c r="AX281" s="74"/>
      <c r="AY281" s="74"/>
      <c r="AZ281" s="74"/>
      <c r="BA281" s="74"/>
      <c r="BB281" s="74"/>
      <c r="BC281" s="74"/>
      <c r="BD281" s="74"/>
      <c r="BE281" s="74"/>
      <c r="BF281" s="74"/>
      <c r="BG281" s="74"/>
      <c r="BH281" s="74"/>
      <c r="BI281" s="74"/>
      <c r="BJ281" s="74"/>
      <c r="BK281" s="74"/>
      <c r="BL281" s="74">
        <v>567.70000000000005</v>
      </c>
      <c r="BM281" s="74">
        <v>567.70000000000005</v>
      </c>
      <c r="BN281" s="74">
        <v>82.191539999999989</v>
      </c>
      <c r="BO281" s="74">
        <f t="shared" si="263"/>
        <v>14.477988374141267</v>
      </c>
      <c r="BP281" s="74"/>
      <c r="BQ281" s="74"/>
      <c r="BR281" s="74"/>
      <c r="BS281" s="73"/>
      <c r="BT281" s="74"/>
      <c r="BU281" s="74"/>
      <c r="BV281" s="74"/>
      <c r="BW281" s="73"/>
      <c r="BX281" s="74"/>
      <c r="BY281" s="74"/>
      <c r="BZ281" s="74"/>
      <c r="CA281" s="73"/>
      <c r="CB281" s="74"/>
      <c r="CC281" s="74"/>
      <c r="CD281" s="74"/>
      <c r="CE281" s="73"/>
    </row>
    <row r="282" spans="1:83" x14ac:dyDescent="0.25">
      <c r="A282" s="16" t="s">
        <v>494</v>
      </c>
      <c r="B282" s="77">
        <f t="shared" si="247"/>
        <v>227.1</v>
      </c>
      <c r="C282" s="77">
        <f t="shared" si="248"/>
        <v>227.1</v>
      </c>
      <c r="D282" s="77">
        <f t="shared" si="249"/>
        <v>227.1</v>
      </c>
      <c r="E282" s="77"/>
      <c r="F282" s="77">
        <f t="shared" si="250"/>
        <v>32.877040000000001</v>
      </c>
      <c r="G282" s="74">
        <f t="shared" si="246"/>
        <v>14.476900044033467</v>
      </c>
      <c r="H282" s="74"/>
      <c r="I282" s="74"/>
      <c r="J282" s="74"/>
      <c r="K282" s="74"/>
      <c r="L282" s="74"/>
      <c r="M282" s="74"/>
      <c r="N282" s="74"/>
      <c r="O282" s="73"/>
      <c r="P282" s="74"/>
      <c r="Q282" s="74"/>
      <c r="R282" s="74"/>
      <c r="S282" s="74"/>
      <c r="T282" s="74"/>
      <c r="U282" s="74"/>
      <c r="V282" s="74"/>
      <c r="W282" s="73"/>
      <c r="X282" s="74"/>
      <c r="Y282" s="74"/>
      <c r="Z282" s="74"/>
      <c r="AA282" s="74"/>
      <c r="AB282" s="74"/>
      <c r="AC282" s="74"/>
      <c r="AD282" s="74"/>
      <c r="AE282" s="73"/>
      <c r="AF282" s="74"/>
      <c r="AG282" s="74"/>
      <c r="AH282" s="74"/>
      <c r="AI282" s="73"/>
      <c r="AJ282" s="74"/>
      <c r="AK282" s="74"/>
      <c r="AL282" s="74"/>
      <c r="AM282" s="73"/>
      <c r="AN282" s="74"/>
      <c r="AO282" s="74"/>
      <c r="AP282" s="74"/>
      <c r="AQ282" s="74"/>
      <c r="AR282" s="74"/>
      <c r="AS282" s="74"/>
      <c r="AT282" s="74"/>
      <c r="AU282" s="74"/>
      <c r="AV282" s="74"/>
      <c r="AW282" s="74"/>
      <c r="AX282" s="74"/>
      <c r="AY282" s="74"/>
      <c r="AZ282" s="74"/>
      <c r="BA282" s="74"/>
      <c r="BB282" s="74"/>
      <c r="BC282" s="74"/>
      <c r="BD282" s="74"/>
      <c r="BE282" s="74"/>
      <c r="BF282" s="74"/>
      <c r="BG282" s="74"/>
      <c r="BH282" s="74"/>
      <c r="BI282" s="74"/>
      <c r="BJ282" s="74"/>
      <c r="BK282" s="74"/>
      <c r="BL282" s="74">
        <v>227.1</v>
      </c>
      <c r="BM282" s="74">
        <v>227.1</v>
      </c>
      <c r="BN282" s="74">
        <v>32.877040000000001</v>
      </c>
      <c r="BO282" s="74">
        <f t="shared" si="263"/>
        <v>14.476900044033467</v>
      </c>
      <c r="BP282" s="74"/>
      <c r="BQ282" s="74"/>
      <c r="BR282" s="74"/>
      <c r="BS282" s="73"/>
      <c r="BT282" s="74"/>
      <c r="BU282" s="74"/>
      <c r="BV282" s="74"/>
      <c r="BW282" s="73"/>
      <c r="BX282" s="74"/>
      <c r="BY282" s="74"/>
      <c r="BZ282" s="74"/>
      <c r="CA282" s="73"/>
      <c r="CB282" s="74"/>
      <c r="CC282" s="74"/>
      <c r="CD282" s="74"/>
      <c r="CE282" s="73"/>
    </row>
    <row r="283" spans="1:83" x14ac:dyDescent="0.25">
      <c r="A283" s="16" t="s">
        <v>424</v>
      </c>
      <c r="B283" s="77">
        <f t="shared" si="247"/>
        <v>567.70000000000005</v>
      </c>
      <c r="C283" s="77">
        <f t="shared" si="248"/>
        <v>567.70000000000005</v>
      </c>
      <c r="D283" s="77">
        <f t="shared" si="249"/>
        <v>567.70000000000005</v>
      </c>
      <c r="E283" s="77"/>
      <c r="F283" s="77">
        <f t="shared" si="250"/>
        <v>82.343679999999992</v>
      </c>
      <c r="G283" s="74">
        <f t="shared" si="246"/>
        <v>14.504787740003518</v>
      </c>
      <c r="H283" s="74"/>
      <c r="I283" s="74"/>
      <c r="J283" s="74"/>
      <c r="K283" s="74"/>
      <c r="L283" s="74"/>
      <c r="M283" s="74"/>
      <c r="N283" s="74"/>
      <c r="O283" s="73"/>
      <c r="P283" s="74"/>
      <c r="Q283" s="74"/>
      <c r="R283" s="74"/>
      <c r="S283" s="74"/>
      <c r="T283" s="74"/>
      <c r="U283" s="74"/>
      <c r="V283" s="74"/>
      <c r="W283" s="73"/>
      <c r="X283" s="74"/>
      <c r="Y283" s="74"/>
      <c r="Z283" s="74"/>
      <c r="AA283" s="74"/>
      <c r="AB283" s="74"/>
      <c r="AC283" s="74"/>
      <c r="AD283" s="74"/>
      <c r="AE283" s="73"/>
      <c r="AF283" s="74"/>
      <c r="AG283" s="74"/>
      <c r="AH283" s="74"/>
      <c r="AI283" s="73"/>
      <c r="AJ283" s="74"/>
      <c r="AK283" s="74"/>
      <c r="AL283" s="74"/>
      <c r="AM283" s="73"/>
      <c r="AN283" s="74"/>
      <c r="AO283" s="74"/>
      <c r="AP283" s="74"/>
      <c r="AQ283" s="74"/>
      <c r="AR283" s="74"/>
      <c r="AS283" s="74"/>
      <c r="AT283" s="74"/>
      <c r="AU283" s="74"/>
      <c r="AV283" s="74"/>
      <c r="AW283" s="74"/>
      <c r="AX283" s="74"/>
      <c r="AY283" s="74"/>
      <c r="AZ283" s="74"/>
      <c r="BA283" s="74"/>
      <c r="BB283" s="74"/>
      <c r="BC283" s="74"/>
      <c r="BD283" s="74"/>
      <c r="BE283" s="74"/>
      <c r="BF283" s="74"/>
      <c r="BG283" s="74"/>
      <c r="BH283" s="74"/>
      <c r="BI283" s="74"/>
      <c r="BJ283" s="74"/>
      <c r="BK283" s="74"/>
      <c r="BL283" s="74">
        <v>567.70000000000005</v>
      </c>
      <c r="BM283" s="74">
        <v>567.70000000000005</v>
      </c>
      <c r="BN283" s="74">
        <v>82.343679999999992</v>
      </c>
      <c r="BO283" s="74">
        <f t="shared" si="263"/>
        <v>14.504787740003518</v>
      </c>
      <c r="BP283" s="74"/>
      <c r="BQ283" s="74"/>
      <c r="BR283" s="74"/>
      <c r="BS283" s="73"/>
      <c r="BT283" s="74"/>
      <c r="BU283" s="74"/>
      <c r="BV283" s="74"/>
      <c r="BW283" s="73"/>
      <c r="BX283" s="74"/>
      <c r="BY283" s="74"/>
      <c r="BZ283" s="74"/>
      <c r="CA283" s="73"/>
      <c r="CB283" s="74"/>
      <c r="CC283" s="74"/>
      <c r="CD283" s="74"/>
      <c r="CE283" s="73"/>
    </row>
    <row r="284" spans="1:83" x14ac:dyDescent="0.25">
      <c r="A284" s="16" t="s">
        <v>155</v>
      </c>
      <c r="B284" s="77">
        <f t="shared" si="247"/>
        <v>0</v>
      </c>
      <c r="C284" s="77">
        <f t="shared" si="248"/>
        <v>0</v>
      </c>
      <c r="D284" s="77">
        <f t="shared" si="249"/>
        <v>0</v>
      </c>
      <c r="E284" s="77"/>
      <c r="F284" s="77">
        <f t="shared" si="250"/>
        <v>0</v>
      </c>
      <c r="G284" s="74"/>
      <c r="H284" s="74"/>
      <c r="I284" s="74"/>
      <c r="J284" s="74"/>
      <c r="K284" s="74"/>
      <c r="L284" s="74"/>
      <c r="M284" s="74"/>
      <c r="N284" s="74"/>
      <c r="O284" s="73"/>
      <c r="P284" s="74"/>
      <c r="Q284" s="74"/>
      <c r="R284" s="74"/>
      <c r="S284" s="74"/>
      <c r="T284" s="74"/>
      <c r="U284" s="74"/>
      <c r="V284" s="74"/>
      <c r="W284" s="73"/>
      <c r="X284" s="74"/>
      <c r="Y284" s="74"/>
      <c r="Z284" s="74"/>
      <c r="AA284" s="74"/>
      <c r="AB284" s="74"/>
      <c r="AC284" s="74"/>
      <c r="AD284" s="74"/>
      <c r="AE284" s="73"/>
      <c r="AF284" s="74"/>
      <c r="AG284" s="74"/>
      <c r="AH284" s="74"/>
      <c r="AI284" s="73"/>
      <c r="AJ284" s="74"/>
      <c r="AK284" s="74"/>
      <c r="AL284" s="74"/>
      <c r="AM284" s="73"/>
      <c r="AN284" s="74"/>
      <c r="AO284" s="74"/>
      <c r="AP284" s="74"/>
      <c r="AQ284" s="74"/>
      <c r="AR284" s="74"/>
      <c r="AS284" s="74"/>
      <c r="AT284" s="74"/>
      <c r="AU284" s="74"/>
      <c r="AV284" s="74"/>
      <c r="AW284" s="74"/>
      <c r="AX284" s="74"/>
      <c r="AY284" s="74"/>
      <c r="AZ284" s="74"/>
      <c r="BA284" s="74"/>
      <c r="BB284" s="74"/>
      <c r="BC284" s="74"/>
      <c r="BD284" s="74"/>
      <c r="BE284" s="74"/>
      <c r="BF284" s="74"/>
      <c r="BG284" s="74"/>
      <c r="BH284" s="74"/>
      <c r="BI284" s="74"/>
      <c r="BJ284" s="74"/>
      <c r="BK284" s="74"/>
      <c r="BL284" s="74"/>
      <c r="BM284" s="74"/>
      <c r="BN284" s="74"/>
      <c r="BO284" s="74"/>
      <c r="BP284" s="74"/>
      <c r="BQ284" s="74"/>
      <c r="BR284" s="74"/>
      <c r="BS284" s="73"/>
      <c r="BT284" s="74"/>
      <c r="BU284" s="74"/>
      <c r="BV284" s="74"/>
      <c r="BW284" s="73"/>
      <c r="BX284" s="74"/>
      <c r="BY284" s="74"/>
      <c r="BZ284" s="74"/>
      <c r="CA284" s="73"/>
      <c r="CB284" s="74"/>
      <c r="CC284" s="74"/>
      <c r="CD284" s="74"/>
      <c r="CE284" s="73"/>
    </row>
    <row r="285" spans="1:83" x14ac:dyDescent="0.25">
      <c r="A285" s="16" t="s">
        <v>425</v>
      </c>
      <c r="B285" s="77">
        <f t="shared" si="247"/>
        <v>567.70000000000005</v>
      </c>
      <c r="C285" s="77">
        <f t="shared" si="248"/>
        <v>567.70000000000005</v>
      </c>
      <c r="D285" s="77">
        <f t="shared" si="249"/>
        <v>567.70000000000005</v>
      </c>
      <c r="E285" s="77"/>
      <c r="F285" s="77">
        <f t="shared" si="250"/>
        <v>47.59695</v>
      </c>
      <c r="G285" s="74">
        <f t="shared" si="246"/>
        <v>8.3841729786859247</v>
      </c>
      <c r="H285" s="74"/>
      <c r="I285" s="74"/>
      <c r="J285" s="74"/>
      <c r="K285" s="74"/>
      <c r="L285" s="74"/>
      <c r="M285" s="74"/>
      <c r="N285" s="74"/>
      <c r="O285" s="73"/>
      <c r="P285" s="74"/>
      <c r="Q285" s="74"/>
      <c r="R285" s="74"/>
      <c r="S285" s="74"/>
      <c r="T285" s="74"/>
      <c r="U285" s="74"/>
      <c r="V285" s="74"/>
      <c r="W285" s="73"/>
      <c r="X285" s="74"/>
      <c r="Y285" s="74"/>
      <c r="Z285" s="74"/>
      <c r="AA285" s="74"/>
      <c r="AB285" s="74"/>
      <c r="AC285" s="74"/>
      <c r="AD285" s="74"/>
      <c r="AE285" s="73"/>
      <c r="AF285" s="74"/>
      <c r="AG285" s="74"/>
      <c r="AH285" s="74"/>
      <c r="AI285" s="73"/>
      <c r="AJ285" s="74"/>
      <c r="AK285" s="74"/>
      <c r="AL285" s="74"/>
      <c r="AM285" s="73"/>
      <c r="AN285" s="74"/>
      <c r="AO285" s="74"/>
      <c r="AP285" s="74"/>
      <c r="AQ285" s="74"/>
      <c r="AR285" s="74"/>
      <c r="AS285" s="74"/>
      <c r="AT285" s="74"/>
      <c r="AU285" s="74"/>
      <c r="AV285" s="74"/>
      <c r="AW285" s="74"/>
      <c r="AX285" s="74"/>
      <c r="AY285" s="74"/>
      <c r="AZ285" s="74"/>
      <c r="BA285" s="74"/>
      <c r="BB285" s="74"/>
      <c r="BC285" s="74"/>
      <c r="BD285" s="74"/>
      <c r="BE285" s="74"/>
      <c r="BF285" s="74"/>
      <c r="BG285" s="74"/>
      <c r="BH285" s="74"/>
      <c r="BI285" s="74"/>
      <c r="BJ285" s="74"/>
      <c r="BK285" s="74"/>
      <c r="BL285" s="74">
        <v>567.70000000000005</v>
      </c>
      <c r="BM285" s="74">
        <v>567.70000000000005</v>
      </c>
      <c r="BN285" s="74">
        <v>47.59695</v>
      </c>
      <c r="BO285" s="74">
        <f t="shared" si="263"/>
        <v>8.3841729786859247</v>
      </c>
      <c r="BP285" s="74"/>
      <c r="BQ285" s="74"/>
      <c r="BR285" s="74"/>
      <c r="BS285" s="73"/>
      <c r="BT285" s="74"/>
      <c r="BU285" s="74"/>
      <c r="BV285" s="74"/>
      <c r="BW285" s="73"/>
      <c r="BX285" s="74"/>
      <c r="BY285" s="74"/>
      <c r="BZ285" s="74"/>
      <c r="CA285" s="73"/>
      <c r="CB285" s="74"/>
      <c r="CC285" s="74"/>
      <c r="CD285" s="74"/>
      <c r="CE285" s="73"/>
    </row>
    <row r="286" spans="1:83" s="5" customFormat="1" ht="31.5" x14ac:dyDescent="0.25">
      <c r="A286" s="80" t="s">
        <v>258</v>
      </c>
      <c r="B286" s="76">
        <f t="shared" si="247"/>
        <v>822380.10000000009</v>
      </c>
      <c r="C286" s="76">
        <f t="shared" si="248"/>
        <v>879486.80000000016</v>
      </c>
      <c r="D286" s="76">
        <f t="shared" si="249"/>
        <v>879486.80000000016</v>
      </c>
      <c r="E286" s="76"/>
      <c r="F286" s="76">
        <f t="shared" si="250"/>
        <v>166345.88580000002</v>
      </c>
      <c r="G286" s="72">
        <f t="shared" si="246"/>
        <v>18.9139718526759</v>
      </c>
      <c r="H286" s="72">
        <f>SUM(H287:H295)</f>
        <v>5749.4</v>
      </c>
      <c r="I286" s="72">
        <f>SUM(I287:I295)</f>
        <v>69773.8</v>
      </c>
      <c r="J286" s="72">
        <f>SUM(J287:J295)</f>
        <v>9178.2084099999993</v>
      </c>
      <c r="K286" s="72">
        <f>J286/I286*100</f>
        <v>13.154233265208429</v>
      </c>
      <c r="L286" s="72">
        <f>SUM(L287:L295)</f>
        <v>10.9</v>
      </c>
      <c r="M286" s="72">
        <f>SUM(M287:M295)</f>
        <v>33.9</v>
      </c>
      <c r="N286" s="72">
        <f>SUM(N287:N295)</f>
        <v>0.96045000000000003</v>
      </c>
      <c r="O286" s="72">
        <f>N286/M286*100</f>
        <v>2.8331858407079649</v>
      </c>
      <c r="P286" s="72">
        <f>SUM(P287:P295)</f>
        <v>220.9</v>
      </c>
      <c r="Q286" s="72"/>
      <c r="R286" s="72"/>
      <c r="S286" s="72"/>
      <c r="T286" s="72">
        <f>SUM(T287:T295)</f>
        <v>528.29999999999995</v>
      </c>
      <c r="U286" s="72">
        <f>SUM(U287:U295)</f>
        <v>528.29999999999995</v>
      </c>
      <c r="V286" s="72">
        <f>SUM(V287:V295)</f>
        <v>101.34663999999999</v>
      </c>
      <c r="W286" s="72">
        <f>V286/U286*100</f>
        <v>19.18353965549877</v>
      </c>
      <c r="X286" s="72">
        <f>SUM(X287:X295)</f>
        <v>286.89999999999998</v>
      </c>
      <c r="Y286" s="72">
        <f>SUM(Y287:Y295)</f>
        <v>245.2</v>
      </c>
      <c r="Z286" s="72">
        <f>SUM(Z287:Z295)</f>
        <v>59.391480000000001</v>
      </c>
      <c r="AA286" s="72">
        <f>Z286/Y286*100</f>
        <v>24.221647634584016</v>
      </c>
      <c r="AB286" s="72">
        <f>SUM(AB287:AB295)</f>
        <v>7285.2</v>
      </c>
      <c r="AC286" s="72">
        <f>SUM(AC287:AC295)</f>
        <v>607.1</v>
      </c>
      <c r="AD286" s="72">
        <f>SUM(AD287:AD295)</f>
        <v>169.69773000000001</v>
      </c>
      <c r="AE286" s="72">
        <f>AD286/AC286*100</f>
        <v>27.952187448525777</v>
      </c>
      <c r="AF286" s="72">
        <f>SUM(AF287:AF295)</f>
        <v>91671.9</v>
      </c>
      <c r="AG286" s="72">
        <f>SUM(AG287:AG295)</f>
        <v>91671.9</v>
      </c>
      <c r="AH286" s="72">
        <f>SUM(AH287:AH295)</f>
        <v>17211.699519999998</v>
      </c>
      <c r="AI286" s="72">
        <f>AH286/AG286*100</f>
        <v>18.77532757584385</v>
      </c>
      <c r="AJ286" s="72">
        <f>SUM(AJ287:AJ295)</f>
        <v>654551.69999999995</v>
      </c>
      <c r="AK286" s="72">
        <f>SUM(AK287:AK295)</f>
        <v>654551.69999999995</v>
      </c>
      <c r="AL286" s="72">
        <f>SUM(AL287:AL295)</f>
        <v>125399.37973999999</v>
      </c>
      <c r="AM286" s="72">
        <f>AL286/AK286*100</f>
        <v>19.158055771606737</v>
      </c>
      <c r="AN286" s="72">
        <f>SUM(AN287:AN295)</f>
        <v>3480.6</v>
      </c>
      <c r="AO286" s="72">
        <f>SUM(AO287:AO295)</f>
        <v>3480.6</v>
      </c>
      <c r="AP286" s="72">
        <f>SUM(AP287:AP295)</f>
        <v>498.59479999999996</v>
      </c>
      <c r="AQ286" s="71">
        <f>AP286/AO286*100</f>
        <v>14.324966959719587</v>
      </c>
      <c r="AR286" s="72">
        <f t="shared" ref="AR286" si="264">SUM(AR287:AR295)</f>
        <v>0</v>
      </c>
      <c r="AS286" s="72">
        <f t="shared" ref="AS286:BF286" si="265">SUM(AS287:AS295)</f>
        <v>0</v>
      </c>
      <c r="AT286" s="72">
        <f t="shared" si="265"/>
        <v>0</v>
      </c>
      <c r="AU286" s="72">
        <f t="shared" si="265"/>
        <v>0</v>
      </c>
      <c r="AV286" s="72">
        <f t="shared" ref="AV286" si="266">SUM(AV287:AV295)</f>
        <v>2088.4</v>
      </c>
      <c r="AW286" s="72">
        <f t="shared" si="265"/>
        <v>2088.4</v>
      </c>
      <c r="AX286" s="72">
        <f t="shared" si="265"/>
        <v>374.28896999999995</v>
      </c>
      <c r="AY286" s="72">
        <f t="shared" si="265"/>
        <v>17.922283566366591</v>
      </c>
      <c r="AZ286" s="72">
        <f t="shared" ref="AZ286" si="267">SUM(AZ287:AZ295)</f>
        <v>696.1</v>
      </c>
      <c r="BA286" s="72">
        <f t="shared" si="265"/>
        <v>696.1</v>
      </c>
      <c r="BB286" s="72">
        <f t="shared" si="265"/>
        <v>147.6405</v>
      </c>
      <c r="BC286" s="72">
        <f t="shared" si="265"/>
        <v>21.209668151127712</v>
      </c>
      <c r="BD286" s="72">
        <f t="shared" ref="BD286" si="268">SUM(BD287:BD295)</f>
        <v>3762.9</v>
      </c>
      <c r="BE286" s="72">
        <f t="shared" si="265"/>
        <v>3762.9</v>
      </c>
      <c r="BF286" s="72">
        <f t="shared" si="265"/>
        <v>940.8</v>
      </c>
      <c r="BG286" s="72">
        <f>BF286/BE286*100</f>
        <v>25.001993143586059</v>
      </c>
      <c r="BH286" s="72">
        <f t="shared" ref="BH286" si="269">SUM(BH287:BH295)</f>
        <v>0</v>
      </c>
      <c r="BI286" s="72">
        <f t="shared" ref="BI286:BN286" si="270">SUM(BI287:BI295)</f>
        <v>0</v>
      </c>
      <c r="BJ286" s="72">
        <f t="shared" si="270"/>
        <v>0</v>
      </c>
      <c r="BK286" s="72">
        <f t="shared" si="270"/>
        <v>0</v>
      </c>
      <c r="BL286" s="72">
        <v>3860.3999999999996</v>
      </c>
      <c r="BM286" s="72">
        <f t="shared" si="270"/>
        <v>3860.3999999999996</v>
      </c>
      <c r="BN286" s="72">
        <f t="shared" si="270"/>
        <v>614.95456000000001</v>
      </c>
      <c r="BO286" s="71">
        <f t="shared" si="263"/>
        <v>15.929814526992022</v>
      </c>
      <c r="BP286" s="72">
        <f>SUM(BP287:BP295)</f>
        <v>46484.3</v>
      </c>
      <c r="BQ286" s="72">
        <f>SUM(BQ287:BQ295)</f>
        <v>46484.3</v>
      </c>
      <c r="BR286" s="72">
        <f>SUM(BR287:BR295)</f>
        <v>11621.075000000001</v>
      </c>
      <c r="BS286" s="72">
        <f>BR286/BQ286*100</f>
        <v>25</v>
      </c>
      <c r="BT286" s="72">
        <f>SUM(BT287:BT295)</f>
        <v>1638.3</v>
      </c>
      <c r="BU286" s="72">
        <f>SUM(BU287:BU295)</f>
        <v>1638.3</v>
      </c>
      <c r="BV286" s="72">
        <f>SUM(BV287:BV295)</f>
        <v>27.847999999999999</v>
      </c>
      <c r="BW286" s="72">
        <f>BV286/BU286*100</f>
        <v>1.69981077946652</v>
      </c>
      <c r="BX286" s="72">
        <f>SUM(BX287:BX295)</f>
        <v>63.9</v>
      </c>
      <c r="BY286" s="72">
        <f>SUM(BY287:BY295)</f>
        <v>63.9</v>
      </c>
      <c r="BZ286" s="72">
        <f>SUM(BZ287:BZ295)</f>
        <v>0</v>
      </c>
      <c r="CA286" s="72">
        <f>BZ286/BY286*100</f>
        <v>0</v>
      </c>
      <c r="CB286" s="72"/>
      <c r="CC286" s="72"/>
      <c r="CD286" s="72"/>
      <c r="CE286" s="72"/>
    </row>
    <row r="287" spans="1:83" ht="18" customHeight="1" x14ac:dyDescent="0.25">
      <c r="A287" s="16" t="s">
        <v>200</v>
      </c>
      <c r="B287" s="77">
        <f t="shared" si="247"/>
        <v>818519.70000000007</v>
      </c>
      <c r="C287" s="77">
        <f t="shared" si="248"/>
        <v>875626.40000000014</v>
      </c>
      <c r="D287" s="77">
        <f t="shared" si="249"/>
        <v>875626.40000000014</v>
      </c>
      <c r="E287" s="77"/>
      <c r="F287" s="77">
        <f t="shared" si="250"/>
        <v>165730.93124000001</v>
      </c>
      <c r="G287" s="73">
        <f t="shared" si="246"/>
        <v>18.92712819531252</v>
      </c>
      <c r="H287" s="68">
        <v>5749.4</v>
      </c>
      <c r="I287" s="68">
        <v>69773.8</v>
      </c>
      <c r="J287" s="68">
        <v>9178.2084099999993</v>
      </c>
      <c r="K287" s="73">
        <f>J287/I287*100</f>
        <v>13.154233265208429</v>
      </c>
      <c r="L287" s="73">
        <v>10.9</v>
      </c>
      <c r="M287" s="73">
        <v>33.9</v>
      </c>
      <c r="N287" s="73">
        <v>0.96045000000000003</v>
      </c>
      <c r="O287" s="73">
        <f>N287/M287*100</f>
        <v>2.8331858407079649</v>
      </c>
      <c r="P287" s="73">
        <v>220.9</v>
      </c>
      <c r="Q287" s="73"/>
      <c r="R287" s="73"/>
      <c r="S287" s="73"/>
      <c r="T287" s="73">
        <v>528.29999999999995</v>
      </c>
      <c r="U287" s="73">
        <v>528.29999999999995</v>
      </c>
      <c r="V287" s="73">
        <v>101.34663999999999</v>
      </c>
      <c r="W287" s="73">
        <f>V287/U287*100</f>
        <v>19.18353965549877</v>
      </c>
      <c r="X287" s="73">
        <v>286.89999999999998</v>
      </c>
      <c r="Y287" s="73">
        <v>245.2</v>
      </c>
      <c r="Z287" s="73">
        <v>59.391480000000001</v>
      </c>
      <c r="AA287" s="73">
        <f>Z287/Y287*100</f>
        <v>24.221647634584016</v>
      </c>
      <c r="AB287" s="73">
        <v>7285.2</v>
      </c>
      <c r="AC287" s="73">
        <v>607.1</v>
      </c>
      <c r="AD287" s="73">
        <v>169.69773000000001</v>
      </c>
      <c r="AE287" s="73">
        <f>AD287/AC287*100</f>
        <v>27.952187448525777</v>
      </c>
      <c r="AF287" s="73">
        <v>91671.9</v>
      </c>
      <c r="AG287" s="73">
        <v>91671.9</v>
      </c>
      <c r="AH287" s="73">
        <v>17211.699519999998</v>
      </c>
      <c r="AI287" s="73">
        <f>AH287/AG287*100</f>
        <v>18.77532757584385</v>
      </c>
      <c r="AJ287" s="73">
        <v>654551.69999999995</v>
      </c>
      <c r="AK287" s="73">
        <v>654551.69999999995</v>
      </c>
      <c r="AL287" s="73">
        <v>125399.37973999999</v>
      </c>
      <c r="AM287" s="73">
        <f>AL287/AK287*100</f>
        <v>19.158055771606737</v>
      </c>
      <c r="AN287" s="73">
        <v>3480.6</v>
      </c>
      <c r="AO287" s="73">
        <v>3480.6</v>
      </c>
      <c r="AP287" s="73">
        <v>498.59479999999996</v>
      </c>
      <c r="AQ287" s="74">
        <f>AP287/AO287*100</f>
        <v>14.324966959719587</v>
      </c>
      <c r="AR287" s="74"/>
      <c r="AS287" s="74"/>
      <c r="AT287" s="73"/>
      <c r="AU287" s="73"/>
      <c r="AV287" s="73">
        <v>2088.4</v>
      </c>
      <c r="AW287" s="73">
        <v>2088.4</v>
      </c>
      <c r="AX287" s="73">
        <v>374.28896999999995</v>
      </c>
      <c r="AY287" s="73">
        <f>AX287/AW287*100</f>
        <v>17.922283566366591</v>
      </c>
      <c r="AZ287" s="73">
        <v>696.1</v>
      </c>
      <c r="BA287" s="73">
        <v>696.1</v>
      </c>
      <c r="BB287" s="73">
        <v>147.6405</v>
      </c>
      <c r="BC287" s="73">
        <f>BB287/BA287*100</f>
        <v>21.209668151127712</v>
      </c>
      <c r="BD287" s="73">
        <v>3762.9</v>
      </c>
      <c r="BE287" s="73">
        <v>3762.9</v>
      </c>
      <c r="BF287" s="73">
        <v>940.8</v>
      </c>
      <c r="BG287" s="73">
        <f>BF287/BE287*100</f>
        <v>25.001993143586059</v>
      </c>
      <c r="BH287" s="73"/>
      <c r="BI287" s="73"/>
      <c r="BJ287" s="73"/>
      <c r="BK287" s="73"/>
      <c r="BL287" s="73"/>
      <c r="BM287" s="73"/>
      <c r="BN287" s="73"/>
      <c r="BO287" s="74"/>
      <c r="BP287" s="73">
        <v>46484.3</v>
      </c>
      <c r="BQ287" s="73">
        <v>46484.3</v>
      </c>
      <c r="BR287" s="73">
        <v>11621.075000000001</v>
      </c>
      <c r="BS287" s="73">
        <f>BR287/BQ287*100</f>
        <v>25</v>
      </c>
      <c r="BT287" s="73">
        <v>1638.3</v>
      </c>
      <c r="BU287" s="73">
        <v>1638.3</v>
      </c>
      <c r="BV287" s="73">
        <v>27.847999999999999</v>
      </c>
      <c r="BW287" s="73">
        <f>BV287/BU287*100</f>
        <v>1.69981077946652</v>
      </c>
      <c r="BX287" s="73">
        <v>63.9</v>
      </c>
      <c r="BY287" s="73">
        <v>63.9</v>
      </c>
      <c r="BZ287" s="73">
        <v>0</v>
      </c>
      <c r="CA287" s="73">
        <f>BZ287/BY287*100</f>
        <v>0</v>
      </c>
      <c r="CB287" s="73"/>
      <c r="CC287" s="73"/>
      <c r="CD287" s="73"/>
      <c r="CE287" s="73"/>
    </row>
    <row r="288" spans="1:83" x14ac:dyDescent="0.25">
      <c r="A288" s="16" t="s">
        <v>428</v>
      </c>
      <c r="B288" s="77">
        <f t="shared" si="247"/>
        <v>567.70000000000005</v>
      </c>
      <c r="C288" s="77">
        <f t="shared" si="248"/>
        <v>567.70000000000005</v>
      </c>
      <c r="D288" s="77">
        <f t="shared" si="249"/>
        <v>567.70000000000005</v>
      </c>
      <c r="E288" s="77"/>
      <c r="F288" s="77">
        <f t="shared" si="250"/>
        <v>100.28646999999999</v>
      </c>
      <c r="G288" s="74">
        <f t="shared" si="246"/>
        <v>17.665398978333624</v>
      </c>
      <c r="H288" s="74"/>
      <c r="I288" s="74"/>
      <c r="J288" s="74"/>
      <c r="K288" s="74"/>
      <c r="L288" s="74"/>
      <c r="M288" s="74"/>
      <c r="N288" s="74"/>
      <c r="O288" s="74"/>
      <c r="P288" s="74"/>
      <c r="Q288" s="74"/>
      <c r="R288" s="74"/>
      <c r="S288" s="74"/>
      <c r="T288" s="74"/>
      <c r="U288" s="74"/>
      <c r="V288" s="74"/>
      <c r="W288" s="74"/>
      <c r="X288" s="74"/>
      <c r="Y288" s="74"/>
      <c r="Z288" s="74"/>
      <c r="AA288" s="73"/>
      <c r="AB288" s="74"/>
      <c r="AC288" s="74"/>
      <c r="AD288" s="74"/>
      <c r="AE288" s="74"/>
      <c r="AF288" s="74"/>
      <c r="AG288" s="74"/>
      <c r="AH288" s="74"/>
      <c r="AI288" s="74"/>
      <c r="AJ288" s="74"/>
      <c r="AK288" s="74"/>
      <c r="AL288" s="74"/>
      <c r="AM288" s="74"/>
      <c r="AN288" s="74"/>
      <c r="AO288" s="74"/>
      <c r="AP288" s="74"/>
      <c r="AQ288" s="74"/>
      <c r="AR288" s="74"/>
      <c r="AS288" s="74"/>
      <c r="AT288" s="74"/>
      <c r="AU288" s="74"/>
      <c r="AV288" s="74"/>
      <c r="AW288" s="74"/>
      <c r="AX288" s="74"/>
      <c r="AY288" s="74"/>
      <c r="AZ288" s="74"/>
      <c r="BA288" s="74"/>
      <c r="BB288" s="74"/>
      <c r="BC288" s="74"/>
      <c r="BD288" s="74"/>
      <c r="BE288" s="74"/>
      <c r="BF288" s="74"/>
      <c r="BG288" s="73"/>
      <c r="BH288" s="74"/>
      <c r="BI288" s="74"/>
      <c r="BJ288" s="74"/>
      <c r="BK288" s="74"/>
      <c r="BL288" s="74">
        <v>567.70000000000005</v>
      </c>
      <c r="BM288" s="74">
        <v>567.70000000000005</v>
      </c>
      <c r="BN288" s="74">
        <v>100.28646999999999</v>
      </c>
      <c r="BO288" s="74">
        <f t="shared" ref="BO288:BO296" si="271">BN288/BM288*100</f>
        <v>17.665398978333624</v>
      </c>
      <c r="BP288" s="74"/>
      <c r="BQ288" s="74"/>
      <c r="BR288" s="74"/>
      <c r="BS288" s="74"/>
      <c r="BT288" s="74"/>
      <c r="BU288" s="74"/>
      <c r="BV288" s="74"/>
      <c r="BW288" s="73"/>
      <c r="BX288" s="74"/>
      <c r="BY288" s="74"/>
      <c r="BZ288" s="74"/>
      <c r="CA288" s="73"/>
      <c r="CB288" s="74"/>
      <c r="CC288" s="74"/>
      <c r="CD288" s="74"/>
      <c r="CE288" s="73"/>
    </row>
    <row r="289" spans="1:83" x14ac:dyDescent="0.25">
      <c r="A289" s="16" t="s">
        <v>255</v>
      </c>
      <c r="B289" s="77">
        <f t="shared" si="247"/>
        <v>567.70000000000005</v>
      </c>
      <c r="C289" s="77">
        <f t="shared" si="248"/>
        <v>567.70000000000005</v>
      </c>
      <c r="D289" s="77">
        <f t="shared" si="249"/>
        <v>567.70000000000005</v>
      </c>
      <c r="E289" s="77"/>
      <c r="F289" s="77">
        <f t="shared" si="250"/>
        <v>110.42638000000001</v>
      </c>
      <c r="G289" s="74">
        <f t="shared" si="246"/>
        <v>19.451537784040866</v>
      </c>
      <c r="H289" s="74"/>
      <c r="I289" s="74"/>
      <c r="J289" s="74"/>
      <c r="K289" s="74"/>
      <c r="L289" s="74"/>
      <c r="M289" s="74"/>
      <c r="N289" s="74"/>
      <c r="O289" s="74"/>
      <c r="P289" s="74"/>
      <c r="Q289" s="74"/>
      <c r="R289" s="74"/>
      <c r="S289" s="74"/>
      <c r="T289" s="74"/>
      <c r="U289" s="74"/>
      <c r="V289" s="74"/>
      <c r="W289" s="74"/>
      <c r="X289" s="74"/>
      <c r="Y289" s="74"/>
      <c r="Z289" s="74"/>
      <c r="AA289" s="73"/>
      <c r="AB289" s="74"/>
      <c r="AC289" s="74"/>
      <c r="AD289" s="74"/>
      <c r="AE289" s="74"/>
      <c r="AF289" s="74"/>
      <c r="AG289" s="74"/>
      <c r="AH289" s="74"/>
      <c r="AI289" s="74"/>
      <c r="AJ289" s="74"/>
      <c r="AK289" s="74"/>
      <c r="AL289" s="74"/>
      <c r="AM289" s="74"/>
      <c r="AN289" s="74"/>
      <c r="AO289" s="74"/>
      <c r="AP289" s="74"/>
      <c r="AQ289" s="74"/>
      <c r="AR289" s="74"/>
      <c r="AS289" s="74"/>
      <c r="AT289" s="74"/>
      <c r="AU289" s="74"/>
      <c r="AV289" s="74"/>
      <c r="AW289" s="74"/>
      <c r="AX289" s="74"/>
      <c r="AY289" s="74"/>
      <c r="AZ289" s="74"/>
      <c r="BA289" s="74"/>
      <c r="BB289" s="74"/>
      <c r="BC289" s="74"/>
      <c r="BD289" s="74"/>
      <c r="BE289" s="74"/>
      <c r="BF289" s="74"/>
      <c r="BG289" s="73"/>
      <c r="BH289" s="74"/>
      <c r="BI289" s="74"/>
      <c r="BJ289" s="74"/>
      <c r="BK289" s="74"/>
      <c r="BL289" s="74">
        <v>567.70000000000005</v>
      </c>
      <c r="BM289" s="74">
        <v>567.70000000000005</v>
      </c>
      <c r="BN289" s="74">
        <v>110.42638000000001</v>
      </c>
      <c r="BO289" s="74">
        <f t="shared" si="271"/>
        <v>19.451537784040866</v>
      </c>
      <c r="BP289" s="74"/>
      <c r="BQ289" s="74"/>
      <c r="BR289" s="74"/>
      <c r="BS289" s="74"/>
      <c r="BT289" s="74"/>
      <c r="BU289" s="74"/>
      <c r="BV289" s="74"/>
      <c r="BW289" s="73"/>
      <c r="BX289" s="74"/>
      <c r="BY289" s="74"/>
      <c r="BZ289" s="74"/>
      <c r="CA289" s="73"/>
      <c r="CB289" s="74"/>
      <c r="CC289" s="74"/>
      <c r="CD289" s="74"/>
      <c r="CE289" s="73"/>
    </row>
    <row r="290" spans="1:83" x14ac:dyDescent="0.25">
      <c r="A290" s="16" t="s">
        <v>256</v>
      </c>
      <c r="B290" s="77">
        <f t="shared" si="247"/>
        <v>227.1</v>
      </c>
      <c r="C290" s="77">
        <f t="shared" si="248"/>
        <v>227.1</v>
      </c>
      <c r="D290" s="77">
        <f t="shared" si="249"/>
        <v>227.1</v>
      </c>
      <c r="E290" s="77"/>
      <c r="F290" s="77">
        <f t="shared" si="250"/>
        <v>32.81812</v>
      </c>
      <c r="G290" s="74">
        <f t="shared" si="246"/>
        <v>14.450955526199913</v>
      </c>
      <c r="H290" s="74"/>
      <c r="I290" s="74"/>
      <c r="J290" s="74"/>
      <c r="K290" s="74"/>
      <c r="L290" s="74"/>
      <c r="M290" s="74"/>
      <c r="N290" s="74"/>
      <c r="O290" s="74"/>
      <c r="P290" s="74"/>
      <c r="Q290" s="74"/>
      <c r="R290" s="74"/>
      <c r="S290" s="74"/>
      <c r="T290" s="74"/>
      <c r="U290" s="74"/>
      <c r="V290" s="74"/>
      <c r="W290" s="74"/>
      <c r="X290" s="74"/>
      <c r="Y290" s="74"/>
      <c r="Z290" s="74"/>
      <c r="AA290" s="73"/>
      <c r="AB290" s="74"/>
      <c r="AC290" s="74"/>
      <c r="AD290" s="74"/>
      <c r="AE290" s="74"/>
      <c r="AF290" s="74"/>
      <c r="AG290" s="74"/>
      <c r="AH290" s="74"/>
      <c r="AI290" s="74"/>
      <c r="AJ290" s="74"/>
      <c r="AK290" s="74"/>
      <c r="AL290" s="74"/>
      <c r="AM290" s="74"/>
      <c r="AN290" s="74"/>
      <c r="AO290" s="74"/>
      <c r="AP290" s="74"/>
      <c r="AQ290" s="74"/>
      <c r="AR290" s="74"/>
      <c r="AS290" s="74"/>
      <c r="AT290" s="74"/>
      <c r="AU290" s="74"/>
      <c r="AV290" s="74"/>
      <c r="AW290" s="74"/>
      <c r="AX290" s="74"/>
      <c r="AY290" s="74"/>
      <c r="AZ290" s="74"/>
      <c r="BA290" s="74"/>
      <c r="BB290" s="74"/>
      <c r="BC290" s="74"/>
      <c r="BD290" s="74"/>
      <c r="BE290" s="74"/>
      <c r="BF290" s="74"/>
      <c r="BG290" s="73"/>
      <c r="BH290" s="74"/>
      <c r="BI290" s="74"/>
      <c r="BJ290" s="74"/>
      <c r="BK290" s="74"/>
      <c r="BL290" s="74">
        <v>227.1</v>
      </c>
      <c r="BM290" s="74">
        <v>227.1</v>
      </c>
      <c r="BN290" s="74">
        <v>32.81812</v>
      </c>
      <c r="BO290" s="74">
        <f t="shared" si="271"/>
        <v>14.450955526199913</v>
      </c>
      <c r="BP290" s="74"/>
      <c r="BQ290" s="74"/>
      <c r="BR290" s="74"/>
      <c r="BS290" s="74"/>
      <c r="BT290" s="74"/>
      <c r="BU290" s="74"/>
      <c r="BV290" s="74"/>
      <c r="BW290" s="73"/>
      <c r="BX290" s="74"/>
      <c r="BY290" s="74"/>
      <c r="BZ290" s="74"/>
      <c r="CA290" s="73"/>
      <c r="CB290" s="74"/>
      <c r="CC290" s="74"/>
      <c r="CD290" s="74"/>
      <c r="CE290" s="73"/>
    </row>
    <row r="291" spans="1:83" x14ac:dyDescent="0.25">
      <c r="A291" s="16" t="s">
        <v>495</v>
      </c>
      <c r="B291" s="77">
        <f t="shared" si="247"/>
        <v>567.70000000000005</v>
      </c>
      <c r="C291" s="77">
        <f t="shared" si="248"/>
        <v>567.70000000000005</v>
      </c>
      <c r="D291" s="77">
        <f t="shared" si="249"/>
        <v>567.70000000000005</v>
      </c>
      <c r="E291" s="77"/>
      <c r="F291" s="77">
        <f t="shared" si="250"/>
        <v>82.091820000000013</v>
      </c>
      <c r="G291" s="74">
        <f t="shared" si="246"/>
        <v>14.460422758499208</v>
      </c>
      <c r="H291" s="74"/>
      <c r="I291" s="74"/>
      <c r="J291" s="74"/>
      <c r="K291" s="74"/>
      <c r="L291" s="74"/>
      <c r="M291" s="74"/>
      <c r="N291" s="74"/>
      <c r="O291" s="74"/>
      <c r="P291" s="74"/>
      <c r="Q291" s="74"/>
      <c r="R291" s="74"/>
      <c r="S291" s="74"/>
      <c r="T291" s="74"/>
      <c r="U291" s="74"/>
      <c r="V291" s="74"/>
      <c r="W291" s="74"/>
      <c r="X291" s="74"/>
      <c r="Y291" s="74"/>
      <c r="Z291" s="74"/>
      <c r="AA291" s="73"/>
      <c r="AB291" s="74"/>
      <c r="AC291" s="74"/>
      <c r="AD291" s="74"/>
      <c r="AE291" s="74"/>
      <c r="AF291" s="74"/>
      <c r="AG291" s="74"/>
      <c r="AH291" s="74"/>
      <c r="AI291" s="74"/>
      <c r="AJ291" s="74"/>
      <c r="AK291" s="74"/>
      <c r="AL291" s="74"/>
      <c r="AM291" s="74"/>
      <c r="AN291" s="74"/>
      <c r="AO291" s="74"/>
      <c r="AP291" s="74"/>
      <c r="AQ291" s="74"/>
      <c r="AR291" s="74"/>
      <c r="AS291" s="74"/>
      <c r="AT291" s="74"/>
      <c r="AU291" s="74"/>
      <c r="AV291" s="74"/>
      <c r="AW291" s="74"/>
      <c r="AX291" s="74"/>
      <c r="AY291" s="74"/>
      <c r="AZ291" s="74"/>
      <c r="BA291" s="74"/>
      <c r="BB291" s="74"/>
      <c r="BC291" s="74"/>
      <c r="BD291" s="74"/>
      <c r="BE291" s="74"/>
      <c r="BF291" s="74"/>
      <c r="BG291" s="73"/>
      <c r="BH291" s="74"/>
      <c r="BI291" s="74"/>
      <c r="BJ291" s="74"/>
      <c r="BK291" s="74"/>
      <c r="BL291" s="74">
        <v>567.70000000000005</v>
      </c>
      <c r="BM291" s="74">
        <v>567.70000000000005</v>
      </c>
      <c r="BN291" s="74">
        <v>82.091820000000013</v>
      </c>
      <c r="BO291" s="74">
        <f t="shared" si="271"/>
        <v>14.460422758499208</v>
      </c>
      <c r="BP291" s="74"/>
      <c r="BQ291" s="74"/>
      <c r="BR291" s="74"/>
      <c r="BS291" s="74"/>
      <c r="BT291" s="74"/>
      <c r="BU291" s="74"/>
      <c r="BV291" s="74"/>
      <c r="BW291" s="73"/>
      <c r="BX291" s="74"/>
      <c r="BY291" s="74"/>
      <c r="BZ291" s="74"/>
      <c r="CA291" s="73"/>
      <c r="CB291" s="74"/>
      <c r="CC291" s="74"/>
      <c r="CD291" s="74"/>
      <c r="CE291" s="73"/>
    </row>
    <row r="292" spans="1:83" x14ac:dyDescent="0.25">
      <c r="A292" s="16" t="s">
        <v>431</v>
      </c>
      <c r="B292" s="77">
        <f t="shared" si="247"/>
        <v>227.1</v>
      </c>
      <c r="C292" s="77">
        <f t="shared" si="248"/>
        <v>227.1</v>
      </c>
      <c r="D292" s="77">
        <f t="shared" si="249"/>
        <v>227.1</v>
      </c>
      <c r="E292" s="77"/>
      <c r="F292" s="77">
        <f t="shared" si="250"/>
        <v>34.304580000000001</v>
      </c>
      <c r="G292" s="74">
        <f t="shared" ref="G292:G307" si="272">F292/C292*100</f>
        <v>15.105495376486131</v>
      </c>
      <c r="H292" s="74"/>
      <c r="I292" s="74"/>
      <c r="J292" s="74"/>
      <c r="K292" s="74"/>
      <c r="L292" s="74"/>
      <c r="M292" s="74"/>
      <c r="N292" s="74"/>
      <c r="O292" s="74"/>
      <c r="P292" s="74"/>
      <c r="Q292" s="74"/>
      <c r="R292" s="74"/>
      <c r="S292" s="74"/>
      <c r="T292" s="74"/>
      <c r="U292" s="74"/>
      <c r="V292" s="74"/>
      <c r="W292" s="74"/>
      <c r="X292" s="74"/>
      <c r="Y292" s="74"/>
      <c r="Z292" s="74"/>
      <c r="AA292" s="73"/>
      <c r="AB292" s="74"/>
      <c r="AC292" s="74"/>
      <c r="AD292" s="74"/>
      <c r="AE292" s="74"/>
      <c r="AF292" s="74"/>
      <c r="AG292" s="74"/>
      <c r="AH292" s="74"/>
      <c r="AI292" s="74"/>
      <c r="AJ292" s="74"/>
      <c r="AK292" s="74"/>
      <c r="AL292" s="74"/>
      <c r="AM292" s="74"/>
      <c r="AN292" s="74"/>
      <c r="AO292" s="74"/>
      <c r="AP292" s="74"/>
      <c r="AQ292" s="74"/>
      <c r="AR292" s="74"/>
      <c r="AS292" s="74"/>
      <c r="AT292" s="74"/>
      <c r="AU292" s="74"/>
      <c r="AV292" s="74"/>
      <c r="AW292" s="74"/>
      <c r="AX292" s="74"/>
      <c r="AY292" s="74"/>
      <c r="AZ292" s="74"/>
      <c r="BA292" s="74"/>
      <c r="BB292" s="74"/>
      <c r="BC292" s="74"/>
      <c r="BD292" s="74"/>
      <c r="BE292" s="74"/>
      <c r="BF292" s="74"/>
      <c r="BG292" s="73"/>
      <c r="BH292" s="74"/>
      <c r="BI292" s="74"/>
      <c r="BJ292" s="74"/>
      <c r="BK292" s="74"/>
      <c r="BL292" s="74">
        <v>227.1</v>
      </c>
      <c r="BM292" s="74">
        <v>227.1</v>
      </c>
      <c r="BN292" s="74">
        <v>34.304580000000001</v>
      </c>
      <c r="BO292" s="74">
        <f t="shared" si="271"/>
        <v>15.105495376486131</v>
      </c>
      <c r="BP292" s="74"/>
      <c r="BQ292" s="74"/>
      <c r="BR292" s="74"/>
      <c r="BS292" s="74"/>
      <c r="BT292" s="74"/>
      <c r="BU292" s="74"/>
      <c r="BV292" s="74"/>
      <c r="BW292" s="73"/>
      <c r="BX292" s="74"/>
      <c r="BY292" s="74"/>
      <c r="BZ292" s="74"/>
      <c r="CA292" s="73"/>
      <c r="CB292" s="74"/>
      <c r="CC292" s="74"/>
      <c r="CD292" s="74"/>
      <c r="CE292" s="73"/>
    </row>
    <row r="293" spans="1:83" x14ac:dyDescent="0.25">
      <c r="A293" s="16" t="s">
        <v>430</v>
      </c>
      <c r="B293" s="77">
        <f t="shared" si="247"/>
        <v>567.70000000000005</v>
      </c>
      <c r="C293" s="77">
        <f t="shared" si="248"/>
        <v>567.70000000000005</v>
      </c>
      <c r="D293" s="77">
        <f t="shared" si="249"/>
        <v>567.70000000000005</v>
      </c>
      <c r="E293" s="77"/>
      <c r="F293" s="77">
        <f t="shared" si="250"/>
        <v>82.161469999999994</v>
      </c>
      <c r="G293" s="74">
        <f t="shared" si="272"/>
        <v>14.47269156244495</v>
      </c>
      <c r="H293" s="74"/>
      <c r="I293" s="74"/>
      <c r="J293" s="74"/>
      <c r="K293" s="74"/>
      <c r="L293" s="74"/>
      <c r="M293" s="74"/>
      <c r="N293" s="74"/>
      <c r="O293" s="74"/>
      <c r="P293" s="74"/>
      <c r="Q293" s="74"/>
      <c r="R293" s="74"/>
      <c r="S293" s="74"/>
      <c r="T293" s="74"/>
      <c r="U293" s="74"/>
      <c r="V293" s="74"/>
      <c r="W293" s="74"/>
      <c r="X293" s="74"/>
      <c r="Y293" s="74"/>
      <c r="Z293" s="74"/>
      <c r="AA293" s="73"/>
      <c r="AB293" s="74"/>
      <c r="AC293" s="74"/>
      <c r="AD293" s="74"/>
      <c r="AE293" s="74"/>
      <c r="AF293" s="74"/>
      <c r="AG293" s="74"/>
      <c r="AH293" s="74"/>
      <c r="AI293" s="74"/>
      <c r="AJ293" s="74"/>
      <c r="AK293" s="74"/>
      <c r="AL293" s="74"/>
      <c r="AM293" s="74"/>
      <c r="AN293" s="74"/>
      <c r="AO293" s="74"/>
      <c r="AP293" s="74"/>
      <c r="AQ293" s="74"/>
      <c r="AR293" s="74"/>
      <c r="AS293" s="74"/>
      <c r="AT293" s="74"/>
      <c r="AU293" s="74"/>
      <c r="AV293" s="74"/>
      <c r="AW293" s="74"/>
      <c r="AX293" s="74"/>
      <c r="AY293" s="74"/>
      <c r="AZ293" s="74"/>
      <c r="BA293" s="74"/>
      <c r="BB293" s="74"/>
      <c r="BC293" s="74"/>
      <c r="BD293" s="74"/>
      <c r="BE293" s="74"/>
      <c r="BF293" s="74"/>
      <c r="BG293" s="73"/>
      <c r="BH293" s="74"/>
      <c r="BI293" s="74"/>
      <c r="BJ293" s="74"/>
      <c r="BK293" s="74"/>
      <c r="BL293" s="74">
        <v>567.70000000000005</v>
      </c>
      <c r="BM293" s="74">
        <v>567.70000000000005</v>
      </c>
      <c r="BN293" s="74">
        <v>82.161469999999994</v>
      </c>
      <c r="BO293" s="74">
        <f t="shared" si="271"/>
        <v>14.47269156244495</v>
      </c>
      <c r="BP293" s="74"/>
      <c r="BQ293" s="74"/>
      <c r="BR293" s="74"/>
      <c r="BS293" s="74"/>
      <c r="BT293" s="74"/>
      <c r="BU293" s="74"/>
      <c r="BV293" s="74"/>
      <c r="BW293" s="73"/>
      <c r="BX293" s="74"/>
      <c r="BY293" s="74"/>
      <c r="BZ293" s="74"/>
      <c r="CA293" s="73"/>
      <c r="CB293" s="74"/>
      <c r="CC293" s="74"/>
      <c r="CD293" s="74"/>
      <c r="CE293" s="73"/>
    </row>
    <row r="294" spans="1:83" x14ac:dyDescent="0.25">
      <c r="A294" s="16" t="s">
        <v>432</v>
      </c>
      <c r="B294" s="77">
        <f t="shared" si="247"/>
        <v>567.70000000000005</v>
      </c>
      <c r="C294" s="77">
        <f t="shared" si="248"/>
        <v>567.70000000000005</v>
      </c>
      <c r="D294" s="77">
        <f t="shared" si="249"/>
        <v>567.70000000000005</v>
      </c>
      <c r="E294" s="77"/>
      <c r="F294" s="77">
        <f t="shared" si="250"/>
        <v>90.820369999999997</v>
      </c>
      <c r="G294" s="74">
        <f t="shared" si="272"/>
        <v>15.997951382772591</v>
      </c>
      <c r="H294" s="74"/>
      <c r="I294" s="74"/>
      <c r="J294" s="74"/>
      <c r="K294" s="74"/>
      <c r="L294" s="74"/>
      <c r="M294" s="74"/>
      <c r="N294" s="74"/>
      <c r="O294" s="74"/>
      <c r="P294" s="74"/>
      <c r="Q294" s="74"/>
      <c r="R294" s="74"/>
      <c r="S294" s="74"/>
      <c r="T294" s="74"/>
      <c r="U294" s="74"/>
      <c r="V294" s="74"/>
      <c r="W294" s="74"/>
      <c r="X294" s="74"/>
      <c r="Y294" s="74"/>
      <c r="Z294" s="74"/>
      <c r="AA294" s="73"/>
      <c r="AB294" s="74"/>
      <c r="AC294" s="74"/>
      <c r="AD294" s="74"/>
      <c r="AE294" s="74"/>
      <c r="AF294" s="74"/>
      <c r="AG294" s="74"/>
      <c r="AH294" s="74"/>
      <c r="AI294" s="74"/>
      <c r="AJ294" s="74"/>
      <c r="AK294" s="74"/>
      <c r="AL294" s="74"/>
      <c r="AM294" s="74"/>
      <c r="AN294" s="74"/>
      <c r="AO294" s="74"/>
      <c r="AP294" s="74"/>
      <c r="AQ294" s="74"/>
      <c r="AR294" s="74"/>
      <c r="AS294" s="74"/>
      <c r="AT294" s="74"/>
      <c r="AU294" s="74"/>
      <c r="AV294" s="74"/>
      <c r="AW294" s="74"/>
      <c r="AX294" s="74"/>
      <c r="AY294" s="74"/>
      <c r="AZ294" s="74"/>
      <c r="BA294" s="74"/>
      <c r="BB294" s="74"/>
      <c r="BC294" s="74"/>
      <c r="BD294" s="74"/>
      <c r="BE294" s="74"/>
      <c r="BF294" s="74"/>
      <c r="BG294" s="73"/>
      <c r="BH294" s="74"/>
      <c r="BI294" s="74"/>
      <c r="BJ294" s="74"/>
      <c r="BK294" s="74"/>
      <c r="BL294" s="74">
        <v>567.70000000000005</v>
      </c>
      <c r="BM294" s="74">
        <v>567.70000000000005</v>
      </c>
      <c r="BN294" s="74">
        <v>90.820369999999997</v>
      </c>
      <c r="BO294" s="74">
        <f t="shared" si="271"/>
        <v>15.997951382772591</v>
      </c>
      <c r="BP294" s="74"/>
      <c r="BQ294" s="74"/>
      <c r="BR294" s="74"/>
      <c r="BS294" s="74"/>
      <c r="BT294" s="74"/>
      <c r="BU294" s="74"/>
      <c r="BV294" s="74"/>
      <c r="BW294" s="73"/>
      <c r="BX294" s="74"/>
      <c r="BY294" s="74"/>
      <c r="BZ294" s="74"/>
      <c r="CA294" s="73"/>
      <c r="CB294" s="74"/>
      <c r="CC294" s="74"/>
      <c r="CD294" s="74"/>
      <c r="CE294" s="73"/>
    </row>
    <row r="295" spans="1:83" x14ac:dyDescent="0.25">
      <c r="A295" s="16" t="s">
        <v>257</v>
      </c>
      <c r="B295" s="77">
        <f t="shared" si="247"/>
        <v>567.70000000000005</v>
      </c>
      <c r="C295" s="77">
        <f t="shared" si="248"/>
        <v>567.70000000000005</v>
      </c>
      <c r="D295" s="77">
        <f t="shared" si="249"/>
        <v>567.70000000000005</v>
      </c>
      <c r="E295" s="77"/>
      <c r="F295" s="77">
        <f t="shared" si="250"/>
        <v>82.045349999999999</v>
      </c>
      <c r="G295" s="74">
        <f t="shared" si="272"/>
        <v>14.452237097058305</v>
      </c>
      <c r="H295" s="74"/>
      <c r="I295" s="74"/>
      <c r="J295" s="74"/>
      <c r="K295" s="74"/>
      <c r="L295" s="74"/>
      <c r="M295" s="74"/>
      <c r="N295" s="74"/>
      <c r="O295" s="74"/>
      <c r="P295" s="74"/>
      <c r="Q295" s="74"/>
      <c r="R295" s="74"/>
      <c r="S295" s="74"/>
      <c r="T295" s="74"/>
      <c r="U295" s="74"/>
      <c r="V295" s="74"/>
      <c r="W295" s="74"/>
      <c r="X295" s="74"/>
      <c r="Y295" s="74"/>
      <c r="Z295" s="74"/>
      <c r="AA295" s="73"/>
      <c r="AB295" s="74"/>
      <c r="AC295" s="74"/>
      <c r="AD295" s="74"/>
      <c r="AE295" s="74"/>
      <c r="AF295" s="74"/>
      <c r="AG295" s="74"/>
      <c r="AH295" s="74"/>
      <c r="AI295" s="74"/>
      <c r="AJ295" s="74"/>
      <c r="AK295" s="74"/>
      <c r="AL295" s="74"/>
      <c r="AM295" s="74"/>
      <c r="AN295" s="74"/>
      <c r="AO295" s="74"/>
      <c r="AP295" s="74"/>
      <c r="AQ295" s="74"/>
      <c r="AR295" s="74"/>
      <c r="AS295" s="74"/>
      <c r="AT295" s="74"/>
      <c r="AU295" s="74"/>
      <c r="AV295" s="74"/>
      <c r="AW295" s="74"/>
      <c r="AX295" s="74"/>
      <c r="AY295" s="74"/>
      <c r="AZ295" s="74"/>
      <c r="BA295" s="74"/>
      <c r="BB295" s="74"/>
      <c r="BC295" s="74"/>
      <c r="BD295" s="74"/>
      <c r="BE295" s="74"/>
      <c r="BF295" s="74"/>
      <c r="BG295" s="73"/>
      <c r="BH295" s="74"/>
      <c r="BI295" s="74"/>
      <c r="BJ295" s="74"/>
      <c r="BK295" s="74"/>
      <c r="BL295" s="74">
        <v>567.70000000000005</v>
      </c>
      <c r="BM295" s="74">
        <v>567.70000000000005</v>
      </c>
      <c r="BN295" s="74">
        <v>82.045349999999999</v>
      </c>
      <c r="BO295" s="74">
        <f t="shared" si="271"/>
        <v>14.452237097058305</v>
      </c>
      <c r="BP295" s="74"/>
      <c r="BQ295" s="74"/>
      <c r="BR295" s="74"/>
      <c r="BS295" s="74"/>
      <c r="BT295" s="74"/>
      <c r="BU295" s="74"/>
      <c r="BV295" s="74"/>
      <c r="BW295" s="73"/>
      <c r="BX295" s="74"/>
      <c r="BY295" s="74"/>
      <c r="BZ295" s="74"/>
      <c r="CA295" s="73"/>
      <c r="CB295" s="74"/>
      <c r="CC295" s="74"/>
      <c r="CD295" s="74"/>
      <c r="CE295" s="73"/>
    </row>
    <row r="296" spans="1:83" s="5" customFormat="1" ht="31.5" x14ac:dyDescent="0.25">
      <c r="A296" s="80" t="s">
        <v>268</v>
      </c>
      <c r="B296" s="76">
        <f t="shared" si="247"/>
        <v>319256.99999999994</v>
      </c>
      <c r="C296" s="76">
        <f t="shared" si="248"/>
        <v>339468.29999999993</v>
      </c>
      <c r="D296" s="76">
        <f t="shared" si="249"/>
        <v>339468.29999999993</v>
      </c>
      <c r="E296" s="76"/>
      <c r="F296" s="76">
        <f t="shared" si="250"/>
        <v>62916.483899999992</v>
      </c>
      <c r="G296" s="72">
        <f t="shared" si="272"/>
        <v>18.533831848216757</v>
      </c>
      <c r="H296" s="72">
        <f>SUM(H297:H305)</f>
        <v>6222.2</v>
      </c>
      <c r="I296" s="72">
        <f>SUM(I297:I305)</f>
        <v>29094</v>
      </c>
      <c r="J296" s="72">
        <f>SUM(J297:J305)</f>
        <v>2441.9415400000003</v>
      </c>
      <c r="K296" s="72">
        <f>J296/I296*100</f>
        <v>8.3932822575101405</v>
      </c>
      <c r="L296" s="72">
        <f>SUM(L297:L305)</f>
        <v>43.5</v>
      </c>
      <c r="M296" s="72">
        <f>SUM(M297:M305)</f>
        <v>100.5</v>
      </c>
      <c r="N296" s="72">
        <f>SUM(N297:N305)</f>
        <v>0</v>
      </c>
      <c r="O296" s="72">
        <f>N296/M296*100</f>
        <v>0</v>
      </c>
      <c r="P296" s="72">
        <f>SUM(P297:P305)</f>
        <v>173.3</v>
      </c>
      <c r="Q296" s="72">
        <f>SUM(Q297:Q305)</f>
        <v>0</v>
      </c>
      <c r="R296" s="72">
        <f>SUM(R297:R305)</f>
        <v>0</v>
      </c>
      <c r="S296" s="72"/>
      <c r="T296" s="72">
        <f>SUM(T297:T305)</f>
        <v>198.1</v>
      </c>
      <c r="U296" s="72">
        <f>SUM(U297:U305)</f>
        <v>198.1</v>
      </c>
      <c r="V296" s="72">
        <f>SUM(V297:V305)</f>
        <v>30.466799999999999</v>
      </c>
      <c r="W296" s="72">
        <f>V296/U296*100</f>
        <v>15.379505300353358</v>
      </c>
      <c r="X296" s="72">
        <f>SUM(X297:X305)</f>
        <v>104.8</v>
      </c>
      <c r="Y296" s="72">
        <f>SUM(Y297:Y305)</f>
        <v>87.3</v>
      </c>
      <c r="Z296" s="72">
        <f>SUM(Z297:Z305)</f>
        <v>0</v>
      </c>
      <c r="AA296" s="72">
        <f>Z296/Y296*100</f>
        <v>0</v>
      </c>
      <c r="AB296" s="72">
        <f>SUM(AB297:AB305)</f>
        <v>2756.4</v>
      </c>
      <c r="AC296" s="72">
        <f>SUM(AC297:AC305)</f>
        <v>229.7</v>
      </c>
      <c r="AD296" s="72">
        <f>SUM(AD297:AD305)</f>
        <v>0</v>
      </c>
      <c r="AE296" s="72">
        <f>AD296/AC296*100</f>
        <v>0</v>
      </c>
      <c r="AF296" s="72">
        <f>SUM(AF297:AF305)</f>
        <v>44469.1</v>
      </c>
      <c r="AG296" s="72">
        <f>SUM(AG297:AG305)</f>
        <v>44469.1</v>
      </c>
      <c r="AH296" s="72">
        <f>SUM(AH297:AH305)</f>
        <v>10004.3806</v>
      </c>
      <c r="AI296" s="72">
        <f>AH296/AG296*100</f>
        <v>22.497375930702447</v>
      </c>
      <c r="AJ296" s="72">
        <f>SUM(AJ297:AJ305)</f>
        <v>235881</v>
      </c>
      <c r="AK296" s="72">
        <f>SUM(AK297:AK305)</f>
        <v>235881</v>
      </c>
      <c r="AL296" s="72">
        <f>SUM(AL297:AL305)</f>
        <v>44097.468719999997</v>
      </c>
      <c r="AM296" s="72">
        <f>AL296/AK296*100</f>
        <v>18.694794714283898</v>
      </c>
      <c r="AN296" s="72">
        <f>SUM(AN297:AN305)</f>
        <v>1314.3</v>
      </c>
      <c r="AO296" s="72">
        <f>SUM(AO297:AO305)</f>
        <v>1314.3</v>
      </c>
      <c r="AP296" s="72">
        <f>SUM(AP297:AP305)</f>
        <v>164.73246</v>
      </c>
      <c r="AQ296" s="71">
        <f>AP296/AO296*100</f>
        <v>12.533855284181694</v>
      </c>
      <c r="AR296" s="72">
        <f>SUM(AR297:AR305)</f>
        <v>0</v>
      </c>
      <c r="AS296" s="72">
        <f>SUM(AS297:AS305)</f>
        <v>0</v>
      </c>
      <c r="AT296" s="72">
        <f>SUM(AT297:AT305)</f>
        <v>0</v>
      </c>
      <c r="AU296" s="72"/>
      <c r="AV296" s="72">
        <f t="shared" ref="AV296" si="273">SUM(AV297:AV305)</f>
        <v>657.2</v>
      </c>
      <c r="AW296" s="72">
        <f t="shared" ref="AW296:BF296" si="274">SUM(AW297:AW305)</f>
        <v>657.2</v>
      </c>
      <c r="AX296" s="72">
        <f t="shared" si="274"/>
        <v>9.4959500000000006</v>
      </c>
      <c r="AY296" s="72">
        <f t="shared" si="274"/>
        <v>1.444910225197809</v>
      </c>
      <c r="AZ296" s="72">
        <f t="shared" ref="AZ296" si="275">SUM(AZ297:AZ305)</f>
        <v>657.2</v>
      </c>
      <c r="BA296" s="72">
        <f t="shared" si="274"/>
        <v>657.2</v>
      </c>
      <c r="BB296" s="72">
        <f t="shared" si="274"/>
        <v>0</v>
      </c>
      <c r="BC296" s="72">
        <f t="shared" si="274"/>
        <v>0</v>
      </c>
      <c r="BD296" s="72">
        <f t="shared" ref="BD296" si="276">SUM(BD297:BD305)</f>
        <v>1131.0999999999999</v>
      </c>
      <c r="BE296" s="72">
        <f t="shared" si="274"/>
        <v>1131.0999999999999</v>
      </c>
      <c r="BF296" s="72">
        <f t="shared" si="274"/>
        <v>282.89999999999998</v>
      </c>
      <c r="BG296" s="72">
        <f>BF296/BE296*100</f>
        <v>25.011051189107945</v>
      </c>
      <c r="BH296" s="72">
        <f t="shared" ref="BH296" si="277">SUM(BH297:BH305)</f>
        <v>0</v>
      </c>
      <c r="BI296" s="72">
        <f t="shared" ref="BI296:BN296" si="278">SUM(BI297:BI305)</f>
        <v>0</v>
      </c>
      <c r="BJ296" s="72">
        <f t="shared" si="278"/>
        <v>0</v>
      </c>
      <c r="BK296" s="72">
        <f t="shared" si="278"/>
        <v>0</v>
      </c>
      <c r="BL296" s="72">
        <v>2838.6</v>
      </c>
      <c r="BM296" s="72">
        <f t="shared" si="278"/>
        <v>2838.6</v>
      </c>
      <c r="BN296" s="72">
        <f t="shared" si="278"/>
        <v>401.65449999999998</v>
      </c>
      <c r="BO296" s="71">
        <f t="shared" si="271"/>
        <v>14.149739308109632</v>
      </c>
      <c r="BP296" s="72">
        <f>SUM(BP297:BP305)</f>
        <v>22120.1</v>
      </c>
      <c r="BQ296" s="72">
        <f>SUM(BQ297:BQ305)</f>
        <v>22120.1</v>
      </c>
      <c r="BR296" s="72">
        <f>SUM(BR297:BR305)</f>
        <v>5483.4433300000001</v>
      </c>
      <c r="BS296" s="72">
        <f>BR296/BQ296*100</f>
        <v>24.789414740439693</v>
      </c>
      <c r="BT296" s="72">
        <f>SUM(BT297:BT305)</f>
        <v>682.5</v>
      </c>
      <c r="BU296" s="72">
        <f>SUM(BU297:BU305)</f>
        <v>682.5</v>
      </c>
      <c r="BV296" s="72">
        <f>SUM(BV297:BV305)</f>
        <v>0</v>
      </c>
      <c r="BW296" s="72">
        <f>BV296/BU296*100</f>
        <v>0</v>
      </c>
      <c r="BX296" s="72">
        <f>SUM(BX297:BX305)</f>
        <v>7.6</v>
      </c>
      <c r="BY296" s="72">
        <f>SUM(BY297:BY305)</f>
        <v>7.6</v>
      </c>
      <c r="BZ296" s="72">
        <f>SUM(BZ297:BZ305)</f>
        <v>0</v>
      </c>
      <c r="CA296" s="72">
        <f>BZ296/BY296*100</f>
        <v>0</v>
      </c>
      <c r="CB296" s="72"/>
      <c r="CC296" s="72"/>
      <c r="CD296" s="72"/>
      <c r="CE296" s="72"/>
    </row>
    <row r="297" spans="1:83" x14ac:dyDescent="0.25">
      <c r="A297" s="16" t="s">
        <v>199</v>
      </c>
      <c r="B297" s="77">
        <f t="shared" si="247"/>
        <v>316418.39999999997</v>
      </c>
      <c r="C297" s="77">
        <f t="shared" si="248"/>
        <v>336629.69999999995</v>
      </c>
      <c r="D297" s="77">
        <f t="shared" si="249"/>
        <v>336629.69999999995</v>
      </c>
      <c r="E297" s="77"/>
      <c r="F297" s="77">
        <f t="shared" si="250"/>
        <v>62514.829399999995</v>
      </c>
      <c r="G297" s="73">
        <f t="shared" si="272"/>
        <v>18.570800318569631</v>
      </c>
      <c r="H297" s="73">
        <v>6222.2</v>
      </c>
      <c r="I297" s="73">
        <v>29094</v>
      </c>
      <c r="J297" s="73">
        <v>2441.9415400000003</v>
      </c>
      <c r="K297" s="73">
        <f>J297/I297*100</f>
        <v>8.3932822575101405</v>
      </c>
      <c r="L297" s="73">
        <v>43.5</v>
      </c>
      <c r="M297" s="73">
        <v>100.5</v>
      </c>
      <c r="N297" s="73">
        <v>0</v>
      </c>
      <c r="O297" s="73">
        <f>N297/M297*100</f>
        <v>0</v>
      </c>
      <c r="P297" s="73">
        <v>173.3</v>
      </c>
      <c r="Q297" s="73"/>
      <c r="R297" s="73"/>
      <c r="S297" s="73"/>
      <c r="T297" s="73">
        <v>198.1</v>
      </c>
      <c r="U297" s="73">
        <v>198.1</v>
      </c>
      <c r="V297" s="73">
        <v>30.466799999999999</v>
      </c>
      <c r="W297" s="73">
        <f>V297/U297*100</f>
        <v>15.379505300353358</v>
      </c>
      <c r="X297" s="73">
        <v>104.8</v>
      </c>
      <c r="Y297" s="73">
        <v>87.3</v>
      </c>
      <c r="Z297" s="73">
        <v>0</v>
      </c>
      <c r="AA297" s="73">
        <f>Z297/Y297*100</f>
        <v>0</v>
      </c>
      <c r="AB297" s="73">
        <v>2756.4</v>
      </c>
      <c r="AC297" s="73">
        <v>229.7</v>
      </c>
      <c r="AD297" s="73">
        <v>0</v>
      </c>
      <c r="AE297" s="73">
        <f>AD297/AC297*100</f>
        <v>0</v>
      </c>
      <c r="AF297" s="73">
        <v>44469.1</v>
      </c>
      <c r="AG297" s="73">
        <v>44469.1</v>
      </c>
      <c r="AH297" s="73">
        <v>10004.3806</v>
      </c>
      <c r="AI297" s="73">
        <f>AH297/AG297*100</f>
        <v>22.497375930702447</v>
      </c>
      <c r="AJ297" s="73">
        <v>235881</v>
      </c>
      <c r="AK297" s="73">
        <v>235881</v>
      </c>
      <c r="AL297" s="73">
        <v>44097.468719999997</v>
      </c>
      <c r="AM297" s="73">
        <f>AL297/AK297*100</f>
        <v>18.694794714283898</v>
      </c>
      <c r="AN297" s="73">
        <v>1314.3</v>
      </c>
      <c r="AO297" s="73">
        <v>1314.3</v>
      </c>
      <c r="AP297" s="73">
        <v>164.73246</v>
      </c>
      <c r="AQ297" s="74">
        <f>AP297/AO297*100</f>
        <v>12.533855284181694</v>
      </c>
      <c r="AR297" s="74"/>
      <c r="AS297" s="74"/>
      <c r="AT297" s="73"/>
      <c r="AU297" s="73"/>
      <c r="AV297" s="73">
        <v>657.2</v>
      </c>
      <c r="AW297" s="73">
        <v>657.2</v>
      </c>
      <c r="AX297" s="73">
        <v>9.4959500000000006</v>
      </c>
      <c r="AY297" s="73">
        <f>AX297/AW297*100</f>
        <v>1.444910225197809</v>
      </c>
      <c r="AZ297" s="73">
        <v>657.2</v>
      </c>
      <c r="BA297" s="73">
        <v>657.2</v>
      </c>
      <c r="BB297" s="73">
        <v>0</v>
      </c>
      <c r="BC297" s="73">
        <f>BB297/BA297*100</f>
        <v>0</v>
      </c>
      <c r="BD297" s="73">
        <v>1131.0999999999999</v>
      </c>
      <c r="BE297" s="73">
        <v>1131.0999999999999</v>
      </c>
      <c r="BF297" s="73">
        <v>282.89999999999998</v>
      </c>
      <c r="BG297" s="73">
        <f>BF297/BE297*100</f>
        <v>25.011051189107945</v>
      </c>
      <c r="BH297" s="73"/>
      <c r="BI297" s="73"/>
      <c r="BJ297" s="73"/>
      <c r="BK297" s="73"/>
      <c r="BL297" s="73"/>
      <c r="BM297" s="73"/>
      <c r="BN297" s="73"/>
      <c r="BO297" s="74"/>
      <c r="BP297" s="73">
        <v>22120.1</v>
      </c>
      <c r="BQ297" s="73">
        <v>22120.1</v>
      </c>
      <c r="BR297" s="73">
        <v>5483.4433300000001</v>
      </c>
      <c r="BS297" s="73">
        <f>BR297/BQ297*100</f>
        <v>24.789414740439693</v>
      </c>
      <c r="BT297" s="73">
        <v>682.5</v>
      </c>
      <c r="BU297" s="73">
        <v>682.5</v>
      </c>
      <c r="BV297" s="73">
        <v>0</v>
      </c>
      <c r="BW297" s="73">
        <f>BV297/BU297*100</f>
        <v>0</v>
      </c>
      <c r="BX297" s="73">
        <v>7.6</v>
      </c>
      <c r="BY297" s="73">
        <v>7.6</v>
      </c>
      <c r="BZ297" s="73">
        <v>0</v>
      </c>
      <c r="CA297" s="73">
        <f>BZ297/BY297*100</f>
        <v>0</v>
      </c>
      <c r="CB297" s="73"/>
      <c r="CC297" s="73"/>
      <c r="CD297" s="73"/>
      <c r="CE297" s="73"/>
    </row>
    <row r="298" spans="1:83" x14ac:dyDescent="0.25">
      <c r="A298" s="16" t="s">
        <v>433</v>
      </c>
      <c r="B298" s="77">
        <f t="shared" si="247"/>
        <v>227.1</v>
      </c>
      <c r="C298" s="77">
        <f t="shared" si="248"/>
        <v>227.1</v>
      </c>
      <c r="D298" s="77">
        <f t="shared" si="249"/>
        <v>227.1</v>
      </c>
      <c r="E298" s="77"/>
      <c r="F298" s="77">
        <f t="shared" si="250"/>
        <v>32.864570000000001</v>
      </c>
      <c r="G298" s="74">
        <f t="shared" si="272"/>
        <v>14.471409070893879</v>
      </c>
      <c r="H298" s="74"/>
      <c r="I298" s="74"/>
      <c r="J298" s="74"/>
      <c r="K298" s="74"/>
      <c r="L298" s="74"/>
      <c r="M298" s="74"/>
      <c r="N298" s="74"/>
      <c r="O298" s="74"/>
      <c r="P298" s="74"/>
      <c r="Q298" s="74"/>
      <c r="R298" s="74"/>
      <c r="S298" s="74"/>
      <c r="T298" s="74"/>
      <c r="U298" s="74"/>
      <c r="V298" s="74"/>
      <c r="W298" s="73"/>
      <c r="X298" s="74"/>
      <c r="Y298" s="74"/>
      <c r="Z298" s="74"/>
      <c r="AA298" s="74"/>
      <c r="AB298" s="74"/>
      <c r="AC298" s="74"/>
      <c r="AD298" s="74"/>
      <c r="AE298" s="73"/>
      <c r="AF298" s="74"/>
      <c r="AG298" s="74"/>
      <c r="AH298" s="74"/>
      <c r="AI298" s="73"/>
      <c r="AJ298" s="74"/>
      <c r="AK298" s="74"/>
      <c r="AL298" s="74"/>
      <c r="AM298" s="73"/>
      <c r="AN298" s="74"/>
      <c r="AO298" s="74"/>
      <c r="AP298" s="74"/>
      <c r="AQ298" s="74"/>
      <c r="AR298" s="74"/>
      <c r="AS298" s="74"/>
      <c r="AT298" s="74"/>
      <c r="AU298" s="74"/>
      <c r="AV298" s="74"/>
      <c r="AW298" s="74"/>
      <c r="AX298" s="74"/>
      <c r="AY298" s="74"/>
      <c r="AZ298" s="74"/>
      <c r="BA298" s="74"/>
      <c r="BB298" s="74"/>
      <c r="BC298" s="74"/>
      <c r="BD298" s="74"/>
      <c r="BE298" s="74"/>
      <c r="BF298" s="74"/>
      <c r="BG298" s="74"/>
      <c r="BH298" s="74"/>
      <c r="BI298" s="74"/>
      <c r="BJ298" s="74"/>
      <c r="BK298" s="74"/>
      <c r="BL298" s="74">
        <v>227.1</v>
      </c>
      <c r="BM298" s="74">
        <v>227.1</v>
      </c>
      <c r="BN298" s="74">
        <v>32.864570000000001</v>
      </c>
      <c r="BO298" s="74">
        <f t="shared" ref="BO298:BO306" si="279">BN298/BM298*100</f>
        <v>14.471409070893879</v>
      </c>
      <c r="BP298" s="74"/>
      <c r="BQ298" s="74"/>
      <c r="BR298" s="74"/>
      <c r="BS298" s="73"/>
      <c r="BT298" s="74"/>
      <c r="BU298" s="74"/>
      <c r="BV298" s="74"/>
      <c r="BW298" s="73"/>
      <c r="BX298" s="74"/>
      <c r="BY298" s="74"/>
      <c r="BZ298" s="74"/>
      <c r="CA298" s="73"/>
      <c r="CB298" s="74"/>
      <c r="CC298" s="74"/>
      <c r="CD298" s="74"/>
      <c r="CE298" s="73"/>
    </row>
    <row r="299" spans="1:83" x14ac:dyDescent="0.25">
      <c r="A299" s="16" t="s">
        <v>434</v>
      </c>
      <c r="B299" s="77">
        <f t="shared" si="247"/>
        <v>227.1</v>
      </c>
      <c r="C299" s="77">
        <f t="shared" si="248"/>
        <v>227.1</v>
      </c>
      <c r="D299" s="77">
        <f t="shared" si="249"/>
        <v>227.1</v>
      </c>
      <c r="E299" s="77"/>
      <c r="F299" s="77">
        <f t="shared" si="250"/>
        <v>30.560470000000002</v>
      </c>
      <c r="G299" s="74">
        <f t="shared" si="272"/>
        <v>13.456833993835316</v>
      </c>
      <c r="H299" s="74"/>
      <c r="I299" s="74"/>
      <c r="J299" s="74"/>
      <c r="K299" s="74"/>
      <c r="L299" s="74"/>
      <c r="M299" s="74"/>
      <c r="N299" s="74"/>
      <c r="O299" s="74"/>
      <c r="P299" s="74"/>
      <c r="Q299" s="74"/>
      <c r="R299" s="74"/>
      <c r="S299" s="74"/>
      <c r="T299" s="74"/>
      <c r="U299" s="74"/>
      <c r="V299" s="74"/>
      <c r="W299" s="73"/>
      <c r="X299" s="74"/>
      <c r="Y299" s="74"/>
      <c r="Z299" s="74"/>
      <c r="AA299" s="74"/>
      <c r="AB299" s="74"/>
      <c r="AC299" s="74"/>
      <c r="AD299" s="74"/>
      <c r="AE299" s="73"/>
      <c r="AF299" s="74"/>
      <c r="AG299" s="74"/>
      <c r="AH299" s="74"/>
      <c r="AI299" s="73"/>
      <c r="AJ299" s="74"/>
      <c r="AK299" s="74"/>
      <c r="AL299" s="74"/>
      <c r="AM299" s="73"/>
      <c r="AN299" s="74"/>
      <c r="AO299" s="74"/>
      <c r="AP299" s="74"/>
      <c r="AQ299" s="74"/>
      <c r="AR299" s="74"/>
      <c r="AS299" s="74"/>
      <c r="AT299" s="74"/>
      <c r="AU299" s="74"/>
      <c r="AV299" s="74"/>
      <c r="AW299" s="74"/>
      <c r="AX299" s="74"/>
      <c r="AY299" s="74"/>
      <c r="AZ299" s="74"/>
      <c r="BA299" s="74"/>
      <c r="BB299" s="74"/>
      <c r="BC299" s="74"/>
      <c r="BD299" s="74"/>
      <c r="BE299" s="74"/>
      <c r="BF299" s="74"/>
      <c r="BG299" s="74"/>
      <c r="BH299" s="74"/>
      <c r="BI299" s="74"/>
      <c r="BJ299" s="74"/>
      <c r="BK299" s="74"/>
      <c r="BL299" s="74">
        <v>227.1</v>
      </c>
      <c r="BM299" s="74">
        <v>227.1</v>
      </c>
      <c r="BN299" s="74">
        <v>30.560470000000002</v>
      </c>
      <c r="BO299" s="74">
        <f t="shared" si="279"/>
        <v>13.456833993835316</v>
      </c>
      <c r="BP299" s="74"/>
      <c r="BQ299" s="74"/>
      <c r="BR299" s="74"/>
      <c r="BS299" s="73"/>
      <c r="BT299" s="74"/>
      <c r="BU299" s="74"/>
      <c r="BV299" s="74"/>
      <c r="BW299" s="73"/>
      <c r="BX299" s="74"/>
      <c r="BY299" s="74"/>
      <c r="BZ299" s="74"/>
      <c r="CA299" s="73"/>
      <c r="CB299" s="74"/>
      <c r="CC299" s="74"/>
      <c r="CD299" s="74"/>
      <c r="CE299" s="73"/>
    </row>
    <row r="300" spans="1:83" x14ac:dyDescent="0.25">
      <c r="A300" s="16" t="s">
        <v>435</v>
      </c>
      <c r="B300" s="77">
        <f t="shared" si="247"/>
        <v>227.1</v>
      </c>
      <c r="C300" s="77">
        <f t="shared" si="248"/>
        <v>227.1</v>
      </c>
      <c r="D300" s="77">
        <f t="shared" si="249"/>
        <v>227.1</v>
      </c>
      <c r="E300" s="77"/>
      <c r="F300" s="77">
        <f t="shared" si="250"/>
        <v>31.99457</v>
      </c>
      <c r="G300" s="74">
        <f t="shared" si="272"/>
        <v>14.088317921620433</v>
      </c>
      <c r="H300" s="74"/>
      <c r="I300" s="74"/>
      <c r="J300" s="74"/>
      <c r="K300" s="74"/>
      <c r="L300" s="74"/>
      <c r="M300" s="74"/>
      <c r="N300" s="74"/>
      <c r="O300" s="74"/>
      <c r="P300" s="74"/>
      <c r="Q300" s="74"/>
      <c r="R300" s="74"/>
      <c r="S300" s="74"/>
      <c r="T300" s="74"/>
      <c r="U300" s="74"/>
      <c r="V300" s="74"/>
      <c r="W300" s="73"/>
      <c r="X300" s="74"/>
      <c r="Y300" s="74"/>
      <c r="Z300" s="74"/>
      <c r="AA300" s="74"/>
      <c r="AB300" s="74"/>
      <c r="AC300" s="74"/>
      <c r="AD300" s="74"/>
      <c r="AE300" s="73"/>
      <c r="AF300" s="74"/>
      <c r="AG300" s="74"/>
      <c r="AH300" s="74"/>
      <c r="AI300" s="73"/>
      <c r="AJ300" s="74"/>
      <c r="AK300" s="74"/>
      <c r="AL300" s="74"/>
      <c r="AM300" s="73"/>
      <c r="AN300" s="74"/>
      <c r="AO300" s="74"/>
      <c r="AP300" s="74"/>
      <c r="AQ300" s="74"/>
      <c r="AR300" s="74"/>
      <c r="AS300" s="74"/>
      <c r="AT300" s="74"/>
      <c r="AU300" s="74"/>
      <c r="AV300" s="74"/>
      <c r="AW300" s="74"/>
      <c r="AX300" s="74"/>
      <c r="AY300" s="74"/>
      <c r="AZ300" s="74"/>
      <c r="BA300" s="74"/>
      <c r="BB300" s="74"/>
      <c r="BC300" s="74"/>
      <c r="BD300" s="74"/>
      <c r="BE300" s="74"/>
      <c r="BF300" s="74"/>
      <c r="BG300" s="74"/>
      <c r="BH300" s="74"/>
      <c r="BI300" s="74"/>
      <c r="BJ300" s="74"/>
      <c r="BK300" s="74"/>
      <c r="BL300" s="74">
        <v>227.1</v>
      </c>
      <c r="BM300" s="74">
        <v>227.1</v>
      </c>
      <c r="BN300" s="74">
        <v>31.99457</v>
      </c>
      <c r="BO300" s="74">
        <f t="shared" si="279"/>
        <v>14.088317921620433</v>
      </c>
      <c r="BP300" s="74"/>
      <c r="BQ300" s="74"/>
      <c r="BR300" s="74"/>
      <c r="BS300" s="73"/>
      <c r="BT300" s="74"/>
      <c r="BU300" s="74"/>
      <c r="BV300" s="74"/>
      <c r="BW300" s="73"/>
      <c r="BX300" s="74"/>
      <c r="BY300" s="74"/>
      <c r="BZ300" s="74"/>
      <c r="CA300" s="73"/>
      <c r="CB300" s="74"/>
      <c r="CC300" s="74"/>
      <c r="CD300" s="74"/>
      <c r="CE300" s="73"/>
    </row>
    <row r="301" spans="1:83" x14ac:dyDescent="0.25">
      <c r="A301" s="16" t="s">
        <v>237</v>
      </c>
      <c r="B301" s="77">
        <f t="shared" si="247"/>
        <v>567.70000000000005</v>
      </c>
      <c r="C301" s="77">
        <f t="shared" si="248"/>
        <v>567.70000000000005</v>
      </c>
      <c r="D301" s="77">
        <f t="shared" si="249"/>
        <v>567.70000000000005</v>
      </c>
      <c r="E301" s="77"/>
      <c r="F301" s="77">
        <f t="shared" si="250"/>
        <v>82.161469999999994</v>
      </c>
      <c r="G301" s="74">
        <f t="shared" si="272"/>
        <v>14.47269156244495</v>
      </c>
      <c r="H301" s="74"/>
      <c r="I301" s="74"/>
      <c r="J301" s="74"/>
      <c r="K301" s="74"/>
      <c r="L301" s="74"/>
      <c r="M301" s="74"/>
      <c r="N301" s="74"/>
      <c r="O301" s="74"/>
      <c r="P301" s="74"/>
      <c r="Q301" s="74"/>
      <c r="R301" s="74"/>
      <c r="S301" s="74"/>
      <c r="T301" s="74"/>
      <c r="U301" s="74"/>
      <c r="V301" s="74"/>
      <c r="W301" s="73"/>
      <c r="X301" s="74"/>
      <c r="Y301" s="74"/>
      <c r="Z301" s="74"/>
      <c r="AA301" s="74"/>
      <c r="AB301" s="74"/>
      <c r="AC301" s="74"/>
      <c r="AD301" s="74"/>
      <c r="AE301" s="73"/>
      <c r="AF301" s="74"/>
      <c r="AG301" s="74"/>
      <c r="AH301" s="74"/>
      <c r="AI301" s="73"/>
      <c r="AJ301" s="74"/>
      <c r="AK301" s="74"/>
      <c r="AL301" s="74"/>
      <c r="AM301" s="73"/>
      <c r="AN301" s="74"/>
      <c r="AO301" s="74"/>
      <c r="AP301" s="74"/>
      <c r="AQ301" s="74"/>
      <c r="AR301" s="74"/>
      <c r="AS301" s="74"/>
      <c r="AT301" s="74"/>
      <c r="AU301" s="74"/>
      <c r="AV301" s="74"/>
      <c r="AW301" s="74"/>
      <c r="AX301" s="74"/>
      <c r="AY301" s="74"/>
      <c r="AZ301" s="74"/>
      <c r="BA301" s="74"/>
      <c r="BB301" s="74"/>
      <c r="BC301" s="74"/>
      <c r="BD301" s="74"/>
      <c r="BE301" s="74"/>
      <c r="BF301" s="74"/>
      <c r="BG301" s="74"/>
      <c r="BH301" s="74"/>
      <c r="BI301" s="74"/>
      <c r="BJ301" s="74"/>
      <c r="BK301" s="74"/>
      <c r="BL301" s="74">
        <v>567.70000000000005</v>
      </c>
      <c r="BM301" s="74">
        <v>567.70000000000005</v>
      </c>
      <c r="BN301" s="74">
        <v>82.161469999999994</v>
      </c>
      <c r="BO301" s="74">
        <f t="shared" si="279"/>
        <v>14.47269156244495</v>
      </c>
      <c r="BP301" s="74"/>
      <c r="BQ301" s="74"/>
      <c r="BR301" s="74"/>
      <c r="BS301" s="73"/>
      <c r="BT301" s="74"/>
      <c r="BU301" s="74"/>
      <c r="BV301" s="74"/>
      <c r="BW301" s="73"/>
      <c r="BX301" s="74"/>
      <c r="BY301" s="74"/>
      <c r="BZ301" s="74"/>
      <c r="CA301" s="73"/>
      <c r="CB301" s="74"/>
      <c r="CC301" s="74"/>
      <c r="CD301" s="74"/>
      <c r="CE301" s="73"/>
    </row>
    <row r="302" spans="1:83" x14ac:dyDescent="0.25">
      <c r="A302" s="16" t="s">
        <v>221</v>
      </c>
      <c r="B302" s="77">
        <f t="shared" si="247"/>
        <v>567.70000000000005</v>
      </c>
      <c r="C302" s="77">
        <f t="shared" si="248"/>
        <v>567.70000000000005</v>
      </c>
      <c r="D302" s="77">
        <f t="shared" si="249"/>
        <v>567.70000000000005</v>
      </c>
      <c r="E302" s="77"/>
      <c r="F302" s="77">
        <f t="shared" si="250"/>
        <v>82.161469999999994</v>
      </c>
      <c r="G302" s="74">
        <f t="shared" si="272"/>
        <v>14.47269156244495</v>
      </c>
      <c r="H302" s="74"/>
      <c r="I302" s="74"/>
      <c r="J302" s="74"/>
      <c r="K302" s="74"/>
      <c r="L302" s="74"/>
      <c r="M302" s="74"/>
      <c r="N302" s="74"/>
      <c r="O302" s="74"/>
      <c r="P302" s="74"/>
      <c r="Q302" s="74"/>
      <c r="R302" s="74"/>
      <c r="S302" s="74"/>
      <c r="T302" s="74"/>
      <c r="U302" s="74"/>
      <c r="V302" s="74"/>
      <c r="W302" s="73"/>
      <c r="X302" s="74"/>
      <c r="Y302" s="74"/>
      <c r="Z302" s="74"/>
      <c r="AA302" s="74"/>
      <c r="AB302" s="74"/>
      <c r="AC302" s="74"/>
      <c r="AD302" s="74"/>
      <c r="AE302" s="73"/>
      <c r="AF302" s="74"/>
      <c r="AG302" s="74"/>
      <c r="AH302" s="74"/>
      <c r="AI302" s="73"/>
      <c r="AJ302" s="74"/>
      <c r="AK302" s="74"/>
      <c r="AL302" s="74"/>
      <c r="AM302" s="73"/>
      <c r="AN302" s="74"/>
      <c r="AO302" s="74"/>
      <c r="AP302" s="74"/>
      <c r="AQ302" s="74"/>
      <c r="AR302" s="74"/>
      <c r="AS302" s="74"/>
      <c r="AT302" s="74"/>
      <c r="AU302" s="74"/>
      <c r="AV302" s="74"/>
      <c r="AW302" s="74"/>
      <c r="AX302" s="74"/>
      <c r="AY302" s="74"/>
      <c r="AZ302" s="74"/>
      <c r="BA302" s="74"/>
      <c r="BB302" s="74"/>
      <c r="BC302" s="74"/>
      <c r="BD302" s="74"/>
      <c r="BE302" s="74"/>
      <c r="BF302" s="74"/>
      <c r="BG302" s="74"/>
      <c r="BH302" s="74"/>
      <c r="BI302" s="74"/>
      <c r="BJ302" s="74"/>
      <c r="BK302" s="74"/>
      <c r="BL302" s="74">
        <v>567.70000000000005</v>
      </c>
      <c r="BM302" s="74">
        <v>567.70000000000005</v>
      </c>
      <c r="BN302" s="74">
        <v>82.161469999999994</v>
      </c>
      <c r="BO302" s="74">
        <f t="shared" si="279"/>
        <v>14.47269156244495</v>
      </c>
      <c r="BP302" s="74"/>
      <c r="BQ302" s="74"/>
      <c r="BR302" s="74"/>
      <c r="BS302" s="73"/>
      <c r="BT302" s="74"/>
      <c r="BU302" s="74"/>
      <c r="BV302" s="74"/>
      <c r="BW302" s="73"/>
      <c r="BX302" s="74"/>
      <c r="BY302" s="74"/>
      <c r="BZ302" s="74"/>
      <c r="CA302" s="73"/>
      <c r="CB302" s="74"/>
      <c r="CC302" s="74"/>
      <c r="CD302" s="74"/>
      <c r="CE302" s="73"/>
    </row>
    <row r="303" spans="1:83" x14ac:dyDescent="0.25">
      <c r="A303" s="16" t="s">
        <v>436</v>
      </c>
      <c r="B303" s="77">
        <f t="shared" si="247"/>
        <v>227.1</v>
      </c>
      <c r="C303" s="77">
        <f t="shared" si="248"/>
        <v>227.1</v>
      </c>
      <c r="D303" s="77">
        <f t="shared" si="249"/>
        <v>227.1</v>
      </c>
      <c r="E303" s="77"/>
      <c r="F303" s="77">
        <f t="shared" si="250"/>
        <v>32.864570000000001</v>
      </c>
      <c r="G303" s="74">
        <f t="shared" si="272"/>
        <v>14.471409070893879</v>
      </c>
      <c r="H303" s="74"/>
      <c r="I303" s="74"/>
      <c r="J303" s="74"/>
      <c r="K303" s="74"/>
      <c r="L303" s="74"/>
      <c r="M303" s="74"/>
      <c r="N303" s="74"/>
      <c r="O303" s="74"/>
      <c r="P303" s="74"/>
      <c r="Q303" s="74"/>
      <c r="R303" s="74"/>
      <c r="S303" s="74"/>
      <c r="T303" s="74"/>
      <c r="U303" s="74"/>
      <c r="V303" s="74"/>
      <c r="W303" s="73"/>
      <c r="X303" s="74"/>
      <c r="Y303" s="74"/>
      <c r="Z303" s="74"/>
      <c r="AA303" s="74"/>
      <c r="AB303" s="74"/>
      <c r="AC303" s="74"/>
      <c r="AD303" s="74"/>
      <c r="AE303" s="73"/>
      <c r="AF303" s="74"/>
      <c r="AG303" s="74"/>
      <c r="AH303" s="74"/>
      <c r="AI303" s="73"/>
      <c r="AJ303" s="74"/>
      <c r="AK303" s="74"/>
      <c r="AL303" s="74"/>
      <c r="AM303" s="73"/>
      <c r="AN303" s="74"/>
      <c r="AO303" s="74"/>
      <c r="AP303" s="74"/>
      <c r="AQ303" s="74"/>
      <c r="AR303" s="74"/>
      <c r="AS303" s="74"/>
      <c r="AT303" s="74"/>
      <c r="AU303" s="74"/>
      <c r="AV303" s="74"/>
      <c r="AW303" s="74"/>
      <c r="AX303" s="74"/>
      <c r="AY303" s="74"/>
      <c r="AZ303" s="74"/>
      <c r="BA303" s="74"/>
      <c r="BB303" s="74"/>
      <c r="BC303" s="74"/>
      <c r="BD303" s="74"/>
      <c r="BE303" s="74"/>
      <c r="BF303" s="74"/>
      <c r="BG303" s="74"/>
      <c r="BH303" s="74"/>
      <c r="BI303" s="74"/>
      <c r="BJ303" s="74"/>
      <c r="BK303" s="74"/>
      <c r="BL303" s="74">
        <v>227.1</v>
      </c>
      <c r="BM303" s="74">
        <v>227.1</v>
      </c>
      <c r="BN303" s="74">
        <v>32.864570000000001</v>
      </c>
      <c r="BO303" s="74">
        <f t="shared" si="279"/>
        <v>14.471409070893879</v>
      </c>
      <c r="BP303" s="74"/>
      <c r="BQ303" s="74"/>
      <c r="BR303" s="74"/>
      <c r="BS303" s="73"/>
      <c r="BT303" s="74"/>
      <c r="BU303" s="74"/>
      <c r="BV303" s="74"/>
      <c r="BW303" s="73"/>
      <c r="BX303" s="74"/>
      <c r="BY303" s="74"/>
      <c r="BZ303" s="74"/>
      <c r="CA303" s="73"/>
      <c r="CB303" s="74"/>
      <c r="CC303" s="74"/>
      <c r="CD303" s="74"/>
      <c r="CE303" s="73"/>
    </row>
    <row r="304" spans="1:83" x14ac:dyDescent="0.25">
      <c r="A304" s="16" t="s">
        <v>267</v>
      </c>
      <c r="B304" s="77">
        <f t="shared" si="247"/>
        <v>567.70000000000005</v>
      </c>
      <c r="C304" s="77">
        <f t="shared" si="248"/>
        <v>567.70000000000005</v>
      </c>
      <c r="D304" s="77">
        <f t="shared" si="249"/>
        <v>567.70000000000005</v>
      </c>
      <c r="E304" s="77"/>
      <c r="F304" s="77">
        <f t="shared" si="250"/>
        <v>102.91760000000001</v>
      </c>
      <c r="G304" s="74">
        <f t="shared" si="272"/>
        <v>18.128870882508366</v>
      </c>
      <c r="H304" s="74"/>
      <c r="I304" s="74"/>
      <c r="J304" s="74"/>
      <c r="K304" s="74"/>
      <c r="L304" s="74"/>
      <c r="M304" s="74"/>
      <c r="N304" s="74"/>
      <c r="O304" s="74"/>
      <c r="P304" s="74"/>
      <c r="Q304" s="74"/>
      <c r="R304" s="74"/>
      <c r="S304" s="74"/>
      <c r="T304" s="74"/>
      <c r="U304" s="74"/>
      <c r="V304" s="74"/>
      <c r="W304" s="73"/>
      <c r="X304" s="74"/>
      <c r="Y304" s="74"/>
      <c r="Z304" s="74"/>
      <c r="AA304" s="74"/>
      <c r="AB304" s="74"/>
      <c r="AC304" s="74"/>
      <c r="AD304" s="74"/>
      <c r="AE304" s="73"/>
      <c r="AF304" s="74"/>
      <c r="AG304" s="74"/>
      <c r="AH304" s="74"/>
      <c r="AI304" s="73"/>
      <c r="AJ304" s="74"/>
      <c r="AK304" s="74"/>
      <c r="AL304" s="74"/>
      <c r="AM304" s="73"/>
      <c r="AN304" s="74"/>
      <c r="AO304" s="74"/>
      <c r="AP304" s="74"/>
      <c r="AQ304" s="74"/>
      <c r="AR304" s="74"/>
      <c r="AS304" s="74"/>
      <c r="AT304" s="74"/>
      <c r="AU304" s="74"/>
      <c r="AV304" s="74"/>
      <c r="AW304" s="74"/>
      <c r="AX304" s="74"/>
      <c r="AY304" s="74"/>
      <c r="AZ304" s="74"/>
      <c r="BA304" s="74"/>
      <c r="BB304" s="74"/>
      <c r="BC304" s="74"/>
      <c r="BD304" s="74"/>
      <c r="BE304" s="74"/>
      <c r="BF304" s="74"/>
      <c r="BG304" s="74"/>
      <c r="BH304" s="74"/>
      <c r="BI304" s="74"/>
      <c r="BJ304" s="74"/>
      <c r="BK304" s="74"/>
      <c r="BL304" s="74">
        <v>567.70000000000005</v>
      </c>
      <c r="BM304" s="74">
        <v>567.70000000000005</v>
      </c>
      <c r="BN304" s="74">
        <v>102.91760000000001</v>
      </c>
      <c r="BO304" s="74">
        <f t="shared" si="279"/>
        <v>18.128870882508366</v>
      </c>
      <c r="BP304" s="74"/>
      <c r="BQ304" s="74"/>
      <c r="BR304" s="74"/>
      <c r="BS304" s="73"/>
      <c r="BT304" s="74"/>
      <c r="BU304" s="74"/>
      <c r="BV304" s="74"/>
      <c r="BW304" s="73"/>
      <c r="BX304" s="74"/>
      <c r="BY304" s="74"/>
      <c r="BZ304" s="74"/>
      <c r="CA304" s="73"/>
      <c r="CB304" s="74"/>
      <c r="CC304" s="74"/>
      <c r="CD304" s="74"/>
      <c r="CE304" s="73"/>
    </row>
    <row r="305" spans="1:83" x14ac:dyDescent="0.25">
      <c r="A305" s="16" t="s">
        <v>496</v>
      </c>
      <c r="B305" s="77">
        <f t="shared" si="247"/>
        <v>227.1</v>
      </c>
      <c r="C305" s="77">
        <f t="shared" si="248"/>
        <v>227.1</v>
      </c>
      <c r="D305" s="77">
        <f t="shared" si="249"/>
        <v>227.1</v>
      </c>
      <c r="E305" s="77"/>
      <c r="F305" s="77">
        <f t="shared" si="250"/>
        <v>6.1297799999999993</v>
      </c>
      <c r="G305" s="74">
        <f t="shared" si="272"/>
        <v>2.6991545574636722</v>
      </c>
      <c r="H305" s="74"/>
      <c r="I305" s="74"/>
      <c r="J305" s="74"/>
      <c r="K305" s="74"/>
      <c r="L305" s="74"/>
      <c r="M305" s="74"/>
      <c r="N305" s="74"/>
      <c r="O305" s="74"/>
      <c r="P305" s="74"/>
      <c r="Q305" s="74"/>
      <c r="R305" s="74"/>
      <c r="S305" s="74"/>
      <c r="T305" s="74"/>
      <c r="U305" s="74"/>
      <c r="V305" s="74"/>
      <c r="W305" s="73"/>
      <c r="X305" s="74"/>
      <c r="Y305" s="74"/>
      <c r="Z305" s="74"/>
      <c r="AA305" s="74"/>
      <c r="AB305" s="74"/>
      <c r="AC305" s="74"/>
      <c r="AD305" s="74"/>
      <c r="AE305" s="73"/>
      <c r="AF305" s="74"/>
      <c r="AG305" s="74"/>
      <c r="AH305" s="74"/>
      <c r="AI305" s="73"/>
      <c r="AJ305" s="74"/>
      <c r="AK305" s="74"/>
      <c r="AL305" s="74"/>
      <c r="AM305" s="73"/>
      <c r="AN305" s="74"/>
      <c r="AO305" s="74"/>
      <c r="AP305" s="74"/>
      <c r="AQ305" s="74"/>
      <c r="AR305" s="74"/>
      <c r="AS305" s="74"/>
      <c r="AT305" s="74"/>
      <c r="AU305" s="74"/>
      <c r="AV305" s="74"/>
      <c r="AW305" s="74"/>
      <c r="AX305" s="74"/>
      <c r="AY305" s="74"/>
      <c r="AZ305" s="74"/>
      <c r="BA305" s="74"/>
      <c r="BB305" s="74"/>
      <c r="BC305" s="74"/>
      <c r="BD305" s="74"/>
      <c r="BE305" s="74"/>
      <c r="BF305" s="74"/>
      <c r="BG305" s="74"/>
      <c r="BH305" s="74"/>
      <c r="BI305" s="74"/>
      <c r="BJ305" s="74"/>
      <c r="BK305" s="74"/>
      <c r="BL305" s="74">
        <v>227.1</v>
      </c>
      <c r="BM305" s="74">
        <v>227.1</v>
      </c>
      <c r="BN305" s="74">
        <v>6.1297799999999993</v>
      </c>
      <c r="BO305" s="74">
        <f t="shared" si="279"/>
        <v>2.6991545574636722</v>
      </c>
      <c r="BP305" s="74"/>
      <c r="BQ305" s="74"/>
      <c r="BR305" s="74"/>
      <c r="BS305" s="73"/>
      <c r="BT305" s="74"/>
      <c r="BU305" s="74"/>
      <c r="BV305" s="74"/>
      <c r="BW305" s="73"/>
      <c r="BX305" s="74"/>
      <c r="BY305" s="74"/>
      <c r="BZ305" s="74"/>
      <c r="CA305" s="73"/>
      <c r="CB305" s="74"/>
      <c r="CC305" s="74"/>
      <c r="CD305" s="74"/>
      <c r="CE305" s="73"/>
    </row>
    <row r="306" spans="1:83" s="5" customFormat="1" ht="31.5" x14ac:dyDescent="0.25">
      <c r="A306" s="80" t="s">
        <v>272</v>
      </c>
      <c r="B306" s="76">
        <f t="shared" si="247"/>
        <v>205094.7</v>
      </c>
      <c r="C306" s="76">
        <f t="shared" si="248"/>
        <v>222606.60000000003</v>
      </c>
      <c r="D306" s="76">
        <f t="shared" si="249"/>
        <v>222606.60000000003</v>
      </c>
      <c r="E306" s="76"/>
      <c r="F306" s="76">
        <f t="shared" si="250"/>
        <v>34977.615000000005</v>
      </c>
      <c r="G306" s="72">
        <f t="shared" si="272"/>
        <v>15.712748409076822</v>
      </c>
      <c r="H306" s="72">
        <f>SUM(H307:H314)</f>
        <v>3125.6</v>
      </c>
      <c r="I306" s="72">
        <f>SUM(I307:I314)</f>
        <v>21883.8</v>
      </c>
      <c r="J306" s="72">
        <f>SUM(J307:J314)</f>
        <v>2119.8925299999996</v>
      </c>
      <c r="K306" s="72">
        <f>J306/I306*100</f>
        <v>9.6870403220647212</v>
      </c>
      <c r="L306" s="72">
        <f>SUM(L307:L314)</f>
        <v>10.9</v>
      </c>
      <c r="M306" s="72">
        <f>SUM(M307:M314)</f>
        <v>16.399999999999999</v>
      </c>
      <c r="N306" s="72">
        <f>SUM(N307:N314)</f>
        <v>0</v>
      </c>
      <c r="O306" s="72">
        <f t="shared" ref="O306:O307" si="280">N306/M306*100</f>
        <v>0</v>
      </c>
      <c r="P306" s="72">
        <f>SUM(P307:P314)</f>
        <v>202.6</v>
      </c>
      <c r="Q306" s="72">
        <f>SUM(Q307:Q314)</f>
        <v>0</v>
      </c>
      <c r="R306" s="72">
        <f>SUM(R307:R314)</f>
        <v>0</v>
      </c>
      <c r="S306" s="72"/>
      <c r="T306" s="72">
        <f>SUM(T307:T314)</f>
        <v>66</v>
      </c>
      <c r="U306" s="72">
        <f>SUM(U307:U314)</f>
        <v>66</v>
      </c>
      <c r="V306" s="72">
        <f>SUM(V307:V314)</f>
        <v>8.6801399999999997</v>
      </c>
      <c r="W306" s="72">
        <f>V306/U306*100</f>
        <v>13.151727272727273</v>
      </c>
      <c r="X306" s="72">
        <f>SUM(X307:X314)</f>
        <v>60</v>
      </c>
      <c r="Y306" s="72">
        <f>SUM(Y307:Y314)</f>
        <v>51.1</v>
      </c>
      <c r="Z306" s="72">
        <f>SUM(Z307:Z314)</f>
        <v>0</v>
      </c>
      <c r="AA306" s="72">
        <f>Z306/Y306*100</f>
        <v>0</v>
      </c>
      <c r="AB306" s="72">
        <f>SUM(AB307:AB314)</f>
        <v>1134.9000000000001</v>
      </c>
      <c r="AC306" s="72">
        <f>SUM(AC307:AC314)</f>
        <v>94.6</v>
      </c>
      <c r="AD306" s="72">
        <f>SUM(AD307:AD314)</f>
        <v>0</v>
      </c>
      <c r="AE306" s="72">
        <f>AD306/AC306*100</f>
        <v>0</v>
      </c>
      <c r="AF306" s="72">
        <f>SUM(AF307:AF314)</f>
        <v>20278.599999999999</v>
      </c>
      <c r="AG306" s="72">
        <f>SUM(AG307:AG314)</f>
        <v>20278.599999999999</v>
      </c>
      <c r="AH306" s="72">
        <f>SUM(AH307:AH314)</f>
        <v>4634.0303099999992</v>
      </c>
      <c r="AI306" s="72">
        <f>AH306/AG306*100</f>
        <v>22.851825619125581</v>
      </c>
      <c r="AJ306" s="72">
        <f>SUM(AJ307:AJ314)</f>
        <v>159015.6</v>
      </c>
      <c r="AK306" s="72">
        <f>SUM(AK307:AK314)</f>
        <v>159015.6</v>
      </c>
      <c r="AL306" s="72">
        <f>SUM(AL307:AL314)</f>
        <v>24925.753420000001</v>
      </c>
      <c r="AM306" s="72">
        <f>AL306/AK306*100</f>
        <v>15.675036549873095</v>
      </c>
      <c r="AN306" s="72">
        <f>SUM(AN307:AN314)</f>
        <v>657.2</v>
      </c>
      <c r="AO306" s="72">
        <f>SUM(AO307:AO314)</f>
        <v>657.2</v>
      </c>
      <c r="AP306" s="72">
        <f>SUM(AP307:AP314)</f>
        <v>116.93212</v>
      </c>
      <c r="AQ306" s="71">
        <f>AP306/AO306*100</f>
        <v>17.792471089470478</v>
      </c>
      <c r="AR306" s="72">
        <f t="shared" ref="AR306" si="281">SUM(AR307:AR314)</f>
        <v>0</v>
      </c>
      <c r="AS306" s="72">
        <f t="shared" ref="AS306:BF306" si="282">SUM(AS307:AS314)</f>
        <v>0</v>
      </c>
      <c r="AT306" s="72">
        <f t="shared" si="282"/>
        <v>0</v>
      </c>
      <c r="AU306" s="72">
        <f t="shared" si="282"/>
        <v>0</v>
      </c>
      <c r="AV306" s="72">
        <f t="shared" ref="AV306" si="283">SUM(AV307:AV314)</f>
        <v>657.2</v>
      </c>
      <c r="AW306" s="72">
        <f t="shared" si="282"/>
        <v>657.2</v>
      </c>
      <c r="AX306" s="72">
        <f t="shared" si="282"/>
        <v>121.53818</v>
      </c>
      <c r="AY306" s="72">
        <f t="shared" si="282"/>
        <v>18.493332318928786</v>
      </c>
      <c r="AZ306" s="72">
        <f t="shared" ref="AZ306" si="284">SUM(AZ307:AZ314)</f>
        <v>657.2</v>
      </c>
      <c r="BA306" s="72">
        <f t="shared" si="282"/>
        <v>657.2</v>
      </c>
      <c r="BB306" s="72">
        <f t="shared" si="282"/>
        <v>88.957449999999994</v>
      </c>
      <c r="BC306" s="72">
        <f t="shared" si="282"/>
        <v>13.535826232501519</v>
      </c>
      <c r="BD306" s="72">
        <f t="shared" ref="BD306" si="285">SUM(BD307:BD314)</f>
        <v>838.5</v>
      </c>
      <c r="BE306" s="72">
        <f t="shared" si="282"/>
        <v>838.5</v>
      </c>
      <c r="BF306" s="72">
        <f t="shared" si="282"/>
        <v>209.7</v>
      </c>
      <c r="BG306" s="72">
        <f>BF306/BE306*100</f>
        <v>25.008944543828264</v>
      </c>
      <c r="BH306" s="72">
        <f t="shared" ref="BH306" si="286">SUM(BH307:BH314)</f>
        <v>0</v>
      </c>
      <c r="BI306" s="72">
        <f t="shared" ref="BI306:BN306" si="287">SUM(BI307:BI314)</f>
        <v>0</v>
      </c>
      <c r="BJ306" s="72">
        <f t="shared" si="287"/>
        <v>0</v>
      </c>
      <c r="BK306" s="72">
        <f t="shared" si="287"/>
        <v>0</v>
      </c>
      <c r="BL306" s="72">
        <v>1476.1</v>
      </c>
      <c r="BM306" s="72">
        <f t="shared" si="287"/>
        <v>1476.1</v>
      </c>
      <c r="BN306" s="72">
        <f t="shared" si="287"/>
        <v>176.74671000000001</v>
      </c>
      <c r="BO306" s="71">
        <f t="shared" si="279"/>
        <v>11.973898109884155</v>
      </c>
      <c r="BP306" s="72">
        <f>SUM(BP307:BP314)</f>
        <v>16509.900000000001</v>
      </c>
      <c r="BQ306" s="72">
        <f>SUM(BQ307:BQ314)</f>
        <v>16509.900000000001</v>
      </c>
      <c r="BR306" s="72">
        <f>SUM(BR307:BR314)</f>
        <v>2575.3841400000001</v>
      </c>
      <c r="BS306" s="72">
        <f>BR306/BQ306*100</f>
        <v>15.599029309686916</v>
      </c>
      <c r="BT306" s="72">
        <f>SUM(BT307:BT314)</f>
        <v>388.6</v>
      </c>
      <c r="BU306" s="72">
        <f>SUM(BU307:BU314)</f>
        <v>388.6</v>
      </c>
      <c r="BV306" s="72">
        <f>SUM(BV307:BV314)</f>
        <v>0</v>
      </c>
      <c r="BW306" s="72">
        <f>BV306/BU306*100</f>
        <v>0</v>
      </c>
      <c r="BX306" s="72">
        <f>SUM(BX307:BX314)</f>
        <v>15.8</v>
      </c>
      <c r="BY306" s="72">
        <f>SUM(BY307:BY314)</f>
        <v>15.8</v>
      </c>
      <c r="BZ306" s="72">
        <f>SUM(BZ307:BZ314)</f>
        <v>0</v>
      </c>
      <c r="CA306" s="72">
        <f>BZ306/BY306*100</f>
        <v>0</v>
      </c>
      <c r="CB306" s="72"/>
      <c r="CC306" s="72"/>
      <c r="CD306" s="72"/>
      <c r="CE306" s="72"/>
    </row>
    <row r="307" spans="1:83" ht="33" customHeight="1" x14ac:dyDescent="0.25">
      <c r="A307" s="16" t="s">
        <v>198</v>
      </c>
      <c r="B307" s="77">
        <f t="shared" si="247"/>
        <v>203618.6</v>
      </c>
      <c r="C307" s="77">
        <f t="shared" si="248"/>
        <v>221130.50000000003</v>
      </c>
      <c r="D307" s="77">
        <f t="shared" si="249"/>
        <v>221130.50000000003</v>
      </c>
      <c r="E307" s="77"/>
      <c r="F307" s="77">
        <f t="shared" si="250"/>
        <v>34800.868290000006</v>
      </c>
      <c r="G307" s="73">
        <f t="shared" si="272"/>
        <v>15.737706146370584</v>
      </c>
      <c r="H307" s="73">
        <v>3125.6</v>
      </c>
      <c r="I307" s="73">
        <v>21883.8</v>
      </c>
      <c r="J307" s="73">
        <v>2119.8925299999996</v>
      </c>
      <c r="K307" s="73">
        <f>J307/I307*100</f>
        <v>9.6870403220647212</v>
      </c>
      <c r="L307" s="73">
        <v>10.9</v>
      </c>
      <c r="M307" s="73">
        <v>16.399999999999999</v>
      </c>
      <c r="N307" s="73">
        <v>0</v>
      </c>
      <c r="O307" s="73">
        <f t="shared" si="280"/>
        <v>0</v>
      </c>
      <c r="P307" s="73">
        <v>202.6</v>
      </c>
      <c r="Q307" s="73"/>
      <c r="R307" s="73"/>
      <c r="S307" s="73"/>
      <c r="T307" s="73">
        <v>66</v>
      </c>
      <c r="U307" s="73">
        <v>66</v>
      </c>
      <c r="V307" s="73">
        <v>8.6801399999999997</v>
      </c>
      <c r="W307" s="73">
        <f>V307/U307*100</f>
        <v>13.151727272727273</v>
      </c>
      <c r="X307" s="73">
        <v>60</v>
      </c>
      <c r="Y307" s="73">
        <v>51.1</v>
      </c>
      <c r="Z307" s="73">
        <v>0</v>
      </c>
      <c r="AA307" s="73">
        <f>Z307/Y307*100</f>
        <v>0</v>
      </c>
      <c r="AB307" s="73">
        <v>1134.9000000000001</v>
      </c>
      <c r="AC307" s="73">
        <v>94.6</v>
      </c>
      <c r="AD307" s="73">
        <v>0</v>
      </c>
      <c r="AE307" s="73">
        <f>AD307/AC307*100</f>
        <v>0</v>
      </c>
      <c r="AF307" s="73">
        <v>20278.599999999999</v>
      </c>
      <c r="AG307" s="73">
        <v>20278.599999999999</v>
      </c>
      <c r="AH307" s="73">
        <v>4634.0303099999992</v>
      </c>
      <c r="AI307" s="73">
        <f>AH307/AG307*100</f>
        <v>22.851825619125581</v>
      </c>
      <c r="AJ307" s="73">
        <v>159015.6</v>
      </c>
      <c r="AK307" s="73">
        <v>159015.6</v>
      </c>
      <c r="AL307" s="73">
        <v>24925.753420000001</v>
      </c>
      <c r="AM307" s="73">
        <f>AL307/AK307*100</f>
        <v>15.675036549873095</v>
      </c>
      <c r="AN307" s="73">
        <v>657.2</v>
      </c>
      <c r="AO307" s="73">
        <v>657.2</v>
      </c>
      <c r="AP307" s="73">
        <v>116.93212</v>
      </c>
      <c r="AQ307" s="74">
        <f>AP307/AO307*100</f>
        <v>17.792471089470478</v>
      </c>
      <c r="AR307" s="73"/>
      <c r="AS307" s="73"/>
      <c r="AT307" s="73"/>
      <c r="AU307" s="73"/>
      <c r="AV307" s="73">
        <v>657.2</v>
      </c>
      <c r="AW307" s="73">
        <v>657.2</v>
      </c>
      <c r="AX307" s="73">
        <v>121.53818</v>
      </c>
      <c r="AY307" s="73">
        <f>AX307/AW307*100</f>
        <v>18.493332318928786</v>
      </c>
      <c r="AZ307" s="73">
        <v>657.2</v>
      </c>
      <c r="BA307" s="73">
        <v>657.2</v>
      </c>
      <c r="BB307" s="73">
        <v>88.957449999999994</v>
      </c>
      <c r="BC307" s="73">
        <f>BB307/BA307*100</f>
        <v>13.535826232501519</v>
      </c>
      <c r="BD307" s="73">
        <v>838.5</v>
      </c>
      <c r="BE307" s="73">
        <v>838.5</v>
      </c>
      <c r="BF307" s="73">
        <v>209.7</v>
      </c>
      <c r="BG307" s="73">
        <f>BF307/BE307*100</f>
        <v>25.008944543828264</v>
      </c>
      <c r="BH307" s="73"/>
      <c r="BI307" s="73"/>
      <c r="BJ307" s="73"/>
      <c r="BK307" s="73"/>
      <c r="BL307" s="73"/>
      <c r="BM307" s="73"/>
      <c r="BN307" s="73"/>
      <c r="BO307" s="74"/>
      <c r="BP307" s="73">
        <v>16509.900000000001</v>
      </c>
      <c r="BQ307" s="73">
        <v>16509.900000000001</v>
      </c>
      <c r="BR307" s="73">
        <v>2575.3841400000001</v>
      </c>
      <c r="BS307" s="73">
        <f>BR307/BQ307*100</f>
        <v>15.599029309686916</v>
      </c>
      <c r="BT307" s="73">
        <v>388.6</v>
      </c>
      <c r="BU307" s="73">
        <v>388.6</v>
      </c>
      <c r="BV307" s="73">
        <v>0</v>
      </c>
      <c r="BW307" s="73">
        <f>BV307/BU307*100</f>
        <v>0</v>
      </c>
      <c r="BX307" s="73">
        <v>15.8</v>
      </c>
      <c r="BY307" s="73">
        <v>15.8</v>
      </c>
      <c r="BZ307" s="73">
        <v>0</v>
      </c>
      <c r="CA307" s="73">
        <f>BZ307/BY307*100</f>
        <v>0</v>
      </c>
      <c r="CB307" s="73"/>
      <c r="CC307" s="73"/>
      <c r="CD307" s="73"/>
      <c r="CE307" s="73"/>
    </row>
    <row r="308" spans="1:83" x14ac:dyDescent="0.25">
      <c r="A308" s="16" t="s">
        <v>293</v>
      </c>
      <c r="B308" s="77">
        <f t="shared" si="247"/>
        <v>0</v>
      </c>
      <c r="C308" s="77">
        <f t="shared" si="248"/>
        <v>0</v>
      </c>
      <c r="D308" s="77">
        <f t="shared" si="249"/>
        <v>0</v>
      </c>
      <c r="E308" s="77"/>
      <c r="F308" s="77">
        <f t="shared" si="250"/>
        <v>0</v>
      </c>
      <c r="G308" s="74"/>
      <c r="H308" s="74"/>
      <c r="I308" s="74"/>
      <c r="J308" s="74"/>
      <c r="K308" s="74"/>
      <c r="L308" s="74"/>
      <c r="M308" s="74"/>
      <c r="N308" s="74"/>
      <c r="O308" s="73"/>
      <c r="P308" s="74"/>
      <c r="Q308" s="74"/>
      <c r="R308" s="74"/>
      <c r="S308" s="74"/>
      <c r="T308" s="74"/>
      <c r="U308" s="74"/>
      <c r="V308" s="74"/>
      <c r="W308" s="74"/>
      <c r="X308" s="74"/>
      <c r="Y308" s="74"/>
      <c r="Z308" s="74"/>
      <c r="AA308" s="73"/>
      <c r="AB308" s="74"/>
      <c r="AC308" s="74"/>
      <c r="AD308" s="74"/>
      <c r="AE308" s="74"/>
      <c r="AF308" s="74"/>
      <c r="AG308" s="74"/>
      <c r="AH308" s="74"/>
      <c r="AI308" s="74"/>
      <c r="AJ308" s="74"/>
      <c r="AK308" s="74"/>
      <c r="AL308" s="74"/>
      <c r="AM308" s="74"/>
      <c r="AN308" s="74"/>
      <c r="AO308" s="74"/>
      <c r="AP308" s="74"/>
      <c r="AQ308" s="74"/>
      <c r="AR308" s="74"/>
      <c r="AS308" s="74"/>
      <c r="AT308" s="74"/>
      <c r="AU308" s="74"/>
      <c r="AV308" s="74"/>
      <c r="AW308" s="74"/>
      <c r="AX308" s="74"/>
      <c r="AY308" s="74"/>
      <c r="AZ308" s="74"/>
      <c r="BA308" s="74"/>
      <c r="BB308" s="74"/>
      <c r="BC308" s="74"/>
      <c r="BD308" s="74"/>
      <c r="BE308" s="74"/>
      <c r="BF308" s="74"/>
      <c r="BG308" s="73"/>
      <c r="BH308" s="74"/>
      <c r="BI308" s="74"/>
      <c r="BJ308" s="74"/>
      <c r="BK308" s="74"/>
      <c r="BL308" s="74"/>
      <c r="BM308" s="74"/>
      <c r="BN308" s="74"/>
      <c r="BO308" s="74"/>
      <c r="BP308" s="74"/>
      <c r="BQ308" s="74"/>
      <c r="BR308" s="74"/>
      <c r="BS308" s="74"/>
      <c r="BT308" s="74"/>
      <c r="BU308" s="74"/>
      <c r="BV308" s="74"/>
      <c r="BW308" s="73"/>
      <c r="BX308" s="74"/>
      <c r="BY308" s="74"/>
      <c r="BZ308" s="74"/>
      <c r="CA308" s="73"/>
      <c r="CB308" s="74"/>
      <c r="CC308" s="74"/>
      <c r="CD308" s="74"/>
      <c r="CE308" s="73"/>
    </row>
    <row r="309" spans="1:83" x14ac:dyDescent="0.25">
      <c r="A309" s="16" t="s">
        <v>497</v>
      </c>
      <c r="B309" s="77">
        <f t="shared" si="247"/>
        <v>0</v>
      </c>
      <c r="C309" s="77">
        <f t="shared" si="248"/>
        <v>0</v>
      </c>
      <c r="D309" s="77">
        <f t="shared" si="249"/>
        <v>0</v>
      </c>
      <c r="E309" s="77"/>
      <c r="F309" s="77">
        <f t="shared" si="250"/>
        <v>0</v>
      </c>
      <c r="G309" s="74"/>
      <c r="H309" s="74"/>
      <c r="I309" s="74"/>
      <c r="J309" s="74"/>
      <c r="K309" s="74"/>
      <c r="L309" s="74"/>
      <c r="M309" s="74"/>
      <c r="N309" s="74"/>
      <c r="O309" s="73"/>
      <c r="P309" s="74"/>
      <c r="Q309" s="74"/>
      <c r="R309" s="74"/>
      <c r="S309" s="74"/>
      <c r="T309" s="74"/>
      <c r="U309" s="74"/>
      <c r="V309" s="74"/>
      <c r="W309" s="74"/>
      <c r="X309" s="74"/>
      <c r="Y309" s="74"/>
      <c r="Z309" s="74"/>
      <c r="AA309" s="73"/>
      <c r="AB309" s="74"/>
      <c r="AC309" s="74"/>
      <c r="AD309" s="74"/>
      <c r="AE309" s="74"/>
      <c r="AF309" s="74"/>
      <c r="AG309" s="74"/>
      <c r="AH309" s="74"/>
      <c r="AI309" s="74"/>
      <c r="AJ309" s="74"/>
      <c r="AK309" s="74"/>
      <c r="AL309" s="74"/>
      <c r="AM309" s="74"/>
      <c r="AN309" s="74"/>
      <c r="AO309" s="74"/>
      <c r="AP309" s="74"/>
      <c r="AQ309" s="74"/>
      <c r="AR309" s="74"/>
      <c r="AS309" s="74"/>
      <c r="AT309" s="74"/>
      <c r="AU309" s="74"/>
      <c r="AV309" s="74"/>
      <c r="AW309" s="74"/>
      <c r="AX309" s="74"/>
      <c r="AY309" s="74"/>
      <c r="AZ309" s="74"/>
      <c r="BA309" s="74"/>
      <c r="BB309" s="74"/>
      <c r="BC309" s="74"/>
      <c r="BD309" s="74"/>
      <c r="BE309" s="74"/>
      <c r="BF309" s="74"/>
      <c r="BG309" s="73"/>
      <c r="BH309" s="74"/>
      <c r="BI309" s="74"/>
      <c r="BJ309" s="74"/>
      <c r="BK309" s="74"/>
      <c r="BL309" s="74"/>
      <c r="BM309" s="74"/>
      <c r="BN309" s="74"/>
      <c r="BO309" s="74"/>
      <c r="BP309" s="74"/>
      <c r="BQ309" s="74"/>
      <c r="BR309" s="74"/>
      <c r="BS309" s="74"/>
      <c r="BT309" s="74"/>
      <c r="BU309" s="74"/>
      <c r="BV309" s="74"/>
      <c r="BW309" s="73"/>
      <c r="BX309" s="74"/>
      <c r="BY309" s="74"/>
      <c r="BZ309" s="74"/>
      <c r="CA309" s="73"/>
      <c r="CB309" s="74"/>
      <c r="CC309" s="74"/>
      <c r="CD309" s="74"/>
      <c r="CE309" s="73"/>
    </row>
    <row r="310" spans="1:83" x14ac:dyDescent="0.25">
      <c r="A310" s="16" t="s">
        <v>438</v>
      </c>
      <c r="B310" s="77">
        <f t="shared" si="247"/>
        <v>227.1</v>
      </c>
      <c r="C310" s="77">
        <f t="shared" si="248"/>
        <v>227.1</v>
      </c>
      <c r="D310" s="77">
        <f t="shared" si="249"/>
        <v>227.1</v>
      </c>
      <c r="E310" s="77"/>
      <c r="F310" s="77">
        <f t="shared" si="250"/>
        <v>28.22006</v>
      </c>
      <c r="G310" s="74">
        <f t="shared" ref="G310:G335" si="288">F310/C310*100</f>
        <v>12.426270365477764</v>
      </c>
      <c r="H310" s="74"/>
      <c r="I310" s="74"/>
      <c r="J310" s="74"/>
      <c r="K310" s="74"/>
      <c r="L310" s="74"/>
      <c r="M310" s="74"/>
      <c r="N310" s="74"/>
      <c r="O310" s="73"/>
      <c r="P310" s="74"/>
      <c r="Q310" s="74"/>
      <c r="R310" s="74"/>
      <c r="S310" s="74"/>
      <c r="T310" s="74"/>
      <c r="U310" s="74"/>
      <c r="V310" s="74"/>
      <c r="W310" s="74"/>
      <c r="X310" s="74"/>
      <c r="Y310" s="74"/>
      <c r="Z310" s="74"/>
      <c r="AA310" s="73"/>
      <c r="AB310" s="74"/>
      <c r="AC310" s="74"/>
      <c r="AD310" s="74"/>
      <c r="AE310" s="74"/>
      <c r="AF310" s="74"/>
      <c r="AG310" s="74"/>
      <c r="AH310" s="74"/>
      <c r="AI310" s="74"/>
      <c r="AJ310" s="74"/>
      <c r="AK310" s="74"/>
      <c r="AL310" s="74"/>
      <c r="AM310" s="74"/>
      <c r="AN310" s="74"/>
      <c r="AO310" s="74"/>
      <c r="AP310" s="74"/>
      <c r="AQ310" s="74"/>
      <c r="AR310" s="74"/>
      <c r="AS310" s="74"/>
      <c r="AT310" s="74"/>
      <c r="AU310" s="74"/>
      <c r="AV310" s="74"/>
      <c r="AW310" s="74"/>
      <c r="AX310" s="74"/>
      <c r="AY310" s="74"/>
      <c r="AZ310" s="74"/>
      <c r="BA310" s="74"/>
      <c r="BB310" s="74"/>
      <c r="BC310" s="74"/>
      <c r="BD310" s="74"/>
      <c r="BE310" s="74"/>
      <c r="BF310" s="74"/>
      <c r="BG310" s="73"/>
      <c r="BH310" s="74"/>
      <c r="BI310" s="74"/>
      <c r="BJ310" s="74"/>
      <c r="BK310" s="74"/>
      <c r="BL310" s="74">
        <v>227.1</v>
      </c>
      <c r="BM310" s="74">
        <v>227.1</v>
      </c>
      <c r="BN310" s="74">
        <v>28.22006</v>
      </c>
      <c r="BO310" s="74">
        <f t="shared" ref="BO310:BO315" si="289">BN310/BM310*100</f>
        <v>12.426270365477764</v>
      </c>
      <c r="BP310" s="74"/>
      <c r="BQ310" s="74"/>
      <c r="BR310" s="74"/>
      <c r="BS310" s="74"/>
      <c r="BT310" s="74"/>
      <c r="BU310" s="74"/>
      <c r="BV310" s="74"/>
      <c r="BW310" s="73"/>
      <c r="BX310" s="74"/>
      <c r="BY310" s="74"/>
      <c r="BZ310" s="74"/>
      <c r="CA310" s="73"/>
      <c r="CB310" s="74"/>
      <c r="CC310" s="74"/>
      <c r="CD310" s="74"/>
      <c r="CE310" s="73"/>
    </row>
    <row r="311" spans="1:83" x14ac:dyDescent="0.25">
      <c r="A311" s="16" t="s">
        <v>441</v>
      </c>
      <c r="B311" s="77">
        <f t="shared" si="247"/>
        <v>227.1</v>
      </c>
      <c r="C311" s="77">
        <f t="shared" si="248"/>
        <v>227.1</v>
      </c>
      <c r="D311" s="77">
        <f t="shared" si="249"/>
        <v>227.1</v>
      </c>
      <c r="E311" s="77"/>
      <c r="F311" s="77">
        <f t="shared" si="250"/>
        <v>21.536349999999999</v>
      </c>
      <c r="G311" s="74">
        <f t="shared" si="288"/>
        <v>9.4832012329370308</v>
      </c>
      <c r="H311" s="74"/>
      <c r="I311" s="74"/>
      <c r="J311" s="74"/>
      <c r="K311" s="74"/>
      <c r="L311" s="74"/>
      <c r="M311" s="74"/>
      <c r="N311" s="74"/>
      <c r="O311" s="73"/>
      <c r="P311" s="74"/>
      <c r="Q311" s="74"/>
      <c r="R311" s="74"/>
      <c r="S311" s="74"/>
      <c r="T311" s="74"/>
      <c r="U311" s="74"/>
      <c r="V311" s="74"/>
      <c r="W311" s="74"/>
      <c r="X311" s="74"/>
      <c r="Y311" s="74"/>
      <c r="Z311" s="74"/>
      <c r="AA311" s="73"/>
      <c r="AB311" s="74"/>
      <c r="AC311" s="74"/>
      <c r="AD311" s="74"/>
      <c r="AE311" s="74"/>
      <c r="AF311" s="74"/>
      <c r="AG311" s="74"/>
      <c r="AH311" s="74"/>
      <c r="AI311" s="74"/>
      <c r="AJ311" s="74"/>
      <c r="AK311" s="74"/>
      <c r="AL311" s="74"/>
      <c r="AM311" s="74"/>
      <c r="AN311" s="74"/>
      <c r="AO311" s="74"/>
      <c r="AP311" s="74"/>
      <c r="AQ311" s="74"/>
      <c r="AR311" s="74"/>
      <c r="AS311" s="74"/>
      <c r="AT311" s="74"/>
      <c r="AU311" s="74"/>
      <c r="AV311" s="74"/>
      <c r="AW311" s="74"/>
      <c r="AX311" s="74"/>
      <c r="AY311" s="74"/>
      <c r="AZ311" s="74"/>
      <c r="BA311" s="74"/>
      <c r="BB311" s="74"/>
      <c r="BC311" s="74"/>
      <c r="BD311" s="74"/>
      <c r="BE311" s="74"/>
      <c r="BF311" s="74"/>
      <c r="BG311" s="73"/>
      <c r="BH311" s="74"/>
      <c r="BI311" s="74"/>
      <c r="BJ311" s="74"/>
      <c r="BK311" s="74"/>
      <c r="BL311" s="74">
        <v>227.1</v>
      </c>
      <c r="BM311" s="74">
        <v>227.1</v>
      </c>
      <c r="BN311" s="74">
        <v>21.536349999999999</v>
      </c>
      <c r="BO311" s="74">
        <f t="shared" si="289"/>
        <v>9.4832012329370308</v>
      </c>
      <c r="BP311" s="74"/>
      <c r="BQ311" s="74"/>
      <c r="BR311" s="74"/>
      <c r="BS311" s="74"/>
      <c r="BT311" s="74"/>
      <c r="BU311" s="74"/>
      <c r="BV311" s="74"/>
      <c r="BW311" s="73"/>
      <c r="BX311" s="74"/>
      <c r="BY311" s="74"/>
      <c r="BZ311" s="74"/>
      <c r="CA311" s="73"/>
      <c r="CB311" s="74"/>
      <c r="CC311" s="74"/>
      <c r="CD311" s="74"/>
      <c r="CE311" s="73"/>
    </row>
    <row r="312" spans="1:83" x14ac:dyDescent="0.25">
      <c r="A312" s="16" t="s">
        <v>439</v>
      </c>
      <c r="B312" s="77">
        <f t="shared" si="247"/>
        <v>227.1</v>
      </c>
      <c r="C312" s="77">
        <f t="shared" si="248"/>
        <v>227.1</v>
      </c>
      <c r="D312" s="77">
        <f t="shared" si="249"/>
        <v>227.1</v>
      </c>
      <c r="E312" s="77"/>
      <c r="F312" s="77">
        <f t="shared" si="250"/>
        <v>28.22006</v>
      </c>
      <c r="G312" s="74">
        <f t="shared" si="288"/>
        <v>12.426270365477764</v>
      </c>
      <c r="H312" s="74"/>
      <c r="I312" s="74"/>
      <c r="J312" s="74"/>
      <c r="K312" s="74"/>
      <c r="L312" s="74"/>
      <c r="M312" s="74"/>
      <c r="N312" s="74"/>
      <c r="O312" s="73"/>
      <c r="P312" s="74"/>
      <c r="Q312" s="74"/>
      <c r="R312" s="74"/>
      <c r="S312" s="74"/>
      <c r="T312" s="74"/>
      <c r="U312" s="74"/>
      <c r="V312" s="74"/>
      <c r="W312" s="74"/>
      <c r="X312" s="74"/>
      <c r="Y312" s="74"/>
      <c r="Z312" s="74"/>
      <c r="AA312" s="73"/>
      <c r="AB312" s="74"/>
      <c r="AC312" s="74"/>
      <c r="AD312" s="74"/>
      <c r="AE312" s="74"/>
      <c r="AF312" s="74"/>
      <c r="AG312" s="74"/>
      <c r="AH312" s="74"/>
      <c r="AI312" s="74"/>
      <c r="AJ312" s="74"/>
      <c r="AK312" s="74"/>
      <c r="AL312" s="74"/>
      <c r="AM312" s="74"/>
      <c r="AN312" s="74"/>
      <c r="AO312" s="74"/>
      <c r="AP312" s="74"/>
      <c r="AQ312" s="74"/>
      <c r="AR312" s="74"/>
      <c r="AS312" s="74"/>
      <c r="AT312" s="74"/>
      <c r="AU312" s="74"/>
      <c r="AV312" s="74"/>
      <c r="AW312" s="74"/>
      <c r="AX312" s="74"/>
      <c r="AY312" s="74"/>
      <c r="AZ312" s="74"/>
      <c r="BA312" s="74"/>
      <c r="BB312" s="74"/>
      <c r="BC312" s="74"/>
      <c r="BD312" s="74"/>
      <c r="BE312" s="74"/>
      <c r="BF312" s="74"/>
      <c r="BG312" s="73"/>
      <c r="BH312" s="74"/>
      <c r="BI312" s="74"/>
      <c r="BJ312" s="74"/>
      <c r="BK312" s="74"/>
      <c r="BL312" s="74">
        <v>227.1</v>
      </c>
      <c r="BM312" s="74">
        <v>227.1</v>
      </c>
      <c r="BN312" s="74">
        <v>28.22006</v>
      </c>
      <c r="BO312" s="74">
        <f t="shared" si="289"/>
        <v>12.426270365477764</v>
      </c>
      <c r="BP312" s="74"/>
      <c r="BQ312" s="74"/>
      <c r="BR312" s="74"/>
      <c r="BS312" s="74"/>
      <c r="BT312" s="74"/>
      <c r="BU312" s="74"/>
      <c r="BV312" s="74"/>
      <c r="BW312" s="73"/>
      <c r="BX312" s="74"/>
      <c r="BY312" s="74"/>
      <c r="BZ312" s="74"/>
      <c r="CA312" s="73"/>
      <c r="CB312" s="74"/>
      <c r="CC312" s="74"/>
      <c r="CD312" s="74"/>
      <c r="CE312" s="73"/>
    </row>
    <row r="313" spans="1:83" x14ac:dyDescent="0.25">
      <c r="A313" s="16" t="s">
        <v>271</v>
      </c>
      <c r="B313" s="77">
        <f t="shared" si="247"/>
        <v>567.70000000000005</v>
      </c>
      <c r="C313" s="77">
        <f t="shared" si="248"/>
        <v>567.70000000000005</v>
      </c>
      <c r="D313" s="77">
        <f t="shared" si="249"/>
        <v>567.70000000000005</v>
      </c>
      <c r="E313" s="77"/>
      <c r="F313" s="77">
        <f t="shared" si="250"/>
        <v>70.550179999999997</v>
      </c>
      <c r="G313" s="74">
        <f t="shared" si="288"/>
        <v>12.427370089836181</v>
      </c>
      <c r="H313" s="74"/>
      <c r="I313" s="74"/>
      <c r="J313" s="74"/>
      <c r="K313" s="74"/>
      <c r="L313" s="74"/>
      <c r="M313" s="74"/>
      <c r="N313" s="74"/>
      <c r="O313" s="73"/>
      <c r="P313" s="74"/>
      <c r="Q313" s="74"/>
      <c r="R313" s="74"/>
      <c r="S313" s="74"/>
      <c r="T313" s="74"/>
      <c r="U313" s="74"/>
      <c r="V313" s="74"/>
      <c r="W313" s="74"/>
      <c r="X313" s="74"/>
      <c r="Y313" s="74"/>
      <c r="Z313" s="74"/>
      <c r="AA313" s="73"/>
      <c r="AB313" s="74"/>
      <c r="AC313" s="74"/>
      <c r="AD313" s="74"/>
      <c r="AE313" s="74"/>
      <c r="AF313" s="74"/>
      <c r="AG313" s="74"/>
      <c r="AH313" s="74"/>
      <c r="AI313" s="74"/>
      <c r="AJ313" s="74"/>
      <c r="AK313" s="74"/>
      <c r="AL313" s="74"/>
      <c r="AM313" s="74"/>
      <c r="AN313" s="74"/>
      <c r="AO313" s="74"/>
      <c r="AP313" s="74"/>
      <c r="AQ313" s="74"/>
      <c r="AR313" s="74"/>
      <c r="AS313" s="74"/>
      <c r="AT313" s="74"/>
      <c r="AU313" s="74"/>
      <c r="AV313" s="74"/>
      <c r="AW313" s="74"/>
      <c r="AX313" s="74"/>
      <c r="AY313" s="74"/>
      <c r="AZ313" s="74"/>
      <c r="BA313" s="74"/>
      <c r="BB313" s="74"/>
      <c r="BC313" s="74"/>
      <c r="BD313" s="74"/>
      <c r="BE313" s="74"/>
      <c r="BF313" s="74"/>
      <c r="BG313" s="73"/>
      <c r="BH313" s="74"/>
      <c r="BI313" s="74"/>
      <c r="BJ313" s="74"/>
      <c r="BK313" s="74"/>
      <c r="BL313" s="74">
        <v>567.70000000000005</v>
      </c>
      <c r="BM313" s="74">
        <v>567.70000000000005</v>
      </c>
      <c r="BN313" s="74">
        <v>70.550179999999997</v>
      </c>
      <c r="BO313" s="74">
        <f t="shared" si="289"/>
        <v>12.427370089836181</v>
      </c>
      <c r="BP313" s="74"/>
      <c r="BQ313" s="74"/>
      <c r="BR313" s="74"/>
      <c r="BS313" s="74"/>
      <c r="BT313" s="74"/>
      <c r="BU313" s="74"/>
      <c r="BV313" s="74"/>
      <c r="BW313" s="73"/>
      <c r="BX313" s="74"/>
      <c r="BY313" s="74"/>
      <c r="BZ313" s="74"/>
      <c r="CA313" s="73"/>
      <c r="CB313" s="74"/>
      <c r="CC313" s="74"/>
      <c r="CD313" s="74"/>
      <c r="CE313" s="73"/>
    </row>
    <row r="314" spans="1:83" x14ac:dyDescent="0.25">
      <c r="A314" s="16" t="s">
        <v>440</v>
      </c>
      <c r="B314" s="77">
        <f t="shared" si="247"/>
        <v>227.1</v>
      </c>
      <c r="C314" s="77">
        <f t="shared" si="248"/>
        <v>227.1</v>
      </c>
      <c r="D314" s="77">
        <f t="shared" si="249"/>
        <v>227.1</v>
      </c>
      <c r="E314" s="77"/>
      <c r="F314" s="77">
        <f t="shared" si="250"/>
        <v>28.22006</v>
      </c>
      <c r="G314" s="74">
        <f t="shared" si="288"/>
        <v>12.426270365477764</v>
      </c>
      <c r="H314" s="74"/>
      <c r="I314" s="74"/>
      <c r="J314" s="74"/>
      <c r="K314" s="74"/>
      <c r="L314" s="74"/>
      <c r="M314" s="74"/>
      <c r="N314" s="74"/>
      <c r="O314" s="73"/>
      <c r="P314" s="74"/>
      <c r="Q314" s="74"/>
      <c r="R314" s="74"/>
      <c r="S314" s="74"/>
      <c r="T314" s="74"/>
      <c r="U314" s="74"/>
      <c r="V314" s="74"/>
      <c r="W314" s="74"/>
      <c r="X314" s="74"/>
      <c r="Y314" s="74"/>
      <c r="Z314" s="74"/>
      <c r="AA314" s="73"/>
      <c r="AB314" s="74"/>
      <c r="AC314" s="74"/>
      <c r="AD314" s="74"/>
      <c r="AE314" s="74"/>
      <c r="AF314" s="74"/>
      <c r="AG314" s="74"/>
      <c r="AH314" s="74"/>
      <c r="AI314" s="74"/>
      <c r="AJ314" s="74"/>
      <c r="AK314" s="74"/>
      <c r="AL314" s="74"/>
      <c r="AM314" s="74"/>
      <c r="AN314" s="74"/>
      <c r="AO314" s="74"/>
      <c r="AP314" s="74"/>
      <c r="AQ314" s="74"/>
      <c r="AR314" s="74"/>
      <c r="AS314" s="74"/>
      <c r="AT314" s="74"/>
      <c r="AU314" s="74"/>
      <c r="AV314" s="74"/>
      <c r="AW314" s="74"/>
      <c r="AX314" s="74"/>
      <c r="AY314" s="74"/>
      <c r="AZ314" s="74"/>
      <c r="BA314" s="74"/>
      <c r="BB314" s="74"/>
      <c r="BC314" s="74"/>
      <c r="BD314" s="74"/>
      <c r="BE314" s="74"/>
      <c r="BF314" s="74"/>
      <c r="BG314" s="73"/>
      <c r="BH314" s="74"/>
      <c r="BI314" s="74"/>
      <c r="BJ314" s="74"/>
      <c r="BK314" s="74"/>
      <c r="BL314" s="74">
        <v>227.1</v>
      </c>
      <c r="BM314" s="74">
        <v>227.1</v>
      </c>
      <c r="BN314" s="74">
        <v>28.22006</v>
      </c>
      <c r="BO314" s="74">
        <f t="shared" si="289"/>
        <v>12.426270365477764</v>
      </c>
      <c r="BP314" s="74"/>
      <c r="BQ314" s="74"/>
      <c r="BR314" s="74"/>
      <c r="BS314" s="74"/>
      <c r="BT314" s="74"/>
      <c r="BU314" s="74"/>
      <c r="BV314" s="74"/>
      <c r="BW314" s="73"/>
      <c r="BX314" s="74"/>
      <c r="BY314" s="74"/>
      <c r="BZ314" s="74"/>
      <c r="CA314" s="73"/>
      <c r="CB314" s="74"/>
      <c r="CC314" s="74"/>
      <c r="CD314" s="74"/>
      <c r="CE314" s="73"/>
    </row>
    <row r="315" spans="1:83" s="5" customFormat="1" ht="31.5" x14ac:dyDescent="0.25">
      <c r="A315" s="80" t="s">
        <v>273</v>
      </c>
      <c r="B315" s="76">
        <f t="shared" si="247"/>
        <v>603603.69999999995</v>
      </c>
      <c r="C315" s="76">
        <f t="shared" si="248"/>
        <v>648470</v>
      </c>
      <c r="D315" s="76">
        <f t="shared" si="249"/>
        <v>648470</v>
      </c>
      <c r="E315" s="76"/>
      <c r="F315" s="76">
        <f t="shared" si="250"/>
        <v>121327.03217999999</v>
      </c>
      <c r="G315" s="72">
        <f t="shared" si="288"/>
        <v>18.709737101176614</v>
      </c>
      <c r="H315" s="72">
        <f>SUM(H316:H322)</f>
        <v>4596.8</v>
      </c>
      <c r="I315" s="72">
        <f>SUM(I316:I322)</f>
        <v>54804.6</v>
      </c>
      <c r="J315" s="72">
        <f>SUM(J316:J322)</f>
        <v>7679.1057000000001</v>
      </c>
      <c r="K315" s="72">
        <f>J315/I315*100</f>
        <v>14.011790433649733</v>
      </c>
      <c r="L315" s="72">
        <f>SUM(L316:L322)</f>
        <v>21.8</v>
      </c>
      <c r="M315" s="72">
        <f>SUM(M316:M322)</f>
        <v>32.799999999999997</v>
      </c>
      <c r="N315" s="72">
        <f>SUM(N316:N322)</f>
        <v>3.9346999999999999</v>
      </c>
      <c r="O315" s="72">
        <f>N315/M315*100</f>
        <v>11.996036585365854</v>
      </c>
      <c r="P315" s="72">
        <f>SUM(P316:P322)</f>
        <v>147.30000000000001</v>
      </c>
      <c r="Q315" s="72">
        <f>SUM(Q316:Q322)</f>
        <v>0</v>
      </c>
      <c r="R315" s="72">
        <f>SUM(R316:R322)</f>
        <v>0</v>
      </c>
      <c r="S315" s="72"/>
      <c r="T315" s="72">
        <f>SUM(T316:T322)</f>
        <v>396.2</v>
      </c>
      <c r="U315" s="72">
        <f>SUM(U316:U322)</f>
        <v>396.2</v>
      </c>
      <c r="V315" s="72">
        <f>SUM(V316:V322)</f>
        <v>79.152320000000003</v>
      </c>
      <c r="W315" s="72">
        <f>V315/U315*100</f>
        <v>19.977869762746089</v>
      </c>
      <c r="X315" s="72">
        <f>SUM(X316:X322)</f>
        <v>252.1</v>
      </c>
      <c r="Y315" s="72">
        <f>SUM(Y316:Y322)</f>
        <v>214.8</v>
      </c>
      <c r="Z315" s="72">
        <f>SUM(Z316:Z322)</f>
        <v>48.427810000000001</v>
      </c>
      <c r="AA315" s="72">
        <f>Z315/Y315*100</f>
        <v>22.545535381750465</v>
      </c>
      <c r="AB315" s="72">
        <f>SUM(AB316:AB322)</f>
        <v>5694.9</v>
      </c>
      <c r="AC315" s="72">
        <f>SUM(AC316:AC322)</f>
        <v>474.6</v>
      </c>
      <c r="AD315" s="72">
        <f>SUM(AD316:AD322)</f>
        <v>445.92363</v>
      </c>
      <c r="AE315" s="72">
        <f>AD315/AC315*100</f>
        <v>93.957781289506954</v>
      </c>
      <c r="AF315" s="72">
        <f>SUM(AF316:AF322)</f>
        <v>106880.9</v>
      </c>
      <c r="AG315" s="72">
        <f>SUM(AG316:AG322)</f>
        <v>106880.9</v>
      </c>
      <c r="AH315" s="72">
        <f>SUM(AH316:AH322)</f>
        <v>20493.780549999999</v>
      </c>
      <c r="AI315" s="72">
        <f>AH315/AG315*100</f>
        <v>19.174408664223449</v>
      </c>
      <c r="AJ315" s="72">
        <f>SUM(AJ316:AJ322)</f>
        <v>430299.8</v>
      </c>
      <c r="AK315" s="72">
        <f>SUM(AK316:AK322)</f>
        <v>430299.8</v>
      </c>
      <c r="AL315" s="72">
        <f>SUM(AL316:AL322)</f>
        <v>79773.881030000004</v>
      </c>
      <c r="AM315" s="72">
        <f>AL315/AK315*100</f>
        <v>18.539139695161374</v>
      </c>
      <c r="AN315" s="72">
        <f>SUM(AN316:AN322)</f>
        <v>1971.5</v>
      </c>
      <c r="AO315" s="72">
        <f>SUM(AO316:AO322)</f>
        <v>1971.5</v>
      </c>
      <c r="AP315" s="72">
        <f>SUM(AP316:AP322)</f>
        <v>444.03007000000002</v>
      </c>
      <c r="AQ315" s="71">
        <f>AP315/AO315*100</f>
        <v>22.522448389551105</v>
      </c>
      <c r="AR315" s="72">
        <f>SUM(AR316:AR322)</f>
        <v>30.2</v>
      </c>
      <c r="AS315" s="72">
        <f>SUM(AS316:AS322)</f>
        <v>82.6</v>
      </c>
      <c r="AT315" s="72">
        <f>SUM(AT316:AT322)</f>
        <v>0</v>
      </c>
      <c r="AU315" s="72">
        <f>AT315/AS315*100</f>
        <v>0</v>
      </c>
      <c r="AV315" s="72">
        <f t="shared" ref="AV315" si="290">SUM(AV316:AV322)</f>
        <v>1314.3</v>
      </c>
      <c r="AW315" s="72">
        <f t="shared" ref="AW315:BF315" si="291">SUM(AW316:AW322)</f>
        <v>1314.3</v>
      </c>
      <c r="AX315" s="72">
        <f t="shared" si="291"/>
        <v>248.19560999999999</v>
      </c>
      <c r="AY315" s="72">
        <f t="shared" si="291"/>
        <v>18.884243323442139</v>
      </c>
      <c r="AZ315" s="72">
        <f t="shared" ref="AZ315" si="292">SUM(AZ316:AZ322)</f>
        <v>657.2</v>
      </c>
      <c r="BA315" s="72">
        <f t="shared" si="291"/>
        <v>657.2</v>
      </c>
      <c r="BB315" s="72">
        <f t="shared" si="291"/>
        <v>28.885369999999998</v>
      </c>
      <c r="BC315" s="72">
        <f t="shared" si="291"/>
        <v>4.395217589774802</v>
      </c>
      <c r="BD315" s="72">
        <f t="shared" ref="BD315" si="293">SUM(BD316:BD322)</f>
        <v>3472.4</v>
      </c>
      <c r="BE315" s="72">
        <f t="shared" si="291"/>
        <v>3472.4</v>
      </c>
      <c r="BF315" s="72">
        <f t="shared" si="291"/>
        <v>868.2</v>
      </c>
      <c r="BG315" s="72">
        <f>BF315/BE315*100</f>
        <v>25.002879852551551</v>
      </c>
      <c r="BH315" s="72">
        <f t="shared" ref="BH315" si="294">SUM(BH316:BH322)</f>
        <v>0</v>
      </c>
      <c r="BI315" s="72">
        <f t="shared" ref="BI315:BN315" si="295">SUM(BI316:BI322)</f>
        <v>0</v>
      </c>
      <c r="BJ315" s="72">
        <f t="shared" si="295"/>
        <v>0</v>
      </c>
      <c r="BK315" s="72">
        <f t="shared" si="295"/>
        <v>0</v>
      </c>
      <c r="BL315" s="72">
        <v>1362.6</v>
      </c>
      <c r="BM315" s="72">
        <f t="shared" si="295"/>
        <v>1362.6</v>
      </c>
      <c r="BN315" s="72">
        <f t="shared" si="295"/>
        <v>191.84206</v>
      </c>
      <c r="BO315" s="71">
        <f t="shared" si="289"/>
        <v>14.079117862909147</v>
      </c>
      <c r="BP315" s="72">
        <f>SUM(BP316:BP322)</f>
        <v>44881.4</v>
      </c>
      <c r="BQ315" s="72">
        <f>SUM(BQ316:BQ322)</f>
        <v>44881.4</v>
      </c>
      <c r="BR315" s="72">
        <f>SUM(BR316:BR322)</f>
        <v>11021.67333</v>
      </c>
      <c r="BS315" s="72">
        <f>BR315/BQ315*100</f>
        <v>24.557329606473949</v>
      </c>
      <c r="BT315" s="72">
        <f>SUM(BT316:BT322)</f>
        <v>1552.2</v>
      </c>
      <c r="BU315" s="72">
        <f>SUM(BU316:BU322)</f>
        <v>1552.2</v>
      </c>
      <c r="BV315" s="72">
        <f>SUM(BV316:BV322)</f>
        <v>0</v>
      </c>
      <c r="BW315" s="72">
        <f>BV315/BU315*100</f>
        <v>0</v>
      </c>
      <c r="BX315" s="72">
        <f>SUM(BX316:BX322)</f>
        <v>72.099999999999994</v>
      </c>
      <c r="BY315" s="72">
        <f>SUM(BY316:BY322)</f>
        <v>72.099999999999994</v>
      </c>
      <c r="BZ315" s="72">
        <f>SUM(BZ316:BZ322)</f>
        <v>0</v>
      </c>
      <c r="CA315" s="72">
        <f>BZ315/BY315*100</f>
        <v>0</v>
      </c>
      <c r="CB315" s="72"/>
      <c r="CC315" s="72"/>
      <c r="CD315" s="72"/>
      <c r="CE315" s="72"/>
    </row>
    <row r="316" spans="1:83" ht="20.25" customHeight="1" x14ac:dyDescent="0.25">
      <c r="A316" s="16" t="s">
        <v>197</v>
      </c>
      <c r="B316" s="77">
        <f t="shared" si="247"/>
        <v>602241.1</v>
      </c>
      <c r="C316" s="77">
        <f t="shared" si="248"/>
        <v>647107.4</v>
      </c>
      <c r="D316" s="77">
        <f t="shared" si="249"/>
        <v>647107.4</v>
      </c>
      <c r="E316" s="77"/>
      <c r="F316" s="77">
        <f t="shared" si="250"/>
        <v>121135.19012</v>
      </c>
      <c r="G316" s="73">
        <f t="shared" si="288"/>
        <v>18.719487695551003</v>
      </c>
      <c r="H316" s="73">
        <v>4596.8</v>
      </c>
      <c r="I316" s="73">
        <v>54804.6</v>
      </c>
      <c r="J316" s="73">
        <v>7679.1057000000001</v>
      </c>
      <c r="K316" s="73">
        <f>J316/I316*100</f>
        <v>14.011790433649733</v>
      </c>
      <c r="L316" s="73">
        <v>21.8</v>
      </c>
      <c r="M316" s="73">
        <v>32.799999999999997</v>
      </c>
      <c r="N316" s="73">
        <v>3.9346999999999999</v>
      </c>
      <c r="O316" s="73">
        <f>N316/M316*100</f>
        <v>11.996036585365854</v>
      </c>
      <c r="P316" s="73">
        <v>147.30000000000001</v>
      </c>
      <c r="Q316" s="73"/>
      <c r="R316" s="73"/>
      <c r="S316" s="73"/>
      <c r="T316" s="73">
        <v>396.2</v>
      </c>
      <c r="U316" s="73">
        <v>396.2</v>
      </c>
      <c r="V316" s="73">
        <v>79.152320000000003</v>
      </c>
      <c r="W316" s="73">
        <f>V316/U316*100</f>
        <v>19.977869762746089</v>
      </c>
      <c r="X316" s="73">
        <v>252.1</v>
      </c>
      <c r="Y316" s="73">
        <v>214.8</v>
      </c>
      <c r="Z316" s="73">
        <v>48.427810000000001</v>
      </c>
      <c r="AA316" s="73">
        <f>Z316/Y316*100</f>
        <v>22.545535381750465</v>
      </c>
      <c r="AB316" s="73">
        <v>5694.9</v>
      </c>
      <c r="AC316" s="73">
        <v>474.6</v>
      </c>
      <c r="AD316" s="73">
        <v>445.92363</v>
      </c>
      <c r="AE316" s="73">
        <f>AD316/AC316*100</f>
        <v>93.957781289506954</v>
      </c>
      <c r="AF316" s="73">
        <v>106880.9</v>
      </c>
      <c r="AG316" s="73">
        <v>106880.9</v>
      </c>
      <c r="AH316" s="73">
        <v>20493.780549999999</v>
      </c>
      <c r="AI316" s="73">
        <f>AH316/AG316*100</f>
        <v>19.174408664223449</v>
      </c>
      <c r="AJ316" s="73">
        <v>430299.8</v>
      </c>
      <c r="AK316" s="73">
        <v>430299.8</v>
      </c>
      <c r="AL316" s="73">
        <v>79773.881030000004</v>
      </c>
      <c r="AM316" s="73">
        <f>AL316/AK316*100</f>
        <v>18.539139695161374</v>
      </c>
      <c r="AN316" s="73">
        <v>1971.5</v>
      </c>
      <c r="AO316" s="73">
        <v>1971.5</v>
      </c>
      <c r="AP316" s="73">
        <v>444.03007000000002</v>
      </c>
      <c r="AQ316" s="74">
        <f>AP316/AO316*100</f>
        <v>22.522448389551105</v>
      </c>
      <c r="AR316" s="73">
        <v>30.2</v>
      </c>
      <c r="AS316" s="73">
        <v>82.6</v>
      </c>
      <c r="AT316" s="73">
        <v>0</v>
      </c>
      <c r="AU316" s="73">
        <f>AT316/AS316*100</f>
        <v>0</v>
      </c>
      <c r="AV316" s="73">
        <v>1314.3</v>
      </c>
      <c r="AW316" s="73">
        <v>1314.3</v>
      </c>
      <c r="AX316" s="73">
        <v>248.19560999999999</v>
      </c>
      <c r="AY316" s="73">
        <f>AX316/AW316*100</f>
        <v>18.884243323442139</v>
      </c>
      <c r="AZ316" s="73">
        <v>657.2</v>
      </c>
      <c r="BA316" s="73">
        <v>657.2</v>
      </c>
      <c r="BB316" s="73">
        <v>28.885369999999998</v>
      </c>
      <c r="BC316" s="73">
        <f>BB316/BA316*100</f>
        <v>4.395217589774802</v>
      </c>
      <c r="BD316" s="73">
        <v>3472.4</v>
      </c>
      <c r="BE316" s="73">
        <v>3472.4</v>
      </c>
      <c r="BF316" s="73">
        <v>868.2</v>
      </c>
      <c r="BG316" s="73">
        <f>BF316/BE316*100</f>
        <v>25.002879852551551</v>
      </c>
      <c r="BH316" s="73">
        <v>0</v>
      </c>
      <c r="BI316" s="73">
        <v>0</v>
      </c>
      <c r="BJ316" s="73">
        <v>0</v>
      </c>
      <c r="BK316" s="73"/>
      <c r="BL316" s="73"/>
      <c r="BM316" s="73"/>
      <c r="BN316" s="73"/>
      <c r="BO316" s="74"/>
      <c r="BP316" s="73">
        <v>44881.4</v>
      </c>
      <c r="BQ316" s="73">
        <v>44881.4</v>
      </c>
      <c r="BR316" s="73">
        <v>11021.67333</v>
      </c>
      <c r="BS316" s="73">
        <f>BR316/BQ316*100</f>
        <v>24.557329606473949</v>
      </c>
      <c r="BT316" s="73">
        <v>1552.2</v>
      </c>
      <c r="BU316" s="73">
        <v>1552.2</v>
      </c>
      <c r="BV316" s="73">
        <v>0</v>
      </c>
      <c r="BW316" s="73">
        <f>BV316/BU316*100</f>
        <v>0</v>
      </c>
      <c r="BX316" s="73">
        <v>72.099999999999994</v>
      </c>
      <c r="BY316" s="73">
        <v>72.099999999999994</v>
      </c>
      <c r="BZ316" s="73">
        <v>0</v>
      </c>
      <c r="CA316" s="73">
        <f>BZ316/BY316*100</f>
        <v>0</v>
      </c>
      <c r="CB316" s="73"/>
      <c r="CC316" s="73"/>
      <c r="CD316" s="73"/>
      <c r="CE316" s="73"/>
    </row>
    <row r="317" spans="1:83" x14ac:dyDescent="0.25">
      <c r="A317" s="16" t="s">
        <v>446</v>
      </c>
      <c r="B317" s="77">
        <f t="shared" si="247"/>
        <v>227.1</v>
      </c>
      <c r="C317" s="77">
        <f t="shared" si="248"/>
        <v>227.1</v>
      </c>
      <c r="D317" s="77">
        <f t="shared" si="249"/>
        <v>227.1</v>
      </c>
      <c r="E317" s="77"/>
      <c r="F317" s="77">
        <f t="shared" si="250"/>
        <v>32.864559999999997</v>
      </c>
      <c r="G317" s="74">
        <f t="shared" si="288"/>
        <v>14.471404667547336</v>
      </c>
      <c r="H317" s="74"/>
      <c r="I317" s="74"/>
      <c r="J317" s="74"/>
      <c r="K317" s="74"/>
      <c r="L317" s="74"/>
      <c r="M317" s="74"/>
      <c r="N317" s="74"/>
      <c r="O317" s="74"/>
      <c r="P317" s="74"/>
      <c r="Q317" s="74"/>
      <c r="R317" s="74"/>
      <c r="S317" s="74"/>
      <c r="T317" s="74"/>
      <c r="U317" s="74"/>
      <c r="V317" s="74"/>
      <c r="W317" s="73"/>
      <c r="X317" s="74"/>
      <c r="Y317" s="74"/>
      <c r="Z317" s="74"/>
      <c r="AA317" s="73"/>
      <c r="AB317" s="74"/>
      <c r="AC317" s="74"/>
      <c r="AD317" s="74"/>
      <c r="AE317" s="73"/>
      <c r="AF317" s="74"/>
      <c r="AG317" s="74"/>
      <c r="AH317" s="74"/>
      <c r="AI317" s="73"/>
      <c r="AJ317" s="74"/>
      <c r="AK317" s="74"/>
      <c r="AL317" s="74"/>
      <c r="AM317" s="73"/>
      <c r="AN317" s="74"/>
      <c r="AO317" s="74"/>
      <c r="AP317" s="74"/>
      <c r="AQ317" s="74"/>
      <c r="AR317" s="74"/>
      <c r="AS317" s="74"/>
      <c r="AT317" s="74"/>
      <c r="AU317" s="74"/>
      <c r="AV317" s="74"/>
      <c r="AW317" s="74"/>
      <c r="AX317" s="74"/>
      <c r="AY317" s="74"/>
      <c r="AZ317" s="74"/>
      <c r="BA317" s="74"/>
      <c r="BB317" s="74"/>
      <c r="BC317" s="74"/>
      <c r="BD317" s="74"/>
      <c r="BE317" s="74"/>
      <c r="BF317" s="74"/>
      <c r="BG317" s="73"/>
      <c r="BH317" s="74"/>
      <c r="BI317" s="74"/>
      <c r="BJ317" s="74"/>
      <c r="BK317" s="74"/>
      <c r="BL317" s="74">
        <v>227.1</v>
      </c>
      <c r="BM317" s="74">
        <v>227.1</v>
      </c>
      <c r="BN317" s="74">
        <v>32.864559999999997</v>
      </c>
      <c r="BO317" s="74">
        <f t="shared" ref="BO317:BO323" si="296">BN317/BM317*100</f>
        <v>14.471404667547336</v>
      </c>
      <c r="BP317" s="74"/>
      <c r="BQ317" s="74"/>
      <c r="BR317" s="74"/>
      <c r="BS317" s="73"/>
      <c r="BT317" s="74"/>
      <c r="BU317" s="74"/>
      <c r="BV317" s="74"/>
      <c r="BW317" s="73"/>
      <c r="BX317" s="74"/>
      <c r="BY317" s="74"/>
      <c r="BZ317" s="74"/>
      <c r="CA317" s="73"/>
      <c r="CB317" s="74"/>
      <c r="CC317" s="74"/>
      <c r="CD317" s="74"/>
      <c r="CE317" s="73"/>
    </row>
    <row r="318" spans="1:83" x14ac:dyDescent="0.25">
      <c r="A318" s="16" t="s">
        <v>445</v>
      </c>
      <c r="B318" s="77">
        <f t="shared" si="247"/>
        <v>227.1</v>
      </c>
      <c r="C318" s="77">
        <f t="shared" si="248"/>
        <v>227.1</v>
      </c>
      <c r="D318" s="77">
        <f t="shared" si="249"/>
        <v>227.1</v>
      </c>
      <c r="E318" s="77"/>
      <c r="F318" s="77">
        <f t="shared" si="250"/>
        <v>40.220759999999999</v>
      </c>
      <c r="G318" s="74">
        <f t="shared" si="288"/>
        <v>17.710594451783354</v>
      </c>
      <c r="H318" s="74"/>
      <c r="I318" s="74"/>
      <c r="J318" s="74"/>
      <c r="K318" s="74"/>
      <c r="L318" s="74"/>
      <c r="M318" s="74"/>
      <c r="N318" s="74"/>
      <c r="O318" s="74"/>
      <c r="P318" s="74"/>
      <c r="Q318" s="74"/>
      <c r="R318" s="74"/>
      <c r="S318" s="74"/>
      <c r="T318" s="74"/>
      <c r="U318" s="74"/>
      <c r="V318" s="74"/>
      <c r="W318" s="73"/>
      <c r="X318" s="74"/>
      <c r="Y318" s="74"/>
      <c r="Z318" s="74"/>
      <c r="AA318" s="73"/>
      <c r="AB318" s="74"/>
      <c r="AC318" s="74"/>
      <c r="AD318" s="74"/>
      <c r="AE318" s="73"/>
      <c r="AF318" s="74"/>
      <c r="AG318" s="74"/>
      <c r="AH318" s="74"/>
      <c r="AI318" s="73"/>
      <c r="AJ318" s="74"/>
      <c r="AK318" s="74"/>
      <c r="AL318" s="74"/>
      <c r="AM318" s="73"/>
      <c r="AN318" s="74"/>
      <c r="AO318" s="74"/>
      <c r="AP318" s="74"/>
      <c r="AQ318" s="74"/>
      <c r="AR318" s="74"/>
      <c r="AS318" s="74"/>
      <c r="AT318" s="74"/>
      <c r="AU318" s="74"/>
      <c r="AV318" s="74"/>
      <c r="AW318" s="74"/>
      <c r="AX318" s="74"/>
      <c r="AY318" s="74"/>
      <c r="AZ318" s="74"/>
      <c r="BA318" s="74"/>
      <c r="BB318" s="74"/>
      <c r="BC318" s="74"/>
      <c r="BD318" s="74"/>
      <c r="BE318" s="74"/>
      <c r="BF318" s="74"/>
      <c r="BG318" s="73"/>
      <c r="BH318" s="74"/>
      <c r="BI318" s="74"/>
      <c r="BJ318" s="74"/>
      <c r="BK318" s="74"/>
      <c r="BL318" s="74">
        <v>227.1</v>
      </c>
      <c r="BM318" s="74">
        <v>227.1</v>
      </c>
      <c r="BN318" s="74">
        <v>40.220759999999999</v>
      </c>
      <c r="BO318" s="74">
        <f t="shared" si="296"/>
        <v>17.710594451783354</v>
      </c>
      <c r="BP318" s="74"/>
      <c r="BQ318" s="74"/>
      <c r="BR318" s="74"/>
      <c r="BS318" s="73"/>
      <c r="BT318" s="74"/>
      <c r="BU318" s="74"/>
      <c r="BV318" s="74"/>
      <c r="BW318" s="73"/>
      <c r="BX318" s="74"/>
      <c r="BY318" s="74"/>
      <c r="BZ318" s="74"/>
      <c r="CA318" s="73"/>
      <c r="CB318" s="74"/>
      <c r="CC318" s="74"/>
      <c r="CD318" s="74"/>
      <c r="CE318" s="73"/>
    </row>
    <row r="319" spans="1:83" x14ac:dyDescent="0.25">
      <c r="A319" s="16" t="s">
        <v>141</v>
      </c>
      <c r="B319" s="77">
        <f t="shared" si="247"/>
        <v>227.1</v>
      </c>
      <c r="C319" s="77">
        <f t="shared" si="248"/>
        <v>227.1</v>
      </c>
      <c r="D319" s="77">
        <f t="shared" si="249"/>
        <v>227.1</v>
      </c>
      <c r="E319" s="77"/>
      <c r="F319" s="77">
        <f t="shared" si="250"/>
        <v>29.817299999999999</v>
      </c>
      <c r="G319" s="74">
        <f t="shared" si="288"/>
        <v>13.129590488771466</v>
      </c>
      <c r="H319" s="74"/>
      <c r="I319" s="74"/>
      <c r="J319" s="74"/>
      <c r="K319" s="74"/>
      <c r="L319" s="74"/>
      <c r="M319" s="74"/>
      <c r="N319" s="74"/>
      <c r="O319" s="74"/>
      <c r="P319" s="74"/>
      <c r="Q319" s="74"/>
      <c r="R319" s="74"/>
      <c r="S319" s="74"/>
      <c r="T319" s="74"/>
      <c r="U319" s="74"/>
      <c r="V319" s="74"/>
      <c r="W319" s="73"/>
      <c r="X319" s="74"/>
      <c r="Y319" s="74"/>
      <c r="Z319" s="74"/>
      <c r="AA319" s="73"/>
      <c r="AB319" s="74"/>
      <c r="AC319" s="74"/>
      <c r="AD319" s="74"/>
      <c r="AE319" s="73"/>
      <c r="AF319" s="74"/>
      <c r="AG319" s="74"/>
      <c r="AH319" s="74"/>
      <c r="AI319" s="73"/>
      <c r="AJ319" s="74"/>
      <c r="AK319" s="74"/>
      <c r="AL319" s="74"/>
      <c r="AM319" s="73"/>
      <c r="AN319" s="74"/>
      <c r="AO319" s="74"/>
      <c r="AP319" s="74"/>
      <c r="AQ319" s="74"/>
      <c r="AR319" s="74"/>
      <c r="AS319" s="74"/>
      <c r="AT319" s="74"/>
      <c r="AU319" s="74"/>
      <c r="AV319" s="74"/>
      <c r="AW319" s="74"/>
      <c r="AX319" s="74"/>
      <c r="AY319" s="74"/>
      <c r="AZ319" s="74"/>
      <c r="BA319" s="74"/>
      <c r="BB319" s="74"/>
      <c r="BC319" s="74"/>
      <c r="BD319" s="74"/>
      <c r="BE319" s="74"/>
      <c r="BF319" s="74"/>
      <c r="BG319" s="73"/>
      <c r="BH319" s="74"/>
      <c r="BI319" s="74"/>
      <c r="BJ319" s="74"/>
      <c r="BK319" s="74"/>
      <c r="BL319" s="74">
        <v>227.1</v>
      </c>
      <c r="BM319" s="74">
        <v>227.1</v>
      </c>
      <c r="BN319" s="74">
        <v>29.817299999999999</v>
      </c>
      <c r="BO319" s="74">
        <f t="shared" si="296"/>
        <v>13.129590488771466</v>
      </c>
      <c r="BP319" s="74"/>
      <c r="BQ319" s="74"/>
      <c r="BR319" s="74"/>
      <c r="BS319" s="73"/>
      <c r="BT319" s="74"/>
      <c r="BU319" s="74"/>
      <c r="BV319" s="74"/>
      <c r="BW319" s="73"/>
      <c r="BX319" s="74"/>
      <c r="BY319" s="74"/>
      <c r="BZ319" s="74"/>
      <c r="CA319" s="73"/>
      <c r="CB319" s="74"/>
      <c r="CC319" s="74"/>
      <c r="CD319" s="74"/>
      <c r="CE319" s="73"/>
    </row>
    <row r="320" spans="1:83" x14ac:dyDescent="0.25">
      <c r="A320" s="16" t="s">
        <v>444</v>
      </c>
      <c r="B320" s="77">
        <f t="shared" si="247"/>
        <v>227.1</v>
      </c>
      <c r="C320" s="77">
        <f t="shared" si="248"/>
        <v>227.1</v>
      </c>
      <c r="D320" s="77">
        <f t="shared" si="249"/>
        <v>227.1</v>
      </c>
      <c r="E320" s="77"/>
      <c r="F320" s="77">
        <f t="shared" si="250"/>
        <v>23.210319999999999</v>
      </c>
      <c r="G320" s="74">
        <f t="shared" si="288"/>
        <v>10.220308234258036</v>
      </c>
      <c r="H320" s="74"/>
      <c r="I320" s="74"/>
      <c r="J320" s="74"/>
      <c r="K320" s="74"/>
      <c r="L320" s="74"/>
      <c r="M320" s="74"/>
      <c r="N320" s="74"/>
      <c r="O320" s="74"/>
      <c r="P320" s="74"/>
      <c r="Q320" s="74"/>
      <c r="R320" s="74"/>
      <c r="S320" s="74"/>
      <c r="T320" s="74"/>
      <c r="U320" s="74"/>
      <c r="V320" s="74"/>
      <c r="W320" s="73"/>
      <c r="X320" s="74"/>
      <c r="Y320" s="74"/>
      <c r="Z320" s="74"/>
      <c r="AA320" s="73"/>
      <c r="AB320" s="74"/>
      <c r="AC320" s="74"/>
      <c r="AD320" s="74"/>
      <c r="AE320" s="73"/>
      <c r="AF320" s="74"/>
      <c r="AG320" s="74"/>
      <c r="AH320" s="74"/>
      <c r="AI320" s="73"/>
      <c r="AJ320" s="74"/>
      <c r="AK320" s="74"/>
      <c r="AL320" s="74"/>
      <c r="AM320" s="73"/>
      <c r="AN320" s="74"/>
      <c r="AO320" s="74"/>
      <c r="AP320" s="74"/>
      <c r="AQ320" s="74"/>
      <c r="AR320" s="74"/>
      <c r="AS320" s="74"/>
      <c r="AT320" s="74"/>
      <c r="AU320" s="74"/>
      <c r="AV320" s="74"/>
      <c r="AW320" s="74"/>
      <c r="AX320" s="74"/>
      <c r="AY320" s="74"/>
      <c r="AZ320" s="74"/>
      <c r="BA320" s="74"/>
      <c r="BB320" s="74"/>
      <c r="BC320" s="74"/>
      <c r="BD320" s="74"/>
      <c r="BE320" s="74"/>
      <c r="BF320" s="74"/>
      <c r="BG320" s="73"/>
      <c r="BH320" s="74"/>
      <c r="BI320" s="74"/>
      <c r="BJ320" s="74"/>
      <c r="BK320" s="74"/>
      <c r="BL320" s="74">
        <v>227.1</v>
      </c>
      <c r="BM320" s="74">
        <v>227.1</v>
      </c>
      <c r="BN320" s="74">
        <v>23.210319999999999</v>
      </c>
      <c r="BO320" s="74">
        <f t="shared" si="296"/>
        <v>10.220308234258036</v>
      </c>
      <c r="BP320" s="74"/>
      <c r="BQ320" s="74"/>
      <c r="BR320" s="74"/>
      <c r="BS320" s="73"/>
      <c r="BT320" s="74"/>
      <c r="BU320" s="74"/>
      <c r="BV320" s="74"/>
      <c r="BW320" s="73"/>
      <c r="BX320" s="74"/>
      <c r="BY320" s="74"/>
      <c r="BZ320" s="74"/>
      <c r="CA320" s="73"/>
      <c r="CB320" s="74"/>
      <c r="CC320" s="74"/>
      <c r="CD320" s="74"/>
      <c r="CE320" s="73"/>
    </row>
    <row r="321" spans="1:83" x14ac:dyDescent="0.25">
      <c r="A321" s="16" t="s">
        <v>443</v>
      </c>
      <c r="B321" s="77">
        <f t="shared" si="247"/>
        <v>227.1</v>
      </c>
      <c r="C321" s="77">
        <f t="shared" si="248"/>
        <v>227.1</v>
      </c>
      <c r="D321" s="77">
        <f t="shared" si="249"/>
        <v>227.1</v>
      </c>
      <c r="E321" s="77"/>
      <c r="F321" s="77">
        <f t="shared" si="250"/>
        <v>32.864559999999997</v>
      </c>
      <c r="G321" s="74">
        <f t="shared" si="288"/>
        <v>14.471404667547336</v>
      </c>
      <c r="H321" s="74"/>
      <c r="I321" s="74"/>
      <c r="J321" s="74"/>
      <c r="K321" s="74"/>
      <c r="L321" s="74"/>
      <c r="M321" s="74"/>
      <c r="N321" s="74"/>
      <c r="O321" s="74"/>
      <c r="P321" s="74"/>
      <c r="Q321" s="74"/>
      <c r="R321" s="74"/>
      <c r="S321" s="74"/>
      <c r="T321" s="74"/>
      <c r="U321" s="74"/>
      <c r="V321" s="74"/>
      <c r="W321" s="73"/>
      <c r="X321" s="74"/>
      <c r="Y321" s="74"/>
      <c r="Z321" s="74"/>
      <c r="AA321" s="73"/>
      <c r="AB321" s="74"/>
      <c r="AC321" s="74"/>
      <c r="AD321" s="74"/>
      <c r="AE321" s="73"/>
      <c r="AF321" s="74"/>
      <c r="AG321" s="74"/>
      <c r="AH321" s="74"/>
      <c r="AI321" s="73"/>
      <c r="AJ321" s="74"/>
      <c r="AK321" s="74"/>
      <c r="AL321" s="74"/>
      <c r="AM321" s="73"/>
      <c r="AN321" s="74"/>
      <c r="AO321" s="74"/>
      <c r="AP321" s="74"/>
      <c r="AQ321" s="74"/>
      <c r="AR321" s="74"/>
      <c r="AS321" s="74"/>
      <c r="AT321" s="74"/>
      <c r="AU321" s="74"/>
      <c r="AV321" s="74"/>
      <c r="AW321" s="74"/>
      <c r="AX321" s="74"/>
      <c r="AY321" s="74"/>
      <c r="AZ321" s="74"/>
      <c r="BA321" s="74"/>
      <c r="BB321" s="74"/>
      <c r="BC321" s="74"/>
      <c r="BD321" s="74"/>
      <c r="BE321" s="74"/>
      <c r="BF321" s="74"/>
      <c r="BG321" s="73"/>
      <c r="BH321" s="74"/>
      <c r="BI321" s="74"/>
      <c r="BJ321" s="74"/>
      <c r="BK321" s="74"/>
      <c r="BL321" s="74">
        <v>227.1</v>
      </c>
      <c r="BM321" s="74">
        <v>227.1</v>
      </c>
      <c r="BN321" s="74">
        <v>32.864559999999997</v>
      </c>
      <c r="BO321" s="74">
        <f t="shared" si="296"/>
        <v>14.471404667547336</v>
      </c>
      <c r="BP321" s="74"/>
      <c r="BQ321" s="74"/>
      <c r="BR321" s="74"/>
      <c r="BS321" s="73"/>
      <c r="BT321" s="74"/>
      <c r="BU321" s="74"/>
      <c r="BV321" s="74"/>
      <c r="BW321" s="73"/>
      <c r="BX321" s="74"/>
      <c r="BY321" s="74"/>
      <c r="BZ321" s="74"/>
      <c r="CA321" s="73"/>
      <c r="CB321" s="74"/>
      <c r="CC321" s="74"/>
      <c r="CD321" s="74"/>
      <c r="CE321" s="73"/>
    </row>
    <row r="322" spans="1:83" x14ac:dyDescent="0.25">
      <c r="A322" s="16" t="s">
        <v>447</v>
      </c>
      <c r="B322" s="77">
        <f t="shared" si="247"/>
        <v>227.1</v>
      </c>
      <c r="C322" s="77">
        <f t="shared" si="248"/>
        <v>227.1</v>
      </c>
      <c r="D322" s="77">
        <f t="shared" si="249"/>
        <v>227.1</v>
      </c>
      <c r="E322" s="77"/>
      <c r="F322" s="77">
        <f t="shared" si="250"/>
        <v>32.864559999999997</v>
      </c>
      <c r="G322" s="74">
        <f t="shared" si="288"/>
        <v>14.471404667547336</v>
      </c>
      <c r="H322" s="74"/>
      <c r="I322" s="74"/>
      <c r="J322" s="74"/>
      <c r="K322" s="74"/>
      <c r="L322" s="74"/>
      <c r="M322" s="74"/>
      <c r="N322" s="74"/>
      <c r="O322" s="74"/>
      <c r="P322" s="74"/>
      <c r="Q322" s="74"/>
      <c r="R322" s="74"/>
      <c r="S322" s="74"/>
      <c r="T322" s="74"/>
      <c r="U322" s="74"/>
      <c r="V322" s="74"/>
      <c r="W322" s="73"/>
      <c r="X322" s="74"/>
      <c r="Y322" s="74"/>
      <c r="Z322" s="74"/>
      <c r="AA322" s="73"/>
      <c r="AB322" s="74"/>
      <c r="AC322" s="74"/>
      <c r="AD322" s="74"/>
      <c r="AE322" s="73"/>
      <c r="AF322" s="74"/>
      <c r="AG322" s="74"/>
      <c r="AH322" s="74"/>
      <c r="AI322" s="73"/>
      <c r="AJ322" s="74"/>
      <c r="AK322" s="74"/>
      <c r="AL322" s="74"/>
      <c r="AM322" s="73"/>
      <c r="AN322" s="74"/>
      <c r="AO322" s="74"/>
      <c r="AP322" s="74"/>
      <c r="AQ322" s="74"/>
      <c r="AR322" s="74"/>
      <c r="AS322" s="74"/>
      <c r="AT322" s="74"/>
      <c r="AU322" s="74"/>
      <c r="AV322" s="74"/>
      <c r="AW322" s="74"/>
      <c r="AX322" s="74"/>
      <c r="AY322" s="74"/>
      <c r="AZ322" s="74"/>
      <c r="BA322" s="74"/>
      <c r="BB322" s="74"/>
      <c r="BC322" s="74"/>
      <c r="BD322" s="74"/>
      <c r="BE322" s="74"/>
      <c r="BF322" s="74"/>
      <c r="BG322" s="73"/>
      <c r="BH322" s="74"/>
      <c r="BI322" s="74"/>
      <c r="BJ322" s="74"/>
      <c r="BK322" s="74"/>
      <c r="BL322" s="74">
        <v>227.1</v>
      </c>
      <c r="BM322" s="74">
        <v>227.1</v>
      </c>
      <c r="BN322" s="74">
        <v>32.864559999999997</v>
      </c>
      <c r="BO322" s="74">
        <f t="shared" si="296"/>
        <v>14.471404667547336</v>
      </c>
      <c r="BP322" s="74"/>
      <c r="BQ322" s="74"/>
      <c r="BR322" s="74"/>
      <c r="BS322" s="73"/>
      <c r="BT322" s="74"/>
      <c r="BU322" s="74"/>
      <c r="BV322" s="74"/>
      <c r="BW322" s="73"/>
      <c r="BX322" s="74"/>
      <c r="BY322" s="74"/>
      <c r="BZ322" s="74"/>
      <c r="CA322" s="73"/>
      <c r="CB322" s="74"/>
      <c r="CC322" s="74"/>
      <c r="CD322" s="74"/>
      <c r="CE322" s="73"/>
    </row>
    <row r="323" spans="1:83" s="5" customFormat="1" ht="31.5" x14ac:dyDescent="0.25">
      <c r="A323" s="80" t="s">
        <v>264</v>
      </c>
      <c r="B323" s="76">
        <f t="shared" si="247"/>
        <v>302772</v>
      </c>
      <c r="C323" s="76">
        <f t="shared" si="248"/>
        <v>318403.59999999998</v>
      </c>
      <c r="D323" s="76">
        <f t="shared" si="249"/>
        <v>318403.59999999998</v>
      </c>
      <c r="E323" s="76"/>
      <c r="F323" s="76">
        <f t="shared" si="250"/>
        <v>66951.39963</v>
      </c>
      <c r="G323" s="72">
        <f t="shared" si="288"/>
        <v>21.027211887679663</v>
      </c>
      <c r="H323" s="72">
        <f>SUM(H324:H332)</f>
        <v>2170.4</v>
      </c>
      <c r="I323" s="72">
        <f>SUM(I324:I332)</f>
        <v>19063.599999999999</v>
      </c>
      <c r="J323" s="72">
        <f>SUM(J324:J332)</f>
        <v>3190.22</v>
      </c>
      <c r="K323" s="72">
        <f>J323/I323*100</f>
        <v>16.734614658301687</v>
      </c>
      <c r="L323" s="72">
        <f>SUM(L324:L332)</f>
        <v>0</v>
      </c>
      <c r="M323" s="72">
        <f>SUM(M324:M332)</f>
        <v>0</v>
      </c>
      <c r="N323" s="72">
        <f>SUM(N324:N332)</f>
        <v>0</v>
      </c>
      <c r="O323" s="72"/>
      <c r="P323" s="72">
        <f>SUM(P324:P332)</f>
        <v>266.5</v>
      </c>
      <c r="Q323" s="72">
        <f>SUM(Q324:Q332)</f>
        <v>0</v>
      </c>
      <c r="R323" s="72">
        <f>SUM(R324:R332)</f>
        <v>0</v>
      </c>
      <c r="S323" s="72"/>
      <c r="T323" s="72">
        <f>SUM(T324:T332)</f>
        <v>132</v>
      </c>
      <c r="U323" s="72">
        <f>SUM(U324:U332)</f>
        <v>132</v>
      </c>
      <c r="V323" s="72">
        <f>SUM(V324:V332)</f>
        <v>20.33334</v>
      </c>
      <c r="W323" s="72">
        <f>V323/U323*100</f>
        <v>15.404045454545454</v>
      </c>
      <c r="X323" s="72">
        <f>SUM(X324:X332)</f>
        <v>49.3</v>
      </c>
      <c r="Y323" s="72">
        <f>SUM(Y324:Y332)</f>
        <v>42</v>
      </c>
      <c r="Z323" s="72">
        <f>SUM(Z324:Z332)</f>
        <v>12.65024</v>
      </c>
      <c r="AA323" s="72">
        <f>Z323/Y323*100</f>
        <v>30.11961904761905</v>
      </c>
      <c r="AB323" s="72">
        <f>SUM(AB324:AB332)</f>
        <v>1077.5999999999999</v>
      </c>
      <c r="AC323" s="72">
        <f>SUM(AC324:AC332)</f>
        <v>89.8</v>
      </c>
      <c r="AD323" s="72">
        <f>SUM(AD324:AD332)</f>
        <v>89.8</v>
      </c>
      <c r="AE323" s="72">
        <f>AD323/AC323*100</f>
        <v>100</v>
      </c>
      <c r="AF323" s="72">
        <f>SUM(AF324:AF332)</f>
        <v>26744.5</v>
      </c>
      <c r="AG323" s="72">
        <f>SUM(AG324:AG332)</f>
        <v>26744.5</v>
      </c>
      <c r="AH323" s="72">
        <f>SUM(AH324:AH332)</f>
        <v>6151.2349999999997</v>
      </c>
      <c r="AI323" s="72">
        <f>AH323/AG323*100</f>
        <v>23</v>
      </c>
      <c r="AJ323" s="72">
        <f>SUM(AJ324:AJ332)</f>
        <v>243109.9</v>
      </c>
      <c r="AK323" s="72">
        <f>SUM(AK324:AK332)</f>
        <v>243109.9</v>
      </c>
      <c r="AL323" s="72">
        <f>SUM(AL324:AL332)</f>
        <v>50573.712</v>
      </c>
      <c r="AM323" s="72">
        <f>AL323/AK323*100</f>
        <v>20.802818807461151</v>
      </c>
      <c r="AN323" s="72">
        <f>SUM(AN324:AN332)</f>
        <v>657.2</v>
      </c>
      <c r="AO323" s="72">
        <f>SUM(AO324:AO332)</f>
        <v>657.2</v>
      </c>
      <c r="AP323" s="72">
        <f>SUM(AP324:AP332)</f>
        <v>146.80892</v>
      </c>
      <c r="AQ323" s="71">
        <f>AP323/AO323*100</f>
        <v>22.338545343883141</v>
      </c>
      <c r="AR323" s="72">
        <f t="shared" ref="AR323" si="297">SUM(AR324:AR332)</f>
        <v>0</v>
      </c>
      <c r="AS323" s="72">
        <f t="shared" ref="AS323:BF323" si="298">SUM(AS324:AS332)</f>
        <v>0</v>
      </c>
      <c r="AT323" s="72">
        <f t="shared" si="298"/>
        <v>0</v>
      </c>
      <c r="AU323" s="72">
        <f t="shared" si="298"/>
        <v>0</v>
      </c>
      <c r="AV323" s="72">
        <f t="shared" ref="AV323" si="299">SUM(AV324:AV332)</f>
        <v>657.2</v>
      </c>
      <c r="AW323" s="72">
        <f t="shared" si="298"/>
        <v>657.2</v>
      </c>
      <c r="AX323" s="72">
        <f t="shared" si="298"/>
        <v>161.02417000000003</v>
      </c>
      <c r="AY323" s="72">
        <f t="shared" si="298"/>
        <v>24.501547474132686</v>
      </c>
      <c r="AZ323" s="72">
        <f t="shared" ref="AZ323" si="300">SUM(AZ324:AZ332)</f>
        <v>657.2</v>
      </c>
      <c r="BA323" s="72">
        <f t="shared" si="298"/>
        <v>657.2</v>
      </c>
      <c r="BB323" s="72">
        <f t="shared" si="298"/>
        <v>149.99238</v>
      </c>
      <c r="BC323" s="72">
        <f t="shared" si="298"/>
        <v>22.822942787583685</v>
      </c>
      <c r="BD323" s="72">
        <f t="shared" ref="BD323" si="301">SUM(BD324:BD332)</f>
        <v>1103.3</v>
      </c>
      <c r="BE323" s="72">
        <f t="shared" si="298"/>
        <v>1103.3</v>
      </c>
      <c r="BF323" s="72">
        <f t="shared" si="298"/>
        <v>275.7</v>
      </c>
      <c r="BG323" s="72">
        <f>BF323/BE323*100</f>
        <v>24.98867035257863</v>
      </c>
      <c r="BH323" s="72">
        <f t="shared" ref="BH323" si="302">SUM(BH324:BH332)</f>
        <v>0</v>
      </c>
      <c r="BI323" s="72">
        <f t="shared" ref="BI323:BN323" si="303">SUM(BI324:BI332)</f>
        <v>0</v>
      </c>
      <c r="BJ323" s="72">
        <f t="shared" si="303"/>
        <v>0</v>
      </c>
      <c r="BK323" s="72">
        <f t="shared" si="303"/>
        <v>0</v>
      </c>
      <c r="BL323" s="72">
        <v>3405.7999999999997</v>
      </c>
      <c r="BM323" s="72">
        <f t="shared" si="303"/>
        <v>3405.7999999999997</v>
      </c>
      <c r="BN323" s="72">
        <f t="shared" si="303"/>
        <v>674.31795000000011</v>
      </c>
      <c r="BO323" s="71">
        <f t="shared" si="296"/>
        <v>19.79910593693112</v>
      </c>
      <c r="BP323" s="72">
        <f>SUM(BP324:BP332)</f>
        <v>22280.5</v>
      </c>
      <c r="BQ323" s="72">
        <f>SUM(BQ324:BQ332)</f>
        <v>22280.5</v>
      </c>
      <c r="BR323" s="72">
        <f>SUM(BR324:BR332)</f>
        <v>5505.60563</v>
      </c>
      <c r="BS323" s="72">
        <f>BR323/BQ323*100</f>
        <v>24.710422252642445</v>
      </c>
      <c r="BT323" s="72">
        <f>SUM(BT324:BT332)</f>
        <v>449.8</v>
      </c>
      <c r="BU323" s="72">
        <f>SUM(BU324:BU332)</f>
        <v>449.8</v>
      </c>
      <c r="BV323" s="72">
        <f>SUM(BV324:BV332)</f>
        <v>0</v>
      </c>
      <c r="BW323" s="72">
        <f>BV323/BU323*100</f>
        <v>0</v>
      </c>
      <c r="BX323" s="72">
        <f>SUM(BX324:BX332)</f>
        <v>10.8</v>
      </c>
      <c r="BY323" s="72">
        <f>SUM(BY324:BY332)</f>
        <v>10.8</v>
      </c>
      <c r="BZ323" s="72">
        <f>SUM(BZ324:BZ332)</f>
        <v>0</v>
      </c>
      <c r="CA323" s="72">
        <f>BZ323/BY323*100</f>
        <v>0</v>
      </c>
      <c r="CB323" s="72"/>
      <c r="CC323" s="72"/>
      <c r="CD323" s="72"/>
      <c r="CE323" s="72"/>
    </row>
    <row r="324" spans="1:83" ht="26.25" customHeight="1" x14ac:dyDescent="0.25">
      <c r="A324" s="16" t="s">
        <v>196</v>
      </c>
      <c r="B324" s="77">
        <f t="shared" si="247"/>
        <v>299366.2</v>
      </c>
      <c r="C324" s="77">
        <f t="shared" si="248"/>
        <v>314997.8</v>
      </c>
      <c r="D324" s="77">
        <f t="shared" si="249"/>
        <v>314997.8</v>
      </c>
      <c r="E324" s="77"/>
      <c r="F324" s="77">
        <f t="shared" si="250"/>
        <v>66277.081680000003</v>
      </c>
      <c r="G324" s="73">
        <f t="shared" si="288"/>
        <v>21.040490339932536</v>
      </c>
      <c r="H324" s="73">
        <v>2170.4</v>
      </c>
      <c r="I324" s="73">
        <v>19063.599999999999</v>
      </c>
      <c r="J324" s="73">
        <v>3190.22</v>
      </c>
      <c r="K324" s="73">
        <f>J324/I324*100</f>
        <v>16.734614658301687</v>
      </c>
      <c r="L324" s="73"/>
      <c r="M324" s="73"/>
      <c r="N324" s="73"/>
      <c r="O324" s="73"/>
      <c r="P324" s="73">
        <v>266.5</v>
      </c>
      <c r="Q324" s="73"/>
      <c r="R324" s="73"/>
      <c r="S324" s="73"/>
      <c r="T324" s="73">
        <v>132</v>
      </c>
      <c r="U324" s="73">
        <v>132</v>
      </c>
      <c r="V324" s="73">
        <v>20.33334</v>
      </c>
      <c r="W324" s="73">
        <f>V324/U324*100</f>
        <v>15.404045454545454</v>
      </c>
      <c r="X324" s="73">
        <v>49.3</v>
      </c>
      <c r="Y324" s="73">
        <v>42</v>
      </c>
      <c r="Z324" s="73">
        <v>12.65024</v>
      </c>
      <c r="AA324" s="73">
        <f>Z324/Y324*100</f>
        <v>30.11961904761905</v>
      </c>
      <c r="AB324" s="73">
        <v>1077.5999999999999</v>
      </c>
      <c r="AC324" s="73">
        <v>89.8</v>
      </c>
      <c r="AD324" s="73">
        <v>89.8</v>
      </c>
      <c r="AE324" s="73">
        <f>AD324/AC324*100</f>
        <v>100</v>
      </c>
      <c r="AF324" s="73">
        <v>26744.5</v>
      </c>
      <c r="AG324" s="73">
        <v>26744.5</v>
      </c>
      <c r="AH324" s="73">
        <v>6151.2349999999997</v>
      </c>
      <c r="AI324" s="73">
        <f>AH324/AG324*100</f>
        <v>23</v>
      </c>
      <c r="AJ324" s="73">
        <v>243109.9</v>
      </c>
      <c r="AK324" s="73">
        <v>243109.9</v>
      </c>
      <c r="AL324" s="73">
        <v>50573.712</v>
      </c>
      <c r="AM324" s="73">
        <f>AL324/AK324*100</f>
        <v>20.802818807461151</v>
      </c>
      <c r="AN324" s="73">
        <v>657.2</v>
      </c>
      <c r="AO324" s="73">
        <v>657.2</v>
      </c>
      <c r="AP324" s="73">
        <v>146.80892</v>
      </c>
      <c r="AQ324" s="74">
        <f>AP324/AO324*100</f>
        <v>22.338545343883141</v>
      </c>
      <c r="AR324" s="73"/>
      <c r="AS324" s="73"/>
      <c r="AT324" s="73"/>
      <c r="AU324" s="73"/>
      <c r="AV324" s="73">
        <v>657.2</v>
      </c>
      <c r="AW324" s="73">
        <v>657.2</v>
      </c>
      <c r="AX324" s="73">
        <v>161.02417000000003</v>
      </c>
      <c r="AY324" s="73">
        <f>AX324/AW324*100</f>
        <v>24.501547474132686</v>
      </c>
      <c r="AZ324" s="73">
        <v>657.2</v>
      </c>
      <c r="BA324" s="73">
        <v>657.2</v>
      </c>
      <c r="BB324" s="73">
        <v>149.99238</v>
      </c>
      <c r="BC324" s="73">
        <f>BB324/BA324*100</f>
        <v>22.822942787583685</v>
      </c>
      <c r="BD324" s="73">
        <v>1103.3</v>
      </c>
      <c r="BE324" s="73">
        <v>1103.3</v>
      </c>
      <c r="BF324" s="73">
        <v>275.7</v>
      </c>
      <c r="BG324" s="73">
        <f>BF324/BE324*100</f>
        <v>24.98867035257863</v>
      </c>
      <c r="BH324" s="73">
        <v>0</v>
      </c>
      <c r="BI324" s="73">
        <v>0</v>
      </c>
      <c r="BJ324" s="73">
        <v>0</v>
      </c>
      <c r="BK324" s="73"/>
      <c r="BL324" s="73"/>
      <c r="BM324" s="73"/>
      <c r="BN324" s="73"/>
      <c r="BO324" s="74"/>
      <c r="BP324" s="73">
        <v>22280.5</v>
      </c>
      <c r="BQ324" s="73">
        <v>22280.5</v>
      </c>
      <c r="BR324" s="73">
        <v>5505.60563</v>
      </c>
      <c r="BS324" s="73">
        <f>BR324/BQ324*100</f>
        <v>24.710422252642445</v>
      </c>
      <c r="BT324" s="73">
        <v>449.8</v>
      </c>
      <c r="BU324" s="73">
        <v>449.8</v>
      </c>
      <c r="BV324" s="73">
        <v>0</v>
      </c>
      <c r="BW324" s="73">
        <f>BV324/BU324*100</f>
        <v>0</v>
      </c>
      <c r="BX324" s="73">
        <v>10.8</v>
      </c>
      <c r="BY324" s="73">
        <v>10.8</v>
      </c>
      <c r="BZ324" s="73">
        <v>0</v>
      </c>
      <c r="CA324" s="73">
        <f>BZ324/BY324*100</f>
        <v>0</v>
      </c>
      <c r="CB324" s="73"/>
      <c r="CC324" s="73"/>
      <c r="CD324" s="73"/>
      <c r="CE324" s="73"/>
    </row>
    <row r="325" spans="1:83" x14ac:dyDescent="0.25">
      <c r="A325" s="16" t="s">
        <v>448</v>
      </c>
      <c r="B325" s="77">
        <f t="shared" si="247"/>
        <v>227.1</v>
      </c>
      <c r="C325" s="77">
        <f t="shared" si="248"/>
        <v>227.1</v>
      </c>
      <c r="D325" s="77">
        <f t="shared" si="249"/>
        <v>227.1</v>
      </c>
      <c r="E325" s="77"/>
      <c r="F325" s="77">
        <f t="shared" si="250"/>
        <v>52.913620000000002</v>
      </c>
      <c r="G325" s="74">
        <f t="shared" si="288"/>
        <v>23.299700572435054</v>
      </c>
      <c r="H325" s="74"/>
      <c r="I325" s="74"/>
      <c r="J325" s="74"/>
      <c r="K325" s="74"/>
      <c r="L325" s="74"/>
      <c r="M325" s="74"/>
      <c r="N325" s="74"/>
      <c r="O325" s="74"/>
      <c r="P325" s="74"/>
      <c r="Q325" s="74"/>
      <c r="R325" s="74"/>
      <c r="S325" s="74"/>
      <c r="T325" s="74"/>
      <c r="U325" s="74"/>
      <c r="V325" s="74"/>
      <c r="W325" s="74"/>
      <c r="X325" s="74"/>
      <c r="Y325" s="74"/>
      <c r="Z325" s="74"/>
      <c r="AA325" s="74"/>
      <c r="AB325" s="74"/>
      <c r="AC325" s="74"/>
      <c r="AD325" s="74"/>
      <c r="AE325" s="74"/>
      <c r="AF325" s="74"/>
      <c r="AG325" s="74"/>
      <c r="AH325" s="74"/>
      <c r="AI325" s="74"/>
      <c r="AJ325" s="74"/>
      <c r="AK325" s="74"/>
      <c r="AL325" s="74"/>
      <c r="AM325" s="73"/>
      <c r="AN325" s="74"/>
      <c r="AO325" s="74"/>
      <c r="AP325" s="74"/>
      <c r="AQ325" s="74"/>
      <c r="AR325" s="74"/>
      <c r="AS325" s="74"/>
      <c r="AT325" s="74"/>
      <c r="AU325" s="74"/>
      <c r="AV325" s="74"/>
      <c r="AW325" s="74"/>
      <c r="AX325" s="74"/>
      <c r="AY325" s="74"/>
      <c r="AZ325" s="74"/>
      <c r="BA325" s="74"/>
      <c r="BB325" s="74"/>
      <c r="BC325" s="74"/>
      <c r="BD325" s="74"/>
      <c r="BE325" s="74"/>
      <c r="BF325" s="74"/>
      <c r="BG325" s="74"/>
      <c r="BH325" s="74"/>
      <c r="BI325" s="74"/>
      <c r="BJ325" s="74"/>
      <c r="BK325" s="74"/>
      <c r="BL325" s="74">
        <v>227.1</v>
      </c>
      <c r="BM325" s="74">
        <v>227.1</v>
      </c>
      <c r="BN325" s="74">
        <v>52.913620000000002</v>
      </c>
      <c r="BO325" s="74">
        <f t="shared" ref="BO325:BO333" si="304">BN325/BM325*100</f>
        <v>23.299700572435054</v>
      </c>
      <c r="BP325" s="74"/>
      <c r="BQ325" s="74"/>
      <c r="BR325" s="74"/>
      <c r="BS325" s="74"/>
      <c r="BT325" s="74"/>
      <c r="BU325" s="74"/>
      <c r="BV325" s="74"/>
      <c r="BW325" s="73"/>
      <c r="BX325" s="74"/>
      <c r="BY325" s="74"/>
      <c r="BZ325" s="74"/>
      <c r="CA325" s="73"/>
      <c r="CB325" s="74"/>
      <c r="CC325" s="74"/>
      <c r="CD325" s="74"/>
      <c r="CE325" s="73"/>
    </row>
    <row r="326" spans="1:83" x14ac:dyDescent="0.25">
      <c r="A326" s="16" t="s">
        <v>498</v>
      </c>
      <c r="B326" s="77">
        <f t="shared" si="247"/>
        <v>227.1</v>
      </c>
      <c r="C326" s="77">
        <f t="shared" si="248"/>
        <v>227.1</v>
      </c>
      <c r="D326" s="77">
        <f t="shared" si="249"/>
        <v>227.1</v>
      </c>
      <c r="E326" s="77"/>
      <c r="F326" s="77">
        <f t="shared" si="250"/>
        <v>44.994879999999995</v>
      </c>
      <c r="G326" s="74">
        <f t="shared" si="288"/>
        <v>19.812804931748126</v>
      </c>
      <c r="H326" s="74"/>
      <c r="I326" s="74"/>
      <c r="J326" s="74"/>
      <c r="K326" s="74"/>
      <c r="L326" s="74"/>
      <c r="M326" s="74"/>
      <c r="N326" s="74"/>
      <c r="O326" s="74"/>
      <c r="P326" s="74"/>
      <c r="Q326" s="74"/>
      <c r="R326" s="74"/>
      <c r="S326" s="74"/>
      <c r="T326" s="74"/>
      <c r="U326" s="74"/>
      <c r="V326" s="74"/>
      <c r="W326" s="74"/>
      <c r="X326" s="74"/>
      <c r="Y326" s="74"/>
      <c r="Z326" s="74"/>
      <c r="AA326" s="74"/>
      <c r="AB326" s="74"/>
      <c r="AC326" s="74"/>
      <c r="AD326" s="74"/>
      <c r="AE326" s="74"/>
      <c r="AF326" s="74"/>
      <c r="AG326" s="74"/>
      <c r="AH326" s="74"/>
      <c r="AI326" s="74"/>
      <c r="AJ326" s="74"/>
      <c r="AK326" s="74"/>
      <c r="AL326" s="74"/>
      <c r="AM326" s="73"/>
      <c r="AN326" s="74"/>
      <c r="AO326" s="74"/>
      <c r="AP326" s="74"/>
      <c r="AQ326" s="74"/>
      <c r="AR326" s="74"/>
      <c r="AS326" s="74"/>
      <c r="AT326" s="74"/>
      <c r="AU326" s="74"/>
      <c r="AV326" s="74"/>
      <c r="AW326" s="74"/>
      <c r="AX326" s="74"/>
      <c r="AY326" s="74"/>
      <c r="AZ326" s="74"/>
      <c r="BA326" s="74"/>
      <c r="BB326" s="74"/>
      <c r="BC326" s="74"/>
      <c r="BD326" s="74"/>
      <c r="BE326" s="74"/>
      <c r="BF326" s="74"/>
      <c r="BG326" s="74"/>
      <c r="BH326" s="74"/>
      <c r="BI326" s="74"/>
      <c r="BJ326" s="74"/>
      <c r="BK326" s="74"/>
      <c r="BL326" s="74">
        <v>227.1</v>
      </c>
      <c r="BM326" s="74">
        <v>227.1</v>
      </c>
      <c r="BN326" s="74">
        <v>44.994879999999995</v>
      </c>
      <c r="BO326" s="74">
        <f t="shared" si="304"/>
        <v>19.812804931748126</v>
      </c>
      <c r="BP326" s="74"/>
      <c r="BQ326" s="74"/>
      <c r="BR326" s="74"/>
      <c r="BS326" s="74"/>
      <c r="BT326" s="74"/>
      <c r="BU326" s="74"/>
      <c r="BV326" s="74"/>
      <c r="BW326" s="73"/>
      <c r="BX326" s="74"/>
      <c r="BY326" s="74"/>
      <c r="BZ326" s="74"/>
      <c r="CA326" s="73"/>
      <c r="CB326" s="74"/>
      <c r="CC326" s="74"/>
      <c r="CD326" s="74"/>
      <c r="CE326" s="73"/>
    </row>
    <row r="327" spans="1:83" x14ac:dyDescent="0.25">
      <c r="A327" s="16" t="s">
        <v>451</v>
      </c>
      <c r="B327" s="77">
        <f t="shared" si="247"/>
        <v>567.70000000000005</v>
      </c>
      <c r="C327" s="77">
        <f t="shared" si="248"/>
        <v>567.70000000000005</v>
      </c>
      <c r="D327" s="77">
        <f t="shared" si="249"/>
        <v>567.70000000000005</v>
      </c>
      <c r="E327" s="77"/>
      <c r="F327" s="77">
        <f t="shared" si="250"/>
        <v>105.82527</v>
      </c>
      <c r="G327" s="74">
        <f t="shared" si="288"/>
        <v>18.641055134754268</v>
      </c>
      <c r="H327" s="74"/>
      <c r="I327" s="74"/>
      <c r="J327" s="74"/>
      <c r="K327" s="74"/>
      <c r="L327" s="74"/>
      <c r="M327" s="74"/>
      <c r="N327" s="74"/>
      <c r="O327" s="74"/>
      <c r="P327" s="74"/>
      <c r="Q327" s="74"/>
      <c r="R327" s="74"/>
      <c r="S327" s="74"/>
      <c r="T327" s="74"/>
      <c r="U327" s="74"/>
      <c r="V327" s="74"/>
      <c r="W327" s="74"/>
      <c r="X327" s="74"/>
      <c r="Y327" s="74"/>
      <c r="Z327" s="74"/>
      <c r="AA327" s="74"/>
      <c r="AB327" s="74"/>
      <c r="AC327" s="74"/>
      <c r="AD327" s="74"/>
      <c r="AE327" s="74"/>
      <c r="AF327" s="74"/>
      <c r="AG327" s="74"/>
      <c r="AH327" s="74"/>
      <c r="AI327" s="74"/>
      <c r="AJ327" s="74"/>
      <c r="AK327" s="74"/>
      <c r="AL327" s="74"/>
      <c r="AM327" s="73"/>
      <c r="AN327" s="74"/>
      <c r="AO327" s="74"/>
      <c r="AP327" s="74"/>
      <c r="AQ327" s="74"/>
      <c r="AR327" s="74"/>
      <c r="AS327" s="74"/>
      <c r="AT327" s="74"/>
      <c r="AU327" s="74"/>
      <c r="AV327" s="74"/>
      <c r="AW327" s="74"/>
      <c r="AX327" s="74"/>
      <c r="AY327" s="74"/>
      <c r="AZ327" s="74"/>
      <c r="BA327" s="74"/>
      <c r="BB327" s="74"/>
      <c r="BC327" s="74"/>
      <c r="BD327" s="74"/>
      <c r="BE327" s="74"/>
      <c r="BF327" s="74"/>
      <c r="BG327" s="74"/>
      <c r="BH327" s="74"/>
      <c r="BI327" s="74"/>
      <c r="BJ327" s="74"/>
      <c r="BK327" s="74"/>
      <c r="BL327" s="74">
        <v>567.70000000000005</v>
      </c>
      <c r="BM327" s="74">
        <v>567.70000000000005</v>
      </c>
      <c r="BN327" s="74">
        <v>105.82527</v>
      </c>
      <c r="BO327" s="74">
        <f t="shared" si="304"/>
        <v>18.641055134754268</v>
      </c>
      <c r="BP327" s="74"/>
      <c r="BQ327" s="74"/>
      <c r="BR327" s="74"/>
      <c r="BS327" s="74"/>
      <c r="BT327" s="74"/>
      <c r="BU327" s="74"/>
      <c r="BV327" s="74"/>
      <c r="BW327" s="73"/>
      <c r="BX327" s="74"/>
      <c r="BY327" s="74"/>
      <c r="BZ327" s="74"/>
      <c r="CA327" s="73"/>
      <c r="CB327" s="74"/>
      <c r="CC327" s="74"/>
      <c r="CD327" s="74"/>
      <c r="CE327" s="73"/>
    </row>
    <row r="328" spans="1:83" x14ac:dyDescent="0.25">
      <c r="A328" s="16" t="s">
        <v>278</v>
      </c>
      <c r="B328" s="77">
        <f t="shared" si="247"/>
        <v>227.1</v>
      </c>
      <c r="C328" s="77">
        <f t="shared" si="248"/>
        <v>227.1</v>
      </c>
      <c r="D328" s="77">
        <f t="shared" si="249"/>
        <v>227.1</v>
      </c>
      <c r="E328" s="77"/>
      <c r="F328" s="77">
        <f t="shared" si="250"/>
        <v>52.912620000000004</v>
      </c>
      <c r="G328" s="74">
        <f t="shared" si="288"/>
        <v>23.299260237780718</v>
      </c>
      <c r="H328" s="74"/>
      <c r="I328" s="74"/>
      <c r="J328" s="74"/>
      <c r="K328" s="74"/>
      <c r="L328" s="74"/>
      <c r="M328" s="74"/>
      <c r="N328" s="74"/>
      <c r="O328" s="74"/>
      <c r="P328" s="74"/>
      <c r="Q328" s="74"/>
      <c r="R328" s="74"/>
      <c r="S328" s="74"/>
      <c r="T328" s="74"/>
      <c r="U328" s="74"/>
      <c r="V328" s="74"/>
      <c r="W328" s="74"/>
      <c r="X328" s="74"/>
      <c r="Y328" s="74"/>
      <c r="Z328" s="74"/>
      <c r="AA328" s="74"/>
      <c r="AB328" s="74"/>
      <c r="AC328" s="74"/>
      <c r="AD328" s="74"/>
      <c r="AE328" s="74"/>
      <c r="AF328" s="74"/>
      <c r="AG328" s="74"/>
      <c r="AH328" s="74"/>
      <c r="AI328" s="74"/>
      <c r="AJ328" s="74"/>
      <c r="AK328" s="74"/>
      <c r="AL328" s="74"/>
      <c r="AM328" s="73"/>
      <c r="AN328" s="74"/>
      <c r="AO328" s="74"/>
      <c r="AP328" s="74"/>
      <c r="AQ328" s="74"/>
      <c r="AR328" s="74"/>
      <c r="AS328" s="74"/>
      <c r="AT328" s="74"/>
      <c r="AU328" s="74"/>
      <c r="AV328" s="74"/>
      <c r="AW328" s="74"/>
      <c r="AX328" s="74"/>
      <c r="AY328" s="74"/>
      <c r="AZ328" s="74"/>
      <c r="BA328" s="74"/>
      <c r="BB328" s="74"/>
      <c r="BC328" s="74"/>
      <c r="BD328" s="74"/>
      <c r="BE328" s="74"/>
      <c r="BF328" s="74"/>
      <c r="BG328" s="74"/>
      <c r="BH328" s="74"/>
      <c r="BI328" s="74"/>
      <c r="BJ328" s="74"/>
      <c r="BK328" s="74"/>
      <c r="BL328" s="74">
        <v>227.1</v>
      </c>
      <c r="BM328" s="74">
        <v>227.1</v>
      </c>
      <c r="BN328" s="74">
        <v>52.912620000000004</v>
      </c>
      <c r="BO328" s="74">
        <f t="shared" si="304"/>
        <v>23.299260237780718</v>
      </c>
      <c r="BP328" s="74"/>
      <c r="BQ328" s="74"/>
      <c r="BR328" s="74"/>
      <c r="BS328" s="74"/>
      <c r="BT328" s="74"/>
      <c r="BU328" s="74"/>
      <c r="BV328" s="74"/>
      <c r="BW328" s="73"/>
      <c r="BX328" s="74"/>
      <c r="BY328" s="74"/>
      <c r="BZ328" s="74"/>
      <c r="CA328" s="73"/>
      <c r="CB328" s="74"/>
      <c r="CC328" s="74"/>
      <c r="CD328" s="74"/>
      <c r="CE328" s="73"/>
    </row>
    <row r="329" spans="1:83" x14ac:dyDescent="0.25">
      <c r="A329" s="16" t="s">
        <v>286</v>
      </c>
      <c r="B329" s="77">
        <f t="shared" si="247"/>
        <v>227.1</v>
      </c>
      <c r="C329" s="77">
        <f t="shared" si="248"/>
        <v>227.1</v>
      </c>
      <c r="D329" s="77">
        <f t="shared" si="249"/>
        <v>227.1</v>
      </c>
      <c r="E329" s="77"/>
      <c r="F329" s="77">
        <f t="shared" si="250"/>
        <v>43.609259999999999</v>
      </c>
      <c r="G329" s="74">
        <f t="shared" si="288"/>
        <v>19.202668428005286</v>
      </c>
      <c r="H329" s="74"/>
      <c r="I329" s="74"/>
      <c r="J329" s="74"/>
      <c r="K329" s="74"/>
      <c r="L329" s="74"/>
      <c r="M329" s="74"/>
      <c r="N329" s="74"/>
      <c r="O329" s="74"/>
      <c r="P329" s="74"/>
      <c r="Q329" s="74"/>
      <c r="R329" s="74"/>
      <c r="S329" s="74"/>
      <c r="T329" s="74"/>
      <c r="U329" s="74"/>
      <c r="V329" s="74"/>
      <c r="W329" s="74"/>
      <c r="X329" s="74"/>
      <c r="Y329" s="74"/>
      <c r="Z329" s="74"/>
      <c r="AA329" s="74"/>
      <c r="AB329" s="74"/>
      <c r="AC329" s="74"/>
      <c r="AD329" s="74"/>
      <c r="AE329" s="74"/>
      <c r="AF329" s="74"/>
      <c r="AG329" s="74"/>
      <c r="AH329" s="74"/>
      <c r="AI329" s="74"/>
      <c r="AJ329" s="74"/>
      <c r="AK329" s="74"/>
      <c r="AL329" s="74"/>
      <c r="AM329" s="73"/>
      <c r="AN329" s="74"/>
      <c r="AO329" s="74"/>
      <c r="AP329" s="74"/>
      <c r="AQ329" s="74"/>
      <c r="AR329" s="74"/>
      <c r="AS329" s="74"/>
      <c r="AT329" s="74"/>
      <c r="AU329" s="74"/>
      <c r="AV329" s="74"/>
      <c r="AW329" s="74"/>
      <c r="AX329" s="74"/>
      <c r="AY329" s="74"/>
      <c r="AZ329" s="74"/>
      <c r="BA329" s="74"/>
      <c r="BB329" s="74"/>
      <c r="BC329" s="74"/>
      <c r="BD329" s="74"/>
      <c r="BE329" s="74"/>
      <c r="BF329" s="74"/>
      <c r="BG329" s="74"/>
      <c r="BH329" s="74"/>
      <c r="BI329" s="74"/>
      <c r="BJ329" s="74"/>
      <c r="BK329" s="74"/>
      <c r="BL329" s="74">
        <v>227.1</v>
      </c>
      <c r="BM329" s="74">
        <v>227.1</v>
      </c>
      <c r="BN329" s="74">
        <v>43.609259999999999</v>
      </c>
      <c r="BO329" s="74">
        <f t="shared" si="304"/>
        <v>19.202668428005286</v>
      </c>
      <c r="BP329" s="74"/>
      <c r="BQ329" s="74"/>
      <c r="BR329" s="74"/>
      <c r="BS329" s="74"/>
      <c r="BT329" s="74"/>
      <c r="BU329" s="74"/>
      <c r="BV329" s="74"/>
      <c r="BW329" s="73"/>
      <c r="BX329" s="74"/>
      <c r="BY329" s="74"/>
      <c r="BZ329" s="74"/>
      <c r="CA329" s="73"/>
      <c r="CB329" s="74"/>
      <c r="CC329" s="74"/>
      <c r="CD329" s="74"/>
      <c r="CE329" s="73"/>
    </row>
    <row r="330" spans="1:83" x14ac:dyDescent="0.25">
      <c r="A330" s="16" t="s">
        <v>274</v>
      </c>
      <c r="B330" s="77">
        <f t="shared" si="247"/>
        <v>1134.9000000000001</v>
      </c>
      <c r="C330" s="77">
        <f t="shared" si="248"/>
        <v>1134.9000000000001</v>
      </c>
      <c r="D330" s="77">
        <f t="shared" si="249"/>
        <v>1134.9000000000001</v>
      </c>
      <c r="E330" s="77"/>
      <c r="F330" s="77">
        <f t="shared" si="250"/>
        <v>215.32441</v>
      </c>
      <c r="G330" s="74">
        <f t="shared" si="288"/>
        <v>18.972985285047137</v>
      </c>
      <c r="H330" s="74"/>
      <c r="I330" s="74"/>
      <c r="J330" s="74"/>
      <c r="K330" s="74"/>
      <c r="L330" s="74"/>
      <c r="M330" s="74"/>
      <c r="N330" s="74"/>
      <c r="O330" s="74"/>
      <c r="P330" s="74"/>
      <c r="Q330" s="74"/>
      <c r="R330" s="74"/>
      <c r="S330" s="74"/>
      <c r="T330" s="74"/>
      <c r="U330" s="74"/>
      <c r="V330" s="74"/>
      <c r="W330" s="74"/>
      <c r="X330" s="74"/>
      <c r="Y330" s="74"/>
      <c r="Z330" s="74"/>
      <c r="AA330" s="74"/>
      <c r="AB330" s="74"/>
      <c r="AC330" s="74"/>
      <c r="AD330" s="74"/>
      <c r="AE330" s="74"/>
      <c r="AF330" s="74"/>
      <c r="AG330" s="74"/>
      <c r="AH330" s="74"/>
      <c r="AI330" s="74"/>
      <c r="AJ330" s="74"/>
      <c r="AK330" s="74"/>
      <c r="AL330" s="74"/>
      <c r="AM330" s="73"/>
      <c r="AN330" s="74"/>
      <c r="AO330" s="74"/>
      <c r="AP330" s="74"/>
      <c r="AQ330" s="74"/>
      <c r="AR330" s="74"/>
      <c r="AS330" s="74"/>
      <c r="AT330" s="74"/>
      <c r="AU330" s="74"/>
      <c r="AV330" s="74"/>
      <c r="AW330" s="74"/>
      <c r="AX330" s="74"/>
      <c r="AY330" s="74"/>
      <c r="AZ330" s="74"/>
      <c r="BA330" s="74"/>
      <c r="BB330" s="74"/>
      <c r="BC330" s="74"/>
      <c r="BD330" s="74"/>
      <c r="BE330" s="74"/>
      <c r="BF330" s="74"/>
      <c r="BG330" s="74"/>
      <c r="BH330" s="74"/>
      <c r="BI330" s="74"/>
      <c r="BJ330" s="74"/>
      <c r="BK330" s="74"/>
      <c r="BL330" s="74">
        <v>1134.9000000000001</v>
      </c>
      <c r="BM330" s="74">
        <v>1134.9000000000001</v>
      </c>
      <c r="BN330" s="74">
        <v>215.32441</v>
      </c>
      <c r="BO330" s="74">
        <f t="shared" si="304"/>
        <v>18.972985285047137</v>
      </c>
      <c r="BP330" s="74"/>
      <c r="BQ330" s="74"/>
      <c r="BR330" s="74"/>
      <c r="BS330" s="74"/>
      <c r="BT330" s="74"/>
      <c r="BU330" s="74"/>
      <c r="BV330" s="74"/>
      <c r="BW330" s="73"/>
      <c r="BX330" s="74"/>
      <c r="BY330" s="74"/>
      <c r="BZ330" s="74"/>
      <c r="CA330" s="73"/>
      <c r="CB330" s="74"/>
      <c r="CC330" s="74"/>
      <c r="CD330" s="74"/>
      <c r="CE330" s="73"/>
    </row>
    <row r="331" spans="1:83" x14ac:dyDescent="0.25">
      <c r="A331" s="16" t="s">
        <v>450</v>
      </c>
      <c r="B331" s="77">
        <f t="shared" si="247"/>
        <v>567.70000000000005</v>
      </c>
      <c r="C331" s="77">
        <f t="shared" si="248"/>
        <v>567.70000000000005</v>
      </c>
      <c r="D331" s="77">
        <f t="shared" si="249"/>
        <v>567.70000000000005</v>
      </c>
      <c r="E331" s="77"/>
      <c r="F331" s="77">
        <f t="shared" si="250"/>
        <v>105.82527</v>
      </c>
      <c r="G331" s="74">
        <f t="shared" si="288"/>
        <v>18.641055134754268</v>
      </c>
      <c r="H331" s="74"/>
      <c r="I331" s="74"/>
      <c r="J331" s="74"/>
      <c r="K331" s="74"/>
      <c r="L331" s="74"/>
      <c r="M331" s="74"/>
      <c r="N331" s="74"/>
      <c r="O331" s="74"/>
      <c r="P331" s="74"/>
      <c r="Q331" s="74"/>
      <c r="R331" s="74"/>
      <c r="S331" s="74"/>
      <c r="T331" s="74"/>
      <c r="U331" s="74"/>
      <c r="V331" s="74"/>
      <c r="W331" s="74"/>
      <c r="X331" s="74"/>
      <c r="Y331" s="74"/>
      <c r="Z331" s="74"/>
      <c r="AA331" s="74"/>
      <c r="AB331" s="74"/>
      <c r="AC331" s="74"/>
      <c r="AD331" s="74"/>
      <c r="AE331" s="74"/>
      <c r="AF331" s="74"/>
      <c r="AG331" s="74"/>
      <c r="AH331" s="74"/>
      <c r="AI331" s="74"/>
      <c r="AJ331" s="74"/>
      <c r="AK331" s="74"/>
      <c r="AL331" s="74"/>
      <c r="AM331" s="73"/>
      <c r="AN331" s="74"/>
      <c r="AO331" s="74"/>
      <c r="AP331" s="74"/>
      <c r="AQ331" s="74"/>
      <c r="AR331" s="74"/>
      <c r="AS331" s="74"/>
      <c r="AT331" s="74"/>
      <c r="AU331" s="74"/>
      <c r="AV331" s="74"/>
      <c r="AW331" s="74"/>
      <c r="AX331" s="74"/>
      <c r="AY331" s="74"/>
      <c r="AZ331" s="74"/>
      <c r="BA331" s="74"/>
      <c r="BB331" s="74"/>
      <c r="BC331" s="74"/>
      <c r="BD331" s="74"/>
      <c r="BE331" s="74"/>
      <c r="BF331" s="74"/>
      <c r="BG331" s="74"/>
      <c r="BH331" s="74"/>
      <c r="BI331" s="74"/>
      <c r="BJ331" s="74"/>
      <c r="BK331" s="74"/>
      <c r="BL331" s="74">
        <v>567.70000000000005</v>
      </c>
      <c r="BM331" s="74">
        <v>567.70000000000005</v>
      </c>
      <c r="BN331" s="74">
        <v>105.82527</v>
      </c>
      <c r="BO331" s="74">
        <f t="shared" si="304"/>
        <v>18.641055134754268</v>
      </c>
      <c r="BP331" s="74"/>
      <c r="BQ331" s="74"/>
      <c r="BR331" s="74"/>
      <c r="BS331" s="74"/>
      <c r="BT331" s="74"/>
      <c r="BU331" s="74"/>
      <c r="BV331" s="74"/>
      <c r="BW331" s="73"/>
      <c r="BX331" s="74"/>
      <c r="BY331" s="74"/>
      <c r="BZ331" s="74"/>
      <c r="CA331" s="73"/>
      <c r="CB331" s="74"/>
      <c r="CC331" s="74"/>
      <c r="CD331" s="74"/>
      <c r="CE331" s="73"/>
    </row>
    <row r="332" spans="1:83" x14ac:dyDescent="0.25">
      <c r="A332" s="16" t="s">
        <v>499</v>
      </c>
      <c r="B332" s="77">
        <f t="shared" ref="B332:B389" si="305">P332+X332+AB332+AF332+H332+T332+AJ332+AN332+AR332+AV332+AZ332+BD332+BH332+BL332+BP332+BT332+BX332+CB332+L332</f>
        <v>227.1</v>
      </c>
      <c r="C332" s="77">
        <f t="shared" ref="C332:C389" si="306">Q332+Y332+AC332+AG332+I332+U332+AK332+AO332+AS332+AW332+BA332+BE332+BI332+BM332+BQ332+BU332+BY332+CC332+M332</f>
        <v>227.1</v>
      </c>
      <c r="D332" s="77">
        <f t="shared" ref="D332:D389" si="307">Q332+Y332+AC332+AG332+I332+U332+AK332+AO332+AS332+AW332+BA332+BE332+BI332+BM332+BQ332+BU332+BY332+CC332+M332</f>
        <v>227.1</v>
      </c>
      <c r="E332" s="77"/>
      <c r="F332" s="77">
        <f t="shared" ref="F332:F389" si="308">R332+Z332+AD332+AH332+J332+V332+AL332+AP332+AT332+AX332+BB332+BF332+BJ332+BN332+BR332+BV332+BZ332+CD332+N332</f>
        <v>52.912620000000004</v>
      </c>
      <c r="G332" s="74">
        <f t="shared" si="288"/>
        <v>23.299260237780718</v>
      </c>
      <c r="H332" s="74"/>
      <c r="I332" s="74"/>
      <c r="J332" s="74"/>
      <c r="K332" s="74"/>
      <c r="L332" s="74"/>
      <c r="M332" s="74"/>
      <c r="N332" s="74"/>
      <c r="O332" s="74"/>
      <c r="P332" s="74"/>
      <c r="Q332" s="74"/>
      <c r="R332" s="74"/>
      <c r="S332" s="74"/>
      <c r="T332" s="74"/>
      <c r="U332" s="74"/>
      <c r="V332" s="74"/>
      <c r="W332" s="74"/>
      <c r="X332" s="74"/>
      <c r="Y332" s="74"/>
      <c r="Z332" s="74"/>
      <c r="AA332" s="74"/>
      <c r="AB332" s="74"/>
      <c r="AC332" s="74"/>
      <c r="AD332" s="74"/>
      <c r="AE332" s="74"/>
      <c r="AF332" s="74"/>
      <c r="AG332" s="74"/>
      <c r="AH332" s="74"/>
      <c r="AI332" s="74"/>
      <c r="AJ332" s="74"/>
      <c r="AK332" s="74"/>
      <c r="AL332" s="74"/>
      <c r="AM332" s="73"/>
      <c r="AN332" s="74"/>
      <c r="AO332" s="74"/>
      <c r="AP332" s="74"/>
      <c r="AQ332" s="74"/>
      <c r="AR332" s="74"/>
      <c r="AS332" s="74"/>
      <c r="AT332" s="74"/>
      <c r="AU332" s="74"/>
      <c r="AV332" s="74"/>
      <c r="AW332" s="74"/>
      <c r="AX332" s="74"/>
      <c r="AY332" s="74"/>
      <c r="AZ332" s="74"/>
      <c r="BA332" s="74"/>
      <c r="BB332" s="74"/>
      <c r="BC332" s="74"/>
      <c r="BD332" s="74"/>
      <c r="BE332" s="74"/>
      <c r="BF332" s="74"/>
      <c r="BG332" s="74"/>
      <c r="BH332" s="74"/>
      <c r="BI332" s="74"/>
      <c r="BJ332" s="74"/>
      <c r="BK332" s="74"/>
      <c r="BL332" s="74">
        <v>227.1</v>
      </c>
      <c r="BM332" s="74">
        <v>227.1</v>
      </c>
      <c r="BN332" s="74">
        <v>52.912620000000004</v>
      </c>
      <c r="BO332" s="74">
        <f t="shared" si="304"/>
        <v>23.299260237780718</v>
      </c>
      <c r="BP332" s="74"/>
      <c r="BQ332" s="74"/>
      <c r="BR332" s="74"/>
      <c r="BS332" s="74"/>
      <c r="BT332" s="74"/>
      <c r="BU332" s="74"/>
      <c r="BV332" s="74"/>
      <c r="BW332" s="73"/>
      <c r="BX332" s="74"/>
      <c r="BY332" s="74"/>
      <c r="BZ332" s="74"/>
      <c r="CA332" s="73"/>
      <c r="CB332" s="74"/>
      <c r="CC332" s="74"/>
      <c r="CD332" s="74"/>
      <c r="CE332" s="73"/>
    </row>
    <row r="333" spans="1:83" s="5" customFormat="1" ht="31.5" x14ac:dyDescent="0.25">
      <c r="A333" s="80" t="s">
        <v>263</v>
      </c>
      <c r="B333" s="76">
        <f t="shared" si="305"/>
        <v>303707.3</v>
      </c>
      <c r="C333" s="76">
        <f t="shared" si="306"/>
        <v>324524.99999999994</v>
      </c>
      <c r="D333" s="76">
        <f t="shared" si="307"/>
        <v>324524.99999999994</v>
      </c>
      <c r="E333" s="76"/>
      <c r="F333" s="76">
        <f t="shared" si="308"/>
        <v>60074.579370000007</v>
      </c>
      <c r="G333" s="72">
        <f t="shared" si="288"/>
        <v>18.511541289577078</v>
      </c>
      <c r="H333" s="71">
        <f>SUM(H334:H343)</f>
        <v>3860.4</v>
      </c>
      <c r="I333" s="71">
        <f>SUM(I334:I343)</f>
        <v>28950.6</v>
      </c>
      <c r="J333" s="71">
        <f>SUM(J334:J343)</f>
        <v>3967.7428300000001</v>
      </c>
      <c r="K333" s="72">
        <f>J333/I333*100</f>
        <v>13.705217957486202</v>
      </c>
      <c r="L333" s="71">
        <f>SUM(L334:L343)</f>
        <v>43.5</v>
      </c>
      <c r="M333" s="71">
        <f>SUM(M334:M343)</f>
        <v>83</v>
      </c>
      <c r="N333" s="71">
        <f>SUM(N334:N343)</f>
        <v>4.8179999999999996</v>
      </c>
      <c r="O333" s="72">
        <f>N333/M333*100</f>
        <v>5.8048192771084333</v>
      </c>
      <c r="P333" s="71">
        <f>SUM(P334:P343)</f>
        <v>116.9</v>
      </c>
      <c r="Q333" s="71">
        <f>SUM(Q334:Q343)</f>
        <v>0</v>
      </c>
      <c r="R333" s="71">
        <f>SUM(R334:R343)</f>
        <v>0</v>
      </c>
      <c r="S333" s="72"/>
      <c r="T333" s="71">
        <f>SUM(T334:T343)</f>
        <v>198.1</v>
      </c>
      <c r="U333" s="71">
        <f>SUM(U334:U343)</f>
        <v>198.1</v>
      </c>
      <c r="V333" s="71">
        <f>SUM(V334:V343)</f>
        <v>15.930020000000001</v>
      </c>
      <c r="W333" s="72">
        <f>V333/U333*100</f>
        <v>8.041403331650681</v>
      </c>
      <c r="X333" s="71">
        <f>SUM(X334:X343)</f>
        <v>116.5</v>
      </c>
      <c r="Y333" s="71">
        <f>SUM(Y334:Y343)</f>
        <v>97.1</v>
      </c>
      <c r="Z333" s="71">
        <f>SUM(Z334:Z343)</f>
        <v>97.1</v>
      </c>
      <c r="AA333" s="72">
        <f>Z333/Y333*100</f>
        <v>100</v>
      </c>
      <c r="AB333" s="71">
        <f>SUM(AB334:AB343)</f>
        <v>4555.3</v>
      </c>
      <c r="AC333" s="71">
        <f>SUM(AC334:AC343)</f>
        <v>379.6</v>
      </c>
      <c r="AD333" s="71">
        <f>SUM(AD334:AD343)</f>
        <v>29.892400000000002</v>
      </c>
      <c r="AE333" s="72">
        <f>AD333/AC333*100</f>
        <v>7.8747102212855635</v>
      </c>
      <c r="AF333" s="71">
        <f>SUM(AF334:AF343)</f>
        <v>49924.6</v>
      </c>
      <c r="AG333" s="71">
        <f>SUM(AG334:AG343)</f>
        <v>49924.6</v>
      </c>
      <c r="AH333" s="71">
        <f>SUM(AH334:AH343)</f>
        <v>9621.4930000000004</v>
      </c>
      <c r="AI333" s="72">
        <f>AH333/AG333*100</f>
        <v>19.27204824875913</v>
      </c>
      <c r="AJ333" s="71">
        <f>SUM(AJ334:AJ343)</f>
        <v>214426.6</v>
      </c>
      <c r="AK333" s="71">
        <f>SUM(AK334:AK343)</f>
        <v>214426.6</v>
      </c>
      <c r="AL333" s="71">
        <f>SUM(AL334:AL343)</f>
        <v>41356.433560000005</v>
      </c>
      <c r="AM333" s="72">
        <f>AL333/AK333*100</f>
        <v>19.286988442665233</v>
      </c>
      <c r="AN333" s="71">
        <f>SUM(AN334:AN343)</f>
        <v>1314.3</v>
      </c>
      <c r="AO333" s="71">
        <f>SUM(AO334:AO343)</f>
        <v>1314.3</v>
      </c>
      <c r="AP333" s="71">
        <f>SUM(AP334:AP343)</f>
        <v>255.97507000000002</v>
      </c>
      <c r="AQ333" s="71">
        <f>AP333/AO333*100</f>
        <v>19.476152324431258</v>
      </c>
      <c r="AR333" s="71">
        <f t="shared" ref="AR333" si="309">SUM(AR334:AR343)</f>
        <v>0</v>
      </c>
      <c r="AS333" s="71">
        <f t="shared" ref="AS333:BF333" si="310">SUM(AS334:AS343)</f>
        <v>0</v>
      </c>
      <c r="AT333" s="71">
        <f t="shared" si="310"/>
        <v>0</v>
      </c>
      <c r="AU333" s="71">
        <f t="shared" si="310"/>
        <v>0</v>
      </c>
      <c r="AV333" s="71">
        <f t="shared" ref="AV333" si="311">SUM(AV334:AV343)</f>
        <v>657.2</v>
      </c>
      <c r="AW333" s="71">
        <f t="shared" si="310"/>
        <v>657.2</v>
      </c>
      <c r="AX333" s="71">
        <f t="shared" si="310"/>
        <v>113.05652000000001</v>
      </c>
      <c r="AY333" s="71">
        <f t="shared" si="310"/>
        <v>17.202757151552039</v>
      </c>
      <c r="AZ333" s="71">
        <f t="shared" ref="AZ333" si="312">SUM(AZ334:AZ343)</f>
        <v>657.2</v>
      </c>
      <c r="BA333" s="71">
        <f t="shared" si="310"/>
        <v>657.2</v>
      </c>
      <c r="BB333" s="71">
        <f t="shared" si="310"/>
        <v>125.03258</v>
      </c>
      <c r="BC333" s="71">
        <f t="shared" si="310"/>
        <v>19.025042604990869</v>
      </c>
      <c r="BD333" s="71">
        <f t="shared" ref="BD333" si="313">SUM(BD334:BD343)</f>
        <v>1653.3</v>
      </c>
      <c r="BE333" s="71">
        <f t="shared" si="310"/>
        <v>1653.3</v>
      </c>
      <c r="BF333" s="71">
        <f t="shared" si="310"/>
        <v>413.4</v>
      </c>
      <c r="BG333" s="72">
        <f>BF333/BE333*100</f>
        <v>25.00453638178189</v>
      </c>
      <c r="BH333" s="71">
        <f t="shared" ref="BH333" si="314">SUM(BH334:BH343)</f>
        <v>0</v>
      </c>
      <c r="BI333" s="71">
        <f t="shared" ref="BI333:BN333" si="315">SUM(BI334:BI343)</f>
        <v>0</v>
      </c>
      <c r="BJ333" s="71">
        <f t="shared" si="315"/>
        <v>0</v>
      </c>
      <c r="BK333" s="71">
        <f t="shared" si="315"/>
        <v>0</v>
      </c>
      <c r="BL333" s="71">
        <v>4086.6000000000004</v>
      </c>
      <c r="BM333" s="71">
        <f t="shared" si="315"/>
        <v>4086.6000000000004</v>
      </c>
      <c r="BN333" s="71">
        <f t="shared" si="315"/>
        <v>600.73872000000006</v>
      </c>
      <c r="BO333" s="71">
        <f t="shared" si="304"/>
        <v>14.700208486272206</v>
      </c>
      <c r="BP333" s="71">
        <f>SUM(BP334:BP343)</f>
        <v>20837.8</v>
      </c>
      <c r="BQ333" s="71">
        <f>SUM(BQ334:BQ343)</f>
        <v>20837.8</v>
      </c>
      <c r="BR333" s="71">
        <f>SUM(BR334:BR343)</f>
        <v>3472.9666699999998</v>
      </c>
      <c r="BS333" s="72">
        <f>BR333/BQ333*100</f>
        <v>16.666666682663237</v>
      </c>
      <c r="BT333" s="71">
        <f>SUM(BT334:BT343)</f>
        <v>1221.8</v>
      </c>
      <c r="BU333" s="71">
        <f>SUM(BU334:BU343)</f>
        <v>1221.8</v>
      </c>
      <c r="BV333" s="71">
        <f>SUM(BV334:BV343)</f>
        <v>0</v>
      </c>
      <c r="BW333" s="72">
        <f>BV333/BU333*100</f>
        <v>0</v>
      </c>
      <c r="BX333" s="71">
        <f>SUM(BX334:BX343)</f>
        <v>37.200000000000003</v>
      </c>
      <c r="BY333" s="71">
        <f>SUM(BY334:BY343)</f>
        <v>37.200000000000003</v>
      </c>
      <c r="BZ333" s="71">
        <f>SUM(BZ334:BZ343)</f>
        <v>0</v>
      </c>
      <c r="CA333" s="72">
        <f>BZ333/BY333*100</f>
        <v>0</v>
      </c>
      <c r="CB333" s="71"/>
      <c r="CC333" s="71"/>
      <c r="CD333" s="71"/>
      <c r="CE333" s="72"/>
    </row>
    <row r="334" spans="1:83" x14ac:dyDescent="0.25">
      <c r="A334" s="16" t="s">
        <v>195</v>
      </c>
      <c r="B334" s="77">
        <f t="shared" si="305"/>
        <v>299620.7</v>
      </c>
      <c r="C334" s="77">
        <f t="shared" si="306"/>
        <v>320438.39999999997</v>
      </c>
      <c r="D334" s="77">
        <f t="shared" si="307"/>
        <v>320438.39999999997</v>
      </c>
      <c r="E334" s="77"/>
      <c r="F334" s="77">
        <f t="shared" si="308"/>
        <v>59473.840650000006</v>
      </c>
      <c r="G334" s="73">
        <f t="shared" si="288"/>
        <v>18.560147800638131</v>
      </c>
      <c r="H334" s="73">
        <v>3860.4</v>
      </c>
      <c r="I334" s="73">
        <v>28950.6</v>
      </c>
      <c r="J334" s="73">
        <v>3967.7428300000001</v>
      </c>
      <c r="K334" s="73">
        <f>J334/I334*100</f>
        <v>13.705217957486202</v>
      </c>
      <c r="L334" s="73">
        <v>43.5</v>
      </c>
      <c r="M334" s="73">
        <v>83</v>
      </c>
      <c r="N334" s="73">
        <v>4.8179999999999996</v>
      </c>
      <c r="O334" s="73">
        <f>N334/M334*100</f>
        <v>5.8048192771084333</v>
      </c>
      <c r="P334" s="73">
        <v>116.9</v>
      </c>
      <c r="Q334" s="73"/>
      <c r="R334" s="73"/>
      <c r="S334" s="73"/>
      <c r="T334" s="73">
        <v>198.1</v>
      </c>
      <c r="U334" s="73">
        <v>198.1</v>
      </c>
      <c r="V334" s="73">
        <v>15.930020000000001</v>
      </c>
      <c r="W334" s="73">
        <f>V334/U334*100</f>
        <v>8.041403331650681</v>
      </c>
      <c r="X334" s="73">
        <v>116.5</v>
      </c>
      <c r="Y334" s="73">
        <v>97.1</v>
      </c>
      <c r="Z334" s="73">
        <v>97.1</v>
      </c>
      <c r="AA334" s="73">
        <f>Z334/Y334*100</f>
        <v>100</v>
      </c>
      <c r="AB334" s="73">
        <v>4555.3</v>
      </c>
      <c r="AC334" s="73">
        <v>379.6</v>
      </c>
      <c r="AD334" s="73">
        <v>29.892400000000002</v>
      </c>
      <c r="AE334" s="73">
        <f>AD334/AC334*100</f>
        <v>7.8747102212855635</v>
      </c>
      <c r="AF334" s="73">
        <v>49924.6</v>
      </c>
      <c r="AG334" s="73">
        <v>49924.6</v>
      </c>
      <c r="AH334" s="73">
        <v>9621.4930000000004</v>
      </c>
      <c r="AI334" s="73">
        <f>AH334/AG334*100</f>
        <v>19.27204824875913</v>
      </c>
      <c r="AJ334" s="73">
        <v>214426.6</v>
      </c>
      <c r="AK334" s="73">
        <v>214426.6</v>
      </c>
      <c r="AL334" s="73">
        <v>41356.433560000005</v>
      </c>
      <c r="AM334" s="73">
        <f>AL334/AK334*100</f>
        <v>19.286988442665233</v>
      </c>
      <c r="AN334" s="73">
        <v>1314.3</v>
      </c>
      <c r="AO334" s="73">
        <v>1314.3</v>
      </c>
      <c r="AP334" s="73">
        <v>255.97507000000002</v>
      </c>
      <c r="AQ334" s="74">
        <f>AP334/AO334*100</f>
        <v>19.476152324431258</v>
      </c>
      <c r="AR334" s="73"/>
      <c r="AS334" s="73"/>
      <c r="AT334" s="73"/>
      <c r="AU334" s="73"/>
      <c r="AV334" s="73">
        <v>657.2</v>
      </c>
      <c r="AW334" s="73">
        <v>657.2</v>
      </c>
      <c r="AX334" s="73">
        <v>113.05652000000001</v>
      </c>
      <c r="AY334" s="73">
        <f>AX334/AW334*100</f>
        <v>17.202757151552039</v>
      </c>
      <c r="AZ334" s="73">
        <v>657.2</v>
      </c>
      <c r="BA334" s="73">
        <v>657.2</v>
      </c>
      <c r="BB334" s="73">
        <v>125.03258</v>
      </c>
      <c r="BC334" s="73">
        <f>BB334/BA334*100</f>
        <v>19.025042604990869</v>
      </c>
      <c r="BD334" s="73">
        <v>1653.3</v>
      </c>
      <c r="BE334" s="73">
        <v>1653.3</v>
      </c>
      <c r="BF334" s="73">
        <v>413.4</v>
      </c>
      <c r="BG334" s="73">
        <f>BF334/BE334*100</f>
        <v>25.00453638178189</v>
      </c>
      <c r="BH334" s="73">
        <v>0</v>
      </c>
      <c r="BI334" s="73">
        <v>0</v>
      </c>
      <c r="BJ334" s="73">
        <v>0</v>
      </c>
      <c r="BK334" s="73"/>
      <c r="BL334" s="73"/>
      <c r="BM334" s="73"/>
      <c r="BN334" s="73"/>
      <c r="BO334" s="74"/>
      <c r="BP334" s="73">
        <v>20837.8</v>
      </c>
      <c r="BQ334" s="73">
        <v>20837.8</v>
      </c>
      <c r="BR334" s="73">
        <v>3472.9666699999998</v>
      </c>
      <c r="BS334" s="73">
        <f>BR334/BQ334*100</f>
        <v>16.666666682663237</v>
      </c>
      <c r="BT334" s="73">
        <v>1221.8</v>
      </c>
      <c r="BU334" s="73">
        <v>1221.8</v>
      </c>
      <c r="BV334" s="73">
        <v>0</v>
      </c>
      <c r="BW334" s="73">
        <f>BV334/BU334*100</f>
        <v>0</v>
      </c>
      <c r="BX334" s="73">
        <v>37.200000000000003</v>
      </c>
      <c r="BY334" s="73">
        <v>37.200000000000003</v>
      </c>
      <c r="BZ334" s="73">
        <v>0</v>
      </c>
      <c r="CA334" s="73">
        <f>BZ334/BY334*100</f>
        <v>0</v>
      </c>
      <c r="CB334" s="73"/>
      <c r="CC334" s="73"/>
      <c r="CD334" s="73"/>
      <c r="CE334" s="73"/>
    </row>
    <row r="335" spans="1:83" x14ac:dyDescent="0.25">
      <c r="A335" s="16" t="s">
        <v>452</v>
      </c>
      <c r="B335" s="77">
        <f t="shared" si="305"/>
        <v>567.70000000000005</v>
      </c>
      <c r="C335" s="77">
        <f t="shared" si="306"/>
        <v>567.70000000000005</v>
      </c>
      <c r="D335" s="77">
        <f t="shared" si="307"/>
        <v>567.70000000000005</v>
      </c>
      <c r="E335" s="77"/>
      <c r="F335" s="77">
        <f t="shared" si="308"/>
        <v>82.161469999999994</v>
      </c>
      <c r="G335" s="74">
        <f t="shared" si="288"/>
        <v>14.47269156244495</v>
      </c>
      <c r="H335" s="74"/>
      <c r="I335" s="74"/>
      <c r="J335" s="74"/>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3"/>
      <c r="AN335" s="74"/>
      <c r="AO335" s="74"/>
      <c r="AP335" s="74"/>
      <c r="AQ335" s="74"/>
      <c r="AR335" s="74"/>
      <c r="AS335" s="74"/>
      <c r="AT335" s="74"/>
      <c r="AU335" s="74"/>
      <c r="AV335" s="74"/>
      <c r="AW335" s="74"/>
      <c r="AX335" s="74"/>
      <c r="AY335" s="74"/>
      <c r="AZ335" s="74"/>
      <c r="BA335" s="74"/>
      <c r="BB335" s="74"/>
      <c r="BC335" s="74"/>
      <c r="BD335" s="74"/>
      <c r="BE335" s="74"/>
      <c r="BF335" s="74"/>
      <c r="BG335" s="74"/>
      <c r="BH335" s="74"/>
      <c r="BI335" s="74"/>
      <c r="BJ335" s="74"/>
      <c r="BK335" s="74"/>
      <c r="BL335" s="74">
        <v>567.70000000000005</v>
      </c>
      <c r="BM335" s="74">
        <v>567.70000000000005</v>
      </c>
      <c r="BN335" s="74">
        <v>82.161469999999994</v>
      </c>
      <c r="BO335" s="74">
        <f>BN335/BM335*100</f>
        <v>14.47269156244495</v>
      </c>
      <c r="BP335" s="74"/>
      <c r="BQ335" s="74"/>
      <c r="BR335" s="74"/>
      <c r="BS335" s="74"/>
      <c r="BT335" s="74"/>
      <c r="BU335" s="74"/>
      <c r="BV335" s="74"/>
      <c r="BW335" s="73"/>
      <c r="BX335" s="74"/>
      <c r="BY335" s="74"/>
      <c r="BZ335" s="74"/>
      <c r="CA335" s="73"/>
      <c r="CB335" s="74"/>
      <c r="CC335" s="74"/>
      <c r="CD335" s="74"/>
      <c r="CE335" s="73"/>
    </row>
    <row r="336" spans="1:83" x14ac:dyDescent="0.25">
      <c r="A336" s="16" t="s">
        <v>500</v>
      </c>
      <c r="B336" s="77">
        <f t="shared" si="305"/>
        <v>0</v>
      </c>
      <c r="C336" s="77">
        <f t="shared" si="306"/>
        <v>0</v>
      </c>
      <c r="D336" s="77">
        <f t="shared" si="307"/>
        <v>0</v>
      </c>
      <c r="E336" s="77"/>
      <c r="F336" s="77">
        <f t="shared" si="308"/>
        <v>0</v>
      </c>
      <c r="G336" s="74"/>
      <c r="H336" s="74"/>
      <c r="I336" s="74"/>
      <c r="J336" s="74"/>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3"/>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c r="BT336" s="74"/>
      <c r="BU336" s="74"/>
      <c r="BV336" s="74"/>
      <c r="BW336" s="73"/>
      <c r="BX336" s="74"/>
      <c r="BY336" s="74"/>
      <c r="BZ336" s="74"/>
      <c r="CA336" s="73"/>
      <c r="CB336" s="74"/>
      <c r="CC336" s="74"/>
      <c r="CD336" s="74"/>
      <c r="CE336" s="73"/>
    </row>
    <row r="337" spans="1:83" x14ac:dyDescent="0.25">
      <c r="A337" s="16" t="s">
        <v>453</v>
      </c>
      <c r="B337" s="77">
        <f t="shared" si="305"/>
        <v>227.1</v>
      </c>
      <c r="C337" s="77">
        <f t="shared" si="306"/>
        <v>227.1</v>
      </c>
      <c r="D337" s="77">
        <f t="shared" si="307"/>
        <v>227.1</v>
      </c>
      <c r="E337" s="77"/>
      <c r="F337" s="77">
        <f t="shared" si="308"/>
        <v>32.864570000000001</v>
      </c>
      <c r="G337" s="74">
        <f>F337/C337*100</f>
        <v>14.471409070893879</v>
      </c>
      <c r="H337" s="74"/>
      <c r="I337" s="74"/>
      <c r="J337" s="74"/>
      <c r="K337" s="74"/>
      <c r="L337" s="74"/>
      <c r="M337" s="74"/>
      <c r="N337" s="74"/>
      <c r="O337" s="74"/>
      <c r="P337" s="74"/>
      <c r="Q337" s="74"/>
      <c r="R337" s="74"/>
      <c r="S337" s="74"/>
      <c r="T337" s="74"/>
      <c r="U337" s="74"/>
      <c r="V337" s="74"/>
      <c r="W337" s="74"/>
      <c r="X337" s="74"/>
      <c r="Y337" s="74"/>
      <c r="Z337" s="74"/>
      <c r="AA337" s="74"/>
      <c r="AB337" s="74"/>
      <c r="AC337" s="74"/>
      <c r="AD337" s="74"/>
      <c r="AE337" s="74"/>
      <c r="AF337" s="74"/>
      <c r="AG337" s="74"/>
      <c r="AH337" s="74"/>
      <c r="AI337" s="74"/>
      <c r="AJ337" s="74"/>
      <c r="AK337" s="74"/>
      <c r="AL337" s="74"/>
      <c r="AM337" s="73"/>
      <c r="AN337" s="74"/>
      <c r="AO337" s="74"/>
      <c r="AP337" s="74"/>
      <c r="AQ337" s="74"/>
      <c r="AR337" s="74"/>
      <c r="AS337" s="74"/>
      <c r="AT337" s="74"/>
      <c r="AU337" s="74"/>
      <c r="AV337" s="74"/>
      <c r="AW337" s="74"/>
      <c r="AX337" s="74"/>
      <c r="AY337" s="74"/>
      <c r="AZ337" s="74"/>
      <c r="BA337" s="74"/>
      <c r="BB337" s="74"/>
      <c r="BC337" s="74"/>
      <c r="BD337" s="74"/>
      <c r="BE337" s="74"/>
      <c r="BF337" s="74"/>
      <c r="BG337" s="74"/>
      <c r="BH337" s="74"/>
      <c r="BI337" s="74"/>
      <c r="BJ337" s="74"/>
      <c r="BK337" s="74"/>
      <c r="BL337" s="74">
        <v>227.1</v>
      </c>
      <c r="BM337" s="74">
        <v>227.1</v>
      </c>
      <c r="BN337" s="74">
        <v>32.864570000000001</v>
      </c>
      <c r="BO337" s="74">
        <f>BN337/BM337*100</f>
        <v>14.471409070893879</v>
      </c>
      <c r="BP337" s="74"/>
      <c r="BQ337" s="74"/>
      <c r="BR337" s="74"/>
      <c r="BS337" s="74"/>
      <c r="BT337" s="74"/>
      <c r="BU337" s="74"/>
      <c r="BV337" s="74"/>
      <c r="BW337" s="73"/>
      <c r="BX337" s="74"/>
      <c r="BY337" s="74"/>
      <c r="BZ337" s="74"/>
      <c r="CA337" s="73"/>
      <c r="CB337" s="74"/>
      <c r="CC337" s="74"/>
      <c r="CD337" s="74"/>
      <c r="CE337" s="73"/>
    </row>
    <row r="338" spans="1:83" x14ac:dyDescent="0.25">
      <c r="A338" s="16" t="s">
        <v>454</v>
      </c>
      <c r="B338" s="77">
        <f t="shared" si="305"/>
        <v>227.1</v>
      </c>
      <c r="C338" s="77">
        <f t="shared" si="306"/>
        <v>227.1</v>
      </c>
      <c r="D338" s="77">
        <f t="shared" si="307"/>
        <v>227.1</v>
      </c>
      <c r="E338" s="77"/>
      <c r="F338" s="77">
        <f t="shared" si="308"/>
        <v>32.864550000000001</v>
      </c>
      <c r="G338" s="74">
        <f>F338/C338*100</f>
        <v>14.471400264200792</v>
      </c>
      <c r="H338" s="74"/>
      <c r="I338" s="74"/>
      <c r="J338" s="74"/>
      <c r="K338" s="74"/>
      <c r="L338" s="74"/>
      <c r="M338" s="74"/>
      <c r="N338" s="74"/>
      <c r="O338" s="74"/>
      <c r="P338" s="74"/>
      <c r="Q338" s="74"/>
      <c r="R338" s="74"/>
      <c r="S338" s="74"/>
      <c r="T338" s="74"/>
      <c r="U338" s="74"/>
      <c r="V338" s="74"/>
      <c r="W338" s="74"/>
      <c r="X338" s="74"/>
      <c r="Y338" s="74"/>
      <c r="Z338" s="74"/>
      <c r="AA338" s="74"/>
      <c r="AB338" s="74"/>
      <c r="AC338" s="74"/>
      <c r="AD338" s="74"/>
      <c r="AE338" s="74"/>
      <c r="AF338" s="74"/>
      <c r="AG338" s="74"/>
      <c r="AH338" s="74"/>
      <c r="AI338" s="74"/>
      <c r="AJ338" s="74"/>
      <c r="AK338" s="74"/>
      <c r="AL338" s="74"/>
      <c r="AM338" s="73"/>
      <c r="AN338" s="74"/>
      <c r="AO338" s="74"/>
      <c r="AP338" s="74"/>
      <c r="AQ338" s="74"/>
      <c r="AR338" s="74"/>
      <c r="AS338" s="74"/>
      <c r="AT338" s="74"/>
      <c r="AU338" s="74"/>
      <c r="AV338" s="74"/>
      <c r="AW338" s="74"/>
      <c r="AX338" s="74"/>
      <c r="AY338" s="74"/>
      <c r="AZ338" s="74"/>
      <c r="BA338" s="74"/>
      <c r="BB338" s="74"/>
      <c r="BC338" s="74"/>
      <c r="BD338" s="74"/>
      <c r="BE338" s="74"/>
      <c r="BF338" s="74"/>
      <c r="BG338" s="74"/>
      <c r="BH338" s="74"/>
      <c r="BI338" s="74"/>
      <c r="BJ338" s="74"/>
      <c r="BK338" s="74"/>
      <c r="BL338" s="74">
        <v>227.1</v>
      </c>
      <c r="BM338" s="74">
        <v>227.1</v>
      </c>
      <c r="BN338" s="74">
        <v>32.864550000000001</v>
      </c>
      <c r="BO338" s="74">
        <f>BN338/BM338*100</f>
        <v>14.471400264200792</v>
      </c>
      <c r="BP338" s="74"/>
      <c r="BQ338" s="74"/>
      <c r="BR338" s="74"/>
      <c r="BS338" s="74"/>
      <c r="BT338" s="74"/>
      <c r="BU338" s="74"/>
      <c r="BV338" s="74"/>
      <c r="BW338" s="73"/>
      <c r="BX338" s="74"/>
      <c r="BY338" s="74"/>
      <c r="BZ338" s="74"/>
      <c r="CA338" s="73"/>
      <c r="CB338" s="74"/>
      <c r="CC338" s="74"/>
      <c r="CD338" s="74"/>
      <c r="CE338" s="73"/>
    </row>
    <row r="339" spans="1:83" x14ac:dyDescent="0.25">
      <c r="A339" s="16" t="s">
        <v>501</v>
      </c>
      <c r="B339" s="77">
        <f t="shared" si="305"/>
        <v>0</v>
      </c>
      <c r="C339" s="77">
        <f t="shared" si="306"/>
        <v>0</v>
      </c>
      <c r="D339" s="77">
        <f t="shared" si="307"/>
        <v>0</v>
      </c>
      <c r="E339" s="77"/>
      <c r="F339" s="77">
        <f t="shared" si="308"/>
        <v>0</v>
      </c>
      <c r="G339" s="74"/>
      <c r="H339" s="74"/>
      <c r="I339" s="74"/>
      <c r="J339" s="74"/>
      <c r="K339" s="74"/>
      <c r="L339" s="74"/>
      <c r="M339" s="74"/>
      <c r="N339" s="74"/>
      <c r="O339" s="74"/>
      <c r="P339" s="74"/>
      <c r="Q339" s="74"/>
      <c r="R339" s="74"/>
      <c r="S339" s="74"/>
      <c r="T339" s="74"/>
      <c r="U339" s="74"/>
      <c r="V339" s="74"/>
      <c r="W339" s="74"/>
      <c r="X339" s="74"/>
      <c r="Y339" s="74"/>
      <c r="Z339" s="74"/>
      <c r="AA339" s="74"/>
      <c r="AB339" s="74"/>
      <c r="AC339" s="74"/>
      <c r="AD339" s="74"/>
      <c r="AE339" s="74"/>
      <c r="AF339" s="74"/>
      <c r="AG339" s="74"/>
      <c r="AH339" s="74"/>
      <c r="AI339" s="74"/>
      <c r="AJ339" s="74"/>
      <c r="AK339" s="74"/>
      <c r="AL339" s="74"/>
      <c r="AM339" s="73"/>
      <c r="AN339" s="74"/>
      <c r="AO339" s="74"/>
      <c r="AP339" s="74"/>
      <c r="AQ339" s="74"/>
      <c r="AR339" s="74"/>
      <c r="AS339" s="74"/>
      <c r="AT339" s="74"/>
      <c r="AU339" s="74"/>
      <c r="AV339" s="74"/>
      <c r="AW339" s="74"/>
      <c r="AX339" s="74"/>
      <c r="AY339" s="74"/>
      <c r="AZ339" s="74"/>
      <c r="BA339" s="74"/>
      <c r="BB339" s="74"/>
      <c r="BC339" s="74"/>
      <c r="BD339" s="74"/>
      <c r="BE339" s="74"/>
      <c r="BF339" s="74"/>
      <c r="BG339" s="74"/>
      <c r="BH339" s="74"/>
      <c r="BI339" s="74"/>
      <c r="BJ339" s="74"/>
      <c r="BK339" s="74"/>
      <c r="BL339" s="74"/>
      <c r="BM339" s="74"/>
      <c r="BN339" s="74"/>
      <c r="BO339" s="74"/>
      <c r="BP339" s="74"/>
      <c r="BQ339" s="74"/>
      <c r="BR339" s="74"/>
      <c r="BS339" s="74"/>
      <c r="BT339" s="74"/>
      <c r="BU339" s="74"/>
      <c r="BV339" s="74"/>
      <c r="BW339" s="73"/>
      <c r="BX339" s="74"/>
      <c r="BY339" s="74"/>
      <c r="BZ339" s="74"/>
      <c r="CA339" s="73"/>
      <c r="CB339" s="74"/>
      <c r="CC339" s="74"/>
      <c r="CD339" s="74"/>
      <c r="CE339" s="73"/>
    </row>
    <row r="340" spans="1:83" x14ac:dyDescent="0.25">
      <c r="A340" s="16" t="s">
        <v>260</v>
      </c>
      <c r="B340" s="77">
        <f t="shared" si="305"/>
        <v>567.70000000000005</v>
      </c>
      <c r="C340" s="77">
        <f t="shared" si="306"/>
        <v>567.70000000000005</v>
      </c>
      <c r="D340" s="77">
        <f t="shared" si="307"/>
        <v>567.70000000000005</v>
      </c>
      <c r="E340" s="77"/>
      <c r="F340" s="77">
        <f t="shared" si="308"/>
        <v>82.161469999999994</v>
      </c>
      <c r="G340" s="74">
        <f t="shared" ref="G340:G353" si="316">F340/C340*100</f>
        <v>14.47269156244495</v>
      </c>
      <c r="H340" s="74"/>
      <c r="I340" s="74"/>
      <c r="J340" s="74"/>
      <c r="K340" s="74"/>
      <c r="L340" s="74"/>
      <c r="M340" s="74"/>
      <c r="N340" s="74"/>
      <c r="O340" s="74"/>
      <c r="P340" s="74"/>
      <c r="Q340" s="74"/>
      <c r="R340" s="74"/>
      <c r="S340" s="74"/>
      <c r="T340" s="74"/>
      <c r="U340" s="74"/>
      <c r="V340" s="74"/>
      <c r="W340" s="74"/>
      <c r="X340" s="74"/>
      <c r="Y340" s="74"/>
      <c r="Z340" s="74"/>
      <c r="AA340" s="74"/>
      <c r="AB340" s="74"/>
      <c r="AC340" s="74"/>
      <c r="AD340" s="74"/>
      <c r="AE340" s="74"/>
      <c r="AF340" s="74"/>
      <c r="AG340" s="74"/>
      <c r="AH340" s="74"/>
      <c r="AI340" s="74"/>
      <c r="AJ340" s="74"/>
      <c r="AK340" s="74"/>
      <c r="AL340" s="74"/>
      <c r="AM340" s="73"/>
      <c r="AN340" s="74"/>
      <c r="AO340" s="74"/>
      <c r="AP340" s="74"/>
      <c r="AQ340" s="74"/>
      <c r="AR340" s="74"/>
      <c r="AS340" s="74"/>
      <c r="AT340" s="74"/>
      <c r="AU340" s="74"/>
      <c r="AV340" s="74"/>
      <c r="AW340" s="74"/>
      <c r="AX340" s="74"/>
      <c r="AY340" s="74"/>
      <c r="AZ340" s="74"/>
      <c r="BA340" s="74"/>
      <c r="BB340" s="74"/>
      <c r="BC340" s="74"/>
      <c r="BD340" s="74"/>
      <c r="BE340" s="74"/>
      <c r="BF340" s="74"/>
      <c r="BG340" s="74"/>
      <c r="BH340" s="74"/>
      <c r="BI340" s="74"/>
      <c r="BJ340" s="74"/>
      <c r="BK340" s="74"/>
      <c r="BL340" s="74">
        <v>567.70000000000005</v>
      </c>
      <c r="BM340" s="74">
        <v>567.70000000000005</v>
      </c>
      <c r="BN340" s="74">
        <v>82.161469999999994</v>
      </c>
      <c r="BO340" s="74">
        <f>BN340/BM340*100</f>
        <v>14.47269156244495</v>
      </c>
      <c r="BP340" s="74"/>
      <c r="BQ340" s="74"/>
      <c r="BR340" s="74"/>
      <c r="BS340" s="74"/>
      <c r="BT340" s="74"/>
      <c r="BU340" s="74"/>
      <c r="BV340" s="74"/>
      <c r="BW340" s="73"/>
      <c r="BX340" s="74"/>
      <c r="BY340" s="74"/>
      <c r="BZ340" s="74"/>
      <c r="CA340" s="73"/>
      <c r="CB340" s="74"/>
      <c r="CC340" s="74"/>
      <c r="CD340" s="74"/>
      <c r="CE340" s="73"/>
    </row>
    <row r="341" spans="1:83" x14ac:dyDescent="0.25">
      <c r="A341" s="16" t="s">
        <v>259</v>
      </c>
      <c r="B341" s="77">
        <f t="shared" si="305"/>
        <v>227.1</v>
      </c>
      <c r="C341" s="77">
        <f t="shared" si="306"/>
        <v>227.1</v>
      </c>
      <c r="D341" s="77">
        <f t="shared" si="307"/>
        <v>227.1</v>
      </c>
      <c r="E341" s="77"/>
      <c r="F341" s="77">
        <f t="shared" si="308"/>
        <v>15.041379999999998</v>
      </c>
      <c r="G341" s="74">
        <f t="shared" si="316"/>
        <v>6.6232408630559219</v>
      </c>
      <c r="H341" s="74"/>
      <c r="I341" s="74"/>
      <c r="J341" s="74"/>
      <c r="K341" s="74"/>
      <c r="L341" s="74"/>
      <c r="M341" s="74"/>
      <c r="N341" s="74"/>
      <c r="O341" s="74"/>
      <c r="P341" s="74"/>
      <c r="Q341" s="74"/>
      <c r="R341" s="74"/>
      <c r="S341" s="74"/>
      <c r="T341" s="74"/>
      <c r="U341" s="74"/>
      <c r="V341" s="74"/>
      <c r="W341" s="74"/>
      <c r="X341" s="74"/>
      <c r="Y341" s="74"/>
      <c r="Z341" s="74"/>
      <c r="AA341" s="74"/>
      <c r="AB341" s="74"/>
      <c r="AC341" s="74"/>
      <c r="AD341" s="74"/>
      <c r="AE341" s="74"/>
      <c r="AF341" s="74"/>
      <c r="AG341" s="74"/>
      <c r="AH341" s="74"/>
      <c r="AI341" s="74"/>
      <c r="AJ341" s="74"/>
      <c r="AK341" s="74"/>
      <c r="AL341" s="74"/>
      <c r="AM341" s="73"/>
      <c r="AN341" s="74"/>
      <c r="AO341" s="74"/>
      <c r="AP341" s="74"/>
      <c r="AQ341" s="74"/>
      <c r="AR341" s="74"/>
      <c r="AS341" s="74"/>
      <c r="AT341" s="74"/>
      <c r="AU341" s="74"/>
      <c r="AV341" s="74"/>
      <c r="AW341" s="74"/>
      <c r="AX341" s="74"/>
      <c r="AY341" s="74"/>
      <c r="AZ341" s="74"/>
      <c r="BA341" s="74"/>
      <c r="BB341" s="74"/>
      <c r="BC341" s="74"/>
      <c r="BD341" s="74"/>
      <c r="BE341" s="74"/>
      <c r="BF341" s="74"/>
      <c r="BG341" s="74"/>
      <c r="BH341" s="74"/>
      <c r="BI341" s="74"/>
      <c r="BJ341" s="74"/>
      <c r="BK341" s="74"/>
      <c r="BL341" s="74">
        <v>227.1</v>
      </c>
      <c r="BM341" s="74">
        <v>227.1</v>
      </c>
      <c r="BN341" s="74">
        <v>15.041379999999998</v>
      </c>
      <c r="BO341" s="74">
        <f>BN341/BM341*100</f>
        <v>6.6232408630559219</v>
      </c>
      <c r="BP341" s="74"/>
      <c r="BQ341" s="74"/>
      <c r="BR341" s="74"/>
      <c r="BS341" s="74"/>
      <c r="BT341" s="74"/>
      <c r="BU341" s="74"/>
      <c r="BV341" s="74"/>
      <c r="BW341" s="73"/>
      <c r="BX341" s="74"/>
      <c r="BY341" s="74"/>
      <c r="BZ341" s="74"/>
      <c r="CA341" s="73"/>
      <c r="CB341" s="74"/>
      <c r="CC341" s="74"/>
      <c r="CD341" s="74"/>
      <c r="CE341" s="73"/>
    </row>
    <row r="342" spans="1:83" x14ac:dyDescent="0.25">
      <c r="A342" s="16" t="s">
        <v>262</v>
      </c>
      <c r="B342" s="77">
        <f t="shared" si="305"/>
        <v>567.70000000000005</v>
      </c>
      <c r="C342" s="77">
        <f t="shared" si="306"/>
        <v>567.70000000000005</v>
      </c>
      <c r="D342" s="77">
        <f t="shared" si="307"/>
        <v>567.70000000000005</v>
      </c>
      <c r="E342" s="77"/>
      <c r="F342" s="77">
        <f t="shared" si="308"/>
        <v>108.86544000000001</v>
      </c>
      <c r="G342" s="74">
        <f t="shared" si="316"/>
        <v>19.176579179143914</v>
      </c>
      <c r="H342" s="74"/>
      <c r="I342" s="74"/>
      <c r="J342" s="74"/>
      <c r="K342" s="74"/>
      <c r="L342" s="74"/>
      <c r="M342" s="74"/>
      <c r="N342" s="74"/>
      <c r="O342" s="74"/>
      <c r="P342" s="74"/>
      <c r="Q342" s="74"/>
      <c r="R342" s="74"/>
      <c r="S342" s="74"/>
      <c r="T342" s="74"/>
      <c r="U342" s="74"/>
      <c r="V342" s="74"/>
      <c r="W342" s="74"/>
      <c r="X342" s="74"/>
      <c r="Y342" s="74"/>
      <c r="Z342" s="74"/>
      <c r="AA342" s="74"/>
      <c r="AB342" s="74"/>
      <c r="AC342" s="74"/>
      <c r="AD342" s="74"/>
      <c r="AE342" s="74"/>
      <c r="AF342" s="74"/>
      <c r="AG342" s="74"/>
      <c r="AH342" s="74"/>
      <c r="AI342" s="74"/>
      <c r="AJ342" s="74"/>
      <c r="AK342" s="74"/>
      <c r="AL342" s="74"/>
      <c r="AM342" s="73"/>
      <c r="AN342" s="74"/>
      <c r="AO342" s="74"/>
      <c r="AP342" s="74"/>
      <c r="AQ342" s="74"/>
      <c r="AR342" s="74"/>
      <c r="AS342" s="74"/>
      <c r="AT342" s="74"/>
      <c r="AU342" s="74"/>
      <c r="AV342" s="74"/>
      <c r="AW342" s="74"/>
      <c r="AX342" s="74"/>
      <c r="AY342" s="74"/>
      <c r="AZ342" s="74"/>
      <c r="BA342" s="74"/>
      <c r="BB342" s="74"/>
      <c r="BC342" s="74"/>
      <c r="BD342" s="74"/>
      <c r="BE342" s="74"/>
      <c r="BF342" s="74"/>
      <c r="BG342" s="74"/>
      <c r="BH342" s="74"/>
      <c r="BI342" s="74"/>
      <c r="BJ342" s="74"/>
      <c r="BK342" s="74"/>
      <c r="BL342" s="74">
        <v>567.70000000000005</v>
      </c>
      <c r="BM342" s="74">
        <v>567.70000000000005</v>
      </c>
      <c r="BN342" s="74">
        <v>108.86544000000001</v>
      </c>
      <c r="BO342" s="74">
        <f>BN342/BM342*100</f>
        <v>19.176579179143914</v>
      </c>
      <c r="BP342" s="74"/>
      <c r="BQ342" s="74"/>
      <c r="BR342" s="74"/>
      <c r="BS342" s="74"/>
      <c r="BT342" s="74"/>
      <c r="BU342" s="74"/>
      <c r="BV342" s="74"/>
      <c r="BW342" s="73"/>
      <c r="BX342" s="74"/>
      <c r="BY342" s="74"/>
      <c r="BZ342" s="74"/>
      <c r="CA342" s="73"/>
      <c r="CB342" s="74"/>
      <c r="CC342" s="74"/>
      <c r="CD342" s="74"/>
      <c r="CE342" s="73"/>
    </row>
    <row r="343" spans="1:83" x14ac:dyDescent="0.25">
      <c r="A343" s="16" t="s">
        <v>261</v>
      </c>
      <c r="B343" s="77">
        <f t="shared" si="305"/>
        <v>1702.2</v>
      </c>
      <c r="C343" s="77">
        <f t="shared" si="306"/>
        <v>1702.2</v>
      </c>
      <c r="D343" s="77">
        <f t="shared" si="307"/>
        <v>1702.2</v>
      </c>
      <c r="E343" s="77"/>
      <c r="F343" s="77">
        <f t="shared" si="308"/>
        <v>246.77984000000001</v>
      </c>
      <c r="G343" s="74">
        <f t="shared" si="316"/>
        <v>14.497699447773469</v>
      </c>
      <c r="H343" s="74"/>
      <c r="I343" s="74"/>
      <c r="J343" s="74"/>
      <c r="K343" s="74"/>
      <c r="L343" s="74"/>
      <c r="M343" s="74"/>
      <c r="N343" s="74"/>
      <c r="O343" s="74"/>
      <c r="P343" s="74"/>
      <c r="Q343" s="74"/>
      <c r="R343" s="74"/>
      <c r="S343" s="74"/>
      <c r="T343" s="74"/>
      <c r="U343" s="74"/>
      <c r="V343" s="74"/>
      <c r="W343" s="74"/>
      <c r="X343" s="74"/>
      <c r="Y343" s="74"/>
      <c r="Z343" s="74"/>
      <c r="AA343" s="74"/>
      <c r="AB343" s="74"/>
      <c r="AC343" s="74"/>
      <c r="AD343" s="74"/>
      <c r="AE343" s="74"/>
      <c r="AF343" s="74"/>
      <c r="AG343" s="74"/>
      <c r="AH343" s="74"/>
      <c r="AI343" s="74"/>
      <c r="AJ343" s="74"/>
      <c r="AK343" s="74"/>
      <c r="AL343" s="74"/>
      <c r="AM343" s="73"/>
      <c r="AN343" s="74"/>
      <c r="AO343" s="74"/>
      <c r="AP343" s="74"/>
      <c r="AQ343" s="74"/>
      <c r="AR343" s="74"/>
      <c r="AS343" s="74"/>
      <c r="AT343" s="74"/>
      <c r="AU343" s="74"/>
      <c r="AV343" s="74"/>
      <c r="AW343" s="74"/>
      <c r="AX343" s="74"/>
      <c r="AY343" s="74"/>
      <c r="AZ343" s="74"/>
      <c r="BA343" s="74"/>
      <c r="BB343" s="74"/>
      <c r="BC343" s="74"/>
      <c r="BD343" s="74"/>
      <c r="BE343" s="74"/>
      <c r="BF343" s="74"/>
      <c r="BG343" s="74"/>
      <c r="BH343" s="74"/>
      <c r="BI343" s="74"/>
      <c r="BJ343" s="74"/>
      <c r="BK343" s="74"/>
      <c r="BL343" s="74">
        <v>1702.2</v>
      </c>
      <c r="BM343" s="74">
        <v>1702.2</v>
      </c>
      <c r="BN343" s="74">
        <v>246.77984000000001</v>
      </c>
      <c r="BO343" s="74">
        <f>BN343/BM343*100</f>
        <v>14.497699447773469</v>
      </c>
      <c r="BP343" s="74"/>
      <c r="BQ343" s="74"/>
      <c r="BR343" s="74"/>
      <c r="BS343" s="74"/>
      <c r="BT343" s="74"/>
      <c r="BU343" s="74"/>
      <c r="BV343" s="74"/>
      <c r="BW343" s="73"/>
      <c r="BX343" s="74"/>
      <c r="BY343" s="74"/>
      <c r="BZ343" s="74"/>
      <c r="CA343" s="73"/>
      <c r="CB343" s="74"/>
      <c r="CC343" s="74"/>
      <c r="CD343" s="74"/>
      <c r="CE343" s="73"/>
    </row>
    <row r="344" spans="1:83" s="5" customFormat="1" ht="31.5" x14ac:dyDescent="0.25">
      <c r="A344" s="81" t="s">
        <v>252</v>
      </c>
      <c r="B344" s="76">
        <f t="shared" si="305"/>
        <v>443237.7</v>
      </c>
      <c r="C344" s="76">
        <f t="shared" si="306"/>
        <v>464241.2</v>
      </c>
      <c r="D344" s="76">
        <f t="shared" si="307"/>
        <v>464241.2</v>
      </c>
      <c r="E344" s="76"/>
      <c r="F344" s="76">
        <f t="shared" si="308"/>
        <v>92718.842690000005</v>
      </c>
      <c r="G344" s="72">
        <f t="shared" si="316"/>
        <v>19.972127137789581</v>
      </c>
      <c r="H344" s="72">
        <f>SUM(H345:H351)</f>
        <v>3756.2</v>
      </c>
      <c r="I344" s="72">
        <f>SUM(I345:I351)</f>
        <v>30908.3</v>
      </c>
      <c r="J344" s="72">
        <f>SUM(J345:J351)</f>
        <v>5086.8930999999993</v>
      </c>
      <c r="K344" s="72">
        <f>J344/I344*100</f>
        <v>16.458016455126938</v>
      </c>
      <c r="L344" s="72">
        <f>SUM(L345:L351)</f>
        <v>32.299999999999997</v>
      </c>
      <c r="M344" s="72">
        <f>SUM(M345:M351)</f>
        <v>48.8</v>
      </c>
      <c r="N344" s="72">
        <f>SUM(N345:N351)</f>
        <v>0</v>
      </c>
      <c r="O344" s="72"/>
      <c r="P344" s="72">
        <f>SUM(P345:P351)</f>
        <v>37.1</v>
      </c>
      <c r="Q344" s="72">
        <f>SUM(Q345:Q351)</f>
        <v>0</v>
      </c>
      <c r="R344" s="72">
        <f>SUM(R345:R351)</f>
        <v>0</v>
      </c>
      <c r="S344" s="72"/>
      <c r="T344" s="72">
        <f>SUM(T345:T351)</f>
        <v>198.1</v>
      </c>
      <c r="U344" s="72">
        <f>SUM(U345:U351)</f>
        <v>198.1</v>
      </c>
      <c r="V344" s="72">
        <f>SUM(V345:V351)</f>
        <v>29.683340000000001</v>
      </c>
      <c r="W344" s="72">
        <f>V344/U344*100</f>
        <v>14.984018172640083</v>
      </c>
      <c r="X344" s="72">
        <f>SUM(X345:X351)</f>
        <v>106.8</v>
      </c>
      <c r="Y344" s="72">
        <f>SUM(Y345:Y351)</f>
        <v>89</v>
      </c>
      <c r="Z344" s="72">
        <f>SUM(Z345:Z351)</f>
        <v>0</v>
      </c>
      <c r="AA344" s="72">
        <f>Z344/Y344*100</f>
        <v>0</v>
      </c>
      <c r="AB344" s="72">
        <f>SUM(AB345:AB351)</f>
        <v>6665.7</v>
      </c>
      <c r="AC344" s="72">
        <f>SUM(AC345:AC351)</f>
        <v>555.5</v>
      </c>
      <c r="AD344" s="72">
        <f>SUM(AD345:AD351)</f>
        <v>128.76426000000001</v>
      </c>
      <c r="AE344" s="72">
        <f>AD344/AC344*100</f>
        <v>23.179884788478848</v>
      </c>
      <c r="AF344" s="72">
        <f>SUM(AF345:AF351)</f>
        <v>30355.1</v>
      </c>
      <c r="AG344" s="72">
        <f>SUM(AG345:AG351)</f>
        <v>30355.1</v>
      </c>
      <c r="AH344" s="72">
        <f>SUM(AH345:AH351)</f>
        <v>6949.7950000000001</v>
      </c>
      <c r="AI344" s="72">
        <f>AH344/AG344*100</f>
        <v>22.894983050624113</v>
      </c>
      <c r="AJ344" s="72">
        <f>SUM(AJ345:AJ351)</f>
        <v>364096.3</v>
      </c>
      <c r="AK344" s="72">
        <f>SUM(AK345:AK351)</f>
        <v>364096.3</v>
      </c>
      <c r="AL344" s="72">
        <f>SUM(AL345:AL351)</f>
        <v>71612.142999999996</v>
      </c>
      <c r="AM344" s="72">
        <f>AL344/AK344*100</f>
        <v>19.668462162345509</v>
      </c>
      <c r="AN344" s="72">
        <f>SUM(AN345:AN351)</f>
        <v>1314.3</v>
      </c>
      <c r="AO344" s="72">
        <f>SUM(AO345:AO351)</f>
        <v>1314.3</v>
      </c>
      <c r="AP344" s="72">
        <f>SUM(AP345:AP351)</f>
        <v>235.25789</v>
      </c>
      <c r="AQ344" s="71">
        <f>AP344/AO344*100</f>
        <v>17.899862284105609</v>
      </c>
      <c r="AR344" s="72">
        <f>SUM(AR345:AR351)</f>
        <v>0</v>
      </c>
      <c r="AS344" s="72">
        <f>SUM(AS345:AS351)</f>
        <v>0</v>
      </c>
      <c r="AT344" s="72">
        <f>SUM(AT345:AT351)</f>
        <v>0</v>
      </c>
      <c r="AU344" s="72"/>
      <c r="AV344" s="72">
        <f t="shared" ref="AV344" si="317">SUM(AV345:AV351)</f>
        <v>657.2</v>
      </c>
      <c r="AW344" s="72">
        <f t="shared" ref="AW344:BF344" si="318">SUM(AW345:AW351)</f>
        <v>657.2</v>
      </c>
      <c r="AX344" s="72">
        <f t="shared" si="318"/>
        <v>153.71227999999999</v>
      </c>
      <c r="AY344" s="72">
        <f t="shared" si="318"/>
        <v>23.388965307364572</v>
      </c>
      <c r="AZ344" s="72">
        <f t="shared" ref="AZ344" si="319">SUM(AZ345:AZ351)</f>
        <v>657.2</v>
      </c>
      <c r="BA344" s="72">
        <f t="shared" si="318"/>
        <v>657.2</v>
      </c>
      <c r="BB344" s="72">
        <f t="shared" si="318"/>
        <v>79.809889999999996</v>
      </c>
      <c r="BC344" s="72">
        <f t="shared" si="318"/>
        <v>12.143927267194156</v>
      </c>
      <c r="BD344" s="72">
        <f t="shared" ref="BD344" si="320">SUM(BD345:BD351)</f>
        <v>1904.2</v>
      </c>
      <c r="BE344" s="72">
        <f t="shared" si="318"/>
        <v>1904.2</v>
      </c>
      <c r="BF344" s="72">
        <f t="shared" si="318"/>
        <v>476.1</v>
      </c>
      <c r="BG344" s="72">
        <f>BF344/BE344*100</f>
        <v>25.002625774603509</v>
      </c>
      <c r="BH344" s="72">
        <f t="shared" ref="BH344" si="321">SUM(BH345:BH351)</f>
        <v>0</v>
      </c>
      <c r="BI344" s="72">
        <f t="shared" ref="BI344:BN344" si="322">SUM(BI345:BI351)</f>
        <v>0</v>
      </c>
      <c r="BJ344" s="72">
        <f t="shared" si="322"/>
        <v>0</v>
      </c>
      <c r="BK344" s="72">
        <f t="shared" si="322"/>
        <v>0</v>
      </c>
      <c r="BL344" s="72">
        <v>2497.9</v>
      </c>
      <c r="BM344" s="72">
        <f t="shared" si="322"/>
        <v>2497.9</v>
      </c>
      <c r="BN344" s="72">
        <f t="shared" si="322"/>
        <v>364.10059999999999</v>
      </c>
      <c r="BO344" s="71">
        <f>BN344/BM344*100</f>
        <v>14.576268065174746</v>
      </c>
      <c r="BP344" s="72">
        <f>SUM(BP345:BP351)</f>
        <v>30615.5</v>
      </c>
      <c r="BQ344" s="72">
        <f>SUM(BQ345:BQ351)</f>
        <v>30615.5</v>
      </c>
      <c r="BR344" s="72">
        <f>SUM(BR345:BR351)</f>
        <v>7602.5833300000004</v>
      </c>
      <c r="BS344" s="72">
        <f>BR344/BQ344*100</f>
        <v>24.832465025885583</v>
      </c>
      <c r="BT344" s="72">
        <f>SUM(BT345:BT351)</f>
        <v>315.10000000000002</v>
      </c>
      <c r="BU344" s="72">
        <f>SUM(BU345:BU351)</f>
        <v>315.10000000000002</v>
      </c>
      <c r="BV344" s="72">
        <f>SUM(BV345:BV351)</f>
        <v>0</v>
      </c>
      <c r="BW344" s="72">
        <f>BV344/BU344*100</f>
        <v>0</v>
      </c>
      <c r="BX344" s="72">
        <f>SUM(BX345:BX351)</f>
        <v>28.7</v>
      </c>
      <c r="BY344" s="72">
        <f>SUM(BY345:BY351)</f>
        <v>28.7</v>
      </c>
      <c r="BZ344" s="72">
        <f>SUM(BZ345:BZ351)</f>
        <v>0</v>
      </c>
      <c r="CA344" s="72">
        <f>BZ344/BY344*100</f>
        <v>0</v>
      </c>
      <c r="CB344" s="72"/>
      <c r="CC344" s="72"/>
      <c r="CD344" s="72"/>
      <c r="CE344" s="72"/>
    </row>
    <row r="345" spans="1:83" ht="27" customHeight="1" x14ac:dyDescent="0.25">
      <c r="A345" s="16" t="s">
        <v>194</v>
      </c>
      <c r="B345" s="77">
        <f t="shared" si="305"/>
        <v>440739.8</v>
      </c>
      <c r="C345" s="77">
        <f t="shared" si="306"/>
        <v>461743.3</v>
      </c>
      <c r="D345" s="77">
        <f t="shared" si="307"/>
        <v>461743.3</v>
      </c>
      <c r="E345" s="77"/>
      <c r="F345" s="77">
        <f t="shared" si="308"/>
        <v>92354.74209</v>
      </c>
      <c r="G345" s="73">
        <f t="shared" si="316"/>
        <v>20.001317201570657</v>
      </c>
      <c r="H345" s="73">
        <v>3756.2</v>
      </c>
      <c r="I345" s="73">
        <v>30908.3</v>
      </c>
      <c r="J345" s="73">
        <v>5086.8930999999993</v>
      </c>
      <c r="K345" s="73">
        <f>J345/I345*100</f>
        <v>16.458016455126938</v>
      </c>
      <c r="L345" s="73">
        <v>32.299999999999997</v>
      </c>
      <c r="M345" s="73">
        <v>48.8</v>
      </c>
      <c r="N345" s="73">
        <v>0</v>
      </c>
      <c r="O345" s="73"/>
      <c r="P345" s="73">
        <v>37.1</v>
      </c>
      <c r="Q345" s="73"/>
      <c r="R345" s="73"/>
      <c r="S345" s="73"/>
      <c r="T345" s="73">
        <v>198.1</v>
      </c>
      <c r="U345" s="73">
        <v>198.1</v>
      </c>
      <c r="V345" s="73">
        <v>29.683340000000001</v>
      </c>
      <c r="W345" s="73">
        <f>V345/U345*100</f>
        <v>14.984018172640083</v>
      </c>
      <c r="X345" s="73">
        <v>106.8</v>
      </c>
      <c r="Y345" s="73">
        <v>89</v>
      </c>
      <c r="Z345" s="73">
        <v>0</v>
      </c>
      <c r="AA345" s="73">
        <f>Z345/Y345*100</f>
        <v>0</v>
      </c>
      <c r="AB345" s="73">
        <v>6665.7</v>
      </c>
      <c r="AC345" s="73">
        <v>555.5</v>
      </c>
      <c r="AD345" s="73">
        <v>128.76426000000001</v>
      </c>
      <c r="AE345" s="73">
        <f>AD345/AC345*100</f>
        <v>23.179884788478848</v>
      </c>
      <c r="AF345" s="73">
        <v>30355.1</v>
      </c>
      <c r="AG345" s="73">
        <v>30355.1</v>
      </c>
      <c r="AH345" s="73">
        <v>6949.7950000000001</v>
      </c>
      <c r="AI345" s="73">
        <f>AH345/AG345*100</f>
        <v>22.894983050624113</v>
      </c>
      <c r="AJ345" s="73">
        <v>364096.3</v>
      </c>
      <c r="AK345" s="73">
        <v>364096.3</v>
      </c>
      <c r="AL345" s="73">
        <v>71612.142999999996</v>
      </c>
      <c r="AM345" s="73">
        <f>AL345/AK345*100</f>
        <v>19.668462162345509</v>
      </c>
      <c r="AN345" s="73">
        <v>1314.3</v>
      </c>
      <c r="AO345" s="73">
        <v>1314.3</v>
      </c>
      <c r="AP345" s="73">
        <v>235.25789</v>
      </c>
      <c r="AQ345" s="74">
        <f>AP345/AO345*100</f>
        <v>17.899862284105609</v>
      </c>
      <c r="AR345" s="73"/>
      <c r="AS345" s="73"/>
      <c r="AT345" s="73">
        <v>0</v>
      </c>
      <c r="AU345" s="73"/>
      <c r="AV345" s="73">
        <v>657.2</v>
      </c>
      <c r="AW345" s="73">
        <v>657.2</v>
      </c>
      <c r="AX345" s="73">
        <v>153.71227999999999</v>
      </c>
      <c r="AY345" s="73">
        <f>AX345/AW345*100</f>
        <v>23.388965307364572</v>
      </c>
      <c r="AZ345" s="73">
        <v>657.2</v>
      </c>
      <c r="BA345" s="73">
        <v>657.2</v>
      </c>
      <c r="BB345" s="73">
        <v>79.809889999999996</v>
      </c>
      <c r="BC345" s="73">
        <f>BB345/BA345*100</f>
        <v>12.143927267194156</v>
      </c>
      <c r="BD345" s="73">
        <v>1904.2</v>
      </c>
      <c r="BE345" s="73">
        <v>1904.2</v>
      </c>
      <c r="BF345" s="73">
        <v>476.1</v>
      </c>
      <c r="BG345" s="73">
        <f>BF345/BE345*100</f>
        <v>25.002625774603509</v>
      </c>
      <c r="BH345" s="73">
        <v>0</v>
      </c>
      <c r="BI345" s="73">
        <v>0</v>
      </c>
      <c r="BJ345" s="73">
        <v>0</v>
      </c>
      <c r="BK345" s="73"/>
      <c r="BL345" s="73"/>
      <c r="BM345" s="73"/>
      <c r="BN345" s="73"/>
      <c r="BO345" s="74"/>
      <c r="BP345" s="73">
        <v>30615.5</v>
      </c>
      <c r="BQ345" s="73">
        <v>30615.5</v>
      </c>
      <c r="BR345" s="73">
        <v>7602.5833300000004</v>
      </c>
      <c r="BS345" s="73">
        <f>BR345/BQ345*100</f>
        <v>24.832465025885583</v>
      </c>
      <c r="BT345" s="73">
        <v>315.10000000000002</v>
      </c>
      <c r="BU345" s="73">
        <v>315.10000000000002</v>
      </c>
      <c r="BV345" s="73">
        <v>0</v>
      </c>
      <c r="BW345" s="73">
        <f>BV345/BU345*100</f>
        <v>0</v>
      </c>
      <c r="BX345" s="73">
        <v>28.7</v>
      </c>
      <c r="BY345" s="73">
        <v>28.7</v>
      </c>
      <c r="BZ345" s="73">
        <v>0</v>
      </c>
      <c r="CA345" s="73">
        <f>BZ345/BY345*100</f>
        <v>0</v>
      </c>
      <c r="CB345" s="73"/>
      <c r="CC345" s="73"/>
      <c r="CD345" s="73"/>
      <c r="CE345" s="73"/>
    </row>
    <row r="346" spans="1:83" x14ac:dyDescent="0.25">
      <c r="A346" s="16" t="s">
        <v>457</v>
      </c>
      <c r="B346" s="77">
        <f t="shared" si="305"/>
        <v>567.70000000000005</v>
      </c>
      <c r="C346" s="77">
        <f t="shared" si="306"/>
        <v>567.70000000000005</v>
      </c>
      <c r="D346" s="77">
        <f t="shared" si="307"/>
        <v>567.70000000000005</v>
      </c>
      <c r="E346" s="77"/>
      <c r="F346" s="77">
        <f t="shared" si="308"/>
        <v>79.925619999999995</v>
      </c>
      <c r="G346" s="74">
        <f t="shared" si="316"/>
        <v>14.078847983089657</v>
      </c>
      <c r="H346" s="74"/>
      <c r="I346" s="74"/>
      <c r="J346" s="74"/>
      <c r="K346" s="74"/>
      <c r="L346" s="74"/>
      <c r="M346" s="74"/>
      <c r="N346" s="74"/>
      <c r="O346" s="74"/>
      <c r="P346" s="74"/>
      <c r="Q346" s="74"/>
      <c r="R346" s="74"/>
      <c r="S346" s="74"/>
      <c r="T346" s="74"/>
      <c r="U346" s="74"/>
      <c r="V346" s="74"/>
      <c r="W346" s="73"/>
      <c r="X346" s="74"/>
      <c r="Y346" s="74"/>
      <c r="Z346" s="74"/>
      <c r="AA346" s="73"/>
      <c r="AB346" s="74"/>
      <c r="AC346" s="74"/>
      <c r="AD346" s="74"/>
      <c r="AE346" s="73"/>
      <c r="AF346" s="74"/>
      <c r="AG346" s="74"/>
      <c r="AH346" s="74"/>
      <c r="AI346" s="73"/>
      <c r="AJ346" s="74"/>
      <c r="AK346" s="74"/>
      <c r="AL346" s="74"/>
      <c r="AM346" s="74"/>
      <c r="AN346" s="74"/>
      <c r="AO346" s="74"/>
      <c r="AP346" s="74"/>
      <c r="AQ346" s="74"/>
      <c r="AR346" s="74"/>
      <c r="AS346" s="74"/>
      <c r="AT346" s="74"/>
      <c r="AU346" s="74"/>
      <c r="AV346" s="74"/>
      <c r="AW346" s="74"/>
      <c r="AX346" s="74"/>
      <c r="AY346" s="74"/>
      <c r="AZ346" s="74"/>
      <c r="BA346" s="74"/>
      <c r="BB346" s="74"/>
      <c r="BC346" s="74"/>
      <c r="BD346" s="74"/>
      <c r="BE346" s="74"/>
      <c r="BF346" s="74"/>
      <c r="BG346" s="73"/>
      <c r="BH346" s="74"/>
      <c r="BI346" s="74"/>
      <c r="BJ346" s="74"/>
      <c r="BK346" s="74"/>
      <c r="BL346" s="74">
        <v>567.70000000000005</v>
      </c>
      <c r="BM346" s="74">
        <v>567.70000000000005</v>
      </c>
      <c r="BN346" s="74">
        <v>79.925619999999995</v>
      </c>
      <c r="BO346" s="74">
        <f t="shared" ref="BO346:BO352" si="323">BN346/BM346*100</f>
        <v>14.078847983089657</v>
      </c>
      <c r="BP346" s="74"/>
      <c r="BQ346" s="74"/>
      <c r="BR346" s="74"/>
      <c r="BS346" s="73"/>
      <c r="BT346" s="74"/>
      <c r="BU346" s="74"/>
      <c r="BV346" s="74"/>
      <c r="BW346" s="73"/>
      <c r="BX346" s="74"/>
      <c r="BY346" s="74"/>
      <c r="BZ346" s="74"/>
      <c r="CA346" s="73"/>
      <c r="CB346" s="74"/>
      <c r="CC346" s="74"/>
      <c r="CD346" s="74"/>
      <c r="CE346" s="73"/>
    </row>
    <row r="347" spans="1:83" x14ac:dyDescent="0.25">
      <c r="A347" s="16" t="s">
        <v>458</v>
      </c>
      <c r="B347" s="77">
        <f t="shared" si="305"/>
        <v>567.70000000000005</v>
      </c>
      <c r="C347" s="77">
        <f t="shared" si="306"/>
        <v>567.70000000000005</v>
      </c>
      <c r="D347" s="77">
        <f t="shared" si="307"/>
        <v>567.70000000000005</v>
      </c>
      <c r="E347" s="77"/>
      <c r="F347" s="77">
        <f t="shared" si="308"/>
        <v>82.255399999999995</v>
      </c>
      <c r="G347" s="74">
        <f t="shared" si="316"/>
        <v>14.489237273207678</v>
      </c>
      <c r="H347" s="74"/>
      <c r="I347" s="74"/>
      <c r="J347" s="74"/>
      <c r="K347" s="74"/>
      <c r="L347" s="74"/>
      <c r="M347" s="74"/>
      <c r="N347" s="74"/>
      <c r="O347" s="74"/>
      <c r="P347" s="74"/>
      <c r="Q347" s="74"/>
      <c r="R347" s="74"/>
      <c r="S347" s="74"/>
      <c r="T347" s="74"/>
      <c r="U347" s="74"/>
      <c r="V347" s="74"/>
      <c r="W347" s="73"/>
      <c r="X347" s="74"/>
      <c r="Y347" s="74"/>
      <c r="Z347" s="74"/>
      <c r="AA347" s="73"/>
      <c r="AB347" s="74"/>
      <c r="AC347" s="74"/>
      <c r="AD347" s="74"/>
      <c r="AE347" s="73"/>
      <c r="AF347" s="74"/>
      <c r="AG347" s="74"/>
      <c r="AH347" s="74"/>
      <c r="AI347" s="73"/>
      <c r="AJ347" s="74"/>
      <c r="AK347" s="74"/>
      <c r="AL347" s="74"/>
      <c r="AM347" s="74"/>
      <c r="AN347" s="74"/>
      <c r="AO347" s="74"/>
      <c r="AP347" s="74"/>
      <c r="AQ347" s="74"/>
      <c r="AR347" s="74"/>
      <c r="AS347" s="74"/>
      <c r="AT347" s="74"/>
      <c r="AU347" s="74"/>
      <c r="AV347" s="74"/>
      <c r="AW347" s="74"/>
      <c r="AX347" s="74"/>
      <c r="AY347" s="74"/>
      <c r="AZ347" s="74"/>
      <c r="BA347" s="74"/>
      <c r="BB347" s="74"/>
      <c r="BC347" s="74"/>
      <c r="BD347" s="74"/>
      <c r="BE347" s="74"/>
      <c r="BF347" s="74"/>
      <c r="BG347" s="73"/>
      <c r="BH347" s="74"/>
      <c r="BI347" s="74"/>
      <c r="BJ347" s="74"/>
      <c r="BK347" s="74"/>
      <c r="BL347" s="74">
        <v>567.70000000000005</v>
      </c>
      <c r="BM347" s="74">
        <v>567.70000000000005</v>
      </c>
      <c r="BN347" s="74">
        <v>82.255399999999995</v>
      </c>
      <c r="BO347" s="74">
        <f t="shared" si="323"/>
        <v>14.489237273207678</v>
      </c>
      <c r="BP347" s="74"/>
      <c r="BQ347" s="74"/>
      <c r="BR347" s="74"/>
      <c r="BS347" s="73"/>
      <c r="BT347" s="74"/>
      <c r="BU347" s="74"/>
      <c r="BV347" s="74"/>
      <c r="BW347" s="73"/>
      <c r="BX347" s="74"/>
      <c r="BY347" s="74"/>
      <c r="BZ347" s="74"/>
      <c r="CA347" s="73"/>
      <c r="CB347" s="74"/>
      <c r="CC347" s="74"/>
      <c r="CD347" s="74"/>
      <c r="CE347" s="73"/>
    </row>
    <row r="348" spans="1:83" x14ac:dyDescent="0.25">
      <c r="A348" s="16" t="s">
        <v>141</v>
      </c>
      <c r="B348" s="77">
        <f t="shared" si="305"/>
        <v>567.70000000000005</v>
      </c>
      <c r="C348" s="77">
        <f t="shared" si="306"/>
        <v>567.70000000000005</v>
      </c>
      <c r="D348" s="77">
        <f t="shared" si="307"/>
        <v>567.70000000000005</v>
      </c>
      <c r="E348" s="77"/>
      <c r="F348" s="77">
        <f t="shared" si="308"/>
        <v>85.301940000000002</v>
      </c>
      <c r="G348" s="74">
        <f t="shared" si="316"/>
        <v>15.025883389113966</v>
      </c>
      <c r="H348" s="74"/>
      <c r="I348" s="74"/>
      <c r="J348" s="74"/>
      <c r="K348" s="74"/>
      <c r="L348" s="74"/>
      <c r="M348" s="74"/>
      <c r="N348" s="74"/>
      <c r="O348" s="74"/>
      <c r="P348" s="74"/>
      <c r="Q348" s="74"/>
      <c r="R348" s="74"/>
      <c r="S348" s="74"/>
      <c r="T348" s="74"/>
      <c r="U348" s="74"/>
      <c r="V348" s="74"/>
      <c r="W348" s="73"/>
      <c r="X348" s="74"/>
      <c r="Y348" s="74"/>
      <c r="Z348" s="74"/>
      <c r="AA348" s="73"/>
      <c r="AB348" s="74"/>
      <c r="AC348" s="74"/>
      <c r="AD348" s="74"/>
      <c r="AE348" s="73"/>
      <c r="AF348" s="74"/>
      <c r="AG348" s="74"/>
      <c r="AH348" s="74"/>
      <c r="AI348" s="73"/>
      <c r="AJ348" s="74"/>
      <c r="AK348" s="74"/>
      <c r="AL348" s="74"/>
      <c r="AM348" s="74"/>
      <c r="AN348" s="74"/>
      <c r="AO348" s="74"/>
      <c r="AP348" s="74"/>
      <c r="AQ348" s="74"/>
      <c r="AR348" s="74"/>
      <c r="AS348" s="74"/>
      <c r="AT348" s="74"/>
      <c r="AU348" s="74"/>
      <c r="AV348" s="74"/>
      <c r="AW348" s="74"/>
      <c r="AX348" s="74"/>
      <c r="AY348" s="74"/>
      <c r="AZ348" s="74"/>
      <c r="BA348" s="74"/>
      <c r="BB348" s="74"/>
      <c r="BC348" s="74"/>
      <c r="BD348" s="74"/>
      <c r="BE348" s="74"/>
      <c r="BF348" s="74"/>
      <c r="BG348" s="73"/>
      <c r="BH348" s="74"/>
      <c r="BI348" s="74"/>
      <c r="BJ348" s="74"/>
      <c r="BK348" s="74"/>
      <c r="BL348" s="74">
        <v>567.70000000000005</v>
      </c>
      <c r="BM348" s="74">
        <v>567.70000000000005</v>
      </c>
      <c r="BN348" s="74">
        <v>85.301940000000002</v>
      </c>
      <c r="BO348" s="74">
        <f t="shared" si="323"/>
        <v>15.025883389113966</v>
      </c>
      <c r="BP348" s="74"/>
      <c r="BQ348" s="74"/>
      <c r="BR348" s="74"/>
      <c r="BS348" s="73"/>
      <c r="BT348" s="74"/>
      <c r="BU348" s="74"/>
      <c r="BV348" s="74"/>
      <c r="BW348" s="73"/>
      <c r="BX348" s="74"/>
      <c r="BY348" s="74"/>
      <c r="BZ348" s="74"/>
      <c r="CA348" s="73"/>
      <c r="CB348" s="74"/>
      <c r="CC348" s="74"/>
      <c r="CD348" s="74"/>
      <c r="CE348" s="73"/>
    </row>
    <row r="349" spans="1:83" x14ac:dyDescent="0.25">
      <c r="A349" s="16" t="s">
        <v>461</v>
      </c>
      <c r="B349" s="77">
        <f t="shared" si="305"/>
        <v>227.1</v>
      </c>
      <c r="C349" s="77">
        <f t="shared" si="306"/>
        <v>227.1</v>
      </c>
      <c r="D349" s="77">
        <f t="shared" si="307"/>
        <v>227.1</v>
      </c>
      <c r="E349" s="77"/>
      <c r="F349" s="77">
        <f t="shared" si="308"/>
        <v>32.292459999999998</v>
      </c>
      <c r="G349" s="74">
        <f t="shared" si="316"/>
        <v>14.219489211800967</v>
      </c>
      <c r="H349" s="74"/>
      <c r="I349" s="74"/>
      <c r="J349" s="74"/>
      <c r="K349" s="74"/>
      <c r="L349" s="74"/>
      <c r="M349" s="74"/>
      <c r="N349" s="74"/>
      <c r="O349" s="74"/>
      <c r="P349" s="74"/>
      <c r="Q349" s="74"/>
      <c r="R349" s="74"/>
      <c r="S349" s="74"/>
      <c r="T349" s="74"/>
      <c r="U349" s="74"/>
      <c r="V349" s="74"/>
      <c r="W349" s="73"/>
      <c r="X349" s="74"/>
      <c r="Y349" s="74"/>
      <c r="Z349" s="74"/>
      <c r="AA349" s="73"/>
      <c r="AB349" s="74"/>
      <c r="AC349" s="74"/>
      <c r="AD349" s="74"/>
      <c r="AE349" s="73"/>
      <c r="AF349" s="74"/>
      <c r="AG349" s="74"/>
      <c r="AH349" s="74"/>
      <c r="AI349" s="73"/>
      <c r="AJ349" s="74"/>
      <c r="AK349" s="74"/>
      <c r="AL349" s="74"/>
      <c r="AM349" s="74"/>
      <c r="AN349" s="74"/>
      <c r="AO349" s="74"/>
      <c r="AP349" s="74"/>
      <c r="AQ349" s="74"/>
      <c r="AR349" s="74"/>
      <c r="AS349" s="74"/>
      <c r="AT349" s="74"/>
      <c r="AU349" s="74"/>
      <c r="AV349" s="74"/>
      <c r="AW349" s="74"/>
      <c r="AX349" s="74"/>
      <c r="AY349" s="74"/>
      <c r="AZ349" s="74"/>
      <c r="BA349" s="74"/>
      <c r="BB349" s="74"/>
      <c r="BC349" s="74"/>
      <c r="BD349" s="74"/>
      <c r="BE349" s="74"/>
      <c r="BF349" s="74"/>
      <c r="BG349" s="73"/>
      <c r="BH349" s="74"/>
      <c r="BI349" s="74"/>
      <c r="BJ349" s="74"/>
      <c r="BK349" s="74"/>
      <c r="BL349" s="74">
        <v>227.1</v>
      </c>
      <c r="BM349" s="74">
        <v>227.1</v>
      </c>
      <c r="BN349" s="74">
        <v>32.292459999999998</v>
      </c>
      <c r="BO349" s="74">
        <f t="shared" si="323"/>
        <v>14.219489211800967</v>
      </c>
      <c r="BP349" s="74"/>
      <c r="BQ349" s="74"/>
      <c r="BR349" s="74"/>
      <c r="BS349" s="73"/>
      <c r="BT349" s="74"/>
      <c r="BU349" s="74"/>
      <c r="BV349" s="74"/>
      <c r="BW349" s="73"/>
      <c r="BX349" s="74"/>
      <c r="BY349" s="74"/>
      <c r="BZ349" s="74"/>
      <c r="CA349" s="73"/>
      <c r="CB349" s="74"/>
      <c r="CC349" s="74"/>
      <c r="CD349" s="74"/>
      <c r="CE349" s="73"/>
    </row>
    <row r="350" spans="1:83" x14ac:dyDescent="0.25">
      <c r="A350" s="16" t="s">
        <v>459</v>
      </c>
      <c r="B350" s="77">
        <f t="shared" si="305"/>
        <v>0</v>
      </c>
      <c r="C350" s="77">
        <f t="shared" si="306"/>
        <v>0</v>
      </c>
      <c r="D350" s="77">
        <f t="shared" si="307"/>
        <v>0</v>
      </c>
      <c r="E350" s="77"/>
      <c r="F350" s="77">
        <f t="shared" si="308"/>
        <v>0</v>
      </c>
      <c r="G350" s="74" t="e">
        <f t="shared" si="316"/>
        <v>#DIV/0!</v>
      </c>
      <c r="H350" s="74"/>
      <c r="I350" s="74"/>
      <c r="J350" s="74"/>
      <c r="K350" s="74"/>
      <c r="L350" s="74"/>
      <c r="M350" s="74"/>
      <c r="N350" s="74"/>
      <c r="O350" s="74"/>
      <c r="P350" s="74"/>
      <c r="Q350" s="74"/>
      <c r="R350" s="74"/>
      <c r="S350" s="74"/>
      <c r="T350" s="74"/>
      <c r="U350" s="74"/>
      <c r="V350" s="74"/>
      <c r="W350" s="73"/>
      <c r="X350" s="74"/>
      <c r="Y350" s="74"/>
      <c r="Z350" s="74"/>
      <c r="AA350" s="73"/>
      <c r="AB350" s="74"/>
      <c r="AC350" s="74"/>
      <c r="AD350" s="74"/>
      <c r="AE350" s="73"/>
      <c r="AF350" s="74"/>
      <c r="AG350" s="74"/>
      <c r="AH350" s="74"/>
      <c r="AI350" s="73"/>
      <c r="AJ350" s="74"/>
      <c r="AK350" s="74"/>
      <c r="AL350" s="74"/>
      <c r="AM350" s="74"/>
      <c r="AN350" s="74"/>
      <c r="AO350" s="74"/>
      <c r="AP350" s="74"/>
      <c r="AQ350" s="74"/>
      <c r="AR350" s="74"/>
      <c r="AS350" s="74"/>
      <c r="AT350" s="74"/>
      <c r="AU350" s="74"/>
      <c r="AV350" s="74"/>
      <c r="AW350" s="74"/>
      <c r="AX350" s="74"/>
      <c r="AY350" s="74"/>
      <c r="AZ350" s="74"/>
      <c r="BA350" s="74"/>
      <c r="BB350" s="74"/>
      <c r="BC350" s="74"/>
      <c r="BD350" s="74"/>
      <c r="BE350" s="74"/>
      <c r="BF350" s="74"/>
      <c r="BG350" s="73"/>
      <c r="BH350" s="74"/>
      <c r="BI350" s="74"/>
      <c r="BJ350" s="74"/>
      <c r="BK350" s="74"/>
      <c r="BL350" s="74"/>
      <c r="BM350" s="74"/>
      <c r="BN350" s="74"/>
      <c r="BO350" s="74"/>
      <c r="BP350" s="74"/>
      <c r="BQ350" s="74"/>
      <c r="BR350" s="74"/>
      <c r="BS350" s="73"/>
      <c r="BT350" s="74"/>
      <c r="BU350" s="74"/>
      <c r="BV350" s="74"/>
      <c r="BW350" s="73"/>
      <c r="BX350" s="74"/>
      <c r="BY350" s="74"/>
      <c r="BZ350" s="74"/>
      <c r="CA350" s="73"/>
      <c r="CB350" s="74"/>
      <c r="CC350" s="74"/>
      <c r="CD350" s="74"/>
      <c r="CE350" s="73"/>
    </row>
    <row r="351" spans="1:83" x14ac:dyDescent="0.25">
      <c r="A351" s="16" t="s">
        <v>460</v>
      </c>
      <c r="B351" s="77">
        <f t="shared" si="305"/>
        <v>567.70000000000005</v>
      </c>
      <c r="C351" s="77">
        <f t="shared" si="306"/>
        <v>567.70000000000005</v>
      </c>
      <c r="D351" s="77">
        <f t="shared" si="307"/>
        <v>567.70000000000005</v>
      </c>
      <c r="E351" s="77"/>
      <c r="F351" s="77">
        <f t="shared" si="308"/>
        <v>84.325179999999989</v>
      </c>
      <c r="G351" s="74">
        <f t="shared" si="316"/>
        <v>14.85382772591157</v>
      </c>
      <c r="H351" s="74"/>
      <c r="I351" s="74"/>
      <c r="J351" s="74"/>
      <c r="K351" s="74"/>
      <c r="L351" s="74"/>
      <c r="M351" s="74"/>
      <c r="N351" s="74"/>
      <c r="O351" s="74"/>
      <c r="P351" s="74"/>
      <c r="Q351" s="74"/>
      <c r="R351" s="74"/>
      <c r="S351" s="74"/>
      <c r="T351" s="74"/>
      <c r="U351" s="74"/>
      <c r="V351" s="74"/>
      <c r="W351" s="73"/>
      <c r="X351" s="74"/>
      <c r="Y351" s="74"/>
      <c r="Z351" s="74"/>
      <c r="AA351" s="73"/>
      <c r="AB351" s="74"/>
      <c r="AC351" s="74"/>
      <c r="AD351" s="74"/>
      <c r="AE351" s="73"/>
      <c r="AF351" s="74"/>
      <c r="AG351" s="74"/>
      <c r="AH351" s="74"/>
      <c r="AI351" s="73"/>
      <c r="AJ351" s="74"/>
      <c r="AK351" s="74"/>
      <c r="AL351" s="74"/>
      <c r="AM351" s="74"/>
      <c r="AN351" s="74"/>
      <c r="AO351" s="74"/>
      <c r="AP351" s="74"/>
      <c r="AQ351" s="74"/>
      <c r="AR351" s="74"/>
      <c r="AS351" s="74"/>
      <c r="AT351" s="74"/>
      <c r="AU351" s="74"/>
      <c r="AV351" s="74"/>
      <c r="AW351" s="74"/>
      <c r="AX351" s="74"/>
      <c r="AY351" s="74"/>
      <c r="AZ351" s="74"/>
      <c r="BA351" s="74"/>
      <c r="BB351" s="74"/>
      <c r="BC351" s="74"/>
      <c r="BD351" s="74"/>
      <c r="BE351" s="74"/>
      <c r="BF351" s="74"/>
      <c r="BG351" s="73"/>
      <c r="BH351" s="74"/>
      <c r="BI351" s="74"/>
      <c r="BJ351" s="74"/>
      <c r="BK351" s="74"/>
      <c r="BL351" s="74">
        <v>567.70000000000005</v>
      </c>
      <c r="BM351" s="74">
        <v>567.70000000000005</v>
      </c>
      <c r="BN351" s="74">
        <v>84.325179999999989</v>
      </c>
      <c r="BO351" s="74">
        <f t="shared" si="323"/>
        <v>14.85382772591157</v>
      </c>
      <c r="BP351" s="74"/>
      <c r="BQ351" s="74"/>
      <c r="BR351" s="74"/>
      <c r="BS351" s="73"/>
      <c r="BT351" s="74"/>
      <c r="BU351" s="74"/>
      <c r="BV351" s="74"/>
      <c r="BW351" s="73"/>
      <c r="BX351" s="74"/>
      <c r="BY351" s="74"/>
      <c r="BZ351" s="74"/>
      <c r="CA351" s="73"/>
      <c r="CB351" s="74"/>
      <c r="CC351" s="74"/>
      <c r="CD351" s="74"/>
      <c r="CE351" s="73"/>
    </row>
    <row r="352" spans="1:83" s="5" customFormat="1" ht="31.5" x14ac:dyDescent="0.25">
      <c r="A352" s="81" t="s">
        <v>253</v>
      </c>
      <c r="B352" s="76">
        <f t="shared" si="305"/>
        <v>215515.10000000006</v>
      </c>
      <c r="C352" s="76">
        <f t="shared" si="306"/>
        <v>227976.40000000005</v>
      </c>
      <c r="D352" s="76">
        <f t="shared" si="307"/>
        <v>227976.40000000005</v>
      </c>
      <c r="E352" s="76"/>
      <c r="F352" s="76">
        <f t="shared" si="308"/>
        <v>39131.461160000013</v>
      </c>
      <c r="G352" s="72">
        <f t="shared" si="316"/>
        <v>17.164698258240769</v>
      </c>
      <c r="H352" s="72">
        <f>SUM(H353:H359)</f>
        <v>1883.9</v>
      </c>
      <c r="I352" s="72">
        <f>SUM(I353:I359)</f>
        <v>14870.3</v>
      </c>
      <c r="J352" s="72">
        <f>SUM(J353:J359)</f>
        <v>1699.24532</v>
      </c>
      <c r="K352" s="72">
        <f>J352/I352*100</f>
        <v>11.427108531771383</v>
      </c>
      <c r="L352" s="72">
        <f>SUM(L353:L360)</f>
        <v>0</v>
      </c>
      <c r="M352" s="72">
        <f>SUM(M353:M360)</f>
        <v>17.600000000000001</v>
      </c>
      <c r="N352" s="72">
        <f>SUM(N353:N360)</f>
        <v>0</v>
      </c>
      <c r="O352" s="72"/>
      <c r="P352" s="72">
        <f>SUM(P353:P359)</f>
        <v>100.3</v>
      </c>
      <c r="Q352" s="72">
        <f>SUM(Q353:Q359)</f>
        <v>0</v>
      </c>
      <c r="R352" s="72">
        <f>SUM(R353:R359)</f>
        <v>0</v>
      </c>
      <c r="S352" s="72"/>
      <c r="T352" s="72">
        <f>SUM(T353:T359)</f>
        <v>66</v>
      </c>
      <c r="U352" s="72">
        <f>SUM(U353:U359)</f>
        <v>66</v>
      </c>
      <c r="V352" s="72">
        <f>SUM(V353:V359)</f>
        <v>7.4008400000000005</v>
      </c>
      <c r="W352" s="72">
        <f>V352/U352*100</f>
        <v>11.21339393939394</v>
      </c>
      <c r="X352" s="72">
        <f>SUM(X353:X359)</f>
        <v>27.1</v>
      </c>
      <c r="Y352" s="72">
        <f>SUM(Y353:Y359)</f>
        <v>23</v>
      </c>
      <c r="Z352" s="72">
        <f>SUM(Z353:Z359)</f>
        <v>0</v>
      </c>
      <c r="AA352" s="72">
        <f>Z352/Y352*100</f>
        <v>0</v>
      </c>
      <c r="AB352" s="72">
        <f>SUM(AB353:AB359)</f>
        <v>478.1</v>
      </c>
      <c r="AC352" s="72">
        <f>SUM(AC353:AC359)</f>
        <v>39.799999999999997</v>
      </c>
      <c r="AD352" s="72">
        <f>SUM(AD353:AD359)</f>
        <v>0</v>
      </c>
      <c r="AE352" s="72">
        <f>AD352/AC352*100</f>
        <v>0</v>
      </c>
      <c r="AF352" s="72">
        <f>SUM(AF353:AF359)</f>
        <v>21404.3</v>
      </c>
      <c r="AG352" s="72">
        <f>SUM(AG353:AG359)</f>
        <v>21404.3</v>
      </c>
      <c r="AH352" s="72">
        <f>SUM(AH353:AH359)</f>
        <v>3217.0010699999998</v>
      </c>
      <c r="AI352" s="72">
        <f>AH352/AG352*100</f>
        <v>15.029695294870656</v>
      </c>
      <c r="AJ352" s="72">
        <f>SUM(AJ353:AJ359)</f>
        <v>172033.3</v>
      </c>
      <c r="AK352" s="72">
        <f>SUM(AK353:AK359)</f>
        <v>172033.3</v>
      </c>
      <c r="AL352" s="72">
        <f>SUM(AL353:AL359)</f>
        <v>29917.969010000001</v>
      </c>
      <c r="AM352" s="72">
        <f>AL352/AK352*100</f>
        <v>17.390801089091472</v>
      </c>
      <c r="AN352" s="72">
        <f>SUM(AN353:AN359)</f>
        <v>657.2</v>
      </c>
      <c r="AO352" s="72">
        <f>SUM(AO353:AO359)</f>
        <v>657.2</v>
      </c>
      <c r="AP352" s="72">
        <f>SUM(AP353:AP359)</f>
        <v>97.626820000000009</v>
      </c>
      <c r="AQ352" s="71">
        <f>AP352/AO352*100</f>
        <v>14.854963481436398</v>
      </c>
      <c r="AR352" s="72">
        <f t="shared" ref="AR352" si="324">SUM(AR353:AR359)</f>
        <v>0</v>
      </c>
      <c r="AS352" s="72">
        <f t="shared" ref="AS352:BF352" si="325">SUM(AS353:AS359)</f>
        <v>0</v>
      </c>
      <c r="AT352" s="72">
        <f t="shared" si="325"/>
        <v>0</v>
      </c>
      <c r="AU352" s="72">
        <f t="shared" si="325"/>
        <v>0</v>
      </c>
      <c r="AV352" s="72">
        <f t="shared" ref="AV352" si="326">SUM(AV353:AV359)</f>
        <v>657.2</v>
      </c>
      <c r="AW352" s="72">
        <f t="shared" si="325"/>
        <v>657.2</v>
      </c>
      <c r="AX352" s="72">
        <f t="shared" si="325"/>
        <v>96.15785000000001</v>
      </c>
      <c r="AY352" s="72">
        <f t="shared" si="325"/>
        <v>14.631444004869143</v>
      </c>
      <c r="AZ352" s="72">
        <f t="shared" ref="AZ352" si="327">SUM(AZ353:AZ359)</f>
        <v>657.2</v>
      </c>
      <c r="BA352" s="72">
        <f t="shared" si="325"/>
        <v>657.2</v>
      </c>
      <c r="BB352" s="72">
        <f t="shared" si="325"/>
        <v>45.424289999999999</v>
      </c>
      <c r="BC352" s="72">
        <f t="shared" si="325"/>
        <v>6.9117909312233721</v>
      </c>
      <c r="BD352" s="72">
        <f t="shared" ref="BD352" si="328">SUM(BD353:BD359)</f>
        <v>657.7</v>
      </c>
      <c r="BE352" s="72">
        <f t="shared" si="325"/>
        <v>657.7</v>
      </c>
      <c r="BF352" s="72">
        <f t="shared" si="325"/>
        <v>164.4</v>
      </c>
      <c r="BG352" s="72">
        <f>BF352/BE352*100</f>
        <v>24.996198874866959</v>
      </c>
      <c r="BH352" s="72">
        <f t="shared" ref="BH352" si="329">SUM(BH353:BH359)</f>
        <v>0</v>
      </c>
      <c r="BI352" s="72">
        <f t="shared" ref="BI352:BN352" si="330">SUM(BI353:BI359)</f>
        <v>0</v>
      </c>
      <c r="BJ352" s="72">
        <f t="shared" si="330"/>
        <v>0</v>
      </c>
      <c r="BK352" s="72">
        <f t="shared" si="330"/>
        <v>0</v>
      </c>
      <c r="BL352" s="72">
        <v>1589.6000000000001</v>
      </c>
      <c r="BM352" s="72">
        <f t="shared" si="330"/>
        <v>1589.6000000000001</v>
      </c>
      <c r="BN352" s="72">
        <f t="shared" si="330"/>
        <v>229.93596000000002</v>
      </c>
      <c r="BO352" s="71">
        <f t="shared" si="323"/>
        <v>14.465020130850528</v>
      </c>
      <c r="BP352" s="72">
        <f>SUM(BP353:BP359)</f>
        <v>14907</v>
      </c>
      <c r="BQ352" s="72">
        <f>SUM(BQ353:BQ359)</f>
        <v>14907</v>
      </c>
      <c r="BR352" s="72">
        <f>SUM(BR353:BR359)</f>
        <v>3656.3</v>
      </c>
      <c r="BS352" s="72">
        <f>BR352/BQ352*100</f>
        <v>24.527403233380294</v>
      </c>
      <c r="BT352" s="72">
        <f>SUM(BT353:BT359)</f>
        <v>388.6</v>
      </c>
      <c r="BU352" s="72">
        <f>SUM(BU353:BU359)</f>
        <v>388.6</v>
      </c>
      <c r="BV352" s="72">
        <f>SUM(BV353:BV359)</f>
        <v>0</v>
      </c>
      <c r="BW352" s="72">
        <f>BV352/BU352*100</f>
        <v>0</v>
      </c>
      <c r="BX352" s="72">
        <f>SUM(BX353:BX359)</f>
        <v>7.6</v>
      </c>
      <c r="BY352" s="72">
        <f>SUM(BY353:BY359)</f>
        <v>7.6</v>
      </c>
      <c r="BZ352" s="72">
        <f>SUM(BZ353:BZ359)</f>
        <v>0</v>
      </c>
      <c r="CA352" s="72">
        <f>BZ352/BY352*100</f>
        <v>0</v>
      </c>
      <c r="CB352" s="72"/>
      <c r="CC352" s="72"/>
      <c r="CD352" s="72"/>
      <c r="CE352" s="72"/>
    </row>
    <row r="353" spans="1:83" ht="18" customHeight="1" x14ac:dyDescent="0.25">
      <c r="A353" s="16" t="s">
        <v>193</v>
      </c>
      <c r="B353" s="77">
        <f t="shared" si="305"/>
        <v>213925.50000000006</v>
      </c>
      <c r="C353" s="77">
        <f t="shared" si="306"/>
        <v>226386.80000000005</v>
      </c>
      <c r="D353" s="77">
        <f t="shared" si="307"/>
        <v>226386.80000000005</v>
      </c>
      <c r="E353" s="77"/>
      <c r="F353" s="77">
        <f t="shared" si="308"/>
        <v>38901.525200000011</v>
      </c>
      <c r="G353" s="73">
        <f t="shared" si="316"/>
        <v>17.183654347338273</v>
      </c>
      <c r="H353" s="73">
        <v>1883.9</v>
      </c>
      <c r="I353" s="73">
        <v>14870.3</v>
      </c>
      <c r="J353" s="73">
        <v>1699.24532</v>
      </c>
      <c r="K353" s="73">
        <f>J353/I353*100</f>
        <v>11.427108531771383</v>
      </c>
      <c r="L353" s="73"/>
      <c r="M353" s="73">
        <v>17.600000000000001</v>
      </c>
      <c r="N353" s="73">
        <v>0</v>
      </c>
      <c r="O353" s="73"/>
      <c r="P353" s="73">
        <v>100.3</v>
      </c>
      <c r="Q353" s="73"/>
      <c r="R353" s="73"/>
      <c r="S353" s="73"/>
      <c r="T353" s="73">
        <v>66</v>
      </c>
      <c r="U353" s="73">
        <v>66</v>
      </c>
      <c r="V353" s="73">
        <v>7.4008400000000005</v>
      </c>
      <c r="W353" s="73">
        <f>V353/U353*100</f>
        <v>11.21339393939394</v>
      </c>
      <c r="X353" s="73">
        <v>27.1</v>
      </c>
      <c r="Y353" s="73">
        <v>23</v>
      </c>
      <c r="Z353" s="73">
        <v>0</v>
      </c>
      <c r="AA353" s="73">
        <f>Z353/Y353*100</f>
        <v>0</v>
      </c>
      <c r="AB353" s="73">
        <v>478.1</v>
      </c>
      <c r="AC353" s="73">
        <v>39.799999999999997</v>
      </c>
      <c r="AD353" s="73">
        <v>0</v>
      </c>
      <c r="AE353" s="73">
        <f>AD353/AC353*100</f>
        <v>0</v>
      </c>
      <c r="AF353" s="73">
        <v>21404.3</v>
      </c>
      <c r="AG353" s="73">
        <v>21404.3</v>
      </c>
      <c r="AH353" s="73">
        <v>3217.0010699999998</v>
      </c>
      <c r="AI353" s="73">
        <f>AH353/AG353*100</f>
        <v>15.029695294870656</v>
      </c>
      <c r="AJ353" s="73">
        <v>172033.3</v>
      </c>
      <c r="AK353" s="73">
        <v>172033.3</v>
      </c>
      <c r="AL353" s="73">
        <v>29917.969010000001</v>
      </c>
      <c r="AM353" s="73">
        <f>AL353/AK353*100</f>
        <v>17.390801089091472</v>
      </c>
      <c r="AN353" s="73">
        <v>657.2</v>
      </c>
      <c r="AO353" s="73">
        <v>657.2</v>
      </c>
      <c r="AP353" s="73">
        <v>97.626820000000009</v>
      </c>
      <c r="AQ353" s="74">
        <f>AP353/AO353*100</f>
        <v>14.854963481436398</v>
      </c>
      <c r="AR353" s="73"/>
      <c r="AS353" s="73"/>
      <c r="AT353" s="73"/>
      <c r="AU353" s="73"/>
      <c r="AV353" s="73">
        <v>657.2</v>
      </c>
      <c r="AW353" s="73">
        <v>657.2</v>
      </c>
      <c r="AX353" s="73">
        <v>96.15785000000001</v>
      </c>
      <c r="AY353" s="73">
        <f>AX353/AW353*100</f>
        <v>14.631444004869143</v>
      </c>
      <c r="AZ353" s="73">
        <v>657.2</v>
      </c>
      <c r="BA353" s="73">
        <v>657.2</v>
      </c>
      <c r="BB353" s="73">
        <v>45.424289999999999</v>
      </c>
      <c r="BC353" s="73">
        <f>BB353/BA353*100</f>
        <v>6.9117909312233721</v>
      </c>
      <c r="BD353" s="73">
        <v>657.7</v>
      </c>
      <c r="BE353" s="73">
        <v>657.7</v>
      </c>
      <c r="BF353" s="73">
        <v>164.4</v>
      </c>
      <c r="BG353" s="73">
        <f>BF353/BE353*100</f>
        <v>24.996198874866959</v>
      </c>
      <c r="BH353" s="73">
        <v>0</v>
      </c>
      <c r="BI353" s="73">
        <v>0</v>
      </c>
      <c r="BJ353" s="73">
        <v>0</v>
      </c>
      <c r="BK353" s="73"/>
      <c r="BL353" s="73"/>
      <c r="BM353" s="73"/>
      <c r="BN353" s="73"/>
      <c r="BO353" s="74"/>
      <c r="BP353" s="73">
        <v>14907</v>
      </c>
      <c r="BQ353" s="73">
        <v>14907</v>
      </c>
      <c r="BR353" s="73">
        <v>3656.3</v>
      </c>
      <c r="BS353" s="73">
        <f>BR353/BQ353*100</f>
        <v>24.527403233380294</v>
      </c>
      <c r="BT353" s="73">
        <v>388.6</v>
      </c>
      <c r="BU353" s="73">
        <v>388.6</v>
      </c>
      <c r="BV353" s="73">
        <v>0</v>
      </c>
      <c r="BW353" s="73">
        <f>BV353/BU353*100</f>
        <v>0</v>
      </c>
      <c r="BX353" s="73">
        <v>7.6</v>
      </c>
      <c r="BY353" s="73">
        <v>7.6</v>
      </c>
      <c r="BZ353" s="73">
        <v>0</v>
      </c>
      <c r="CA353" s="73">
        <f>BZ353/BY353*100</f>
        <v>0</v>
      </c>
      <c r="CB353" s="73"/>
      <c r="CC353" s="73"/>
      <c r="CD353" s="73"/>
      <c r="CE353" s="73"/>
    </row>
    <row r="354" spans="1:83" x14ac:dyDescent="0.25">
      <c r="A354" s="16" t="s">
        <v>503</v>
      </c>
      <c r="B354" s="77">
        <f t="shared" si="305"/>
        <v>0</v>
      </c>
      <c r="C354" s="77">
        <f t="shared" si="306"/>
        <v>0</v>
      </c>
      <c r="D354" s="77">
        <f t="shared" si="307"/>
        <v>0</v>
      </c>
      <c r="E354" s="77"/>
      <c r="F354" s="77">
        <f t="shared" si="308"/>
        <v>0</v>
      </c>
      <c r="G354" s="74"/>
      <c r="H354" s="74"/>
      <c r="I354" s="74"/>
      <c r="J354" s="74"/>
      <c r="K354" s="74"/>
      <c r="L354" s="74"/>
      <c r="M354" s="74"/>
      <c r="N354" s="74"/>
      <c r="O354" s="73"/>
      <c r="P354" s="74"/>
      <c r="Q354" s="74"/>
      <c r="R354" s="74"/>
      <c r="S354" s="74"/>
      <c r="T354" s="74"/>
      <c r="U354" s="74"/>
      <c r="V354" s="74"/>
      <c r="W354" s="73"/>
      <c r="X354" s="74"/>
      <c r="Y354" s="74"/>
      <c r="Z354" s="74"/>
      <c r="AA354" s="74"/>
      <c r="AB354" s="74"/>
      <c r="AC354" s="74"/>
      <c r="AD354" s="74"/>
      <c r="AE354" s="74"/>
      <c r="AF354" s="74"/>
      <c r="AG354" s="74"/>
      <c r="AH354" s="74"/>
      <c r="AI354" s="74"/>
      <c r="AJ354" s="74"/>
      <c r="AK354" s="74"/>
      <c r="AL354" s="74"/>
      <c r="AM354" s="73"/>
      <c r="AN354" s="74"/>
      <c r="AO354" s="74"/>
      <c r="AP354" s="74"/>
      <c r="AQ354" s="74"/>
      <c r="AR354" s="74"/>
      <c r="AS354" s="74"/>
      <c r="AT354" s="74"/>
      <c r="AU354" s="74"/>
      <c r="AV354" s="74"/>
      <c r="AW354" s="74"/>
      <c r="AX354" s="74"/>
      <c r="AY354" s="74"/>
      <c r="AZ354" s="74"/>
      <c r="BA354" s="74"/>
      <c r="BB354" s="74"/>
      <c r="BC354" s="74"/>
      <c r="BD354" s="74"/>
      <c r="BE354" s="74"/>
      <c r="BF354" s="74"/>
      <c r="BG354" s="73"/>
      <c r="BH354" s="74"/>
      <c r="BI354" s="74"/>
      <c r="BJ354" s="74"/>
      <c r="BK354" s="74"/>
      <c r="BL354" s="74"/>
      <c r="BM354" s="74"/>
      <c r="BN354" s="74"/>
      <c r="BO354" s="74"/>
      <c r="BP354" s="74"/>
      <c r="BQ354" s="74"/>
      <c r="BR354" s="74"/>
      <c r="BS354" s="73"/>
      <c r="BT354" s="74"/>
      <c r="BU354" s="74"/>
      <c r="BV354" s="74"/>
      <c r="BW354" s="73"/>
      <c r="BX354" s="74"/>
      <c r="BY354" s="74"/>
      <c r="BZ354" s="74"/>
      <c r="CA354" s="73"/>
      <c r="CB354" s="74"/>
      <c r="CC354" s="74"/>
      <c r="CD354" s="74"/>
      <c r="CE354" s="73"/>
    </row>
    <row r="355" spans="1:83" x14ac:dyDescent="0.25">
      <c r="A355" s="16" t="s">
        <v>178</v>
      </c>
      <c r="B355" s="77">
        <f t="shared" si="305"/>
        <v>0</v>
      </c>
      <c r="C355" s="77">
        <f t="shared" si="306"/>
        <v>0</v>
      </c>
      <c r="D355" s="77">
        <f t="shared" si="307"/>
        <v>0</v>
      </c>
      <c r="E355" s="77"/>
      <c r="F355" s="77">
        <f t="shared" si="308"/>
        <v>0</v>
      </c>
      <c r="G355" s="74"/>
      <c r="H355" s="74"/>
      <c r="I355" s="74"/>
      <c r="J355" s="74"/>
      <c r="K355" s="74"/>
      <c r="L355" s="74"/>
      <c r="M355" s="74"/>
      <c r="N355" s="74"/>
      <c r="O355" s="73"/>
      <c r="P355" s="74"/>
      <c r="Q355" s="74"/>
      <c r="R355" s="74"/>
      <c r="S355" s="74"/>
      <c r="T355" s="74"/>
      <c r="U355" s="74"/>
      <c r="V355" s="74"/>
      <c r="W355" s="73"/>
      <c r="X355" s="74"/>
      <c r="Y355" s="74"/>
      <c r="Z355" s="74"/>
      <c r="AA355" s="74"/>
      <c r="AB355" s="74"/>
      <c r="AC355" s="74"/>
      <c r="AD355" s="74"/>
      <c r="AE355" s="74"/>
      <c r="AF355" s="74"/>
      <c r="AG355" s="74"/>
      <c r="AH355" s="74"/>
      <c r="AI355" s="74"/>
      <c r="AJ355" s="74"/>
      <c r="AK355" s="74"/>
      <c r="AL355" s="74"/>
      <c r="AM355" s="73"/>
      <c r="AN355" s="74"/>
      <c r="AO355" s="74"/>
      <c r="AP355" s="74"/>
      <c r="AQ355" s="74"/>
      <c r="AR355" s="74"/>
      <c r="AS355" s="74"/>
      <c r="AT355" s="74"/>
      <c r="AU355" s="74"/>
      <c r="AV355" s="74"/>
      <c r="AW355" s="74"/>
      <c r="AX355" s="74"/>
      <c r="AY355" s="74"/>
      <c r="AZ355" s="74"/>
      <c r="BA355" s="74"/>
      <c r="BB355" s="74"/>
      <c r="BC355" s="74"/>
      <c r="BD355" s="74"/>
      <c r="BE355" s="74"/>
      <c r="BF355" s="74"/>
      <c r="BG355" s="73"/>
      <c r="BH355" s="74"/>
      <c r="BI355" s="74"/>
      <c r="BJ355" s="74"/>
      <c r="BK355" s="74"/>
      <c r="BL355" s="74"/>
      <c r="BM355" s="74"/>
      <c r="BN355" s="74"/>
      <c r="BO355" s="74"/>
      <c r="BP355" s="74"/>
      <c r="BQ355" s="74"/>
      <c r="BR355" s="74"/>
      <c r="BS355" s="73"/>
      <c r="BT355" s="74"/>
      <c r="BU355" s="74"/>
      <c r="BV355" s="74"/>
      <c r="BW355" s="73"/>
      <c r="BX355" s="74"/>
      <c r="BY355" s="74"/>
      <c r="BZ355" s="74"/>
      <c r="CA355" s="73"/>
      <c r="CB355" s="74"/>
      <c r="CC355" s="74"/>
      <c r="CD355" s="74"/>
      <c r="CE355" s="73"/>
    </row>
    <row r="356" spans="1:83" x14ac:dyDescent="0.25">
      <c r="A356" s="16" t="s">
        <v>502</v>
      </c>
      <c r="B356" s="77">
        <f t="shared" si="305"/>
        <v>227.1</v>
      </c>
      <c r="C356" s="77">
        <f t="shared" si="306"/>
        <v>227.1</v>
      </c>
      <c r="D356" s="77">
        <f t="shared" si="307"/>
        <v>227.1</v>
      </c>
      <c r="E356" s="77"/>
      <c r="F356" s="77">
        <f t="shared" si="308"/>
        <v>32.864570000000001</v>
      </c>
      <c r="G356" s="74">
        <f>F356/C356*100</f>
        <v>14.471409070893879</v>
      </c>
      <c r="H356" s="74"/>
      <c r="I356" s="74"/>
      <c r="J356" s="74"/>
      <c r="K356" s="74"/>
      <c r="L356" s="74"/>
      <c r="M356" s="74"/>
      <c r="N356" s="74"/>
      <c r="O356" s="73"/>
      <c r="P356" s="74"/>
      <c r="Q356" s="74"/>
      <c r="R356" s="74"/>
      <c r="S356" s="74"/>
      <c r="T356" s="74"/>
      <c r="U356" s="74"/>
      <c r="V356" s="74"/>
      <c r="W356" s="73"/>
      <c r="X356" s="74"/>
      <c r="Y356" s="74"/>
      <c r="Z356" s="74"/>
      <c r="AA356" s="74"/>
      <c r="AB356" s="74"/>
      <c r="AC356" s="74"/>
      <c r="AD356" s="74"/>
      <c r="AE356" s="74"/>
      <c r="AF356" s="74"/>
      <c r="AG356" s="74"/>
      <c r="AH356" s="74"/>
      <c r="AI356" s="74"/>
      <c r="AJ356" s="74"/>
      <c r="AK356" s="74"/>
      <c r="AL356" s="74"/>
      <c r="AM356" s="73"/>
      <c r="AN356" s="74"/>
      <c r="AO356" s="74"/>
      <c r="AP356" s="74"/>
      <c r="AQ356" s="74"/>
      <c r="AR356" s="74"/>
      <c r="AS356" s="74"/>
      <c r="AT356" s="74"/>
      <c r="AU356" s="74"/>
      <c r="AV356" s="74"/>
      <c r="AW356" s="74"/>
      <c r="AX356" s="74"/>
      <c r="AY356" s="74"/>
      <c r="AZ356" s="74"/>
      <c r="BA356" s="74"/>
      <c r="BB356" s="74"/>
      <c r="BC356" s="74"/>
      <c r="BD356" s="74"/>
      <c r="BE356" s="74"/>
      <c r="BF356" s="74"/>
      <c r="BG356" s="73"/>
      <c r="BH356" s="74"/>
      <c r="BI356" s="74"/>
      <c r="BJ356" s="74"/>
      <c r="BK356" s="74"/>
      <c r="BL356" s="74">
        <v>227.1</v>
      </c>
      <c r="BM356" s="74">
        <v>227.1</v>
      </c>
      <c r="BN356" s="74">
        <v>32.864570000000001</v>
      </c>
      <c r="BO356" s="74">
        <f>BN356/BM356*100</f>
        <v>14.471409070893879</v>
      </c>
      <c r="BP356" s="74"/>
      <c r="BQ356" s="74"/>
      <c r="BR356" s="74"/>
      <c r="BS356" s="73"/>
      <c r="BT356" s="74"/>
      <c r="BU356" s="74"/>
      <c r="BV356" s="74"/>
      <c r="BW356" s="73"/>
      <c r="BX356" s="74"/>
      <c r="BY356" s="74"/>
      <c r="BZ356" s="74"/>
      <c r="CA356" s="73"/>
      <c r="CB356" s="74"/>
      <c r="CC356" s="74"/>
      <c r="CD356" s="74"/>
      <c r="CE356" s="73"/>
    </row>
    <row r="357" spans="1:83" x14ac:dyDescent="0.25">
      <c r="A357" s="16" t="s">
        <v>249</v>
      </c>
      <c r="B357" s="77">
        <f t="shared" si="305"/>
        <v>567.70000000000005</v>
      </c>
      <c r="C357" s="77">
        <f t="shared" si="306"/>
        <v>567.70000000000005</v>
      </c>
      <c r="D357" s="77">
        <f t="shared" si="307"/>
        <v>567.70000000000005</v>
      </c>
      <c r="E357" s="77"/>
      <c r="F357" s="77">
        <f t="shared" si="308"/>
        <v>82.161460000000005</v>
      </c>
      <c r="G357" s="74">
        <f>F357/C357*100</f>
        <v>14.472689800951205</v>
      </c>
      <c r="H357" s="74"/>
      <c r="I357" s="74"/>
      <c r="J357" s="74"/>
      <c r="K357" s="74"/>
      <c r="L357" s="74"/>
      <c r="M357" s="74"/>
      <c r="N357" s="74"/>
      <c r="O357" s="73"/>
      <c r="P357" s="74"/>
      <c r="Q357" s="74"/>
      <c r="R357" s="74"/>
      <c r="S357" s="74"/>
      <c r="T357" s="74"/>
      <c r="U357" s="74"/>
      <c r="V357" s="74"/>
      <c r="W357" s="73"/>
      <c r="X357" s="74"/>
      <c r="Y357" s="74"/>
      <c r="Z357" s="74"/>
      <c r="AA357" s="74"/>
      <c r="AB357" s="74"/>
      <c r="AC357" s="74"/>
      <c r="AD357" s="74"/>
      <c r="AE357" s="74"/>
      <c r="AF357" s="74"/>
      <c r="AG357" s="74"/>
      <c r="AH357" s="74"/>
      <c r="AI357" s="74"/>
      <c r="AJ357" s="74"/>
      <c r="AK357" s="74"/>
      <c r="AL357" s="74"/>
      <c r="AM357" s="73"/>
      <c r="AN357" s="74"/>
      <c r="AO357" s="74"/>
      <c r="AP357" s="74"/>
      <c r="AQ357" s="74"/>
      <c r="AR357" s="74"/>
      <c r="AS357" s="74"/>
      <c r="AT357" s="74"/>
      <c r="AU357" s="74"/>
      <c r="AV357" s="74"/>
      <c r="AW357" s="74"/>
      <c r="AX357" s="74"/>
      <c r="AY357" s="74"/>
      <c r="AZ357" s="74"/>
      <c r="BA357" s="74"/>
      <c r="BB357" s="74"/>
      <c r="BC357" s="74"/>
      <c r="BD357" s="74"/>
      <c r="BE357" s="74"/>
      <c r="BF357" s="74"/>
      <c r="BG357" s="73"/>
      <c r="BH357" s="74"/>
      <c r="BI357" s="74"/>
      <c r="BJ357" s="74"/>
      <c r="BK357" s="74"/>
      <c r="BL357" s="74">
        <v>567.70000000000005</v>
      </c>
      <c r="BM357" s="74">
        <v>567.70000000000005</v>
      </c>
      <c r="BN357" s="74">
        <v>82.161460000000005</v>
      </c>
      <c r="BO357" s="74">
        <f>BN357/BM357*100</f>
        <v>14.472689800951205</v>
      </c>
      <c r="BP357" s="74"/>
      <c r="BQ357" s="74"/>
      <c r="BR357" s="74"/>
      <c r="BS357" s="73"/>
      <c r="BT357" s="74"/>
      <c r="BU357" s="74"/>
      <c r="BV357" s="74"/>
      <c r="BW357" s="73"/>
      <c r="BX357" s="74"/>
      <c r="BY357" s="74"/>
      <c r="BZ357" s="74"/>
      <c r="CA357" s="73"/>
      <c r="CB357" s="74"/>
      <c r="CC357" s="74"/>
      <c r="CD357" s="74"/>
      <c r="CE357" s="73"/>
    </row>
    <row r="358" spans="1:83" x14ac:dyDescent="0.25">
      <c r="A358" s="16" t="s">
        <v>251</v>
      </c>
      <c r="B358" s="77">
        <f t="shared" si="305"/>
        <v>227.1</v>
      </c>
      <c r="C358" s="77">
        <f t="shared" si="306"/>
        <v>227.1</v>
      </c>
      <c r="D358" s="77">
        <f t="shared" si="307"/>
        <v>227.1</v>
      </c>
      <c r="E358" s="77"/>
      <c r="F358" s="77">
        <f t="shared" si="308"/>
        <v>32.864570000000001</v>
      </c>
      <c r="G358" s="74">
        <f>F358/C358*100</f>
        <v>14.471409070893879</v>
      </c>
      <c r="H358" s="74"/>
      <c r="I358" s="74"/>
      <c r="J358" s="74"/>
      <c r="K358" s="74"/>
      <c r="L358" s="74"/>
      <c r="M358" s="74"/>
      <c r="N358" s="74"/>
      <c r="O358" s="73"/>
      <c r="P358" s="74"/>
      <c r="Q358" s="74"/>
      <c r="R358" s="74"/>
      <c r="S358" s="74"/>
      <c r="T358" s="74"/>
      <c r="U358" s="74"/>
      <c r="V358" s="74"/>
      <c r="W358" s="73"/>
      <c r="X358" s="74"/>
      <c r="Y358" s="74"/>
      <c r="Z358" s="74"/>
      <c r="AA358" s="74"/>
      <c r="AB358" s="74"/>
      <c r="AC358" s="74"/>
      <c r="AD358" s="74"/>
      <c r="AE358" s="74"/>
      <c r="AF358" s="74"/>
      <c r="AG358" s="74"/>
      <c r="AH358" s="74"/>
      <c r="AI358" s="74"/>
      <c r="AJ358" s="74"/>
      <c r="AK358" s="74"/>
      <c r="AL358" s="74"/>
      <c r="AM358" s="73"/>
      <c r="AN358" s="74"/>
      <c r="AO358" s="74"/>
      <c r="AP358" s="74"/>
      <c r="AQ358" s="74"/>
      <c r="AR358" s="74"/>
      <c r="AS358" s="74"/>
      <c r="AT358" s="74"/>
      <c r="AU358" s="74"/>
      <c r="AV358" s="74"/>
      <c r="AW358" s="74"/>
      <c r="AX358" s="74"/>
      <c r="AY358" s="74"/>
      <c r="AZ358" s="74"/>
      <c r="BA358" s="74"/>
      <c r="BB358" s="74"/>
      <c r="BC358" s="74"/>
      <c r="BD358" s="74"/>
      <c r="BE358" s="74"/>
      <c r="BF358" s="74"/>
      <c r="BG358" s="73"/>
      <c r="BH358" s="74"/>
      <c r="BI358" s="74"/>
      <c r="BJ358" s="74"/>
      <c r="BK358" s="74"/>
      <c r="BL358" s="74">
        <v>227.1</v>
      </c>
      <c r="BM358" s="74">
        <v>227.1</v>
      </c>
      <c r="BN358" s="74">
        <v>32.864570000000001</v>
      </c>
      <c r="BO358" s="74">
        <f>BN358/BM358*100</f>
        <v>14.471409070893879</v>
      </c>
      <c r="BP358" s="74"/>
      <c r="BQ358" s="74"/>
      <c r="BR358" s="74"/>
      <c r="BS358" s="73"/>
      <c r="BT358" s="74"/>
      <c r="BU358" s="74"/>
      <c r="BV358" s="74"/>
      <c r="BW358" s="73"/>
      <c r="BX358" s="74"/>
      <c r="BY358" s="74"/>
      <c r="BZ358" s="74"/>
      <c r="CA358" s="73"/>
      <c r="CB358" s="74"/>
      <c r="CC358" s="74"/>
      <c r="CD358" s="74"/>
      <c r="CE358" s="73"/>
    </row>
    <row r="359" spans="1:83" x14ac:dyDescent="0.25">
      <c r="A359" s="16" t="s">
        <v>250</v>
      </c>
      <c r="B359" s="77">
        <f t="shared" si="305"/>
        <v>567.70000000000005</v>
      </c>
      <c r="C359" s="77">
        <f t="shared" si="306"/>
        <v>567.70000000000005</v>
      </c>
      <c r="D359" s="77">
        <f t="shared" si="307"/>
        <v>567.70000000000005</v>
      </c>
      <c r="E359" s="77"/>
      <c r="F359" s="77">
        <f t="shared" si="308"/>
        <v>82.045360000000002</v>
      </c>
      <c r="G359" s="74">
        <f>F359/C359*100</f>
        <v>14.452238858552052</v>
      </c>
      <c r="H359" s="74"/>
      <c r="I359" s="74"/>
      <c r="J359" s="74"/>
      <c r="K359" s="74"/>
      <c r="L359" s="74"/>
      <c r="M359" s="74"/>
      <c r="N359" s="74"/>
      <c r="O359" s="73"/>
      <c r="P359" s="74"/>
      <c r="Q359" s="74"/>
      <c r="R359" s="74"/>
      <c r="S359" s="74"/>
      <c r="T359" s="74"/>
      <c r="U359" s="74"/>
      <c r="V359" s="74"/>
      <c r="W359" s="73"/>
      <c r="X359" s="74"/>
      <c r="Y359" s="74"/>
      <c r="Z359" s="74"/>
      <c r="AA359" s="74"/>
      <c r="AB359" s="74"/>
      <c r="AC359" s="74"/>
      <c r="AD359" s="74"/>
      <c r="AE359" s="74"/>
      <c r="AF359" s="74"/>
      <c r="AG359" s="74"/>
      <c r="AH359" s="74"/>
      <c r="AI359" s="74"/>
      <c r="AJ359" s="74"/>
      <c r="AK359" s="74"/>
      <c r="AL359" s="74"/>
      <c r="AM359" s="73"/>
      <c r="AN359" s="74"/>
      <c r="AO359" s="74"/>
      <c r="AP359" s="74"/>
      <c r="AQ359" s="74"/>
      <c r="AR359" s="74"/>
      <c r="AS359" s="74"/>
      <c r="AT359" s="74"/>
      <c r="AU359" s="74"/>
      <c r="AV359" s="74"/>
      <c r="AW359" s="74"/>
      <c r="AX359" s="74"/>
      <c r="AY359" s="74"/>
      <c r="AZ359" s="74"/>
      <c r="BA359" s="74"/>
      <c r="BB359" s="74"/>
      <c r="BC359" s="74"/>
      <c r="BD359" s="74"/>
      <c r="BE359" s="74"/>
      <c r="BF359" s="74"/>
      <c r="BG359" s="73"/>
      <c r="BH359" s="74"/>
      <c r="BI359" s="74"/>
      <c r="BJ359" s="74"/>
      <c r="BK359" s="74"/>
      <c r="BL359" s="74">
        <v>567.70000000000005</v>
      </c>
      <c r="BM359" s="74">
        <v>567.70000000000005</v>
      </c>
      <c r="BN359" s="74">
        <v>82.045360000000002</v>
      </c>
      <c r="BO359" s="74">
        <f>BN359/BM359*100</f>
        <v>14.452238858552052</v>
      </c>
      <c r="BP359" s="74"/>
      <c r="BQ359" s="74"/>
      <c r="BR359" s="74"/>
      <c r="BS359" s="73"/>
      <c r="BT359" s="74"/>
      <c r="BU359" s="74"/>
      <c r="BV359" s="74"/>
      <c r="BW359" s="73"/>
      <c r="BX359" s="74"/>
      <c r="BY359" s="74"/>
      <c r="BZ359" s="74"/>
      <c r="CA359" s="73"/>
      <c r="CB359" s="74"/>
      <c r="CC359" s="74"/>
      <c r="CD359" s="74"/>
      <c r="CE359" s="73"/>
    </row>
    <row r="360" spans="1:83" x14ac:dyDescent="0.25">
      <c r="A360" s="16" t="s">
        <v>360</v>
      </c>
      <c r="B360" s="77">
        <f t="shared" si="305"/>
        <v>0</v>
      </c>
      <c r="C360" s="77">
        <f t="shared" si="306"/>
        <v>0</v>
      </c>
      <c r="D360" s="77">
        <f t="shared" si="307"/>
        <v>0</v>
      </c>
      <c r="E360" s="77"/>
      <c r="F360" s="77">
        <f t="shared" si="308"/>
        <v>0</v>
      </c>
      <c r="G360" s="74"/>
      <c r="H360" s="74"/>
      <c r="I360" s="74"/>
      <c r="J360" s="74"/>
      <c r="K360" s="74"/>
      <c r="L360" s="74"/>
      <c r="M360" s="74"/>
      <c r="N360" s="74"/>
      <c r="O360" s="73"/>
      <c r="P360" s="74"/>
      <c r="Q360" s="74"/>
      <c r="R360" s="74"/>
      <c r="S360" s="74"/>
      <c r="T360" s="74"/>
      <c r="U360" s="74"/>
      <c r="V360" s="74"/>
      <c r="W360" s="73"/>
      <c r="X360" s="74"/>
      <c r="Y360" s="74"/>
      <c r="Z360" s="74"/>
      <c r="AA360" s="74"/>
      <c r="AB360" s="74"/>
      <c r="AC360" s="74"/>
      <c r="AD360" s="74"/>
      <c r="AE360" s="74"/>
      <c r="AF360" s="74"/>
      <c r="AG360" s="74"/>
      <c r="AH360" s="74"/>
      <c r="AI360" s="74"/>
      <c r="AJ360" s="74"/>
      <c r="AK360" s="74"/>
      <c r="AL360" s="74"/>
      <c r="AM360" s="73"/>
      <c r="AN360" s="74"/>
      <c r="AO360" s="74"/>
      <c r="AP360" s="74"/>
      <c r="AQ360" s="74"/>
      <c r="AR360" s="74"/>
      <c r="AS360" s="74"/>
      <c r="AT360" s="74"/>
      <c r="AU360" s="74"/>
      <c r="AV360" s="74"/>
      <c r="AW360" s="74"/>
      <c r="AX360" s="74"/>
      <c r="AY360" s="74"/>
      <c r="AZ360" s="74"/>
      <c r="BA360" s="74"/>
      <c r="BB360" s="74"/>
      <c r="BC360" s="74"/>
      <c r="BD360" s="74"/>
      <c r="BE360" s="74"/>
      <c r="BF360" s="74"/>
      <c r="BG360" s="73"/>
      <c r="BH360" s="74"/>
      <c r="BI360" s="74"/>
      <c r="BJ360" s="74"/>
      <c r="BK360" s="74"/>
      <c r="BL360" s="74"/>
      <c r="BM360" s="74"/>
      <c r="BN360" s="74"/>
      <c r="BO360" s="74"/>
      <c r="BP360" s="74"/>
      <c r="BQ360" s="74"/>
      <c r="BR360" s="74"/>
      <c r="BS360" s="73"/>
      <c r="BT360" s="74"/>
      <c r="BU360" s="74"/>
      <c r="BV360" s="74"/>
      <c r="BW360" s="73"/>
      <c r="BX360" s="74"/>
      <c r="BY360" s="74"/>
      <c r="BZ360" s="74"/>
      <c r="CA360" s="73"/>
      <c r="CB360" s="74"/>
      <c r="CC360" s="74"/>
      <c r="CD360" s="74"/>
      <c r="CE360" s="73"/>
    </row>
    <row r="361" spans="1:83" s="5" customFormat="1" ht="31.5" x14ac:dyDescent="0.25">
      <c r="A361" s="80" t="s">
        <v>248</v>
      </c>
      <c r="B361" s="76">
        <f t="shared" si="305"/>
        <v>298998.50000000006</v>
      </c>
      <c r="C361" s="76">
        <f t="shared" si="306"/>
        <v>309533.5</v>
      </c>
      <c r="D361" s="76">
        <f t="shared" si="307"/>
        <v>309533.5</v>
      </c>
      <c r="E361" s="76"/>
      <c r="F361" s="76">
        <f t="shared" si="308"/>
        <v>59127.090580000004</v>
      </c>
      <c r="G361" s="72">
        <f>F361/C361*100</f>
        <v>19.102000455524202</v>
      </c>
      <c r="H361" s="72">
        <f>SUM(H362:H373)</f>
        <v>4400.1000000000004</v>
      </c>
      <c r="I361" s="72">
        <f>SUM(I362:I373)</f>
        <v>16720.900000000001</v>
      </c>
      <c r="J361" s="72">
        <f>SUM(J362:J373)</f>
        <v>2729.46</v>
      </c>
      <c r="K361" s="72">
        <f>J361/I361*100</f>
        <v>16.323642866113666</v>
      </c>
      <c r="L361" s="72">
        <f>SUM(L362:L373)</f>
        <v>0</v>
      </c>
      <c r="M361" s="72">
        <f>SUM(M362:M373)</f>
        <v>17.600000000000001</v>
      </c>
      <c r="N361" s="72">
        <f>SUM(N362:N373)</f>
        <v>0</v>
      </c>
      <c r="O361" s="72"/>
      <c r="P361" s="72">
        <f>SUM(P362:P373)</f>
        <v>823.3</v>
      </c>
      <c r="Q361" s="72">
        <f>SUM(Q362:Q373)</f>
        <v>0</v>
      </c>
      <c r="R361" s="72">
        <f>SUM(R362:R373)</f>
        <v>0</v>
      </c>
      <c r="S361" s="72"/>
      <c r="T361" s="72">
        <f>SUM(T362:T373)</f>
        <v>132</v>
      </c>
      <c r="U361" s="72">
        <f>SUM(U362:U373)</f>
        <v>132</v>
      </c>
      <c r="V361" s="72">
        <f>SUM(V362:V373)</f>
        <v>15.05242</v>
      </c>
      <c r="W361" s="72">
        <f>V361/U361*100</f>
        <v>11.403348484848484</v>
      </c>
      <c r="X361" s="72">
        <f>SUM(X362:X373)</f>
        <v>61.7</v>
      </c>
      <c r="Y361" s="72">
        <f>SUM(Y362:Y373)</f>
        <v>52.8</v>
      </c>
      <c r="Z361" s="72">
        <f>SUM(Z362:Z373)</f>
        <v>9.8581200000000013</v>
      </c>
      <c r="AA361" s="72">
        <f>Z361/Y361*100</f>
        <v>18.670681818181823</v>
      </c>
      <c r="AB361" s="72">
        <f>SUM(AB362:AB373)</f>
        <v>1059.5</v>
      </c>
      <c r="AC361" s="72">
        <f>SUM(AC362:AC373)</f>
        <v>88.3</v>
      </c>
      <c r="AD361" s="72">
        <f>SUM(AD362:AD373)</f>
        <v>88.3</v>
      </c>
      <c r="AE361" s="72">
        <f>AD361/AC361*100</f>
        <v>100</v>
      </c>
      <c r="AF361" s="72">
        <f>SUM(AF362:AF373)</f>
        <v>35637.199999999997</v>
      </c>
      <c r="AG361" s="72">
        <f>SUM(AG362:AG373)</f>
        <v>35637.199999999997</v>
      </c>
      <c r="AH361" s="72">
        <f>SUM(AH362:AH373)</f>
        <v>6877</v>
      </c>
      <c r="AI361" s="72">
        <f>AH361/AG361*100</f>
        <v>19.29725118696194</v>
      </c>
      <c r="AJ361" s="72">
        <f>SUM(AJ362:AJ373)</f>
        <v>226964.1</v>
      </c>
      <c r="AK361" s="72">
        <f>SUM(AK362:AK373)</f>
        <v>226964.1</v>
      </c>
      <c r="AL361" s="72">
        <f>SUM(AL362:AL373)</f>
        <v>42700</v>
      </c>
      <c r="AM361" s="72">
        <f>AL361/AK361*100</f>
        <v>18.813548045704142</v>
      </c>
      <c r="AN361" s="72">
        <f>SUM(AN362:AN373)</f>
        <v>657.2</v>
      </c>
      <c r="AO361" s="72">
        <f>SUM(AO362:AO373)</f>
        <v>657.2</v>
      </c>
      <c r="AP361" s="72">
        <f>SUM(AP362:AP373)</f>
        <v>132.92215999999999</v>
      </c>
      <c r="AQ361" s="71">
        <f>AP361/AO361*100</f>
        <v>20.22552647595861</v>
      </c>
      <c r="AR361" s="72">
        <f t="shared" ref="AR361" si="331">SUM(AR362:AR373)</f>
        <v>0</v>
      </c>
      <c r="AS361" s="72">
        <f t="shared" ref="AS361:BF361" si="332">SUM(AS362:AS373)</f>
        <v>0</v>
      </c>
      <c r="AT361" s="72">
        <f t="shared" si="332"/>
        <v>0</v>
      </c>
      <c r="AU361" s="72">
        <f t="shared" si="332"/>
        <v>0</v>
      </c>
      <c r="AV361" s="72">
        <f t="shared" ref="AV361" si="333">SUM(AV362:AV373)</f>
        <v>657.2</v>
      </c>
      <c r="AW361" s="72">
        <f t="shared" si="332"/>
        <v>657.2</v>
      </c>
      <c r="AX361" s="72">
        <f t="shared" si="332"/>
        <v>143.39725000000001</v>
      </c>
      <c r="AY361" s="72">
        <f t="shared" si="332"/>
        <v>21.819423311016433</v>
      </c>
      <c r="AZ361" s="72">
        <f t="shared" ref="AZ361" si="334">SUM(AZ362:AZ373)</f>
        <v>657.2</v>
      </c>
      <c r="BA361" s="72">
        <f t="shared" si="332"/>
        <v>657.2</v>
      </c>
      <c r="BB361" s="72">
        <f t="shared" si="332"/>
        <v>134.71514000000002</v>
      </c>
      <c r="BC361" s="72">
        <f t="shared" si="332"/>
        <v>20.498347534996959</v>
      </c>
      <c r="BD361" s="72">
        <f t="shared" ref="BD361" si="335">SUM(BD362:BD373)</f>
        <v>1144.5</v>
      </c>
      <c r="BE361" s="72">
        <f t="shared" si="332"/>
        <v>1144.5</v>
      </c>
      <c r="BF361" s="72">
        <f t="shared" si="332"/>
        <v>286.2</v>
      </c>
      <c r="BG361" s="72">
        <f>BF361/BE361*100</f>
        <v>25.006553079947576</v>
      </c>
      <c r="BH361" s="72">
        <f t="shared" ref="BH361" si="336">SUM(BH362:BH373)</f>
        <v>0</v>
      </c>
      <c r="BI361" s="72">
        <f t="shared" ref="BI361:BN361" si="337">SUM(BI362:BI373)</f>
        <v>0</v>
      </c>
      <c r="BJ361" s="72">
        <f t="shared" si="337"/>
        <v>0</v>
      </c>
      <c r="BK361" s="72">
        <f t="shared" si="337"/>
        <v>0</v>
      </c>
      <c r="BL361" s="72">
        <v>2838.6</v>
      </c>
      <c r="BM361" s="72">
        <f t="shared" si="337"/>
        <v>2838.6</v>
      </c>
      <c r="BN361" s="72">
        <f t="shared" si="337"/>
        <v>424.25151</v>
      </c>
      <c r="BO361" s="71">
        <f>BN361/BM361*100</f>
        <v>14.945801099133377</v>
      </c>
      <c r="BP361" s="72">
        <f>SUM(BP362:BP373)</f>
        <v>23723</v>
      </c>
      <c r="BQ361" s="72">
        <f>SUM(BQ362:BQ373)</f>
        <v>23723</v>
      </c>
      <c r="BR361" s="72">
        <f>SUM(BR362:BR373)</f>
        <v>5585.9339800000007</v>
      </c>
      <c r="BS361" s="72">
        <f>BR361/BQ361*100</f>
        <v>23.546490663069598</v>
      </c>
      <c r="BT361" s="72">
        <f>SUM(BT362:BT373)</f>
        <v>229.4</v>
      </c>
      <c r="BU361" s="72">
        <f>SUM(BU362:BU373)</f>
        <v>229.4</v>
      </c>
      <c r="BV361" s="72">
        <f>SUM(BV362:BV373)</f>
        <v>0</v>
      </c>
      <c r="BW361" s="72">
        <f>BV361/BU361*100</f>
        <v>0</v>
      </c>
      <c r="BX361" s="72">
        <f>SUM(BX362:BX373)</f>
        <v>13.5</v>
      </c>
      <c r="BY361" s="72">
        <f>SUM(BY362:BY373)</f>
        <v>13.5</v>
      </c>
      <c r="BZ361" s="72">
        <f>SUM(BZ362:BZ373)</f>
        <v>0</v>
      </c>
      <c r="CA361" s="72">
        <f>BZ361/BY361*100</f>
        <v>0</v>
      </c>
      <c r="CB361" s="72"/>
      <c r="CC361" s="72"/>
      <c r="CD361" s="72"/>
      <c r="CE361" s="72"/>
    </row>
    <row r="362" spans="1:83" ht="23.25" customHeight="1" x14ac:dyDescent="0.25">
      <c r="A362" s="16" t="s">
        <v>192</v>
      </c>
      <c r="B362" s="77">
        <f t="shared" si="305"/>
        <v>296159.90000000008</v>
      </c>
      <c r="C362" s="77">
        <f t="shared" si="306"/>
        <v>306694.90000000002</v>
      </c>
      <c r="D362" s="77">
        <f t="shared" si="307"/>
        <v>306694.90000000002</v>
      </c>
      <c r="E362" s="77"/>
      <c r="F362" s="77">
        <f t="shared" si="308"/>
        <v>58702.839070000002</v>
      </c>
      <c r="G362" s="73">
        <f>F362/C362*100</f>
        <v>19.140467960178011</v>
      </c>
      <c r="H362" s="73">
        <v>4400.1000000000004</v>
      </c>
      <c r="I362" s="73">
        <v>16720.900000000001</v>
      </c>
      <c r="J362" s="73">
        <v>2729.46</v>
      </c>
      <c r="K362" s="73">
        <f>J362/I362*100</f>
        <v>16.323642866113666</v>
      </c>
      <c r="L362" s="73"/>
      <c r="M362" s="73">
        <v>17.600000000000001</v>
      </c>
      <c r="N362" s="73">
        <v>0</v>
      </c>
      <c r="O362" s="73"/>
      <c r="P362" s="73">
        <v>823.3</v>
      </c>
      <c r="Q362" s="73"/>
      <c r="R362" s="73"/>
      <c r="S362" s="73"/>
      <c r="T362" s="73">
        <v>132</v>
      </c>
      <c r="U362" s="73">
        <v>132</v>
      </c>
      <c r="V362" s="73">
        <v>15.05242</v>
      </c>
      <c r="W362" s="73">
        <f>V362/U362*100</f>
        <v>11.403348484848484</v>
      </c>
      <c r="X362" s="73">
        <v>61.7</v>
      </c>
      <c r="Y362" s="73">
        <v>52.8</v>
      </c>
      <c r="Z362" s="73">
        <v>9.8581200000000013</v>
      </c>
      <c r="AA362" s="73">
        <f>Z362/Y362*100</f>
        <v>18.670681818181823</v>
      </c>
      <c r="AB362" s="73">
        <v>1059.5</v>
      </c>
      <c r="AC362" s="73">
        <v>88.3</v>
      </c>
      <c r="AD362" s="73">
        <v>88.3</v>
      </c>
      <c r="AE362" s="73">
        <f>AD362/AC362*100</f>
        <v>100</v>
      </c>
      <c r="AF362" s="73">
        <v>35637.199999999997</v>
      </c>
      <c r="AG362" s="73">
        <v>35637.199999999997</v>
      </c>
      <c r="AH362" s="73">
        <v>6877</v>
      </c>
      <c r="AI362" s="73">
        <f>AH362/AG362*100</f>
        <v>19.29725118696194</v>
      </c>
      <c r="AJ362" s="73">
        <v>226964.1</v>
      </c>
      <c r="AK362" s="73">
        <v>226964.1</v>
      </c>
      <c r="AL362" s="73">
        <v>42700</v>
      </c>
      <c r="AM362" s="73">
        <f>AL362/AK362*100</f>
        <v>18.813548045704142</v>
      </c>
      <c r="AN362" s="73">
        <v>657.2</v>
      </c>
      <c r="AO362" s="73">
        <v>657.2</v>
      </c>
      <c r="AP362" s="73">
        <v>132.92215999999999</v>
      </c>
      <c r="AQ362" s="74">
        <f>AP362/AO362*100</f>
        <v>20.22552647595861</v>
      </c>
      <c r="AR362" s="73"/>
      <c r="AS362" s="73"/>
      <c r="AT362" s="73"/>
      <c r="AU362" s="73"/>
      <c r="AV362" s="73">
        <v>657.2</v>
      </c>
      <c r="AW362" s="73">
        <v>657.2</v>
      </c>
      <c r="AX362" s="73">
        <v>143.39725000000001</v>
      </c>
      <c r="AY362" s="73">
        <f>AX362/AW362*100</f>
        <v>21.819423311016433</v>
      </c>
      <c r="AZ362" s="73">
        <v>657.2</v>
      </c>
      <c r="BA362" s="73">
        <v>657.2</v>
      </c>
      <c r="BB362" s="73">
        <v>134.71514000000002</v>
      </c>
      <c r="BC362" s="73">
        <f>BB362/BA362*100</f>
        <v>20.498347534996959</v>
      </c>
      <c r="BD362" s="73">
        <v>1144.5</v>
      </c>
      <c r="BE362" s="73">
        <v>1144.5</v>
      </c>
      <c r="BF362" s="73">
        <v>286.2</v>
      </c>
      <c r="BG362" s="73">
        <f>BF362/BE362*100</f>
        <v>25.006553079947576</v>
      </c>
      <c r="BH362" s="73">
        <v>0</v>
      </c>
      <c r="BI362" s="73">
        <v>0</v>
      </c>
      <c r="BJ362" s="73">
        <v>0</v>
      </c>
      <c r="BK362" s="73"/>
      <c r="BL362" s="73"/>
      <c r="BM362" s="73"/>
      <c r="BN362" s="73"/>
      <c r="BO362" s="74"/>
      <c r="BP362" s="73">
        <v>23723</v>
      </c>
      <c r="BQ362" s="73">
        <v>23723</v>
      </c>
      <c r="BR362" s="73">
        <v>5585.9339800000007</v>
      </c>
      <c r="BS362" s="73">
        <f>BR362/BQ362*100</f>
        <v>23.546490663069598</v>
      </c>
      <c r="BT362" s="73">
        <v>229.4</v>
      </c>
      <c r="BU362" s="73">
        <v>229.4</v>
      </c>
      <c r="BV362" s="73">
        <v>0</v>
      </c>
      <c r="BW362" s="73">
        <f>BV362/BU362*100</f>
        <v>0</v>
      </c>
      <c r="BX362" s="73">
        <v>13.5</v>
      </c>
      <c r="BY362" s="73">
        <v>13.5</v>
      </c>
      <c r="BZ362" s="73">
        <v>0</v>
      </c>
      <c r="CA362" s="73">
        <f>BZ362/BY362*100</f>
        <v>0</v>
      </c>
      <c r="CB362" s="73"/>
      <c r="CC362" s="73"/>
      <c r="CD362" s="73"/>
      <c r="CE362" s="73"/>
    </row>
    <row r="363" spans="1:83" x14ac:dyDescent="0.25">
      <c r="A363" s="16" t="s">
        <v>247</v>
      </c>
      <c r="B363" s="77">
        <f t="shared" si="305"/>
        <v>0</v>
      </c>
      <c r="C363" s="77">
        <f t="shared" si="306"/>
        <v>0</v>
      </c>
      <c r="D363" s="77">
        <f t="shared" si="307"/>
        <v>0</v>
      </c>
      <c r="E363" s="77"/>
      <c r="F363" s="77">
        <f t="shared" si="308"/>
        <v>0</v>
      </c>
      <c r="G363" s="74"/>
      <c r="H363" s="74"/>
      <c r="I363" s="74"/>
      <c r="J363" s="74"/>
      <c r="K363" s="74"/>
      <c r="L363" s="74"/>
      <c r="M363" s="74"/>
      <c r="N363" s="74"/>
      <c r="O363" s="74"/>
      <c r="P363" s="74"/>
      <c r="Q363" s="74"/>
      <c r="R363" s="74"/>
      <c r="S363" s="74"/>
      <c r="T363" s="74"/>
      <c r="U363" s="74"/>
      <c r="V363" s="74"/>
      <c r="W363" s="74"/>
      <c r="X363" s="74"/>
      <c r="Y363" s="74"/>
      <c r="Z363" s="74"/>
      <c r="AA363" s="73"/>
      <c r="AB363" s="74"/>
      <c r="AC363" s="74"/>
      <c r="AD363" s="74"/>
      <c r="AE363" s="73"/>
      <c r="AF363" s="74"/>
      <c r="AG363" s="74"/>
      <c r="AH363" s="74"/>
      <c r="AI363" s="73"/>
      <c r="AJ363" s="74"/>
      <c r="AK363" s="74"/>
      <c r="AL363" s="74"/>
      <c r="AM363" s="74"/>
      <c r="AN363" s="74"/>
      <c r="AO363" s="74"/>
      <c r="AP363" s="74"/>
      <c r="AQ363" s="74"/>
      <c r="AR363" s="74"/>
      <c r="AS363" s="74"/>
      <c r="AT363" s="74"/>
      <c r="AU363" s="74"/>
      <c r="AV363" s="74"/>
      <c r="AW363" s="74"/>
      <c r="AX363" s="74"/>
      <c r="AY363" s="74"/>
      <c r="AZ363" s="74"/>
      <c r="BA363" s="74"/>
      <c r="BB363" s="74"/>
      <c r="BC363" s="74"/>
      <c r="BD363" s="74"/>
      <c r="BE363" s="74"/>
      <c r="BF363" s="74"/>
      <c r="BG363" s="74"/>
      <c r="BH363" s="74"/>
      <c r="BI363" s="74"/>
      <c r="BJ363" s="74"/>
      <c r="BK363" s="74"/>
      <c r="BL363" s="74"/>
      <c r="BM363" s="74"/>
      <c r="BN363" s="74"/>
      <c r="BO363" s="74"/>
      <c r="BP363" s="74"/>
      <c r="BQ363" s="74"/>
      <c r="BR363" s="74"/>
      <c r="BS363" s="74"/>
      <c r="BT363" s="74"/>
      <c r="BU363" s="74"/>
      <c r="BV363" s="74"/>
      <c r="BW363" s="73"/>
      <c r="BX363" s="74"/>
      <c r="BY363" s="74"/>
      <c r="BZ363" s="74"/>
      <c r="CA363" s="73"/>
      <c r="CB363" s="74"/>
      <c r="CC363" s="74"/>
      <c r="CD363" s="74"/>
      <c r="CE363" s="73"/>
    </row>
    <row r="364" spans="1:83" x14ac:dyDescent="0.25">
      <c r="A364" s="16" t="s">
        <v>464</v>
      </c>
      <c r="B364" s="77">
        <f t="shared" si="305"/>
        <v>227.1</v>
      </c>
      <c r="C364" s="77">
        <f t="shared" si="306"/>
        <v>227.1</v>
      </c>
      <c r="D364" s="77">
        <f t="shared" si="307"/>
        <v>227.1</v>
      </c>
      <c r="E364" s="77"/>
      <c r="F364" s="77">
        <f t="shared" si="308"/>
        <v>32.864570000000001</v>
      </c>
      <c r="G364" s="74">
        <f>F364/C364*100</f>
        <v>14.471409070893879</v>
      </c>
      <c r="H364" s="74"/>
      <c r="I364" s="74"/>
      <c r="J364" s="74"/>
      <c r="K364" s="74"/>
      <c r="L364" s="74"/>
      <c r="M364" s="74"/>
      <c r="N364" s="74"/>
      <c r="O364" s="74"/>
      <c r="P364" s="74"/>
      <c r="Q364" s="74"/>
      <c r="R364" s="74"/>
      <c r="S364" s="74"/>
      <c r="T364" s="74"/>
      <c r="U364" s="74"/>
      <c r="V364" s="74"/>
      <c r="W364" s="74"/>
      <c r="X364" s="74"/>
      <c r="Y364" s="74"/>
      <c r="Z364" s="74"/>
      <c r="AA364" s="73"/>
      <c r="AB364" s="74"/>
      <c r="AC364" s="74"/>
      <c r="AD364" s="74"/>
      <c r="AE364" s="73"/>
      <c r="AF364" s="74"/>
      <c r="AG364" s="74"/>
      <c r="AH364" s="74"/>
      <c r="AI364" s="73"/>
      <c r="AJ364" s="74"/>
      <c r="AK364" s="74"/>
      <c r="AL364" s="74"/>
      <c r="AM364" s="74"/>
      <c r="AN364" s="74"/>
      <c r="AO364" s="74"/>
      <c r="AP364" s="74"/>
      <c r="AQ364" s="74"/>
      <c r="AR364" s="74"/>
      <c r="AS364" s="74"/>
      <c r="AT364" s="74"/>
      <c r="AU364" s="74"/>
      <c r="AV364" s="74"/>
      <c r="AW364" s="74"/>
      <c r="AX364" s="74"/>
      <c r="AY364" s="74"/>
      <c r="AZ364" s="74"/>
      <c r="BA364" s="74"/>
      <c r="BB364" s="74"/>
      <c r="BC364" s="74"/>
      <c r="BD364" s="74"/>
      <c r="BE364" s="74"/>
      <c r="BF364" s="74"/>
      <c r="BG364" s="74"/>
      <c r="BH364" s="74"/>
      <c r="BI364" s="74"/>
      <c r="BJ364" s="74"/>
      <c r="BK364" s="74"/>
      <c r="BL364" s="74">
        <v>227.1</v>
      </c>
      <c r="BM364" s="74">
        <v>227.1</v>
      </c>
      <c r="BN364" s="74">
        <v>32.864570000000001</v>
      </c>
      <c r="BO364" s="74">
        <f>BN364/BM364*100</f>
        <v>14.471409070893879</v>
      </c>
      <c r="BP364" s="74"/>
      <c r="BQ364" s="74"/>
      <c r="BR364" s="74"/>
      <c r="BS364" s="74"/>
      <c r="BT364" s="74"/>
      <c r="BU364" s="74"/>
      <c r="BV364" s="74"/>
      <c r="BW364" s="73"/>
      <c r="BX364" s="74"/>
      <c r="BY364" s="74"/>
      <c r="BZ364" s="74"/>
      <c r="CA364" s="73"/>
      <c r="CB364" s="74"/>
      <c r="CC364" s="74"/>
      <c r="CD364" s="74"/>
      <c r="CE364" s="73"/>
    </row>
    <row r="365" spans="1:83" x14ac:dyDescent="0.25">
      <c r="A365" s="16" t="s">
        <v>465</v>
      </c>
      <c r="B365" s="77">
        <f t="shared" si="305"/>
        <v>227.1</v>
      </c>
      <c r="C365" s="77">
        <f t="shared" si="306"/>
        <v>227.1</v>
      </c>
      <c r="D365" s="77">
        <f t="shared" si="307"/>
        <v>227.1</v>
      </c>
      <c r="E365" s="77"/>
      <c r="F365" s="77">
        <f t="shared" si="308"/>
        <v>19.823740000000001</v>
      </c>
      <c r="G365" s="74">
        <f>F365/C365*100</f>
        <v>8.7290797005724361</v>
      </c>
      <c r="H365" s="74"/>
      <c r="I365" s="74"/>
      <c r="J365" s="74"/>
      <c r="K365" s="74"/>
      <c r="L365" s="74"/>
      <c r="M365" s="74"/>
      <c r="N365" s="74"/>
      <c r="O365" s="74"/>
      <c r="P365" s="74"/>
      <c r="Q365" s="74"/>
      <c r="R365" s="74"/>
      <c r="S365" s="74"/>
      <c r="T365" s="74"/>
      <c r="U365" s="74"/>
      <c r="V365" s="74"/>
      <c r="W365" s="74"/>
      <c r="X365" s="74"/>
      <c r="Y365" s="74"/>
      <c r="Z365" s="74"/>
      <c r="AA365" s="73"/>
      <c r="AB365" s="74"/>
      <c r="AC365" s="74"/>
      <c r="AD365" s="74"/>
      <c r="AE365" s="73"/>
      <c r="AF365" s="74"/>
      <c r="AG365" s="74"/>
      <c r="AH365" s="74"/>
      <c r="AI365" s="73"/>
      <c r="AJ365" s="74"/>
      <c r="AK365" s="74"/>
      <c r="AL365" s="74"/>
      <c r="AM365" s="74"/>
      <c r="AN365" s="74"/>
      <c r="AO365" s="74"/>
      <c r="AP365" s="74"/>
      <c r="AQ365" s="74"/>
      <c r="AR365" s="74"/>
      <c r="AS365" s="74"/>
      <c r="AT365" s="74"/>
      <c r="AU365" s="74"/>
      <c r="AV365" s="74"/>
      <c r="AW365" s="74"/>
      <c r="AX365" s="74"/>
      <c r="AY365" s="74"/>
      <c r="AZ365" s="74"/>
      <c r="BA365" s="74"/>
      <c r="BB365" s="74"/>
      <c r="BC365" s="74"/>
      <c r="BD365" s="74"/>
      <c r="BE365" s="74"/>
      <c r="BF365" s="74"/>
      <c r="BG365" s="74"/>
      <c r="BH365" s="74"/>
      <c r="BI365" s="74"/>
      <c r="BJ365" s="74"/>
      <c r="BK365" s="74"/>
      <c r="BL365" s="74">
        <v>227.1</v>
      </c>
      <c r="BM365" s="74">
        <v>227.1</v>
      </c>
      <c r="BN365" s="74">
        <v>19.823740000000001</v>
      </c>
      <c r="BO365" s="74">
        <f>BN365/BM365*100</f>
        <v>8.7290797005724361</v>
      </c>
      <c r="BP365" s="74"/>
      <c r="BQ365" s="74"/>
      <c r="BR365" s="74"/>
      <c r="BS365" s="74"/>
      <c r="BT365" s="74"/>
      <c r="BU365" s="74"/>
      <c r="BV365" s="74"/>
      <c r="BW365" s="73"/>
      <c r="BX365" s="74"/>
      <c r="BY365" s="74"/>
      <c r="BZ365" s="74"/>
      <c r="CA365" s="73"/>
      <c r="CB365" s="74"/>
      <c r="CC365" s="74"/>
      <c r="CD365" s="74"/>
      <c r="CE365" s="73"/>
    </row>
    <row r="366" spans="1:83" x14ac:dyDescent="0.25">
      <c r="A366" s="16" t="s">
        <v>466</v>
      </c>
      <c r="B366" s="77">
        <f t="shared" si="305"/>
        <v>227.1</v>
      </c>
      <c r="C366" s="77">
        <f t="shared" si="306"/>
        <v>227.1</v>
      </c>
      <c r="D366" s="77">
        <f t="shared" si="307"/>
        <v>227.1</v>
      </c>
      <c r="E366" s="77"/>
      <c r="F366" s="77">
        <f t="shared" si="308"/>
        <v>32.864570000000001</v>
      </c>
      <c r="G366" s="74">
        <f>F366/C366*100</f>
        <v>14.471409070893879</v>
      </c>
      <c r="H366" s="74"/>
      <c r="I366" s="74"/>
      <c r="J366" s="74"/>
      <c r="K366" s="74"/>
      <c r="L366" s="74"/>
      <c r="M366" s="74"/>
      <c r="N366" s="74"/>
      <c r="O366" s="74"/>
      <c r="P366" s="74"/>
      <c r="Q366" s="74"/>
      <c r="R366" s="74"/>
      <c r="S366" s="74"/>
      <c r="T366" s="74"/>
      <c r="U366" s="74"/>
      <c r="V366" s="74"/>
      <c r="W366" s="74"/>
      <c r="X366" s="74"/>
      <c r="Y366" s="74"/>
      <c r="Z366" s="74"/>
      <c r="AA366" s="73"/>
      <c r="AB366" s="74"/>
      <c r="AC366" s="74"/>
      <c r="AD366" s="74"/>
      <c r="AE366" s="73"/>
      <c r="AF366" s="74"/>
      <c r="AG366" s="74"/>
      <c r="AH366" s="74"/>
      <c r="AI366" s="73"/>
      <c r="AJ366" s="74"/>
      <c r="AK366" s="74"/>
      <c r="AL366" s="74"/>
      <c r="AM366" s="74"/>
      <c r="AN366" s="74"/>
      <c r="AO366" s="74"/>
      <c r="AP366" s="74"/>
      <c r="AQ366" s="74"/>
      <c r="AR366" s="74"/>
      <c r="AS366" s="74"/>
      <c r="AT366" s="74"/>
      <c r="AU366" s="74"/>
      <c r="AV366" s="74"/>
      <c r="AW366" s="74"/>
      <c r="AX366" s="74"/>
      <c r="AY366" s="74"/>
      <c r="AZ366" s="74"/>
      <c r="BA366" s="74"/>
      <c r="BB366" s="74"/>
      <c r="BC366" s="74"/>
      <c r="BD366" s="74"/>
      <c r="BE366" s="74"/>
      <c r="BF366" s="74"/>
      <c r="BG366" s="74"/>
      <c r="BH366" s="74"/>
      <c r="BI366" s="74"/>
      <c r="BJ366" s="74"/>
      <c r="BK366" s="74"/>
      <c r="BL366" s="74">
        <v>227.1</v>
      </c>
      <c r="BM366" s="74">
        <v>227.1</v>
      </c>
      <c r="BN366" s="74">
        <v>32.864570000000001</v>
      </c>
      <c r="BO366" s="74">
        <f>BN366/BM366*100</f>
        <v>14.471409070893879</v>
      </c>
      <c r="BP366" s="74"/>
      <c r="BQ366" s="74"/>
      <c r="BR366" s="74"/>
      <c r="BS366" s="74"/>
      <c r="BT366" s="74"/>
      <c r="BU366" s="74"/>
      <c r="BV366" s="74"/>
      <c r="BW366" s="73"/>
      <c r="BX366" s="74"/>
      <c r="BY366" s="74"/>
      <c r="BZ366" s="74"/>
      <c r="CA366" s="73"/>
      <c r="CB366" s="74"/>
      <c r="CC366" s="74"/>
      <c r="CD366" s="74"/>
      <c r="CE366" s="73"/>
    </row>
    <row r="367" spans="1:83" x14ac:dyDescent="0.25">
      <c r="A367" s="16" t="s">
        <v>246</v>
      </c>
      <c r="B367" s="77">
        <f t="shared" si="305"/>
        <v>567.70000000000005</v>
      </c>
      <c r="C367" s="77">
        <f t="shared" si="306"/>
        <v>567.70000000000005</v>
      </c>
      <c r="D367" s="77">
        <f t="shared" si="307"/>
        <v>567.70000000000005</v>
      </c>
      <c r="E367" s="77"/>
      <c r="F367" s="77">
        <f t="shared" si="308"/>
        <v>108.64658</v>
      </c>
      <c r="G367" s="74">
        <f>F367/C367*100</f>
        <v>19.138027127003699</v>
      </c>
      <c r="H367" s="74"/>
      <c r="I367" s="74"/>
      <c r="J367" s="74"/>
      <c r="K367" s="74"/>
      <c r="L367" s="74"/>
      <c r="M367" s="74"/>
      <c r="N367" s="74"/>
      <c r="O367" s="74"/>
      <c r="P367" s="74"/>
      <c r="Q367" s="74"/>
      <c r="R367" s="74"/>
      <c r="S367" s="74"/>
      <c r="T367" s="74"/>
      <c r="U367" s="74"/>
      <c r="V367" s="74"/>
      <c r="W367" s="74"/>
      <c r="X367" s="74"/>
      <c r="Y367" s="74"/>
      <c r="Z367" s="74"/>
      <c r="AA367" s="73"/>
      <c r="AB367" s="74"/>
      <c r="AC367" s="74"/>
      <c r="AD367" s="74"/>
      <c r="AE367" s="73"/>
      <c r="AF367" s="74"/>
      <c r="AG367" s="74"/>
      <c r="AH367" s="74"/>
      <c r="AI367" s="73"/>
      <c r="AJ367" s="74"/>
      <c r="AK367" s="74"/>
      <c r="AL367" s="74"/>
      <c r="AM367" s="74"/>
      <c r="AN367" s="74"/>
      <c r="AO367" s="74"/>
      <c r="AP367" s="74"/>
      <c r="AQ367" s="74"/>
      <c r="AR367" s="74"/>
      <c r="AS367" s="74"/>
      <c r="AT367" s="74"/>
      <c r="AU367" s="74"/>
      <c r="AV367" s="74"/>
      <c r="AW367" s="74"/>
      <c r="AX367" s="74"/>
      <c r="AY367" s="74"/>
      <c r="AZ367" s="74"/>
      <c r="BA367" s="74"/>
      <c r="BB367" s="74"/>
      <c r="BC367" s="74"/>
      <c r="BD367" s="74"/>
      <c r="BE367" s="74"/>
      <c r="BF367" s="74"/>
      <c r="BG367" s="74"/>
      <c r="BH367" s="74"/>
      <c r="BI367" s="74"/>
      <c r="BJ367" s="74"/>
      <c r="BK367" s="74"/>
      <c r="BL367" s="74">
        <v>567.70000000000005</v>
      </c>
      <c r="BM367" s="74">
        <v>567.70000000000005</v>
      </c>
      <c r="BN367" s="74">
        <v>108.64658</v>
      </c>
      <c r="BO367" s="74">
        <f>BN367/BM367*100</f>
        <v>19.138027127003699</v>
      </c>
      <c r="BP367" s="74"/>
      <c r="BQ367" s="74"/>
      <c r="BR367" s="74"/>
      <c r="BS367" s="74"/>
      <c r="BT367" s="74"/>
      <c r="BU367" s="74"/>
      <c r="BV367" s="74"/>
      <c r="BW367" s="73"/>
      <c r="BX367" s="74"/>
      <c r="BY367" s="74"/>
      <c r="BZ367" s="74"/>
      <c r="CA367" s="73"/>
      <c r="CB367" s="74"/>
      <c r="CC367" s="74"/>
      <c r="CD367" s="74"/>
      <c r="CE367" s="73"/>
    </row>
    <row r="368" spans="1:83" x14ac:dyDescent="0.25">
      <c r="A368" s="16" t="s">
        <v>504</v>
      </c>
      <c r="B368" s="77">
        <f t="shared" si="305"/>
        <v>567.70000000000005</v>
      </c>
      <c r="C368" s="77">
        <f t="shared" si="306"/>
        <v>567.70000000000005</v>
      </c>
      <c r="D368" s="77">
        <f t="shared" si="307"/>
        <v>567.70000000000005</v>
      </c>
      <c r="E368" s="77"/>
      <c r="F368" s="77">
        <f t="shared" si="308"/>
        <v>82.161450000000002</v>
      </c>
      <c r="G368" s="74">
        <f>F368/C368*100</f>
        <v>14.472688039457459</v>
      </c>
      <c r="H368" s="74"/>
      <c r="I368" s="74"/>
      <c r="J368" s="74"/>
      <c r="K368" s="74"/>
      <c r="L368" s="74"/>
      <c r="M368" s="74"/>
      <c r="N368" s="74"/>
      <c r="O368" s="74"/>
      <c r="P368" s="74"/>
      <c r="Q368" s="74"/>
      <c r="R368" s="74"/>
      <c r="S368" s="74"/>
      <c r="T368" s="74"/>
      <c r="U368" s="74"/>
      <c r="V368" s="74"/>
      <c r="W368" s="74"/>
      <c r="X368" s="74"/>
      <c r="Y368" s="74"/>
      <c r="Z368" s="74"/>
      <c r="AA368" s="73"/>
      <c r="AB368" s="74"/>
      <c r="AC368" s="74"/>
      <c r="AD368" s="74"/>
      <c r="AE368" s="73"/>
      <c r="AF368" s="74"/>
      <c r="AG368" s="74"/>
      <c r="AH368" s="74"/>
      <c r="AI368" s="73"/>
      <c r="AJ368" s="74"/>
      <c r="AK368" s="74"/>
      <c r="AL368" s="74"/>
      <c r="AM368" s="74"/>
      <c r="AN368" s="74"/>
      <c r="AO368" s="74"/>
      <c r="AP368" s="74"/>
      <c r="AQ368" s="74"/>
      <c r="AR368" s="74"/>
      <c r="AS368" s="74"/>
      <c r="AT368" s="74"/>
      <c r="AU368" s="74"/>
      <c r="AV368" s="74"/>
      <c r="AW368" s="74"/>
      <c r="AX368" s="74"/>
      <c r="AY368" s="74"/>
      <c r="AZ368" s="74"/>
      <c r="BA368" s="74"/>
      <c r="BB368" s="74"/>
      <c r="BC368" s="74"/>
      <c r="BD368" s="74"/>
      <c r="BE368" s="74"/>
      <c r="BF368" s="74"/>
      <c r="BG368" s="74"/>
      <c r="BH368" s="74"/>
      <c r="BI368" s="74"/>
      <c r="BJ368" s="74"/>
      <c r="BK368" s="74"/>
      <c r="BL368" s="74">
        <v>567.70000000000005</v>
      </c>
      <c r="BM368" s="74">
        <v>567.70000000000005</v>
      </c>
      <c r="BN368" s="74">
        <v>82.161450000000002</v>
      </c>
      <c r="BO368" s="74">
        <f>BN368/BM368*100</f>
        <v>14.472688039457459</v>
      </c>
      <c r="BP368" s="74"/>
      <c r="BQ368" s="74"/>
      <c r="BR368" s="74"/>
      <c r="BS368" s="74"/>
      <c r="BT368" s="74"/>
      <c r="BU368" s="74"/>
      <c r="BV368" s="74"/>
      <c r="BW368" s="73"/>
      <c r="BX368" s="74"/>
      <c r="BY368" s="74"/>
      <c r="BZ368" s="74"/>
      <c r="CA368" s="73"/>
      <c r="CB368" s="74"/>
      <c r="CC368" s="74"/>
      <c r="CD368" s="74"/>
      <c r="CE368" s="73"/>
    </row>
    <row r="369" spans="1:83" x14ac:dyDescent="0.25">
      <c r="A369" s="16" t="s">
        <v>469</v>
      </c>
      <c r="B369" s="77">
        <f t="shared" si="305"/>
        <v>0</v>
      </c>
      <c r="C369" s="77">
        <f t="shared" si="306"/>
        <v>0</v>
      </c>
      <c r="D369" s="77">
        <f t="shared" si="307"/>
        <v>0</v>
      </c>
      <c r="E369" s="77"/>
      <c r="F369" s="77">
        <f t="shared" si="308"/>
        <v>0</v>
      </c>
      <c r="G369" s="74"/>
      <c r="H369" s="74"/>
      <c r="I369" s="74"/>
      <c r="J369" s="74"/>
      <c r="K369" s="74"/>
      <c r="L369" s="74"/>
      <c r="M369" s="74"/>
      <c r="N369" s="74"/>
      <c r="O369" s="74"/>
      <c r="P369" s="74"/>
      <c r="Q369" s="74"/>
      <c r="R369" s="74"/>
      <c r="S369" s="74"/>
      <c r="T369" s="74"/>
      <c r="U369" s="74"/>
      <c r="V369" s="74"/>
      <c r="W369" s="74"/>
      <c r="X369" s="74"/>
      <c r="Y369" s="74"/>
      <c r="Z369" s="74"/>
      <c r="AA369" s="73"/>
      <c r="AB369" s="74"/>
      <c r="AC369" s="74"/>
      <c r="AD369" s="74"/>
      <c r="AE369" s="73"/>
      <c r="AF369" s="74"/>
      <c r="AG369" s="74"/>
      <c r="AH369" s="74"/>
      <c r="AI369" s="73"/>
      <c r="AJ369" s="74"/>
      <c r="AK369" s="74"/>
      <c r="AL369" s="74"/>
      <c r="AM369" s="74"/>
      <c r="AN369" s="74"/>
      <c r="AO369" s="74"/>
      <c r="AP369" s="74"/>
      <c r="AQ369" s="74"/>
      <c r="AR369" s="74"/>
      <c r="AS369" s="74"/>
      <c r="AT369" s="74"/>
      <c r="AU369" s="74"/>
      <c r="AV369" s="74"/>
      <c r="AW369" s="74"/>
      <c r="AX369" s="74"/>
      <c r="AY369" s="74"/>
      <c r="AZ369" s="74"/>
      <c r="BA369" s="74"/>
      <c r="BB369" s="74"/>
      <c r="BC369" s="74"/>
      <c r="BD369" s="74"/>
      <c r="BE369" s="74"/>
      <c r="BF369" s="74"/>
      <c r="BG369" s="74"/>
      <c r="BH369" s="74"/>
      <c r="BI369" s="74"/>
      <c r="BJ369" s="74"/>
      <c r="BK369" s="74"/>
      <c r="BL369" s="74"/>
      <c r="BM369" s="74"/>
      <c r="BN369" s="74"/>
      <c r="BO369" s="74"/>
      <c r="BP369" s="74"/>
      <c r="BQ369" s="74"/>
      <c r="BR369" s="74"/>
      <c r="BS369" s="74"/>
      <c r="BT369" s="74"/>
      <c r="BU369" s="74"/>
      <c r="BV369" s="74"/>
      <c r="BW369" s="73"/>
      <c r="BX369" s="74"/>
      <c r="BY369" s="74"/>
      <c r="BZ369" s="74"/>
      <c r="CA369" s="73"/>
      <c r="CB369" s="74"/>
      <c r="CC369" s="74"/>
      <c r="CD369" s="74"/>
      <c r="CE369" s="73"/>
    </row>
    <row r="370" spans="1:83" x14ac:dyDescent="0.25">
      <c r="A370" s="16" t="s">
        <v>468</v>
      </c>
      <c r="B370" s="77">
        <f t="shared" si="305"/>
        <v>0</v>
      </c>
      <c r="C370" s="77">
        <f t="shared" si="306"/>
        <v>0</v>
      </c>
      <c r="D370" s="77">
        <f t="shared" si="307"/>
        <v>0</v>
      </c>
      <c r="E370" s="77"/>
      <c r="F370" s="77">
        <f t="shared" si="308"/>
        <v>0</v>
      </c>
      <c r="G370" s="74"/>
      <c r="H370" s="74"/>
      <c r="I370" s="74"/>
      <c r="J370" s="74"/>
      <c r="K370" s="74"/>
      <c r="L370" s="74"/>
      <c r="M370" s="74"/>
      <c r="N370" s="74"/>
      <c r="O370" s="74"/>
      <c r="P370" s="74"/>
      <c r="Q370" s="74"/>
      <c r="R370" s="74"/>
      <c r="S370" s="74"/>
      <c r="T370" s="74"/>
      <c r="U370" s="74"/>
      <c r="V370" s="74"/>
      <c r="W370" s="74"/>
      <c r="X370" s="74"/>
      <c r="Y370" s="74"/>
      <c r="Z370" s="74"/>
      <c r="AA370" s="73"/>
      <c r="AB370" s="74"/>
      <c r="AC370" s="74"/>
      <c r="AD370" s="74"/>
      <c r="AE370" s="73"/>
      <c r="AF370" s="74"/>
      <c r="AG370" s="74"/>
      <c r="AH370" s="74"/>
      <c r="AI370" s="73"/>
      <c r="AJ370" s="74"/>
      <c r="AK370" s="74"/>
      <c r="AL370" s="74"/>
      <c r="AM370" s="74"/>
      <c r="AN370" s="74"/>
      <c r="AO370" s="74"/>
      <c r="AP370" s="74"/>
      <c r="AQ370" s="74"/>
      <c r="AR370" s="74"/>
      <c r="AS370" s="74"/>
      <c r="AT370" s="74"/>
      <c r="AU370" s="74"/>
      <c r="AV370" s="74"/>
      <c r="AW370" s="74"/>
      <c r="AX370" s="74"/>
      <c r="AY370" s="74"/>
      <c r="AZ370" s="74"/>
      <c r="BA370" s="74"/>
      <c r="BB370" s="74"/>
      <c r="BC370" s="74"/>
      <c r="BD370" s="74"/>
      <c r="BE370" s="74"/>
      <c r="BF370" s="74"/>
      <c r="BG370" s="74"/>
      <c r="BH370" s="74"/>
      <c r="BI370" s="74"/>
      <c r="BJ370" s="74"/>
      <c r="BK370" s="74"/>
      <c r="BL370" s="74"/>
      <c r="BM370" s="74"/>
      <c r="BN370" s="74"/>
      <c r="BO370" s="74"/>
      <c r="BP370" s="74"/>
      <c r="BQ370" s="74"/>
      <c r="BR370" s="74"/>
      <c r="BS370" s="74"/>
      <c r="BT370" s="74"/>
      <c r="BU370" s="74"/>
      <c r="BV370" s="74"/>
      <c r="BW370" s="73"/>
      <c r="BX370" s="74"/>
      <c r="BY370" s="74"/>
      <c r="BZ370" s="74"/>
      <c r="CA370" s="73"/>
      <c r="CB370" s="74"/>
      <c r="CC370" s="74"/>
      <c r="CD370" s="74"/>
      <c r="CE370" s="73"/>
    </row>
    <row r="371" spans="1:83" x14ac:dyDescent="0.25">
      <c r="A371" s="16" t="s">
        <v>237</v>
      </c>
      <c r="B371" s="77">
        <f t="shared" si="305"/>
        <v>227.1</v>
      </c>
      <c r="C371" s="77">
        <f t="shared" si="306"/>
        <v>227.1</v>
      </c>
      <c r="D371" s="77">
        <f t="shared" si="307"/>
        <v>227.1</v>
      </c>
      <c r="E371" s="77"/>
      <c r="F371" s="77">
        <f t="shared" si="308"/>
        <v>32.864570000000001</v>
      </c>
      <c r="G371" s="74">
        <f t="shared" ref="G371:G384" si="338">F371/C371*100</f>
        <v>14.471409070893879</v>
      </c>
      <c r="H371" s="74"/>
      <c r="I371" s="74"/>
      <c r="J371" s="74"/>
      <c r="K371" s="74"/>
      <c r="L371" s="74"/>
      <c r="M371" s="74"/>
      <c r="N371" s="74"/>
      <c r="O371" s="74"/>
      <c r="P371" s="74"/>
      <c r="Q371" s="74"/>
      <c r="R371" s="74"/>
      <c r="S371" s="74"/>
      <c r="T371" s="74"/>
      <c r="U371" s="74"/>
      <c r="V371" s="74"/>
      <c r="W371" s="74"/>
      <c r="X371" s="74"/>
      <c r="Y371" s="74"/>
      <c r="Z371" s="74"/>
      <c r="AA371" s="73"/>
      <c r="AB371" s="74"/>
      <c r="AC371" s="74"/>
      <c r="AD371" s="74"/>
      <c r="AE371" s="73"/>
      <c r="AF371" s="74"/>
      <c r="AG371" s="74"/>
      <c r="AH371" s="74"/>
      <c r="AI371" s="73"/>
      <c r="AJ371" s="74"/>
      <c r="AK371" s="74"/>
      <c r="AL371" s="74"/>
      <c r="AM371" s="74"/>
      <c r="AN371" s="74"/>
      <c r="AO371" s="74"/>
      <c r="AP371" s="74"/>
      <c r="AQ371" s="74"/>
      <c r="AR371" s="74"/>
      <c r="AS371" s="74"/>
      <c r="AT371" s="74"/>
      <c r="AU371" s="74"/>
      <c r="AV371" s="74"/>
      <c r="AW371" s="74"/>
      <c r="AX371" s="74"/>
      <c r="AY371" s="74"/>
      <c r="AZ371" s="74"/>
      <c r="BA371" s="74"/>
      <c r="BB371" s="74"/>
      <c r="BC371" s="74"/>
      <c r="BD371" s="74"/>
      <c r="BE371" s="74"/>
      <c r="BF371" s="74"/>
      <c r="BG371" s="74"/>
      <c r="BH371" s="74"/>
      <c r="BI371" s="74"/>
      <c r="BJ371" s="74"/>
      <c r="BK371" s="74"/>
      <c r="BL371" s="74">
        <v>227.1</v>
      </c>
      <c r="BM371" s="74">
        <v>227.1</v>
      </c>
      <c r="BN371" s="74">
        <v>32.864570000000001</v>
      </c>
      <c r="BO371" s="74">
        <f>BN371/BM371*100</f>
        <v>14.471409070893879</v>
      </c>
      <c r="BP371" s="74"/>
      <c r="BQ371" s="74"/>
      <c r="BR371" s="74"/>
      <c r="BS371" s="74"/>
      <c r="BT371" s="74"/>
      <c r="BU371" s="74"/>
      <c r="BV371" s="74"/>
      <c r="BW371" s="73"/>
      <c r="BX371" s="74"/>
      <c r="BY371" s="74"/>
      <c r="BZ371" s="74"/>
      <c r="CA371" s="73"/>
      <c r="CB371" s="74"/>
      <c r="CC371" s="74"/>
      <c r="CD371" s="74"/>
      <c r="CE371" s="73"/>
    </row>
    <row r="372" spans="1:83" x14ac:dyDescent="0.25">
      <c r="A372" s="16" t="s">
        <v>281</v>
      </c>
      <c r="B372" s="77">
        <f t="shared" si="305"/>
        <v>567.70000000000005</v>
      </c>
      <c r="C372" s="77">
        <f t="shared" si="306"/>
        <v>567.70000000000005</v>
      </c>
      <c r="D372" s="77">
        <f t="shared" si="307"/>
        <v>567.70000000000005</v>
      </c>
      <c r="E372" s="77"/>
      <c r="F372" s="77">
        <f t="shared" si="308"/>
        <v>82.161460000000005</v>
      </c>
      <c r="G372" s="74">
        <f t="shared" si="338"/>
        <v>14.472689800951205</v>
      </c>
      <c r="H372" s="74"/>
      <c r="I372" s="74"/>
      <c r="J372" s="74"/>
      <c r="K372" s="74"/>
      <c r="L372" s="74"/>
      <c r="M372" s="74"/>
      <c r="N372" s="74"/>
      <c r="O372" s="74"/>
      <c r="P372" s="74"/>
      <c r="Q372" s="74"/>
      <c r="R372" s="74"/>
      <c r="S372" s="74"/>
      <c r="T372" s="74"/>
      <c r="U372" s="74"/>
      <c r="V372" s="74"/>
      <c r="W372" s="74"/>
      <c r="X372" s="74"/>
      <c r="Y372" s="74"/>
      <c r="Z372" s="74"/>
      <c r="AA372" s="73"/>
      <c r="AB372" s="74"/>
      <c r="AC372" s="74"/>
      <c r="AD372" s="74"/>
      <c r="AE372" s="73"/>
      <c r="AF372" s="74"/>
      <c r="AG372" s="74"/>
      <c r="AH372" s="74"/>
      <c r="AI372" s="73"/>
      <c r="AJ372" s="74"/>
      <c r="AK372" s="74"/>
      <c r="AL372" s="74"/>
      <c r="AM372" s="74"/>
      <c r="AN372" s="74"/>
      <c r="AO372" s="74"/>
      <c r="AP372" s="74"/>
      <c r="AQ372" s="74"/>
      <c r="AR372" s="74"/>
      <c r="AS372" s="74"/>
      <c r="AT372" s="74"/>
      <c r="AU372" s="74"/>
      <c r="AV372" s="74"/>
      <c r="AW372" s="74"/>
      <c r="AX372" s="74"/>
      <c r="AY372" s="74"/>
      <c r="AZ372" s="74"/>
      <c r="BA372" s="74"/>
      <c r="BB372" s="74"/>
      <c r="BC372" s="74"/>
      <c r="BD372" s="74"/>
      <c r="BE372" s="74"/>
      <c r="BF372" s="74"/>
      <c r="BG372" s="74"/>
      <c r="BH372" s="74"/>
      <c r="BI372" s="74"/>
      <c r="BJ372" s="74"/>
      <c r="BK372" s="74"/>
      <c r="BL372" s="74">
        <v>567.70000000000005</v>
      </c>
      <c r="BM372" s="74">
        <v>567.70000000000005</v>
      </c>
      <c r="BN372" s="74">
        <v>82.161460000000005</v>
      </c>
      <c r="BO372" s="74">
        <f>BN372/BM372*100</f>
        <v>14.472689800951205</v>
      </c>
      <c r="BP372" s="74"/>
      <c r="BQ372" s="74"/>
      <c r="BR372" s="74"/>
      <c r="BS372" s="74"/>
      <c r="BT372" s="74"/>
      <c r="BU372" s="74"/>
      <c r="BV372" s="74"/>
      <c r="BW372" s="73"/>
      <c r="BX372" s="74"/>
      <c r="BY372" s="74"/>
      <c r="BZ372" s="74"/>
      <c r="CA372" s="73"/>
      <c r="CB372" s="74"/>
      <c r="CC372" s="74"/>
      <c r="CD372" s="74"/>
      <c r="CE372" s="73"/>
    </row>
    <row r="373" spans="1:83" x14ac:dyDescent="0.25">
      <c r="A373" s="16" t="s">
        <v>467</v>
      </c>
      <c r="B373" s="77">
        <f t="shared" si="305"/>
        <v>227.1</v>
      </c>
      <c r="C373" s="77">
        <f t="shared" si="306"/>
        <v>227.1</v>
      </c>
      <c r="D373" s="77">
        <f t="shared" si="307"/>
        <v>227.1</v>
      </c>
      <c r="E373" s="77"/>
      <c r="F373" s="77">
        <f t="shared" si="308"/>
        <v>32.864570000000001</v>
      </c>
      <c r="G373" s="74">
        <f t="shared" si="338"/>
        <v>14.471409070893879</v>
      </c>
      <c r="H373" s="74"/>
      <c r="I373" s="74"/>
      <c r="J373" s="74"/>
      <c r="K373" s="74"/>
      <c r="L373" s="74"/>
      <c r="M373" s="74"/>
      <c r="N373" s="74"/>
      <c r="O373" s="73"/>
      <c r="P373" s="74"/>
      <c r="Q373" s="74"/>
      <c r="R373" s="74"/>
      <c r="S373" s="73"/>
      <c r="T373" s="74"/>
      <c r="U373" s="74"/>
      <c r="V373" s="74"/>
      <c r="W373" s="74"/>
      <c r="X373" s="74"/>
      <c r="Y373" s="74"/>
      <c r="Z373" s="74"/>
      <c r="AA373" s="73"/>
      <c r="AB373" s="74"/>
      <c r="AC373" s="74"/>
      <c r="AD373" s="74"/>
      <c r="AE373" s="73"/>
      <c r="AF373" s="74"/>
      <c r="AG373" s="74"/>
      <c r="AH373" s="74"/>
      <c r="AI373" s="73"/>
      <c r="AJ373" s="74"/>
      <c r="AK373" s="74"/>
      <c r="AL373" s="74"/>
      <c r="AM373" s="74"/>
      <c r="AN373" s="74"/>
      <c r="AO373" s="74"/>
      <c r="AP373" s="74"/>
      <c r="AQ373" s="74"/>
      <c r="AR373" s="74"/>
      <c r="AS373" s="74"/>
      <c r="AT373" s="74"/>
      <c r="AU373" s="74"/>
      <c r="AV373" s="74"/>
      <c r="AW373" s="74"/>
      <c r="AX373" s="74"/>
      <c r="AY373" s="74"/>
      <c r="AZ373" s="74"/>
      <c r="BA373" s="74"/>
      <c r="BB373" s="74"/>
      <c r="BC373" s="74"/>
      <c r="BD373" s="74"/>
      <c r="BE373" s="74"/>
      <c r="BF373" s="74"/>
      <c r="BG373" s="74"/>
      <c r="BH373" s="74"/>
      <c r="BI373" s="74"/>
      <c r="BJ373" s="74"/>
      <c r="BK373" s="74"/>
      <c r="BL373" s="74">
        <v>227.1</v>
      </c>
      <c r="BM373" s="74">
        <v>227.1</v>
      </c>
      <c r="BN373" s="74">
        <v>32.864570000000001</v>
      </c>
      <c r="BO373" s="74">
        <f>BN373/BM373*100</f>
        <v>14.471409070893879</v>
      </c>
      <c r="BP373" s="74"/>
      <c r="BQ373" s="74"/>
      <c r="BR373" s="74"/>
      <c r="BS373" s="74"/>
      <c r="BT373" s="74"/>
      <c r="BU373" s="74"/>
      <c r="BV373" s="74"/>
      <c r="BW373" s="73"/>
      <c r="BX373" s="74"/>
      <c r="BY373" s="74"/>
      <c r="BZ373" s="74"/>
      <c r="CA373" s="73"/>
      <c r="CB373" s="74"/>
      <c r="CC373" s="74"/>
      <c r="CD373" s="74"/>
      <c r="CE373" s="73"/>
    </row>
    <row r="374" spans="1:83" s="5" customFormat="1" ht="31.5" x14ac:dyDescent="0.25">
      <c r="A374" s="80" t="s">
        <v>245</v>
      </c>
      <c r="B374" s="76">
        <f t="shared" si="305"/>
        <v>362844.5</v>
      </c>
      <c r="C374" s="76">
        <f t="shared" si="306"/>
        <v>388246.10000000003</v>
      </c>
      <c r="D374" s="76">
        <f t="shared" si="307"/>
        <v>388246.10000000003</v>
      </c>
      <c r="E374" s="76"/>
      <c r="F374" s="76">
        <f t="shared" si="308"/>
        <v>65865.053020000007</v>
      </c>
      <c r="G374" s="72">
        <f t="shared" si="338"/>
        <v>16.964768743330584</v>
      </c>
      <c r="H374" s="72">
        <f>SUM(H375:H382)</f>
        <v>3035.4</v>
      </c>
      <c r="I374" s="72">
        <f>SUM(I375:I382)</f>
        <v>31169.9</v>
      </c>
      <c r="J374" s="72">
        <f>SUM(J375:J382)</f>
        <v>4729.64005</v>
      </c>
      <c r="K374" s="72">
        <f>J374/I374*100</f>
        <v>15.173741494197929</v>
      </c>
      <c r="L374" s="72">
        <f>SUM(L375:L382)</f>
        <v>65</v>
      </c>
      <c r="M374" s="72">
        <f>SUM(M375:M382)</f>
        <v>97.9</v>
      </c>
      <c r="N374" s="72">
        <f>SUM(N375:N382)</f>
        <v>12.989700000000001</v>
      </c>
      <c r="O374" s="72">
        <f>N374/M374*100</f>
        <v>13.268335035750766</v>
      </c>
      <c r="P374" s="72">
        <f>SUM(P375:P382)</f>
        <v>496.3</v>
      </c>
      <c r="Q374" s="72">
        <f>SUM(Q375:Q382)</f>
        <v>0</v>
      </c>
      <c r="R374" s="72">
        <f>SUM(R375:R382)</f>
        <v>0</v>
      </c>
      <c r="S374" s="72"/>
      <c r="T374" s="72">
        <f>SUM(T375:T382)</f>
        <v>132</v>
      </c>
      <c r="U374" s="72">
        <f>SUM(U375:U382)</f>
        <v>132</v>
      </c>
      <c r="V374" s="72">
        <f>SUM(V375:V382)</f>
        <v>22.93262</v>
      </c>
      <c r="W374" s="72">
        <f>V374/U374*100</f>
        <v>17.37319696969697</v>
      </c>
      <c r="X374" s="72">
        <f>SUM(X375:X382)</f>
        <v>73.3</v>
      </c>
      <c r="Y374" s="72">
        <f>SUM(Y375:Y382)</f>
        <v>61.1</v>
      </c>
      <c r="Z374" s="72">
        <f>SUM(Z375:Z382)</f>
        <v>5.2643599999999999</v>
      </c>
      <c r="AA374" s="72">
        <f>Z374/Y374*100</f>
        <v>8.6159738134206219</v>
      </c>
      <c r="AB374" s="72">
        <f>SUM(AB375:AB382)</f>
        <v>2462.5</v>
      </c>
      <c r="AC374" s="72">
        <f>SUM(AC375:AC382)</f>
        <v>205.2</v>
      </c>
      <c r="AD374" s="72">
        <f>SUM(AD375:AD382)</f>
        <v>83.104929999999996</v>
      </c>
      <c r="AE374" s="72">
        <f>AD374/AC374*100</f>
        <v>40.499478557504872</v>
      </c>
      <c r="AF374" s="72">
        <f>SUM(AF375:AF382)</f>
        <v>31376.7</v>
      </c>
      <c r="AG374" s="72">
        <f>SUM(AG375:AG382)</f>
        <v>31376.7</v>
      </c>
      <c r="AH374" s="72">
        <f>SUM(AH375:AH382)</f>
        <v>6539.9412300000004</v>
      </c>
      <c r="AI374" s="72">
        <f>AH374/AG374*100</f>
        <v>20.843304840853243</v>
      </c>
      <c r="AJ374" s="72">
        <f>SUM(AJ375:AJ382)</f>
        <v>300015.09999999998</v>
      </c>
      <c r="AK374" s="72">
        <f>SUM(AK375:AK382)</f>
        <v>300015.09999999998</v>
      </c>
      <c r="AL374" s="72">
        <f>SUM(AL375:AL382)</f>
        <v>48784.506909999996</v>
      </c>
      <c r="AM374" s="72">
        <f>AL374/AK374*100</f>
        <v>16.260683848912937</v>
      </c>
      <c r="AN374" s="72">
        <f>SUM(AN375:AN382)</f>
        <v>657.2</v>
      </c>
      <c r="AO374" s="72">
        <f>SUM(AO375:AO382)</f>
        <v>657.2</v>
      </c>
      <c r="AP374" s="72">
        <f>SUM(AP375:AP382)</f>
        <v>54.300849999999997</v>
      </c>
      <c r="AQ374" s="71">
        <f>AP374/AO374*100</f>
        <v>8.2624543517954958</v>
      </c>
      <c r="AR374" s="72">
        <f t="shared" ref="AR374" si="339">SUM(AR375:AR382)</f>
        <v>0</v>
      </c>
      <c r="AS374" s="72">
        <f t="shared" ref="AS374:BF374" si="340">SUM(AS375:AS382)</f>
        <v>0</v>
      </c>
      <c r="AT374" s="72">
        <f t="shared" si="340"/>
        <v>0</v>
      </c>
      <c r="AU374" s="72">
        <f t="shared" si="340"/>
        <v>0</v>
      </c>
      <c r="AV374" s="72">
        <f t="shared" ref="AV374" si="341">SUM(AV375:AV382)</f>
        <v>657.2</v>
      </c>
      <c r="AW374" s="72">
        <f t="shared" si="340"/>
        <v>657.2</v>
      </c>
      <c r="AX374" s="72">
        <f t="shared" si="340"/>
        <v>80.633250000000004</v>
      </c>
      <c r="AY374" s="72">
        <f t="shared" si="340"/>
        <v>12.26921028606208</v>
      </c>
      <c r="AZ374" s="72">
        <f t="shared" ref="AZ374" si="342">SUM(AZ375:AZ382)</f>
        <v>657.2</v>
      </c>
      <c r="BA374" s="72">
        <f t="shared" si="340"/>
        <v>657.2</v>
      </c>
      <c r="BB374" s="72">
        <f t="shared" si="340"/>
        <v>74.490570000000005</v>
      </c>
      <c r="BC374" s="72">
        <f t="shared" si="340"/>
        <v>11.334535909920875</v>
      </c>
      <c r="BD374" s="72">
        <f t="shared" ref="BD374" si="343">SUM(BD375:BD382)</f>
        <v>1429.1</v>
      </c>
      <c r="BE374" s="72">
        <f t="shared" si="340"/>
        <v>1429.1</v>
      </c>
      <c r="BF374" s="72">
        <f t="shared" si="340"/>
        <v>357.3</v>
      </c>
      <c r="BG374" s="72">
        <f>BF374/BE374*100</f>
        <v>25.001749352739488</v>
      </c>
      <c r="BH374" s="72">
        <f t="shared" ref="BH374" si="344">SUM(BH375:BH382)</f>
        <v>0</v>
      </c>
      <c r="BI374" s="72">
        <f t="shared" ref="BI374:BN374" si="345">SUM(BI375:BI382)</f>
        <v>0</v>
      </c>
      <c r="BJ374" s="72">
        <f t="shared" si="345"/>
        <v>0</v>
      </c>
      <c r="BK374" s="72">
        <f t="shared" si="345"/>
        <v>0</v>
      </c>
      <c r="BL374" s="72">
        <v>2838.1</v>
      </c>
      <c r="BM374" s="72">
        <f t="shared" si="345"/>
        <v>2838.1</v>
      </c>
      <c r="BN374" s="72">
        <f t="shared" si="345"/>
        <v>444.28188</v>
      </c>
      <c r="BO374" s="71">
        <f>BN374/BM374*100</f>
        <v>15.654201049998239</v>
      </c>
      <c r="BP374" s="72">
        <f>SUM(BP375:BP382)</f>
        <v>18754</v>
      </c>
      <c r="BQ374" s="72">
        <f>SUM(BQ375:BQ382)</f>
        <v>18754</v>
      </c>
      <c r="BR374" s="72">
        <f>SUM(BR375:BR382)</f>
        <v>4675.6666699999996</v>
      </c>
      <c r="BS374" s="72">
        <f>BR374/BQ374*100</f>
        <v>24.931570171696702</v>
      </c>
      <c r="BT374" s="72">
        <f>SUM(BT375:BT382)</f>
        <v>180.4</v>
      </c>
      <c r="BU374" s="72">
        <f>SUM(BU375:BU382)</f>
        <v>180.4</v>
      </c>
      <c r="BV374" s="72">
        <f>SUM(BV375:BV382)</f>
        <v>0</v>
      </c>
      <c r="BW374" s="72">
        <f>BV374/BU374*100</f>
        <v>0</v>
      </c>
      <c r="BX374" s="72">
        <f>SUM(BX375:BX382)</f>
        <v>15</v>
      </c>
      <c r="BY374" s="72">
        <f>SUM(BY375:BY382)</f>
        <v>15</v>
      </c>
      <c r="BZ374" s="72">
        <f>SUM(BZ375:BZ382)</f>
        <v>0</v>
      </c>
      <c r="CA374" s="72">
        <f>BZ374/BY374*100</f>
        <v>0</v>
      </c>
      <c r="CB374" s="72"/>
      <c r="CC374" s="72"/>
      <c r="CD374" s="72"/>
      <c r="CE374" s="72"/>
    </row>
    <row r="375" spans="1:83" ht="18" customHeight="1" x14ac:dyDescent="0.25">
      <c r="A375" s="16" t="s">
        <v>191</v>
      </c>
      <c r="B375" s="77">
        <f t="shared" si="305"/>
        <v>360006.40000000002</v>
      </c>
      <c r="C375" s="77">
        <f t="shared" si="306"/>
        <v>385408.00000000006</v>
      </c>
      <c r="D375" s="77">
        <f t="shared" si="307"/>
        <v>385408.00000000006</v>
      </c>
      <c r="E375" s="77"/>
      <c r="F375" s="77">
        <f t="shared" si="308"/>
        <v>65420.771139999997</v>
      </c>
      <c r="G375" s="73">
        <f t="shared" si="338"/>
        <v>16.974419612462633</v>
      </c>
      <c r="H375" s="73">
        <v>3035.4</v>
      </c>
      <c r="I375" s="73">
        <v>31169.9</v>
      </c>
      <c r="J375" s="73">
        <v>4729.64005</v>
      </c>
      <c r="K375" s="73">
        <f>J375/I375*100</f>
        <v>15.173741494197929</v>
      </c>
      <c r="L375" s="73">
        <v>65</v>
      </c>
      <c r="M375" s="73">
        <v>97.9</v>
      </c>
      <c r="N375" s="73">
        <v>12.989700000000001</v>
      </c>
      <c r="O375" s="73">
        <f>N375/M375*100</f>
        <v>13.268335035750766</v>
      </c>
      <c r="P375" s="73">
        <v>496.3</v>
      </c>
      <c r="Q375" s="73"/>
      <c r="R375" s="73"/>
      <c r="S375" s="73"/>
      <c r="T375" s="73">
        <v>132</v>
      </c>
      <c r="U375" s="73">
        <v>132</v>
      </c>
      <c r="V375" s="73">
        <v>22.93262</v>
      </c>
      <c r="W375" s="73">
        <f>V375/U375*100</f>
        <v>17.37319696969697</v>
      </c>
      <c r="X375" s="73">
        <v>73.3</v>
      </c>
      <c r="Y375" s="73">
        <v>61.1</v>
      </c>
      <c r="Z375" s="73">
        <v>5.2643599999999999</v>
      </c>
      <c r="AA375" s="73">
        <f>Z375/Y375*100</f>
        <v>8.6159738134206219</v>
      </c>
      <c r="AB375" s="73">
        <v>2462.5</v>
      </c>
      <c r="AC375" s="73">
        <v>205.2</v>
      </c>
      <c r="AD375" s="73">
        <v>83.104929999999996</v>
      </c>
      <c r="AE375" s="73">
        <f>AD375/AC375*100</f>
        <v>40.499478557504872</v>
      </c>
      <c r="AF375" s="73">
        <v>31376.7</v>
      </c>
      <c r="AG375" s="73">
        <v>31376.7</v>
      </c>
      <c r="AH375" s="73">
        <v>6539.9412300000004</v>
      </c>
      <c r="AI375" s="73">
        <f>AH375/AG375*100</f>
        <v>20.843304840853243</v>
      </c>
      <c r="AJ375" s="73">
        <v>300015.09999999998</v>
      </c>
      <c r="AK375" s="73">
        <v>300015.09999999998</v>
      </c>
      <c r="AL375" s="73">
        <v>48784.506909999996</v>
      </c>
      <c r="AM375" s="73">
        <f>AL375/AK375*100</f>
        <v>16.260683848912937</v>
      </c>
      <c r="AN375" s="73">
        <v>657.2</v>
      </c>
      <c r="AO375" s="73">
        <v>657.2</v>
      </c>
      <c r="AP375" s="73">
        <v>54.300849999999997</v>
      </c>
      <c r="AQ375" s="74">
        <f>AP375/AO375*100</f>
        <v>8.2624543517954958</v>
      </c>
      <c r="AR375" s="73"/>
      <c r="AS375" s="73"/>
      <c r="AT375" s="73"/>
      <c r="AU375" s="73"/>
      <c r="AV375" s="73">
        <v>657.2</v>
      </c>
      <c r="AW375" s="73">
        <v>657.2</v>
      </c>
      <c r="AX375" s="73">
        <v>80.633250000000004</v>
      </c>
      <c r="AY375" s="73">
        <f>AX375/AW375*100</f>
        <v>12.26921028606208</v>
      </c>
      <c r="AZ375" s="73">
        <v>657.2</v>
      </c>
      <c r="BA375" s="73">
        <v>657.2</v>
      </c>
      <c r="BB375" s="73">
        <v>74.490570000000005</v>
      </c>
      <c r="BC375" s="73">
        <f>BB375/BA375*100</f>
        <v>11.334535909920875</v>
      </c>
      <c r="BD375" s="73">
        <v>1429.1</v>
      </c>
      <c r="BE375" s="73">
        <v>1429.1</v>
      </c>
      <c r="BF375" s="73">
        <v>357.3</v>
      </c>
      <c r="BG375" s="73">
        <f>BF375/BE375*100</f>
        <v>25.001749352739488</v>
      </c>
      <c r="BH375" s="73">
        <v>0</v>
      </c>
      <c r="BI375" s="73">
        <v>0</v>
      </c>
      <c r="BJ375" s="73">
        <v>0</v>
      </c>
      <c r="BK375" s="73"/>
      <c r="BL375" s="73"/>
      <c r="BM375" s="73"/>
      <c r="BN375" s="73"/>
      <c r="BO375" s="74"/>
      <c r="BP375" s="73">
        <v>18754</v>
      </c>
      <c r="BQ375" s="73">
        <v>18754</v>
      </c>
      <c r="BR375" s="73">
        <v>4675.6666699999996</v>
      </c>
      <c r="BS375" s="73">
        <f>BR375/BQ375*100</f>
        <v>24.931570171696702</v>
      </c>
      <c r="BT375" s="73">
        <v>180.4</v>
      </c>
      <c r="BU375" s="73">
        <v>180.4</v>
      </c>
      <c r="BV375" s="73">
        <v>0</v>
      </c>
      <c r="BW375" s="73">
        <f>BV375/BU375*100</f>
        <v>0</v>
      </c>
      <c r="BX375" s="73">
        <v>15</v>
      </c>
      <c r="BY375" s="73">
        <v>15</v>
      </c>
      <c r="BZ375" s="73">
        <v>0</v>
      </c>
      <c r="CA375" s="73">
        <f>BZ375/BY375*100</f>
        <v>0</v>
      </c>
      <c r="CB375" s="73"/>
      <c r="CC375" s="73"/>
      <c r="CD375" s="73"/>
      <c r="CE375" s="73"/>
    </row>
    <row r="376" spans="1:83" x14ac:dyDescent="0.25">
      <c r="A376" s="16" t="s">
        <v>509</v>
      </c>
      <c r="B376" s="77">
        <f t="shared" si="305"/>
        <v>1134.9000000000001</v>
      </c>
      <c r="C376" s="77">
        <f t="shared" si="306"/>
        <v>1134.9000000000001</v>
      </c>
      <c r="D376" s="77">
        <f t="shared" si="307"/>
        <v>1134.9000000000001</v>
      </c>
      <c r="E376" s="77"/>
      <c r="F376" s="77">
        <f t="shared" si="308"/>
        <v>194.95007999999999</v>
      </c>
      <c r="G376" s="74">
        <f t="shared" si="338"/>
        <v>17.177731958762884</v>
      </c>
      <c r="H376" s="74"/>
      <c r="I376" s="74"/>
      <c r="J376" s="74"/>
      <c r="K376" s="74"/>
      <c r="L376" s="74"/>
      <c r="M376" s="74"/>
      <c r="N376" s="74"/>
      <c r="O376" s="74"/>
      <c r="P376" s="74"/>
      <c r="Q376" s="74"/>
      <c r="R376" s="74"/>
      <c r="S376" s="74"/>
      <c r="T376" s="74"/>
      <c r="U376" s="74"/>
      <c r="V376" s="74"/>
      <c r="W376" s="73"/>
      <c r="X376" s="74"/>
      <c r="Y376" s="74"/>
      <c r="Z376" s="74"/>
      <c r="AA376" s="74"/>
      <c r="AB376" s="74"/>
      <c r="AC376" s="74"/>
      <c r="AD376" s="74"/>
      <c r="AE376" s="74"/>
      <c r="AF376" s="74"/>
      <c r="AG376" s="74"/>
      <c r="AH376" s="74"/>
      <c r="AI376" s="74"/>
      <c r="AJ376" s="74"/>
      <c r="AK376" s="74"/>
      <c r="AL376" s="74"/>
      <c r="AM376" s="73"/>
      <c r="AN376" s="74"/>
      <c r="AO376" s="74"/>
      <c r="AP376" s="74"/>
      <c r="AQ376" s="74"/>
      <c r="AR376" s="74"/>
      <c r="AS376" s="74"/>
      <c r="AT376" s="74"/>
      <c r="AU376" s="74"/>
      <c r="AV376" s="74"/>
      <c r="AW376" s="74"/>
      <c r="AX376" s="74"/>
      <c r="AY376" s="74"/>
      <c r="AZ376" s="74"/>
      <c r="BA376" s="74"/>
      <c r="BB376" s="74"/>
      <c r="BC376" s="74"/>
      <c r="BD376" s="74"/>
      <c r="BE376" s="74"/>
      <c r="BF376" s="74"/>
      <c r="BG376" s="73"/>
      <c r="BH376" s="74"/>
      <c r="BI376" s="74"/>
      <c r="BJ376" s="74"/>
      <c r="BK376" s="74"/>
      <c r="BL376" s="74">
        <v>1134.9000000000001</v>
      </c>
      <c r="BM376" s="74">
        <v>1134.9000000000001</v>
      </c>
      <c r="BN376" s="74">
        <v>194.95007999999999</v>
      </c>
      <c r="BO376" s="74">
        <f t="shared" ref="BO376:BO383" si="346">BN376/BM376*100</f>
        <v>17.177731958762884</v>
      </c>
      <c r="BP376" s="74"/>
      <c r="BQ376" s="74"/>
      <c r="BR376" s="74"/>
      <c r="BS376" s="73"/>
      <c r="BT376" s="74"/>
      <c r="BU376" s="74"/>
      <c r="BV376" s="74"/>
      <c r="BW376" s="73"/>
      <c r="BX376" s="74"/>
      <c r="BY376" s="74"/>
      <c r="BZ376" s="74"/>
      <c r="CA376" s="73"/>
      <c r="CB376" s="74"/>
      <c r="CC376" s="74"/>
      <c r="CD376" s="74"/>
      <c r="CE376" s="73"/>
    </row>
    <row r="377" spans="1:83" x14ac:dyDescent="0.25">
      <c r="A377" s="16" t="s">
        <v>293</v>
      </c>
      <c r="B377" s="77">
        <f t="shared" si="305"/>
        <v>567.70000000000005</v>
      </c>
      <c r="C377" s="77">
        <f t="shared" si="306"/>
        <v>567.70000000000005</v>
      </c>
      <c r="D377" s="77">
        <f t="shared" si="307"/>
        <v>567.70000000000005</v>
      </c>
      <c r="E377" s="77"/>
      <c r="F377" s="77">
        <f t="shared" si="308"/>
        <v>82.161469999999994</v>
      </c>
      <c r="G377" s="74">
        <f t="shared" si="338"/>
        <v>14.47269156244495</v>
      </c>
      <c r="H377" s="74"/>
      <c r="I377" s="74"/>
      <c r="J377" s="74"/>
      <c r="K377" s="74"/>
      <c r="L377" s="74"/>
      <c r="M377" s="74"/>
      <c r="N377" s="74"/>
      <c r="O377" s="74"/>
      <c r="P377" s="74"/>
      <c r="Q377" s="74"/>
      <c r="R377" s="74"/>
      <c r="S377" s="74"/>
      <c r="T377" s="74"/>
      <c r="U377" s="74"/>
      <c r="V377" s="74"/>
      <c r="W377" s="73"/>
      <c r="X377" s="74"/>
      <c r="Y377" s="74"/>
      <c r="Z377" s="74"/>
      <c r="AA377" s="74"/>
      <c r="AB377" s="74"/>
      <c r="AC377" s="74"/>
      <c r="AD377" s="74"/>
      <c r="AE377" s="74"/>
      <c r="AF377" s="74"/>
      <c r="AG377" s="74"/>
      <c r="AH377" s="74"/>
      <c r="AI377" s="74"/>
      <c r="AJ377" s="74"/>
      <c r="AK377" s="74"/>
      <c r="AL377" s="74"/>
      <c r="AM377" s="73"/>
      <c r="AN377" s="74"/>
      <c r="AO377" s="74"/>
      <c r="AP377" s="74"/>
      <c r="AQ377" s="74"/>
      <c r="AR377" s="74"/>
      <c r="AS377" s="74"/>
      <c r="AT377" s="74"/>
      <c r="AU377" s="74"/>
      <c r="AV377" s="74"/>
      <c r="AW377" s="74"/>
      <c r="AX377" s="74"/>
      <c r="AY377" s="74"/>
      <c r="AZ377" s="74"/>
      <c r="BA377" s="74"/>
      <c r="BB377" s="74"/>
      <c r="BC377" s="74"/>
      <c r="BD377" s="74"/>
      <c r="BE377" s="74"/>
      <c r="BF377" s="74"/>
      <c r="BG377" s="73"/>
      <c r="BH377" s="74"/>
      <c r="BI377" s="74"/>
      <c r="BJ377" s="74"/>
      <c r="BK377" s="74"/>
      <c r="BL377" s="74">
        <v>567.70000000000005</v>
      </c>
      <c r="BM377" s="74">
        <v>567.70000000000005</v>
      </c>
      <c r="BN377" s="74">
        <v>82.161469999999994</v>
      </c>
      <c r="BO377" s="74">
        <f t="shared" si="346"/>
        <v>14.47269156244495</v>
      </c>
      <c r="BP377" s="74"/>
      <c r="BQ377" s="74"/>
      <c r="BR377" s="74"/>
      <c r="BS377" s="73"/>
      <c r="BT377" s="74"/>
      <c r="BU377" s="74"/>
      <c r="BV377" s="74"/>
      <c r="BW377" s="73"/>
      <c r="BX377" s="74"/>
      <c r="BY377" s="74"/>
      <c r="BZ377" s="74"/>
      <c r="CA377" s="73"/>
      <c r="CB377" s="74"/>
      <c r="CC377" s="74"/>
      <c r="CD377" s="74"/>
      <c r="CE377" s="73"/>
    </row>
    <row r="378" spans="1:83" x14ac:dyDescent="0.25">
      <c r="A378" s="16" t="s">
        <v>505</v>
      </c>
      <c r="B378" s="77">
        <f t="shared" si="305"/>
        <v>227.1</v>
      </c>
      <c r="C378" s="77">
        <f t="shared" si="306"/>
        <v>227.1</v>
      </c>
      <c r="D378" s="77">
        <f t="shared" si="307"/>
        <v>227.1</v>
      </c>
      <c r="E378" s="77"/>
      <c r="F378" s="77">
        <f t="shared" si="308"/>
        <v>33.049459999999996</v>
      </c>
      <c r="G378" s="74">
        <f t="shared" si="338"/>
        <v>14.552822545134299</v>
      </c>
      <c r="H378" s="74"/>
      <c r="I378" s="74"/>
      <c r="J378" s="74"/>
      <c r="K378" s="74"/>
      <c r="L378" s="74"/>
      <c r="M378" s="74"/>
      <c r="N378" s="74"/>
      <c r="O378" s="74"/>
      <c r="P378" s="74"/>
      <c r="Q378" s="74"/>
      <c r="R378" s="74"/>
      <c r="S378" s="74"/>
      <c r="T378" s="74"/>
      <c r="U378" s="74"/>
      <c r="V378" s="74"/>
      <c r="W378" s="73"/>
      <c r="X378" s="74"/>
      <c r="Y378" s="74"/>
      <c r="Z378" s="74"/>
      <c r="AA378" s="74"/>
      <c r="AB378" s="74"/>
      <c r="AC378" s="74"/>
      <c r="AD378" s="74"/>
      <c r="AE378" s="74"/>
      <c r="AF378" s="74"/>
      <c r="AG378" s="74"/>
      <c r="AH378" s="74"/>
      <c r="AI378" s="74"/>
      <c r="AJ378" s="74"/>
      <c r="AK378" s="74"/>
      <c r="AL378" s="74"/>
      <c r="AM378" s="73"/>
      <c r="AN378" s="74"/>
      <c r="AO378" s="74"/>
      <c r="AP378" s="74"/>
      <c r="AQ378" s="74"/>
      <c r="AR378" s="74"/>
      <c r="AS378" s="74"/>
      <c r="AT378" s="74"/>
      <c r="AU378" s="74"/>
      <c r="AV378" s="74"/>
      <c r="AW378" s="74"/>
      <c r="AX378" s="74"/>
      <c r="AY378" s="74"/>
      <c r="AZ378" s="74"/>
      <c r="BA378" s="74"/>
      <c r="BB378" s="74"/>
      <c r="BC378" s="74"/>
      <c r="BD378" s="74"/>
      <c r="BE378" s="74"/>
      <c r="BF378" s="74"/>
      <c r="BG378" s="73"/>
      <c r="BH378" s="74"/>
      <c r="BI378" s="74"/>
      <c r="BJ378" s="74"/>
      <c r="BK378" s="74"/>
      <c r="BL378" s="74">
        <v>227.1</v>
      </c>
      <c r="BM378" s="74">
        <v>227.1</v>
      </c>
      <c r="BN378" s="74">
        <v>33.049459999999996</v>
      </c>
      <c r="BO378" s="74">
        <f t="shared" si="346"/>
        <v>14.552822545134299</v>
      </c>
      <c r="BP378" s="74"/>
      <c r="BQ378" s="74"/>
      <c r="BR378" s="74"/>
      <c r="BS378" s="73"/>
      <c r="BT378" s="74"/>
      <c r="BU378" s="74"/>
      <c r="BV378" s="74"/>
      <c r="BW378" s="73"/>
      <c r="BX378" s="74"/>
      <c r="BY378" s="74"/>
      <c r="BZ378" s="74"/>
      <c r="CA378" s="73"/>
      <c r="CB378" s="74"/>
      <c r="CC378" s="74"/>
      <c r="CD378" s="74"/>
      <c r="CE378" s="73"/>
    </row>
    <row r="379" spans="1:83" x14ac:dyDescent="0.25">
      <c r="A379" s="16" t="s">
        <v>244</v>
      </c>
      <c r="B379" s="77">
        <f t="shared" si="305"/>
        <v>227.1</v>
      </c>
      <c r="C379" s="77">
        <f t="shared" si="306"/>
        <v>227.1</v>
      </c>
      <c r="D379" s="77">
        <f t="shared" si="307"/>
        <v>227.1</v>
      </c>
      <c r="E379" s="77"/>
      <c r="F379" s="77">
        <f t="shared" si="308"/>
        <v>32.987949999999998</v>
      </c>
      <c r="G379" s="74">
        <f t="shared" si="338"/>
        <v>14.525737560546014</v>
      </c>
      <c r="H379" s="74"/>
      <c r="I379" s="74"/>
      <c r="J379" s="74"/>
      <c r="K379" s="74"/>
      <c r="L379" s="74"/>
      <c r="M379" s="74"/>
      <c r="N379" s="74"/>
      <c r="O379" s="74"/>
      <c r="P379" s="74"/>
      <c r="Q379" s="74"/>
      <c r="R379" s="74"/>
      <c r="S379" s="74"/>
      <c r="T379" s="74"/>
      <c r="U379" s="74"/>
      <c r="V379" s="74"/>
      <c r="W379" s="73"/>
      <c r="X379" s="74"/>
      <c r="Y379" s="74"/>
      <c r="Z379" s="74"/>
      <c r="AA379" s="74"/>
      <c r="AB379" s="74"/>
      <c r="AC379" s="74"/>
      <c r="AD379" s="74"/>
      <c r="AE379" s="74"/>
      <c r="AF379" s="74"/>
      <c r="AG379" s="74"/>
      <c r="AH379" s="74"/>
      <c r="AI379" s="74"/>
      <c r="AJ379" s="74"/>
      <c r="AK379" s="74"/>
      <c r="AL379" s="74"/>
      <c r="AM379" s="73"/>
      <c r="AN379" s="74"/>
      <c r="AO379" s="74"/>
      <c r="AP379" s="74"/>
      <c r="AQ379" s="74"/>
      <c r="AR379" s="74"/>
      <c r="AS379" s="74"/>
      <c r="AT379" s="74"/>
      <c r="AU379" s="74"/>
      <c r="AV379" s="74"/>
      <c r="AW379" s="74"/>
      <c r="AX379" s="74"/>
      <c r="AY379" s="74"/>
      <c r="AZ379" s="74"/>
      <c r="BA379" s="74"/>
      <c r="BB379" s="74"/>
      <c r="BC379" s="74"/>
      <c r="BD379" s="74"/>
      <c r="BE379" s="74"/>
      <c r="BF379" s="74"/>
      <c r="BG379" s="73"/>
      <c r="BH379" s="74"/>
      <c r="BI379" s="74"/>
      <c r="BJ379" s="74"/>
      <c r="BK379" s="74"/>
      <c r="BL379" s="74">
        <v>227.1</v>
      </c>
      <c r="BM379" s="74">
        <v>227.1</v>
      </c>
      <c r="BN379" s="74">
        <v>32.987949999999998</v>
      </c>
      <c r="BO379" s="74">
        <f t="shared" si="346"/>
        <v>14.525737560546014</v>
      </c>
      <c r="BP379" s="74"/>
      <c r="BQ379" s="74"/>
      <c r="BR379" s="74"/>
      <c r="BS379" s="73"/>
      <c r="BT379" s="74"/>
      <c r="BU379" s="74"/>
      <c r="BV379" s="74"/>
      <c r="BW379" s="73"/>
      <c r="BX379" s="74"/>
      <c r="BY379" s="74"/>
      <c r="BZ379" s="74"/>
      <c r="CA379" s="73"/>
      <c r="CB379" s="74"/>
      <c r="CC379" s="74"/>
      <c r="CD379" s="74"/>
      <c r="CE379" s="73"/>
    </row>
    <row r="380" spans="1:83" x14ac:dyDescent="0.25">
      <c r="A380" s="16" t="s">
        <v>325</v>
      </c>
      <c r="B380" s="77">
        <f t="shared" si="305"/>
        <v>227.1</v>
      </c>
      <c r="C380" s="77">
        <f t="shared" si="306"/>
        <v>227.1</v>
      </c>
      <c r="D380" s="77">
        <f t="shared" si="307"/>
        <v>227.1</v>
      </c>
      <c r="E380" s="77"/>
      <c r="F380" s="77">
        <f t="shared" si="308"/>
        <v>35.345230000000001</v>
      </c>
      <c r="G380" s="74">
        <f t="shared" si="338"/>
        <v>15.56372963452224</v>
      </c>
      <c r="H380" s="74"/>
      <c r="I380" s="74"/>
      <c r="J380" s="74"/>
      <c r="K380" s="74"/>
      <c r="L380" s="74"/>
      <c r="M380" s="74"/>
      <c r="N380" s="74"/>
      <c r="O380" s="74"/>
      <c r="P380" s="74"/>
      <c r="Q380" s="74"/>
      <c r="R380" s="74"/>
      <c r="S380" s="74"/>
      <c r="T380" s="74"/>
      <c r="U380" s="74"/>
      <c r="V380" s="74"/>
      <c r="W380" s="73"/>
      <c r="X380" s="74"/>
      <c r="Y380" s="74"/>
      <c r="Z380" s="74"/>
      <c r="AA380" s="74"/>
      <c r="AB380" s="74"/>
      <c r="AC380" s="74"/>
      <c r="AD380" s="74"/>
      <c r="AE380" s="74"/>
      <c r="AF380" s="74"/>
      <c r="AG380" s="74"/>
      <c r="AH380" s="74"/>
      <c r="AI380" s="74"/>
      <c r="AJ380" s="74"/>
      <c r="AK380" s="74"/>
      <c r="AL380" s="74"/>
      <c r="AM380" s="73"/>
      <c r="AN380" s="74"/>
      <c r="AO380" s="74"/>
      <c r="AP380" s="74"/>
      <c r="AQ380" s="74"/>
      <c r="AR380" s="74"/>
      <c r="AS380" s="74"/>
      <c r="AT380" s="74"/>
      <c r="AU380" s="74"/>
      <c r="AV380" s="74"/>
      <c r="AW380" s="74"/>
      <c r="AX380" s="74"/>
      <c r="AY380" s="74"/>
      <c r="AZ380" s="74"/>
      <c r="BA380" s="74"/>
      <c r="BB380" s="74"/>
      <c r="BC380" s="74"/>
      <c r="BD380" s="74"/>
      <c r="BE380" s="74"/>
      <c r="BF380" s="74"/>
      <c r="BG380" s="73"/>
      <c r="BH380" s="74"/>
      <c r="BI380" s="74"/>
      <c r="BJ380" s="74"/>
      <c r="BK380" s="74"/>
      <c r="BL380" s="74">
        <v>227.1</v>
      </c>
      <c r="BM380" s="74">
        <v>227.1</v>
      </c>
      <c r="BN380" s="74">
        <v>35.345230000000001</v>
      </c>
      <c r="BO380" s="74">
        <f t="shared" si="346"/>
        <v>15.56372963452224</v>
      </c>
      <c r="BP380" s="74"/>
      <c r="BQ380" s="74"/>
      <c r="BR380" s="74"/>
      <c r="BS380" s="73"/>
      <c r="BT380" s="74"/>
      <c r="BU380" s="74"/>
      <c r="BV380" s="74"/>
      <c r="BW380" s="73"/>
      <c r="BX380" s="74"/>
      <c r="BY380" s="74"/>
      <c r="BZ380" s="74"/>
      <c r="CA380" s="73"/>
      <c r="CB380" s="74"/>
      <c r="CC380" s="74"/>
      <c r="CD380" s="74"/>
      <c r="CE380" s="73"/>
    </row>
    <row r="381" spans="1:83" x14ac:dyDescent="0.25">
      <c r="A381" s="16" t="s">
        <v>471</v>
      </c>
      <c r="B381" s="77">
        <f t="shared" si="305"/>
        <v>227.1</v>
      </c>
      <c r="C381" s="77">
        <f t="shared" si="306"/>
        <v>227.1</v>
      </c>
      <c r="D381" s="77">
        <f t="shared" si="307"/>
        <v>227.1</v>
      </c>
      <c r="E381" s="77"/>
      <c r="F381" s="77">
        <f t="shared" si="308"/>
        <v>32.923099999999998</v>
      </c>
      <c r="G381" s="74">
        <f t="shared" si="338"/>
        <v>14.49718185821224</v>
      </c>
      <c r="H381" s="74"/>
      <c r="I381" s="74"/>
      <c r="J381" s="74"/>
      <c r="K381" s="74"/>
      <c r="L381" s="74"/>
      <c r="M381" s="74"/>
      <c r="N381" s="74"/>
      <c r="O381" s="74"/>
      <c r="P381" s="74"/>
      <c r="Q381" s="74"/>
      <c r="R381" s="74"/>
      <c r="S381" s="74"/>
      <c r="T381" s="74"/>
      <c r="U381" s="74"/>
      <c r="V381" s="74"/>
      <c r="W381" s="73"/>
      <c r="X381" s="74"/>
      <c r="Y381" s="74"/>
      <c r="Z381" s="74"/>
      <c r="AA381" s="74"/>
      <c r="AB381" s="74"/>
      <c r="AC381" s="74"/>
      <c r="AD381" s="74"/>
      <c r="AE381" s="74"/>
      <c r="AF381" s="74"/>
      <c r="AG381" s="74"/>
      <c r="AH381" s="74"/>
      <c r="AI381" s="74"/>
      <c r="AJ381" s="74"/>
      <c r="AK381" s="74"/>
      <c r="AL381" s="74"/>
      <c r="AM381" s="73"/>
      <c r="AN381" s="74"/>
      <c r="AO381" s="74"/>
      <c r="AP381" s="74"/>
      <c r="AQ381" s="74"/>
      <c r="AR381" s="74"/>
      <c r="AS381" s="74"/>
      <c r="AT381" s="74"/>
      <c r="AU381" s="74"/>
      <c r="AV381" s="74"/>
      <c r="AW381" s="74"/>
      <c r="AX381" s="74"/>
      <c r="AY381" s="74"/>
      <c r="AZ381" s="74"/>
      <c r="BA381" s="74"/>
      <c r="BB381" s="74"/>
      <c r="BC381" s="74"/>
      <c r="BD381" s="74"/>
      <c r="BE381" s="74"/>
      <c r="BF381" s="74"/>
      <c r="BG381" s="73"/>
      <c r="BH381" s="74"/>
      <c r="BI381" s="74"/>
      <c r="BJ381" s="74"/>
      <c r="BK381" s="74"/>
      <c r="BL381" s="74">
        <v>227.1</v>
      </c>
      <c r="BM381" s="74">
        <v>227.1</v>
      </c>
      <c r="BN381" s="74">
        <v>32.923099999999998</v>
      </c>
      <c r="BO381" s="74">
        <f t="shared" si="346"/>
        <v>14.49718185821224</v>
      </c>
      <c r="BP381" s="74"/>
      <c r="BQ381" s="74"/>
      <c r="BR381" s="74"/>
      <c r="BS381" s="73"/>
      <c r="BT381" s="74"/>
      <c r="BU381" s="74"/>
      <c r="BV381" s="74"/>
      <c r="BW381" s="73"/>
      <c r="BX381" s="74"/>
      <c r="BY381" s="74"/>
      <c r="BZ381" s="74"/>
      <c r="CA381" s="73"/>
      <c r="CB381" s="74"/>
      <c r="CC381" s="74"/>
      <c r="CD381" s="74"/>
      <c r="CE381" s="73"/>
    </row>
    <row r="382" spans="1:83" x14ac:dyDescent="0.25">
      <c r="A382" s="16" t="s">
        <v>472</v>
      </c>
      <c r="B382" s="77">
        <f t="shared" si="305"/>
        <v>227.1</v>
      </c>
      <c r="C382" s="77">
        <f t="shared" si="306"/>
        <v>227.1</v>
      </c>
      <c r="D382" s="77">
        <f t="shared" si="307"/>
        <v>227.1</v>
      </c>
      <c r="E382" s="77"/>
      <c r="F382" s="77">
        <f t="shared" si="308"/>
        <v>32.86459</v>
      </c>
      <c r="G382" s="74">
        <f t="shared" si="338"/>
        <v>14.471417877586967</v>
      </c>
      <c r="H382" s="74"/>
      <c r="I382" s="74"/>
      <c r="J382" s="74"/>
      <c r="K382" s="74"/>
      <c r="L382" s="74"/>
      <c r="M382" s="74"/>
      <c r="N382" s="74"/>
      <c r="O382" s="74"/>
      <c r="P382" s="74"/>
      <c r="Q382" s="74"/>
      <c r="R382" s="74"/>
      <c r="S382" s="74"/>
      <c r="T382" s="74"/>
      <c r="U382" s="74"/>
      <c r="V382" s="74"/>
      <c r="W382" s="73"/>
      <c r="X382" s="74"/>
      <c r="Y382" s="74"/>
      <c r="Z382" s="74"/>
      <c r="AA382" s="74"/>
      <c r="AB382" s="74"/>
      <c r="AC382" s="74"/>
      <c r="AD382" s="74"/>
      <c r="AE382" s="74"/>
      <c r="AF382" s="74"/>
      <c r="AG382" s="74"/>
      <c r="AH382" s="74"/>
      <c r="AI382" s="74"/>
      <c r="AJ382" s="74"/>
      <c r="AK382" s="74"/>
      <c r="AL382" s="74"/>
      <c r="AM382" s="73"/>
      <c r="AN382" s="74"/>
      <c r="AO382" s="74"/>
      <c r="AP382" s="74"/>
      <c r="AQ382" s="74"/>
      <c r="AR382" s="74"/>
      <c r="AS382" s="74"/>
      <c r="AT382" s="74"/>
      <c r="AU382" s="74"/>
      <c r="AV382" s="74"/>
      <c r="AW382" s="74"/>
      <c r="AX382" s="74"/>
      <c r="AY382" s="74"/>
      <c r="AZ382" s="74"/>
      <c r="BA382" s="74"/>
      <c r="BB382" s="74"/>
      <c r="BC382" s="74"/>
      <c r="BD382" s="74"/>
      <c r="BE382" s="74"/>
      <c r="BF382" s="74"/>
      <c r="BG382" s="73"/>
      <c r="BH382" s="74"/>
      <c r="BI382" s="74"/>
      <c r="BJ382" s="74"/>
      <c r="BK382" s="74"/>
      <c r="BL382" s="74">
        <v>227.1</v>
      </c>
      <c r="BM382" s="74">
        <v>227.1</v>
      </c>
      <c r="BN382" s="74">
        <v>32.86459</v>
      </c>
      <c r="BO382" s="74">
        <f t="shared" si="346"/>
        <v>14.471417877586967</v>
      </c>
      <c r="BP382" s="74"/>
      <c r="BQ382" s="74"/>
      <c r="BR382" s="74"/>
      <c r="BS382" s="73"/>
      <c r="BT382" s="74"/>
      <c r="BU382" s="74"/>
      <c r="BV382" s="74"/>
      <c r="BW382" s="73"/>
      <c r="BX382" s="74"/>
      <c r="BY382" s="74"/>
      <c r="BZ382" s="74"/>
      <c r="CA382" s="73"/>
      <c r="CB382" s="74"/>
      <c r="CC382" s="74"/>
      <c r="CD382" s="74"/>
      <c r="CE382" s="73"/>
    </row>
    <row r="383" spans="1:83" s="5" customFormat="1" ht="31.5" x14ac:dyDescent="0.25">
      <c r="A383" s="81" t="s">
        <v>185</v>
      </c>
      <c r="B383" s="76">
        <f t="shared" si="305"/>
        <v>4012857.6</v>
      </c>
      <c r="C383" s="76">
        <f t="shared" si="306"/>
        <v>4080310.2999999993</v>
      </c>
      <c r="D383" s="76">
        <f t="shared" si="307"/>
        <v>4080310.2999999993</v>
      </c>
      <c r="E383" s="76"/>
      <c r="F383" s="76">
        <f t="shared" si="308"/>
        <v>764245.58106999984</v>
      </c>
      <c r="G383" s="72">
        <f t="shared" si="338"/>
        <v>18.730084843547314</v>
      </c>
      <c r="H383" s="72">
        <f>SUM(H384:H389)</f>
        <v>36796.300000000003</v>
      </c>
      <c r="I383" s="72">
        <f>SUM(I384:I389)</f>
        <v>118228.8</v>
      </c>
      <c r="J383" s="72">
        <f>SUM(J384:J389)</f>
        <v>17785.71369</v>
      </c>
      <c r="K383" s="72">
        <f>J383/I383*100</f>
        <v>15.043469687588813</v>
      </c>
      <c r="L383" s="72">
        <f>SUM(L384:L389)</f>
        <v>585.6</v>
      </c>
      <c r="M383" s="72">
        <f>SUM(M384:M389)</f>
        <v>1396.8</v>
      </c>
      <c r="N383" s="72">
        <f>SUM(N384:N389)</f>
        <v>54.110620000000004</v>
      </c>
      <c r="O383" s="72">
        <f>N383/M383*100</f>
        <v>3.8738989117983964</v>
      </c>
      <c r="P383" s="72">
        <f>SUM(P384:P389)</f>
        <v>3594.7</v>
      </c>
      <c r="Q383" s="72">
        <f>SUM(Q384:Q389)</f>
        <v>3594.7</v>
      </c>
      <c r="R383" s="72">
        <f>SUM(R384:R389)</f>
        <v>175.21</v>
      </c>
      <c r="S383" s="72">
        <f>R383/Q383*100</f>
        <v>4.8741202325646098</v>
      </c>
      <c r="T383" s="72">
        <f>SUM(T384:T389)</f>
        <v>3763.7</v>
      </c>
      <c r="U383" s="72">
        <f>SUM(U384:U389)</f>
        <v>3763.7</v>
      </c>
      <c r="V383" s="72">
        <f>SUM(V384:V389)</f>
        <v>662.64258999999993</v>
      </c>
      <c r="W383" s="72">
        <f>V383/U383*100</f>
        <v>17.606147939527592</v>
      </c>
      <c r="X383" s="72">
        <f>SUM(X384:X389)</f>
        <v>2926.2</v>
      </c>
      <c r="Y383" s="72">
        <f>SUM(Y384:Y389)</f>
        <v>2538.1</v>
      </c>
      <c r="Z383" s="72">
        <f>SUM(Z384:Z389)</f>
        <v>415.77560999999997</v>
      </c>
      <c r="AA383" s="72">
        <f>Z383/Y383*100</f>
        <v>16.381372286355937</v>
      </c>
      <c r="AB383" s="72">
        <f>SUM(AB384:AB389)</f>
        <v>99591.5</v>
      </c>
      <c r="AC383" s="72">
        <f>SUM(AC384:AC389)</f>
        <v>84986.2</v>
      </c>
      <c r="AD383" s="72">
        <f>SUM(AD384:AD389)</f>
        <v>16786.25215</v>
      </c>
      <c r="AE383" s="72">
        <f>AD383/AC383*100</f>
        <v>19.7517386940468</v>
      </c>
      <c r="AF383" s="72">
        <f>SUM(AF384:AF389)</f>
        <v>1180164.2</v>
      </c>
      <c r="AG383" s="72">
        <f>SUM(AG384:AG389)</f>
        <v>1180164.2</v>
      </c>
      <c r="AH383" s="72">
        <f>SUM(AH384:AH389)</f>
        <v>225468.67043</v>
      </c>
      <c r="AI383" s="72">
        <f>AH383/AG383*100</f>
        <v>19.104855953942682</v>
      </c>
      <c r="AJ383" s="72">
        <f>SUM(AJ384:AJ389)</f>
        <v>2476254.6</v>
      </c>
      <c r="AK383" s="72">
        <f>SUM(AK384:AK389)</f>
        <v>2476254.6</v>
      </c>
      <c r="AL383" s="72">
        <f>SUM(AL384:AL389)</f>
        <v>456287.36907999997</v>
      </c>
      <c r="AM383" s="72">
        <f>AL383/AK383*100</f>
        <v>18.426512729345358</v>
      </c>
      <c r="AN383" s="72">
        <f>SUM(AN384:AN389)</f>
        <v>23512.3</v>
      </c>
      <c r="AO383" s="72">
        <f>SUM(AO384:AO389)</f>
        <v>23512.3</v>
      </c>
      <c r="AP383" s="72">
        <f>SUM(AP384:AP389)</f>
        <v>3644.0931700000001</v>
      </c>
      <c r="AQ383" s="71">
        <f>AP383/AO383*100</f>
        <v>15.498667378350905</v>
      </c>
      <c r="AR383" s="72">
        <f>SUM(AR384:AR389)</f>
        <v>56.2</v>
      </c>
      <c r="AS383" s="72">
        <f>SUM(AS384:AS389)</f>
        <v>258.60000000000002</v>
      </c>
      <c r="AT383" s="72">
        <f>SUM(AT384:AT389)</f>
        <v>9.6810700000000001</v>
      </c>
      <c r="AU383" s="72">
        <f>AT383/AS383*100</f>
        <v>3.7436465583913376</v>
      </c>
      <c r="AV383" s="72">
        <f t="shared" ref="AV383" si="347">SUM(AV384:AV389)</f>
        <v>7837.4</v>
      </c>
      <c r="AW383" s="72">
        <f t="shared" ref="AW383:BF383" si="348">SUM(AW384:AW389)</f>
        <v>7837.4</v>
      </c>
      <c r="AX383" s="72">
        <f t="shared" si="348"/>
        <v>1438.3908799999999</v>
      </c>
      <c r="AY383" s="72">
        <f t="shared" si="348"/>
        <v>18.35290887284048</v>
      </c>
      <c r="AZ383" s="72">
        <f t="shared" ref="AZ383" si="349">SUM(AZ384:AZ389)</f>
        <v>2351.1999999999998</v>
      </c>
      <c r="BA383" s="72">
        <f t="shared" si="348"/>
        <v>2351.1999999999998</v>
      </c>
      <c r="BB383" s="72">
        <f t="shared" si="348"/>
        <v>558.97438999999997</v>
      </c>
      <c r="BC383" s="72">
        <f t="shared" si="348"/>
        <v>23.774004338210275</v>
      </c>
      <c r="BD383" s="72">
        <f t="shared" ref="BD383" si="350">SUM(BD384:BD389)</f>
        <v>21086.1</v>
      </c>
      <c r="BE383" s="72">
        <f t="shared" si="348"/>
        <v>21086.1</v>
      </c>
      <c r="BF383" s="72">
        <f t="shared" si="348"/>
        <v>5271.6</v>
      </c>
      <c r="BG383" s="72">
        <f>BF383/BE383*100</f>
        <v>25.000355684550492</v>
      </c>
      <c r="BH383" s="72">
        <f>SUM(BH384:BH389)</f>
        <v>6269.9</v>
      </c>
      <c r="BI383" s="72">
        <f>SUM(BI384:BI389)</f>
        <v>6269.9</v>
      </c>
      <c r="BJ383" s="72">
        <f>SUM(BJ384:BJ389)</f>
        <v>955.08686999999998</v>
      </c>
      <c r="BK383" s="72">
        <f>BJ383/BI383*100</f>
        <v>15.23288840332382</v>
      </c>
      <c r="BL383" s="72">
        <v>5674.6</v>
      </c>
      <c r="BM383" s="72">
        <f>SUM(BM384:BM389)</f>
        <v>5674.6</v>
      </c>
      <c r="BN383" s="72">
        <f>SUM(BN384:BN389)</f>
        <v>750.70234000000005</v>
      </c>
      <c r="BO383" s="71">
        <f t="shared" si="346"/>
        <v>13.229167518415395</v>
      </c>
      <c r="BP383" s="72">
        <f>SUM(BP384:BP389)</f>
        <v>123103.3</v>
      </c>
      <c r="BQ383" s="72">
        <f>SUM(BQ384:BQ389)</f>
        <v>123103.3</v>
      </c>
      <c r="BR383" s="72">
        <f>SUM(BR384:BR389)</f>
        <v>30775.825000000001</v>
      </c>
      <c r="BS383" s="72">
        <f>BR383/BQ383*100</f>
        <v>25</v>
      </c>
      <c r="BT383" s="72">
        <f>SUM(BT384:BT389)</f>
        <v>17424.900000000001</v>
      </c>
      <c r="BU383" s="72">
        <f>SUM(BU384:BU389)</f>
        <v>17424.900000000001</v>
      </c>
      <c r="BV383" s="72">
        <f>SUM(BV384:BV389)</f>
        <v>3033.1029100000001</v>
      </c>
      <c r="BW383" s="72">
        <f>BV383/BU383*100</f>
        <v>17.406716308271495</v>
      </c>
      <c r="BX383" s="72">
        <f>SUM(BX384:BX389)</f>
        <v>297.39999999999998</v>
      </c>
      <c r="BY383" s="72">
        <f>SUM(BY384:BY389)</f>
        <v>297.39999999999998</v>
      </c>
      <c r="BZ383" s="72">
        <f>SUM(BZ384:BZ389)</f>
        <v>0</v>
      </c>
      <c r="CA383" s="72">
        <f>BZ383/BY383*100</f>
        <v>0</v>
      </c>
      <c r="CB383" s="72">
        <f>SUM(CB384:CB389)</f>
        <v>1567.5</v>
      </c>
      <c r="CC383" s="72">
        <f>SUM(CC384:CC389)</f>
        <v>1567.5</v>
      </c>
      <c r="CD383" s="72">
        <f>SUM(CD384:CD389)</f>
        <v>172.38027</v>
      </c>
      <c r="CE383" s="72">
        <f>CD383/CC383*100</f>
        <v>10.997146411483254</v>
      </c>
    </row>
    <row r="384" spans="1:83" ht="16.5" customHeight="1" x14ac:dyDescent="0.25">
      <c r="A384" s="16" t="s">
        <v>184</v>
      </c>
      <c r="B384" s="77">
        <f t="shared" si="305"/>
        <v>4007183</v>
      </c>
      <c r="C384" s="77">
        <f t="shared" si="306"/>
        <v>4074635.6999999993</v>
      </c>
      <c r="D384" s="77">
        <f t="shared" si="307"/>
        <v>4074635.6999999993</v>
      </c>
      <c r="E384" s="77"/>
      <c r="F384" s="77">
        <f t="shared" si="308"/>
        <v>763494.87872999988</v>
      </c>
      <c r="G384" s="73">
        <f t="shared" si="338"/>
        <v>18.737745775162182</v>
      </c>
      <c r="H384" s="73">
        <v>36796.300000000003</v>
      </c>
      <c r="I384" s="73">
        <v>118228.8</v>
      </c>
      <c r="J384" s="73">
        <v>17785.71369</v>
      </c>
      <c r="K384" s="73">
        <f>J384/I384*100</f>
        <v>15.043469687588813</v>
      </c>
      <c r="L384" s="73">
        <v>585.6</v>
      </c>
      <c r="M384" s="73">
        <v>1396.8</v>
      </c>
      <c r="N384" s="73">
        <v>54.110620000000004</v>
      </c>
      <c r="O384" s="73">
        <f>N384/M384*100</f>
        <v>3.8738989117983964</v>
      </c>
      <c r="P384" s="73">
        <v>3594.7</v>
      </c>
      <c r="Q384" s="73">
        <v>3594.7</v>
      </c>
      <c r="R384" s="73">
        <v>175.21</v>
      </c>
      <c r="S384" s="73">
        <f>R384/Q384*100</f>
        <v>4.8741202325646098</v>
      </c>
      <c r="T384" s="73">
        <v>3763.7</v>
      </c>
      <c r="U384" s="73">
        <v>3763.7</v>
      </c>
      <c r="V384" s="73">
        <v>662.64258999999993</v>
      </c>
      <c r="W384" s="73">
        <f>V384/U384*100</f>
        <v>17.606147939527592</v>
      </c>
      <c r="X384" s="73">
        <v>2926.2</v>
      </c>
      <c r="Y384" s="73">
        <v>2538.1</v>
      </c>
      <c r="Z384" s="73">
        <v>415.77560999999997</v>
      </c>
      <c r="AA384" s="73">
        <f>Z384/Y384*100</f>
        <v>16.381372286355937</v>
      </c>
      <c r="AB384" s="73">
        <v>99591.5</v>
      </c>
      <c r="AC384" s="73">
        <v>84986.2</v>
      </c>
      <c r="AD384" s="73">
        <v>16786.25215</v>
      </c>
      <c r="AE384" s="73">
        <f>AD384/AC384*100</f>
        <v>19.7517386940468</v>
      </c>
      <c r="AF384" s="73">
        <v>1180164.2</v>
      </c>
      <c r="AG384" s="73">
        <v>1180164.2</v>
      </c>
      <c r="AH384" s="73">
        <v>225468.67043</v>
      </c>
      <c r="AI384" s="73">
        <f>AH384/AG384*100</f>
        <v>19.104855953942682</v>
      </c>
      <c r="AJ384" s="73">
        <v>2476254.6</v>
      </c>
      <c r="AK384" s="73">
        <v>2476254.6</v>
      </c>
      <c r="AL384" s="73">
        <v>456287.36907999997</v>
      </c>
      <c r="AM384" s="73">
        <f>AL384/AK384*100</f>
        <v>18.426512729345358</v>
      </c>
      <c r="AN384" s="73">
        <v>23512.3</v>
      </c>
      <c r="AO384" s="73">
        <v>23512.3</v>
      </c>
      <c r="AP384" s="73">
        <v>3644.0931700000001</v>
      </c>
      <c r="AQ384" s="74">
        <f>AP384/AO384*100</f>
        <v>15.498667378350905</v>
      </c>
      <c r="AR384" s="73">
        <v>56.2</v>
      </c>
      <c r="AS384" s="73">
        <v>258.60000000000002</v>
      </c>
      <c r="AT384" s="73">
        <v>9.6810700000000001</v>
      </c>
      <c r="AU384" s="73">
        <f>AT384/AS384*100</f>
        <v>3.7436465583913376</v>
      </c>
      <c r="AV384" s="73">
        <v>7837.4</v>
      </c>
      <c r="AW384" s="73">
        <v>7837.4</v>
      </c>
      <c r="AX384" s="73">
        <v>1438.3908799999999</v>
      </c>
      <c r="AY384" s="73">
        <f>AX384/AW384*100</f>
        <v>18.35290887284048</v>
      </c>
      <c r="AZ384" s="73">
        <v>2351.1999999999998</v>
      </c>
      <c r="BA384" s="73">
        <v>2351.1999999999998</v>
      </c>
      <c r="BB384" s="73">
        <v>558.97438999999997</v>
      </c>
      <c r="BC384" s="73">
        <f>BB384/BA384*100</f>
        <v>23.774004338210275</v>
      </c>
      <c r="BD384" s="73">
        <v>21086.1</v>
      </c>
      <c r="BE384" s="73">
        <v>21086.1</v>
      </c>
      <c r="BF384" s="73">
        <v>5271.6</v>
      </c>
      <c r="BG384" s="73">
        <f>BF384/BE384*100</f>
        <v>25.000355684550492</v>
      </c>
      <c r="BH384" s="73">
        <v>6269.9</v>
      </c>
      <c r="BI384" s="73">
        <v>6269.9</v>
      </c>
      <c r="BJ384" s="73">
        <v>955.08686999999998</v>
      </c>
      <c r="BK384" s="73">
        <f>BJ384/BI384*100</f>
        <v>15.23288840332382</v>
      </c>
      <c r="BL384" s="73"/>
      <c r="BM384" s="73"/>
      <c r="BN384" s="73"/>
      <c r="BO384" s="74"/>
      <c r="BP384" s="73">
        <v>123103.3</v>
      </c>
      <c r="BQ384" s="73">
        <v>123103.3</v>
      </c>
      <c r="BR384" s="73">
        <v>30775.825000000001</v>
      </c>
      <c r="BS384" s="73">
        <f>BR384/BQ384*100</f>
        <v>25</v>
      </c>
      <c r="BT384" s="73">
        <v>17424.900000000001</v>
      </c>
      <c r="BU384" s="73">
        <v>17424.900000000001</v>
      </c>
      <c r="BV384" s="73">
        <v>3033.1029100000001</v>
      </c>
      <c r="BW384" s="73">
        <f>BV384/BU384*100</f>
        <v>17.406716308271495</v>
      </c>
      <c r="BX384" s="73">
        <v>297.39999999999998</v>
      </c>
      <c r="BY384" s="73">
        <v>297.39999999999998</v>
      </c>
      <c r="BZ384" s="73"/>
      <c r="CA384" s="73">
        <f>BZ384/BY384*100</f>
        <v>0</v>
      </c>
      <c r="CB384" s="73">
        <v>1567.5</v>
      </c>
      <c r="CC384" s="73">
        <v>1567.5</v>
      </c>
      <c r="CD384" s="73">
        <v>172.38027</v>
      </c>
      <c r="CE384" s="73">
        <f>CD384/CC384*100</f>
        <v>10.997146411483254</v>
      </c>
    </row>
    <row r="385" spans="1:83" x14ac:dyDescent="0.25">
      <c r="A385" s="10" t="s">
        <v>474</v>
      </c>
      <c r="B385" s="77">
        <f t="shared" si="305"/>
        <v>0</v>
      </c>
      <c r="C385" s="77">
        <f t="shared" si="306"/>
        <v>0</v>
      </c>
      <c r="D385" s="77">
        <f t="shared" si="307"/>
        <v>0</v>
      </c>
      <c r="E385" s="77"/>
      <c r="F385" s="77">
        <f t="shared" si="308"/>
        <v>0</v>
      </c>
      <c r="G385" s="73"/>
      <c r="H385" s="73"/>
      <c r="I385" s="73"/>
      <c r="J385" s="73"/>
      <c r="K385" s="73"/>
      <c r="L385" s="73"/>
      <c r="M385" s="73"/>
      <c r="N385" s="73"/>
      <c r="O385" s="73"/>
      <c r="P385" s="73"/>
      <c r="Q385" s="73"/>
      <c r="R385" s="73"/>
      <c r="S385" s="73"/>
      <c r="T385" s="73"/>
      <c r="U385" s="73"/>
      <c r="V385" s="73"/>
      <c r="W385" s="73"/>
      <c r="X385" s="73"/>
      <c r="Y385" s="73"/>
      <c r="Z385" s="73"/>
      <c r="AA385" s="73"/>
      <c r="AB385" s="73"/>
      <c r="AC385" s="73"/>
      <c r="AD385" s="73"/>
      <c r="AE385" s="73"/>
      <c r="AF385" s="73"/>
      <c r="AG385" s="73"/>
      <c r="AH385" s="73"/>
      <c r="AI385" s="73"/>
      <c r="AJ385" s="73"/>
      <c r="AK385" s="73"/>
      <c r="AL385" s="73"/>
      <c r="AM385" s="73"/>
      <c r="AN385" s="73"/>
      <c r="AO385" s="73"/>
      <c r="AP385" s="73"/>
      <c r="AQ385" s="74"/>
      <c r="AR385" s="73"/>
      <c r="AS385" s="73"/>
      <c r="AT385" s="73"/>
      <c r="AU385" s="73"/>
      <c r="AV385" s="73"/>
      <c r="AW385" s="73"/>
      <c r="AX385" s="73"/>
      <c r="AY385" s="73"/>
      <c r="AZ385" s="73"/>
      <c r="BA385" s="73"/>
      <c r="BB385" s="73"/>
      <c r="BC385" s="73"/>
      <c r="BD385" s="73"/>
      <c r="BE385" s="73"/>
      <c r="BF385" s="244"/>
      <c r="BG385" s="73"/>
      <c r="BH385" s="73"/>
      <c r="BI385" s="73"/>
      <c r="BJ385" s="73"/>
      <c r="BK385" s="73"/>
      <c r="BL385" s="73"/>
      <c r="BM385" s="73"/>
      <c r="BN385" s="73"/>
      <c r="BO385" s="74"/>
      <c r="BP385" s="73"/>
      <c r="BQ385" s="73"/>
      <c r="BR385" s="73"/>
      <c r="BS385" s="73"/>
      <c r="BT385" s="73"/>
      <c r="BU385" s="73"/>
      <c r="BV385" s="73"/>
      <c r="BW385" s="73"/>
      <c r="BX385" s="73"/>
      <c r="BY385" s="73"/>
      <c r="BZ385" s="73"/>
      <c r="CA385" s="73"/>
      <c r="CB385" s="73"/>
      <c r="CC385" s="73"/>
      <c r="CD385" s="73"/>
      <c r="CE385" s="73"/>
    </row>
    <row r="386" spans="1:83" x14ac:dyDescent="0.25">
      <c r="A386" s="16" t="s">
        <v>181</v>
      </c>
      <c r="B386" s="77">
        <f t="shared" si="305"/>
        <v>1134.9000000000001</v>
      </c>
      <c r="C386" s="77">
        <f t="shared" si="306"/>
        <v>1134.9000000000001</v>
      </c>
      <c r="D386" s="77">
        <f t="shared" si="307"/>
        <v>1134.9000000000001</v>
      </c>
      <c r="E386" s="77"/>
      <c r="F386" s="77">
        <f t="shared" si="308"/>
        <v>199.20362</v>
      </c>
      <c r="G386" s="74">
        <f t="shared" ref="G386:G395" si="351">F386/C386*100</f>
        <v>17.552526213763326</v>
      </c>
      <c r="H386" s="74"/>
      <c r="I386" s="74"/>
      <c r="J386" s="74"/>
      <c r="K386" s="74"/>
      <c r="L386" s="74"/>
      <c r="M386" s="74"/>
      <c r="N386" s="74"/>
      <c r="O386" s="74"/>
      <c r="P386" s="74"/>
      <c r="Q386" s="74"/>
      <c r="R386" s="74"/>
      <c r="S386" s="74"/>
      <c r="T386" s="74"/>
      <c r="U386" s="74"/>
      <c r="V386" s="74"/>
      <c r="W386" s="74"/>
      <c r="X386" s="74"/>
      <c r="Y386" s="74"/>
      <c r="Z386" s="74"/>
      <c r="AA386" s="74"/>
      <c r="AB386" s="74"/>
      <c r="AC386" s="74"/>
      <c r="AD386" s="74"/>
      <c r="AE386" s="74"/>
      <c r="AF386" s="74"/>
      <c r="AG386" s="74"/>
      <c r="AH386" s="74"/>
      <c r="AI386" s="74"/>
      <c r="AJ386" s="74"/>
      <c r="AK386" s="74"/>
      <c r="AL386" s="74"/>
      <c r="AM386" s="74"/>
      <c r="AN386" s="74"/>
      <c r="AO386" s="74"/>
      <c r="AP386" s="74"/>
      <c r="AQ386" s="74"/>
      <c r="AR386" s="74"/>
      <c r="AS386" s="74"/>
      <c r="AT386" s="74"/>
      <c r="AU386" s="74"/>
      <c r="AV386" s="74"/>
      <c r="AW386" s="74"/>
      <c r="AX386" s="74"/>
      <c r="AY386" s="74"/>
      <c r="AZ386" s="74"/>
      <c r="BA386" s="74"/>
      <c r="BB386" s="74"/>
      <c r="BC386" s="74"/>
      <c r="BD386" s="74"/>
      <c r="BE386" s="74"/>
      <c r="BF386" s="74"/>
      <c r="BG386" s="74"/>
      <c r="BH386" s="74"/>
      <c r="BI386" s="74"/>
      <c r="BJ386" s="74"/>
      <c r="BK386" s="74"/>
      <c r="BL386" s="74">
        <v>1134.9000000000001</v>
      </c>
      <c r="BM386" s="74">
        <v>1134.9000000000001</v>
      </c>
      <c r="BN386" s="74">
        <v>199.20362</v>
      </c>
      <c r="BO386" s="74">
        <f t="shared" ref="BO386:BO392" si="352">BN386/BM386*100</f>
        <v>17.552526213763326</v>
      </c>
      <c r="BP386" s="74"/>
      <c r="BQ386" s="74"/>
      <c r="BR386" s="74"/>
      <c r="BS386" s="74"/>
      <c r="BT386" s="74"/>
      <c r="BU386" s="74"/>
      <c r="BV386" s="74"/>
      <c r="BW386" s="73"/>
      <c r="BX386" s="74"/>
      <c r="BY386" s="74"/>
      <c r="BZ386" s="74"/>
      <c r="CA386" s="73"/>
      <c r="CB386" s="74"/>
      <c r="CC386" s="74"/>
      <c r="CD386" s="74"/>
      <c r="CE386" s="73"/>
    </row>
    <row r="387" spans="1:83" x14ac:dyDescent="0.25">
      <c r="A387" s="16" t="s">
        <v>473</v>
      </c>
      <c r="B387" s="77">
        <f t="shared" si="305"/>
        <v>1702.2</v>
      </c>
      <c r="C387" s="77">
        <f t="shared" si="306"/>
        <v>1702.2</v>
      </c>
      <c r="D387" s="77">
        <f t="shared" si="307"/>
        <v>1702.2</v>
      </c>
      <c r="E387" s="77"/>
      <c r="F387" s="77">
        <f t="shared" si="308"/>
        <v>245.30670999999998</v>
      </c>
      <c r="G387" s="74">
        <f t="shared" si="351"/>
        <v>14.411156738338619</v>
      </c>
      <c r="H387" s="74"/>
      <c r="I387" s="74"/>
      <c r="J387" s="74"/>
      <c r="K387" s="74"/>
      <c r="L387" s="74"/>
      <c r="M387" s="74"/>
      <c r="N387" s="74"/>
      <c r="O387" s="74"/>
      <c r="P387" s="74"/>
      <c r="Q387" s="74"/>
      <c r="R387" s="74"/>
      <c r="S387" s="74"/>
      <c r="T387" s="74"/>
      <c r="U387" s="74"/>
      <c r="V387" s="74"/>
      <c r="W387" s="74"/>
      <c r="X387" s="74"/>
      <c r="Y387" s="74"/>
      <c r="Z387" s="74"/>
      <c r="AA387" s="74"/>
      <c r="AB387" s="74"/>
      <c r="AC387" s="74"/>
      <c r="AD387" s="74"/>
      <c r="AE387" s="74"/>
      <c r="AF387" s="74"/>
      <c r="AG387" s="74"/>
      <c r="AH387" s="74"/>
      <c r="AI387" s="74"/>
      <c r="AJ387" s="74"/>
      <c r="AK387" s="74"/>
      <c r="AL387" s="74"/>
      <c r="AM387" s="74"/>
      <c r="AN387" s="74"/>
      <c r="AO387" s="74"/>
      <c r="AP387" s="74"/>
      <c r="AQ387" s="74"/>
      <c r="AR387" s="74"/>
      <c r="AS387" s="74"/>
      <c r="AT387" s="74"/>
      <c r="AU387" s="74"/>
      <c r="AV387" s="74"/>
      <c r="AW387" s="74"/>
      <c r="AX387" s="74"/>
      <c r="AY387" s="74"/>
      <c r="AZ387" s="74"/>
      <c r="BA387" s="74"/>
      <c r="BB387" s="74"/>
      <c r="BC387" s="74"/>
      <c r="BD387" s="74"/>
      <c r="BE387" s="74"/>
      <c r="BF387" s="74"/>
      <c r="BG387" s="74"/>
      <c r="BH387" s="74"/>
      <c r="BI387" s="74"/>
      <c r="BJ387" s="74"/>
      <c r="BK387" s="74"/>
      <c r="BL387" s="74">
        <v>1702.2</v>
      </c>
      <c r="BM387" s="74">
        <v>1702.2</v>
      </c>
      <c r="BN387" s="74">
        <v>245.30670999999998</v>
      </c>
      <c r="BO387" s="74">
        <f t="shared" si="352"/>
        <v>14.411156738338619</v>
      </c>
      <c r="BP387" s="74"/>
      <c r="BQ387" s="74"/>
      <c r="BR387" s="74"/>
      <c r="BS387" s="74"/>
      <c r="BT387" s="74"/>
      <c r="BU387" s="74"/>
      <c r="BV387" s="74"/>
      <c r="BW387" s="73"/>
      <c r="BX387" s="74"/>
      <c r="BY387" s="74"/>
      <c r="BZ387" s="74"/>
      <c r="CA387" s="73"/>
      <c r="CB387" s="74"/>
      <c r="CC387" s="74"/>
      <c r="CD387" s="74"/>
      <c r="CE387" s="73"/>
    </row>
    <row r="388" spans="1:83" x14ac:dyDescent="0.25">
      <c r="A388" s="16" t="s">
        <v>182</v>
      </c>
      <c r="B388" s="77">
        <f t="shared" si="305"/>
        <v>2269.8000000000002</v>
      </c>
      <c r="C388" s="77">
        <f t="shared" si="306"/>
        <v>2269.8000000000002</v>
      </c>
      <c r="D388" s="77">
        <f t="shared" si="307"/>
        <v>2269.8000000000002</v>
      </c>
      <c r="E388" s="77"/>
      <c r="F388" s="77">
        <f t="shared" si="308"/>
        <v>197.02289000000002</v>
      </c>
      <c r="G388" s="74">
        <f t="shared" si="351"/>
        <v>8.6801872411666228</v>
      </c>
      <c r="H388" s="74"/>
      <c r="I388" s="74"/>
      <c r="J388" s="74"/>
      <c r="K388" s="74"/>
      <c r="L388" s="74"/>
      <c r="M388" s="74"/>
      <c r="N388" s="74"/>
      <c r="O388" s="74"/>
      <c r="P388" s="74"/>
      <c r="Q388" s="74"/>
      <c r="R388" s="74"/>
      <c r="S388" s="74"/>
      <c r="T388" s="74"/>
      <c r="U388" s="74"/>
      <c r="V388" s="74"/>
      <c r="W388" s="74"/>
      <c r="X388" s="74"/>
      <c r="Y388" s="74"/>
      <c r="Z388" s="74"/>
      <c r="AA388" s="74"/>
      <c r="AB388" s="74"/>
      <c r="AC388" s="74"/>
      <c r="AD388" s="74"/>
      <c r="AE388" s="74"/>
      <c r="AF388" s="74"/>
      <c r="AG388" s="74"/>
      <c r="AH388" s="74"/>
      <c r="AI388" s="74"/>
      <c r="AJ388" s="74"/>
      <c r="AK388" s="74"/>
      <c r="AL388" s="74"/>
      <c r="AM388" s="74"/>
      <c r="AN388" s="74"/>
      <c r="AO388" s="74"/>
      <c r="AP388" s="74"/>
      <c r="AQ388" s="74"/>
      <c r="AR388" s="74"/>
      <c r="AS388" s="74"/>
      <c r="AT388" s="74"/>
      <c r="AU388" s="74"/>
      <c r="AV388" s="74"/>
      <c r="AW388" s="74"/>
      <c r="AX388" s="74"/>
      <c r="AY388" s="74"/>
      <c r="AZ388" s="74"/>
      <c r="BA388" s="74"/>
      <c r="BB388" s="74"/>
      <c r="BC388" s="74"/>
      <c r="BD388" s="74"/>
      <c r="BE388" s="74"/>
      <c r="BF388" s="74"/>
      <c r="BG388" s="74"/>
      <c r="BH388" s="74"/>
      <c r="BI388" s="74"/>
      <c r="BJ388" s="74"/>
      <c r="BK388" s="74"/>
      <c r="BL388" s="74">
        <v>2269.8000000000002</v>
      </c>
      <c r="BM388" s="74">
        <v>2269.8000000000002</v>
      </c>
      <c r="BN388" s="74">
        <v>197.02289000000002</v>
      </c>
      <c r="BO388" s="74">
        <f t="shared" si="352"/>
        <v>8.6801872411666228</v>
      </c>
      <c r="BP388" s="74"/>
      <c r="BQ388" s="74"/>
      <c r="BR388" s="74"/>
      <c r="BS388" s="74"/>
      <c r="BT388" s="74"/>
      <c r="BU388" s="74"/>
      <c r="BV388" s="74"/>
      <c r="BW388" s="73"/>
      <c r="BX388" s="74"/>
      <c r="BY388" s="74"/>
      <c r="BZ388" s="74"/>
      <c r="CA388" s="73"/>
      <c r="CB388" s="74"/>
      <c r="CC388" s="74"/>
      <c r="CD388" s="74"/>
      <c r="CE388" s="73"/>
    </row>
    <row r="389" spans="1:83" x14ac:dyDescent="0.25">
      <c r="A389" s="16" t="s">
        <v>140</v>
      </c>
      <c r="B389" s="77">
        <f t="shared" si="305"/>
        <v>567.70000000000005</v>
      </c>
      <c r="C389" s="77">
        <f t="shared" si="306"/>
        <v>567.70000000000005</v>
      </c>
      <c r="D389" s="77">
        <f t="shared" si="307"/>
        <v>567.70000000000005</v>
      </c>
      <c r="E389" s="77"/>
      <c r="F389" s="77">
        <f t="shared" si="308"/>
        <v>109.16911999999999</v>
      </c>
      <c r="G389" s="74">
        <f t="shared" si="351"/>
        <v>19.23007222124361</v>
      </c>
      <c r="H389" s="74"/>
      <c r="I389" s="74"/>
      <c r="J389" s="74"/>
      <c r="K389" s="74"/>
      <c r="L389" s="74"/>
      <c r="M389" s="74"/>
      <c r="N389" s="74"/>
      <c r="O389" s="74"/>
      <c r="P389" s="74"/>
      <c r="Q389" s="74"/>
      <c r="R389" s="74"/>
      <c r="S389" s="74"/>
      <c r="T389" s="74"/>
      <c r="U389" s="74"/>
      <c r="V389" s="74"/>
      <c r="W389" s="74"/>
      <c r="X389" s="74"/>
      <c r="Y389" s="74"/>
      <c r="Z389" s="74"/>
      <c r="AA389" s="74"/>
      <c r="AB389" s="74"/>
      <c r="AC389" s="74"/>
      <c r="AD389" s="74"/>
      <c r="AE389" s="74"/>
      <c r="AF389" s="74"/>
      <c r="AG389" s="74"/>
      <c r="AH389" s="74"/>
      <c r="AI389" s="74"/>
      <c r="AJ389" s="74"/>
      <c r="AK389" s="74"/>
      <c r="AL389" s="74"/>
      <c r="AM389" s="74"/>
      <c r="AN389" s="74"/>
      <c r="AO389" s="74"/>
      <c r="AP389" s="74"/>
      <c r="AQ389" s="74"/>
      <c r="AR389" s="74"/>
      <c r="AS389" s="74"/>
      <c r="AT389" s="74"/>
      <c r="AU389" s="74"/>
      <c r="AV389" s="74"/>
      <c r="AW389" s="74"/>
      <c r="AX389" s="74"/>
      <c r="AY389" s="74"/>
      <c r="AZ389" s="74"/>
      <c r="BA389" s="74"/>
      <c r="BB389" s="74"/>
      <c r="BC389" s="74"/>
      <c r="BD389" s="74"/>
      <c r="BE389" s="74"/>
      <c r="BF389" s="74"/>
      <c r="BG389" s="74"/>
      <c r="BH389" s="74"/>
      <c r="BI389" s="74"/>
      <c r="BJ389" s="74"/>
      <c r="BK389" s="74"/>
      <c r="BL389" s="74">
        <v>567.70000000000005</v>
      </c>
      <c r="BM389" s="74">
        <v>567.70000000000005</v>
      </c>
      <c r="BN389" s="74">
        <v>109.16911999999999</v>
      </c>
      <c r="BO389" s="74">
        <f t="shared" si="352"/>
        <v>19.23007222124361</v>
      </c>
      <c r="BP389" s="74"/>
      <c r="BQ389" s="74"/>
      <c r="BR389" s="74"/>
      <c r="BS389" s="74"/>
      <c r="BT389" s="74"/>
      <c r="BU389" s="74"/>
      <c r="BV389" s="74"/>
      <c r="BW389" s="73"/>
      <c r="BX389" s="74"/>
      <c r="BY389" s="74"/>
      <c r="BZ389" s="74"/>
      <c r="CA389" s="73"/>
      <c r="CB389" s="74"/>
      <c r="CC389" s="74"/>
      <c r="CD389" s="74"/>
      <c r="CE389" s="73"/>
    </row>
    <row r="390" spans="1:83" s="50" customFormat="1" ht="39" customHeight="1" x14ac:dyDescent="0.25">
      <c r="A390" s="100" t="s">
        <v>754</v>
      </c>
      <c r="B390" s="95">
        <f>B391</f>
        <v>41964.999999999985</v>
      </c>
      <c r="C390" s="95">
        <f t="shared" ref="C390:F390" si="353">C391</f>
        <v>45611.599999999991</v>
      </c>
      <c r="D390" s="95">
        <f t="shared" si="353"/>
        <v>45611.599999999991</v>
      </c>
      <c r="E390" s="95">
        <f t="shared" si="353"/>
        <v>0</v>
      </c>
      <c r="F390" s="95">
        <f t="shared" si="353"/>
        <v>7676.243199999999</v>
      </c>
      <c r="G390" s="95">
        <f>F390/C390*100</f>
        <v>16.829585456331287</v>
      </c>
      <c r="H390" s="95">
        <f>H391</f>
        <v>219.1</v>
      </c>
      <c r="I390" s="95">
        <f>I391</f>
        <v>4107</v>
      </c>
      <c r="J390" s="95">
        <f>J391</f>
        <v>699.24</v>
      </c>
      <c r="K390" s="95">
        <f t="shared" ref="K390:K393" si="354">J390/I390*100</f>
        <v>17.02556610664719</v>
      </c>
      <c r="L390" s="95">
        <f>L391</f>
        <v>0</v>
      </c>
      <c r="M390" s="95">
        <f>M391</f>
        <v>0</v>
      </c>
      <c r="N390" s="95">
        <f>N391</f>
        <v>0</v>
      </c>
      <c r="O390" s="95"/>
      <c r="P390" s="95">
        <f>P391</f>
        <v>5</v>
      </c>
      <c r="Q390" s="95">
        <f>Q391</f>
        <v>0</v>
      </c>
      <c r="R390" s="95">
        <f>R391</f>
        <v>0</v>
      </c>
      <c r="S390" s="95"/>
      <c r="T390" s="95">
        <f>T391</f>
        <v>66</v>
      </c>
      <c r="U390" s="95">
        <f>U391</f>
        <v>66</v>
      </c>
      <c r="V390" s="95">
        <f>V391</f>
        <v>13.2</v>
      </c>
      <c r="W390" s="95">
        <f t="shared" ref="W390:W394" si="355">V390/U390*100</f>
        <v>20</v>
      </c>
      <c r="X390" s="95">
        <f>X391</f>
        <v>14.7</v>
      </c>
      <c r="Y390" s="95">
        <f>Y391</f>
        <v>7.4</v>
      </c>
      <c r="Z390" s="95">
        <f>Z391</f>
        <v>0.34735000000000005</v>
      </c>
      <c r="AA390" s="95">
        <f t="shared" ref="AA390:AA395" si="356">Z390/Y390*100</f>
        <v>4.6939189189189188</v>
      </c>
      <c r="AB390" s="95">
        <f>AB391</f>
        <v>249.8</v>
      </c>
      <c r="AC390" s="95">
        <f>AC391</f>
        <v>20.8</v>
      </c>
      <c r="AD390" s="95">
        <f>AD391</f>
        <v>4.8156800000000004</v>
      </c>
      <c r="AE390" s="95">
        <f t="shared" ref="AE390:AE395" si="357">AD390/AC390*100</f>
        <v>23.152307692307694</v>
      </c>
      <c r="AF390" s="95">
        <f>AF391</f>
        <v>6977</v>
      </c>
      <c r="AG390" s="95">
        <f>AG391</f>
        <v>6977</v>
      </c>
      <c r="AH390" s="95">
        <f>AH391</f>
        <v>1480</v>
      </c>
      <c r="AI390" s="95">
        <f t="shared" ref="AI390:AI395" si="358">AH390/AG390*100</f>
        <v>21.212555539630213</v>
      </c>
      <c r="AJ390" s="95">
        <f>AJ391</f>
        <v>29826.9</v>
      </c>
      <c r="AK390" s="95">
        <f>AK391</f>
        <v>29826.9</v>
      </c>
      <c r="AL390" s="95">
        <f>AL391</f>
        <v>4600</v>
      </c>
      <c r="AM390" s="95">
        <f t="shared" ref="AM390:AM393" si="359">AL390/AK390*100</f>
        <v>15.422320120428203</v>
      </c>
      <c r="AN390" s="95">
        <f>AN391</f>
        <v>657.2</v>
      </c>
      <c r="AO390" s="95">
        <f>AO391</f>
        <v>657.2</v>
      </c>
      <c r="AP390" s="95">
        <f>AP391</f>
        <v>88.940820000000002</v>
      </c>
      <c r="AQ390" s="95">
        <f t="shared" ref="AQ390:AQ395" si="360">AP390/AO390*100</f>
        <v>13.533295800365186</v>
      </c>
      <c r="AR390" s="95"/>
      <c r="AS390" s="95"/>
      <c r="AT390" s="95"/>
      <c r="AU390" s="95"/>
      <c r="AV390" s="95">
        <f>AV391</f>
        <v>657.2</v>
      </c>
      <c r="AW390" s="95">
        <f>AW391</f>
        <v>657.2</v>
      </c>
      <c r="AX390" s="95">
        <f>AX391</f>
        <v>139.26755</v>
      </c>
      <c r="AY390" s="95">
        <f t="shared" ref="AY390:AY395" si="361">AX390/AW390*100</f>
        <v>21.19104534388314</v>
      </c>
      <c r="AZ390" s="95">
        <f>AZ391</f>
        <v>657.2</v>
      </c>
      <c r="BA390" s="95">
        <f>BA391</f>
        <v>657.2</v>
      </c>
      <c r="BB390" s="95">
        <f>BB391</f>
        <v>113.48699999999999</v>
      </c>
      <c r="BC390" s="95">
        <f t="shared" ref="BC390:BC395" si="362">BB390/BA390*100</f>
        <v>17.268259281801583</v>
      </c>
      <c r="BD390" s="95"/>
      <c r="BE390" s="95"/>
      <c r="BF390" s="95"/>
      <c r="BG390" s="95"/>
      <c r="BH390" s="95"/>
      <c r="BI390" s="95"/>
      <c r="BJ390" s="95"/>
      <c r="BK390" s="95"/>
      <c r="BL390" s="95">
        <v>567.70000000000005</v>
      </c>
      <c r="BM390" s="95">
        <f>BM391</f>
        <v>567.70000000000005</v>
      </c>
      <c r="BN390" s="95">
        <f>BN391</f>
        <v>73.4328</v>
      </c>
      <c r="BO390" s="95">
        <f t="shared" si="352"/>
        <v>12.935141800246608</v>
      </c>
      <c r="BP390" s="95">
        <f>BP391</f>
        <v>1923.6</v>
      </c>
      <c r="BQ390" s="95">
        <f>BQ391</f>
        <v>1923.6</v>
      </c>
      <c r="BR390" s="95">
        <f>BR391</f>
        <v>463.512</v>
      </c>
      <c r="BS390" s="95">
        <f t="shared" ref="BS390:BS393" si="363">BR390/BQ390*100</f>
        <v>24.096069868995635</v>
      </c>
      <c r="BT390" s="95">
        <f>BT391</f>
        <v>143.6</v>
      </c>
      <c r="BU390" s="95">
        <f>BU391</f>
        <v>143.6</v>
      </c>
      <c r="BV390" s="95">
        <f>BV391</f>
        <v>0</v>
      </c>
      <c r="BW390" s="95">
        <f t="shared" ref="BW390:BW395" si="364">BV390/BU390*100</f>
        <v>0</v>
      </c>
      <c r="BX390" s="95"/>
      <c r="BY390" s="95"/>
      <c r="BZ390" s="95"/>
      <c r="CA390" s="95"/>
      <c r="CB390" s="95"/>
      <c r="CC390" s="95"/>
      <c r="CD390" s="95"/>
      <c r="CE390" s="95"/>
    </row>
    <row r="391" spans="1:83" ht="26.25" customHeight="1" x14ac:dyDescent="0.25">
      <c r="A391" s="64" t="s">
        <v>755</v>
      </c>
      <c r="B391" s="77">
        <f t="shared" ref="B391:C397" si="365">P391+X391+AB391+AF391+H391+T391+AJ391+AN391+AR391+AV391+AZ391+BD391+BH391+BL391+BP391+BT391+BX391+CB391+L391</f>
        <v>41964.999999999985</v>
      </c>
      <c r="C391" s="77">
        <f t="shared" si="365"/>
        <v>45611.599999999991</v>
      </c>
      <c r="D391" s="77">
        <f t="shared" ref="D391:D397" si="366">Q391+Y391+AC391+AG391+I391+U391+AK391+AO391+AS391+AW391+BA391+BE391+BI391+BM391+BQ391+BU391+BY391+CC391+M391</f>
        <v>45611.599999999991</v>
      </c>
      <c r="E391" s="77"/>
      <c r="F391" s="77">
        <f t="shared" ref="F391:F396" si="367">R391+Z391+AD391+AH391+J391+V391+AL391+AP391+AT391+AX391+BB391+BF391+BJ391+BN391+BR391+BV391+BZ391+CD391+N391</f>
        <v>7676.243199999999</v>
      </c>
      <c r="G391" s="74">
        <f>F391/C391*100</f>
        <v>16.829585456331287</v>
      </c>
      <c r="H391" s="73">
        <v>219.1</v>
      </c>
      <c r="I391" s="73">
        <v>4107</v>
      </c>
      <c r="J391" s="73">
        <v>699.24</v>
      </c>
      <c r="K391" s="74">
        <f t="shared" si="354"/>
        <v>17.02556610664719</v>
      </c>
      <c r="L391" s="73"/>
      <c r="M391" s="73"/>
      <c r="N391" s="73"/>
      <c r="O391" s="74"/>
      <c r="P391" s="73">
        <v>5</v>
      </c>
      <c r="Q391" s="73"/>
      <c r="R391" s="73"/>
      <c r="S391" s="74"/>
      <c r="T391" s="73">
        <v>66</v>
      </c>
      <c r="U391" s="73">
        <v>66</v>
      </c>
      <c r="V391" s="73">
        <v>13.2</v>
      </c>
      <c r="W391" s="74">
        <f t="shared" si="355"/>
        <v>20</v>
      </c>
      <c r="X391" s="74">
        <v>14.7</v>
      </c>
      <c r="Y391" s="74">
        <v>7.4</v>
      </c>
      <c r="Z391" s="74">
        <v>0.34735000000000005</v>
      </c>
      <c r="AA391" s="74">
        <f t="shared" si="356"/>
        <v>4.6939189189189188</v>
      </c>
      <c r="AB391" s="74">
        <v>249.8</v>
      </c>
      <c r="AC391" s="74">
        <v>20.8</v>
      </c>
      <c r="AD391" s="73">
        <v>4.8156800000000004</v>
      </c>
      <c r="AE391" s="74">
        <f t="shared" si="357"/>
        <v>23.152307692307694</v>
      </c>
      <c r="AF391" s="74">
        <v>6977</v>
      </c>
      <c r="AG391" s="74">
        <v>6977</v>
      </c>
      <c r="AH391" s="73">
        <v>1480</v>
      </c>
      <c r="AI391" s="74">
        <f t="shared" si="358"/>
        <v>21.212555539630213</v>
      </c>
      <c r="AJ391" s="74">
        <v>29826.9</v>
      </c>
      <c r="AK391" s="74">
        <v>29826.9</v>
      </c>
      <c r="AL391" s="73">
        <v>4600</v>
      </c>
      <c r="AM391" s="74">
        <f t="shared" si="359"/>
        <v>15.422320120428203</v>
      </c>
      <c r="AN391" s="74">
        <v>657.2</v>
      </c>
      <c r="AO391" s="74">
        <v>657.2</v>
      </c>
      <c r="AP391" s="74">
        <v>88.940820000000002</v>
      </c>
      <c r="AQ391" s="74">
        <f t="shared" si="360"/>
        <v>13.533295800365186</v>
      </c>
      <c r="AR391" s="73">
        <v>0</v>
      </c>
      <c r="AS391" s="73">
        <v>0</v>
      </c>
      <c r="AT391" s="73">
        <v>0</v>
      </c>
      <c r="AU391" s="74"/>
      <c r="AV391" s="74">
        <v>657.2</v>
      </c>
      <c r="AW391" s="74">
        <v>657.2</v>
      </c>
      <c r="AX391" s="74">
        <v>139.26755</v>
      </c>
      <c r="AY391" s="73">
        <f t="shared" si="361"/>
        <v>21.19104534388314</v>
      </c>
      <c r="AZ391" s="73">
        <v>657.2</v>
      </c>
      <c r="BA391" s="73">
        <v>657.2</v>
      </c>
      <c r="BB391" s="73">
        <v>113.48699999999999</v>
      </c>
      <c r="BC391" s="74">
        <f t="shared" si="362"/>
        <v>17.268259281801583</v>
      </c>
      <c r="BD391" s="73"/>
      <c r="BE391" s="73"/>
      <c r="BF391" s="73"/>
      <c r="BG391" s="74"/>
      <c r="BH391" s="73"/>
      <c r="BI391" s="73"/>
      <c r="BJ391" s="73"/>
      <c r="BK391" s="74"/>
      <c r="BL391" s="74">
        <v>567.70000000000005</v>
      </c>
      <c r="BM391" s="74">
        <v>567.70000000000005</v>
      </c>
      <c r="BN391" s="74">
        <v>73.4328</v>
      </c>
      <c r="BO391" s="74">
        <f t="shared" si="352"/>
        <v>12.935141800246608</v>
      </c>
      <c r="BP391" s="73">
        <v>1923.6</v>
      </c>
      <c r="BQ391" s="73">
        <v>1923.6</v>
      </c>
      <c r="BR391" s="73">
        <v>463.512</v>
      </c>
      <c r="BS391" s="74">
        <f t="shared" si="363"/>
        <v>24.096069868995635</v>
      </c>
      <c r="BT391" s="73">
        <v>143.6</v>
      </c>
      <c r="BU391" s="73">
        <v>143.6</v>
      </c>
      <c r="BV391" s="73">
        <v>0</v>
      </c>
      <c r="BW391" s="73">
        <f t="shared" si="364"/>
        <v>0</v>
      </c>
      <c r="BX391" s="73"/>
      <c r="BY391" s="73"/>
      <c r="BZ391" s="73">
        <v>0</v>
      </c>
      <c r="CA391" s="73"/>
      <c r="CB391" s="73"/>
      <c r="CC391" s="73"/>
      <c r="CD391" s="73">
        <v>0</v>
      </c>
      <c r="CE391" s="73"/>
    </row>
    <row r="392" spans="1:83" s="5" customFormat="1" ht="33.75" customHeight="1" x14ac:dyDescent="0.25">
      <c r="A392" s="100" t="s">
        <v>80</v>
      </c>
      <c r="B392" s="95">
        <f t="shared" si="365"/>
        <v>11001653.199999999</v>
      </c>
      <c r="C392" s="95">
        <f t="shared" si="365"/>
        <v>11109303.899999999</v>
      </c>
      <c r="D392" s="95">
        <f t="shared" si="366"/>
        <v>11109303.899999999</v>
      </c>
      <c r="E392" s="95"/>
      <c r="F392" s="95">
        <f t="shared" si="367"/>
        <v>2407957.7535700006</v>
      </c>
      <c r="G392" s="95">
        <f t="shared" si="351"/>
        <v>21.675145222825357</v>
      </c>
      <c r="H392" s="95">
        <f>SUM(H393:H395)</f>
        <v>125481.9</v>
      </c>
      <c r="I392" s="95">
        <f>SUM(I393:I395)</f>
        <v>255533.4</v>
      </c>
      <c r="J392" s="95">
        <f>SUM(J393:J395)</f>
        <v>33253.265090000001</v>
      </c>
      <c r="K392" s="95">
        <f t="shared" si="354"/>
        <v>13.013275403528462</v>
      </c>
      <c r="L392" s="95">
        <f>SUM(L393:L395)</f>
        <v>772.4</v>
      </c>
      <c r="M392" s="95">
        <f>SUM(M393:M395)</f>
        <v>2980.9</v>
      </c>
      <c r="N392" s="95">
        <f>SUM(N393:N395)</f>
        <v>85.297020000000003</v>
      </c>
      <c r="O392" s="95">
        <f>N392/M392*100</f>
        <v>2.8614519104968301</v>
      </c>
      <c r="P392" s="95">
        <f>SUM(P393:P395)</f>
        <v>10746.2</v>
      </c>
      <c r="Q392" s="95">
        <f>SUM(Q393:Q395)</f>
        <v>10731.7</v>
      </c>
      <c r="R392" s="95">
        <f>SUM(R393:R395)</f>
        <v>1947.15166</v>
      </c>
      <c r="S392" s="95">
        <f t="shared" ref="S392:S393" si="368">R392/Q392*100</f>
        <v>18.143925566312884</v>
      </c>
      <c r="T392" s="95">
        <f>SUM(T393:T395)</f>
        <v>11717.9</v>
      </c>
      <c r="U392" s="95">
        <f>SUM(U393:U395)</f>
        <v>11717.9</v>
      </c>
      <c r="V392" s="95">
        <f>SUM(V393:V395)</f>
        <v>1958.00018</v>
      </c>
      <c r="W392" s="95">
        <f t="shared" si="355"/>
        <v>16.709480196963618</v>
      </c>
      <c r="X392" s="95">
        <f>SUM(X393:X395)</f>
        <v>10201.5</v>
      </c>
      <c r="Y392" s="95">
        <f>SUM(Y393:Y395)</f>
        <v>8891.7000000000007</v>
      </c>
      <c r="Z392" s="95">
        <f>SUM(Z393:Z395)</f>
        <v>2185.0734300000004</v>
      </c>
      <c r="AA392" s="95">
        <f t="shared" si="356"/>
        <v>24.574304463713354</v>
      </c>
      <c r="AB392" s="95">
        <f>SUM(AB393:AB395)</f>
        <v>380875.2</v>
      </c>
      <c r="AC392" s="95">
        <f>SUM(AC393:AC395)</f>
        <v>357396.50000000006</v>
      </c>
      <c r="AD392" s="95">
        <f>SUM(AD393:AD395)</f>
        <v>47540.056920000003</v>
      </c>
      <c r="AE392" s="95">
        <f t="shared" si="357"/>
        <v>13.301769021241114</v>
      </c>
      <c r="AF392" s="95">
        <f>SUM(AF393:AF395)</f>
        <v>3172786.5</v>
      </c>
      <c r="AG392" s="95">
        <f>SUM(AG393:AG395)</f>
        <v>3172786.5</v>
      </c>
      <c r="AH392" s="95">
        <f>SUM(AH393:AH395)</f>
        <v>723124.89806000004</v>
      </c>
      <c r="AI392" s="95">
        <f t="shared" si="358"/>
        <v>22.791476768449439</v>
      </c>
      <c r="AJ392" s="95">
        <f>SUM(AJ393:AJ395)</f>
        <v>6835742</v>
      </c>
      <c r="AK392" s="95">
        <f>SUM(AK393:AK395)</f>
        <v>6835742</v>
      </c>
      <c r="AL392" s="95">
        <f>SUM(AL393:AL395)</f>
        <v>1498810.8859999999</v>
      </c>
      <c r="AM392" s="95">
        <f t="shared" si="359"/>
        <v>21.926089164863154</v>
      </c>
      <c r="AN392" s="95">
        <f>SUM(AN393:AN395)</f>
        <v>67148.7</v>
      </c>
      <c r="AO392" s="95">
        <f>SUM(AO393:AO395)</f>
        <v>67148.7</v>
      </c>
      <c r="AP392" s="95">
        <f>SUM(AP393:AP395)</f>
        <v>8510.9757399999999</v>
      </c>
      <c r="AQ392" s="95">
        <f t="shared" si="360"/>
        <v>12.674818336021399</v>
      </c>
      <c r="AR392" s="95">
        <f>SUM(AR393:AR395)</f>
        <v>492.8</v>
      </c>
      <c r="AS392" s="95">
        <f>SUM(AS393:AS395)</f>
        <v>686.5</v>
      </c>
      <c r="AT392" s="95">
        <f>SUM(AT393:AT395)</f>
        <v>7.1077200000000005</v>
      </c>
      <c r="AU392" s="95">
        <f>AT392/AS392*100</f>
        <v>1.0353561544064094</v>
      </c>
      <c r="AV392" s="95">
        <f>SUM(AV393:AV395)</f>
        <v>23259.200000000001</v>
      </c>
      <c r="AW392" s="95">
        <f>SUM(AW393:AW395)</f>
        <v>23259.200000000001</v>
      </c>
      <c r="AX392" s="95">
        <f>SUM(AX393:AX395)</f>
        <v>3875.1291000000006</v>
      </c>
      <c r="AY392" s="95">
        <f t="shared" si="361"/>
        <v>16.660629342367752</v>
      </c>
      <c r="AZ392" s="95">
        <f>SUM(AZ393:AZ395)</f>
        <v>6016.9</v>
      </c>
      <c r="BA392" s="95">
        <f>SUM(BA393:BA395)</f>
        <v>6016.9</v>
      </c>
      <c r="BB392" s="95">
        <f>SUM(BB393:BB395)</f>
        <v>1249.7851699999999</v>
      </c>
      <c r="BC392" s="95">
        <f t="shared" si="362"/>
        <v>20.771247153849988</v>
      </c>
      <c r="BD392" s="95"/>
      <c r="BE392" s="95"/>
      <c r="BF392" s="95"/>
      <c r="BG392" s="95"/>
      <c r="BH392" s="95">
        <f>SUM(BH393:BH395)</f>
        <v>9404.9</v>
      </c>
      <c r="BI392" s="95">
        <f>SUM(BI393:BI395)</f>
        <v>9404.9</v>
      </c>
      <c r="BJ392" s="95">
        <f>SUM(BJ393:BJ395)</f>
        <v>1336.4647199999999</v>
      </c>
      <c r="BK392" s="95">
        <f>BJ392/BI392*100</f>
        <v>14.21030228923221</v>
      </c>
      <c r="BL392" s="95">
        <v>1135.4000000000001</v>
      </c>
      <c r="BM392" s="95">
        <f>SUM(BM393:BM395)</f>
        <v>1135.4000000000001</v>
      </c>
      <c r="BN392" s="95">
        <f>SUM(BN393:BN395)</f>
        <v>164.26963999999998</v>
      </c>
      <c r="BO392" s="95">
        <f t="shared" si="352"/>
        <v>14.46799718161</v>
      </c>
      <c r="BP392" s="95">
        <f>SUM(BP393:BP395)</f>
        <v>305434.2</v>
      </c>
      <c r="BQ392" s="95">
        <f>SUM(BQ393:BQ395)</f>
        <v>305434.2</v>
      </c>
      <c r="BR392" s="95">
        <f>SUM(BR393:BR395)</f>
        <v>80254.080459999997</v>
      </c>
      <c r="BS392" s="95">
        <f t="shared" si="363"/>
        <v>26.275407423268248</v>
      </c>
      <c r="BT392" s="95">
        <f>SUM(BT393:BT395)</f>
        <v>33352.899999999994</v>
      </c>
      <c r="BU392" s="95">
        <f>SUM(BU393:BU395)</f>
        <v>33352.899999999994</v>
      </c>
      <c r="BV392" s="95">
        <f>SUM(BV393:BV395)</f>
        <v>2638.9112300000002</v>
      </c>
      <c r="BW392" s="95">
        <f t="shared" si="364"/>
        <v>7.9120892935846676</v>
      </c>
      <c r="BX392" s="95">
        <f>SUM(BX393:BX395)</f>
        <v>814.7</v>
      </c>
      <c r="BY392" s="95">
        <f>SUM(BY393:BY395)</f>
        <v>814.7</v>
      </c>
      <c r="BZ392" s="95">
        <f>SUM(BZ393:BZ395)</f>
        <v>0</v>
      </c>
      <c r="CA392" s="95">
        <f>BZ392/BY392*100</f>
        <v>0</v>
      </c>
      <c r="CB392" s="95">
        <f>SUM(CB393:CB395)</f>
        <v>6269.9</v>
      </c>
      <c r="CC392" s="95">
        <f>SUM(CC393:CC395)</f>
        <v>6269.9</v>
      </c>
      <c r="CD392" s="95">
        <f>SUM(CD393:CD395)</f>
        <v>1016.40143</v>
      </c>
      <c r="CE392" s="95">
        <f>CD392/CC392*100</f>
        <v>16.210807668383868</v>
      </c>
    </row>
    <row r="393" spans="1:83" x14ac:dyDescent="0.25">
      <c r="A393" s="64" t="s">
        <v>81</v>
      </c>
      <c r="B393" s="77">
        <f t="shared" si="365"/>
        <v>10913509.4</v>
      </c>
      <c r="C393" s="77">
        <f t="shared" si="365"/>
        <v>11025346.4</v>
      </c>
      <c r="D393" s="77">
        <f t="shared" si="366"/>
        <v>11025346.4</v>
      </c>
      <c r="E393" s="77"/>
      <c r="F393" s="77">
        <f t="shared" si="367"/>
        <v>2392242.4596000002</v>
      </c>
      <c r="G393" s="74">
        <f t="shared" si="351"/>
        <v>21.69766257502803</v>
      </c>
      <c r="H393" s="73">
        <v>125481.9</v>
      </c>
      <c r="I393" s="73">
        <v>255533.4</v>
      </c>
      <c r="J393" s="73">
        <v>33253.265090000001</v>
      </c>
      <c r="K393" s="74">
        <f t="shared" si="354"/>
        <v>13.013275403528462</v>
      </c>
      <c r="L393" s="73">
        <v>772.4</v>
      </c>
      <c r="M393" s="73">
        <v>2980.9</v>
      </c>
      <c r="N393" s="73">
        <v>85.297020000000003</v>
      </c>
      <c r="O393" s="74">
        <f>N393/M393*100</f>
        <v>2.8614519104968301</v>
      </c>
      <c r="P393" s="73">
        <v>10731.7</v>
      </c>
      <c r="Q393" s="73">
        <v>10731.7</v>
      </c>
      <c r="R393" s="73">
        <v>1947.15166</v>
      </c>
      <c r="S393" s="74">
        <f t="shared" si="368"/>
        <v>18.143925566312884</v>
      </c>
      <c r="T393" s="73">
        <v>11585.9</v>
      </c>
      <c r="U393" s="73">
        <v>11585.9</v>
      </c>
      <c r="V393" s="73">
        <v>1942.96568</v>
      </c>
      <c r="W393" s="74">
        <f t="shared" si="355"/>
        <v>16.770088469605295</v>
      </c>
      <c r="X393" s="74">
        <v>10008.299999999999</v>
      </c>
      <c r="Y393" s="74">
        <v>8716.7000000000007</v>
      </c>
      <c r="Z393" s="74">
        <v>2180.1244300000003</v>
      </c>
      <c r="AA393" s="74">
        <f t="shared" si="356"/>
        <v>25.010892080718623</v>
      </c>
      <c r="AB393" s="74">
        <v>376344</v>
      </c>
      <c r="AC393" s="74">
        <v>357018.9</v>
      </c>
      <c r="AD393" s="73">
        <v>47287.834419999999</v>
      </c>
      <c r="AE393" s="74">
        <f t="shared" si="357"/>
        <v>13.245190778415372</v>
      </c>
      <c r="AF393" s="74">
        <v>3095004.9</v>
      </c>
      <c r="AG393" s="74">
        <v>3095004.9</v>
      </c>
      <c r="AH393" s="73">
        <v>708566.04579</v>
      </c>
      <c r="AI393" s="74">
        <f t="shared" si="358"/>
        <v>22.893858610369243</v>
      </c>
      <c r="AJ393" s="74">
        <v>6835742</v>
      </c>
      <c r="AK393" s="74">
        <v>6835742</v>
      </c>
      <c r="AL393" s="73">
        <v>1498810.8859999999</v>
      </c>
      <c r="AM393" s="74">
        <f t="shared" si="359"/>
        <v>21.926089164863154</v>
      </c>
      <c r="AN393" s="74">
        <v>65834.3</v>
      </c>
      <c r="AO393" s="74">
        <v>65834.3</v>
      </c>
      <c r="AP393" s="74">
        <v>8268.7311399999999</v>
      </c>
      <c r="AQ393" s="74">
        <f t="shared" si="360"/>
        <v>12.559913510130736</v>
      </c>
      <c r="AR393" s="73">
        <v>492.8</v>
      </c>
      <c r="AS393" s="73">
        <v>686.5</v>
      </c>
      <c r="AT393" s="73">
        <v>7.1077200000000005</v>
      </c>
      <c r="AU393" s="74">
        <f>AT393/AS393*100</f>
        <v>1.0353561544064094</v>
      </c>
      <c r="AV393" s="74">
        <v>21944.799999999999</v>
      </c>
      <c r="AW393" s="74">
        <v>21944.799999999999</v>
      </c>
      <c r="AX393" s="74">
        <v>3676.1323500000003</v>
      </c>
      <c r="AY393" s="73">
        <f t="shared" si="361"/>
        <v>16.751724098647518</v>
      </c>
      <c r="AZ393" s="73">
        <v>4702.5</v>
      </c>
      <c r="BA393" s="73">
        <v>4702.5</v>
      </c>
      <c r="BB393" s="73">
        <v>971.06045999999992</v>
      </c>
      <c r="BC393" s="74">
        <f t="shared" si="362"/>
        <v>20.649876874003187</v>
      </c>
      <c r="BD393" s="73"/>
      <c r="BE393" s="73"/>
      <c r="BF393" s="73"/>
      <c r="BG393" s="74"/>
      <c r="BH393" s="73">
        <v>9404.9</v>
      </c>
      <c r="BI393" s="73">
        <v>9404.9</v>
      </c>
      <c r="BJ393" s="73">
        <v>1336.4647199999999</v>
      </c>
      <c r="BK393" s="74">
        <f>BJ393/BI393*100</f>
        <v>14.21030228923221</v>
      </c>
      <c r="BL393" s="73"/>
      <c r="BM393" s="73"/>
      <c r="BN393" s="74"/>
      <c r="BO393" s="74"/>
      <c r="BP393" s="73">
        <v>305434.2</v>
      </c>
      <c r="BQ393" s="73">
        <v>305434.2</v>
      </c>
      <c r="BR393" s="73">
        <v>80254.080459999997</v>
      </c>
      <c r="BS393" s="74">
        <f t="shared" si="363"/>
        <v>26.275407423268248</v>
      </c>
      <c r="BT393" s="73">
        <v>32943.199999999997</v>
      </c>
      <c r="BU393" s="73">
        <v>32943.199999999997</v>
      </c>
      <c r="BV393" s="73">
        <v>2638.9112300000002</v>
      </c>
      <c r="BW393" s="73">
        <f t="shared" si="364"/>
        <v>8.0104884467811281</v>
      </c>
      <c r="BX393" s="73">
        <v>811.7</v>
      </c>
      <c r="BY393" s="73">
        <v>811.7</v>
      </c>
      <c r="BZ393" s="73">
        <v>0</v>
      </c>
      <c r="CA393" s="73">
        <f>BZ393/BY393*100</f>
        <v>0</v>
      </c>
      <c r="CB393" s="73">
        <v>6269.9</v>
      </c>
      <c r="CC393" s="73">
        <v>6269.9</v>
      </c>
      <c r="CD393" s="73">
        <v>1016.40143</v>
      </c>
      <c r="CE393" s="73">
        <f>CD393/CC393*100</f>
        <v>16.210807668383868</v>
      </c>
    </row>
    <row r="394" spans="1:83" x14ac:dyDescent="0.25">
      <c r="A394" s="64" t="s">
        <v>82</v>
      </c>
      <c r="B394" s="77">
        <f t="shared" si="365"/>
        <v>60041.599999999984</v>
      </c>
      <c r="C394" s="77">
        <f t="shared" si="365"/>
        <v>57233.899999999987</v>
      </c>
      <c r="D394" s="77">
        <f t="shared" si="366"/>
        <v>57233.899999999987</v>
      </c>
      <c r="E394" s="77"/>
      <c r="F394" s="77">
        <f t="shared" si="367"/>
        <v>10494.932459999998</v>
      </c>
      <c r="G394" s="74">
        <f t="shared" si="351"/>
        <v>18.336916512766035</v>
      </c>
      <c r="H394" s="73"/>
      <c r="I394" s="73"/>
      <c r="J394" s="73"/>
      <c r="K394" s="74"/>
      <c r="L394" s="73"/>
      <c r="M394" s="73"/>
      <c r="N394" s="73">
        <v>0</v>
      </c>
      <c r="O394" s="74"/>
      <c r="P394" s="73">
        <v>14.5</v>
      </c>
      <c r="Q394" s="73"/>
      <c r="R394" s="73"/>
      <c r="S394" s="74"/>
      <c r="T394" s="73">
        <v>132</v>
      </c>
      <c r="U394" s="73">
        <v>132</v>
      </c>
      <c r="V394" s="73">
        <v>15.0345</v>
      </c>
      <c r="W394" s="74">
        <f t="shared" si="355"/>
        <v>11.389772727272728</v>
      </c>
      <c r="X394" s="74">
        <v>142.19999999999999</v>
      </c>
      <c r="Y394" s="74">
        <v>140.1</v>
      </c>
      <c r="Z394" s="74">
        <v>2.97566</v>
      </c>
      <c r="AA394" s="74">
        <f t="shared" si="356"/>
        <v>2.1239543183440404</v>
      </c>
      <c r="AB394" s="74">
        <v>3044.8</v>
      </c>
      <c r="AC394" s="74">
        <v>253.7</v>
      </c>
      <c r="AD394" s="73">
        <v>252.2225</v>
      </c>
      <c r="AE394" s="74">
        <f t="shared" si="357"/>
        <v>99.417619235317318</v>
      </c>
      <c r="AF394" s="74">
        <v>54025.2</v>
      </c>
      <c r="AG394" s="74">
        <v>54025.2</v>
      </c>
      <c r="AH394" s="73">
        <v>9758.8522699999994</v>
      </c>
      <c r="AI394" s="74">
        <f t="shared" si="358"/>
        <v>18.063519005945373</v>
      </c>
      <c r="AJ394" s="74"/>
      <c r="AK394" s="74"/>
      <c r="AL394" s="73"/>
      <c r="AM394" s="74"/>
      <c r="AN394" s="74">
        <v>657.2</v>
      </c>
      <c r="AO394" s="74">
        <v>657.2</v>
      </c>
      <c r="AP394" s="74">
        <v>116.11205</v>
      </c>
      <c r="AQ394" s="74">
        <f t="shared" si="360"/>
        <v>17.667688679245281</v>
      </c>
      <c r="AR394" s="73">
        <v>0</v>
      </c>
      <c r="AS394" s="73">
        <v>0</v>
      </c>
      <c r="AT394" s="73">
        <v>0</v>
      </c>
      <c r="AU394" s="74"/>
      <c r="AV394" s="74">
        <v>657.2</v>
      </c>
      <c r="AW394" s="74">
        <v>657.2</v>
      </c>
      <c r="AX394" s="74">
        <v>103.32731</v>
      </c>
      <c r="AY394" s="73">
        <f t="shared" si="361"/>
        <v>15.722353925745585</v>
      </c>
      <c r="AZ394" s="73">
        <v>657.2</v>
      </c>
      <c r="BA394" s="73">
        <v>657.2</v>
      </c>
      <c r="BB394" s="73">
        <v>164.3</v>
      </c>
      <c r="BC394" s="74">
        <f t="shared" si="362"/>
        <v>25</v>
      </c>
      <c r="BD394" s="73"/>
      <c r="BE394" s="73"/>
      <c r="BF394" s="73"/>
      <c r="BG394" s="74"/>
      <c r="BH394" s="73">
        <v>0</v>
      </c>
      <c r="BI394" s="73">
        <v>0</v>
      </c>
      <c r="BJ394" s="73">
        <v>0</v>
      </c>
      <c r="BK394" s="74"/>
      <c r="BL394" s="74">
        <v>567.70000000000005</v>
      </c>
      <c r="BM394" s="74">
        <v>567.70000000000005</v>
      </c>
      <c r="BN394" s="74">
        <v>82.108170000000001</v>
      </c>
      <c r="BO394" s="74">
        <f>BN394/BM394*100</f>
        <v>14.463302800775057</v>
      </c>
      <c r="BP394" s="73"/>
      <c r="BQ394" s="73"/>
      <c r="BR394" s="73"/>
      <c r="BS394" s="74"/>
      <c r="BT394" s="73">
        <v>143.6</v>
      </c>
      <c r="BU394" s="73">
        <v>143.6</v>
      </c>
      <c r="BV394" s="73">
        <v>0</v>
      </c>
      <c r="BW394" s="73">
        <f t="shared" si="364"/>
        <v>0</v>
      </c>
      <c r="BX394" s="73"/>
      <c r="BY394" s="73"/>
      <c r="BZ394" s="73">
        <v>0</v>
      </c>
      <c r="CA394" s="73"/>
      <c r="CB394" s="73"/>
      <c r="CC394" s="73"/>
      <c r="CD394" s="73">
        <v>0</v>
      </c>
      <c r="CE394" s="73"/>
    </row>
    <row r="395" spans="1:83" x14ac:dyDescent="0.25">
      <c r="A395" s="64" t="s">
        <v>83</v>
      </c>
      <c r="B395" s="77">
        <f t="shared" si="365"/>
        <v>28102.200000000004</v>
      </c>
      <c r="C395" s="77">
        <f t="shared" si="365"/>
        <v>26723.600000000002</v>
      </c>
      <c r="D395" s="77">
        <f t="shared" si="366"/>
        <v>26723.600000000002</v>
      </c>
      <c r="E395" s="77"/>
      <c r="F395" s="77">
        <f t="shared" si="367"/>
        <v>5220.3615099999997</v>
      </c>
      <c r="G395" s="74">
        <f t="shared" si="351"/>
        <v>19.534649186486849</v>
      </c>
      <c r="H395" s="73"/>
      <c r="I395" s="73"/>
      <c r="J395" s="73"/>
      <c r="K395" s="74"/>
      <c r="L395" s="73"/>
      <c r="M395" s="73"/>
      <c r="N395" s="73">
        <v>0</v>
      </c>
      <c r="O395" s="74"/>
      <c r="P395" s="73"/>
      <c r="Q395" s="73"/>
      <c r="R395" s="73"/>
      <c r="S395" s="74"/>
      <c r="T395" s="73"/>
      <c r="U395" s="73"/>
      <c r="V395" s="73"/>
      <c r="W395" s="74"/>
      <c r="X395" s="74">
        <v>51</v>
      </c>
      <c r="Y395" s="74">
        <v>34.9</v>
      </c>
      <c r="Z395" s="74">
        <v>1.9733399999999999</v>
      </c>
      <c r="AA395" s="74">
        <f t="shared" si="356"/>
        <v>5.6542693409742117</v>
      </c>
      <c r="AB395" s="74">
        <v>1486.4</v>
      </c>
      <c r="AC395" s="74">
        <v>123.9</v>
      </c>
      <c r="AD395" s="73">
        <v>0</v>
      </c>
      <c r="AE395" s="74">
        <f t="shared" si="357"/>
        <v>0</v>
      </c>
      <c r="AF395" s="74">
        <v>23756.400000000001</v>
      </c>
      <c r="AG395" s="74">
        <v>23756.400000000001</v>
      </c>
      <c r="AH395" s="73">
        <v>4800</v>
      </c>
      <c r="AI395" s="74">
        <f t="shared" si="358"/>
        <v>20.20508157801687</v>
      </c>
      <c r="AJ395" s="74"/>
      <c r="AK395" s="74"/>
      <c r="AL395" s="73"/>
      <c r="AM395" s="74"/>
      <c r="AN395" s="74">
        <v>657.2</v>
      </c>
      <c r="AO395" s="74">
        <v>657.2</v>
      </c>
      <c r="AP395" s="74">
        <v>126.13255000000001</v>
      </c>
      <c r="AQ395" s="74">
        <f t="shared" si="360"/>
        <v>19.192414790018258</v>
      </c>
      <c r="AR395" s="73"/>
      <c r="AS395" s="73"/>
      <c r="AT395" s="73">
        <v>0</v>
      </c>
      <c r="AU395" s="74"/>
      <c r="AV395" s="74">
        <v>657.2</v>
      </c>
      <c r="AW395" s="74">
        <v>657.2</v>
      </c>
      <c r="AX395" s="74">
        <v>95.669440000000009</v>
      </c>
      <c r="AY395" s="73">
        <f t="shared" si="361"/>
        <v>14.557127206329884</v>
      </c>
      <c r="AZ395" s="73">
        <v>657.2</v>
      </c>
      <c r="BA395" s="73">
        <v>657.2</v>
      </c>
      <c r="BB395" s="73">
        <v>114.42471</v>
      </c>
      <c r="BC395" s="74">
        <f t="shared" si="362"/>
        <v>17.410941874619599</v>
      </c>
      <c r="BD395" s="73"/>
      <c r="BE395" s="73"/>
      <c r="BF395" s="73"/>
      <c r="BG395" s="74"/>
      <c r="BH395" s="73">
        <v>0</v>
      </c>
      <c r="BI395" s="73">
        <v>0</v>
      </c>
      <c r="BJ395" s="73">
        <v>0</v>
      </c>
      <c r="BK395" s="74"/>
      <c r="BL395" s="74">
        <v>567.70000000000005</v>
      </c>
      <c r="BM395" s="74">
        <v>567.70000000000005</v>
      </c>
      <c r="BN395" s="74">
        <v>82.161469999999994</v>
      </c>
      <c r="BO395" s="74">
        <f>BN395/BM395*100</f>
        <v>14.47269156244495</v>
      </c>
      <c r="BP395" s="73"/>
      <c r="BQ395" s="73"/>
      <c r="BR395" s="73"/>
      <c r="BS395" s="74"/>
      <c r="BT395" s="73">
        <v>266.10000000000002</v>
      </c>
      <c r="BU395" s="73">
        <v>266.10000000000002</v>
      </c>
      <c r="BV395" s="73">
        <v>0</v>
      </c>
      <c r="BW395" s="73">
        <f t="shared" si="364"/>
        <v>0</v>
      </c>
      <c r="BX395" s="73">
        <v>3</v>
      </c>
      <c r="BY395" s="73">
        <v>3</v>
      </c>
      <c r="BZ395" s="73">
        <v>0</v>
      </c>
      <c r="CA395" s="73">
        <f>BZ395/BY395*100</f>
        <v>0</v>
      </c>
      <c r="CB395" s="73"/>
      <c r="CC395" s="73"/>
      <c r="CD395" s="73">
        <v>0</v>
      </c>
      <c r="CE395" s="73"/>
    </row>
    <row r="396" spans="1:83" ht="36.75" customHeight="1" x14ac:dyDescent="0.25">
      <c r="A396" s="100" t="s">
        <v>648</v>
      </c>
      <c r="B396" s="95">
        <f t="shared" si="365"/>
        <v>0</v>
      </c>
      <c r="C396" s="95">
        <f t="shared" si="365"/>
        <v>0</v>
      </c>
      <c r="D396" s="95">
        <f t="shared" si="366"/>
        <v>0</v>
      </c>
      <c r="E396" s="95"/>
      <c r="F396" s="95">
        <f t="shared" si="367"/>
        <v>0</v>
      </c>
      <c r="G396" s="245"/>
      <c r="H396" s="96"/>
      <c r="I396" s="96"/>
      <c r="J396" s="96"/>
      <c r="K396" s="97"/>
      <c r="L396" s="96"/>
      <c r="M396" s="96"/>
      <c r="N396" s="96"/>
      <c r="O396" s="97"/>
      <c r="P396" s="96"/>
      <c r="Q396" s="96"/>
      <c r="R396" s="96"/>
      <c r="S396" s="97"/>
      <c r="T396" s="96"/>
      <c r="U396" s="96"/>
      <c r="V396" s="96"/>
      <c r="W396" s="97"/>
      <c r="X396" s="96"/>
      <c r="Y396" s="96"/>
      <c r="Z396" s="96"/>
      <c r="AA396" s="97"/>
      <c r="AB396" s="96"/>
      <c r="AC396" s="96"/>
      <c r="AD396" s="96"/>
      <c r="AE396" s="97"/>
      <c r="AF396" s="96"/>
      <c r="AG396" s="96"/>
      <c r="AH396" s="96"/>
      <c r="AI396" s="97"/>
      <c r="AJ396" s="96"/>
      <c r="AK396" s="96"/>
      <c r="AL396" s="96"/>
      <c r="AM396" s="97"/>
      <c r="AN396" s="96"/>
      <c r="AO396" s="96"/>
      <c r="AP396" s="96"/>
      <c r="AQ396" s="97"/>
      <c r="AR396" s="96"/>
      <c r="AS396" s="96"/>
      <c r="AT396" s="96"/>
      <c r="AU396" s="97"/>
      <c r="AV396" s="96"/>
      <c r="AW396" s="96"/>
      <c r="AX396" s="96"/>
      <c r="AY396" s="97"/>
      <c r="AZ396" s="96"/>
      <c r="BA396" s="96"/>
      <c r="BB396" s="96"/>
      <c r="BC396" s="97"/>
      <c r="BD396" s="96"/>
      <c r="BE396" s="96"/>
      <c r="BF396" s="96"/>
      <c r="BG396" s="96"/>
      <c r="BH396" s="96"/>
      <c r="BI396" s="96"/>
      <c r="BJ396" s="96"/>
      <c r="BK396" s="97"/>
      <c r="BL396" s="96"/>
      <c r="BM396" s="96"/>
      <c r="BN396" s="96"/>
      <c r="BO396" s="97"/>
      <c r="BP396" s="96"/>
      <c r="BQ396" s="96"/>
      <c r="BR396" s="96"/>
      <c r="BS396" s="97"/>
      <c r="BT396" s="96"/>
      <c r="BU396" s="96"/>
      <c r="BV396" s="96"/>
      <c r="BW396" s="96"/>
      <c r="BX396" s="96"/>
      <c r="BY396" s="96"/>
      <c r="BZ396" s="96"/>
      <c r="CA396" s="96"/>
      <c r="CB396" s="96"/>
      <c r="CC396" s="96"/>
      <c r="CD396" s="96"/>
      <c r="CE396" s="96"/>
    </row>
    <row r="397" spans="1:83" x14ac:dyDescent="0.25">
      <c r="A397" s="100" t="s">
        <v>85</v>
      </c>
      <c r="B397" s="95">
        <f t="shared" si="365"/>
        <v>32867182.200000003</v>
      </c>
      <c r="C397" s="95">
        <f t="shared" si="365"/>
        <v>34012705.870000012</v>
      </c>
      <c r="D397" s="95">
        <f t="shared" si="366"/>
        <v>34012705.870000012</v>
      </c>
      <c r="E397" s="95"/>
      <c r="F397" s="95">
        <f>R397+Z397+AD397+AH397+J397+V397+AL397+AP397+AT397+AX397+BB397+BF397+BJ397+BN397+BR397+BV397+BZ397+CD397+N397</f>
        <v>6717079.83476</v>
      </c>
      <c r="G397" s="95">
        <f>F397/C397*100</f>
        <v>19.748737017376257</v>
      </c>
      <c r="H397" s="95">
        <f>H12+H390+H392+H396</f>
        <v>339522.3</v>
      </c>
      <c r="I397" s="95">
        <f>I12+I390+I392+I396</f>
        <v>1646237.8</v>
      </c>
      <c r="J397" s="95">
        <f>J12+J390+J392+J396</f>
        <v>229487.68456999992</v>
      </c>
      <c r="K397" s="95">
        <f>J397/I397*100</f>
        <v>13.940129704833645</v>
      </c>
      <c r="L397" s="95">
        <f>L12+L390+L392+L396</f>
        <v>2866.9000000000005</v>
      </c>
      <c r="M397" s="95">
        <f>M12+M390+M392+M396</f>
        <v>7824.1</v>
      </c>
      <c r="N397" s="95">
        <f>N12+N390+N392+N396</f>
        <v>355.02044000000001</v>
      </c>
      <c r="O397" s="95">
        <f>N397/M397*100</f>
        <v>4.5375243158957579</v>
      </c>
      <c r="P397" s="95">
        <f>P12+P390+P392+P396</f>
        <v>32215.200000000001</v>
      </c>
      <c r="Q397" s="95">
        <f>Q12+Q390+Q392+Q396</f>
        <v>18193.5</v>
      </c>
      <c r="R397" s="95">
        <f>R12+R390+R392+R396</f>
        <v>2710.7735600000001</v>
      </c>
      <c r="S397" s="95">
        <f>R397/Q397*100</f>
        <v>14.899681534614013</v>
      </c>
      <c r="T397" s="95">
        <f>T12+T390+T392+T396</f>
        <v>26013.800000000003</v>
      </c>
      <c r="U397" s="95">
        <f>U12+U390+U392+U396</f>
        <v>26013.800000000003</v>
      </c>
      <c r="V397" s="95">
        <f>V12+V390+V392+V396</f>
        <v>4237.9270800000004</v>
      </c>
      <c r="W397" s="95">
        <f>V397/U397*100</f>
        <v>16.291072738315819</v>
      </c>
      <c r="X397" s="95">
        <f>X12+X390+X392+X396</f>
        <v>19111</v>
      </c>
      <c r="Y397" s="95">
        <f>Y12+Y390+Y392+Y396</f>
        <v>16524</v>
      </c>
      <c r="Z397" s="95">
        <f>Z12+Z390+Z392+Z396</f>
        <v>3373.2802600000005</v>
      </c>
      <c r="AA397" s="95">
        <f>Z397/Y397*100</f>
        <v>20.414429072863715</v>
      </c>
      <c r="AB397" s="95">
        <f>AB12+AB390+AB392+AB396</f>
        <v>643822.5</v>
      </c>
      <c r="AC397" s="95">
        <f>AC12+AC390+AC392+AC396</f>
        <v>494531.80000000005</v>
      </c>
      <c r="AD397" s="95">
        <f>AD12+AD390+AD392+AD396</f>
        <v>74937.199940000006</v>
      </c>
      <c r="AE397" s="95">
        <f>AD397/AC397*100</f>
        <v>15.153161018158995</v>
      </c>
      <c r="AF397" s="95">
        <f>AF12+AF390+AF392+AF396</f>
        <v>7410845.7999999998</v>
      </c>
      <c r="AG397" s="95">
        <f>AG12+AG390+AG392+AG396</f>
        <v>7410845.7999999998</v>
      </c>
      <c r="AH397" s="95">
        <f>AH12+AH390+AH392+AH396</f>
        <v>1528757.2820600001</v>
      </c>
      <c r="AI397" s="95">
        <f>AH397/AG397*100</f>
        <v>20.628647840169609</v>
      </c>
      <c r="AJ397" s="95">
        <f>AJ12+AJ390+AJ392+AJ396</f>
        <v>22223700</v>
      </c>
      <c r="AK397" s="95">
        <f>AK12+AK390+AK392+AK396</f>
        <v>22223700</v>
      </c>
      <c r="AL397" s="95">
        <f>AL12+AL390+AL392+AL396</f>
        <v>4403663.0096099991</v>
      </c>
      <c r="AM397" s="95">
        <f>AL397/AK397*100</f>
        <v>19.815165834716989</v>
      </c>
      <c r="AN397" s="95">
        <f>AN12+AN390+AN392+AN396</f>
        <v>150504.09999999998</v>
      </c>
      <c r="AO397" s="95">
        <f>AO12+AO390+AO392+AO396</f>
        <v>150504.09999999998</v>
      </c>
      <c r="AP397" s="95">
        <f>AP12+AP390+AP392+AP396</f>
        <v>21945.12399</v>
      </c>
      <c r="AQ397" s="95">
        <f>AP397/AO397*100</f>
        <v>14.581080508770194</v>
      </c>
      <c r="AR397" s="95">
        <f>AR12+AR390+AR392+AR396</f>
        <v>1721.4</v>
      </c>
      <c r="AS397" s="95">
        <f>AS12+AS390+AS392+AS396</f>
        <v>2229.9</v>
      </c>
      <c r="AT397" s="95">
        <f>AT12+AT390+AT392+AT396</f>
        <v>40.984650000000002</v>
      </c>
      <c r="AU397" s="95">
        <f>AT397/AS397*100</f>
        <v>1.8379591013049912</v>
      </c>
      <c r="AV397" s="95">
        <f>AV12+AV390+AV392+AV396</f>
        <v>66600.600000000006</v>
      </c>
      <c r="AW397" s="95">
        <f>AW12+AW390+AW392+AW396</f>
        <v>66600.600000000006</v>
      </c>
      <c r="AX397" s="95">
        <f>AX12+AX390+AX392+AX396</f>
        <v>11611.732199999997</v>
      </c>
      <c r="AY397" s="95">
        <f>AX397/AW397*100</f>
        <v>17.434876262376008</v>
      </c>
      <c r="AZ397" s="95">
        <f>AZ12+AZ390+AZ392+AZ396</f>
        <v>35416.500000000015</v>
      </c>
      <c r="BA397" s="95">
        <f>BA12+BA390+BA392+BA396</f>
        <v>35416.500000000015</v>
      </c>
      <c r="BB397" s="95">
        <f>BB12+BB390+BB392+BB396</f>
        <v>5847.9166700000005</v>
      </c>
      <c r="BC397" s="95">
        <f>BB397/BA397*100</f>
        <v>16.511842418081962</v>
      </c>
      <c r="BD397" s="95">
        <f>BD12+BD392+BD396</f>
        <v>98904.199999999983</v>
      </c>
      <c r="BE397" s="95">
        <f>BE12+BE392+BE396</f>
        <v>98146.069999999978</v>
      </c>
      <c r="BF397" s="95">
        <f>BF12+BF392+BF396</f>
        <v>24537.599999999999</v>
      </c>
      <c r="BG397" s="95">
        <f>BF397/BE397*100</f>
        <v>25.001102947881666</v>
      </c>
      <c r="BH397" s="95">
        <f>BH12+BH390+BH392+BH396</f>
        <v>41319.1</v>
      </c>
      <c r="BI397" s="95">
        <f>BI12+BI390+BI392+BI396</f>
        <v>41319.1</v>
      </c>
      <c r="BJ397" s="95">
        <f>BJ12+BJ390+BJ392+BJ396</f>
        <v>6741.2258300000003</v>
      </c>
      <c r="BK397" s="95">
        <f>BJ397/BI397*100</f>
        <v>16.315035492060574</v>
      </c>
      <c r="BL397" s="95">
        <v>109813.40000000001</v>
      </c>
      <c r="BM397" s="95">
        <f>BM12+BM390+BM392+BM396</f>
        <v>109813.40000000001</v>
      </c>
      <c r="BN397" s="95">
        <f>BN12+BN390+BN392+BN396</f>
        <v>16590.013140000003</v>
      </c>
      <c r="BO397" s="95">
        <f>BN397/BM397*100</f>
        <v>15.107457869440344</v>
      </c>
      <c r="BP397" s="95">
        <f>BP12+BP390+BP392+BP396</f>
        <v>1563155.6</v>
      </c>
      <c r="BQ397" s="95">
        <f>BQ12+BQ390+BQ392+BQ396</f>
        <v>1563155.6</v>
      </c>
      <c r="BR397" s="95">
        <f>BR12+BR390+BR392+BR396</f>
        <v>373275.11135999998</v>
      </c>
      <c r="BS397" s="95">
        <f>BR397/BQ397*100</f>
        <v>23.879587634142112</v>
      </c>
      <c r="BT397" s="95">
        <f>BT12+BT390+BT392+BT396</f>
        <v>90672.699999999983</v>
      </c>
      <c r="BU397" s="95">
        <f>BU12+BU390+BU392+BU396</f>
        <v>90672.699999999983</v>
      </c>
      <c r="BV397" s="95">
        <f>BV12+BV390+BV392+BV396</f>
        <v>7645.0413800000006</v>
      </c>
      <c r="BW397" s="95">
        <f>BV397/BU397*100</f>
        <v>8.4314698691006242</v>
      </c>
      <c r="BX397" s="95">
        <f>BX12+BX392+BX396</f>
        <v>2356</v>
      </c>
      <c r="BY397" s="95">
        <f>BY12+BY392+BY396</f>
        <v>2356</v>
      </c>
      <c r="BZ397" s="95">
        <f>BZ12+BZ392+BZ396</f>
        <v>0</v>
      </c>
      <c r="CA397" s="95">
        <f>BZ397/BY397*100</f>
        <v>0</v>
      </c>
      <c r="CB397" s="95">
        <f>CB12+CB392+CB396</f>
        <v>8621.0999999999985</v>
      </c>
      <c r="CC397" s="95">
        <f>CC12+CC392+CC396</f>
        <v>8621.0999999999985</v>
      </c>
      <c r="CD397" s="95">
        <f>CD12+CD392+CD396</f>
        <v>1322.9080200000001</v>
      </c>
      <c r="CE397" s="95">
        <f>CD397/CC397*100</f>
        <v>15.345002609875774</v>
      </c>
    </row>
    <row r="398" spans="1:83" ht="9" customHeight="1" x14ac:dyDescent="0.25">
      <c r="C398" s="6"/>
      <c r="D398" s="6"/>
      <c r="E398" s="6"/>
      <c r="F398" s="6"/>
      <c r="G398" s="13"/>
      <c r="H398" s="13"/>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c r="BU398" s="13"/>
      <c r="BV398" s="13"/>
      <c r="BW398" s="13"/>
      <c r="BX398" s="13"/>
    </row>
    <row r="399" spans="1:83" s="2" customFormat="1" ht="18.75" customHeight="1" x14ac:dyDescent="0.25">
      <c r="A399" s="420" t="s">
        <v>1075</v>
      </c>
      <c r="B399" s="420"/>
      <c r="C399" s="420"/>
      <c r="D399" s="420"/>
      <c r="E399" s="420"/>
      <c r="F399" s="420"/>
      <c r="G399" s="420"/>
      <c r="H399" s="420"/>
      <c r="I399" s="420"/>
      <c r="J399" s="420"/>
      <c r="K399" s="420"/>
      <c r="L399" s="420"/>
      <c r="M399" s="420"/>
      <c r="N399" s="420"/>
      <c r="O399" s="420"/>
      <c r="P399" s="420"/>
      <c r="Q399" s="420"/>
      <c r="R399" s="420"/>
      <c r="S399" s="420"/>
      <c r="T399" s="420"/>
      <c r="U399" s="420"/>
      <c r="V399" s="420"/>
      <c r="W399" s="420"/>
      <c r="X399" s="420"/>
      <c r="Y399" s="420"/>
      <c r="Z399" s="420"/>
      <c r="AA399" s="420"/>
      <c r="AB399" s="420"/>
      <c r="AC399" s="420"/>
      <c r="AD399" s="420"/>
      <c r="AE399" s="420"/>
      <c r="AF399" s="420"/>
      <c r="AG399" s="420"/>
      <c r="AH399" s="420"/>
      <c r="AI399" s="420"/>
      <c r="AJ399" s="190"/>
      <c r="AK399" s="98"/>
      <c r="AL399" s="98"/>
      <c r="AM399" s="98"/>
      <c r="AN399" s="98"/>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01"/>
      <c r="BO399" s="13"/>
      <c r="BP399" s="13"/>
      <c r="BQ399" s="13"/>
      <c r="BR399" s="13"/>
      <c r="BS399" s="13"/>
      <c r="BT399" s="13"/>
      <c r="BU399" s="13"/>
      <c r="BV399" s="13"/>
      <c r="BW399" s="13"/>
      <c r="BX399" s="13"/>
    </row>
    <row r="400" spans="1:83" s="2" customFormat="1" ht="20.25" customHeight="1" x14ac:dyDescent="0.25">
      <c r="A400" s="450" t="s">
        <v>1076</v>
      </c>
      <c r="B400" s="420"/>
      <c r="C400" s="420"/>
      <c r="D400" s="420"/>
      <c r="E400" s="420"/>
      <c r="F400" s="420"/>
      <c r="G400" s="420"/>
      <c r="H400" s="420"/>
      <c r="I400" s="420"/>
      <c r="J400" s="420"/>
      <c r="K400" s="420"/>
      <c r="L400" s="420"/>
      <c r="M400" s="420"/>
      <c r="N400" s="420"/>
      <c r="O400" s="420"/>
      <c r="P400" s="420"/>
      <c r="Q400" s="420"/>
      <c r="R400" s="420"/>
      <c r="S400" s="420"/>
      <c r="T400" s="420"/>
      <c r="U400" s="420"/>
      <c r="V400" s="420"/>
      <c r="W400" s="420"/>
      <c r="X400" s="420"/>
      <c r="Y400" s="420"/>
      <c r="Z400" s="420"/>
      <c r="AA400" s="420"/>
      <c r="AB400" s="420"/>
      <c r="AC400" s="420"/>
      <c r="AD400" s="420"/>
      <c r="AE400" s="420"/>
      <c r="AF400" s="420"/>
      <c r="AG400" s="420"/>
      <c r="AH400" s="420"/>
      <c r="AI400" s="420"/>
      <c r="AJ400" s="190"/>
      <c r="AK400" s="98"/>
      <c r="AL400" s="98"/>
      <c r="AM400" s="98"/>
      <c r="AN400" s="98"/>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01"/>
      <c r="BO400" s="13"/>
      <c r="BP400" s="13"/>
      <c r="BQ400" s="13"/>
      <c r="BR400" s="13"/>
      <c r="BS400" s="13"/>
      <c r="BT400" s="13"/>
      <c r="BU400" s="13"/>
      <c r="BV400" s="13"/>
      <c r="BW400" s="13"/>
      <c r="BX400" s="13"/>
    </row>
    <row r="401" spans="1:76" s="2" customFormat="1" ht="18.75" x14ac:dyDescent="0.25">
      <c r="A401" s="451" t="s">
        <v>948</v>
      </c>
      <c r="B401" s="452"/>
      <c r="C401" s="452"/>
      <c r="D401" s="452"/>
      <c r="E401" s="452"/>
      <c r="F401" s="452"/>
      <c r="G401" s="452"/>
      <c r="H401" s="452"/>
      <c r="I401" s="452"/>
      <c r="J401" s="452"/>
      <c r="K401" s="452"/>
      <c r="L401" s="452"/>
      <c r="M401" s="452"/>
      <c r="N401" s="452"/>
      <c r="O401" s="452"/>
      <c r="P401" s="452"/>
      <c r="Q401" s="452"/>
      <c r="R401" s="452"/>
      <c r="S401" s="452"/>
      <c r="T401" s="452"/>
      <c r="U401" s="452"/>
      <c r="V401" s="452"/>
      <c r="W401" s="452"/>
      <c r="X401" s="452"/>
      <c r="Y401" s="452"/>
      <c r="Z401" s="452"/>
      <c r="AA401" s="452"/>
      <c r="AB401" s="452"/>
      <c r="AC401" s="452"/>
      <c r="AD401" s="452"/>
      <c r="AE401" s="452"/>
      <c r="AF401" s="452"/>
      <c r="AG401" s="452"/>
      <c r="AH401" s="452"/>
      <c r="AI401" s="452"/>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c r="BU401" s="13"/>
      <c r="BV401" s="13"/>
      <c r="BW401" s="13"/>
      <c r="BX401" s="13"/>
    </row>
    <row r="402" spans="1:76" s="2" customFormat="1" x14ac:dyDescent="0.25">
      <c r="A402" s="13"/>
      <c r="B402" s="13"/>
      <c r="C402" s="6"/>
      <c r="D402" s="6"/>
      <c r="E402" s="6"/>
      <c r="F402" s="6"/>
      <c r="G402" s="13"/>
      <c r="H402" s="13"/>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c r="BU402" s="13"/>
      <c r="BV402" s="13"/>
      <c r="BW402" s="13"/>
      <c r="BX402" s="13"/>
    </row>
    <row r="403" spans="1:76" x14ac:dyDescent="0.25">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row>
    <row r="404" spans="1:76" x14ac:dyDescent="0.25">
      <c r="C404" s="6"/>
      <c r="D404" s="6"/>
      <c r="E404" s="6"/>
      <c r="F404" s="6"/>
      <c r="G404" s="6"/>
      <c r="H404" s="6"/>
      <c r="I404" s="6"/>
      <c r="J404" s="6"/>
      <c r="K404" s="6"/>
      <c r="L404" s="6"/>
      <c r="M404" s="6"/>
      <c r="N404" s="6"/>
      <c r="O404" s="6"/>
      <c r="P404" s="6"/>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c r="BU404" s="13"/>
      <c r="BV404" s="13"/>
      <c r="BW404" s="13"/>
      <c r="BX404" s="13"/>
    </row>
    <row r="405" spans="1:76" x14ac:dyDescent="0.25">
      <c r="C405" s="6"/>
      <c r="D405" s="6"/>
      <c r="E405" s="6"/>
      <c r="F405" s="6"/>
      <c r="G405" s="13"/>
      <c r="H405" s="13"/>
      <c r="I405" s="13"/>
      <c r="J405" s="13"/>
      <c r="K405" s="13"/>
      <c r="L405" s="13"/>
      <c r="M405" s="13"/>
      <c r="N405" s="13"/>
      <c r="O405" s="13"/>
      <c r="P405" s="13"/>
      <c r="Q405" s="13"/>
      <c r="R405" s="13"/>
      <c r="S405" s="13"/>
      <c r="T405" s="13"/>
      <c r="U405" s="13"/>
      <c r="V405" s="13"/>
      <c r="W405" s="13"/>
      <c r="X405" s="13"/>
      <c r="Y405" s="6"/>
      <c r="Z405" s="6"/>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c r="BU405" s="13"/>
      <c r="BV405" s="13"/>
      <c r="BW405" s="13"/>
      <c r="BX405" s="13"/>
    </row>
    <row r="407" spans="1:76" x14ac:dyDescent="0.25">
      <c r="F407" s="3"/>
    </row>
    <row r="408" spans="1:76" x14ac:dyDescent="0.25">
      <c r="F408" s="3"/>
    </row>
  </sheetData>
  <mergeCells count="124">
    <mergeCell ref="CB8:CE8"/>
    <mergeCell ref="AR8:AU8"/>
    <mergeCell ref="AZ8:BC8"/>
    <mergeCell ref="AV8:AY8"/>
    <mergeCell ref="BZ6:CA6"/>
    <mergeCell ref="CC1:CE1"/>
    <mergeCell ref="CD6:CE6"/>
    <mergeCell ref="BF1:BG1"/>
    <mergeCell ref="CB3:CE3"/>
    <mergeCell ref="AL1:AM1"/>
    <mergeCell ref="H8:K8"/>
    <mergeCell ref="T8:W8"/>
    <mergeCell ref="AJ8:AM8"/>
    <mergeCell ref="AN8:AQ8"/>
    <mergeCell ref="BZ1:CA1"/>
    <mergeCell ref="G9:G11"/>
    <mergeCell ref="F9:F11"/>
    <mergeCell ref="H9:H11"/>
    <mergeCell ref="I9:I11"/>
    <mergeCell ref="S9:S11"/>
    <mergeCell ref="X9:X11"/>
    <mergeCell ref="Y9:Y11"/>
    <mergeCell ref="Z9:Z11"/>
    <mergeCell ref="AA9:AA11"/>
    <mergeCell ref="AG9:AG11"/>
    <mergeCell ref="BD8:BG8"/>
    <mergeCell ref="BH8:BK8"/>
    <mergeCell ref="BL8:BO8"/>
    <mergeCell ref="BP8:BS8"/>
    <mergeCell ref="BT8:BW8"/>
    <mergeCell ref="BX8:CA8"/>
    <mergeCell ref="BR9:BR11"/>
    <mergeCell ref="BT9:BT11"/>
    <mergeCell ref="A401:AI401"/>
    <mergeCell ref="R6:S6"/>
    <mergeCell ref="A7:A11"/>
    <mergeCell ref="B7:G8"/>
    <mergeCell ref="P8:S8"/>
    <mergeCell ref="X8:AA8"/>
    <mergeCell ref="AB8:AE8"/>
    <mergeCell ref="AF8:AI8"/>
    <mergeCell ref="D10:E10"/>
    <mergeCell ref="C9:E9"/>
    <mergeCell ref="AH9:AH11"/>
    <mergeCell ref="AI9:AI11"/>
    <mergeCell ref="AB9:AB11"/>
    <mergeCell ref="AC9:AC11"/>
    <mergeCell ref="AD9:AD11"/>
    <mergeCell ref="AE9:AE11"/>
    <mergeCell ref="AF9:AF11"/>
    <mergeCell ref="L8:O8"/>
    <mergeCell ref="J9:J11"/>
    <mergeCell ref="K9:K11"/>
    <mergeCell ref="T9:T11"/>
    <mergeCell ref="U9:U11"/>
    <mergeCell ref="V9:V11"/>
    <mergeCell ref="W9:W11"/>
    <mergeCell ref="A399:AI399"/>
    <mergeCell ref="A400:AI400"/>
    <mergeCell ref="B9:B11"/>
    <mergeCell ref="C10:C11"/>
    <mergeCell ref="P9:P11"/>
    <mergeCell ref="Q9:Q11"/>
    <mergeCell ref="R9:R11"/>
    <mergeCell ref="BP9:BP11"/>
    <mergeCell ref="BQ9:BQ11"/>
    <mergeCell ref="O9:O11"/>
    <mergeCell ref="N9:N11"/>
    <mergeCell ref="M9:M11"/>
    <mergeCell ref="L9:L11"/>
    <mergeCell ref="AN9:AN11"/>
    <mergeCell ref="AR9:AR11"/>
    <mergeCell ref="AQ9:AQ11"/>
    <mergeCell ref="AY9:AY11"/>
    <mergeCell ref="AX9:AX11"/>
    <mergeCell ref="AW9:AW11"/>
    <mergeCell ref="AJ9:AJ11"/>
    <mergeCell ref="AK9:AK11"/>
    <mergeCell ref="AL9:AL11"/>
    <mergeCell ref="AM9:AM11"/>
    <mergeCell ref="BS9:BS11"/>
    <mergeCell ref="AP9:AP11"/>
    <mergeCell ref="AO9:AO11"/>
    <mergeCell ref="BL9:BL11"/>
    <mergeCell ref="BM9:BM11"/>
    <mergeCell ref="BN9:BN11"/>
    <mergeCell ref="BO9:BO11"/>
    <mergeCell ref="BK9:BK11"/>
    <mergeCell ref="AV9:AV11"/>
    <mergeCell ref="AU9:AU11"/>
    <mergeCell ref="BG9:BG11"/>
    <mergeCell ref="BF9:BF11"/>
    <mergeCell ref="BE9:BE11"/>
    <mergeCell ref="BD9:BD11"/>
    <mergeCell ref="BH9:BH11"/>
    <mergeCell ref="BI9:BI11"/>
    <mergeCell ref="BJ9:BJ11"/>
    <mergeCell ref="BC9:BC11"/>
    <mergeCell ref="BB9:BB11"/>
    <mergeCell ref="AZ9:AZ11"/>
    <mergeCell ref="BA9:BA11"/>
    <mergeCell ref="AT9:AT11"/>
    <mergeCell ref="AS9:AS11"/>
    <mergeCell ref="CE9:CE11"/>
    <mergeCell ref="CD9:CD11"/>
    <mergeCell ref="CC9:CC11"/>
    <mergeCell ref="CB9:CB11"/>
    <mergeCell ref="CA9:CA11"/>
    <mergeCell ref="BZ9:BZ11"/>
    <mergeCell ref="BU9:BU11"/>
    <mergeCell ref="BV9:BV11"/>
    <mergeCell ref="BW9:BW11"/>
    <mergeCell ref="BX9:BX11"/>
    <mergeCell ref="BY9:BY11"/>
    <mergeCell ref="B3:S3"/>
    <mergeCell ref="H7:S7"/>
    <mergeCell ref="T3:AM4"/>
    <mergeCell ref="T7:AM7"/>
    <mergeCell ref="AN7:BG7"/>
    <mergeCell ref="AN3:BG3"/>
    <mergeCell ref="BH3:CA3"/>
    <mergeCell ref="BH7:CA7"/>
    <mergeCell ref="AL6:AM6"/>
    <mergeCell ref="BF6:BG6"/>
  </mergeCells>
  <pageMargins left="0.31496062992125984" right="0.31496062992125984" top="0.35433070866141736" bottom="0.35433070866141736" header="0" footer="0"/>
  <pageSetup paperSize="9" scale="28" orientation="portrait" r:id="rId1"/>
  <colBreaks count="4" manualBreakCount="4">
    <brk id="19" max="400" man="1"/>
    <brk id="39" max="399" man="1"/>
    <brk id="59" max="400" man="1"/>
    <brk id="79" max="40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JW340"/>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A3" sqref="A3"/>
    </sheetView>
  </sheetViews>
  <sheetFormatPr defaultRowHeight="15" x14ac:dyDescent="0.25"/>
  <cols>
    <col min="1" max="1" width="30.875" style="2" customWidth="1"/>
    <col min="2" max="2" width="17.625" style="2" customWidth="1"/>
    <col min="3" max="3" width="14" style="2" customWidth="1"/>
    <col min="4" max="5" width="15" style="2" customWidth="1"/>
    <col min="6" max="6" width="13.125" style="2" customWidth="1"/>
    <col min="7" max="7" width="12.25" style="2" customWidth="1"/>
    <col min="8" max="8" width="15.875" style="2" customWidth="1"/>
    <col min="9" max="9" width="14.5" style="2" customWidth="1"/>
    <col min="10" max="10" width="12.875" style="2" customWidth="1"/>
    <col min="11" max="11" width="12.75" style="2" customWidth="1"/>
    <col min="12" max="12" width="16.125" style="2" customWidth="1"/>
    <col min="13" max="13" width="14.75" style="2" customWidth="1"/>
    <col min="14" max="14" width="11.375" style="2" customWidth="1"/>
    <col min="15" max="15" width="11.75" style="2" customWidth="1"/>
    <col min="16" max="16" width="15.375" style="2" customWidth="1"/>
    <col min="17" max="17" width="14.375" style="2" customWidth="1"/>
    <col min="18" max="18" width="11.375" style="2" customWidth="1"/>
    <col min="19" max="19" width="12.375" style="2" customWidth="1"/>
    <col min="20" max="20" width="16.5" style="2" customWidth="1"/>
    <col min="21" max="21" width="14.625" style="2" customWidth="1"/>
    <col min="22" max="23" width="11.125" style="2" customWidth="1"/>
    <col min="24" max="24" width="17.5" style="2" customWidth="1"/>
    <col min="25" max="25" width="13.875" style="2" customWidth="1"/>
    <col min="26" max="27" width="12.375" style="2" customWidth="1"/>
    <col min="28" max="28" width="16.375" style="2" customWidth="1"/>
    <col min="29" max="29" width="13" style="2" customWidth="1"/>
    <col min="30" max="30" width="11.75" style="2" customWidth="1"/>
    <col min="31" max="31" width="12.375" style="2" customWidth="1"/>
    <col min="32" max="32" width="15.375" style="2" customWidth="1"/>
    <col min="33" max="33" width="13.75" style="2" customWidth="1"/>
    <col min="34" max="35" width="11.125" style="2" customWidth="1"/>
    <col min="36" max="36" width="15.125" style="2" customWidth="1"/>
    <col min="37" max="37" width="14.25" style="2" customWidth="1"/>
    <col min="38" max="39" width="11.125" style="2" customWidth="1"/>
    <col min="40" max="40" width="15.375" style="2" customWidth="1"/>
    <col min="41" max="41" width="14.375" style="2" customWidth="1"/>
    <col min="42" max="42" width="12" style="2" customWidth="1"/>
    <col min="43" max="43" width="11.5" style="2" customWidth="1"/>
    <col min="44" max="44" width="16.125" style="2" customWidth="1"/>
    <col min="45" max="45" width="16" style="2" customWidth="1"/>
    <col min="46" max="46" width="12.25" style="2" customWidth="1"/>
    <col min="47" max="47" width="12" style="2" customWidth="1"/>
    <col min="48" max="48" width="16.625" style="2" customWidth="1"/>
    <col min="49" max="51" width="12" style="2" customWidth="1"/>
    <col min="52" max="52" width="15.5" style="2" customWidth="1"/>
    <col min="53" max="53" width="13.375" style="2" customWidth="1"/>
    <col min="54" max="54" width="11.5" style="2" customWidth="1"/>
    <col min="55" max="55" width="12" style="2" customWidth="1"/>
    <col min="56" max="56" width="15.625" style="2" customWidth="1"/>
    <col min="57" max="57" width="14" style="2" customWidth="1"/>
    <col min="58" max="58" width="11.375" style="2" customWidth="1"/>
    <col min="59" max="59" width="12.125" style="2" customWidth="1"/>
    <col min="60" max="60" width="15.75" style="2" customWidth="1"/>
    <col min="61" max="61" width="13.625" style="2" customWidth="1"/>
    <col min="62" max="62" width="11" style="2" customWidth="1"/>
    <col min="63" max="63" width="11.875" style="2" customWidth="1"/>
    <col min="64" max="64" width="15.875" style="2" customWidth="1"/>
    <col min="65" max="65" width="13.125" style="2" customWidth="1"/>
    <col min="66" max="67" width="11.875" style="2" customWidth="1"/>
    <col min="68" max="68" width="15.375" style="2" customWidth="1"/>
    <col min="69" max="69" width="14" style="2" customWidth="1"/>
    <col min="70" max="70" width="11.375" style="2" customWidth="1"/>
    <col min="71" max="71" width="11.875" style="2" customWidth="1"/>
    <col min="72" max="72" width="16" style="2" customWidth="1"/>
    <col min="73" max="73" width="13.625" style="2" customWidth="1"/>
    <col min="74" max="74" width="11.25" style="2" customWidth="1"/>
    <col min="75" max="75" width="11.625" style="2" customWidth="1"/>
    <col min="76" max="76" width="16" style="2" customWidth="1"/>
    <col min="77" max="77" width="13.75" style="2" customWidth="1"/>
    <col min="78" max="78" width="12.25" style="2" customWidth="1"/>
    <col min="79" max="79" width="11.875" style="2" customWidth="1"/>
    <col min="80" max="80" width="16" style="2" customWidth="1"/>
    <col min="81" max="81" width="14.25" style="2" customWidth="1"/>
    <col min="82" max="83" width="11.875" style="2" customWidth="1"/>
    <col min="84" max="84" width="16.125" style="25" customWidth="1"/>
    <col min="85" max="85" width="13.5" style="25" customWidth="1"/>
    <col min="86" max="86" width="11.125" style="2" customWidth="1"/>
    <col min="87" max="87" width="12.375" style="2" customWidth="1"/>
    <col min="88" max="88" width="16" style="2" customWidth="1"/>
    <col min="89" max="91" width="12.375" style="2" customWidth="1"/>
    <col min="92" max="92" width="16.5" style="2" customWidth="1"/>
    <col min="93" max="94" width="13" style="2" customWidth="1"/>
    <col min="95" max="95" width="12.375" style="2" customWidth="1"/>
    <col min="96" max="96" width="15.375" style="2" customWidth="1"/>
    <col min="97" max="97" width="12.375" style="2" customWidth="1"/>
    <col min="98" max="98" width="13.625" style="2" customWidth="1"/>
    <col min="99" max="99" width="12.125" style="2" customWidth="1"/>
    <col min="100" max="100" width="16.125" style="2" customWidth="1"/>
    <col min="101" max="101" width="14" style="2" customWidth="1"/>
    <col min="102" max="102" width="11.875" style="2" customWidth="1"/>
    <col min="103" max="103" width="13.125" style="2" customWidth="1"/>
    <col min="104" max="104" width="15.875" style="2" customWidth="1"/>
    <col min="105" max="105" width="12.375" style="2" customWidth="1"/>
    <col min="106" max="107" width="13.125" style="2" customWidth="1"/>
    <col min="108" max="108" width="16.5" style="2" customWidth="1"/>
    <col min="109" max="109" width="16.125" style="2" customWidth="1"/>
    <col min="110" max="110" width="12.125" style="2" customWidth="1"/>
    <col min="111" max="111" width="11.875" style="2" customWidth="1"/>
    <col min="112" max="112" width="17.5" style="2" customWidth="1"/>
    <col min="113" max="113" width="15.125" style="2" customWidth="1"/>
    <col min="114" max="114" width="12.125" style="2" customWidth="1"/>
    <col min="115" max="115" width="12.625" style="2" customWidth="1"/>
    <col min="116" max="116" width="14.875" style="2" customWidth="1"/>
    <col min="117" max="117" width="12.625" style="2" customWidth="1"/>
    <col min="118" max="118" width="10.75" style="2" customWidth="1"/>
    <col min="119" max="119" width="12.125" style="2" customWidth="1"/>
    <col min="120" max="120" width="15.375" style="2" customWidth="1"/>
    <col min="121" max="121" width="12.875" style="2" customWidth="1"/>
    <col min="122" max="123" width="12.125" style="2" customWidth="1"/>
    <col min="124" max="124" width="15.5" style="2" customWidth="1"/>
    <col min="125" max="125" width="14.5" style="2" customWidth="1"/>
    <col min="126" max="126" width="11.25" style="2" customWidth="1"/>
    <col min="127" max="127" width="12.625" style="2" customWidth="1"/>
    <col min="128" max="128" width="15" style="2" customWidth="1"/>
    <col min="129" max="131" width="12.875" style="2" customWidth="1"/>
    <col min="132" max="132" width="15.125" style="2" customWidth="1"/>
    <col min="133" max="135" width="12.875" style="2" customWidth="1"/>
    <col min="136" max="136" width="17" style="2" customWidth="1"/>
    <col min="137" max="137" width="13.625" style="2" customWidth="1"/>
    <col min="138" max="139" width="12" style="2" customWidth="1"/>
    <col min="140" max="140" width="16" style="2" customWidth="1"/>
    <col min="141" max="141" width="14.75" style="2" customWidth="1"/>
    <col min="142" max="143" width="12" style="2" customWidth="1"/>
    <col min="144" max="144" width="12.75" style="2" customWidth="1"/>
    <col min="145" max="145" width="13.375" style="2" customWidth="1"/>
    <col min="146" max="147" width="11.75" style="2" customWidth="1"/>
    <col min="148" max="148" width="15.625" style="2" customWidth="1"/>
    <col min="149" max="149" width="12.5" style="2" customWidth="1"/>
    <col min="150" max="151" width="11.875" style="2" customWidth="1"/>
    <col min="152" max="152" width="15.375" style="2" customWidth="1"/>
    <col min="153" max="153" width="13.125" style="2" customWidth="1"/>
    <col min="154" max="154" width="11.25" style="2" customWidth="1"/>
    <col min="155" max="155" width="12.75" style="2" customWidth="1"/>
    <col min="156" max="156" width="16.25" style="2" customWidth="1"/>
    <col min="157" max="157" width="12.5" style="2" customWidth="1"/>
    <col min="158" max="158" width="12.375" style="2" customWidth="1"/>
    <col min="159" max="159" width="12.5" style="2" customWidth="1"/>
    <col min="160" max="160" width="15.625" style="2" customWidth="1"/>
    <col min="161" max="161" width="13.25" style="2" customWidth="1"/>
    <col min="162" max="162" width="11.25" style="2" customWidth="1"/>
    <col min="163" max="163" width="11.125" style="2" customWidth="1"/>
    <col min="164" max="164" width="15.375" style="2" customWidth="1"/>
    <col min="165" max="165" width="12.375" style="2" customWidth="1"/>
    <col min="166" max="166" width="11.75" style="2" customWidth="1"/>
    <col min="167" max="167" width="12.5" style="2" customWidth="1"/>
    <col min="168" max="168" width="16" style="2" customWidth="1"/>
    <col min="169" max="169" width="14.125" style="2" customWidth="1"/>
    <col min="170" max="170" width="12.625" style="2" customWidth="1"/>
    <col min="171" max="171" width="11.5" style="2" customWidth="1"/>
    <col min="172" max="172" width="17.375" style="2" customWidth="1"/>
    <col min="173" max="173" width="13" style="2" customWidth="1"/>
    <col min="174" max="174" width="11.75" style="2" customWidth="1"/>
    <col min="175" max="175" width="11.125" style="2" customWidth="1"/>
    <col min="176" max="177" width="15.75" style="2" customWidth="1"/>
    <col min="178" max="179" width="11.125" style="2" customWidth="1"/>
    <col min="180" max="180" width="15.5" style="2" customWidth="1"/>
    <col min="181" max="181" width="14.25" style="2" customWidth="1"/>
    <col min="182" max="183" width="12.125" style="2" customWidth="1"/>
    <col min="184" max="184" width="15.375" style="2" customWidth="1"/>
    <col min="185" max="185" width="12.5" style="2" customWidth="1"/>
    <col min="186" max="186" width="12.375" style="2" customWidth="1"/>
    <col min="187" max="187" width="12.5" style="2" customWidth="1"/>
    <col min="188" max="188" width="15.625" style="2" customWidth="1"/>
    <col min="189" max="189" width="14.375" style="2" customWidth="1"/>
    <col min="190" max="190" width="12.75" style="2" customWidth="1"/>
    <col min="191" max="191" width="11.875" style="2" customWidth="1"/>
    <col min="192" max="192" width="17.375" style="2" customWidth="1"/>
    <col min="193" max="194" width="13" style="2" customWidth="1"/>
    <col min="195" max="195" width="12.125" style="2" customWidth="1"/>
    <col min="196" max="196" width="14.875" style="2" customWidth="1"/>
    <col min="197" max="197" width="13.5" style="2" customWidth="1"/>
    <col min="198" max="198" width="11" style="2" customWidth="1"/>
    <col min="199" max="199" width="11.625" style="2" customWidth="1"/>
    <col min="200" max="200" width="15.125" style="2" customWidth="1"/>
    <col min="201" max="201" width="13.375" style="2" customWidth="1"/>
    <col min="202" max="202" width="10.75" style="2" customWidth="1"/>
    <col min="203" max="203" width="11.5" style="2" customWidth="1"/>
    <col min="204" max="204" width="17.375" style="2" customWidth="1"/>
    <col min="205" max="205" width="12.75" style="2" customWidth="1"/>
    <col min="206" max="206" width="10.75" style="2" customWidth="1"/>
    <col min="207" max="207" width="11.625" style="2" customWidth="1"/>
    <col min="208" max="208" width="15.75" style="2" customWidth="1"/>
    <col min="209" max="209" width="12.875" style="2" customWidth="1"/>
    <col min="210" max="210" width="11.125" style="2" customWidth="1"/>
    <col min="211" max="211" width="11.5" style="2" customWidth="1"/>
    <col min="212" max="212" width="15.875" style="2" customWidth="1"/>
    <col min="213" max="213" width="13.75" style="2" customWidth="1"/>
    <col min="214" max="214" width="11.5" style="2" customWidth="1"/>
    <col min="215" max="215" width="11.125" style="2" customWidth="1"/>
    <col min="216" max="216" width="16.125" style="2" customWidth="1"/>
    <col min="217" max="217" width="12.75" style="2" customWidth="1"/>
    <col min="218" max="218" width="11.875" style="2" customWidth="1"/>
    <col min="219" max="219" width="12.5" style="2" customWidth="1"/>
    <col min="220" max="220" width="15.5" style="2" customWidth="1"/>
    <col min="221" max="221" width="13.75" style="2" customWidth="1"/>
    <col min="222" max="222" width="10.875" style="2" customWidth="1"/>
    <col min="223" max="223" width="11.75" style="2" customWidth="1"/>
    <col min="224" max="224" width="15.75" style="2" customWidth="1"/>
    <col min="225" max="225" width="12.875" style="2" customWidth="1"/>
    <col min="226" max="226" width="11.125" style="2" customWidth="1"/>
    <col min="227" max="227" width="11.25" style="2" customWidth="1"/>
    <col min="228" max="228" width="15.375" style="4" customWidth="1"/>
    <col min="229" max="229" width="13.875" style="4" customWidth="1"/>
    <col min="230" max="230" width="10.875" style="4" customWidth="1"/>
    <col min="231" max="231" width="12.125" style="4" customWidth="1"/>
    <col min="232" max="232" width="15.5" style="4" customWidth="1"/>
    <col min="233" max="233" width="12.75" style="4" customWidth="1"/>
    <col min="234" max="234" width="11.75" style="4" customWidth="1"/>
    <col min="235" max="235" width="11.25" style="4" customWidth="1"/>
    <col min="236" max="236" width="15.5" style="4" customWidth="1"/>
    <col min="237" max="237" width="12.625" style="4" customWidth="1"/>
    <col min="238" max="238" width="11.5" style="4" customWidth="1"/>
    <col min="239" max="239" width="11.875" style="4" customWidth="1"/>
    <col min="240" max="240" width="15.375" style="4" customWidth="1"/>
    <col min="241" max="241" width="13.375" style="4" customWidth="1"/>
    <col min="242" max="242" width="10.625" style="4" customWidth="1"/>
    <col min="243" max="243" width="11.625" style="4" customWidth="1"/>
    <col min="244" max="244" width="15.875" style="4" customWidth="1"/>
    <col min="245" max="245" width="13" style="4" customWidth="1"/>
    <col min="246" max="246" width="10.75" style="4" bestFit="1" customWidth="1"/>
    <col min="247" max="247" width="11.5" style="4" customWidth="1"/>
    <col min="248" max="248" width="15.25" style="4" customWidth="1"/>
    <col min="249" max="249" width="12.5" style="4" customWidth="1"/>
    <col min="250" max="250" width="10.75" style="4" bestFit="1" customWidth="1"/>
    <col min="251" max="251" width="12.125" style="4" customWidth="1"/>
    <col min="252" max="252" width="15.625" style="4" customWidth="1"/>
    <col min="253" max="253" width="12.875" style="4" customWidth="1"/>
    <col min="254" max="254" width="10.75" style="4" bestFit="1" customWidth="1"/>
    <col min="255" max="255" width="12" style="4" customWidth="1"/>
    <col min="256" max="256" width="15.125" style="4" customWidth="1"/>
    <col min="257" max="257" width="12.75" style="4" customWidth="1"/>
    <col min="258" max="258" width="11.125" style="4" customWidth="1"/>
    <col min="259" max="259" width="11.625" style="4" customWidth="1"/>
    <col min="260" max="260" width="15.625" style="4" customWidth="1"/>
    <col min="261" max="261" width="12.375" style="4" customWidth="1"/>
    <col min="262" max="262" width="10.75" style="4" bestFit="1" customWidth="1"/>
    <col min="263" max="263" width="12.375" style="4" customWidth="1"/>
    <col min="264" max="264" width="15.5" style="4" customWidth="1"/>
    <col min="265" max="265" width="13" style="4" customWidth="1"/>
    <col min="266" max="266" width="10.75" style="4" bestFit="1" customWidth="1"/>
    <col min="267" max="267" width="11.5" style="4" customWidth="1"/>
    <col min="268" max="268" width="15.5" style="4" customWidth="1"/>
    <col min="269" max="269" width="14.25" style="4" customWidth="1"/>
    <col min="270" max="270" width="11.75" style="4" customWidth="1"/>
    <col min="271" max="271" width="12" style="4" customWidth="1"/>
    <col min="272" max="272" width="15.625" style="4" customWidth="1"/>
    <col min="273" max="273" width="13.25" style="4" customWidth="1"/>
    <col min="274" max="274" width="10.75" style="4" bestFit="1" customWidth="1"/>
    <col min="275" max="275" width="11.75" style="4" customWidth="1"/>
    <col min="276" max="276" width="15.25" style="4" customWidth="1"/>
    <col min="277" max="277" width="12.5" style="4" customWidth="1"/>
    <col min="278" max="278" width="11.875" style="4" customWidth="1"/>
    <col min="279" max="279" width="12.125" style="4" customWidth="1"/>
    <col min="280" max="16384" width="9" style="4"/>
  </cols>
  <sheetData>
    <row r="1" spans="1:283" s="51" customFormat="1" ht="18.75" x14ac:dyDescent="0.3">
      <c r="S1" s="243"/>
      <c r="T1" s="243"/>
      <c r="U1" s="243"/>
      <c r="V1" s="243"/>
      <c r="W1" s="243"/>
      <c r="X1" s="243"/>
      <c r="Y1" s="243"/>
      <c r="Z1" s="243"/>
      <c r="AA1" s="243"/>
      <c r="AB1" s="243"/>
      <c r="AC1" s="243"/>
      <c r="AQ1" s="240" t="s">
        <v>88</v>
      </c>
      <c r="AZ1" s="243"/>
      <c r="BK1" s="243" t="s">
        <v>88</v>
      </c>
      <c r="CE1" s="352" t="s">
        <v>88</v>
      </c>
      <c r="CF1" s="58"/>
      <c r="CG1" s="58"/>
      <c r="CJ1" s="243"/>
      <c r="CK1" s="243"/>
      <c r="CL1" s="243"/>
      <c r="CM1" s="243"/>
      <c r="CY1" s="352" t="s">
        <v>88</v>
      </c>
      <c r="DS1" s="352" t="s">
        <v>88</v>
      </c>
      <c r="DW1" s="352"/>
      <c r="EM1" s="261" t="s">
        <v>88</v>
      </c>
      <c r="FG1" s="243" t="s">
        <v>88</v>
      </c>
      <c r="GA1" s="243" t="s">
        <v>88</v>
      </c>
      <c r="GU1" s="352" t="s">
        <v>88</v>
      </c>
      <c r="HO1" s="261" t="s">
        <v>88</v>
      </c>
      <c r="II1" s="352" t="s">
        <v>88</v>
      </c>
      <c r="JC1" s="352" t="s">
        <v>88</v>
      </c>
      <c r="JS1" s="352" t="s">
        <v>88</v>
      </c>
    </row>
    <row r="2" spans="1:283" s="2" customFormat="1" ht="36.75" customHeight="1" x14ac:dyDescent="0.25">
      <c r="B2" s="416" t="s">
        <v>988</v>
      </c>
      <c r="C2" s="416"/>
      <c r="D2" s="416"/>
      <c r="E2" s="416"/>
      <c r="F2" s="416"/>
      <c r="G2" s="416"/>
      <c r="H2" s="416"/>
      <c r="I2" s="416"/>
      <c r="J2" s="416"/>
      <c r="K2" s="416"/>
      <c r="L2" s="416"/>
      <c r="M2" s="416"/>
      <c r="N2" s="416"/>
      <c r="O2" s="416"/>
      <c r="P2" s="416"/>
      <c r="Q2" s="416"/>
      <c r="R2" s="416"/>
      <c r="S2" s="416"/>
      <c r="T2" s="416"/>
      <c r="U2" s="416"/>
      <c r="V2" s="416"/>
      <c r="W2" s="416"/>
      <c r="X2" s="416" t="s">
        <v>988</v>
      </c>
      <c r="Y2" s="416"/>
      <c r="Z2" s="416"/>
      <c r="AA2" s="416"/>
      <c r="AB2" s="416"/>
      <c r="AC2" s="416"/>
      <c r="AD2" s="416"/>
      <c r="AE2" s="416"/>
      <c r="AF2" s="416"/>
      <c r="AG2" s="416"/>
      <c r="AH2" s="416"/>
      <c r="AI2" s="416"/>
      <c r="AJ2" s="416"/>
      <c r="AK2" s="416"/>
      <c r="AL2" s="416"/>
      <c r="AM2" s="416"/>
      <c r="AN2" s="416"/>
      <c r="AO2" s="416"/>
      <c r="AP2" s="416"/>
      <c r="AQ2" s="416"/>
      <c r="AR2" s="416" t="s">
        <v>988</v>
      </c>
      <c r="AS2" s="416"/>
      <c r="AT2" s="416"/>
      <c r="AU2" s="416"/>
      <c r="AV2" s="416"/>
      <c r="AW2" s="416"/>
      <c r="AX2" s="416"/>
      <c r="AY2" s="416"/>
      <c r="AZ2" s="416"/>
      <c r="BA2" s="416"/>
      <c r="BB2" s="416"/>
      <c r="BC2" s="416"/>
      <c r="BD2" s="416"/>
      <c r="BE2" s="416"/>
      <c r="BF2" s="416"/>
      <c r="BG2" s="416"/>
      <c r="BH2" s="416"/>
      <c r="BI2" s="416"/>
      <c r="BJ2" s="416"/>
      <c r="BK2" s="416"/>
      <c r="BL2" s="416" t="s">
        <v>988</v>
      </c>
      <c r="BM2" s="416"/>
      <c r="BN2" s="416"/>
      <c r="BO2" s="416"/>
      <c r="BP2" s="416"/>
      <c r="BQ2" s="416"/>
      <c r="BR2" s="416"/>
      <c r="BS2" s="416"/>
      <c r="BT2" s="416"/>
      <c r="BU2" s="416"/>
      <c r="BV2" s="416"/>
      <c r="BW2" s="416"/>
      <c r="BX2" s="416"/>
      <c r="BY2" s="416"/>
      <c r="BZ2" s="416"/>
      <c r="CA2" s="416"/>
      <c r="CB2" s="416"/>
      <c r="CC2" s="416"/>
      <c r="CD2" s="416"/>
      <c r="CE2" s="416"/>
      <c r="CF2" s="385" t="s">
        <v>988</v>
      </c>
      <c r="CG2" s="385"/>
      <c r="CH2" s="385"/>
      <c r="CI2" s="385"/>
      <c r="CJ2" s="385"/>
      <c r="CK2" s="385"/>
      <c r="CL2" s="385"/>
      <c r="CM2" s="385"/>
      <c r="CN2" s="385"/>
      <c r="CO2" s="385"/>
      <c r="CP2" s="385"/>
      <c r="CQ2" s="385"/>
      <c r="CR2" s="385"/>
      <c r="CS2" s="385"/>
      <c r="CT2" s="385"/>
      <c r="CU2" s="385"/>
      <c r="CV2" s="385"/>
      <c r="CW2" s="385"/>
      <c r="CX2" s="385"/>
      <c r="CY2" s="385"/>
      <c r="CZ2" s="385" t="s">
        <v>988</v>
      </c>
      <c r="DA2" s="385"/>
      <c r="DB2" s="385"/>
      <c r="DC2" s="385"/>
      <c r="DD2" s="385"/>
      <c r="DE2" s="385"/>
      <c r="DF2" s="385"/>
      <c r="DG2" s="385"/>
      <c r="DH2" s="385"/>
      <c r="DI2" s="385"/>
      <c r="DJ2" s="385"/>
      <c r="DK2" s="385"/>
      <c r="DL2" s="385"/>
      <c r="DM2" s="385"/>
      <c r="DN2" s="385"/>
      <c r="DO2" s="385"/>
      <c r="DP2" s="385"/>
      <c r="DQ2" s="385"/>
      <c r="DR2" s="385"/>
      <c r="DS2" s="385"/>
      <c r="DT2" s="385" t="s">
        <v>988</v>
      </c>
      <c r="DU2" s="385"/>
      <c r="DV2" s="385"/>
      <c r="DW2" s="385"/>
      <c r="DX2" s="385"/>
      <c r="DY2" s="385"/>
      <c r="DZ2" s="385"/>
      <c r="EA2" s="385"/>
      <c r="EB2" s="385"/>
      <c r="EC2" s="385"/>
      <c r="ED2" s="385"/>
      <c r="EE2" s="385"/>
      <c r="EF2" s="385"/>
      <c r="EG2" s="385"/>
      <c r="EH2" s="385"/>
      <c r="EI2" s="385"/>
      <c r="EJ2" s="385"/>
      <c r="EK2" s="385"/>
      <c r="EL2" s="385"/>
      <c r="EM2" s="385"/>
      <c r="EN2" s="385" t="s">
        <v>988</v>
      </c>
      <c r="EO2" s="385"/>
      <c r="EP2" s="385"/>
      <c r="EQ2" s="385"/>
      <c r="ER2" s="385"/>
      <c r="ES2" s="385"/>
      <c r="ET2" s="385"/>
      <c r="EU2" s="385"/>
      <c r="EV2" s="385"/>
      <c r="EW2" s="385"/>
      <c r="EX2" s="385"/>
      <c r="EY2" s="385"/>
      <c r="EZ2" s="385"/>
      <c r="FA2" s="385"/>
      <c r="FB2" s="385"/>
      <c r="FC2" s="385"/>
      <c r="FD2" s="385"/>
      <c r="FE2" s="385"/>
      <c r="FF2" s="385"/>
      <c r="FG2" s="385"/>
      <c r="FH2" s="385" t="s">
        <v>988</v>
      </c>
      <c r="FI2" s="385"/>
      <c r="FJ2" s="385"/>
      <c r="FK2" s="385"/>
      <c r="FL2" s="385"/>
      <c r="FM2" s="385"/>
      <c r="FN2" s="385"/>
      <c r="FO2" s="385"/>
      <c r="FP2" s="385"/>
      <c r="FQ2" s="385"/>
      <c r="FR2" s="385"/>
      <c r="FS2" s="385"/>
      <c r="FT2" s="385"/>
      <c r="FU2" s="385"/>
      <c r="FV2" s="385"/>
      <c r="FW2" s="385"/>
      <c r="FX2" s="385"/>
      <c r="FY2" s="385"/>
      <c r="FZ2" s="385"/>
      <c r="GA2" s="385"/>
      <c r="GB2" s="385" t="s">
        <v>988</v>
      </c>
      <c r="GC2" s="385"/>
      <c r="GD2" s="385"/>
      <c r="GE2" s="385"/>
      <c r="GF2" s="385"/>
      <c r="GG2" s="385"/>
      <c r="GH2" s="385"/>
      <c r="GI2" s="385"/>
      <c r="GJ2" s="385"/>
      <c r="GK2" s="385"/>
      <c r="GL2" s="385"/>
      <c r="GM2" s="385"/>
      <c r="GN2" s="385"/>
      <c r="GO2" s="385"/>
      <c r="GP2" s="385"/>
      <c r="GQ2" s="385"/>
      <c r="GR2" s="385"/>
      <c r="GS2" s="385"/>
      <c r="GT2" s="385"/>
      <c r="GU2" s="385"/>
      <c r="GV2" s="385" t="s">
        <v>988</v>
      </c>
      <c r="GW2" s="385"/>
      <c r="GX2" s="385"/>
      <c r="GY2" s="385"/>
      <c r="GZ2" s="385"/>
      <c r="HA2" s="385"/>
      <c r="HB2" s="385"/>
      <c r="HC2" s="385"/>
      <c r="HD2" s="385"/>
      <c r="HE2" s="385"/>
      <c r="HF2" s="385"/>
      <c r="HG2" s="385"/>
      <c r="HH2" s="385"/>
      <c r="HI2" s="385"/>
      <c r="HJ2" s="385"/>
      <c r="HK2" s="385"/>
      <c r="HL2" s="385"/>
      <c r="HM2" s="385"/>
      <c r="HN2" s="385"/>
      <c r="HO2" s="385"/>
      <c r="HP2" s="385" t="s">
        <v>988</v>
      </c>
      <c r="HQ2" s="385"/>
      <c r="HR2" s="385"/>
      <c r="HS2" s="385"/>
      <c r="HT2" s="385"/>
      <c r="HU2" s="385"/>
      <c r="HV2" s="385"/>
      <c r="HW2" s="385"/>
      <c r="HX2" s="385"/>
      <c r="HY2" s="385"/>
      <c r="HZ2" s="385"/>
      <c r="IA2" s="385"/>
      <c r="IB2" s="385"/>
      <c r="IC2" s="385"/>
      <c r="ID2" s="385"/>
      <c r="IE2" s="385"/>
      <c r="IF2" s="385"/>
      <c r="IG2" s="385"/>
      <c r="IH2" s="385"/>
      <c r="II2" s="385"/>
      <c r="IJ2" s="385" t="s">
        <v>988</v>
      </c>
      <c r="IK2" s="385"/>
      <c r="IL2" s="385"/>
      <c r="IM2" s="385"/>
      <c r="IN2" s="385"/>
      <c r="IO2" s="385"/>
      <c r="IP2" s="385"/>
      <c r="IQ2" s="385"/>
      <c r="IR2" s="385"/>
      <c r="IS2" s="385"/>
      <c r="IT2" s="385"/>
      <c r="IU2" s="385"/>
      <c r="IV2" s="385"/>
      <c r="IW2" s="385"/>
      <c r="IX2" s="385"/>
      <c r="IY2" s="385"/>
      <c r="IZ2" s="385"/>
      <c r="JA2" s="385"/>
      <c r="JB2" s="385"/>
      <c r="JC2" s="385"/>
      <c r="JD2" s="385" t="s">
        <v>988</v>
      </c>
      <c r="JE2" s="385"/>
      <c r="JF2" s="385"/>
      <c r="JG2" s="385"/>
      <c r="JH2" s="385"/>
      <c r="JI2" s="385"/>
      <c r="JJ2" s="385"/>
      <c r="JK2" s="385"/>
      <c r="JL2" s="385"/>
      <c r="JM2" s="385"/>
      <c r="JN2" s="385"/>
      <c r="JO2" s="385"/>
      <c r="JP2" s="385"/>
      <c r="JQ2" s="385"/>
      <c r="JR2" s="385"/>
      <c r="JS2" s="385"/>
      <c r="JT2" s="246"/>
      <c r="JU2" s="246"/>
      <c r="JV2" s="246"/>
      <c r="JW2" s="246"/>
    </row>
    <row r="3" spans="1:283" s="2" customFormat="1" ht="21" customHeight="1" x14ac:dyDescent="0.3">
      <c r="A3" s="5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row>
    <row r="4" spans="1:283" s="2" customFormat="1" x14ac:dyDescent="0.25">
      <c r="D4" s="59"/>
      <c r="F4" s="3"/>
      <c r="G4" s="3"/>
      <c r="H4" s="3"/>
      <c r="I4" s="3"/>
      <c r="J4" s="3"/>
      <c r="K4" s="3"/>
      <c r="M4" s="3"/>
      <c r="P4" s="3"/>
      <c r="Q4" s="3"/>
      <c r="U4" s="242"/>
      <c r="V4" s="432" t="s">
        <v>73</v>
      </c>
      <c r="W4" s="432"/>
      <c r="X4" s="242"/>
      <c r="Y4" s="242"/>
      <c r="AB4" s="242"/>
      <c r="AC4" s="242"/>
      <c r="AD4" s="242"/>
      <c r="AP4" s="432" t="s">
        <v>73</v>
      </c>
      <c r="AQ4" s="432"/>
      <c r="AZ4" s="242"/>
      <c r="BK4" s="242" t="s">
        <v>73</v>
      </c>
      <c r="BX4" s="242"/>
      <c r="BY4" s="242"/>
      <c r="BZ4" s="242"/>
      <c r="CE4" s="350" t="s">
        <v>73</v>
      </c>
      <c r="CF4" s="25"/>
      <c r="CG4" s="25"/>
      <c r="CJ4" s="242"/>
      <c r="CK4" s="242"/>
      <c r="CL4" s="242"/>
      <c r="CM4" s="242"/>
      <c r="CY4" s="350" t="s">
        <v>73</v>
      </c>
      <c r="DS4" s="350" t="s">
        <v>73</v>
      </c>
      <c r="DW4" s="350"/>
      <c r="EM4" s="260" t="s">
        <v>73</v>
      </c>
      <c r="FG4" s="242" t="s">
        <v>73</v>
      </c>
      <c r="GA4" s="242" t="s">
        <v>73</v>
      </c>
      <c r="GU4" s="350" t="s">
        <v>73</v>
      </c>
      <c r="HO4" s="260" t="s">
        <v>73</v>
      </c>
      <c r="II4" s="350" t="s">
        <v>73</v>
      </c>
      <c r="JC4" s="350" t="s">
        <v>73</v>
      </c>
      <c r="JS4" s="350" t="s">
        <v>73</v>
      </c>
    </row>
    <row r="5" spans="1:283" s="113" customFormat="1" ht="17.25" customHeight="1" x14ac:dyDescent="0.25">
      <c r="A5" s="394" t="s">
        <v>74</v>
      </c>
      <c r="B5" s="394" t="s">
        <v>93</v>
      </c>
      <c r="C5" s="394"/>
      <c r="D5" s="394"/>
      <c r="E5" s="394"/>
      <c r="F5" s="394"/>
      <c r="G5" s="394"/>
      <c r="H5" s="394" t="s">
        <v>90</v>
      </c>
      <c r="I5" s="394"/>
      <c r="J5" s="394"/>
      <c r="K5" s="394"/>
      <c r="L5" s="394"/>
      <c r="M5" s="394"/>
      <c r="N5" s="394"/>
      <c r="O5" s="394"/>
      <c r="P5" s="394"/>
      <c r="Q5" s="394"/>
      <c r="R5" s="394"/>
      <c r="S5" s="394"/>
      <c r="T5" s="394"/>
      <c r="U5" s="394"/>
      <c r="V5" s="394"/>
      <c r="W5" s="394"/>
      <c r="X5" s="460" t="s">
        <v>90</v>
      </c>
      <c r="Y5" s="460"/>
      <c r="Z5" s="460"/>
      <c r="AA5" s="460"/>
      <c r="AB5" s="460"/>
      <c r="AC5" s="460"/>
      <c r="AD5" s="460"/>
      <c r="AE5" s="460"/>
      <c r="AF5" s="460"/>
      <c r="AG5" s="460"/>
      <c r="AH5" s="460"/>
      <c r="AI5" s="460"/>
      <c r="AJ5" s="460"/>
      <c r="AK5" s="460"/>
      <c r="AL5" s="460"/>
      <c r="AM5" s="460"/>
      <c r="AN5" s="460"/>
      <c r="AO5" s="460"/>
      <c r="AP5" s="460"/>
      <c r="AQ5" s="460"/>
      <c r="AR5" s="455" t="s">
        <v>90</v>
      </c>
      <c r="AS5" s="456"/>
      <c r="AT5" s="456"/>
      <c r="AU5" s="456"/>
      <c r="AV5" s="456"/>
      <c r="AW5" s="456"/>
      <c r="AX5" s="456"/>
      <c r="AY5" s="456"/>
      <c r="AZ5" s="456"/>
      <c r="BA5" s="456"/>
      <c r="BB5" s="456"/>
      <c r="BC5" s="456"/>
      <c r="BD5" s="456"/>
      <c r="BE5" s="456"/>
      <c r="BF5" s="456"/>
      <c r="BG5" s="456"/>
      <c r="BH5" s="456"/>
      <c r="BI5" s="456"/>
      <c r="BJ5" s="456"/>
      <c r="BK5" s="456"/>
      <c r="BL5" s="456" t="s">
        <v>90</v>
      </c>
      <c r="BM5" s="456"/>
      <c r="BN5" s="456"/>
      <c r="BO5" s="456"/>
      <c r="BP5" s="456"/>
      <c r="BQ5" s="456"/>
      <c r="BR5" s="456"/>
      <c r="BS5" s="456"/>
      <c r="BT5" s="456"/>
      <c r="BU5" s="456"/>
      <c r="BV5" s="456"/>
      <c r="BW5" s="456"/>
      <c r="BX5" s="456"/>
      <c r="BY5" s="456"/>
      <c r="BZ5" s="456"/>
      <c r="CA5" s="456"/>
      <c r="CB5" s="456"/>
      <c r="CC5" s="456"/>
      <c r="CD5" s="456"/>
      <c r="CE5" s="456"/>
      <c r="CF5" s="456" t="s">
        <v>90</v>
      </c>
      <c r="CG5" s="456"/>
      <c r="CH5" s="456"/>
      <c r="CI5" s="456"/>
      <c r="CJ5" s="456"/>
      <c r="CK5" s="456"/>
      <c r="CL5" s="456"/>
      <c r="CM5" s="456"/>
      <c r="CN5" s="456"/>
      <c r="CO5" s="456"/>
      <c r="CP5" s="456"/>
      <c r="CQ5" s="456"/>
      <c r="CR5" s="456"/>
      <c r="CS5" s="456"/>
      <c r="CT5" s="456"/>
      <c r="CU5" s="456"/>
      <c r="CV5" s="456"/>
      <c r="CW5" s="456"/>
      <c r="CX5" s="456"/>
      <c r="CY5" s="456"/>
      <c r="CZ5" s="456" t="s">
        <v>90</v>
      </c>
      <c r="DA5" s="456"/>
      <c r="DB5" s="456"/>
      <c r="DC5" s="456"/>
      <c r="DD5" s="456"/>
      <c r="DE5" s="456"/>
      <c r="DF5" s="456"/>
      <c r="DG5" s="456"/>
      <c r="DH5" s="456"/>
      <c r="DI5" s="456"/>
      <c r="DJ5" s="456"/>
      <c r="DK5" s="456"/>
      <c r="DL5" s="456"/>
      <c r="DM5" s="456"/>
      <c r="DN5" s="456"/>
      <c r="DO5" s="456"/>
      <c r="DP5" s="456"/>
      <c r="DQ5" s="456"/>
      <c r="DR5" s="456"/>
      <c r="DS5" s="456"/>
      <c r="DT5" s="456" t="s">
        <v>90</v>
      </c>
      <c r="DU5" s="456"/>
      <c r="DV5" s="456"/>
      <c r="DW5" s="456"/>
      <c r="DX5" s="456"/>
      <c r="DY5" s="456"/>
      <c r="DZ5" s="456"/>
      <c r="EA5" s="456"/>
      <c r="EB5" s="456"/>
      <c r="EC5" s="456"/>
      <c r="ED5" s="456"/>
      <c r="EE5" s="456"/>
      <c r="EF5" s="456"/>
      <c r="EG5" s="456"/>
      <c r="EH5" s="456"/>
      <c r="EI5" s="456"/>
      <c r="EJ5" s="456"/>
      <c r="EK5" s="456"/>
      <c r="EL5" s="456"/>
      <c r="EM5" s="456"/>
      <c r="EN5" s="456" t="s">
        <v>90</v>
      </c>
      <c r="EO5" s="456"/>
      <c r="EP5" s="456"/>
      <c r="EQ5" s="456"/>
      <c r="ER5" s="456"/>
      <c r="ES5" s="456"/>
      <c r="ET5" s="456"/>
      <c r="EU5" s="456"/>
      <c r="EV5" s="456"/>
      <c r="EW5" s="456"/>
      <c r="EX5" s="456"/>
      <c r="EY5" s="456"/>
      <c r="EZ5" s="456"/>
      <c r="FA5" s="456"/>
      <c r="FB5" s="456"/>
      <c r="FC5" s="456"/>
      <c r="FD5" s="456"/>
      <c r="FE5" s="456"/>
      <c r="FF5" s="456"/>
      <c r="FG5" s="456"/>
      <c r="FH5" s="456" t="s">
        <v>90</v>
      </c>
      <c r="FI5" s="456"/>
      <c r="FJ5" s="456"/>
      <c r="FK5" s="456"/>
      <c r="FL5" s="456"/>
      <c r="FM5" s="456"/>
      <c r="FN5" s="456"/>
      <c r="FO5" s="456"/>
      <c r="FP5" s="456"/>
      <c r="FQ5" s="456"/>
      <c r="FR5" s="456"/>
      <c r="FS5" s="456"/>
      <c r="FT5" s="456"/>
      <c r="FU5" s="456"/>
      <c r="FV5" s="456"/>
      <c r="FW5" s="456"/>
      <c r="FX5" s="456"/>
      <c r="FY5" s="456"/>
      <c r="FZ5" s="456"/>
      <c r="GA5" s="456"/>
      <c r="GB5" s="456" t="s">
        <v>90</v>
      </c>
      <c r="GC5" s="456"/>
      <c r="GD5" s="456"/>
      <c r="GE5" s="456"/>
      <c r="GF5" s="456"/>
      <c r="GG5" s="456"/>
      <c r="GH5" s="456"/>
      <c r="GI5" s="456"/>
      <c r="GJ5" s="456"/>
      <c r="GK5" s="456"/>
      <c r="GL5" s="456"/>
      <c r="GM5" s="456"/>
      <c r="GN5" s="456"/>
      <c r="GO5" s="456"/>
      <c r="GP5" s="456"/>
      <c r="GQ5" s="456"/>
      <c r="GR5" s="456"/>
      <c r="GS5" s="456"/>
      <c r="GT5" s="456"/>
      <c r="GU5" s="456"/>
      <c r="GV5" s="456" t="s">
        <v>90</v>
      </c>
      <c r="GW5" s="456"/>
      <c r="GX5" s="456"/>
      <c r="GY5" s="456"/>
      <c r="GZ5" s="456"/>
      <c r="HA5" s="456"/>
      <c r="HB5" s="456"/>
      <c r="HC5" s="456"/>
      <c r="HD5" s="456"/>
      <c r="HE5" s="456"/>
      <c r="HF5" s="456"/>
      <c r="HG5" s="456"/>
      <c r="HH5" s="456"/>
      <c r="HI5" s="456"/>
      <c r="HJ5" s="456"/>
      <c r="HK5" s="456"/>
      <c r="HL5" s="456"/>
      <c r="HM5" s="456"/>
      <c r="HN5" s="456"/>
      <c r="HO5" s="456"/>
      <c r="HP5" s="456" t="s">
        <v>90</v>
      </c>
      <c r="HQ5" s="456"/>
      <c r="HR5" s="456"/>
      <c r="HS5" s="456"/>
      <c r="HT5" s="456"/>
      <c r="HU5" s="456"/>
      <c r="HV5" s="456"/>
      <c r="HW5" s="456"/>
      <c r="HX5" s="456"/>
      <c r="HY5" s="456"/>
      <c r="HZ5" s="456"/>
      <c r="IA5" s="456"/>
      <c r="IB5" s="456"/>
      <c r="IC5" s="456"/>
      <c r="ID5" s="456"/>
      <c r="IE5" s="456"/>
      <c r="IF5" s="456"/>
      <c r="IG5" s="456"/>
      <c r="IH5" s="456"/>
      <c r="II5" s="457"/>
      <c r="IJ5" s="455" t="s">
        <v>90</v>
      </c>
      <c r="IK5" s="456"/>
      <c r="IL5" s="456"/>
      <c r="IM5" s="456"/>
      <c r="IN5" s="456"/>
      <c r="IO5" s="456"/>
      <c r="IP5" s="456"/>
      <c r="IQ5" s="456"/>
      <c r="IR5" s="456"/>
      <c r="IS5" s="456"/>
      <c r="IT5" s="456"/>
      <c r="IU5" s="456"/>
      <c r="IV5" s="456"/>
      <c r="IW5" s="456"/>
      <c r="IX5" s="456"/>
      <c r="IY5" s="456"/>
      <c r="IZ5" s="456"/>
      <c r="JA5" s="456"/>
      <c r="JB5" s="456"/>
      <c r="JC5" s="457"/>
      <c r="JD5" s="455" t="s">
        <v>90</v>
      </c>
      <c r="JE5" s="456"/>
      <c r="JF5" s="456"/>
      <c r="JG5" s="456"/>
      <c r="JH5" s="456"/>
      <c r="JI5" s="456"/>
      <c r="JJ5" s="456"/>
      <c r="JK5" s="456"/>
      <c r="JL5" s="456"/>
      <c r="JM5" s="456"/>
      <c r="JN5" s="456"/>
      <c r="JO5" s="456"/>
      <c r="JP5" s="456"/>
      <c r="JQ5" s="456"/>
      <c r="JR5" s="456"/>
      <c r="JS5" s="457"/>
    </row>
    <row r="6" spans="1:283" ht="182.25" customHeight="1" x14ac:dyDescent="0.25">
      <c r="A6" s="394"/>
      <c r="B6" s="394"/>
      <c r="C6" s="394"/>
      <c r="D6" s="394"/>
      <c r="E6" s="394"/>
      <c r="F6" s="394"/>
      <c r="G6" s="394"/>
      <c r="H6" s="458" t="s">
        <v>511</v>
      </c>
      <c r="I6" s="458"/>
      <c r="J6" s="458"/>
      <c r="K6" s="458"/>
      <c r="L6" s="458" t="s">
        <v>870</v>
      </c>
      <c r="M6" s="458"/>
      <c r="N6" s="458"/>
      <c r="O6" s="458"/>
      <c r="P6" s="458" t="s">
        <v>861</v>
      </c>
      <c r="Q6" s="458"/>
      <c r="R6" s="458"/>
      <c r="S6" s="458"/>
      <c r="T6" s="458" t="s">
        <v>863</v>
      </c>
      <c r="U6" s="458"/>
      <c r="V6" s="458"/>
      <c r="W6" s="458"/>
      <c r="X6" s="458" t="s">
        <v>866</v>
      </c>
      <c r="Y6" s="458"/>
      <c r="Z6" s="458"/>
      <c r="AA6" s="458"/>
      <c r="AB6" s="458" t="s">
        <v>867</v>
      </c>
      <c r="AC6" s="458"/>
      <c r="AD6" s="458"/>
      <c r="AE6" s="458"/>
      <c r="AF6" s="458" t="s">
        <v>899</v>
      </c>
      <c r="AG6" s="458"/>
      <c r="AH6" s="458"/>
      <c r="AI6" s="458"/>
      <c r="AJ6" s="458" t="s">
        <v>899</v>
      </c>
      <c r="AK6" s="458"/>
      <c r="AL6" s="458"/>
      <c r="AM6" s="458"/>
      <c r="AN6" s="458" t="s">
        <v>692</v>
      </c>
      <c r="AO6" s="458"/>
      <c r="AP6" s="458"/>
      <c r="AQ6" s="458"/>
      <c r="AR6" s="458" t="s">
        <v>884</v>
      </c>
      <c r="AS6" s="458"/>
      <c r="AT6" s="458"/>
      <c r="AU6" s="458"/>
      <c r="AV6" s="458" t="s">
        <v>884</v>
      </c>
      <c r="AW6" s="458"/>
      <c r="AX6" s="458"/>
      <c r="AY6" s="458"/>
      <c r="AZ6" s="458" t="s">
        <v>626</v>
      </c>
      <c r="BA6" s="458"/>
      <c r="BB6" s="458"/>
      <c r="BC6" s="458"/>
      <c r="BD6" s="458" t="s">
        <v>891</v>
      </c>
      <c r="BE6" s="458"/>
      <c r="BF6" s="458"/>
      <c r="BG6" s="458"/>
      <c r="BH6" s="458" t="s">
        <v>629</v>
      </c>
      <c r="BI6" s="458"/>
      <c r="BJ6" s="458"/>
      <c r="BK6" s="458"/>
      <c r="BL6" s="458" t="s">
        <v>702</v>
      </c>
      <c r="BM6" s="458"/>
      <c r="BN6" s="458"/>
      <c r="BO6" s="458"/>
      <c r="BP6" s="458" t="s">
        <v>642</v>
      </c>
      <c r="BQ6" s="458"/>
      <c r="BR6" s="458"/>
      <c r="BS6" s="458"/>
      <c r="BT6" s="458" t="s">
        <v>714</v>
      </c>
      <c r="BU6" s="458"/>
      <c r="BV6" s="458"/>
      <c r="BW6" s="458"/>
      <c r="BX6" s="458" t="s">
        <v>880</v>
      </c>
      <c r="BY6" s="458"/>
      <c r="BZ6" s="458"/>
      <c r="CA6" s="458"/>
      <c r="CB6" s="458" t="s">
        <v>872</v>
      </c>
      <c r="CC6" s="458"/>
      <c r="CD6" s="458"/>
      <c r="CE6" s="458"/>
      <c r="CF6" s="458" t="s">
        <v>896</v>
      </c>
      <c r="CG6" s="458"/>
      <c r="CH6" s="458"/>
      <c r="CI6" s="458"/>
      <c r="CJ6" s="458" t="s">
        <v>896</v>
      </c>
      <c r="CK6" s="458"/>
      <c r="CL6" s="458"/>
      <c r="CM6" s="458"/>
      <c r="CN6" s="458" t="s">
        <v>882</v>
      </c>
      <c r="CO6" s="458"/>
      <c r="CP6" s="458"/>
      <c r="CQ6" s="458"/>
      <c r="CR6" s="458" t="s">
        <v>706</v>
      </c>
      <c r="CS6" s="458"/>
      <c r="CT6" s="458"/>
      <c r="CU6" s="458"/>
      <c r="CV6" s="458" t="s">
        <v>708</v>
      </c>
      <c r="CW6" s="458"/>
      <c r="CX6" s="458"/>
      <c r="CY6" s="458"/>
      <c r="CZ6" s="458" t="s">
        <v>888</v>
      </c>
      <c r="DA6" s="458"/>
      <c r="DB6" s="458"/>
      <c r="DC6" s="458"/>
      <c r="DD6" s="458" t="s">
        <v>874</v>
      </c>
      <c r="DE6" s="458"/>
      <c r="DF6" s="458"/>
      <c r="DG6" s="458"/>
      <c r="DH6" s="458" t="s">
        <v>1079</v>
      </c>
      <c r="DI6" s="458"/>
      <c r="DJ6" s="458"/>
      <c r="DK6" s="458"/>
      <c r="DL6" s="458" t="s">
        <v>1080</v>
      </c>
      <c r="DM6" s="458"/>
      <c r="DN6" s="458"/>
      <c r="DO6" s="458"/>
      <c r="DP6" s="458" t="s">
        <v>912</v>
      </c>
      <c r="DQ6" s="458"/>
      <c r="DR6" s="458"/>
      <c r="DS6" s="458"/>
      <c r="DT6" s="458" t="s">
        <v>925</v>
      </c>
      <c r="DU6" s="458"/>
      <c r="DV6" s="458"/>
      <c r="DW6" s="458"/>
      <c r="DX6" s="458" t="s">
        <v>876</v>
      </c>
      <c r="DY6" s="458"/>
      <c r="DZ6" s="458"/>
      <c r="EA6" s="458"/>
      <c r="EB6" s="458" t="s">
        <v>878</v>
      </c>
      <c r="EC6" s="458"/>
      <c r="ED6" s="458"/>
      <c r="EE6" s="458"/>
      <c r="EF6" s="458" t="s">
        <v>744</v>
      </c>
      <c r="EG6" s="458"/>
      <c r="EH6" s="458"/>
      <c r="EI6" s="458"/>
      <c r="EJ6" s="458" t="s">
        <v>935</v>
      </c>
      <c r="EK6" s="458"/>
      <c r="EL6" s="458"/>
      <c r="EM6" s="458"/>
      <c r="EN6" s="458" t="s">
        <v>748</v>
      </c>
      <c r="EO6" s="458"/>
      <c r="EP6" s="458"/>
      <c r="EQ6" s="458"/>
      <c r="ER6" s="458" t="s">
        <v>894</v>
      </c>
      <c r="ES6" s="458"/>
      <c r="ET6" s="458"/>
      <c r="EU6" s="458"/>
      <c r="EV6" s="458" t="s">
        <v>979</v>
      </c>
      <c r="EW6" s="458"/>
      <c r="EX6" s="458"/>
      <c r="EY6" s="458"/>
      <c r="EZ6" s="458" t="s">
        <v>903</v>
      </c>
      <c r="FA6" s="458"/>
      <c r="FB6" s="458"/>
      <c r="FC6" s="458"/>
      <c r="FD6" s="458" t="s">
        <v>904</v>
      </c>
      <c r="FE6" s="458"/>
      <c r="FF6" s="458"/>
      <c r="FG6" s="458"/>
      <c r="FH6" s="458" t="s">
        <v>907</v>
      </c>
      <c r="FI6" s="458"/>
      <c r="FJ6" s="458"/>
      <c r="FK6" s="458"/>
      <c r="FL6" s="458" t="s">
        <v>908</v>
      </c>
      <c r="FM6" s="458"/>
      <c r="FN6" s="458"/>
      <c r="FO6" s="458"/>
      <c r="FP6" s="458" t="s">
        <v>910</v>
      </c>
      <c r="FQ6" s="458"/>
      <c r="FR6" s="458"/>
      <c r="FS6" s="458"/>
      <c r="FT6" s="458" t="s">
        <v>914</v>
      </c>
      <c r="FU6" s="458"/>
      <c r="FV6" s="458"/>
      <c r="FW6" s="458"/>
      <c r="FX6" s="458" t="s">
        <v>1092</v>
      </c>
      <c r="FY6" s="458"/>
      <c r="FZ6" s="458"/>
      <c r="GA6" s="458"/>
      <c r="GB6" s="458" t="s">
        <v>917</v>
      </c>
      <c r="GC6" s="458"/>
      <c r="GD6" s="458"/>
      <c r="GE6" s="458"/>
      <c r="GF6" s="458" t="s">
        <v>920</v>
      </c>
      <c r="GG6" s="458"/>
      <c r="GH6" s="458"/>
      <c r="GI6" s="458"/>
      <c r="GJ6" s="458" t="s">
        <v>923</v>
      </c>
      <c r="GK6" s="458"/>
      <c r="GL6" s="458"/>
      <c r="GM6" s="458"/>
      <c r="GN6" s="458" t="s">
        <v>928</v>
      </c>
      <c r="GO6" s="458"/>
      <c r="GP6" s="458"/>
      <c r="GQ6" s="458"/>
      <c r="GR6" s="458" t="s">
        <v>931</v>
      </c>
      <c r="GS6" s="458"/>
      <c r="GT6" s="458"/>
      <c r="GU6" s="458"/>
      <c r="GV6" s="458" t="s">
        <v>931</v>
      </c>
      <c r="GW6" s="458"/>
      <c r="GX6" s="458"/>
      <c r="GY6" s="458"/>
      <c r="GZ6" s="458" t="s">
        <v>1098</v>
      </c>
      <c r="HA6" s="458"/>
      <c r="HB6" s="458"/>
      <c r="HC6" s="458"/>
      <c r="HD6" s="458" t="s">
        <v>954</v>
      </c>
      <c r="HE6" s="458"/>
      <c r="HF6" s="458"/>
      <c r="HG6" s="458"/>
      <c r="HH6" s="458" t="s">
        <v>972</v>
      </c>
      <c r="HI6" s="458"/>
      <c r="HJ6" s="458"/>
      <c r="HK6" s="458"/>
      <c r="HL6" s="458" t="s">
        <v>982</v>
      </c>
      <c r="HM6" s="458"/>
      <c r="HN6" s="458"/>
      <c r="HO6" s="458"/>
      <c r="HP6" s="458" t="s">
        <v>984</v>
      </c>
      <c r="HQ6" s="458"/>
      <c r="HR6" s="458"/>
      <c r="HS6" s="458"/>
      <c r="HT6" s="458" t="s">
        <v>1095</v>
      </c>
      <c r="HU6" s="458"/>
      <c r="HV6" s="458"/>
      <c r="HW6" s="458"/>
      <c r="HX6" s="458" t="s">
        <v>1101</v>
      </c>
      <c r="HY6" s="458"/>
      <c r="HZ6" s="458"/>
      <c r="IA6" s="458"/>
      <c r="IB6" s="458" t="s">
        <v>1106</v>
      </c>
      <c r="IC6" s="458"/>
      <c r="ID6" s="458"/>
      <c r="IE6" s="458"/>
      <c r="IF6" s="458" t="s">
        <v>1113</v>
      </c>
      <c r="IG6" s="458"/>
      <c r="IH6" s="458"/>
      <c r="II6" s="458"/>
      <c r="IJ6" s="458" t="s">
        <v>1114</v>
      </c>
      <c r="IK6" s="458"/>
      <c r="IL6" s="458"/>
      <c r="IM6" s="458"/>
      <c r="IN6" s="458" t="s">
        <v>1115</v>
      </c>
      <c r="IO6" s="458"/>
      <c r="IP6" s="458"/>
      <c r="IQ6" s="458"/>
      <c r="IR6" s="458" t="s">
        <v>1117</v>
      </c>
      <c r="IS6" s="458"/>
      <c r="IT6" s="458"/>
      <c r="IU6" s="458"/>
      <c r="IV6" s="458" t="s">
        <v>1121</v>
      </c>
      <c r="IW6" s="458"/>
      <c r="IX6" s="458"/>
      <c r="IY6" s="458"/>
      <c r="IZ6" s="458" t="s">
        <v>1124</v>
      </c>
      <c r="JA6" s="458"/>
      <c r="JB6" s="458"/>
      <c r="JC6" s="458"/>
      <c r="JD6" s="458" t="s">
        <v>1127</v>
      </c>
      <c r="JE6" s="458"/>
      <c r="JF6" s="458"/>
      <c r="JG6" s="458"/>
      <c r="JH6" s="458" t="s">
        <v>1130</v>
      </c>
      <c r="JI6" s="458"/>
      <c r="JJ6" s="458"/>
      <c r="JK6" s="458"/>
      <c r="JL6" s="458" t="s">
        <v>1132</v>
      </c>
      <c r="JM6" s="458"/>
      <c r="JN6" s="458"/>
      <c r="JO6" s="458"/>
      <c r="JP6" s="458" t="s">
        <v>1142</v>
      </c>
      <c r="JQ6" s="458"/>
      <c r="JR6" s="458"/>
      <c r="JS6" s="458"/>
    </row>
    <row r="7" spans="1:283" ht="29.25" customHeight="1" x14ac:dyDescent="0.25">
      <c r="A7" s="394"/>
      <c r="B7" s="394" t="s">
        <v>942</v>
      </c>
      <c r="C7" s="394" t="s">
        <v>645</v>
      </c>
      <c r="D7" s="394"/>
      <c r="E7" s="394"/>
      <c r="F7" s="394" t="s">
        <v>79</v>
      </c>
      <c r="G7" s="394" t="s">
        <v>6</v>
      </c>
      <c r="H7" s="458" t="s">
        <v>949</v>
      </c>
      <c r="I7" s="458" t="s">
        <v>950</v>
      </c>
      <c r="J7" s="458" t="s">
        <v>79</v>
      </c>
      <c r="K7" s="458" t="s">
        <v>6</v>
      </c>
      <c r="L7" s="458" t="s">
        <v>949</v>
      </c>
      <c r="M7" s="458" t="s">
        <v>950</v>
      </c>
      <c r="N7" s="458" t="s">
        <v>94</v>
      </c>
      <c r="O7" s="458" t="s">
        <v>6</v>
      </c>
      <c r="P7" s="458" t="s">
        <v>949</v>
      </c>
      <c r="Q7" s="458" t="s">
        <v>950</v>
      </c>
      <c r="R7" s="458" t="s">
        <v>94</v>
      </c>
      <c r="S7" s="458" t="s">
        <v>6</v>
      </c>
      <c r="T7" s="458" t="s">
        <v>949</v>
      </c>
      <c r="U7" s="458" t="s">
        <v>950</v>
      </c>
      <c r="V7" s="458" t="s">
        <v>94</v>
      </c>
      <c r="W7" s="458" t="s">
        <v>6</v>
      </c>
      <c r="X7" s="458" t="s">
        <v>949</v>
      </c>
      <c r="Y7" s="458" t="s">
        <v>950</v>
      </c>
      <c r="Z7" s="458" t="s">
        <v>94</v>
      </c>
      <c r="AA7" s="458" t="s">
        <v>6</v>
      </c>
      <c r="AB7" s="458" t="s">
        <v>949</v>
      </c>
      <c r="AC7" s="458" t="s">
        <v>950</v>
      </c>
      <c r="AD7" s="458" t="s">
        <v>94</v>
      </c>
      <c r="AE7" s="458" t="s">
        <v>6</v>
      </c>
      <c r="AF7" s="458" t="s">
        <v>949</v>
      </c>
      <c r="AG7" s="458" t="s">
        <v>950</v>
      </c>
      <c r="AH7" s="458" t="s">
        <v>94</v>
      </c>
      <c r="AI7" s="458" t="s">
        <v>6</v>
      </c>
      <c r="AJ7" s="458" t="s">
        <v>949</v>
      </c>
      <c r="AK7" s="458" t="s">
        <v>950</v>
      </c>
      <c r="AL7" s="458" t="s">
        <v>94</v>
      </c>
      <c r="AM7" s="458" t="s">
        <v>6</v>
      </c>
      <c r="AN7" s="458" t="s">
        <v>949</v>
      </c>
      <c r="AO7" s="458" t="s">
        <v>950</v>
      </c>
      <c r="AP7" s="458" t="s">
        <v>94</v>
      </c>
      <c r="AQ7" s="458" t="s">
        <v>6</v>
      </c>
      <c r="AR7" s="458" t="s">
        <v>949</v>
      </c>
      <c r="AS7" s="458" t="s">
        <v>950</v>
      </c>
      <c r="AT7" s="458" t="s">
        <v>94</v>
      </c>
      <c r="AU7" s="458" t="s">
        <v>6</v>
      </c>
      <c r="AV7" s="458" t="s">
        <v>949</v>
      </c>
      <c r="AW7" s="458" t="s">
        <v>950</v>
      </c>
      <c r="AX7" s="458" t="s">
        <v>94</v>
      </c>
      <c r="AY7" s="458" t="s">
        <v>6</v>
      </c>
      <c r="AZ7" s="458" t="s">
        <v>949</v>
      </c>
      <c r="BA7" s="458" t="s">
        <v>950</v>
      </c>
      <c r="BB7" s="458" t="s">
        <v>94</v>
      </c>
      <c r="BC7" s="458" t="s">
        <v>6</v>
      </c>
      <c r="BD7" s="458" t="s">
        <v>949</v>
      </c>
      <c r="BE7" s="458" t="s">
        <v>950</v>
      </c>
      <c r="BF7" s="458" t="s">
        <v>94</v>
      </c>
      <c r="BG7" s="458" t="s">
        <v>6</v>
      </c>
      <c r="BH7" s="458" t="s">
        <v>949</v>
      </c>
      <c r="BI7" s="458" t="s">
        <v>950</v>
      </c>
      <c r="BJ7" s="458" t="s">
        <v>94</v>
      </c>
      <c r="BK7" s="458" t="s">
        <v>6</v>
      </c>
      <c r="BL7" s="458" t="s">
        <v>949</v>
      </c>
      <c r="BM7" s="458" t="s">
        <v>950</v>
      </c>
      <c r="BN7" s="458" t="s">
        <v>94</v>
      </c>
      <c r="BO7" s="458" t="s">
        <v>6</v>
      </c>
      <c r="BP7" s="458" t="s">
        <v>949</v>
      </c>
      <c r="BQ7" s="458" t="s">
        <v>950</v>
      </c>
      <c r="BR7" s="458" t="s">
        <v>94</v>
      </c>
      <c r="BS7" s="458" t="s">
        <v>6</v>
      </c>
      <c r="BT7" s="458" t="s">
        <v>949</v>
      </c>
      <c r="BU7" s="458" t="s">
        <v>950</v>
      </c>
      <c r="BV7" s="458" t="s">
        <v>94</v>
      </c>
      <c r="BW7" s="458" t="s">
        <v>6</v>
      </c>
      <c r="BX7" s="458" t="s">
        <v>949</v>
      </c>
      <c r="BY7" s="458" t="s">
        <v>950</v>
      </c>
      <c r="BZ7" s="458" t="s">
        <v>94</v>
      </c>
      <c r="CA7" s="458" t="s">
        <v>6</v>
      </c>
      <c r="CB7" s="458" t="s">
        <v>949</v>
      </c>
      <c r="CC7" s="458" t="s">
        <v>950</v>
      </c>
      <c r="CD7" s="458" t="s">
        <v>94</v>
      </c>
      <c r="CE7" s="458" t="s">
        <v>6</v>
      </c>
      <c r="CF7" s="458" t="s">
        <v>949</v>
      </c>
      <c r="CG7" s="458" t="s">
        <v>950</v>
      </c>
      <c r="CH7" s="458" t="s">
        <v>94</v>
      </c>
      <c r="CI7" s="458" t="s">
        <v>6</v>
      </c>
      <c r="CJ7" s="458" t="s">
        <v>949</v>
      </c>
      <c r="CK7" s="458" t="s">
        <v>950</v>
      </c>
      <c r="CL7" s="458" t="s">
        <v>94</v>
      </c>
      <c r="CM7" s="458" t="s">
        <v>6</v>
      </c>
      <c r="CN7" s="458" t="s">
        <v>949</v>
      </c>
      <c r="CO7" s="458" t="s">
        <v>950</v>
      </c>
      <c r="CP7" s="458" t="s">
        <v>94</v>
      </c>
      <c r="CQ7" s="458" t="s">
        <v>6</v>
      </c>
      <c r="CR7" s="458" t="s">
        <v>949</v>
      </c>
      <c r="CS7" s="458" t="s">
        <v>950</v>
      </c>
      <c r="CT7" s="458" t="s">
        <v>94</v>
      </c>
      <c r="CU7" s="458" t="s">
        <v>6</v>
      </c>
      <c r="CV7" s="458" t="s">
        <v>949</v>
      </c>
      <c r="CW7" s="458" t="s">
        <v>950</v>
      </c>
      <c r="CX7" s="458" t="s">
        <v>94</v>
      </c>
      <c r="CY7" s="458" t="s">
        <v>6</v>
      </c>
      <c r="CZ7" s="458" t="s">
        <v>949</v>
      </c>
      <c r="DA7" s="458" t="s">
        <v>950</v>
      </c>
      <c r="DB7" s="458" t="s">
        <v>94</v>
      </c>
      <c r="DC7" s="458" t="s">
        <v>6</v>
      </c>
      <c r="DD7" s="458" t="s">
        <v>949</v>
      </c>
      <c r="DE7" s="458" t="s">
        <v>950</v>
      </c>
      <c r="DF7" s="458" t="s">
        <v>94</v>
      </c>
      <c r="DG7" s="458" t="s">
        <v>6</v>
      </c>
      <c r="DH7" s="458" t="s">
        <v>949</v>
      </c>
      <c r="DI7" s="458" t="s">
        <v>950</v>
      </c>
      <c r="DJ7" s="458" t="s">
        <v>94</v>
      </c>
      <c r="DK7" s="458" t="s">
        <v>6</v>
      </c>
      <c r="DL7" s="458" t="s">
        <v>949</v>
      </c>
      <c r="DM7" s="458" t="s">
        <v>950</v>
      </c>
      <c r="DN7" s="458" t="s">
        <v>94</v>
      </c>
      <c r="DO7" s="458" t="s">
        <v>6</v>
      </c>
      <c r="DP7" s="458" t="s">
        <v>949</v>
      </c>
      <c r="DQ7" s="458" t="s">
        <v>950</v>
      </c>
      <c r="DR7" s="458" t="s">
        <v>94</v>
      </c>
      <c r="DS7" s="458" t="s">
        <v>6</v>
      </c>
      <c r="DT7" s="458" t="s">
        <v>949</v>
      </c>
      <c r="DU7" s="458" t="s">
        <v>950</v>
      </c>
      <c r="DV7" s="458" t="s">
        <v>94</v>
      </c>
      <c r="DW7" s="458" t="s">
        <v>6</v>
      </c>
      <c r="DX7" s="458" t="s">
        <v>949</v>
      </c>
      <c r="DY7" s="458" t="s">
        <v>950</v>
      </c>
      <c r="DZ7" s="458" t="s">
        <v>94</v>
      </c>
      <c r="EA7" s="458" t="s">
        <v>6</v>
      </c>
      <c r="EB7" s="458" t="s">
        <v>949</v>
      </c>
      <c r="EC7" s="458" t="s">
        <v>950</v>
      </c>
      <c r="ED7" s="458" t="s">
        <v>94</v>
      </c>
      <c r="EE7" s="458" t="s">
        <v>6</v>
      </c>
      <c r="EF7" s="458" t="s">
        <v>949</v>
      </c>
      <c r="EG7" s="458" t="s">
        <v>950</v>
      </c>
      <c r="EH7" s="458" t="s">
        <v>94</v>
      </c>
      <c r="EI7" s="458" t="s">
        <v>6</v>
      </c>
      <c r="EJ7" s="458" t="s">
        <v>949</v>
      </c>
      <c r="EK7" s="458" t="s">
        <v>950</v>
      </c>
      <c r="EL7" s="458" t="s">
        <v>94</v>
      </c>
      <c r="EM7" s="458" t="s">
        <v>6</v>
      </c>
      <c r="EN7" s="458" t="s">
        <v>949</v>
      </c>
      <c r="EO7" s="458" t="s">
        <v>950</v>
      </c>
      <c r="EP7" s="458" t="s">
        <v>94</v>
      </c>
      <c r="EQ7" s="458" t="s">
        <v>6</v>
      </c>
      <c r="ER7" s="458" t="s">
        <v>949</v>
      </c>
      <c r="ES7" s="458" t="s">
        <v>950</v>
      </c>
      <c r="ET7" s="458" t="s">
        <v>94</v>
      </c>
      <c r="EU7" s="458" t="s">
        <v>6</v>
      </c>
      <c r="EV7" s="458" t="s">
        <v>949</v>
      </c>
      <c r="EW7" s="458" t="s">
        <v>950</v>
      </c>
      <c r="EX7" s="458" t="s">
        <v>94</v>
      </c>
      <c r="EY7" s="458" t="s">
        <v>6</v>
      </c>
      <c r="EZ7" s="458" t="s">
        <v>949</v>
      </c>
      <c r="FA7" s="458" t="s">
        <v>950</v>
      </c>
      <c r="FB7" s="458" t="s">
        <v>94</v>
      </c>
      <c r="FC7" s="458" t="s">
        <v>6</v>
      </c>
      <c r="FD7" s="458" t="s">
        <v>949</v>
      </c>
      <c r="FE7" s="458" t="s">
        <v>950</v>
      </c>
      <c r="FF7" s="458" t="s">
        <v>94</v>
      </c>
      <c r="FG7" s="458" t="s">
        <v>6</v>
      </c>
      <c r="FH7" s="458" t="s">
        <v>949</v>
      </c>
      <c r="FI7" s="458" t="s">
        <v>950</v>
      </c>
      <c r="FJ7" s="458" t="s">
        <v>94</v>
      </c>
      <c r="FK7" s="458" t="s">
        <v>6</v>
      </c>
      <c r="FL7" s="458" t="s">
        <v>949</v>
      </c>
      <c r="FM7" s="458" t="s">
        <v>950</v>
      </c>
      <c r="FN7" s="458" t="s">
        <v>94</v>
      </c>
      <c r="FO7" s="458" t="s">
        <v>6</v>
      </c>
      <c r="FP7" s="458" t="s">
        <v>949</v>
      </c>
      <c r="FQ7" s="458" t="s">
        <v>950</v>
      </c>
      <c r="FR7" s="458" t="s">
        <v>94</v>
      </c>
      <c r="FS7" s="458" t="s">
        <v>6</v>
      </c>
      <c r="FT7" s="458" t="s">
        <v>949</v>
      </c>
      <c r="FU7" s="458" t="s">
        <v>950</v>
      </c>
      <c r="FV7" s="458" t="s">
        <v>94</v>
      </c>
      <c r="FW7" s="458" t="s">
        <v>6</v>
      </c>
      <c r="FX7" s="458" t="s">
        <v>949</v>
      </c>
      <c r="FY7" s="458" t="s">
        <v>950</v>
      </c>
      <c r="FZ7" s="458" t="s">
        <v>94</v>
      </c>
      <c r="GA7" s="458" t="s">
        <v>6</v>
      </c>
      <c r="GB7" s="458" t="s">
        <v>949</v>
      </c>
      <c r="GC7" s="458" t="s">
        <v>950</v>
      </c>
      <c r="GD7" s="458" t="s">
        <v>94</v>
      </c>
      <c r="GE7" s="458" t="s">
        <v>6</v>
      </c>
      <c r="GF7" s="458" t="s">
        <v>949</v>
      </c>
      <c r="GG7" s="458" t="s">
        <v>950</v>
      </c>
      <c r="GH7" s="458" t="s">
        <v>94</v>
      </c>
      <c r="GI7" s="458" t="s">
        <v>6</v>
      </c>
      <c r="GJ7" s="458" t="s">
        <v>949</v>
      </c>
      <c r="GK7" s="458" t="s">
        <v>950</v>
      </c>
      <c r="GL7" s="458" t="s">
        <v>94</v>
      </c>
      <c r="GM7" s="458" t="s">
        <v>6</v>
      </c>
      <c r="GN7" s="458" t="s">
        <v>949</v>
      </c>
      <c r="GO7" s="458" t="s">
        <v>950</v>
      </c>
      <c r="GP7" s="458" t="s">
        <v>94</v>
      </c>
      <c r="GQ7" s="458" t="s">
        <v>6</v>
      </c>
      <c r="GR7" s="458" t="s">
        <v>949</v>
      </c>
      <c r="GS7" s="458" t="s">
        <v>950</v>
      </c>
      <c r="GT7" s="458" t="s">
        <v>94</v>
      </c>
      <c r="GU7" s="458" t="s">
        <v>6</v>
      </c>
      <c r="GV7" s="458" t="s">
        <v>949</v>
      </c>
      <c r="GW7" s="458" t="s">
        <v>950</v>
      </c>
      <c r="GX7" s="458" t="s">
        <v>94</v>
      </c>
      <c r="GY7" s="458" t="s">
        <v>6</v>
      </c>
      <c r="GZ7" s="458" t="s">
        <v>949</v>
      </c>
      <c r="HA7" s="458" t="s">
        <v>950</v>
      </c>
      <c r="HB7" s="458" t="s">
        <v>94</v>
      </c>
      <c r="HC7" s="458" t="s">
        <v>6</v>
      </c>
      <c r="HD7" s="458" t="s">
        <v>949</v>
      </c>
      <c r="HE7" s="458" t="s">
        <v>950</v>
      </c>
      <c r="HF7" s="458" t="s">
        <v>94</v>
      </c>
      <c r="HG7" s="458" t="s">
        <v>6</v>
      </c>
      <c r="HH7" s="458" t="s">
        <v>949</v>
      </c>
      <c r="HI7" s="458" t="s">
        <v>950</v>
      </c>
      <c r="HJ7" s="458" t="s">
        <v>94</v>
      </c>
      <c r="HK7" s="458" t="s">
        <v>6</v>
      </c>
      <c r="HL7" s="458" t="s">
        <v>949</v>
      </c>
      <c r="HM7" s="458" t="s">
        <v>950</v>
      </c>
      <c r="HN7" s="458" t="s">
        <v>94</v>
      </c>
      <c r="HO7" s="458" t="s">
        <v>6</v>
      </c>
      <c r="HP7" s="458" t="s">
        <v>949</v>
      </c>
      <c r="HQ7" s="458" t="s">
        <v>950</v>
      </c>
      <c r="HR7" s="458" t="s">
        <v>94</v>
      </c>
      <c r="HS7" s="458" t="s">
        <v>6</v>
      </c>
      <c r="HT7" s="458" t="s">
        <v>949</v>
      </c>
      <c r="HU7" s="458" t="s">
        <v>950</v>
      </c>
      <c r="HV7" s="458" t="s">
        <v>94</v>
      </c>
      <c r="HW7" s="458" t="s">
        <v>6</v>
      </c>
      <c r="HX7" s="458" t="s">
        <v>949</v>
      </c>
      <c r="HY7" s="458" t="s">
        <v>950</v>
      </c>
      <c r="HZ7" s="458" t="s">
        <v>94</v>
      </c>
      <c r="IA7" s="458" t="s">
        <v>6</v>
      </c>
      <c r="IB7" s="458" t="s">
        <v>949</v>
      </c>
      <c r="IC7" s="458" t="s">
        <v>950</v>
      </c>
      <c r="ID7" s="458" t="s">
        <v>94</v>
      </c>
      <c r="IE7" s="458" t="s">
        <v>6</v>
      </c>
      <c r="IF7" s="458" t="s">
        <v>949</v>
      </c>
      <c r="IG7" s="458" t="s">
        <v>950</v>
      </c>
      <c r="IH7" s="458" t="s">
        <v>94</v>
      </c>
      <c r="II7" s="458" t="s">
        <v>6</v>
      </c>
      <c r="IJ7" s="458" t="s">
        <v>949</v>
      </c>
      <c r="IK7" s="458" t="s">
        <v>950</v>
      </c>
      <c r="IL7" s="458" t="s">
        <v>94</v>
      </c>
      <c r="IM7" s="458" t="s">
        <v>6</v>
      </c>
      <c r="IN7" s="458" t="s">
        <v>949</v>
      </c>
      <c r="IO7" s="458" t="s">
        <v>950</v>
      </c>
      <c r="IP7" s="458" t="s">
        <v>94</v>
      </c>
      <c r="IQ7" s="458" t="s">
        <v>6</v>
      </c>
      <c r="IR7" s="458" t="s">
        <v>949</v>
      </c>
      <c r="IS7" s="458" t="s">
        <v>950</v>
      </c>
      <c r="IT7" s="458" t="s">
        <v>94</v>
      </c>
      <c r="IU7" s="458" t="s">
        <v>6</v>
      </c>
      <c r="IV7" s="458" t="s">
        <v>949</v>
      </c>
      <c r="IW7" s="458" t="s">
        <v>950</v>
      </c>
      <c r="IX7" s="458" t="s">
        <v>94</v>
      </c>
      <c r="IY7" s="458" t="s">
        <v>6</v>
      </c>
      <c r="IZ7" s="458" t="s">
        <v>949</v>
      </c>
      <c r="JA7" s="458" t="s">
        <v>950</v>
      </c>
      <c r="JB7" s="458" t="s">
        <v>94</v>
      </c>
      <c r="JC7" s="458" t="s">
        <v>6</v>
      </c>
      <c r="JD7" s="458" t="s">
        <v>949</v>
      </c>
      <c r="JE7" s="458" t="s">
        <v>950</v>
      </c>
      <c r="JF7" s="458" t="s">
        <v>94</v>
      </c>
      <c r="JG7" s="458" t="s">
        <v>6</v>
      </c>
      <c r="JH7" s="458" t="s">
        <v>949</v>
      </c>
      <c r="JI7" s="458" t="s">
        <v>950</v>
      </c>
      <c r="JJ7" s="458" t="s">
        <v>94</v>
      </c>
      <c r="JK7" s="458" t="s">
        <v>6</v>
      </c>
      <c r="JL7" s="458" t="s">
        <v>949</v>
      </c>
      <c r="JM7" s="458" t="s">
        <v>1133</v>
      </c>
      <c r="JN7" s="458" t="s">
        <v>94</v>
      </c>
      <c r="JO7" s="458" t="s">
        <v>6</v>
      </c>
      <c r="JP7" s="458" t="s">
        <v>949</v>
      </c>
      <c r="JQ7" s="458" t="s">
        <v>1141</v>
      </c>
      <c r="JR7" s="458" t="s">
        <v>94</v>
      </c>
      <c r="JS7" s="458" t="s">
        <v>6</v>
      </c>
    </row>
    <row r="8" spans="1:283" ht="15.75" customHeight="1" x14ac:dyDescent="0.25">
      <c r="A8" s="394"/>
      <c r="B8" s="394"/>
      <c r="C8" s="394" t="s">
        <v>649</v>
      </c>
      <c r="D8" s="394" t="s">
        <v>715</v>
      </c>
      <c r="E8" s="394"/>
      <c r="F8" s="394"/>
      <c r="G8" s="394"/>
      <c r="H8" s="458"/>
      <c r="I8" s="458"/>
      <c r="J8" s="458"/>
      <c r="K8" s="458"/>
      <c r="L8" s="458"/>
      <c r="M8" s="458"/>
      <c r="N8" s="458"/>
      <c r="O8" s="458"/>
      <c r="P8" s="458"/>
      <c r="Q8" s="458"/>
      <c r="R8" s="458"/>
      <c r="S8" s="458"/>
      <c r="T8" s="458"/>
      <c r="U8" s="458"/>
      <c r="V8" s="458"/>
      <c r="W8" s="458"/>
      <c r="X8" s="458"/>
      <c r="Y8" s="458"/>
      <c r="Z8" s="458"/>
      <c r="AA8" s="458"/>
      <c r="AB8" s="458"/>
      <c r="AC8" s="458"/>
      <c r="AD8" s="458"/>
      <c r="AE8" s="458"/>
      <c r="AF8" s="458"/>
      <c r="AG8" s="458"/>
      <c r="AH8" s="458"/>
      <c r="AI8" s="458"/>
      <c r="AJ8" s="458"/>
      <c r="AK8" s="458"/>
      <c r="AL8" s="458"/>
      <c r="AM8" s="458"/>
      <c r="AN8" s="458"/>
      <c r="AO8" s="458"/>
      <c r="AP8" s="458"/>
      <c r="AQ8" s="458"/>
      <c r="AR8" s="458"/>
      <c r="AS8" s="458"/>
      <c r="AT8" s="458"/>
      <c r="AU8" s="458"/>
      <c r="AV8" s="458"/>
      <c r="AW8" s="458"/>
      <c r="AX8" s="458"/>
      <c r="AY8" s="458"/>
      <c r="AZ8" s="458"/>
      <c r="BA8" s="458"/>
      <c r="BB8" s="458"/>
      <c r="BC8" s="458"/>
      <c r="BD8" s="458"/>
      <c r="BE8" s="458"/>
      <c r="BF8" s="458"/>
      <c r="BG8" s="458"/>
      <c r="BH8" s="458"/>
      <c r="BI8" s="458"/>
      <c r="BJ8" s="458"/>
      <c r="BK8" s="458"/>
      <c r="BL8" s="458"/>
      <c r="BM8" s="458"/>
      <c r="BN8" s="458"/>
      <c r="BO8" s="458"/>
      <c r="BP8" s="458"/>
      <c r="BQ8" s="458"/>
      <c r="BR8" s="458"/>
      <c r="BS8" s="458"/>
      <c r="BT8" s="458"/>
      <c r="BU8" s="458"/>
      <c r="BV8" s="458"/>
      <c r="BW8" s="458"/>
      <c r="BX8" s="458"/>
      <c r="BY8" s="458"/>
      <c r="BZ8" s="458"/>
      <c r="CA8" s="458"/>
      <c r="CB8" s="458"/>
      <c r="CC8" s="458"/>
      <c r="CD8" s="458"/>
      <c r="CE8" s="458"/>
      <c r="CF8" s="458"/>
      <c r="CG8" s="458"/>
      <c r="CH8" s="458"/>
      <c r="CI8" s="458"/>
      <c r="CJ8" s="458"/>
      <c r="CK8" s="458"/>
      <c r="CL8" s="458"/>
      <c r="CM8" s="458"/>
      <c r="CN8" s="458"/>
      <c r="CO8" s="458"/>
      <c r="CP8" s="458"/>
      <c r="CQ8" s="458"/>
      <c r="CR8" s="458"/>
      <c r="CS8" s="458"/>
      <c r="CT8" s="458"/>
      <c r="CU8" s="458"/>
      <c r="CV8" s="458"/>
      <c r="CW8" s="458"/>
      <c r="CX8" s="458"/>
      <c r="CY8" s="458"/>
      <c r="CZ8" s="458"/>
      <c r="DA8" s="458"/>
      <c r="DB8" s="458"/>
      <c r="DC8" s="458"/>
      <c r="DD8" s="458"/>
      <c r="DE8" s="458"/>
      <c r="DF8" s="458"/>
      <c r="DG8" s="458"/>
      <c r="DH8" s="458"/>
      <c r="DI8" s="458"/>
      <c r="DJ8" s="458"/>
      <c r="DK8" s="458"/>
      <c r="DL8" s="458"/>
      <c r="DM8" s="458"/>
      <c r="DN8" s="458"/>
      <c r="DO8" s="458"/>
      <c r="DP8" s="458"/>
      <c r="DQ8" s="458"/>
      <c r="DR8" s="458"/>
      <c r="DS8" s="458"/>
      <c r="DT8" s="458"/>
      <c r="DU8" s="458"/>
      <c r="DV8" s="458"/>
      <c r="DW8" s="458"/>
      <c r="DX8" s="458"/>
      <c r="DY8" s="458"/>
      <c r="DZ8" s="458"/>
      <c r="EA8" s="458"/>
      <c r="EB8" s="458"/>
      <c r="EC8" s="458"/>
      <c r="ED8" s="458"/>
      <c r="EE8" s="458"/>
      <c r="EF8" s="458"/>
      <c r="EG8" s="458"/>
      <c r="EH8" s="458"/>
      <c r="EI8" s="458"/>
      <c r="EJ8" s="458"/>
      <c r="EK8" s="458"/>
      <c r="EL8" s="458"/>
      <c r="EM8" s="458"/>
      <c r="EN8" s="458"/>
      <c r="EO8" s="458"/>
      <c r="EP8" s="458"/>
      <c r="EQ8" s="458"/>
      <c r="ER8" s="458"/>
      <c r="ES8" s="458"/>
      <c r="ET8" s="458"/>
      <c r="EU8" s="458"/>
      <c r="EV8" s="458"/>
      <c r="EW8" s="458"/>
      <c r="EX8" s="458"/>
      <c r="EY8" s="458"/>
      <c r="EZ8" s="458"/>
      <c r="FA8" s="458"/>
      <c r="FB8" s="458"/>
      <c r="FC8" s="458"/>
      <c r="FD8" s="458"/>
      <c r="FE8" s="458"/>
      <c r="FF8" s="458"/>
      <c r="FG8" s="458"/>
      <c r="FH8" s="458"/>
      <c r="FI8" s="458"/>
      <c r="FJ8" s="458"/>
      <c r="FK8" s="458"/>
      <c r="FL8" s="458"/>
      <c r="FM8" s="458"/>
      <c r="FN8" s="458"/>
      <c r="FO8" s="458"/>
      <c r="FP8" s="458"/>
      <c r="FQ8" s="458"/>
      <c r="FR8" s="458"/>
      <c r="FS8" s="458"/>
      <c r="FT8" s="458"/>
      <c r="FU8" s="458"/>
      <c r="FV8" s="458"/>
      <c r="FW8" s="458"/>
      <c r="FX8" s="458"/>
      <c r="FY8" s="458"/>
      <c r="FZ8" s="458"/>
      <c r="GA8" s="458"/>
      <c r="GB8" s="458"/>
      <c r="GC8" s="458"/>
      <c r="GD8" s="458"/>
      <c r="GE8" s="458"/>
      <c r="GF8" s="458"/>
      <c r="GG8" s="458"/>
      <c r="GH8" s="458"/>
      <c r="GI8" s="458"/>
      <c r="GJ8" s="458"/>
      <c r="GK8" s="458"/>
      <c r="GL8" s="458"/>
      <c r="GM8" s="458"/>
      <c r="GN8" s="458"/>
      <c r="GO8" s="458"/>
      <c r="GP8" s="458"/>
      <c r="GQ8" s="458"/>
      <c r="GR8" s="458"/>
      <c r="GS8" s="458"/>
      <c r="GT8" s="458"/>
      <c r="GU8" s="458"/>
      <c r="GV8" s="458"/>
      <c r="GW8" s="458"/>
      <c r="GX8" s="458"/>
      <c r="GY8" s="458"/>
      <c r="GZ8" s="458"/>
      <c r="HA8" s="458"/>
      <c r="HB8" s="458"/>
      <c r="HC8" s="458"/>
      <c r="HD8" s="458"/>
      <c r="HE8" s="458"/>
      <c r="HF8" s="458"/>
      <c r="HG8" s="458"/>
      <c r="HH8" s="458"/>
      <c r="HI8" s="458"/>
      <c r="HJ8" s="458"/>
      <c r="HK8" s="458"/>
      <c r="HL8" s="458"/>
      <c r="HM8" s="458"/>
      <c r="HN8" s="458"/>
      <c r="HO8" s="458"/>
      <c r="HP8" s="458"/>
      <c r="HQ8" s="458"/>
      <c r="HR8" s="458"/>
      <c r="HS8" s="458"/>
      <c r="HT8" s="458"/>
      <c r="HU8" s="458"/>
      <c r="HV8" s="458"/>
      <c r="HW8" s="458"/>
      <c r="HX8" s="458"/>
      <c r="HY8" s="458"/>
      <c r="HZ8" s="458"/>
      <c r="IA8" s="458"/>
      <c r="IB8" s="458"/>
      <c r="IC8" s="458"/>
      <c r="ID8" s="458"/>
      <c r="IE8" s="458"/>
      <c r="IF8" s="458"/>
      <c r="IG8" s="458"/>
      <c r="IH8" s="458"/>
      <c r="II8" s="458"/>
      <c r="IJ8" s="458"/>
      <c r="IK8" s="458"/>
      <c r="IL8" s="458"/>
      <c r="IM8" s="458"/>
      <c r="IN8" s="458"/>
      <c r="IO8" s="458"/>
      <c r="IP8" s="458"/>
      <c r="IQ8" s="458"/>
      <c r="IR8" s="458"/>
      <c r="IS8" s="458"/>
      <c r="IT8" s="458"/>
      <c r="IU8" s="458"/>
      <c r="IV8" s="458"/>
      <c r="IW8" s="458"/>
      <c r="IX8" s="458"/>
      <c r="IY8" s="458"/>
      <c r="IZ8" s="458"/>
      <c r="JA8" s="458"/>
      <c r="JB8" s="458"/>
      <c r="JC8" s="458"/>
      <c r="JD8" s="458"/>
      <c r="JE8" s="458"/>
      <c r="JF8" s="458"/>
      <c r="JG8" s="458"/>
      <c r="JH8" s="458"/>
      <c r="JI8" s="458"/>
      <c r="JJ8" s="458"/>
      <c r="JK8" s="458"/>
      <c r="JL8" s="458"/>
      <c r="JM8" s="458"/>
      <c r="JN8" s="458"/>
      <c r="JO8" s="458"/>
      <c r="JP8" s="458"/>
      <c r="JQ8" s="458"/>
      <c r="JR8" s="458"/>
      <c r="JS8" s="458"/>
    </row>
    <row r="9" spans="1:283" ht="69.75" customHeight="1" x14ac:dyDescent="0.25">
      <c r="A9" s="394"/>
      <c r="B9" s="394"/>
      <c r="C9" s="394"/>
      <c r="D9" s="349" t="s">
        <v>752</v>
      </c>
      <c r="E9" s="349" t="s">
        <v>716</v>
      </c>
      <c r="F9" s="394"/>
      <c r="G9" s="394"/>
      <c r="H9" s="458"/>
      <c r="I9" s="458"/>
      <c r="J9" s="458"/>
      <c r="K9" s="458"/>
      <c r="L9" s="458"/>
      <c r="M9" s="458"/>
      <c r="N9" s="458"/>
      <c r="O9" s="458"/>
      <c r="P9" s="458"/>
      <c r="Q9" s="458"/>
      <c r="R9" s="458"/>
      <c r="S9" s="458"/>
      <c r="T9" s="458"/>
      <c r="U9" s="458"/>
      <c r="V9" s="458"/>
      <c r="W9" s="458"/>
      <c r="X9" s="458"/>
      <c r="Y9" s="458"/>
      <c r="Z9" s="458"/>
      <c r="AA9" s="458"/>
      <c r="AB9" s="458"/>
      <c r="AC9" s="458"/>
      <c r="AD9" s="458"/>
      <c r="AE9" s="458"/>
      <c r="AF9" s="458"/>
      <c r="AG9" s="458"/>
      <c r="AH9" s="458"/>
      <c r="AI9" s="458"/>
      <c r="AJ9" s="458"/>
      <c r="AK9" s="458"/>
      <c r="AL9" s="458"/>
      <c r="AM9" s="458"/>
      <c r="AN9" s="458"/>
      <c r="AO9" s="458"/>
      <c r="AP9" s="458"/>
      <c r="AQ9" s="458"/>
      <c r="AR9" s="458"/>
      <c r="AS9" s="458"/>
      <c r="AT9" s="458"/>
      <c r="AU9" s="458"/>
      <c r="AV9" s="458"/>
      <c r="AW9" s="458"/>
      <c r="AX9" s="458"/>
      <c r="AY9" s="458"/>
      <c r="AZ9" s="458"/>
      <c r="BA9" s="458"/>
      <c r="BB9" s="458"/>
      <c r="BC9" s="458"/>
      <c r="BD9" s="458"/>
      <c r="BE9" s="458"/>
      <c r="BF9" s="458"/>
      <c r="BG9" s="458"/>
      <c r="BH9" s="458"/>
      <c r="BI9" s="458"/>
      <c r="BJ9" s="458"/>
      <c r="BK9" s="458"/>
      <c r="BL9" s="458"/>
      <c r="BM9" s="458"/>
      <c r="BN9" s="458"/>
      <c r="BO9" s="458"/>
      <c r="BP9" s="458"/>
      <c r="BQ9" s="458"/>
      <c r="BR9" s="458"/>
      <c r="BS9" s="458"/>
      <c r="BT9" s="458"/>
      <c r="BU9" s="458"/>
      <c r="BV9" s="458"/>
      <c r="BW9" s="458"/>
      <c r="BX9" s="458"/>
      <c r="BY9" s="458"/>
      <c r="BZ9" s="458"/>
      <c r="CA9" s="458"/>
      <c r="CB9" s="458"/>
      <c r="CC9" s="458"/>
      <c r="CD9" s="458"/>
      <c r="CE9" s="458"/>
      <c r="CF9" s="458"/>
      <c r="CG9" s="458"/>
      <c r="CH9" s="458"/>
      <c r="CI9" s="458"/>
      <c r="CJ9" s="458"/>
      <c r="CK9" s="458"/>
      <c r="CL9" s="458"/>
      <c r="CM9" s="458"/>
      <c r="CN9" s="458"/>
      <c r="CO9" s="458"/>
      <c r="CP9" s="458"/>
      <c r="CQ9" s="458"/>
      <c r="CR9" s="458"/>
      <c r="CS9" s="458"/>
      <c r="CT9" s="458"/>
      <c r="CU9" s="458"/>
      <c r="CV9" s="458"/>
      <c r="CW9" s="458"/>
      <c r="CX9" s="458"/>
      <c r="CY9" s="458"/>
      <c r="CZ9" s="458"/>
      <c r="DA9" s="458"/>
      <c r="DB9" s="458"/>
      <c r="DC9" s="458"/>
      <c r="DD9" s="458"/>
      <c r="DE9" s="458"/>
      <c r="DF9" s="458"/>
      <c r="DG9" s="458"/>
      <c r="DH9" s="458"/>
      <c r="DI9" s="458"/>
      <c r="DJ9" s="458"/>
      <c r="DK9" s="458"/>
      <c r="DL9" s="458"/>
      <c r="DM9" s="458"/>
      <c r="DN9" s="458"/>
      <c r="DO9" s="458"/>
      <c r="DP9" s="458"/>
      <c r="DQ9" s="458"/>
      <c r="DR9" s="458"/>
      <c r="DS9" s="458"/>
      <c r="DT9" s="458"/>
      <c r="DU9" s="458"/>
      <c r="DV9" s="458"/>
      <c r="DW9" s="458"/>
      <c r="DX9" s="458"/>
      <c r="DY9" s="458"/>
      <c r="DZ9" s="458"/>
      <c r="EA9" s="458"/>
      <c r="EB9" s="458"/>
      <c r="EC9" s="458"/>
      <c r="ED9" s="458"/>
      <c r="EE9" s="458"/>
      <c r="EF9" s="458"/>
      <c r="EG9" s="458"/>
      <c r="EH9" s="458"/>
      <c r="EI9" s="458"/>
      <c r="EJ9" s="458"/>
      <c r="EK9" s="458"/>
      <c r="EL9" s="458"/>
      <c r="EM9" s="458"/>
      <c r="EN9" s="458"/>
      <c r="EO9" s="458"/>
      <c r="EP9" s="458"/>
      <c r="EQ9" s="458"/>
      <c r="ER9" s="458"/>
      <c r="ES9" s="458"/>
      <c r="ET9" s="458"/>
      <c r="EU9" s="458"/>
      <c r="EV9" s="458"/>
      <c r="EW9" s="458"/>
      <c r="EX9" s="458"/>
      <c r="EY9" s="458"/>
      <c r="EZ9" s="458"/>
      <c r="FA9" s="458"/>
      <c r="FB9" s="458"/>
      <c r="FC9" s="458"/>
      <c r="FD9" s="458"/>
      <c r="FE9" s="458"/>
      <c r="FF9" s="458"/>
      <c r="FG9" s="458"/>
      <c r="FH9" s="458"/>
      <c r="FI9" s="458"/>
      <c r="FJ9" s="458"/>
      <c r="FK9" s="458"/>
      <c r="FL9" s="458"/>
      <c r="FM9" s="458"/>
      <c r="FN9" s="458"/>
      <c r="FO9" s="458"/>
      <c r="FP9" s="458"/>
      <c r="FQ9" s="458"/>
      <c r="FR9" s="458"/>
      <c r="FS9" s="458"/>
      <c r="FT9" s="458"/>
      <c r="FU9" s="458"/>
      <c r="FV9" s="458"/>
      <c r="FW9" s="458"/>
      <c r="FX9" s="458"/>
      <c r="FY9" s="458"/>
      <c r="FZ9" s="458"/>
      <c r="GA9" s="458"/>
      <c r="GB9" s="458"/>
      <c r="GC9" s="458"/>
      <c r="GD9" s="458"/>
      <c r="GE9" s="458"/>
      <c r="GF9" s="458"/>
      <c r="GG9" s="458"/>
      <c r="GH9" s="458"/>
      <c r="GI9" s="458"/>
      <c r="GJ9" s="458"/>
      <c r="GK9" s="458"/>
      <c r="GL9" s="458"/>
      <c r="GM9" s="458"/>
      <c r="GN9" s="458"/>
      <c r="GO9" s="458"/>
      <c r="GP9" s="458"/>
      <c r="GQ9" s="458"/>
      <c r="GR9" s="458"/>
      <c r="GS9" s="458"/>
      <c r="GT9" s="458"/>
      <c r="GU9" s="458"/>
      <c r="GV9" s="458"/>
      <c r="GW9" s="458"/>
      <c r="GX9" s="458"/>
      <c r="GY9" s="458"/>
      <c r="GZ9" s="458"/>
      <c r="HA9" s="458"/>
      <c r="HB9" s="458"/>
      <c r="HC9" s="458"/>
      <c r="HD9" s="458"/>
      <c r="HE9" s="458"/>
      <c r="HF9" s="458"/>
      <c r="HG9" s="458"/>
      <c r="HH9" s="458"/>
      <c r="HI9" s="458"/>
      <c r="HJ9" s="458"/>
      <c r="HK9" s="458"/>
      <c r="HL9" s="458"/>
      <c r="HM9" s="458"/>
      <c r="HN9" s="458"/>
      <c r="HO9" s="458"/>
      <c r="HP9" s="458"/>
      <c r="HQ9" s="458"/>
      <c r="HR9" s="458"/>
      <c r="HS9" s="458"/>
      <c r="HT9" s="458"/>
      <c r="HU9" s="458"/>
      <c r="HV9" s="458"/>
      <c r="HW9" s="458"/>
      <c r="HX9" s="458"/>
      <c r="HY9" s="458"/>
      <c r="HZ9" s="458"/>
      <c r="IA9" s="458"/>
      <c r="IB9" s="458"/>
      <c r="IC9" s="458"/>
      <c r="ID9" s="458"/>
      <c r="IE9" s="458"/>
      <c r="IF9" s="458"/>
      <c r="IG9" s="458"/>
      <c r="IH9" s="458"/>
      <c r="II9" s="458"/>
      <c r="IJ9" s="458"/>
      <c r="IK9" s="458"/>
      <c r="IL9" s="458"/>
      <c r="IM9" s="458"/>
      <c r="IN9" s="458"/>
      <c r="IO9" s="458"/>
      <c r="IP9" s="458"/>
      <c r="IQ9" s="458"/>
      <c r="IR9" s="458"/>
      <c r="IS9" s="458"/>
      <c r="IT9" s="458"/>
      <c r="IU9" s="458"/>
      <c r="IV9" s="458"/>
      <c r="IW9" s="458"/>
      <c r="IX9" s="458"/>
      <c r="IY9" s="458"/>
      <c r="IZ9" s="458"/>
      <c r="JA9" s="458"/>
      <c r="JB9" s="458"/>
      <c r="JC9" s="458"/>
      <c r="JD9" s="458"/>
      <c r="JE9" s="458"/>
      <c r="JF9" s="458"/>
      <c r="JG9" s="458"/>
      <c r="JH9" s="458"/>
      <c r="JI9" s="458"/>
      <c r="JJ9" s="458"/>
      <c r="JK9" s="458"/>
      <c r="JL9" s="458"/>
      <c r="JM9" s="458"/>
      <c r="JN9" s="458"/>
      <c r="JO9" s="458"/>
      <c r="JP9" s="458"/>
      <c r="JQ9" s="458"/>
      <c r="JR9" s="458"/>
      <c r="JS9" s="458"/>
    </row>
    <row r="10" spans="1:283" s="5" customFormat="1" ht="42.75" customHeight="1" x14ac:dyDescent="0.25">
      <c r="A10" s="103" t="s">
        <v>127</v>
      </c>
      <c r="B10" s="106">
        <f>H10+L10+P10+T10+X10+AB10+AF10+AJ10+AN10+AR10+AV10+AZ10+BD10+BH10+BL10+BP10+BT10+BX10+CB10+CF10+CJ10+CN10+CR10+CV10+CZ10+DD10+DH10+DL10+DP10+DT10+DX10+EB10+EF10+EJ10+EN10+ER10+EV10+EZ10+FD10+FH10+FL10+FP10+FT10+FX10+GB10+GF10+GJ10+GN10+GR10+GV10+GZ10+HD10+HH10+HL10+HP10+HT10+HX10+IB10+IF10+IJ10+IN10+IR10+IV10+IZ10+JD10+JH10+JL10+JP10</f>
        <v>2479967.78143</v>
      </c>
      <c r="C10" s="106">
        <f>I10+M10+Q10+U10+Y10+AC10+AG10+AK10+AO10+AS10+AW10+BA10+BE10+BI10+BM10+BQ10+BU10+BY10+CC10+CG10+CK10+CO10+CS10+CW10+DA10+DE10+DI10+DM10+DQ10+DU10+DY10+EC10+EG10+EK10+EO10+ES10+EW10+FA10+FE10+FI10+FM10+FQ10+FU10+FY10+GC10+GG10+GK10+GO10+GS10+GW10+HA10+HE10+HI10+HM10+HQ10+HU10+HY10+IC10+IG10+IK10+IO10+IS10+IW10+JA10+JE10+JI10+JM10+JQ10</f>
        <v>3940857.3879799992</v>
      </c>
      <c r="D10" s="106">
        <f>I10+M10+Q10+U10+Y10+AC10+AG10+AK10+AO10+AS10+AW10+BA10+BE10+BI10+BM10+BQ10+BU10+BY10+CC10+CG10+CK10+CO10+CS10+CW10+DA10+DE10+DI10+DM10+DQ10+DU10+DY10+EC10+EG10+EK10+EO10+ES10+EW10+FA10+FE10+FI10+FM10+FQ10+FU10+FY10+GC10+GG10+GK10+GO10+GS10+GW10+HA10+HE10+HI10+HM10+HQ10+HU10+HY10+IC10+IG10+IK10+IO10+IS10+IW10+JA10+JE10+JI10</f>
        <v>3926251.5814299993</v>
      </c>
      <c r="E10" s="106">
        <f>JM10+JQ10</f>
        <v>14605.806550000001</v>
      </c>
      <c r="F10" s="106">
        <f>J10+N10+R10+V10+Z10+AD10+AH10+AL10+AP10+AT10+AX10+BB10+BF10+BJ10+BN10+BR10+BV10+BZ10+CD10+CH10+CL10+CP10+CT10+CX10+DB10+DF10+DJ10+DN10+DR10+DV10+DZ10+ED10+EH10+EL10+EP10+ET10+EX10+FB10+FF10+FJ10+FN10+FR10+FV10+FZ10+GD10+GH10+GL10+GP10+GT10+GX10+HB10+HF10+HJ10+HN10+HR10+HV10+HZ10+ID10+IH10+IL10+IP10+IT10+IX10+JB10+JF10+JJ10+JN10+JR10</f>
        <v>514530.65524000017</v>
      </c>
      <c r="G10" s="106">
        <f t="shared" ref="G10:G73" si="0">F10/C10*100</f>
        <v>13.056312486957003</v>
      </c>
      <c r="H10" s="105">
        <f t="shared" ref="H10:J11" si="1">H13+H17+H25+H30+H42+H47+H65+H71+H79+H84+H96+H102+H111+H120+H125+H136+H149+H163+H167+H179+H188+H193+H204+H217+H231+H235+H241+H248+H258+H263+H272+H278+H286+H290+H296+H307+H312</f>
        <v>100000</v>
      </c>
      <c r="I10" s="105">
        <f t="shared" si="1"/>
        <v>100000</v>
      </c>
      <c r="J10" s="105">
        <f t="shared" si="1"/>
        <v>12403</v>
      </c>
      <c r="K10" s="107">
        <f>J10/I10*100</f>
        <v>12.403</v>
      </c>
      <c r="L10" s="105">
        <f t="shared" ref="L10:N11" si="2">L13+L17+L25+L30+L42+L47+L65+L71+L79+L84+L96+L102+L111+L120+L125+L136+L149+L163+L167+L179+L188+L193+L204+L217+L231+L235+L241+L248+L258+L263+L272+L278+L286+L290+L296+L307+L312</f>
        <v>36855.899999999987</v>
      </c>
      <c r="M10" s="105">
        <f t="shared" si="2"/>
        <v>36855.899999999987</v>
      </c>
      <c r="N10" s="105">
        <f t="shared" si="2"/>
        <v>14397.028180000001</v>
      </c>
      <c r="O10" s="107">
        <f>N10/M10*100</f>
        <v>39.063021605767347</v>
      </c>
      <c r="P10" s="105">
        <f t="shared" ref="P10:R11" si="3">P13+P17+P25+P30+P42+P47+P65+P71+P79+P84+P96+P102+P111+P120+P125+P136+P149+P163+P167+P179+P188+P193+P204+P217+P231+P235+P241+P248+P258+P263+P272+P278+P286+P290+P296+P307+P312</f>
        <v>38636</v>
      </c>
      <c r="Q10" s="105">
        <f t="shared" si="3"/>
        <v>38636</v>
      </c>
      <c r="R10" s="105">
        <f t="shared" si="3"/>
        <v>5982.1184700000003</v>
      </c>
      <c r="S10" s="105">
        <f>R10/Q10*100</f>
        <v>15.483275882596542</v>
      </c>
      <c r="T10" s="105">
        <f t="shared" ref="T10:V11" si="4">T13+T17+T25+T30+T42+T47+T65+T71+T79+T84+T96+T102+T111+T120+T125+T136+T149+T163+T167+T179+T188+T193+T204+T217+T231+T235+T241+T248+T258+T263+T272+T278+T286+T290+T296+T307+T312</f>
        <v>143890</v>
      </c>
      <c r="U10" s="105">
        <f t="shared" si="4"/>
        <v>143890</v>
      </c>
      <c r="V10" s="105">
        <f t="shared" si="4"/>
        <v>18666.626929999999</v>
      </c>
      <c r="W10" s="105">
        <f>V10/U10*100</f>
        <v>12.972845180346097</v>
      </c>
      <c r="X10" s="105">
        <f t="shared" ref="X10:Z11" si="5">X13+X17+X25+X30+X42+X47+X65+X71+X79+X84+X96+X102+X111+X120+X125+X136+X149+X163+X167+X179+X188+X193+X204+X217+X231+X235+X241+X248+X258+X263+X272+X278+X286+X290+X296+X307+X312</f>
        <v>36204</v>
      </c>
      <c r="Y10" s="105">
        <f t="shared" si="5"/>
        <v>36204</v>
      </c>
      <c r="Z10" s="105">
        <f t="shared" si="5"/>
        <v>3074.5237099999999</v>
      </c>
      <c r="AA10" s="105">
        <f>Z10/Y10*100</f>
        <v>8.4922210529223285</v>
      </c>
      <c r="AB10" s="105">
        <f t="shared" ref="AB10:AD11" si="6">AB13+AB17+AB25+AB30+AB42+AB47+AB65+AB71+AB79+AB84+AB96+AB102+AB111+AB120+AB125+AB136+AB149+AB163+AB167+AB179+AB188+AB193+AB204+AB217+AB231+AB235+AB241+AB248+AB258+AB263+AB272+AB278+AB286+AB290+AB296+AB307+AB312</f>
        <v>6893</v>
      </c>
      <c r="AC10" s="105">
        <f t="shared" si="6"/>
        <v>7175</v>
      </c>
      <c r="AD10" s="105">
        <f t="shared" si="6"/>
        <v>32.21067</v>
      </c>
      <c r="AE10" s="105">
        <f>AD10/AC10*100</f>
        <v>0.44892919860627178</v>
      </c>
      <c r="AF10" s="105">
        <f t="shared" ref="AF10:AH11" si="7">AF13+AF17+AF25+AF30+AF42+AF47+AF65+AF71+AF79+AF84+AF96+AF102+AF111+AF120+AF125+AF136+AF149+AF163+AF167+AF179+AF188+AF193+AF204+AF217+AF231+AF235+AF241+AF248+AF258+AF263+AF272+AF278+AF286+AF290+AF296+AF307+AF312</f>
        <v>732103.49999999988</v>
      </c>
      <c r="AG10" s="105">
        <f t="shared" si="7"/>
        <v>732103.49999999988</v>
      </c>
      <c r="AH10" s="105">
        <f t="shared" si="7"/>
        <v>117751.50572999999</v>
      </c>
      <c r="AI10" s="105">
        <f>AH10/AG10*100</f>
        <v>16.083997102868651</v>
      </c>
      <c r="AJ10" s="105">
        <f t="shared" ref="AJ10:AL11" si="8">AJ13+AJ17+AJ25+AJ30+AJ42+AJ47+AJ65+AJ71+AJ79+AJ84+AJ96+AJ102+AJ111+AJ120+AJ125+AJ136+AJ149+AJ163+AJ167+AJ179+AJ188+AJ193+AJ204+AJ217+AJ231+AJ235+AJ241+AJ248+AJ258+AJ263+AJ272+AJ278+AJ286+AJ290+AJ296+AJ307+AJ312</f>
        <v>27040</v>
      </c>
      <c r="AK10" s="105">
        <f t="shared" si="8"/>
        <v>27040</v>
      </c>
      <c r="AL10" s="105">
        <f t="shared" si="8"/>
        <v>1169.8280000000002</v>
      </c>
      <c r="AM10" s="105">
        <f>AL10/AK10*100</f>
        <v>4.3262869822485213</v>
      </c>
      <c r="AN10" s="105">
        <f>AN13+AN17+AN25+AN30+AN42+AN47+AN65+AN71+AN79+AN84+AN96+AN102+AN111+AN120+AN125+AN136+AN149+AN163+AN167+AN179+AN188+AN193+AN204+AN217+AN231+AN235+AN241+AN248+AN258+AN263+AN272+AN278+AN286+AN290+AN296+AN307+AN312</f>
        <v>0</v>
      </c>
      <c r="AO10" s="105">
        <f>AO13+AO17+AO25+AO30+AO42+AO47+AO65+AO71+AO79+AO84+AO96+AO102+AO111+AO120+AO125+AO136+AO149+AO163+AO167+AO179+AO188+AO193+AO204+AO217+AO231+AO235+AO241+AO248+AO258+AO263+AO272+AO278+AO286+AO290+AO296+AO307+AO312</f>
        <v>0</v>
      </c>
      <c r="AP10" s="105">
        <f>AP13+AP17+AP25+AP30+AP42+AP47+AP65+AP71+AP79+AP84+AP96+AP102+AP111+AP120+AP125+AP136+AP149+AP163+AP167+AP179+AP188+AP193+AP204+AP217+AP231+AP235+AP241+AP248+AP258+AP263+AP272+AP278+AP286+AP290+AP296+AP307+AP312</f>
        <v>0</v>
      </c>
      <c r="AQ10" s="106"/>
      <c r="AR10" s="105">
        <f t="shared" ref="AR10:AT11" si="9">AR13+AR17+AR25+AR30+AR42+AR47+AR65+AR71+AR79+AR84+AR96+AR102+AR111+AR120+AR125+AR136+AR149+AR163+AR167+AR179+AR188+AR193+AR204+AR217+AR231+AR235+AR241+AR248+AR258+AR263+AR272+AR278+AR286+AR290+AR296+AR307+AR312</f>
        <v>18500</v>
      </c>
      <c r="AS10" s="105">
        <f t="shared" si="9"/>
        <v>18500</v>
      </c>
      <c r="AT10" s="105">
        <f t="shared" si="9"/>
        <v>4569.1284999999998</v>
      </c>
      <c r="AU10" s="105">
        <f>AT10/AS10*100</f>
        <v>24.697991891891892</v>
      </c>
      <c r="AV10" s="105">
        <f t="shared" ref="AV10:AX11" si="10">AV13+AV17+AV25+AV30+AV42+AV47+AV65+AV71+AV79+AV84+AV96+AV102+AV111+AV120+AV125+AV136+AV149+AV163+AV167+AV179+AV188+AV193+AV204+AV217+AV231+AV235+AV241+AV248+AV258+AV263+AV272+AV278+AV286+AV290+AV296+AV307+AV312</f>
        <v>14000</v>
      </c>
      <c r="AW10" s="105">
        <f t="shared" si="10"/>
        <v>14000</v>
      </c>
      <c r="AX10" s="105">
        <f t="shared" si="10"/>
        <v>1000</v>
      </c>
      <c r="AY10" s="105">
        <f>AX10/AW10*100</f>
        <v>7.1428571428571423</v>
      </c>
      <c r="AZ10" s="105">
        <f t="shared" ref="AZ10:BB11" si="11">AZ13+AZ17+AZ25+AZ30+AZ42+AZ47+AZ65+AZ71+AZ79+AZ84+AZ96+AZ102+AZ111+AZ120+AZ125+AZ136+AZ149+AZ163+AZ167+AZ179+AZ188+AZ193+AZ204+AZ217+AZ231+AZ235+AZ241+AZ248+AZ258+AZ263+AZ272+AZ278+AZ286+AZ290+AZ296+AZ307+AZ312</f>
        <v>0</v>
      </c>
      <c r="BA10" s="105">
        <f t="shared" si="11"/>
        <v>0</v>
      </c>
      <c r="BB10" s="105">
        <f t="shared" si="11"/>
        <v>0</v>
      </c>
      <c r="BC10" s="105"/>
      <c r="BD10" s="105">
        <f t="shared" ref="BD10:BF11" si="12">BD13+BD17+BD25+BD30+BD42+BD47+BD65+BD71+BD79+BD84+BD96+BD102+BD111+BD120+BD125+BD136+BD149+BD163+BD167+BD179+BD188+BD193+BD204+BD217+BD231+BD235+BD241+BD248+BD258+BD263+BD272+BD278+BD286+BD290+BD296+BD307+BD312</f>
        <v>89360.60000000002</v>
      </c>
      <c r="BE10" s="105">
        <f t="shared" si="12"/>
        <v>89360.60000000002</v>
      </c>
      <c r="BF10" s="105">
        <f t="shared" si="12"/>
        <v>22329.103390000007</v>
      </c>
      <c r="BG10" s="105">
        <f>BF10/BE10*100</f>
        <v>24.987638164918323</v>
      </c>
      <c r="BH10" s="105"/>
      <c r="BI10" s="105">
        <f>BI13+BI17+BI25+BI30+BI42+BI47+BI65+BI71+BI79+BI84+BI96+BI102+BI111+BI120+BI125+BI136+BI149+BI163+BI167+BI179+BI188+BI193+BI204+BI217+BI231+BI235+BI241+BI248+BI258+BI263+BI272+BI278+BI286+BI290+BI296+BI307+BI312</f>
        <v>0</v>
      </c>
      <c r="BJ10" s="105">
        <f>BJ13+BJ17+BJ25+BJ30+BJ42+BJ47+BJ65+BJ71+BJ79+BJ84+BJ96+BJ102+BJ111+BJ120+BJ125+BJ136+BJ149+BJ163+BJ167+BJ179+BJ188+BJ193+BJ204+BJ217+BJ231+BJ235+BJ241+BJ248+BJ258+BJ263+BJ272+BJ278+BJ286+BJ290+BJ296+BJ307+BJ312</f>
        <v>0</v>
      </c>
      <c r="BK10" s="105"/>
      <c r="BL10" s="105"/>
      <c r="BM10" s="105">
        <f>BM13+BM17+BM25+BM30+BM42+BM47+BM65+BM71+BM79+BM84+BM96+BM102+BM111+BM120+BM125+BM136+BM149+BM163+BM167+BM179+BM188+BM193+BM204+BM217+BM231+BM235+BM241+BM248+BM258+BM263+BM272+BM278+BM286+BM290+BM296+BM307+BM312</f>
        <v>0</v>
      </c>
      <c r="BN10" s="105">
        <f>BN13+BN17+BN25+BN30+BN42+BN47+BN65+BN71+BN79+BN84+BN96+BN102+BN111+BN120+BN125+BN136+BN149+BN163+BN167+BN179+BN188+BN193+BN204+BN217+BN231+BN235+BN241+BN248+BN258+BN263+BN272+BN278+BN286+BN290+BN296+BN307+BN312</f>
        <v>0</v>
      </c>
      <c r="BO10" s="105"/>
      <c r="BP10" s="105"/>
      <c r="BQ10" s="105">
        <f>BQ13+BQ17+BQ25+BQ30+BQ42+BQ47+BQ65+BQ71+BQ79+BQ84+BQ96+BQ102+BQ111+BQ120+BQ125+BQ136+BQ149+BQ163+BQ167+BQ179+BQ188+BQ193+BQ204+BQ217+BQ231+BQ235+BQ241+BQ248+BQ258+BQ263+BQ272+BQ278+BQ286+BQ290+BQ296+BQ307+BQ312</f>
        <v>0</v>
      </c>
      <c r="BR10" s="105">
        <f>BR13+BR17+BR25+BR30+BR42+BR47+BR65+BR71+BR79+BR84+BR96+BR102+BR111+BR120+BR125+BR136+BR149+BR163+BR167+BR179+BR188+BR193+BR204+BR217+BR231+BR235+BR241+BR248+BR258+BR263+BR272+BR278+BR286+BR290+BR296+BR307+BR312</f>
        <v>0</v>
      </c>
      <c r="BS10" s="105"/>
      <c r="BT10" s="105"/>
      <c r="BU10" s="105">
        <f>BU13+BU17+BU25+BU30+BU42+BU47+BU65+BU71+BU79+BU84+BU96+BU102+BU111+BU120+BU125+BU136+BU149+BU163+BU167+BU179+BU188+BU193+BU204+BU217+BU231+BU235+BU241+BU248+BU258+BU263+BU272+BU278+BU286+BU290+BU296+BU307+BU312</f>
        <v>100000</v>
      </c>
      <c r="BV10" s="105">
        <f>BV13+BV17+BV25+BV30+BV42+BV47+BV65+BV71+BV79+BV84+BV96+BV102+BV111+BV120+BV125+BV136+BV149+BV163+BV167+BV179+BV188+BV193+BV204+BV217+BV231+BV235+BV241+BV248+BV258+BV263+BV272+BV278+BV286+BV290+BV296+BV307+BV312</f>
        <v>0</v>
      </c>
      <c r="BW10" s="105">
        <f>BV10/BU10*100</f>
        <v>0</v>
      </c>
      <c r="BX10" s="105">
        <f t="shared" ref="BX10:BZ11" si="13">BX13+BX17+BX25+BX30+BX42+BX47+BX65+BX71+BX79+BX84+BX96+BX102+BX111+BX120+BX125+BX136+BX149+BX163+BX167+BX179+BX188+BX193+BX204+BX217+BX231+BX235+BX241+BX248+BX258+BX263+BX272+BX278+BX286+BX290+BX296+BX307+BX312</f>
        <v>22204.000000000007</v>
      </c>
      <c r="BY10" s="105">
        <f t="shared" si="13"/>
        <v>22204.000000000007</v>
      </c>
      <c r="BZ10" s="105">
        <f t="shared" si="13"/>
        <v>4340.10041</v>
      </c>
      <c r="CA10" s="105">
        <f>BZ10/BY10*100</f>
        <v>19.546479958566017</v>
      </c>
      <c r="CB10" s="105"/>
      <c r="CC10" s="105"/>
      <c r="CD10" s="105"/>
      <c r="CE10" s="105"/>
      <c r="CF10" s="105">
        <f t="shared" ref="CF10:CH11" si="14">CF13+CF17+CF25+CF30+CF42+CF47+CF65+CF71+CF79+CF84+CF96+CF102+CF111+CF120+CF125+CF136+CF149+CF163+CF167+CF179+CF188+CF193+CF204+CF217+CF231+CF235+CF241+CF248+CF258+CF263+CF272+CF278+CF286+CF290+CF296+CF307+CF312</f>
        <v>17500</v>
      </c>
      <c r="CG10" s="105">
        <f t="shared" si="14"/>
        <v>13250</v>
      </c>
      <c r="CH10" s="105">
        <f t="shared" si="14"/>
        <v>4392.1193599999997</v>
      </c>
      <c r="CI10" s="105">
        <f>CH10/CG10*100</f>
        <v>33.148070641509428</v>
      </c>
      <c r="CJ10" s="105">
        <f t="shared" ref="CJ10:CL11" si="15">CJ13+CJ17+CJ25+CJ30+CJ42+CJ47+CJ65+CJ71+CJ79+CJ84+CJ96+CJ102+CJ111+CJ120+CJ125+CJ136+CJ149+CJ163+CJ167+CJ179+CJ188+CJ193+CJ204+CJ217+CJ231+CJ235+CJ241+CJ248+CJ258+CJ263+CJ272+CJ278+CJ286+CJ290+CJ296+CJ307+CJ312</f>
        <v>0</v>
      </c>
      <c r="CK10" s="105">
        <f t="shared" si="15"/>
        <v>0</v>
      </c>
      <c r="CL10" s="105">
        <f t="shared" si="15"/>
        <v>0</v>
      </c>
      <c r="CM10" s="105"/>
      <c r="CN10" s="105">
        <f t="shared" ref="CN10:CP11" si="16">CN13+CN17+CN25+CN30+CN42+CN47+CN65+CN71+CN79+CN84+CN96+CN102+CN111+CN120+CN125+CN136+CN149+CN163+CN167+CN179+CN188+CN193+CN204+CN217+CN231+CN235+CN241+CN248+CN258+CN263+CN272+CN278+CN286+CN290+CN296+CN307+CN312</f>
        <v>0</v>
      </c>
      <c r="CO10" s="105">
        <f t="shared" si="16"/>
        <v>0</v>
      </c>
      <c r="CP10" s="105">
        <f t="shared" si="16"/>
        <v>0</v>
      </c>
      <c r="CQ10" s="105"/>
      <c r="CR10" s="105"/>
      <c r="CS10" s="105">
        <f>CS13+CS17+CS25+CS30+CS42+CS47+CS65+CS71+CS79+CS84+CS96+CS102+CS111+CS120+CS125+CS136+CS149+CS163+CS167+CS179+CS188+CS193+CS204+CS217+CS231+CS235+CS241+CS248+CS258+CS263+CS272+CS278+CS286+CS290+CS296+CS307+CS312</f>
        <v>0</v>
      </c>
      <c r="CT10" s="105">
        <f>CT13+CT17+CT25+CT30+CT42+CT47+CT65+CT71+CT79+CT84+CT96+CT102+CT111+CT120+CT125+CT136+CT149+CT163+CT167+CT179+CT188+CT193+CT204+CT217+CT231+CT235+CT241+CT248+CT258+CT263+CT272+CT278+CT286+CT290+CT296+CT307+CT312</f>
        <v>0</v>
      </c>
      <c r="CU10" s="105"/>
      <c r="CV10" s="105"/>
      <c r="CW10" s="105">
        <f>CW13+CW17+CW25+CW30+CW42+CW47+CW65+CW71+CW79+CW84+CW96+CW102+CW111+CW120+CW125+CW136+CW149+CW163+CW167+CW179+CW188+CW193+CW204+CW217+CW231+CW235+CW241+CW248+CW258+CW263+CW272+CW278+CW286+CW290+CW296+CW307+CW312</f>
        <v>0</v>
      </c>
      <c r="CX10" s="105">
        <f>CX13+CX17+CX25+CX30+CX42+CX47+CX65+CX71+CX79+CX84+CX96+CX102+CX111+CX120+CX125+CX136+CX149+CX163+CX167+CX179+CX188+CX193+CX204+CX217+CX231+CX235+CX241+CX248+CX258+CX263+CX272+CX278+CX286+CX290+CX296+CX307+CX312</f>
        <v>0</v>
      </c>
      <c r="CY10" s="105"/>
      <c r="CZ10" s="105">
        <f t="shared" ref="CZ10:DB11" si="17">CZ13+CZ17+CZ25+CZ30+CZ42+CZ47+CZ65+CZ71+CZ79+CZ84+CZ96+CZ102+CZ111+CZ120+CZ125+CZ136+CZ149+CZ163+CZ167+CZ179+CZ188+CZ193+CZ204+CZ217+CZ231+CZ235+CZ241+CZ248+CZ258+CZ263+CZ272+CZ278+CZ286+CZ290+CZ296+CZ307+CZ312</f>
        <v>37000</v>
      </c>
      <c r="DA10" s="105">
        <f t="shared" si="17"/>
        <v>37000</v>
      </c>
      <c r="DB10" s="105">
        <f t="shared" si="17"/>
        <v>1431.5618399999998</v>
      </c>
      <c r="DC10" s="105">
        <f>DB10/DA10*100</f>
        <v>3.8690860540540535</v>
      </c>
      <c r="DD10" s="105">
        <f t="shared" ref="DD10:DF11" si="18">DD13+DD17+DD25+DD30+DD42+DD47+DD65+DD71+DD79+DD84+DD96+DD102+DD111+DD120+DD125+DD136+DD149+DD163+DD167+DD179+DD188+DD193+DD204+DD217+DD231+DD235+DD241+DD248+DD258+DD263+DD272+DD278+DD286+DD290+DD296+DD307+DD312</f>
        <v>251854.79999999996</v>
      </c>
      <c r="DE10" s="105">
        <f t="shared" si="18"/>
        <v>80793.2</v>
      </c>
      <c r="DF10" s="105">
        <f t="shared" si="18"/>
        <v>11934.22185</v>
      </c>
      <c r="DG10" s="105">
        <f>DF10/DE10*100</f>
        <v>14.771319677893684</v>
      </c>
      <c r="DH10" s="105">
        <f t="shared" ref="DH10:DJ11" si="19">DH13+DH17+DH25+DH30+DH42+DH47+DH65+DH71+DH79+DH84+DH96+DH102+DH111+DH120+DH125+DH136+DH149+DH163+DH167+DH179+DH188+DH193+DH204+DH217+DH231+DH235+DH241+DH248+DH258+DH263+DH272+DH278+DH286+DH290+DH296+DH307+DH312</f>
        <v>185000</v>
      </c>
      <c r="DI10" s="105">
        <f t="shared" si="19"/>
        <v>185000</v>
      </c>
      <c r="DJ10" s="105">
        <f t="shared" si="19"/>
        <v>1292.44461</v>
      </c>
      <c r="DK10" s="105">
        <f>DJ10/DI10*100</f>
        <v>0.69861870810810811</v>
      </c>
      <c r="DL10" s="105"/>
      <c r="DM10" s="105">
        <f>DM13+DM17+DM25+DM30+DM42+DM47+DM65+DM71+DM79+DM84+DM96+DM102+DM111+DM120+DM125+DM136+DM149+DM163+DM167+DM179+DM188+DM193+DM204+DM217+DM231+DM235+DM241+DM248+DM258+DM263+DM272+DM278+DM286+DM290+DM296+DM307+DM312</f>
        <v>0</v>
      </c>
      <c r="DN10" s="105">
        <f>DN13+DN17+DN25+DN30+DN42+DN47+DN65+DN71+DN79+DN84+DN96+DN102+DN111+DN120+DN125+DN136+DN149+DN163+DN167+DN179+DN188+DN193+DN204+DN217+DN231+DN235+DN241+DN248+DN258+DN263+DN272+DN278+DN286+DN290+DN296+DN307+DN312</f>
        <v>0</v>
      </c>
      <c r="DO10" s="105"/>
      <c r="DP10" s="105">
        <f>DP13+DP17+DP25+DP30+DP42+DP47+DP65+DP71+DP79+DP84+DP96+DP102+DP111+DP120+DP125+DP136+DP149+DP163+DP167+DP179+DP188+DP193+DP204+DP217+DP231+DP235+DP241+DP248+DP258+DP263+DP272+DP278+DP286+DP290+DP296+DP307+DP312</f>
        <v>0</v>
      </c>
      <c r="DQ10" s="105">
        <f>DQ13+DQ17+DQ25+DQ30+DQ42+DQ47+DQ65+DQ71+DQ79+DQ84+DQ96+DQ102+DQ111+DQ120+DQ125+DQ136+DQ149+DQ163+DQ167+DQ179+DQ188+DQ193+DQ204+DQ217+DQ231+DQ235+DQ241+DQ248+DQ258+DQ263+DQ272+DQ278+DQ286+DQ290+DQ296+DQ307+DQ312</f>
        <v>0</v>
      </c>
      <c r="DR10" s="105">
        <f>DR13+DR17+DR25+DR30+DR42+DR47+DR65+DR71+DR79+DR84+DR96+DR102+DR111+DR120+DR125+DR136+DR149+DR163+DR167+DR179+DR188+DR193+DR204+DR217+DR231+DR235+DR241+DR248+DR258+DR263+DR272+DR278+DR286+DR290+DR296+DR307+DR312</f>
        <v>0</v>
      </c>
      <c r="DS10" s="105"/>
      <c r="DT10" s="105"/>
      <c r="DU10" s="105">
        <f>DU13+DU17+DU25+DU30+DU42+DU47+DU65+DU71+DU79+DU84+DU96+DU102+DU111+DU120+DU125+DU136+DU149+DU163+DU167+DU179+DU188+DU193+DU204+DU217+DU231+DU235+DU241+DU248+DU258+DU263+DU272+DU278+DU286+DU290+DU296+DU307+DU312</f>
        <v>124500</v>
      </c>
      <c r="DV10" s="105">
        <f>DV13+DV17+DV25+DV30+DV42+DV47+DV65+DV71+DV79+DV84+DV96+DV102+DV111+DV120+DV125+DV136+DV149+DV163+DV167+DV179+DV188+DV193+DV204+DV217+DV231+DV235+DV241+DV248+DV258+DV263+DV272+DV278+DV286+DV290+DV296+DV307+DV312</f>
        <v>0</v>
      </c>
      <c r="DW10" s="105">
        <f>DV10/DU10*100</f>
        <v>0</v>
      </c>
      <c r="DX10" s="105">
        <f t="shared" ref="DX10:DZ11" si="20">DX13+DX17+DX25+DX30+DX42+DX47+DX65+DX71+DX79+DX84+DX96+DX102+DX111+DX120+DX125+DX136+DX149+DX163+DX167+DX179+DX188+DX193+DX204+DX217+DX231+DX235+DX241+DX248+DX258+DX263+DX272+DX278+DX286+DX290+DX296+DX307+DX312</f>
        <v>31761.600000000002</v>
      </c>
      <c r="DY10" s="105">
        <f t="shared" si="20"/>
        <v>31761.600000000002</v>
      </c>
      <c r="DZ10" s="105">
        <f t="shared" si="20"/>
        <v>4726.4121400000004</v>
      </c>
      <c r="EA10" s="105">
        <f>DZ10/DY10*100</f>
        <v>14.880900647322553</v>
      </c>
      <c r="EB10" s="105">
        <f t="shared" ref="EB10:ED11" si="21">EB13+EB17+EB25+EB30+EB42+EB47+EB65+EB71+EB79+EB84+EB96+EB102+EB111+EB120+EB125+EB136+EB149+EB163+EB167+EB179+EB188+EB193+EB204+EB217+EB231+EB235+EB241+EB248+EB258+EB263+EB272+EB278+EB286+EB290+EB296+EB307+EB312</f>
        <v>0</v>
      </c>
      <c r="EC10" s="105">
        <f t="shared" si="21"/>
        <v>0</v>
      </c>
      <c r="ED10" s="105">
        <f t="shared" si="21"/>
        <v>0</v>
      </c>
      <c r="EE10" s="105"/>
      <c r="EF10" s="105">
        <f>EF13+EF17+EF25+EF30+EF42+EF47+EF65+EF71+EF79+EF84+EF96+EF102+EF111+EF120+EF125+EF136+EF149+EF163+EF167+EF179+EF188+EF193+EF204+EF217+EF231+EF235+EF241+EF248+EF258+EF263+EF272+EF278+EF286+EF290+EF296+EF307+EF312</f>
        <v>29729.506000000001</v>
      </c>
      <c r="EG10" s="105">
        <f>EG13+EG17+EG25+EG30+EG42+EG47+EG65+EG71+EG79+EG84+EG96+EG102+EG111+EG120+EG125+EG136+EG149+EG163+EG167+EG179+EG188+EG193+EG204+EG217+EG231+EG235+EG241+EG248+EG258+EG263+EG272+EG278+EG286+EG290+EG296+EG307+EG312</f>
        <v>29729.506000000001</v>
      </c>
      <c r="EH10" s="105">
        <f>EH13+EH17+EH25+EH30+EH42+EH47+EH65+EH71+EH79+EH84+EH96+EH102+EH111+EH120+EH125+EH136+EH149+EH163+EH167+EH179+EH188+EH193+EH204+EH217+EH231+EH235+EH241+EH248+EH258+EH263+EH272+EH278+EH286+EH290+EH296+EH307+EH312</f>
        <v>25269.9951</v>
      </c>
      <c r="EI10" s="105">
        <f>EH10/EG10*100</f>
        <v>84.999714088757472</v>
      </c>
      <c r="EJ10" s="105">
        <f>EJ13+EJ17+EJ25+EJ30+EJ42+EJ47+EJ65+EJ71+EJ79+EJ84+EJ96+EJ102+EJ111+EJ120+EJ125+EJ136+EJ149+EJ163+EJ167+EJ179+EJ188+EJ193+EJ204+EJ217+EJ231+EJ235+EJ241+EJ248+EJ258+EJ263+EJ272+EJ278+EJ286+EJ290+EJ296+EJ307+EJ312</f>
        <v>80000</v>
      </c>
      <c r="EK10" s="105">
        <f>EK13+EK17+EK25+EK30+EK42+EK47+EK65+EK71+EK79+EK84+EK96+EK102+EK111+EK120+EK125+EK136+EK149+EK163+EK167+EK179+EK188+EK193+EK204+EK217+EK231+EK235+EK241+EK248+EK258+EK263+EK272+EK278+EK286+EK290+EK296+EK307+EK312</f>
        <v>80000</v>
      </c>
      <c r="EL10" s="105">
        <f>EL13+EL17+EL25+EL30+EL42+EL47+EL65+EL71+EL79+EL84+EL96+EL102+EL111+EL120+EL125+EL136+EL149+EL163+EL167+EL179+EL188+EL193+EL204+EL217+EL231+EL235+EL241+EL248+EL258+EL263+EL272+EL278+EL286+EL290+EL296+EL307+EL312</f>
        <v>14633.97573</v>
      </c>
      <c r="EM10" s="105">
        <f>EL10/EK10*100</f>
        <v>18.2924696625</v>
      </c>
      <c r="EN10" s="105"/>
      <c r="EO10" s="105">
        <f>EO13+EO17+EO25+EO30+EO42+EO47+EO65+EO71+EO79+EO84+EO96+EO102+EO111+EO120+EO125+EO136+EO149+EO163+EO167+EO179+EO188+EO193+EO204+EO217+EO231+EO235+EO241+EO248+EO258+EO263+EO272+EO278+EO286+EO290+EO296+EO307+EO312</f>
        <v>0</v>
      </c>
      <c r="EP10" s="105">
        <f>EP13+EP17+EP25+EP30+EP42+EP47+EP65+EP71+EP79+EP84+EP96+EP102+EP111+EP120+EP125+EP136+EP149+EP163+EP167+EP179+EP188+EP193+EP204+EP217+EP231+EP235+EP241+EP248+EP258+EP263+EP272+EP278+EP286+EP290+EP296+EP307+EP312</f>
        <v>0</v>
      </c>
      <c r="EQ10" s="105"/>
      <c r="ER10" s="105">
        <f t="shared" ref="ER10:ET11" si="22">ER13+ER17+ER25+ER30+ER42+ER47+ER65+ER71+ER79+ER84+ER96+ER102+ER111+ER120+ER125+ER136+ER149+ER163+ER167+ER179+ER188+ER193+ER204+ER217+ER231+ER235+ER241+ER248+ER258+ER263+ER272+ER278+ER286+ER290+ER296+ER307+ER312</f>
        <v>48149.299999999996</v>
      </c>
      <c r="ES10" s="105">
        <f t="shared" si="22"/>
        <v>48149.299999999996</v>
      </c>
      <c r="ET10" s="105">
        <f t="shared" si="22"/>
        <v>11296.66876</v>
      </c>
      <c r="EU10" s="105">
        <f>ET10/ES10*100</f>
        <v>23.461750762731757</v>
      </c>
      <c r="EV10" s="105">
        <f t="shared" ref="EV10:EX11" si="23">EV13+EV17+EV25+EV30+EV42+EV47+EV65+EV71+EV79+EV84+EV96+EV102+EV111+EV120+EV125+EV136+EV149+EV163+EV167+EV179+EV188+EV193+EV204+EV217+EV231+EV235+EV241+EV248+EV258+EV263+EV272+EV278+EV286+EV290+EV296+EV307+EV312</f>
        <v>3033.3999999999996</v>
      </c>
      <c r="EW10" s="105">
        <f t="shared" si="23"/>
        <v>3033.3999999999996</v>
      </c>
      <c r="EX10" s="105">
        <f t="shared" si="23"/>
        <v>0</v>
      </c>
      <c r="EY10" s="105">
        <f>EX10/EW10*100</f>
        <v>0</v>
      </c>
      <c r="EZ10" s="105">
        <f t="shared" ref="EZ10:FB11" si="24">EZ13+EZ17+EZ25+EZ30+EZ42+EZ47+EZ65+EZ71+EZ79+EZ84+EZ96+EZ102+EZ111+EZ120+EZ125+EZ136+EZ149+EZ163+EZ167+EZ179+EZ188+EZ193+EZ204+EZ217+EZ231+EZ235+EZ241+EZ248+EZ258+EZ263+EZ272+EZ278+EZ286+EZ290+EZ296+EZ307+EZ312</f>
        <v>40109.9</v>
      </c>
      <c r="FA10" s="105">
        <f t="shared" si="24"/>
        <v>40109.9</v>
      </c>
      <c r="FB10" s="105">
        <f t="shared" si="24"/>
        <v>6131.6256699999994</v>
      </c>
      <c r="FC10" s="107">
        <f>FB10/FA10*100</f>
        <v>15.287062969491322</v>
      </c>
      <c r="FD10" s="105">
        <f t="shared" ref="FD10:FF11" si="25">FD13+FD17+FD25+FD30+FD42+FD47+FD65+FD71+FD79+FD84+FD96+FD102+FD111+FD120+FD125+FD136+FD149+FD163+FD167+FD179+FD188+FD193+FD204+FD217+FD231+FD235+FD241+FD248+FD258+FD263+FD272+FD278+FD286+FD290+FD296+FD307+FD312</f>
        <v>5200</v>
      </c>
      <c r="FE10" s="105">
        <f t="shared" si="25"/>
        <v>5200</v>
      </c>
      <c r="FF10" s="105">
        <f t="shared" si="25"/>
        <v>92.94</v>
      </c>
      <c r="FG10" s="107">
        <f>FF10/FE10*100</f>
        <v>1.7873076923076923</v>
      </c>
      <c r="FH10" s="105">
        <f t="shared" ref="FH10:FJ11" si="26">FH13+FH17+FH25+FH30+FH42+FH47+FH65+FH71+FH79+FH84+FH96+FH102+FH111+FH120+FH125+FH136+FH149+FH163+FH167+FH179+FH188+FH193+FH204+FH217+FH231+FH235+FH241+FH248+FH258+FH263+FH272+FH278+FH286+FH290+FH296+FH307+FH312</f>
        <v>33991.4</v>
      </c>
      <c r="FI10" s="105">
        <f t="shared" si="26"/>
        <v>33991.4</v>
      </c>
      <c r="FJ10" s="105">
        <f t="shared" si="26"/>
        <v>3660.4216299999998</v>
      </c>
      <c r="FK10" s="107">
        <f>FJ10/FI10*100</f>
        <v>10.76866981059915</v>
      </c>
      <c r="FL10" s="105">
        <f t="shared" ref="FL10:FN11" si="27">FL13+FL17+FL25+FL30+FL42+FL47+FL65+FL71+FL79+FL84+FL96+FL102+FL111+FL120+FL125+FL136+FL149+FL163+FL167+FL179+FL188+FL193+FL204+FL217+FL231+FL235+FL241+FL248+FL258+FL263+FL272+FL278+FL286+FL290+FL296+FL307+FL312</f>
        <v>1358.4</v>
      </c>
      <c r="FM10" s="105">
        <f t="shared" si="27"/>
        <v>1358.4</v>
      </c>
      <c r="FN10" s="105">
        <f t="shared" si="27"/>
        <v>99.4</v>
      </c>
      <c r="FO10" s="107">
        <f>FN10/FM10*100</f>
        <v>7.3174322732626615</v>
      </c>
      <c r="FP10" s="105">
        <f t="shared" ref="FP10:FR11" si="28">FP13+FP17+FP25+FP30+FP42+FP47+FP65+FP71+FP79+FP84+FP96+FP102+FP111+FP120+FP125+FP136+FP149+FP163+FP167+FP179+FP188+FP193+FP204+FP217+FP231+FP235+FP241+FP248+FP258+FP263+FP272+FP278+FP286+FP290+FP296+FP307+FP312</f>
        <v>8404.1999999999989</v>
      </c>
      <c r="FQ10" s="105">
        <f t="shared" si="28"/>
        <v>8404.1999999999989</v>
      </c>
      <c r="FR10" s="105">
        <f t="shared" si="28"/>
        <v>339.15</v>
      </c>
      <c r="FS10" s="107">
        <f>FR10/FQ10*100</f>
        <v>4.035482258870565</v>
      </c>
      <c r="FT10" s="105">
        <f t="shared" ref="FT10:FV11" si="29">FT13+FT17+FT25+FT30+FT42+FT47+FT65+FT71+FT79+FT84+FT96+FT102+FT111+FT120+FT125+FT136+FT149+FT163+FT167+FT179+FT188+FT193+FT204+FT217+FT231+FT235+FT241+FT248+FT258+FT263+FT272+FT278+FT286+FT290+FT296+FT307+FT312</f>
        <v>20000</v>
      </c>
      <c r="FU10" s="105">
        <f t="shared" si="29"/>
        <v>20000</v>
      </c>
      <c r="FV10" s="105">
        <f t="shared" si="29"/>
        <v>947.39535999999998</v>
      </c>
      <c r="FW10" s="107">
        <f>FV10/FU10*100</f>
        <v>4.7369767999999999</v>
      </c>
      <c r="FX10" s="105">
        <f t="shared" ref="FX10:FZ11" si="30">FX13+FX17+FX25+FX30+FX42+FX47+FX65+FX71+FX79+FX84+FX96+FX102+FX111+FX120+FX125+FX136+FX149+FX163+FX167+FX179+FX188+FX193+FX204+FX217+FX231+FX235+FX241+FX248+FX258+FX263+FX272+FX278+FX286+FX290+FX296+FX307+FX312</f>
        <v>20000</v>
      </c>
      <c r="FY10" s="105">
        <f t="shared" si="30"/>
        <v>20000</v>
      </c>
      <c r="FZ10" s="105">
        <f t="shared" si="30"/>
        <v>599.9</v>
      </c>
      <c r="GA10" s="107">
        <f>FZ10/FY10*100</f>
        <v>2.9994999999999998</v>
      </c>
      <c r="GB10" s="105">
        <f t="shared" ref="GB10:GD11" si="31">GB13+GB17+GB25+GB30+GB42+GB47+GB65+GB71+GB79+GB84+GB96+GB102+GB111+GB120+GB125+GB136+GB149+GB163+GB167+GB179+GB188+GB193+GB204+GB217+GB231+GB235+GB241+GB248+GB258+GB263+GB272+GB278+GB286+GB290+GB296+GB307+GB312</f>
        <v>4500</v>
      </c>
      <c r="GC10" s="105">
        <f t="shared" si="31"/>
        <v>4500</v>
      </c>
      <c r="GD10" s="105">
        <f t="shared" si="31"/>
        <v>0</v>
      </c>
      <c r="GE10" s="107">
        <f>GD10/GC10*100</f>
        <v>0</v>
      </c>
      <c r="GF10" s="105">
        <f t="shared" ref="GF10:GH11" si="32">GF13+GF17+GF25+GF30+GF42+GF47+GF65+GF71+GF79+GF84+GF96+GF102+GF111+GF120+GF125+GF136+GF149+GF163+GF167+GF179+GF188+GF193+GF204+GF217+GF231+GF235+GF241+GF248+GF258+GF263+GF272+GF278+GF286+GF290+GF296+GF307+GF312</f>
        <v>3000</v>
      </c>
      <c r="GG10" s="105">
        <f t="shared" si="32"/>
        <v>3000</v>
      </c>
      <c r="GH10" s="105">
        <f t="shared" si="32"/>
        <v>3000</v>
      </c>
      <c r="GI10" s="107">
        <f>GH10/GG10*100</f>
        <v>100</v>
      </c>
      <c r="GJ10" s="105">
        <f t="shared" ref="GJ10:GL11" si="33">GJ13+GJ17+GJ25+GJ30+GJ42+GJ47+GJ65+GJ71+GJ79+GJ84+GJ96+GJ102+GJ111+GJ120+GJ125+GJ136+GJ149+GJ163+GJ167+GJ179+GJ188+GJ193+GJ204+GJ217+GJ231+GJ235+GJ241+GJ248+GJ258+GJ263+GJ272+GJ278+GJ286+GJ290+GJ296+GJ307+GJ312</f>
        <v>6900</v>
      </c>
      <c r="GK10" s="105">
        <f t="shared" si="33"/>
        <v>6900</v>
      </c>
      <c r="GL10" s="105">
        <f t="shared" si="33"/>
        <v>0</v>
      </c>
      <c r="GM10" s="107">
        <f>GL10/GK10*100</f>
        <v>0</v>
      </c>
      <c r="GN10" s="105">
        <f t="shared" ref="GN10:GP11" si="34">GN13+GN17+GN25+GN30+GN42+GN47+GN65+GN71+GN79+GN84+GN96+GN102+GN111+GN120+GN125+GN136+GN149+GN163+GN167+GN179+GN188+GN193+GN204+GN217+GN231+GN235+GN241+GN248+GN258+GN263+GN272+GN278+GN286+GN290+GN296+GN307+GN312</f>
        <v>820</v>
      </c>
      <c r="GO10" s="105">
        <f t="shared" si="34"/>
        <v>820</v>
      </c>
      <c r="GP10" s="105">
        <f t="shared" si="34"/>
        <v>0</v>
      </c>
      <c r="GQ10" s="107">
        <f>GP10/GO10*100</f>
        <v>0</v>
      </c>
      <c r="GR10" s="105">
        <f t="shared" ref="GR10:GT11" si="35">GR13+GR17+GR25+GR30+GR42+GR47+GR65+GR71+GR79+GR84+GR96+GR102+GR111+GR120+GR125+GR136+GR149+GR163+GR167+GR179+GR188+GR193+GR204+GR217+GR231+GR235+GR241+GR248+GR258+GR263+GR272+GR278+GR286+GR290+GR296+GR307+GR312</f>
        <v>5050</v>
      </c>
      <c r="GS10" s="105">
        <f t="shared" si="35"/>
        <v>5050</v>
      </c>
      <c r="GT10" s="105">
        <f t="shared" si="35"/>
        <v>0</v>
      </c>
      <c r="GU10" s="107">
        <f>GT10/GS10*100</f>
        <v>0</v>
      </c>
      <c r="GV10" s="105">
        <f>GV13+GV17+GV25+GV30+GV42+GV47+GV65+GV71+GV79+GV84+GV96+GV102+GV111+GV120+GV125+GV136+GV149+GV163+GV167+GV179+GV188+GV193+GV204+GV217+GV231+GV235+GV241+GV248+GV258+GV263+GV272+GV278+GV286+GV290+GV296+GV307+GV312</f>
        <v>200000</v>
      </c>
      <c r="GW10" s="105">
        <f>GW13+GW17+GW25+GW30+GW42+GW47+GW65+GW71+GW79+GW84+GW96+GW102+GW111+GW120+GW125+GW136+GW149+GW163+GW167+GW179+GW188+GW193+GW204+GW217+GW231+GW235+GW241+GW248+GW258+GW263+GW272+GW278+GW286+GW290+GW296+GW307+GW312</f>
        <v>280000</v>
      </c>
      <c r="GX10" s="105">
        <f>GX13+GX17+GX25+GX30+GX42+GX47+GX65+GX71+GX79+GX84+GX96+GX102+GX111+GX120+GX125+GX136+GX149+GX163+GX167+GX179+GX188+GX193+GX204+GX217+GX231+GX235+GX241+GX248+GX258+GX263+GX272+GX278+GX286+GX290+GX296+GX307+GX312</f>
        <v>0</v>
      </c>
      <c r="GY10" s="107">
        <f>GX10/GW10*100</f>
        <v>0</v>
      </c>
      <c r="GZ10" s="105">
        <f t="shared" ref="GZ10:HB11" si="36">GZ13+GZ17+GZ25+GZ30+GZ42+GZ47+GZ65+GZ71+GZ79+GZ84+GZ96+GZ102+GZ111+GZ120+GZ125+GZ136+GZ149+GZ163+GZ167+GZ179+GZ188+GZ193+GZ204+GZ217+GZ231+GZ235+GZ241+GZ248+GZ258+GZ263+GZ272+GZ278+GZ286+GZ290+GZ296+GZ307+GZ312</f>
        <v>0</v>
      </c>
      <c r="HA10" s="105">
        <f t="shared" si="36"/>
        <v>0</v>
      </c>
      <c r="HB10" s="105">
        <f t="shared" si="36"/>
        <v>0</v>
      </c>
      <c r="HC10" s="107"/>
      <c r="HD10" s="105"/>
      <c r="HE10" s="105">
        <f>HE13+HE17+HE25+HE30+HE42+HE47+HE65+HE71+HE79+HE84+HE96+HE102+HE111+HE120+HE125+HE136+HE149+HE163+HE167+HE179+HE188+HE193+HE204+HE217+HE231+HE235+HE241+HE248+HE258+HE263+HE272+HE278+HE286+HE290+HE296+HE307+HE312</f>
        <v>12000</v>
      </c>
      <c r="HF10" s="105">
        <f>HF13+HF17+HF25+HF30+HF42+HF47+HF65+HF71+HF79+HF84+HF96+HF102+HF111+HF120+HF125+HF136+HF149+HF163+HF167+HF179+HF188+HF193+HF204+HF217+HF231+HF235+HF241+HF248+HF258+HF263+HF272+HF278+HF286+HF290+HF296+HF307+HF312</f>
        <v>0</v>
      </c>
      <c r="HG10" s="107"/>
      <c r="HH10" s="105">
        <f t="shared" ref="HH10:HJ11" si="37">HH13+HH17+HH25+HH30+HH42+HH47+HH65+HH71+HH79+HH84+HH96+HH102+HH111+HH120+HH125+HH136+HH149+HH163+HH167+HH179+HH188+HH193+HH204+HH217+HH231+HH235+HH241+HH248+HH258+HH263+HH272+HH278+HH286+HH290+HH296+HH307+HH312</f>
        <v>918.27542999999991</v>
      </c>
      <c r="HI10" s="105">
        <f t="shared" si="37"/>
        <v>918.27542999999991</v>
      </c>
      <c r="HJ10" s="105">
        <f t="shared" si="37"/>
        <v>27.496110000000002</v>
      </c>
      <c r="HK10" s="107">
        <f>HJ10/HI10*100</f>
        <v>2.9943205602266856</v>
      </c>
      <c r="HL10" s="105">
        <f t="shared" ref="HL10:HN11" si="38">HL13+HL17+HL25+HL30+HL42+HL47+HL65+HL71+HL79+HL84+HL96+HL102+HL111+HL120+HL125+HL136+HL149+HL163+HL167+HL179+HL188+HL193+HL204+HL217+HL231+HL235+HL241+HL248+HL258+HL263+HL272+HL278+HL286+HL290+HL296+HL307+HL312</f>
        <v>150000</v>
      </c>
      <c r="HM10" s="105">
        <f t="shared" si="38"/>
        <v>150000</v>
      </c>
      <c r="HN10" s="105">
        <f t="shared" si="38"/>
        <v>50000</v>
      </c>
      <c r="HO10" s="105">
        <f>HN10/HM10*100</f>
        <v>33.333333333333329</v>
      </c>
      <c r="HP10" s="105"/>
      <c r="HQ10" s="105">
        <f>HQ13+HQ17+HQ25+HQ30+HQ42+HQ47+HQ65+HQ71+HQ79+HQ84+HQ96+HQ102+HQ111+HQ120+HQ125+HQ136+HQ149+HQ163+HQ167+HQ179+HQ188+HQ193+HQ204+HQ217+HQ231+HQ235+HQ241+HQ248+HQ258+HQ263+HQ272+HQ278+HQ286+HQ290+HQ296+HQ307+HQ312</f>
        <v>0</v>
      </c>
      <c r="HR10" s="105">
        <f>HR13+HR17+HR25+HR30+HR42+HR47+HR65+HR71+HR79+HR84+HR96+HR102+HR111+HR120+HR125+HR136+HR149+HR163+HR167+HR179+HR188+HR193+HR204+HR217+HR231+HR235+HR241+HR248+HR258+HR263+HR272+HR278+HR286+HR290+HR296+HR307+HR312</f>
        <v>0</v>
      </c>
      <c r="HS10" s="105"/>
      <c r="HT10" s="105">
        <f t="shared" ref="HT10:HV11" si="39">HT13+HT17+HT25+HT30+HT42+HT47+HT65+HT71+HT79+HT84+HT96+HT102+HT111+HT120+HT125+HT136+HT149+HT163+HT167+HT179+HT188+HT193+HT204+HT217+HT231+HT235+HT241+HT248+HT258+HT263+HT272+HT278+HT286+HT290+HT296+HT307+HT312</f>
        <v>29999.999999999996</v>
      </c>
      <c r="HU10" s="105">
        <f t="shared" si="39"/>
        <v>29999.999999999996</v>
      </c>
      <c r="HV10" s="105">
        <f t="shared" si="39"/>
        <v>0</v>
      </c>
      <c r="HW10" s="107">
        <f>HV10/HU10*100</f>
        <v>0</v>
      </c>
      <c r="HX10" s="105"/>
      <c r="HY10" s="105">
        <f>HY13+HY17+HY25+HY30+HY42+HY47+HY65+HY71+HY79+HY84+HY96+HY102+HY111+HY120+HY125+HY136+HY149+HY163+HY167+HY179+HY188+HY193+HY204+HY217+HY231+HY235+HY241+HY248+HY258+HY263+HY272+HY278+HY286+HY290+HY296+HY307+HY312</f>
        <v>32581.899999999998</v>
      </c>
      <c r="HZ10" s="105">
        <f>HZ13+HZ17+HZ25+HZ30+HZ42+HZ47+HZ65+HZ71+HZ79+HZ84+HZ96+HZ102+HZ111+HZ120+HZ125+HZ136+HZ149+HZ163+HZ167+HZ179+HZ188+HZ193+HZ204+HZ217+HZ231+HZ235+HZ241+HZ248+HZ258+HZ263+HZ272+HZ278+HZ286+HZ290+HZ296+HZ307+HZ312</f>
        <v>5148.8329199999998</v>
      </c>
      <c r="IA10" s="107">
        <f>HZ10/HY10*100</f>
        <v>15.80273992615532</v>
      </c>
      <c r="IB10" s="105"/>
      <c r="IC10" s="105">
        <f>IC13+IC17+IC25+IC30+IC42+IC47+IC65+IC71+IC79+IC84+IC96+IC102+IC111+IC120+IC125+IC136+IC149+IC163+IC167+IC179+IC188+IC193+IC204+IC217+IC231+IC235+IC241+IC248+IC258+IC263+IC272+IC278+IC286+IC290+IC296+IC307+IC312</f>
        <v>1002766.7000000002</v>
      </c>
      <c r="ID10" s="105">
        <f>ID13+ID17+ID25+ID30+ID42+ID47+ID65+ID71+ID79+ID84+ID96+ID102+ID111+ID120+ID125+ID136+ID149+ID163+ID167+ID179+ID188+ID193+ID204+ID217+ID231+ID235+ID241+ID248+ID258+ID263+ID272+ID278+ID286+ID290+ID296+ID307+ID312</f>
        <v>149185.11362000002</v>
      </c>
      <c r="IE10" s="107">
        <f>ID10/IC10*100</f>
        <v>14.877350197209379</v>
      </c>
      <c r="IF10" s="105"/>
      <c r="IG10" s="105">
        <f>IG13+IG17+IG25+IG30+IG42+IG47+IG65+IG71+IG79+IG84+IG96+IG102+IG111+IG120+IG125+IG136+IG149+IG163+IG167+IG179+IG188+IG193+IG204+IG217+IG231+IG235+IG241+IG248+IG258+IG263+IG272+IG278+IG286+IG290+IG296+IG307+IG312</f>
        <v>0</v>
      </c>
      <c r="IH10" s="105">
        <f>IH13+IH17+IH25+IH30+IH42+IH47+IH65+IH71+IH79+IH84+IH96+IH102+IH111+IH120+IH125+IH136+IH149+IH163+IH167+IH179+IH188+IH193+IH204+IH217+IH231+IH235+IH241+IH248+IH258+IH263+IH272+IH278+IH286+IH290+IH296+IH307+IH312</f>
        <v>0</v>
      </c>
      <c r="II10" s="107"/>
      <c r="IJ10" s="105"/>
      <c r="IK10" s="105"/>
      <c r="IL10" s="105"/>
      <c r="IM10" s="107"/>
      <c r="IN10" s="105"/>
      <c r="IO10" s="105"/>
      <c r="IP10" s="105"/>
      <c r="IQ10" s="107"/>
      <c r="IR10" s="105"/>
      <c r="IS10" s="105"/>
      <c r="IT10" s="105"/>
      <c r="IU10" s="107"/>
      <c r="IV10" s="105"/>
      <c r="IW10" s="105"/>
      <c r="IX10" s="105"/>
      <c r="IY10" s="107"/>
      <c r="IZ10" s="105"/>
      <c r="JA10" s="105">
        <f>JA13+JA17+JA25+JA30+JA42+JA47+JA65+JA71+JA79+JA84+JA96+JA102+JA111+JA120+JA125+JA136+JA149+JA163+JA167+JA179+JA188+JA193+JA204+JA217+JA231+JA235+JA241+JA248+JA258+JA263+JA272+JA278+JA286+JA290+JA296+JA307+JA312</f>
        <v>239464.79999999993</v>
      </c>
      <c r="JB10" s="105">
        <f>JB13+JB17+JB25+JB30+JB42+JB47+JB65+JB71+JB79+JB84+JB96+JB102+JB111+JB120+JB125+JB136+JB149+JB163+JB167+JB179+JB188+JB193+JB204+JB217+JB231+JB235+JB241+JB248+JB258+JB263+JB272+JB278+JB286+JB290+JB296+JB307+JB312</f>
        <v>0</v>
      </c>
      <c r="JC10" s="107">
        <f>JB10/JA10*100</f>
        <v>0</v>
      </c>
      <c r="JD10" s="105"/>
      <c r="JE10" s="105"/>
      <c r="JF10" s="105"/>
      <c r="JG10" s="107"/>
      <c r="JH10" s="105"/>
      <c r="JI10" s="105">
        <f>JI13+JI17+JI25+JI30+JI42+JI47+JI65+JI71+JI79+JI84+JI96+JI102+JI111+JI120+JI125+JI136+JI149+JI163+JI167+JI179+JI188+JI193+JI204+JI217+JI231+JI235+JI241+JI248+JI258+JI263+JI272+JI278+JI286+JI290+JI296+JI307+JI312</f>
        <v>30000</v>
      </c>
      <c r="JJ10" s="105">
        <f>JJ13+JJ17+JJ25+JJ30+JJ42+JJ47+JJ65+JJ71+JJ79+JJ84+JJ96+JJ102+JJ111+JJ120+JJ125+JJ136+JJ149+JJ163+JJ167+JJ179+JJ188+JJ193+JJ204+JJ217+JJ231+JJ235+JJ241+JJ248+JJ258+JJ263+JJ272+JJ278+JJ286+JJ290+JJ296+JJ307+JJ312</f>
        <v>0</v>
      </c>
      <c r="JK10" s="107">
        <f>JJ10/JI10*100</f>
        <v>0</v>
      </c>
      <c r="JL10" s="105"/>
      <c r="JM10" s="105">
        <f>JM13+JM17+JM25+JM30+JM42+JM47+JM65+JM71+JM79+JM84+JM96+JM102+JM111+JM120+JM125+JM136+JM149+JM163+JM167+JM179+JM188+JM193+JM204+JM217+JM231+JM235+JM241+JM248+JM258+JM263+JM272+JM278+JM286+JM290+JM296+JM307+JM312</f>
        <v>14605.806550000001</v>
      </c>
      <c r="JN10" s="105">
        <f>JN13+JN17+JN25+JN30+JN42+JN47+JN65+JN71+JN79+JN84+JN96+JN102+JN111+JN120+JN125+JN136+JN149+JN163+JN167+JN179+JN188+JN193+JN204+JN217+JN231+JN235+JN241+JN248+JN258+JN263+JN272+JN278+JN286+JN290+JN296+JN307+JN312</f>
        <v>14605.806550000001</v>
      </c>
      <c r="JO10" s="107">
        <f>JN10/JM10*100</f>
        <v>100</v>
      </c>
      <c r="JP10" s="105"/>
      <c r="JQ10" s="105"/>
      <c r="JR10" s="105"/>
      <c r="JS10" s="107"/>
    </row>
    <row r="11" spans="1:283" s="5" customFormat="1" ht="31.5" x14ac:dyDescent="0.25">
      <c r="A11" s="103" t="s">
        <v>126</v>
      </c>
      <c r="B11" s="106">
        <f t="shared" ref="B11:B74" si="40">H11+L11+P11+T11+X11+AB11+AF11+AJ11+AN11+AR11+AV11+AZ11+BD11+BH11+BL11+BP11+BT11+BX11+CB11+CF11+CJ11+CN11+CR11+CV11+CZ11+DD11+DH11+DL11+DP11+DT11+DX11+EB11+EF11+EJ11+EN11+ER11+EV11+EZ11+FD11+FH11+FL11+FP11+FT11+FX11+GB11+GF11+GJ11+GN11+GR11+GV11+GZ11+HD11+HH11+HL11+HP11+HT11+HX11+IB11+IF11+IJ11+IN11+IR11+IV11+IZ11+JD11+JH11+JL11+JP11</f>
        <v>1783819.9999999998</v>
      </c>
      <c r="C11" s="106">
        <f t="shared" ref="C11:C74" si="41">I11+M11+Q11+U11+Y11+AC11+AG11+AK11+AO11+AS11+AW11+BA11+BE11+BI11+BM11+BQ11+BU11+BY11+CC11+CG11+CK11+CO11+CS11+CW11+DA11+DE11+DI11+DM11+DQ11+DU11+DY11+EC11+EG11+EK11+EO11+ES11+EW11+FA11+FE11+FI11+FM11+FQ11+FU11+FY11+GC11+GG11+GK11+GO11+GS11+GW11+HA11+HE11+HI11+HM11+HQ11+HU11+HY11+IC11+IG11+IK11+IO11+IS11+IW11+JA11+JE11+JI11+JM11+JQ11</f>
        <v>3132019.9828999992</v>
      </c>
      <c r="D11" s="106">
        <f t="shared" ref="D11:D74" si="42">I11+M11+Q11+U11+Y11+AC11+AG11+AK11+AO11+AS11+AW11+BA11+BE11+BI11+BM11+BQ11+BU11+BY11+CC11+CG11+CK11+CO11+CS11+CW11+DA11+DE11+DI11+DM11+DQ11+DU11+DY11+EC11+EG11+EK11+EO11+ES11+EW11+FA11+FE11+FI11+FM11+FQ11+FU11+FY11+GC11+GG11+GK11+GO11+GS11+GW11+HA11+HE11+HI11+HM11+HQ11+HU11+HY11+IC11+IG11+IK11+IO11+IS11+IW11+JA11+JE11+JI11</f>
        <v>3117521.8999999994</v>
      </c>
      <c r="E11" s="106">
        <f t="shared" ref="E11:E74" si="43">JM11+JQ11</f>
        <v>14498.082900000001</v>
      </c>
      <c r="F11" s="106">
        <f t="shared" ref="F11:F74" si="44">J11+N11+R11+V11+Z11+AD11+AH11+AL11+AP11+AT11+AX11+BB11+BF11+BJ11+BN11+BR11+BV11+BZ11+CD11+CH11+CL11+CP11+CT11+CX11+DB11+DF11+DJ11+DN11+DR11+DV11+DZ11+ED11+EH11+EL11+EP11+ET11+EX11+FB11+FF11+FJ11+FN11+FR11+FV11+FZ11+GD11+GH11+GL11+GP11+GT11+GX11+HB11+HF11+HJ11+HN11+HR11+HV11+HZ11+ID11+IH11+IL11+IP11+IT11+IX11+JB11+JF11+JJ11+JN11+JR11</f>
        <v>416950.28712000005</v>
      </c>
      <c r="G11" s="106">
        <f t="shared" si="0"/>
        <v>13.312504051584547</v>
      </c>
      <c r="H11" s="105">
        <f t="shared" si="1"/>
        <v>100000</v>
      </c>
      <c r="I11" s="105">
        <f t="shared" si="1"/>
        <v>100000</v>
      </c>
      <c r="J11" s="105">
        <f t="shared" si="1"/>
        <v>12403</v>
      </c>
      <c r="K11" s="107">
        <f>J11/I11*100</f>
        <v>12.403</v>
      </c>
      <c r="L11" s="105">
        <f t="shared" si="2"/>
        <v>36855.899999999987</v>
      </c>
      <c r="M11" s="105">
        <f t="shared" si="2"/>
        <v>36855.899999999987</v>
      </c>
      <c r="N11" s="105">
        <f t="shared" si="2"/>
        <v>14397.028180000001</v>
      </c>
      <c r="O11" s="107">
        <f>N11/M11*100</f>
        <v>39.063021605767347</v>
      </c>
      <c r="P11" s="105">
        <f t="shared" si="3"/>
        <v>38636</v>
      </c>
      <c r="Q11" s="105">
        <f t="shared" si="3"/>
        <v>38636</v>
      </c>
      <c r="R11" s="105">
        <f t="shared" si="3"/>
        <v>5982.1184700000003</v>
      </c>
      <c r="S11" s="105">
        <f>R11/Q11*100</f>
        <v>15.483275882596542</v>
      </c>
      <c r="T11" s="105">
        <f t="shared" si="4"/>
        <v>143890</v>
      </c>
      <c r="U11" s="105">
        <f t="shared" si="4"/>
        <v>143890</v>
      </c>
      <c r="V11" s="105">
        <f t="shared" si="4"/>
        <v>18666.626929999999</v>
      </c>
      <c r="W11" s="105">
        <f>V11/U11*100</f>
        <v>12.972845180346097</v>
      </c>
      <c r="X11" s="105">
        <f t="shared" si="5"/>
        <v>36204</v>
      </c>
      <c r="Y11" s="105">
        <f t="shared" si="5"/>
        <v>36204</v>
      </c>
      <c r="Z11" s="105">
        <f t="shared" si="5"/>
        <v>3074.5237099999999</v>
      </c>
      <c r="AA11" s="105">
        <f>Z11/Y11*100</f>
        <v>8.4922210529223285</v>
      </c>
      <c r="AB11" s="105">
        <f t="shared" si="6"/>
        <v>6893</v>
      </c>
      <c r="AC11" s="105">
        <f t="shared" si="6"/>
        <v>7175</v>
      </c>
      <c r="AD11" s="105">
        <f t="shared" si="6"/>
        <v>32.21067</v>
      </c>
      <c r="AE11" s="105">
        <f>AD11/AC11*100</f>
        <v>0.44892919860627178</v>
      </c>
      <c r="AF11" s="105">
        <f t="shared" si="7"/>
        <v>732103.49999999988</v>
      </c>
      <c r="AG11" s="105">
        <f t="shared" si="7"/>
        <v>732103.49999999988</v>
      </c>
      <c r="AH11" s="105">
        <f t="shared" si="7"/>
        <v>117751.50572999999</v>
      </c>
      <c r="AI11" s="105">
        <f>AH11/AG11*100</f>
        <v>16.083997102868651</v>
      </c>
      <c r="AJ11" s="105">
        <f t="shared" si="8"/>
        <v>27040</v>
      </c>
      <c r="AK11" s="105">
        <f t="shared" si="8"/>
        <v>27040</v>
      </c>
      <c r="AL11" s="105">
        <f t="shared" si="8"/>
        <v>1169.8280000000002</v>
      </c>
      <c r="AM11" s="105">
        <f>AL11/AK11*100</f>
        <v>4.3262869822485213</v>
      </c>
      <c r="AN11" s="107">
        <f>AN14+AN18+AN26+AN31+AN43+AN48+AN66+AN72+AN80+AN85+AN97+AN103+AN112+AN121+AN126+AN137+AN150+AN164+AN168+AN180+AN189+AN194+AN205+AN218+AN232+AN236+AN242+AN249+AN259+AN264+AN273+AN279+AN287+AN291+AN297+AN308+AN313</f>
        <v>0</v>
      </c>
      <c r="AO11" s="107">
        <f>AO14+AO18+AO26+AO31+AO43+AO48+AO66+AO72+AO80+AO85+AO97+AO103+AO112+AO121+AO126+AO137+AO150+AO164+AO168+AO180+AO189+AO194+AO205+AO218+AO232+AO236+AO242+AO249+AO259+AO264+AO273+AO279+AO287+AO291+AO297+AO308+AO313</f>
        <v>0</v>
      </c>
      <c r="AP11" s="107"/>
      <c r="AQ11" s="106"/>
      <c r="AR11" s="105">
        <f t="shared" si="9"/>
        <v>18000</v>
      </c>
      <c r="AS11" s="105">
        <f t="shared" si="9"/>
        <v>18000</v>
      </c>
      <c r="AT11" s="105">
        <f t="shared" si="9"/>
        <v>4069.1284999999998</v>
      </c>
      <c r="AU11" s="105">
        <f>AT11/AS11*100</f>
        <v>22.606269444444443</v>
      </c>
      <c r="AV11" s="105">
        <f t="shared" si="10"/>
        <v>14000</v>
      </c>
      <c r="AW11" s="105">
        <f t="shared" si="10"/>
        <v>14000</v>
      </c>
      <c r="AX11" s="105">
        <f t="shared" si="10"/>
        <v>1000</v>
      </c>
      <c r="AY11" s="105">
        <f>AX11/AW11*100</f>
        <v>7.1428571428571423</v>
      </c>
      <c r="AZ11" s="105">
        <f t="shared" si="11"/>
        <v>0</v>
      </c>
      <c r="BA11" s="105">
        <f t="shared" si="11"/>
        <v>0</v>
      </c>
      <c r="BB11" s="105">
        <f t="shared" si="11"/>
        <v>0</v>
      </c>
      <c r="BC11" s="105"/>
      <c r="BD11" s="105">
        <f t="shared" si="12"/>
        <v>89360.60000000002</v>
      </c>
      <c r="BE11" s="105">
        <f t="shared" si="12"/>
        <v>89360.60000000002</v>
      </c>
      <c r="BF11" s="105">
        <f t="shared" si="12"/>
        <v>22329.103390000007</v>
      </c>
      <c r="BG11" s="105">
        <f>BF11/BE11*100</f>
        <v>24.987638164918323</v>
      </c>
      <c r="BH11" s="105"/>
      <c r="BI11" s="105">
        <f>BI14+BI18+BI26+BI31+BI43+BI48+BI66+BI72+BI80+BI85+BI97+BI103+BI112+BI121+BI126+BI137+BI150+BI164+BI168+BI180+BI189+BI194+BI205+BI218+BI232+BI236+BI242+BI249+BI259+BI264+BI273+BI279+BI287+BI291+BI297+BI308+BI313</f>
        <v>0</v>
      </c>
      <c r="BJ11" s="105">
        <f>BJ14+BJ18+BJ26+BJ31+BJ43+BJ48+BJ66+BJ72+BJ80+BJ85+BJ97+BJ103+BJ112+BJ121+BJ126+BJ137+BJ150+BJ164+BJ168+BJ180+BJ189+BJ194+BJ205+BJ218+BJ232+BJ236+BJ242+BJ249+BJ259+BJ264+BJ273+BJ279+BJ287+BJ291+BJ297+BJ308+BJ313</f>
        <v>0</v>
      </c>
      <c r="BK11" s="105"/>
      <c r="BL11" s="105"/>
      <c r="BM11" s="105">
        <f>BM14+BM18+BM26+BM31+BM43+BM48+BM66+BM72+BM80+BM85+BM97+BM103+BM112+BM121+BM126+BM137+BM150+BM164+BM168+BM180+BM189+BM194+BM205+BM218+BM232+BM236+BM242+BM249+BM259+BM264+BM273+BM279+BM287+BM291+BM297+BM308+BM313</f>
        <v>0</v>
      </c>
      <c r="BN11" s="105">
        <f>BN14+BN18+BN26+BN31+BN43+BN48+BN66+BN72+BN80+BN85+BN97+BN103+BN112+BN121+BN126+BN137+BN150+BN164+BN168+BN180+BN189+BN194+BN205+BN218+BN232+BN236+BN242+BN249+BN259+BN264+BN273+BN279+BN287+BN291+BN297+BN308+BN313</f>
        <v>0</v>
      </c>
      <c r="BO11" s="105"/>
      <c r="BP11" s="105"/>
      <c r="BQ11" s="105">
        <f>BQ14+BQ18+BQ26+BQ31+BQ43+BQ48+BQ66+BQ72+BQ80+BQ85+BQ97+BQ103+BQ112+BQ121+BQ126+BQ137+BQ150+BQ164+BQ168+BQ180+BQ189+BQ194+BQ205+BQ218+BQ232+BQ236+BQ242+BQ249+BQ259+BQ264+BQ273+BQ279+BQ287+BQ291+BQ297+BQ308+BQ313</f>
        <v>0</v>
      </c>
      <c r="BR11" s="105">
        <f>BR14+BR18+BR26+BR31+BR43+BR48+BR66+BR72+BR80+BR85+BR97+BR103+BR112+BR121+BR126+BR137+BR150+BR164+BR168+BR180+BR189+BR194+BR205+BR218+BR232+BR236+BR242+BR249+BR259+BR264+BR273+BR279+BR287+BR291+BR297+BR308+BR313</f>
        <v>0</v>
      </c>
      <c r="BS11" s="105"/>
      <c r="BT11" s="105"/>
      <c r="BU11" s="105">
        <f>BU14+BU18+BU26+BU31+BU43+BU48+BU66+BU72+BU80+BU85+BU97+BU103+BU112+BU121+BU126+BU137+BU150+BU164+BU168+BU180+BU189+BU194+BU205+BU218+BU232+BU236+BU242+BU249+BU259+BU264+BU273+BU279+BU287+BU291+BU297+BU308+BU313</f>
        <v>100000</v>
      </c>
      <c r="BV11" s="105">
        <f>BV14+BV18+BV26+BV31+BV43+BV48+BV66+BV72+BV80+BV85+BV97+BV103+BV112+BV121+BV126+BV137+BV150+BV164+BV168+BV180+BV189+BV194+BV205+BV218+BV232+BV236+BV242+BV249+BV259+BV264+BV273+BV279+BV287+BV291+BV297+BV308+BV313</f>
        <v>0</v>
      </c>
      <c r="BW11" s="105">
        <f>BV11/BU11*100</f>
        <v>0</v>
      </c>
      <c r="BX11" s="105">
        <f t="shared" si="13"/>
        <v>22204.000000000007</v>
      </c>
      <c r="BY11" s="105">
        <f t="shared" si="13"/>
        <v>22204.000000000007</v>
      </c>
      <c r="BZ11" s="105">
        <f t="shared" si="13"/>
        <v>4340.10041</v>
      </c>
      <c r="CA11" s="105">
        <f>BZ11/BY11*100</f>
        <v>19.546479958566017</v>
      </c>
      <c r="CB11" s="105"/>
      <c r="CC11" s="105"/>
      <c r="CD11" s="105"/>
      <c r="CE11" s="105"/>
      <c r="CF11" s="105">
        <f t="shared" si="14"/>
        <v>17500</v>
      </c>
      <c r="CG11" s="105">
        <f t="shared" si="14"/>
        <v>13250</v>
      </c>
      <c r="CH11" s="105">
        <f t="shared" si="14"/>
        <v>4392.1193599999997</v>
      </c>
      <c r="CI11" s="105">
        <f>CH11/CG11*100</f>
        <v>33.148070641509428</v>
      </c>
      <c r="CJ11" s="105">
        <f t="shared" si="15"/>
        <v>0</v>
      </c>
      <c r="CK11" s="105">
        <f t="shared" si="15"/>
        <v>0</v>
      </c>
      <c r="CL11" s="105">
        <f t="shared" si="15"/>
        <v>0</v>
      </c>
      <c r="CM11" s="105"/>
      <c r="CN11" s="105">
        <f t="shared" si="16"/>
        <v>0</v>
      </c>
      <c r="CO11" s="105">
        <f t="shared" si="16"/>
        <v>0</v>
      </c>
      <c r="CP11" s="105">
        <f t="shared" si="16"/>
        <v>0</v>
      </c>
      <c r="CQ11" s="105"/>
      <c r="CR11" s="105"/>
      <c r="CS11" s="105">
        <f>CS14+CS18+CS26+CS31+CS43+CS48+CS66+CS72+CS80+CS85+CS97+CS103+CS112+CS121+CS126+CS137+CS150+CS164+CS168+CS180+CS189+CS194+CS205+CS218+CS232+CS236+CS242+CS249+CS259+CS264+CS273+CS279+CS287+CS291+CS297+CS308+CS313</f>
        <v>0</v>
      </c>
      <c r="CT11" s="105">
        <f>CT14+CT18+CT26+CT31+CT43+CT48+CT66+CT72+CT80+CT85+CT97+CT103+CT112+CT121+CT126+CT137+CT150+CT164+CT168+CT180+CT189+CT194+CT205+CT218+CT232+CT236+CT242+CT249+CT259+CT264+CT273+CT279+CT287+CT291+CT297+CT308+CT313</f>
        <v>0</v>
      </c>
      <c r="CU11" s="105"/>
      <c r="CV11" s="105"/>
      <c r="CW11" s="105">
        <f>CW14+CW18+CW26+CW31+CW43+CW48+CW66+CW72+CW80+CW85+CW97+CW103+CW112+CW121+CW126+CW137+CW150+CW164+CW168+CW180+CW189+CW194+CW205+CW218+CW232+CW236+CW242+CW249+CW259+CW264+CW273+CW279+CW287+CW291+CW297+CW308+CW313</f>
        <v>0</v>
      </c>
      <c r="CX11" s="105">
        <f>CX14+CX18+CX26+CX31+CX43+CX48+CX66+CX72+CX80+CX85+CX97+CX103+CX112+CX121+CX126+CX137+CX150+CX164+CX168+CX180+CX189+CX194+CX205+CX218+CX232+CX236+CX242+CX249+CX259+CX264+CX273+CX279+CX287+CX291+CX297+CX308+CX313</f>
        <v>0</v>
      </c>
      <c r="CY11" s="105"/>
      <c r="CZ11" s="105">
        <f t="shared" si="17"/>
        <v>37000</v>
      </c>
      <c r="DA11" s="105">
        <f t="shared" si="17"/>
        <v>37000</v>
      </c>
      <c r="DB11" s="105">
        <f t="shared" si="17"/>
        <v>1431.5618399999998</v>
      </c>
      <c r="DC11" s="105">
        <f>DB11/DA11*100</f>
        <v>3.8690860540540535</v>
      </c>
      <c r="DD11" s="105">
        <f t="shared" si="18"/>
        <v>251854.79999999996</v>
      </c>
      <c r="DE11" s="105">
        <f t="shared" si="18"/>
        <v>80793.2</v>
      </c>
      <c r="DF11" s="105">
        <f t="shared" si="18"/>
        <v>11934.22185</v>
      </c>
      <c r="DG11" s="105">
        <f>DF11/DE11*100</f>
        <v>14.771319677893684</v>
      </c>
      <c r="DH11" s="105">
        <f t="shared" si="19"/>
        <v>0</v>
      </c>
      <c r="DI11" s="105">
        <f t="shared" si="19"/>
        <v>0</v>
      </c>
      <c r="DJ11" s="105">
        <f t="shared" si="19"/>
        <v>0</v>
      </c>
      <c r="DK11" s="105"/>
      <c r="DL11" s="105"/>
      <c r="DM11" s="105">
        <f>DM14+DM18+DM26+DM31+DM43+DM48+DM66+DM72+DM80+DM85+DM97+DM103+DM112+DM121+DM126+DM137+DM150+DM164+DM168+DM180+DM189+DM194+DM205+DM218+DM232+DM236+DM242+DM249+DM259+DM264+DM273+DM279+DM287+DM291+DM297+DM308+DM313</f>
        <v>0</v>
      </c>
      <c r="DN11" s="105">
        <f>DN14+DN18+DN26+DN31+DN43+DN48+DN66+DN72+DN80+DN85+DN97+DN103+DN112+DN121+DN126+DN137+DN150+DN164+DN168+DN180+DN189+DN194+DN205+DN218+DN232+DN236+DN242+DN249+DN259+DN264+DN273+DN279+DN287+DN291+DN297+DN308+DN313</f>
        <v>0</v>
      </c>
      <c r="DO11" s="105"/>
      <c r="DP11" s="105"/>
      <c r="DQ11" s="105">
        <f>DQ14+DQ18+DQ26+DQ31+DQ43+DQ48+DQ66+DQ72+DQ80+DQ85+DQ97+DQ103+DQ112+DQ121+DQ126+DQ137+DQ150+DQ164+DQ168+DQ180+DQ189+DQ194+DQ205+DQ218+DQ232+DQ236+DQ242+DQ249+DQ259+DQ264+DQ273+DQ279+DQ287+DQ291+DQ297+DQ308+DQ313</f>
        <v>0</v>
      </c>
      <c r="DR11" s="105">
        <f>DR14+DR18+DR26+DR31+DR43+DR48+DR66+DR72+DR80+DR85+DR97+DR103+DR112+DR121+DR126+DR137+DR150+DR164+DR168+DR180+DR189+DR194+DR205+DR218+DR232+DR236+DR242+DR249+DR259+DR264+DR273+DR279+DR287+DR291+DR297+DR308+DR313</f>
        <v>0</v>
      </c>
      <c r="DS11" s="105"/>
      <c r="DT11" s="105"/>
      <c r="DU11" s="105">
        <f>DU14+DU18+DU26+DU31+DU43+DU48+DU66+DU72+DU80+DU85+DU97+DU103+DU112+DU121+DU126+DU137+DU150+DU164+DU168+DU180+DU189+DU194+DU205+DU218+DU232+DU236+DU242+DU249+DU259+DU264+DU273+DU279+DU287+DU291+DU297+DU308+DU313</f>
        <v>124500</v>
      </c>
      <c r="DV11" s="105">
        <f>DV14+DV18+DV26+DV31+DV43+DV48+DV66+DV72+DV80+DV85+DV97+DV103+DV112+DV121+DV126+DV137+DV150+DV164+DV168+DV180+DV189+DV194+DV205+DV218+DV232+DV236+DV242+DV249+DV259+DV264+DV273+DV279+DV287+DV291+DV297+DV308+DV313</f>
        <v>0</v>
      </c>
      <c r="DW11" s="105">
        <f>DV11/DU11*100</f>
        <v>0</v>
      </c>
      <c r="DX11" s="105">
        <f t="shared" si="20"/>
        <v>31761.600000000002</v>
      </c>
      <c r="DY11" s="105">
        <f t="shared" si="20"/>
        <v>31761.600000000002</v>
      </c>
      <c r="DZ11" s="105">
        <f t="shared" si="20"/>
        <v>4726.4121400000004</v>
      </c>
      <c r="EA11" s="105">
        <f>DZ11/DY11*100</f>
        <v>14.880900647322553</v>
      </c>
      <c r="EB11" s="105">
        <f t="shared" si="21"/>
        <v>0</v>
      </c>
      <c r="EC11" s="105">
        <f t="shared" si="21"/>
        <v>0</v>
      </c>
      <c r="ED11" s="105">
        <f t="shared" si="21"/>
        <v>0</v>
      </c>
      <c r="EE11" s="105"/>
      <c r="EF11" s="105"/>
      <c r="EG11" s="105">
        <f>EG14+EG18+EG26+EG31+EG43+EG48+EG66+EG72+EG80+EG85+EG97+EG103+EG112+EG121+EG126+EG137+EG150+EG164+EG168+EG180+EG189+EG194+EG205+EG218+EG232+EG236+EG242+EG249+EG259+EG264+EG273+EG279+EG287+EG291+EG297+EG308+EG313</f>
        <v>0</v>
      </c>
      <c r="EH11" s="105">
        <f>EH14+EH18+EH26+EH31+EH43+EH48+EH66+EH72+EH80+EH85+EH97+EH103+EH112+EH121+EH126+EH137+EH150+EH164+EH168+EH180+EH189+EH194+EH205+EH218+EH232+EH236+EH242+EH249+EH259+EH264+EH273+EH279+EH287+EH291+EH297+EH308+EH313</f>
        <v>0</v>
      </c>
      <c r="EI11" s="105"/>
      <c r="EJ11" s="105"/>
      <c r="EK11" s="105">
        <f>EK14+EK18+EK26+EK31+EK43+EK48+EK66+EK72+EK80+EK85+EK97+EK103+EK112+EK121+EK126+EK137+EK150+EK164+EK168+EK180+EK189+EK194+EK205+EK218+EK232+EK236+EK242+EK249+EK259+EK264+EK273+EK279+EK287+EK291+EK297+EK308+EK313</f>
        <v>0</v>
      </c>
      <c r="EL11" s="105">
        <f>EL14+EL18+EL26+EL31+EL43+EL48+EL66+EL72+EL80+EL85+EL97+EL103+EL112+EL121+EL126+EL137+EL150+EL164+EL168+EL180+EL189+EL194+EL205+EL218+EL232+EL236+EL242+EL249+EL259+EL264+EL273+EL279+EL287+EL291+EL297+EL308+EL313</f>
        <v>0</v>
      </c>
      <c r="EM11" s="105"/>
      <c r="EN11" s="105"/>
      <c r="EO11" s="105">
        <f>EO14+EO18+EO26+EO31+EO43+EO48+EO66+EO72+EO80+EO85+EO97+EO103+EO112+EO121+EO126+EO137+EO150+EO164+EO168+EO180+EO189+EO194+EO205+EO218+EO232+EO236+EO242+EO249+EO259+EO264+EO273+EO279+EO287+EO291+EO297+EO308+EO313</f>
        <v>0</v>
      </c>
      <c r="EP11" s="105">
        <f>EP14+EP18+EP26+EP31+EP43+EP48+EP66+EP72+EP80+EP85+EP97+EP103+EP112+EP121+EP126+EP137+EP150+EP164+EP168+EP180+EP189+EP194+EP205+EP218+EP232+EP236+EP242+EP249+EP259+EP264+EP273+EP279+EP287+EP291+EP297+EP308+EP313</f>
        <v>0</v>
      </c>
      <c r="EQ11" s="105"/>
      <c r="ER11" s="105">
        <f t="shared" si="22"/>
        <v>48149.299999999996</v>
      </c>
      <c r="ES11" s="105">
        <f t="shared" si="22"/>
        <v>48149.299999999996</v>
      </c>
      <c r="ET11" s="105">
        <f t="shared" si="22"/>
        <v>11296.66876</v>
      </c>
      <c r="EU11" s="105">
        <f>ET11/ES11*100</f>
        <v>23.461750762731757</v>
      </c>
      <c r="EV11" s="105">
        <f t="shared" si="23"/>
        <v>3033.3999999999996</v>
      </c>
      <c r="EW11" s="105">
        <f t="shared" si="23"/>
        <v>3033.3999999999996</v>
      </c>
      <c r="EX11" s="105">
        <f t="shared" si="23"/>
        <v>0</v>
      </c>
      <c r="EY11" s="105">
        <f>EX11/EW11*100</f>
        <v>0</v>
      </c>
      <c r="EZ11" s="105">
        <f t="shared" si="24"/>
        <v>40109.9</v>
      </c>
      <c r="FA11" s="105">
        <f t="shared" si="24"/>
        <v>40109.9</v>
      </c>
      <c r="FB11" s="105">
        <f t="shared" si="24"/>
        <v>6131.6256699999994</v>
      </c>
      <c r="FC11" s="107">
        <f>FB11/FA11*100</f>
        <v>15.287062969491322</v>
      </c>
      <c r="FD11" s="105">
        <f t="shared" si="25"/>
        <v>5200</v>
      </c>
      <c r="FE11" s="105">
        <f t="shared" si="25"/>
        <v>5200</v>
      </c>
      <c r="FF11" s="105">
        <f t="shared" si="25"/>
        <v>92.94</v>
      </c>
      <c r="FG11" s="107">
        <f>FF11/FE11*100</f>
        <v>1.7873076923076923</v>
      </c>
      <c r="FH11" s="105">
        <f t="shared" si="26"/>
        <v>33991.4</v>
      </c>
      <c r="FI11" s="105">
        <f t="shared" si="26"/>
        <v>33991.4</v>
      </c>
      <c r="FJ11" s="105">
        <f t="shared" si="26"/>
        <v>3660.4216299999998</v>
      </c>
      <c r="FK11" s="107">
        <f>FJ11/FI11*100</f>
        <v>10.76866981059915</v>
      </c>
      <c r="FL11" s="105">
        <f t="shared" si="27"/>
        <v>1358.4</v>
      </c>
      <c r="FM11" s="105">
        <f t="shared" si="27"/>
        <v>1358.4</v>
      </c>
      <c r="FN11" s="105">
        <f t="shared" si="27"/>
        <v>99.4</v>
      </c>
      <c r="FO11" s="107">
        <f>FN11/FM11*100</f>
        <v>7.3174322732626615</v>
      </c>
      <c r="FP11" s="105">
        <f t="shared" si="28"/>
        <v>8404.1999999999989</v>
      </c>
      <c r="FQ11" s="105">
        <f t="shared" si="28"/>
        <v>8404.1999999999989</v>
      </c>
      <c r="FR11" s="105">
        <f t="shared" si="28"/>
        <v>339.15</v>
      </c>
      <c r="FS11" s="107">
        <f>FR11/FQ11*100</f>
        <v>4.035482258870565</v>
      </c>
      <c r="FT11" s="105">
        <f t="shared" si="29"/>
        <v>20000</v>
      </c>
      <c r="FU11" s="105">
        <f t="shared" si="29"/>
        <v>20000</v>
      </c>
      <c r="FV11" s="105">
        <f t="shared" si="29"/>
        <v>947.39535999999998</v>
      </c>
      <c r="FW11" s="107">
        <f>FV11/FU11*100</f>
        <v>4.7369767999999999</v>
      </c>
      <c r="FX11" s="105">
        <f t="shared" si="30"/>
        <v>0</v>
      </c>
      <c r="FY11" s="105">
        <f t="shared" si="30"/>
        <v>0</v>
      </c>
      <c r="FZ11" s="105">
        <f t="shared" si="30"/>
        <v>0</v>
      </c>
      <c r="GA11" s="107"/>
      <c r="GB11" s="105">
        <f t="shared" si="31"/>
        <v>4500</v>
      </c>
      <c r="GC11" s="105">
        <f t="shared" si="31"/>
        <v>4500</v>
      </c>
      <c r="GD11" s="105">
        <f t="shared" si="31"/>
        <v>0</v>
      </c>
      <c r="GE11" s="107">
        <f>GD11/GC11*100</f>
        <v>0</v>
      </c>
      <c r="GF11" s="105">
        <f t="shared" si="32"/>
        <v>3000</v>
      </c>
      <c r="GG11" s="105">
        <f t="shared" si="32"/>
        <v>3000</v>
      </c>
      <c r="GH11" s="105">
        <f t="shared" si="32"/>
        <v>3000</v>
      </c>
      <c r="GI11" s="107">
        <f>GH11/GG11*100</f>
        <v>100</v>
      </c>
      <c r="GJ11" s="105">
        <f t="shared" si="33"/>
        <v>6900</v>
      </c>
      <c r="GK11" s="105">
        <f t="shared" si="33"/>
        <v>6900</v>
      </c>
      <c r="GL11" s="105">
        <f t="shared" si="33"/>
        <v>0</v>
      </c>
      <c r="GM11" s="107">
        <f>GL11/GK11*100</f>
        <v>0</v>
      </c>
      <c r="GN11" s="105">
        <f t="shared" si="34"/>
        <v>820</v>
      </c>
      <c r="GO11" s="105">
        <f t="shared" si="34"/>
        <v>820</v>
      </c>
      <c r="GP11" s="105">
        <f t="shared" si="34"/>
        <v>0</v>
      </c>
      <c r="GQ11" s="107">
        <f>GP11/GO11*100</f>
        <v>0</v>
      </c>
      <c r="GR11" s="105">
        <f t="shared" si="35"/>
        <v>5050</v>
      </c>
      <c r="GS11" s="105">
        <f t="shared" si="35"/>
        <v>5050</v>
      </c>
      <c r="GT11" s="105">
        <f t="shared" si="35"/>
        <v>0</v>
      </c>
      <c r="GU11" s="107">
        <f>GT11/GS11*100</f>
        <v>0</v>
      </c>
      <c r="GV11" s="105"/>
      <c r="GW11" s="105">
        <f>GW14+GW18+GW26+GW31+GW43+GW48+GW66+GW72+GW80+GW85+GW97+GW103+GW112+GW121+GW126+GW137+GW150+GW164+GW168+GW180+GW189+GW194+GW205+GW218+GW232+GW236+GW242+GW249+GW259+GW264+GW273+GW279+GW287+GW291+GW297+GW308+GW313</f>
        <v>0</v>
      </c>
      <c r="GX11" s="105">
        <f>GX14+GX18+GX26+GX31+GX43+GX48+GX66+GX72+GX80+GX85+GX97+GX103+GX112+GX121+GX126+GX137+GX150+GX164+GX168+GX180+GX189+GX194+GX205+GX218+GX232+GX236+GX242+GX249+GX259+GX264+GX273+GX279+GX287+GX291+GX297+GX308+GX313</f>
        <v>0</v>
      </c>
      <c r="GY11" s="107"/>
      <c r="GZ11" s="105">
        <f t="shared" si="36"/>
        <v>0</v>
      </c>
      <c r="HA11" s="105">
        <f t="shared" si="36"/>
        <v>0</v>
      </c>
      <c r="HB11" s="105">
        <f t="shared" si="36"/>
        <v>0</v>
      </c>
      <c r="HC11" s="107"/>
      <c r="HD11" s="105"/>
      <c r="HE11" s="105">
        <f>HE14+HE18+HE26+HE31+HE43+HE48+HE66+HE72+HE80+HE85+HE97+HE103+HE112+HE121+HE126+HE137+HE150+HE164+HE168+HE180+HE189+HE194+HE205+HE218+HE232+HE236+HE242+HE249+HE259+HE264+HE273+HE279+HE287+HE291+HE297+HE308+HE313</f>
        <v>12000</v>
      </c>
      <c r="HF11" s="105">
        <f>HF14+HF18+HF26+HF31+HF43+HF48+HF66+HF72+HF80+HF85+HF97+HF103+HF112+HF121+HF126+HF137+HF150+HF164+HF168+HF180+HF189+HF194+HF205+HF218+HF232+HF236+HF242+HF249+HF259+HF264+HF273+HF279+HF287+HF291+HF297+HF308+HF313</f>
        <v>0</v>
      </c>
      <c r="HG11" s="107"/>
      <c r="HH11" s="105">
        <f t="shared" si="37"/>
        <v>0</v>
      </c>
      <c r="HI11" s="105">
        <f t="shared" si="37"/>
        <v>0</v>
      </c>
      <c r="HJ11" s="105">
        <f t="shared" si="37"/>
        <v>0</v>
      </c>
      <c r="HK11" s="107"/>
      <c r="HL11" s="105">
        <f t="shared" si="38"/>
        <v>0</v>
      </c>
      <c r="HM11" s="105">
        <f t="shared" si="38"/>
        <v>0</v>
      </c>
      <c r="HN11" s="105">
        <f t="shared" si="38"/>
        <v>0</v>
      </c>
      <c r="HO11" s="105"/>
      <c r="HP11" s="105"/>
      <c r="HQ11" s="105">
        <f>HQ14+HQ18+HQ26+HQ31+HQ43+HQ48+HQ66+HQ72+HQ80+HQ85+HQ97+HQ103+HQ112+HQ121+HQ126+HQ137+HQ150+HQ164+HQ168+HQ180+HQ189+HQ194+HQ205+HQ218+HQ232+HQ236+HQ242+HQ249+HQ259+HQ264+HQ273+HQ279+HQ287+HQ291+HQ297+HQ308+HQ313</f>
        <v>0</v>
      </c>
      <c r="HR11" s="105">
        <f>HR14+HR18+HR26+HR31+HR43+HR48+HR66+HR72+HR80+HR85+HR97+HR103+HR112+HR121+HR126+HR137+HR150+HR164+HR168+HR180+HR189+HR194+HR205+HR218+HR232+HR236+HR242+HR249+HR259+HR264+HR273+HR279+HR287+HR291+HR297+HR308+HR313</f>
        <v>0</v>
      </c>
      <c r="HS11" s="105"/>
      <c r="HT11" s="105">
        <f t="shared" si="39"/>
        <v>0</v>
      </c>
      <c r="HU11" s="105">
        <f t="shared" si="39"/>
        <v>0</v>
      </c>
      <c r="HV11" s="105">
        <f t="shared" si="39"/>
        <v>0</v>
      </c>
      <c r="HW11" s="107"/>
      <c r="HX11" s="105"/>
      <c r="HY11" s="105">
        <f>HY14+HY18+HY26+HY31+HY43+HY48+HY66+HY72+HY80+HY85+HY97+HY103+HY112+HY121+HY126+HY137+HY150+HY164+HY168+HY180+HY189+HY194+HY205+HY218+HY232+HY236+HY242+HY249+HY259+HY264+HY273+HY279+HY287+HY291+HY297+HY308+HY313</f>
        <v>0</v>
      </c>
      <c r="HZ11" s="105">
        <f>HZ14+HZ18+HZ26+HZ31+HZ43+HZ48+HZ66+HZ72+HZ80+HZ85+HZ97+HZ103+HZ112+HZ121+HZ126+HZ137+HZ150+HZ164+HZ168+HZ180+HZ189+HZ194+HZ205+HZ218+HZ232+HZ236+HZ242+HZ249+HZ259+HZ264+HZ273+HZ279+HZ287+HZ291+HZ297+HZ308+HZ313</f>
        <v>0</v>
      </c>
      <c r="IA11" s="107"/>
      <c r="IB11" s="105"/>
      <c r="IC11" s="105">
        <f>IC14+IC18+IC26+IC31+IC43+IC48+IC66+IC72+IC80+IC85+IC97+IC103+IC112+IC121+IC126+IC137+IC150+IC164+IC168+IC180+IC189+IC194+IC205+IC218+IC232+IC236+IC242+IC249+IC259+IC264+IC273+IC279+IC287+IC291+IC297+IC308+IC313</f>
        <v>1002766.7000000002</v>
      </c>
      <c r="ID11" s="105">
        <f>ID14+ID18+ID26+ID31+ID43+ID48+ID66+ID72+ID80+ID85+ID97+ID103+ID112+ID121+ID126+ID137+ID150+ID164+ID168+ID180+ID189+ID194+ID205+ID218+ID232+ID236+ID242+ID249+ID259+ID264+ID273+ID279+ID287+ID291+ID297+ID308+ID313</f>
        <v>149185.11362000002</v>
      </c>
      <c r="IE11" s="107">
        <f>ID11/IC11*100</f>
        <v>14.877350197209379</v>
      </c>
      <c r="IF11" s="105"/>
      <c r="IG11" s="105">
        <f>IG14+IG18+IG26+IG31+IG43+IG48+IG66+IG72+IG80+IG85+IG97+IG103+IG112+IG121+IG126+IG137+IG150+IG164+IG168+IG180+IG189+IG194+IG205+IG218+IG232+IG236+IG242+IG249+IG259+IG264+IG273+IG279+IG287+IG291+IG297+IG308+IG313</f>
        <v>0</v>
      </c>
      <c r="IH11" s="105">
        <f>IH14+IH18+IH26+IH31+IH43+IH48+IH66+IH72+IH80+IH85+IH97+IH103+IH112+IH121+IH126+IH137+IH150+IH164+IH168+IH180+IH189+IH194+IH205+IH218+IH232+IH236+IH242+IH249+IH259+IH264+IH273+IH279+IH287+IH291+IH297+IH308+IH313</f>
        <v>0</v>
      </c>
      <c r="II11" s="107"/>
      <c r="IJ11" s="105"/>
      <c r="IK11" s="105"/>
      <c r="IL11" s="105"/>
      <c r="IM11" s="107"/>
      <c r="IN11" s="105"/>
      <c r="IO11" s="105"/>
      <c r="IP11" s="105"/>
      <c r="IQ11" s="107"/>
      <c r="IR11" s="105"/>
      <c r="IS11" s="105"/>
      <c r="IT11" s="105"/>
      <c r="IU11" s="107"/>
      <c r="IV11" s="105"/>
      <c r="IW11" s="105"/>
      <c r="IX11" s="105"/>
      <c r="IY11" s="107"/>
      <c r="IZ11" s="105"/>
      <c r="JA11" s="105">
        <f>JA14+JA18+JA26+JA31+JA43+JA48+JA66+JA72+JA80+JA85+JA97+JA103+JA112+JA121+JA126+JA137+JA150+JA164+JA168+JA180+JA189+JA194+JA205+JA218+JA232+JA236+JA242+JA249+JA259+JA264+JA273+JA279+JA287+JA291+JA297+JA308+JA313</f>
        <v>239464.79999999993</v>
      </c>
      <c r="JB11" s="105">
        <f>JB14+JB18+JB26+JB31+JB43+JB48+JB66+JB72+JB80+JB85+JB97+JB103+JB112+JB121+JB126+JB137+JB150+JB164+JB168+JB180+JB189+JB194+JB205+JB218+JB232+JB236+JB242+JB249+JB259+JB264+JB273+JB279+JB287+JB291+JB297+JB308+JB313</f>
        <v>0</v>
      </c>
      <c r="JC11" s="107">
        <f>JB11/JA11*100</f>
        <v>0</v>
      </c>
      <c r="JD11" s="105"/>
      <c r="JE11" s="105"/>
      <c r="JF11" s="105"/>
      <c r="JG11" s="107"/>
      <c r="JH11" s="105"/>
      <c r="JI11" s="105">
        <f>JI14+JI18+JI26+JI31+JI43+JI48+JI66+JI72+JI80+JI85+JI97+JI103+JI112+JI121+JI126+JI137+JI150+JI164+JI168+JI180+JI189+JI194+JI205+JI218+JI232+JI236+JI242+JI249+JI259+JI264+JI273+JI279+JI287+JI291+JI297+JI308+JI313</f>
        <v>30000</v>
      </c>
      <c r="JJ11" s="105">
        <f>JJ14+JJ18+JJ26+JJ31+JJ43+JJ48+JJ66+JJ72+JJ80+JJ85+JJ97+JJ103+JJ112+JJ121+JJ126+JJ137+JJ150+JJ164+JJ168+JJ180+JJ189+JJ194+JJ205+JJ218+JJ232+JJ236+JJ242+JJ249+JJ259+JJ264+JJ273+JJ279+JJ287+JJ291+JJ297+JJ308+JJ313</f>
        <v>0</v>
      </c>
      <c r="JK11" s="107">
        <f>JJ11/JI11*100</f>
        <v>0</v>
      </c>
      <c r="JL11" s="105"/>
      <c r="JM11" s="105">
        <f>JM14+JM18+JM26+JM31+JM43+JM48+JM66+JM72+JM80+JM85+JM97+JM103+JM112+JM121+JM126+JM137+JM150+JM164+JM168+JM180+JM189+JM194+JM205+JM218+JM232+JM236+JM242+JM249+JM259+JM264+JM273+JM279+JM287+JM291+JM297+JM308+JM313</f>
        <v>14498.082900000001</v>
      </c>
      <c r="JN11" s="105">
        <f>JN14+JN18+JN26+JN31+JN43+JN48+JN66+JN72+JN80+JN85+JN97+JN103+JN112+JN121+JN126+JN137+JN150+JN164+JN168+JN180+JN189+JN194+JN205+JN218+JN232+JN236+JN242+JN249+JN259+JN264+JN273+JN279+JN287+JN291+JN297+JN308+JN313</f>
        <v>14498.082900000001</v>
      </c>
      <c r="JO11" s="107">
        <f>JN11/JM11*100</f>
        <v>100</v>
      </c>
      <c r="JP11" s="105"/>
      <c r="JQ11" s="105"/>
      <c r="JR11" s="105"/>
      <c r="JS11" s="107"/>
    </row>
    <row r="12" spans="1:283" ht="21" customHeight="1" x14ac:dyDescent="0.25">
      <c r="A12" s="103" t="s">
        <v>84</v>
      </c>
      <c r="B12" s="106">
        <f t="shared" ref="B12" si="45">H12+L12+P12+T12+X12+AB12+AF12+AJ12+AN12+AR12+AV12+AZ12+BD12+BH12+BL12+BP12+BT12+BX12+CB12+CF12+CJ12+CN12+CR12+CV12+CZ12+DD12+DH12+DL12+DP12+DT12+DX12+EB12+EF12+EJ12+EN12+ER12+EV12+EZ12+FD12+FH12+FL12+FP12+FT12+FX12+GB12+GF12+GJ12+GN12+GR12+GV12+GZ12+HD12+HH12+HL12+HP12+HT12+HX12+IB12+IF12+IJ12+IN12+IR12+IV12+IZ12+JD12+JH12+JL12+JP12</f>
        <v>696147.78142999997</v>
      </c>
      <c r="C12" s="106">
        <f t="shared" ref="C12" si="46">I12+M12+Q12+U12+Y12+AC12+AG12+AK12+AO12+AS12+AW12+BA12+BE12+BI12+BM12+BQ12+BU12+BY12+CC12+CG12+CK12+CO12+CS12+CW12+DA12+DE12+DI12+DM12+DQ12+DU12+DY12+EC12+EG12+EK12+EO12+ES12+EW12+FA12+FE12+FI12+FM12+FQ12+FU12+FY12+GC12+GG12+GK12+GO12+GS12+GW12+HA12+HE12+HI12+HM12+HQ12+HU12+HY12+IC12+IG12+IK12+IO12+IS12+IW12+JA12+JE12+JI12+JM12+JQ12</f>
        <v>808837.40508000017</v>
      </c>
      <c r="D12" s="106">
        <f t="shared" ref="D12" si="47">I12+M12+Q12+U12+Y12+AC12+AG12+AK12+AO12+AS12+AW12+BA12+BE12+BI12+BM12+BQ12+BU12+BY12+CC12+CG12+CK12+CO12+CS12+CW12+DA12+DE12+DI12+DM12+DQ12+DU12+DY12+EC12+EG12+EK12+EO12+ES12+EW12+FA12+FE12+FI12+FM12+FQ12+FU12+FY12+GC12+GG12+GK12+GO12+GS12+GW12+HA12+HE12+HI12+HM12+HQ12+HU12+HY12+IC12+IG12+IK12+IO12+IS12+IW12+JA12+JE12+JI12</f>
        <v>808729.68143000011</v>
      </c>
      <c r="E12" s="106">
        <f t="shared" ref="E12" si="48">JM12+JQ12</f>
        <v>107.72364999999999</v>
      </c>
      <c r="F12" s="106">
        <f t="shared" ref="F12" si="49">J12+N12+R12+V12+Z12+AD12+AH12+AL12+AP12+AT12+AX12+BB12+BF12+BJ12+BN12+BR12+BV12+BZ12+CD12+CH12+CL12+CP12+CT12+CX12+DB12+DF12+DJ12+DN12+DR12+DV12+DZ12+ED12+EH12+EL12+EP12+ET12+EX12+FB12+FF12+FJ12+FN12+FR12+FV12+FZ12+GD12+GH12+GL12+GP12+GT12+GX12+HB12+HF12+HJ12+HN12+HR12+HV12+HZ12+ID12+IH12+IL12+IP12+IT12+IX12+JB12+JF12+JJ12+JN12+JR12</f>
        <v>97580.368119999999</v>
      </c>
      <c r="G12" s="106">
        <f t="shared" si="0"/>
        <v>12.064274909534946</v>
      </c>
      <c r="H12" s="106">
        <f>H15+H19+H27+H28+H29+H33+H37+H44+H45+H49+H56+H57+H58+H61+H63+H67+H70+H73+H76+H81+H89+H93+H98+H99+H101+H105+H113+H122+H124+H127+H128+H138+H142+H151+H165+H174+H181+H182+H183+H185+H186+H187+H191+H195+H199+H201+H207+H211+H214+H219+H220+H221+H222+H223+H224+H225+H226+H227+H228+H229+H230+H233+H237+H243+H245+H246+H247+H250+H261+H265+H277+H282+H283+H284+H285+H289+H293+H294+H295+H301+H303+H309+H311+H314+H315+H317+H318</f>
        <v>0</v>
      </c>
      <c r="I12" s="106">
        <f>I15+I19+I27+I28+I29+I33+I37+I44+I45+I49+I56+I57+I58+I61+I63+I67+I70+I73+I76+I81+I89+I93+I98+I99+I101+I105+I113+I122+I124+I127+I128+I138+I142+I151+I165+I174+I181+I182+I183+I185+I186+I187+I191+I195+I199+I201+I207+I211+I214+I219+I220+I221+I222+I223+I224+I225+I226+I227+I228+I229+I230+I233+I237+I243+I245+I246+I247+I250+I261+I265+I277+I282+I283+I284+I285+I289+I293+I294+I295+I301+I303+I309+I311+I314+I315+I317+I318</f>
        <v>0</v>
      </c>
      <c r="J12" s="106">
        <f>J15+J19+J27+J28+J29+J33+J37+J44+J45+J49+J56+J57+J58+J61+J63+J67+J70+J73+J76+J81+J89+J93+J98+J99+J101+J105+J113+J122+J124+J127+J128+J138+J142+J151+J165+J174+J181+J182+J183+J185+J186+J187+J191+J195+J199+J201+J207+J211+J214+J219+J220+J221+J222+J223+J224+J225+J226+J227+J228+J229+J230+J233+J237+J243+J245+J246+J247+J250+J261+J265+J277+J282+J283+J284+J285+J289+J293+J294+J295+J301+J303+J309+J311+J314+J315+J317+J318</f>
        <v>0</v>
      </c>
      <c r="K12" s="107"/>
      <c r="L12" s="106">
        <f>L15+L19+L27+L28+L29+L33+L37+L44+L45+L49+L56+L57+L58+L61+L63+L67+L70+L73+L76+L81+L89+L93+L98+L99+L101+L105+L113+L122+L124+L127+L128+L138+L142+L151+L165+L174+L181+L182+L183+L185+L186+L187+L191+L195+L199+L201+L207+L211+L214+L219+L220+L221+L222+L223+L224+L225+L226+L227+L228+L229+L230+L233+L237+L243+L245+L246+L247+L250+L261+L265+L277+L282+L283+L284+L285+L289+L293+L294+L295+L301+L303+L309+L311+L314+L315+L317+L318</f>
        <v>0</v>
      </c>
      <c r="M12" s="106">
        <f>M15+M19+M27+M28+M29+M33+M37+M44+M45+M49+M56+M57+M58+M61+M63+M67+M70+M73+M76+M81+M89+M93+M98+M99+M101+M105+M113+M122+M124+M127+M128+M138+M142+M151+M165+M174+M181+M182+M183+M185+M186+M187+M191+M195+M199+M201+M207+M211+M214+M219+M220+M221+M222+M223+M224+M225+M226+M227+M228+M229+M230+M233+M237+M243+M245+M246+M247+M250+M261+M265+M277+M282+M283+M284+M285+M289+M293+M294+M295+M301+M303+M309+M311+M314+M315+M317+M318</f>
        <v>0</v>
      </c>
      <c r="N12" s="106">
        <f>N15+N19+N27+N28+N29+N33+N37+N44+N45+N49+N56+N57+N58+N61+N63+N67+N70+N73+N76+N81+N89+N93+N98+N99+N101+N105+N113+N122+N124+N127+N128+N138+N142+N151+N165+N174+N181+N182+N183+N185+N186+N187+N191+N195+N199+N201+N207+N211+N214+N219+N220+N221+N222+N223+N224+N225+N226+N227+N228+N229+N230+N233+N237+N243+N245+N246+N247+N250+N261+N265+N277+N282+N283+N284+N285+N289+N293+N294+N295+N301+N303+N309+N311+N314+N315+N317+N318</f>
        <v>0</v>
      </c>
      <c r="O12" s="107"/>
      <c r="P12" s="106">
        <f>P15+P19+P27+P28+P29+P33+P37+P44+P45+P49+P56+P57+P58+P61+P63+P67+P70+P73+P76+P81+P89+P93+P98+P99+P101+P105+P113+P122+P124+P127+P128+P138+P142+P151+P165+P174+P181+P182+P183+P185+P186+P187+P191+P195+P199+P201+P207+P211+P214+P219+P220+P221+P222+P223+P224+P225+P226+P227+P228+P229+P230+P233+P237+P243+P245+P246+P247+P250+P261+P265+P277+P282+P283+P284+P285+P289+P293+P294+P295+P301+P303+P309+P311+P314+P315+P317+P318</f>
        <v>0</v>
      </c>
      <c r="Q12" s="106">
        <f>Q15+Q19+Q27+Q28+Q29+Q33+Q37+Q44+Q45+Q49+Q56+Q57+Q58+Q61+Q63+Q67+Q70+Q73+Q76+Q81+Q89+Q93+Q98+Q99+Q101+Q105+Q113+Q122+Q124+Q127+Q128+Q138+Q142+Q151+Q165+Q174+Q181+Q182+Q183+Q185+Q186+Q187+Q191+Q195+Q199+Q201+Q207+Q211+Q214+Q219+Q220+Q221+Q222+Q223+Q224+Q225+Q226+Q227+Q228+Q229+Q230+Q233+Q237+Q243+Q245+Q246+Q247+Q250+Q261+Q265+Q277+Q282+Q283+Q284+Q285+Q289+Q293+Q294+Q295+Q301+Q303+Q309+Q311+Q314+Q315+Q317+Q318</f>
        <v>0</v>
      </c>
      <c r="R12" s="106">
        <f>R15+R19+R27+R28+R29+R33+R37+R44+R45+R49+R56+R57+R58+R61+R63+R67+R70+R73+R76+R81+R89+R93+R98+R99+R101+R105+R113+R122+R124+R127+R128+R138+R142+R151+R165+R174+R181+R182+R183+R185+R186+R187+R191+R195+R199+R201+R207+R211+R214+R219+R220+R221+R222+R223+R224+R225+R226+R227+R228+R229+R230+R233+R237+R243+R245+R246+R247+R250+R261+R265+R277+R282+R283+R284+R285+R289+R293+R294+R295+R301+R303+R309+R311+R314+R315+R317+R318</f>
        <v>0</v>
      </c>
      <c r="S12" s="105"/>
      <c r="T12" s="106"/>
      <c r="U12" s="106"/>
      <c r="V12" s="106"/>
      <c r="W12" s="106"/>
      <c r="X12" s="106"/>
      <c r="Y12" s="106"/>
      <c r="Z12" s="106"/>
      <c r="AA12" s="106"/>
      <c r="AB12" s="106"/>
      <c r="AC12" s="106"/>
      <c r="AD12" s="106"/>
      <c r="AE12" s="106"/>
      <c r="AF12" s="106">
        <f>AF15+AF19+AF27+AF28+AF29+AF33+AF35+AF37+AF44+AF45+AF49+AF56+AF57+AF58+AF61+AF63+AF67+AF70+AF73+AF76+AF81+AF89+AF93+AF98+AF99+AF101+AF105+AF113+AF122+AF124+AF127+AF128+AF316+AF138+AF142+AF151+AF165+AF166+AF174+AF181+AF182+AF183+AF185+AF186+AF187+AF191+AF195+AF199+AF201+AF207+AF211+AF214+AF219+AF220+AF221+AF222+AF223+AF224+AF225+AF226+AF227+AF228+AF229+AF230+AF233+AF237+AF240+AF243+AF245+AF246+AF247+AF250+AF261+AF265+AF277+AF282+AF283+AF284+AF285+AF289+AF293+AF294+AF295+AF301+AF302+AF303+AF309+AF311+AF314+AF315+AF317+AF318</f>
        <v>0</v>
      </c>
      <c r="AG12" s="106">
        <f>AG15+AG19+AG27+AG28+AG29+AG33+AG35+AG37+AG44+AG45+AG49+AG56+AG57+AG58+AG61+AG63+AG67+AG70+AG73+AG76+AG81+AG89+AG93+AG98+AG99+AG101+AG105+AG113+AG122+AG124+AG127+AG128+AG316+AG138+AG142+AG151+AG165+AG166+AG174+AG181+AG182+AG183+AG185+AG186+AG187+AG191+AG195+AG199+AG201+AG207+AG211+AG214+AG219+AG220+AG221+AG222+AG223+AG224+AG225+AG226+AG227+AG228+AG229+AG230+AG233+AG237+AG240+AG243+AG245+AG246+AG247+AG250+AG261+AG265+AG277+AG282+AG283+AG284+AG285+AG289+AG293+AG294+AG295+AG301+AG302+AG303+AG309+AG311+AG314+AG315+AG317+AG318</f>
        <v>0</v>
      </c>
      <c r="AH12" s="106">
        <f>AH15+AH19+AH27+AH28+AH29+AH33+AH35+AH37+AH44+AH45+AH49+AH56+AH57+AH58+AH61+AH63+AH67+AH70+AH73+AH76+AH81+AH89+AH93+AH98+AH99+AH101+AH105+AH113+AH122+AH124+AH127+AH128+AH316+AH138+AH142+AH151+AH165+AH166+AH174+AH181+AH182+AH183+AH185+AH186+AH187+AH191+AH195+AH199+AH201+AH207+AH211+AH214+AH219+AH220+AH221+AH222+AH223+AH224+AH225+AH226+AH227+AH228+AH229+AH230+AH233+AH237+AH240+AH243+AH245+AH246+AH247+AH250+AH261+AH265+AH277+AH282+AH283+AH284+AH285+AH289+AH293+AH294+AH295+AH301+AH302+AH303+AH309+AH311+AH314+AH315+AH317+AH318</f>
        <v>0</v>
      </c>
      <c r="AI12" s="105"/>
      <c r="AJ12" s="106">
        <f>AJ15+AJ19+AJ27+AJ28+AJ29+AJ33+AJ35+AJ37+AJ44+AJ45+AJ49+AJ56+AJ57+AJ58+AJ61+AJ63+AJ67+AJ70+AJ73+AJ76+AJ81+AJ89+AJ93+AJ98+AJ99+AJ101+AJ105+AJ113+AJ122+AJ124+AJ127+AJ128+AJ316+AJ138+AJ142+AJ151+AJ165+AJ166+AJ174+AJ181+AJ182+AJ183+AJ185+AJ186+AJ187+AJ191+AJ195+AJ199+AJ201+AJ207+AJ211+AJ214+AJ219+AJ220+AJ221+AJ222+AJ223+AJ224+AJ225+AJ226+AJ227+AJ228+AJ229+AJ230+AJ233+AJ237+AJ240+AJ243+AJ245+AJ246+AJ247+AJ250+AJ261+AJ265+AJ277+AJ282+AJ283+AJ284+AJ285+AJ289+AJ293+AJ294+AJ295+AJ301+AJ302+AJ303+AJ309+AJ311+AJ314+AJ315+AJ317+AJ318</f>
        <v>0</v>
      </c>
      <c r="AK12" s="106">
        <f>AK15+AK19+AK27+AK28+AK29+AK33+AK35+AK37+AK44+AK45+AK49+AK56+AK57+AK58+AK61+AK63+AK67+AK70+AK73+AK76+AK81+AK89+AK93+AK98+AK99+AK101+AK105+AK113+AK122+AK124+AK127+AK128+AK316+AK138+AK142+AK151+AK165+AK166+AK174+AK181+AK182+AK183+AK185+AK186+AK187+AK191+AK195+AK199+AK201+AK207+AK211+AK214+AK219+AK220+AK221+AK222+AK223+AK224+AK225+AK226+AK227+AK228+AK229+AK230+AK233+AK237+AK240+AK243+AK245+AK246+AK247+AK250+AK261+AK265+AK277+AK282+AK283+AK284+AK285+AK289+AK293+AK294+AK295+AK301+AK302+AK303+AK309+AK311+AK314+AK315+AK317+AK318</f>
        <v>0</v>
      </c>
      <c r="AL12" s="106">
        <f>AL15+AL19+AL27+AL28+AL29+AL33+AL35+AL37+AL44+AL45+AL49+AL56+AL57+AL58+AL61+AL63+AL67+AL70+AL73+AL76+AL81+AL89+AL93+AL98+AL99+AL101+AL105+AL113+AL122+AL124+AL127+AL128+AL316+AL138+AL142+AL151+AL165+AL166+AL174+AL181+AL182+AL183+AL185+AL186+AL187+AL191+AL195+AL199+AL201+AL207+AL211+AL214+AL219+AL220+AL221+AL222+AL223+AL224+AL225+AL226+AL227+AL228+AL229+AL230+AL233+AL237+AL240+AL243+AL245+AL246+AL247+AL250+AL261+AL265+AL277+AL282+AL283+AL284+AL285+AL289+AL293+AL294+AL295+AL301+AL302+AL303+AL309+AL311+AL314+AL315+AL317+AL318</f>
        <v>0</v>
      </c>
      <c r="AM12" s="105"/>
      <c r="AN12" s="106">
        <f>AN15+AN19+AN27+AN28+AN29+AN33+AN35+AN37+AN44+AN45+AN49+AN56+AN57+AN58+AN61+AN63+AN67+AN70+AN73+AN76+AN81+AN89+AN93+AN98+AN99+AN101+AN105+AN113+AN122+AN124+AN127+AN128+AN316+AN138+AN142+AN151+AN165+AN166+AN174+AN181+AN182+AN183+AN185+AN186+AN187+AN191+AN195+AN199+AN201+AN207+AN211+AN214+AN219+AN220+AN221+AN222+AN223+AN224+AN225+AN226+AN227+AN228+AN229+AN230+AN233+AN237+AN240+AN243+AN245+AN246+AN247+AN250+AN261+AN265+AN277+AN282+AN283+AN284+AN285+AN289+AN293+AN294+AN295+AN301+AN302+AN303+AN309+AN311+AN314+AN315+AN317+AN318</f>
        <v>0</v>
      </c>
      <c r="AO12" s="106">
        <f>AO15+AO19+AO27+AO28+AO29+AO33+AO35+AO37+AO44+AO45+AO49+AO56+AO57+AO58+AO61+AO63+AO67+AO70+AO73+AO76+AO81+AO89+AO93+AO98+AO99+AO101+AO105+AO113+AO122+AO124+AO127+AO128+AO316+AO138+AO142+AO151+AO165+AO166+AO174+AO181+AO182+AO183+AO185+AO186+AO187+AO191+AO195+AO199+AO201+AO207+AO211+AO214+AO219+AO220+AO221+AO222+AO223+AO224+AO225+AO226+AO227+AO228+AO229+AO230+AO233+AO237+AO240+AO243+AO245+AO246+AO247+AO250+AO261+AO265+AO277+AO282+AO283+AO284+AO285+AO289+AO293+AO294+AO295+AO301+AO302+AO303+AO309+AO311+AO314+AO315+AO317+AO318</f>
        <v>0</v>
      </c>
      <c r="AP12" s="106">
        <f>AP15+AP19+AP27+AP28+AP29+AP33+AP35+AP37+AP44+AP45+AP49+AP56+AP57+AP58+AP61+AP63+AP67+AP70+AP73+AP76+AP81+AP89+AP93+AP98+AP99+AP101+AP105+AP113+AP122+AP124+AP127+AP128+AP316+AP138+AP142+AP151+AP165+AP166+AP174+AP181+AP182+AP183+AP185+AP186+AP187+AP191+AP195+AP199+AP201+AP207+AP211+AP214+AP219+AP220+AP221+AP222+AP223+AP224+AP225+AP226+AP227+AP228+AP229+AP230+AP233+AP237+AP240+AP243+AP245+AP246+AP247+AP250+AP261+AP265+AP277+AP282+AP283+AP284+AP285+AP289+AP293+AP294+AP295+AP301+AP302+AP303+AP309+AP311+AP314+AP315+AP317+AP318</f>
        <v>0</v>
      </c>
      <c r="AQ12" s="106"/>
      <c r="AR12" s="106">
        <f>AR15+AR19+AR27+AR28+AR29+AR33+AR34+AR35+AR37+AR44+AR45+AR49+AR56+AR57+AR58+AR61+AR63+AR67+AR70+AR73+AR76+AR81+AR89+AR93+AR98+AR99+AR101+AR105+AR113+AR122+AR124+AR127+AR128+AR316+AR138+AR142+AR151+AR165+AR166+AR174+AR181+AR182+AR183+AR185+AR186+AR187+AR191+AR195+AR199+AR201+AR207+AR211+AR214+AR219+AR220+AR221+AR222+AR223+AR224+AR225+AR226+AR227+AR228+AR229+AR230+AR233+AR237+AR240+AR243+AR245+AR246+AR247+AR250+AR261+AR265+AR277+AR282+AR283+AR284+AR285+AR289+AR293+AR294+AR295+AR301+AR302+AR303+AR309+AR311+AR314+AR315+AR317+AR318</f>
        <v>500</v>
      </c>
      <c r="AS12" s="106">
        <f>AS15+AS19+AS27+AS28+AS29+AS33+AS34+AS35+AS37+AS44+AS45+AS49+AS56+AS57+AS58+AS61+AS63+AS67+AS70+AS73+AS76+AS81+AS89+AS93+AS98+AS99+AS101+AS105+AS113+AS122+AS124+AS127+AS128+AS316+AS138+AS142+AS151+AS165+AS166+AS174+AS181+AS182+AS183+AS185+AS186+AS187+AS191+AS195+AS199+AS201+AS207+AS211+AS214+AS219+AS220+AS221+AS222+AS223+AS224+AS225+AS226+AS227+AS228+AS229+AS230+AS233+AS237+AS240+AS243+AS245+AS246+AS247+AS250+AS261+AS265+AS277+AS282+AS283+AS284+AS285+AS289+AS293+AS294+AS295+AS301+AS302+AS303+AS309+AS311+AS314+AS315+AS317+AS318</f>
        <v>500</v>
      </c>
      <c r="AT12" s="106">
        <f>AT15+AT19+AT27+AT28+AT29+AT33+AT34+AT35+AT37+AT44+AT45+AT49+AT56+AT57+AT58+AT61+AT63+AT67+AT70+AT73+AT76+AT81+AT89+AT93+AT98+AT99+AT101+AT105+AT113+AT122+AT124+AT127+AT128+AT316+AT138+AT142+AT151+AT165+AT166+AT174+AT181+AT182+AT183+AT185+AT186+AT187+AT191+AT195+AT199+AT201+AT207+AT211+AT214+AT219+AT220+AT221+AT222+AT223+AT224+AT225+AT226+AT227+AT228+AT229+AT230+AT233+AT237+AT240+AT243+AT245+AT246+AT247+AT250+AT261+AT265+AT277+AT282+AT283+AT284+AT285+AT289+AT293+AT294+AT295+AT301+AT302+AT303+AT309+AT311+AT314+AT315+AT317+AT318</f>
        <v>500</v>
      </c>
      <c r="AU12" s="105">
        <f>AT12/AS12*100</f>
        <v>100</v>
      </c>
      <c r="AV12" s="106"/>
      <c r="AW12" s="106">
        <f>AW15+AW19+AW27+AW28+AW29+AW33+AW35+AW37+AW44+AW45+AW49+AW56+AW57+AW58+AW61+AW63+AW67+AW70+AW73+AW76+AW81+AW89+AW93+AW98+AW99+AW101+AW105+AW113+AW122+AW124+AW127+AW128+AW316+AW138+AW142+AW151+AW165+AW166+AW174+AW181+AW182+AW183+AW185+AW186+AW187+AW191+AW195+AW199+AW201+AW207+AW211+AW214+AW219+AW220+AW221+AW222+AW223+AW224+AW225+AW226+AW227+AW228+AW229+AW230+AW233+AW237+AW240+AW243+AW245+AW246+AW247+AW250+AW261+AW265+AW277+AW282+AW283+AW284+AW285+AW289+AW293+AW294+AW295+AW301+AW302+AW303+AW309+AW311+AW314+AW315+AW317+AW318</f>
        <v>0</v>
      </c>
      <c r="AX12" s="106">
        <f>AX15+AX19+AX27+AX28+AX29+AX33+AX35+AX37+AX44+AX45+AX49+AX56+AX57+AX58+AX61+AX63+AX67+AX70+AX73+AX76+AX81+AX89+AX93+AX98+AX99+AX101+AX105+AX113+AX122+AX124+AX127+AX128+AX316+AX138+AX142+AX151+AX165+AX166+AX174+AX181+AX182+AX183+AX185+AX186+AX187+AX191+AX195+AX199+AX201+AX207+AX211+AX214+AX219+AX220+AX221+AX222+AX223+AX224+AX225+AX226+AX227+AX228+AX229+AX230+AX233+AX237+AX240+AX243+AX245+AX246+AX247+AX250+AX261+AX265+AX277+AX282+AX283+AX284+AX285+AX289+AX293+AX294+AX295+AX301+AX302+AX303+AX309+AX311+AX314+AX315+AX317+AX318</f>
        <v>0</v>
      </c>
      <c r="AY12" s="105"/>
      <c r="AZ12" s="106"/>
      <c r="BA12" s="106"/>
      <c r="BB12" s="106"/>
      <c r="BC12" s="106"/>
      <c r="BD12" s="106"/>
      <c r="BE12" s="106"/>
      <c r="BF12" s="106"/>
      <c r="BG12" s="106"/>
      <c r="BH12" s="106"/>
      <c r="BI12" s="106"/>
      <c r="BJ12" s="106"/>
      <c r="BK12" s="105"/>
      <c r="BL12" s="106"/>
      <c r="BM12" s="106"/>
      <c r="BN12" s="106"/>
      <c r="BO12" s="106"/>
      <c r="BP12" s="106"/>
      <c r="BQ12" s="105">
        <f>BQ15+BQ19+BQ27+BQ28+BQ29+BQ33+BQ37+BQ44+BQ45+BQ49+BQ56+BQ57+BQ58+BQ61+BQ63+BQ67+BQ70+BQ73+BQ76+BQ81+BQ89+BQ93+BQ98+BQ99+BQ101+BQ105+BQ113+BQ122+BQ124+BQ127+BQ128+BQ138+BQ142+BQ151+BQ165+BQ174+BQ181+BQ182+BQ183+BQ185+BQ186+BQ187+BQ191+BQ195+BQ199+BQ201+BQ207+BQ211+BQ214+BQ219+BQ220+BQ221+BQ222+BQ223+BQ224+BQ225+BQ226+BQ227+BQ228+BQ229+BQ230+BQ233+BQ237+BQ243+BQ245+BQ246+BQ247+BQ250+BQ261+BQ265+BQ277+BQ282+BQ283+BQ284+BQ285+BQ289+BQ293+BQ294+BQ295+BQ301+BQ303+BQ309+BQ311+BQ314+BQ315+BQ317+BQ318</f>
        <v>0</v>
      </c>
      <c r="BR12" s="106">
        <f>BR15+BR19+BR27+BR28+BR29+BR33+BR37+BR44+BR45+BR49+BR56+BR57+BR58+BR61+BR63+BR67+BR70+BR73+BR76+BR81+BR89+BR93+BR98+BR99+BR101+BR105+BR113+BR122+BR124+BR127+BR128+BR138+BR142+BR151+BR165+BR174+BR181+BR182+BR183+BR185+BR186+BR187+BR191+BR195+BR199+BR201+BR207+BR211+BR214+BR219+BR220+BR221+BR222+BR223+BR224+BR225+BR226+BR227+BR228+BR229+BR230+BR233+BR237+BR243+BR245+BR246+BR247+BR250+BR261+BR265+BR277+BR282+BR283+BR284+BR285+BR289+BR293+BR294+BR295+BR301+BR303+BR309+BR311+BR314+BR315+BR317+BR318</f>
        <v>0</v>
      </c>
      <c r="BS12" s="106"/>
      <c r="BT12" s="105"/>
      <c r="BU12" s="105">
        <f>BU15+BU19+BU27+BU28+BU29+BU33+BU37+BU44+BU45+BU49+BU56+BU57+BU58+BU61+BU63+BU67+BU70+BU73+BU76+BU81+BU89+BU93+BU98+BU99+BU101+BU105+BU113+BU122+BU124+BU127+BU128+BU138+BU142+BU151+BU165+BU174+BU181+BU182+BU183+BU185+BU186+BU187+BU191+BU195+BU199+BU201+BU207+BU211+BU214+BU219+BU220+BU221+BU222+BU223+BU224+BU225+BU226+BU227+BU228+BU229+BU230+BU233+BU237+BU243+BU245+BU246+BU247+BU250+BU261+BU265+BU277+BU282+BU283+BU284+BU285+BU289+BU293+BU294+BU295+BU301+BU303+BU309+BU311+BU314+BU315+BU317+BU318</f>
        <v>0</v>
      </c>
      <c r="BV12" s="106">
        <f>BV15+BV19+BV27+BV28+BV29+BV33+BV37+BV44+BV45+BV49+BV56+BV57+BV58+BV61+BV63+BV67+BV70+BV73+BV76+BV81+BV89+BV93+BV98+BV99+BV101+BV105+BV113+BV122+BV124+BV127+BV128+BV138+BV142+BV151+BV165+BV174+BV181+BV182+BV183+BV185+BV186+BV187+BV191+BV195+BV199+BV201+BV207+BV211+BV214+BV219+BV220+BV221+BV222+BV223+BV224+BV225+BV226+BV227+BV228+BV229+BV230+BV233+BV237+BV243+BV245+BV246+BV247+BV250+BV261+BV265+BV277+BV282+BV283+BV284+BV285+BV289+BV293+BV294+BV295+BV301+BV303+BV309+BV311+BV314+BV315+BV317+BV318</f>
        <v>0</v>
      </c>
      <c r="BW12" s="105"/>
      <c r="BX12" s="105">
        <f>BX15+BX19+BX27+BX28+BX29+BX33+BX37+BX44+BX45+BX49+BX56+BX57+BX58+BX61+BX63+BX67+BX70+BX73+BX76+BX81+BX89+BX93+BX98+BX99+BX101+BX105+BX113+BX122+BX124+BX127+BX128+BX138+BX142+BX151+BX165+BX174+BX181+BX182+BX183+BX185+BX186+BX187+BX191+BX195+BX199+BX201+BX207+BX211+BX214+BX219+BX220+BX221+BX222+BX223+BX224+BX225+BX226+BX227+BX228+BX229+BX230+BX233+BX237+BX243+BX245+BX246+BX247+BX250+BX261+BX265+BX277+BX282+BX283+BX284+BX285+BX289+BX293+BX294+BX295+BX301+BX303+BX309+BX311+BX314+BX315+BX317+BX318</f>
        <v>0</v>
      </c>
      <c r="BY12" s="105">
        <f>BY15+BY19+BY27+BY28+BY29+BY33+BY37+BY44+BY45+BY49+BY56+BY57+BY58+BY61+BY63+BY67+BY70+BY73+BY76+BY81+BY89+BY93+BY98+BY99+BY101+BY105+BY113+BY122+BY124+BY127+BY128+BY138+BY142+BY151+BY165+BY174+BY181+BY182+BY183+BY185+BY186+BY187+BY191+BY195+BY199+BY201+BY207+BY211+BY214+BY219+BY220+BY221+BY222+BY223+BY224+BY225+BY226+BY227+BY228+BY229+BY230+BY233+BY237+BY243+BY245+BY246+BY247+BY250+BY261+BY265+BY277+BY282+BY283+BY284+BY285+BY289+BY293+BY294+BY295+BY301+BY303+BY309+BY311+BY314+BY315+BY317+BY318</f>
        <v>0</v>
      </c>
      <c r="BZ12" s="105">
        <f>BZ15+BZ19+BZ27+BZ28+BZ29+BZ33+BZ37+BZ44+BZ45+BZ49+BZ56+BZ57+BZ58+BZ61+BZ63+BZ67+BZ70+BZ73+BZ76+BZ81+BZ89+BZ93+BZ98+BZ99+BZ101+BZ105+BZ113+BZ122+BZ124+BZ127+BZ128+BZ138+BZ142+BZ151+BZ165+BZ174+BZ181+BZ182+BZ183+BZ185+BZ186+BZ187+BZ191+BZ195+BZ199+BZ201+BZ207+BZ211+BZ214+BZ219+BZ220+BZ221+BZ222+BZ223+BZ224+BZ225+BZ226+BZ227+BZ228+BZ229+BZ230+BZ233+BZ237+BZ243+BZ245+BZ246+BZ247+BZ250+BZ261+BZ265+BZ277+BZ282+BZ283+BZ284+BZ285+BZ289+BZ293+BZ294+BZ295+BZ301+BZ303+BZ309+BZ311+BZ314+BZ315+BZ317+BZ318</f>
        <v>0</v>
      </c>
      <c r="CA12" s="106"/>
      <c r="CB12" s="105"/>
      <c r="CC12" s="105"/>
      <c r="CD12" s="105"/>
      <c r="CE12" s="106"/>
      <c r="CF12" s="105">
        <f>CF15+CF19+CF27+CF28+CF29+CF33+CF37+CF44+CF45+CF49+CF56+CF57+CF58+CF61+CF63+CF67+CF70+CF73+CF76+CF81+CF89+CF93+CF98+CF99+CF101+CF105+CF113+CF122+CF124+CF127+CF128+CF138+CF142+CF151+CF165+CF174+CF181+CF182+CF183+CF185+CF186+CF187+CF191+CF195+CF199+CF201+CF207+CF211+CF214+CF219+CF220+CF221+CF222+CF223+CF224+CF225+CF226+CF227+CF228+CF229+CF230+CF233+CF237+CF243+CF245+CF246+CF247+CF250+CF261+CF265+CF277+CF282+CF283+CF284+CF285+CF289+CF293+CF294+CF295+CF301+CF303+CF309+CF311+CF314+CF315+CF317+CF318</f>
        <v>0</v>
      </c>
      <c r="CG12" s="105">
        <f>CG15+CG19+CG27+CG28+CG29+CG33+CG37+CG44+CG45+CG49+CG56+CG57+CG58+CG61+CG63+CG67+CG70+CG73+CG76+CG81+CG89+CG93+CG98+CG99+CG101+CG105+CG113+CG122+CG124+CG127+CG128+CG138+CG142+CG151+CG165+CG174+CG181+CG182+CG183+CG185+CG186+CG187+CG191+CG195+CG199+CG201+CG207+CG211+CG214+CG219+CG220+CG221+CG222+CG223+CG224+CG225+CG226+CG227+CG228+CG229+CG230+CG233+CG237+CG243+CG245+CG246+CG247+CG250+CG261+CG265+CG277+CG282+CG283+CG284+CG285+CG289+CG293+CG294+CG295+CG301+CG303+CG309+CG311+CG314+CG315+CG317+CG318</f>
        <v>0</v>
      </c>
      <c r="CH12" s="105">
        <f>CH15+CH19+CH27+CH28+CH29+CH33+CH37+CH44+CH45+CH49+CH56+CH57+CH58+CH61+CH63+CH67+CH70+CH73+CH76+CH81+CH89+CH93+CH98+CH99+CH101+CH105+CH113+CH122+CH124+CH127+CH128+CH138+CH142+CH151+CH165+CH174+CH181+CH182+CH183+CH185+CH186+CH187+CH191+CH195+CH199+CH201+CH207+CH211+CH214+CH219+CH220+CH221+CH222+CH223+CH224+CH225+CH226+CH227+CH228+CH229+CH230+CH233+CH237+CH243+CH245+CH246+CH247+CH250+CH261+CH265+CH277+CH282+CH283+CH284+CH285+CH289+CH293+CH294+CH295+CH301+CH303+CH309+CH311+CH314+CH315+CH317+CH318</f>
        <v>0</v>
      </c>
      <c r="CI12" s="106"/>
      <c r="CJ12" s="105">
        <f>CJ15+CJ19+CJ27+CJ28+CJ29+CJ33+CJ37+CJ44+CJ45+CJ49+CJ56+CJ57+CJ58+CJ61+CJ63+CJ67+CJ70+CJ73+CJ76+CJ81+CJ89+CJ93+CJ98+CJ99+CJ101+CJ105+CJ113+CJ122+CJ124+CJ127+CJ128+CJ138+CJ142+CJ151+CJ165+CJ174+CJ181+CJ182+CJ183+CJ185+CJ186+CJ187+CJ191+CJ195+CJ199+CJ201+CJ207+CJ211+CJ214+CJ219+CJ220+CJ221+CJ222+CJ223+CJ224+CJ225+CJ226+CJ227+CJ228+CJ229+CJ230+CJ233+CJ237+CJ243+CJ245+CJ246+CJ247+CJ250+CJ261+CJ265+CJ277+CJ282+CJ283+CJ284+CJ285+CJ289+CJ293+CJ294+CJ295+CJ301+CJ303+CJ309+CJ311+CJ314+CJ315+CJ317+CJ318</f>
        <v>0</v>
      </c>
      <c r="CK12" s="105">
        <f>CK15+CK19+CK27+CK28+CK29+CK33+CK37+CK44+CK45+CK49+CK56+CK57+CK58+CK61+CK63+CK67+CK70+CK73+CK76+CK81+CK89+CK93+CK98+CK99+CK101+CK105+CK113+CK122+CK124+CK127+CK128+CK138+CK142+CK151+CK165+CK174+CK181+CK182+CK183+CK185+CK186+CK187+CK191+CK195+CK199+CK201+CK207+CK211+CK214+CK219+CK220+CK221+CK222+CK223+CK224+CK225+CK226+CK227+CK228+CK229+CK230+CK233+CK237+CK243+CK245+CK246+CK247+CK250+CK261+CK265+CK277+CK282+CK283+CK284+CK285+CK289+CK293+CK294+CK295+CK301+CK303+CK309+CK311+CK314+CK315+CK317+CK318</f>
        <v>0</v>
      </c>
      <c r="CL12" s="105">
        <f>CL15+CL19+CL27+CL28+CL29+CL33+CL37+CL44+CL45+CL49+CL56+CL57+CL58+CL61+CL63+CL67+CL70+CL73+CL76+CL81+CL89+CL93+CL98+CL99+CL101+CL105+CL113+CL122+CL124+CL127+CL128+CL138+CL142+CL151+CL165+CL174+CL181+CL182+CL183+CL185+CL186+CL187+CL191+CL195+CL199+CL201+CL207+CL211+CL214+CL219+CL220+CL221+CL222+CL223+CL224+CL225+CL226+CL227+CL228+CL229+CL230+CL233+CL237+CL243+CL245+CL246+CL247+CL250+CL261+CL265+CL277+CL282+CL283+CL284+CL285+CL289+CL293+CL294+CL295+CL301+CL303+CL309+CL311+CL314+CL315+CL317+CL318</f>
        <v>0</v>
      </c>
      <c r="CM12" s="106"/>
      <c r="CN12" s="105">
        <f>CN15+CN19+CN27+CN28+CN29+CN33+CN37+CN44+CN45+CN49+CN56+CN57+CN58+CN61+CN63+CN67+CN70+CN73+CN76+CN81+CN89+CN93+CN98+CN99+CN101+CN105+CN113+CN122+CN124+CN127+CN128+CN138+CN142+CN151+CN165+CN174+CN181+CN182+CN183+CN185+CN186+CN187+CN191+CN195+CN199+CN201+CN207+CN211+CN214+CN219+CN220+CN221+CN222+CN223+CN224+CN225+CN226+CN227+CN228+CN229+CN230+CN233+CN237+CN243+CN245+CN246+CN247+CN250+CN261+CN265+CN277+CN282+CN283+CN284+CN285+CN289+CN293+CN294+CN295+CN301+CN303+CN309+CN311+CN314+CN315+CN317+CN318</f>
        <v>0</v>
      </c>
      <c r="CO12" s="105">
        <f>CO15+CO19+CO27+CO28+CO29+CO33+CO37+CO44+CO45+CO49+CO56+CO57+CO58+CO61+CO63+CO67+CO70+CO73+CO76+CO81+CO89+CO93+CO98+CO99+CO101+CO105+CO113+CO122+CO124+CO127+CO128+CO138+CO142+CO151+CO165+CO174+CO181+CO182+CO183+CO185+CO186+CO187+CO191+CO195+CO199+CO201+CO207+CO211+CO214+CO219+CO220+CO221+CO222+CO223+CO224+CO225+CO226+CO227+CO228+CO229+CO230+CO233+CO237+CO243+CO245+CO246+CO247+CO250+CO261+CO265+CO277+CO282+CO283+CO284+CO285+CO289+CO293+CO294+CO295+CO301+CO303+CO309+CO311+CO314+CO315+CO317+CO318</f>
        <v>0</v>
      </c>
      <c r="CP12" s="105">
        <f>CP15+CP19+CP27+CP28+CP29+CP33+CP37+CP44+CP45+CP49+CP56+CP57+CP58+CP61+CP63+CP67+CP70+CP73+CP76+CP81+CP89+CP93+CP98+CP99+CP101+CP105+CP113+CP122+CP124+CP127+CP128+CP138+CP142+CP151+CP165+CP174+CP181+CP182+CP183+CP185+CP186+CP187+CP191+CP195+CP199+CP201+CP207+CP211+CP214+CP219+CP220+CP221+CP222+CP223+CP224+CP225+CP226+CP227+CP228+CP229+CP230+CP233+CP237+CP243+CP245+CP246+CP247+CP250+CP261+CP265+CP277+CP282+CP283+CP284+CP285+CP289+CP293+CP294+CP295+CP301+CP303+CP309+CP311+CP314+CP315+CP317+CP318</f>
        <v>0</v>
      </c>
      <c r="CQ12" s="105"/>
      <c r="CR12" s="106"/>
      <c r="CS12" s="106"/>
      <c r="CT12" s="106"/>
      <c r="CU12" s="106"/>
      <c r="CV12" s="106"/>
      <c r="CW12" s="106"/>
      <c r="CX12" s="106"/>
      <c r="CY12" s="106"/>
      <c r="CZ12" s="105">
        <f>CZ15+CZ19+CZ27+CZ28+CZ29+CZ33+CZ37+CZ44+CZ45+CZ49+CZ56+CZ57+CZ58+CZ61+CZ63+CZ67+CZ70+CZ73+CZ76+CZ81+CZ89+CZ93+CZ98+CZ99+CZ101+CZ105+CZ113+CZ122+CZ124+CZ127+CZ128+CZ138+CZ142+CZ151+CZ165+CZ174+CZ181+CZ182+CZ183+CZ185+CZ186+CZ187+CZ191+CZ195+CZ199+CZ201+CZ207+CZ211+CZ214+CZ219+CZ220+CZ221+CZ222+CZ223+CZ224+CZ225+CZ226+CZ227+CZ228+CZ229+CZ230+CZ233+CZ237+CZ243+CZ245+CZ246+CZ247+CZ250+CZ261+CZ265+CZ277+CZ282+CZ283+CZ284+CZ285+CZ289+CZ293+CZ294+CZ295+CZ301+CZ303+CZ309+CZ311+CZ314+CZ315+CZ317+CZ318</f>
        <v>0</v>
      </c>
      <c r="DA12" s="105">
        <f>DA15+DA19+DA27+DA28+DA29+DA33+DA37+DA44+DA45+DA49+DA56+DA57+DA58+DA61+DA63+DA67+DA70+DA73+DA76+DA81+DA89+DA93+DA98+DA99+DA101+DA105+DA113+DA122+DA124+DA127+DA128+DA138+DA142+DA151+DA165+DA174+DA181+DA182+DA183+DA185+DA186+DA187+DA191+DA195+DA199+DA201+DA207+DA211+DA214+DA219+DA220+DA221+DA222+DA223+DA224+DA225+DA226+DA227+DA228+DA229+DA230+DA233+DA237+DA243+DA245+DA246+DA247+DA250+DA261+DA265+DA277+DA282+DA283+DA284+DA285+DA289+DA293+DA294+DA295+DA301+DA303+DA309+DA311+DA314+DA315+DA317+DA318</f>
        <v>0</v>
      </c>
      <c r="DB12" s="105">
        <f>DB15+DB19+DB27+DB28+DB29+DB33+DB37+DB44+DB45+DB49+DB56+DB57+DB58+DB61+DB63+DB67+DB70+DB73+DB76+DB81+DB89+DB93+DB98+DB99+DB101+DB105+DB113+DB122+DB124+DB127+DB128+DB138+DB142+DB151+DB165+DB174+DB181+DB182+DB183+DB185+DB186+DB187+DB191+DB195+DB199+DB201+DB207+DB211+DB214+DB219+DB220+DB221+DB222+DB223+DB224+DB225+DB226+DB227+DB228+DB229+DB230+DB233+DB237+DB243+DB245+DB246+DB247+DB250+DB261+DB265+DB277+DB282+DB283+DB284+DB285+DB289+DB293+DB294+DB295+DB301+DB303+DB309+DB311+DB314+DB315+DB317+DB318</f>
        <v>0</v>
      </c>
      <c r="DC12" s="106"/>
      <c r="DD12" s="105">
        <f>DD15+DD19+DD27+DD28+DD29+DD33+DD37+DD44+DD45+DD49+DD56+DD57+DD58+DD61+DD63+DD67+DD70+DD73+DD76+DD81+DD89+DD93+DD98+DD99+DD101+DD105+DD113+DD122+DD124+DD127+DD128+DD138+DD142+DD151+DD165+DD174+DD181+DD182+DD183+DD185+DD186+DD187+DD191+DD195+DD199+DD201+DD207+DD211+DD214+DD219+DD220+DD221+DD222+DD223+DD224+DD225+DD226+DD227+DD228+DD229+DD230+DD233+DD237+DD243+DD245+DD246+DD247+DD250+DD261+DD265+DD277+DD282+DD283+DD284+DD285+DD289+DD293+DD294+DD295+DD301+DD303+DD309+DD311+DD314+DD315+DD317+DD318</f>
        <v>0</v>
      </c>
      <c r="DE12" s="105">
        <f>DE15+DE19+DE27+DE28+DE29+DE33+DE37+DE44+DE45+DE49+DE56+DE57+DE58+DE61+DE63+DE67+DE70+DE73+DE76+DE81+DE89+DE93+DE98+DE99+DE101+DE105+DE113+DE122+DE124+DE127+DE128+DE138+DE142+DE151+DE165+DE174+DE181+DE182+DE183+DE185+DE186+DE187+DE191+DE195+DE199+DE201+DE207+DE211+DE214+DE219+DE220+DE221+DE222+DE223+DE224+DE225+DE226+DE227+DE228+DE229+DE230+DE233+DE237+DE243+DE245+DE246+DE247+DE250+DE261+DE265+DE277+DE282+DE283+DE284+DE285+DE289+DE293+DE294+DE295+DE301+DE303+DE309+DE311+DE314+DE315+DE317+DE318</f>
        <v>0</v>
      </c>
      <c r="DF12" s="105">
        <f>DF15+DF19+DF27+DF28+DF29+DF33+DF37+DF44+DF45+DF49+DF56+DF57+DF58+DF61+DF63+DF67+DF70+DF73+DF76+DF81+DF89+DF93+DF98+DF99+DF101+DF105+DF113+DF122+DF124+DF127+DF128+DF138+DF142+DF151+DF165+DF174+DF181+DF182+DF183+DF185+DF186+DF187+DF191+DF195+DF199+DF201+DF207+DF211+DF214+DF219+DF220+DF221+DF222+DF223+DF224+DF225+DF226+DF227+DF228+DF229+DF230+DF233+DF237+DF243+DF245+DF246+DF247+DF250+DF261+DF265+DF277+DF282+DF283+DF284+DF285+DF289+DF293+DF294+DF295+DF301+DF303+DF309+DF311+DF314+DF315+DF317+DF318</f>
        <v>0</v>
      </c>
      <c r="DG12" s="106"/>
      <c r="DH12" s="105">
        <f>DH15+DH19+DH27+DH28+DH29+DH33+DH37+DH44+DH45+DH49+DH56+DH57+DH58+DH61+DH63+DH67+DH70+DH73+DH76+DH81+DH82+DH83+DH89+DH93+DH98+DH99+DH101+DH105+DH113+DH115+DH119+DH122+DH124+DH127+DH128+DH130+DH138+DH142+DH151+DH165+DH174+DH181+DH182+DH183+DH185+DH186+DH187+DH191+DH192+DH195+DH199+DH201+DH207+DH211+DH214+DH219+DH220+DH221+DH222+DH223+DH224+DH225+DH226+DH227+DH228+DH229+DH230+DH233+DH237+DH240+DH243+DH245+DH246+DH247+DH250+DH261+DH265+DH276+DH277+DH282+DH283+DH284+DH285+DH289+DH293+DH294+DH295+DH301+DH303+DH309+DH311+DH314+DH315+DH317+DH318</f>
        <v>185000</v>
      </c>
      <c r="DI12" s="105">
        <f>DI15+DI19+DI27+DI28+DI29+DI33+DI37+DI44+DI45+DI49+DI56+DI57+DI58+DI61+DI63+DI67+DI70+DI73+DI76+DI81+DI82+DI83+DI89+DI93+DI98+DI99+DI101+DI105+DI113+DI115+DI119+DI122+DI124+DI127+DI128+DI130+DI138+DI142+DI151+DI165+DI174+DI181+DI182+DI183+DI185+DI186+DI187+DI191+DI192+DI195+DI199+DI201+DI207+DI211+DI214+DI219+DI220+DI221+DI222+DI223+DI224+DI225+DI226+DI227+DI228+DI229+DI230+DI233+DI237+DI240+DI243+DI245+DI246+DI247+DI250+DI261+DI265+DI276+DI277+DI282+DI283+DI284+DI285+DI289+DI293+DI294+DI295+DI301+DI303+DI309+DI311+DI314+DI315+DI317+DI318</f>
        <v>185000</v>
      </c>
      <c r="DJ12" s="105">
        <f>DJ15+DJ19+DJ27+DJ28+DJ29+DJ33+DJ37+DJ44+DJ45+DJ49+DJ56+DJ57+DJ58+DJ61+DJ63+DJ67+DJ70+DJ73+DJ76+DJ81+DJ82+DJ83+DJ89+DJ93+DJ98+DJ99+DJ101+DJ105+DJ113+DJ115+DJ119+DJ122+DJ124+DJ127+DJ128+DJ130+DJ138+DJ142+DJ151+DJ165+DJ174+DJ181+DJ182+DJ183+DJ185+DJ186+DJ187+DJ191+DJ192+DJ195+DJ199+DJ201+DJ207+DJ211+DJ214+DJ219+DJ220+DJ221+DJ222+DJ223+DJ224+DJ225+DJ226+DJ227+DJ228+DJ229+DJ230+DJ233+DJ237+DJ240+DJ243+DJ245+DJ246+DJ247+DJ250+DJ261+DJ265+DJ276+DJ277+DJ282+DJ283+DJ284+DJ285+DJ289+DJ293+DJ294+DJ295+DJ301+DJ303+DJ309+DJ311+DJ314+DJ315+DJ317+DJ318</f>
        <v>1292.44461</v>
      </c>
      <c r="DK12" s="105">
        <f>DJ12/DI12*100</f>
        <v>0.69861870810810811</v>
      </c>
      <c r="DL12" s="105"/>
      <c r="DM12" s="105">
        <f>DM15+DM19+DM27+DM28+DM29+DM33+DM37+DM44+DM45+DM49+DM56+DM57+DM58+DM61+DM63+DM67+DM70+DM73+DM76+DM81+DM89+DM93+DM98+DM99+DM101+DM105+DM113+DM115+DM119+DM122+DM124+DM127+DM128+DM130+DM138+DM142+DM151+DM165+DM174+DM181+DM182+DM183+DM185+DM186+DM187+DM191+DM195+DM199+DM201+DM207+DM211+DM214+DM219+DM220+DM221+DM222+DM223+DM224+DM225+DM226+DM227+DM228+DM229+DM230+DM233+DM237+DM243+DM245+DM246+DM247+DM250+DM261+DM265+DM276+DM277+DM282+DM283+DM284+DM285+DM289+DM293+DM294+DM295+DM301+DM303+DM309+DM311+DM314+DM315+DM317+DM318</f>
        <v>0</v>
      </c>
      <c r="DN12" s="105">
        <f>DN15+DN19+DN27+DN28+DN29+DN33+DN37+DN44+DN45+DN49+DN56+DN57+DN58+DN61+DN63+DN67+DN70+DN73+DN76+DN81+DN89+DN93+DN98+DN99+DN101+DN105+DN113+DN115+DN119+DN122+DN124+DN127+DN128+DN130+DN138+DN142+DN151+DN165+DN174+DN181+DN182+DN183+DN185+DN186+DN187+DN191+DN195+DN199+DN201+DN207+DN211+DN214+DN219+DN220+DN221+DN222+DN223+DN224+DN225+DN226+DN227+DN228+DN229+DN230+DN233+DN237+DN243+DN245+DN246+DN247+DN250+DN261+DN265+DN276+DN277+DN282+DN283+DN284+DN285+DN289+DN293+DN294+DN295+DN301+DN303+DN309+DN311+DN314+DN315+DN317+DN318</f>
        <v>0</v>
      </c>
      <c r="DO12" s="105"/>
      <c r="DP12" s="105">
        <f>DP15+DP19+DP27+DP28+DP29+DP33+DP37+DP44+DP45+DP49+DP56+DP57+DP58+DP61+DP63+DP67+DP70+DP73+DP76+DP81+DP89+DP93+DP98+DP99+DP101+DP105+DP113+DP115+DP119+DP122+DP124+DP127+DP128+DP130+DP138+DP142+DP151+DP165+DP174+DP181+DP182+DP183+DP185+DP186+DP187+DP191+DP195+DP199+DP201+DP207+DP211+DP214+DP219+DP220+DP221+DP222+DP223+DP224+DP225+DP226+DP227+DP228+DP229+DP230+DP233+DP237+DP243+DP245+DP246+DP247+DP250+DP261+DP265+DP276+DP277+DP282+DP283+DP284+DP285+DP289+DP293+DP294+DP295+DP301+DP303+DP309+DP311+DP314+DP315+DP317+DP318</f>
        <v>0</v>
      </c>
      <c r="DQ12" s="105">
        <f>DQ15+DQ19+DQ27+DQ28+DQ29+DQ33+DQ37+DQ44+DQ45+DQ49+DQ56+DQ57+DQ58+DQ61+DQ63+DQ67+DQ70+DQ73+DQ76+DQ81+DQ89+DQ93+DQ98+DQ99+DQ101+DQ105+DQ113+DQ115+DQ119+DQ122+DQ124+DQ127+DQ128+DQ130+DQ138+DQ142+DQ151+DQ165+DQ174+DQ181+DQ182+DQ183+DQ185+DQ186+DQ187+DQ191+DQ195+DQ199+DQ201+DQ207+DQ211+DQ214+DQ219+DQ220+DQ221+DQ222+DQ223+DQ224+DQ225+DQ226+DQ227+DQ228+DQ229+DQ230+DQ233+DQ237+DQ243+DQ245+DQ246+DQ247+DQ250+DQ261+DQ265+DQ276+DQ277+DQ282+DQ283+DQ284+DQ285+DQ289+DQ293+DQ294+DQ295+DQ301+DQ303+DQ309+DQ311+DQ314+DQ315+DQ317+DQ318</f>
        <v>0</v>
      </c>
      <c r="DR12" s="105">
        <f>DR15+DR19+DR27+DR28+DR29+DR33+DR37+DR44+DR45+DR49+DR56+DR57+DR58+DR61+DR63+DR67+DR70+DR73+DR76+DR81+DR89+DR93+DR98+DR99+DR101+DR105+DR113+DR115+DR119+DR122+DR124+DR127+DR128+DR130+DR138+DR142+DR151+DR165+DR174+DR181+DR182+DR183+DR185+DR186+DR187+DR191+DR195+DR199+DR201+DR207+DR211+DR214+DR219+DR220+DR221+DR222+DR223+DR224+DR225+DR226+DR227+DR228+DR229+DR230+DR233+DR237+DR243+DR245+DR246+DR247+DR250+DR261+DR265+DR276+DR277+DR282+DR283+DR284+DR285+DR289+DR293+DR294+DR295+DR301+DR303+DR309+DR311+DR314+DR315+DR317+DR318</f>
        <v>0</v>
      </c>
      <c r="DS12" s="105"/>
      <c r="DT12" s="105"/>
      <c r="DU12" s="105">
        <f>DU15+DU19+DU27+DU28+DU29+DU33+DU37+DU44+DU45+DU49+DU56+DU57+DU58+DU61+DU63+DU67+DU70+DU73+DU76+DU81+DU89+DU93+DU98+DU99+DU101+DU105+DU113+DU115+DU119+DU122+DU124+DU127+DU128+DU130+DU138+DU142+DU151+DU165+DU174+DU181+DU182+DU183+DU185+DU186+DU187+DU191+DU195+DU199+DU201+DU207+DU211+DU214+DU219+DU220+DU221+DU222+DU223+DU224+DU225+DU226+DU227+DU228+DU229+DU230+DU233+DU237+DU243+DU245+DU246+DU247+DU250+DU261+DU265+DU276+DU277+DU282+DU283+DU284+DU285+DU289+DU293+DU294+DU295+DU301+DU303+DU309+DU311+DU314+DU315+DU317+DU318</f>
        <v>0</v>
      </c>
      <c r="DV12" s="105">
        <f>DV15+DV19+DV27+DV28+DV29+DV33+DV37+DV44+DV45+DV49+DV56+DV57+DV58+DV61+DV63+DV67+DV70+DV73+DV76+DV81+DV89+DV93+DV98+DV99+DV101+DV105+DV113+DV115+DV119+DV122+DV124+DV127+DV128+DV130+DV138+DV142+DV151+DV165+DV174+DV181+DV182+DV183+DV185+DV186+DV187+DV191+DV195+DV199+DV201+DV207+DV211+DV214+DV219+DV220+DV221+DV222+DV223+DV224+DV225+DV226+DV227+DV228+DV229+DV230+DV233+DV237+DV243+DV245+DV246+DV247+DV250+DV261+DV265+DV276+DV277+DV282+DV283+DV284+DV285+DV289+DV293+DV294+DV295+DV301+DV303+DV309+DV311+DV314+DV315+DV317+DV318</f>
        <v>0</v>
      </c>
      <c r="DW12" s="105"/>
      <c r="DX12" s="105">
        <f>DX15+DX19+DX27+DX28+DX29+DX33+DX37+DX44+DX45+DX49+DX56+DX57+DX58+DX61+DX63+DX67+DX70+DX73+DX76+DX81+DX89+DX93+DX98+DX99+DX101+DX105+DX113+DX115+DX119+DX122+DX124+DX127+DX128+DX130+DX138+DX142+DX151+DX165+DX174+DX181+DX182+DX183+DX185+DX186+DX187+DX191+DX195+DX199+DX201+DX207+DX211+DX214+DX219+DX220+DX221+DX222+DX223+DX224+DX225+DX226+DX227+DX228+DX229+DX230+DX233+DX237+DX243+DX245+DX246+DX247+DX250+DX261+DX265+DX276+DX277+DX282+DX283+DX284+DX285+DX289+DX293+DX294+DX295+DX301+DX303+DX309+DX311+DX314+DX315+DX317+DX318</f>
        <v>0</v>
      </c>
      <c r="DY12" s="105">
        <f>DY15+DY19+DY27+DY28+DY29+DY33+DY37+DY44+DY45+DY49+DY56+DY57+DY58+DY61+DY63+DY67+DY70+DY73+DY76+DY81+DY89+DY93+DY98+DY99+DY101+DY105+DY113+DY115+DY119+DY122+DY124+DY127+DY128+DY130+DY138+DY142+DY151+DY165+DY174+DY181+DY182+DY183+DY185+DY186+DY187+DY191+DY195+DY199+DY201+DY207+DY211+DY214+DY219+DY220+DY221+DY222+DY223+DY224+DY225+DY226+DY227+DY228+DY229+DY230+DY233+DY237+DY243+DY245+DY246+DY247+DY250+DY261+DY265+DY276+DY277+DY282+DY283+DY284+DY285+DY289+DY293+DY294+DY295+DY301+DY303+DY309+DY311+DY314+DY315+DY317+DY318</f>
        <v>0</v>
      </c>
      <c r="DZ12" s="105">
        <f>DZ15+DZ19+DZ27+DZ28+DZ29+DZ33+DZ37+DZ44+DZ45+DZ49+DZ56+DZ57+DZ58+DZ61+DZ63+DZ67+DZ70+DZ73+DZ76+DZ81+DZ89+DZ93+DZ98+DZ99+DZ101+DZ105+DZ113+DZ115+DZ119+DZ122+DZ124+DZ127+DZ128+DZ130+DZ138+DZ142+DZ151+DZ165+DZ174+DZ181+DZ182+DZ183+DZ185+DZ186+DZ187+DZ191+DZ195+DZ199+DZ201+DZ207+DZ211+DZ214+DZ219+DZ220+DZ221+DZ222+DZ223+DZ224+DZ225+DZ226+DZ227+DZ228+DZ229+DZ230+DZ233+DZ237+DZ243+DZ245+DZ246+DZ247+DZ250+DZ261+DZ265+DZ276+DZ277+DZ282+DZ283+DZ284+DZ285+DZ289+DZ293+DZ294+DZ295+DZ301+DZ303+DZ309+DZ311+DZ314+DZ315+DZ317+DZ318</f>
        <v>0</v>
      </c>
      <c r="EA12" s="105"/>
      <c r="EB12" s="105">
        <f>EB15+EB19+EB27+EB28+EB29+EB33+EB37+EB44+EB45+EB49+EB56+EB57+EB58+EB61+EB63+EB67+EB70+EB73+EB76+EB81+EB89+EB93+EB98+EB99+EB101+EB105+EB113+EB115+EB119+EB122+EB124+EB127+EB128+EB130+EB138+EB142+EB151+EB165+EB174+EB181+EB182+EB183+EB185+EB186+EB187+EB191+EB195+EB199+EB201+EB207+EB211+EB214+EB219+EB220+EB221+EB222+EB223+EB224+EB225+EB226+EB227+EB228+EB229+EB230+EB233+EB237+EB243+EB245+EB246+EB247+EB250+EB261+EB265+EB276+EB277+EB282+EB283+EB284+EB285+EB289+EB293+EB294+EB295+EB301+EB303+EB309+EB311+EB314+EB315+EB317+EB318</f>
        <v>0</v>
      </c>
      <c r="EC12" s="105">
        <f>EC15+EC19+EC27+EC28+EC29+EC33+EC37+EC44+EC45+EC49+EC56+EC57+EC58+EC61+EC63+EC67+EC70+EC73+EC76+EC81+EC89+EC93+EC98+EC99+EC101+EC105+EC113+EC115+EC119+EC122+EC124+EC127+EC128+EC130+EC138+EC142+EC151+EC165+EC174+EC181+EC182+EC183+EC185+EC186+EC187+EC191+EC195+EC199+EC201+EC207+EC211+EC214+EC219+EC220+EC221+EC222+EC223+EC224+EC225+EC226+EC227+EC228+EC229+EC230+EC233+EC237+EC243+EC245+EC246+EC247+EC250+EC261+EC265+EC276+EC277+EC282+EC283+EC284+EC285+EC289+EC293+EC294+EC295+EC301+EC303+EC309+EC311+EC314+EC315+EC317+EC318</f>
        <v>0</v>
      </c>
      <c r="ED12" s="105">
        <f>ED15+ED19+ED27+ED28+ED29+ED33+ED37+ED44+ED45+ED49+ED56+ED57+ED58+ED61+ED63+ED67+ED70+ED73+ED76+ED81+ED89+ED93+ED98+ED99+ED101+ED105+ED113+ED115+ED119+ED122+ED124+ED127+ED128+ED130+ED138+ED142+ED151+ED165+ED174+ED181+ED182+ED183+ED185+ED186+ED187+ED191+ED195+ED199+ED201+ED207+ED211+ED214+ED219+ED220+ED221+ED222+ED223+ED224+ED225+ED226+ED227+ED228+ED229+ED230+ED233+ED237+ED243+ED245+ED246+ED247+ED250+ED261+ED265+ED276+ED277+ED282+ED283+ED284+ED285+ED289+ED293+ED294+ED295+ED301+ED303+ED309+ED311+ED314+ED315+ED317+ED318</f>
        <v>0</v>
      </c>
      <c r="EE12" s="105"/>
      <c r="EF12" s="105">
        <f>EF15+EF19+EF27+EF28+EF29+EF33+EF37+EF44+EF45+EF46+EF49+EF56+EF57+EF58+EF61+EF63+EF67+EF70+EF73+EF76+EF81+EF89+EF93+EF98+EF99+EF101+EF105+EF113+EF115+EF119+EF122+EF124+EF127+EF128+EF130+EF138+EF142+EF151+EF165+EF174+EF181+EF182+EF183+EF185+EF186+EF187+EF191+EF195+EF199+EF201+EF207+EF211+EF214+EF219+EF220+EF221+EF222+EF223+EF224+EF225+EF226+EF227+EF228+EF229+EF230+EF233+EF237+EF243+EF245+EF246+EF247+EF250+EF261+EF265+EF276+EF277+EF282+EF283+EF284+EF285+EF289+EF293+EF294+EF295+EF301+EF303+EF309+EF311+EF314+EF315+EF317+EF318</f>
        <v>29729.506000000001</v>
      </c>
      <c r="EG12" s="105">
        <f>EG15+EG19+EG27+EG28+EG29+EG33+EG37+EG44+EG45+EG46+EG49+EG56+EG57+EG58+EG61+EG63+EG67+EG70+EG73+EG76+EG81+EG89+EG93+EG98+EG99+EG101+EG105+EG113+EG115+EG119+EG122+EG124+EG127+EG128+EG130+EG138+EG142+EG151+EG165+EG174+EG181+EG182+EG183+EG185+EG186+EG187+EG191+EG195+EG199+EG201+EG207+EG211+EG214+EG219+EG220+EG221+EG222+EG223+EG224+EG225+EG226+EG227+EG228+EG229+EG230+EG233+EG237+EG243+EG245+EG246+EG247+EG250+EG261+EG265+EG276+EG277+EG282+EG283+EG284+EG285+EG289+EG293+EG294+EG295+EG301+EG303+EG309+EG311+EG314+EG315+EG317+EG318</f>
        <v>29729.506000000001</v>
      </c>
      <c r="EH12" s="105">
        <f>EH15+EH19+EH27+EH28+EH29+EH33+EH37+EH44+EH45+EH49+EH56+EH57+EH58+EH61+EH63+EH67+EH70+EH73+EH76+EH81+EH89+EH93+EH98+EH99+EH101+EH105+EH113+EH115+EH119+EH122+EH124+EH127+EH128+EH130+EH138+EH142+EH151+EH165+EH174+EH181+EH182+EH183+EH185+EH186+EH187+EH191+EH195+EH199+EH201+EH207+EH211+EH214+EH219+EH220+EH221+EH222+EH223+EH224+EH225+EH226+EH227+EH228+EH229+EH230+EH233+EH237+EH243+EH245+EH246+EH247+EH250+EH261+EH265+EH276+EH277+EH282+EH283+EH284+EH285+EH289+EH293+EH294+EH295+EH301+EH303+EH309+EH311+EH314+EH315+EH317+EH318</f>
        <v>25269.9951</v>
      </c>
      <c r="EI12" s="105">
        <f t="shared" ref="EI12" si="50">EH12/EG12*100</f>
        <v>84.999714088757472</v>
      </c>
      <c r="EJ12" s="105">
        <f>EJ15+EJ19+EJ27+EJ28+EJ29+EJ33+EJ37+EJ44+EJ45+EJ49+EJ56+EJ57+EJ58+EJ61+EJ63+EJ67+EJ70+EJ73+EJ76+EJ81+EJ89+EJ93+EJ98+EJ99+EJ101+EJ105+EJ113+EJ115+EJ119+EJ122+EJ124+EJ127+EJ128+EJ130+EJ138+EJ142+EJ151+EJ165+EJ174+EJ181+EJ182+EJ183+EJ185+EJ186+EJ187+EJ191+EJ195+EJ199+EJ201+EJ207+EJ211+EJ214+EJ219+EJ220+EJ221+EJ222+EJ223+EJ224+EJ225+EJ226+EJ227+EJ228+EJ229+EJ230+EJ233+EJ237+EJ243+EJ245+EJ246+EJ247+EJ250+EJ261+EJ265+EJ276+EJ277+EJ282+EJ283+EJ284+EJ285+EJ289+EJ293+EJ294+EJ295+EJ301+EJ303+EJ309+EJ311+EJ314+EJ315+EJ317+EJ318</f>
        <v>80000</v>
      </c>
      <c r="EK12" s="105">
        <f>EK15+EK19+EK27+EK28+EK29+EK33+EK37+EK44+EK45+EK49+EK56+EK57+EK58+EK61+EK63+EK67+EK70+EK73+EK76+EK81+EK89+EK93+EK98+EK99+EK101+EK105+EK113+EK115+EK119+EK122+EK124+EK127+EK128+EK130+EK138+EK142+EK151+EK165+EK174+EK181+EK182+EK183+EK185+EK186+EK187+EK191+EK195+EK199+EK201+EK207+EK211+EK214+EK219+EK220+EK221+EK222+EK223+EK224+EK225+EK226+EK227+EK228+EK229+EK230+EK233+EK237+EK243+EK245+EK246+EK247+EK250+EK261+EK265+EK276+EK277+EK282+EK283+EK284+EK285+EK289+EK293+EK294+EK295+EK301+EK303+EK309+EK311+EK314+EK315+EK317+EK318</f>
        <v>80000</v>
      </c>
      <c r="EL12" s="105">
        <f>EL15+EL19+EL27+EL28+EL29+EL33+EL37+EL44+EL45+EL49+EL56+EL57+EL58+EL61+EL63+EL67+EL70+EL73+EL76+EL81+EL89+EL93+EL98+EL99+EL101+EL105+EL113+EL115+EL119+EL122+EL124+EL127+EL128+EL130+EL138+EL142+EL151+EL165+EL174+EL181+EL182+EL183+EL185+EL186+EL187+EL191+EL195+EL199+EL201+EL207+EL211+EL214+EL219+EL220+EL221+EL222+EL223+EL224+EL225+EL226+EL227+EL228+EL229+EL230+EL233+EL237+EL243+EL245+EL246+EL247+EL250+EL261+EL265+EL276+EL277+EL282+EL283+EL284+EL285+EL289+EL293+EL294+EL295+EL301+EL303+EL309+EL311+EL314+EL315+EL317+EL318</f>
        <v>14633.97573</v>
      </c>
      <c r="EM12" s="105">
        <f t="shared" ref="EM12" si="51">EL12/EK12*100</f>
        <v>18.2924696625</v>
      </c>
      <c r="EN12" s="105"/>
      <c r="EO12" s="105">
        <f>EO15+EO19+EO27+EO28+EO29+EO33+EO37+EO44+EO45+EO49+EO56+EO57+EO58+EO61+EO63+EO67+EO70+EO73+EO76+EO81+EO89+EO93+EO98+EO99+EO101+EO105+EO113+EO115+EO119+EO122+EO124+EO127+EO128+EO130+EO138+EO142+EO151+EO165+EO174+EO181+EO182+EO183+EO185+EO186+EO187+EO191+EO195+EO199+EO201+EO207+EO211+EO214+EO219+EO220+EO221+EO222+EO223+EO224+EO225+EO226+EO227+EO228+EO229+EO230+EO233+EO237+EO243+EO245+EO246+EO247+EO250+EO261+EO265+EO276+EO277+EO282+EO283+EO284+EO285+EO289+EO293+EO294+EO295+EO301+EO303+EO309+EO311+EO314+EO315+EO317+EO318</f>
        <v>0</v>
      </c>
      <c r="EP12" s="105">
        <f>EP15+EP19+EP27+EP28+EP29+EP33+EP37+EP44+EP45+EP49+EP56+EP57+EP58+EP61+EP63+EP67+EP70+EP73+EP76+EP81+EP89+EP93+EP98+EP99+EP101+EP105+EP113+EP115+EP119+EP122+EP124+EP127+EP128+EP130+EP138+EP142+EP151+EP165+EP174+EP181+EP182+EP183+EP185+EP186+EP187+EP191+EP195+EP199+EP201+EP207+EP211+EP214+EP219+EP220+EP221+EP222+EP223+EP224+EP225+EP226+EP227+EP228+EP229+EP230+EP233+EP237+EP243+EP245+EP246+EP247+EP250+EP261+EP265+EP276+EP277+EP282+EP283+EP284+EP285+EP289+EP293+EP294+EP295+EP301+EP303+EP309+EP311+EP314+EP315+EP317+EP318</f>
        <v>0</v>
      </c>
      <c r="EQ12" s="105"/>
      <c r="ER12" s="105">
        <f>ER15+ER19+ER27+ER28+ER29+ER33+ER37+ER44+ER45+ER49+ER56+ER57+ER58+ER61+ER63+ER67+ER70+ER73+ER76+ER81+ER89+ER93+ER98+ER99+ER101+ER105+ER113+ER115+ER119+ER122+ER124+ER127+ER128+ER130+ER138+ER142+ER151+ER165+ER174+ER181+ER182+ER183+ER185+ER186+ER187+ER191+ER195+ER199+ER201+ER207+ER211+ER214+ER219+ER220+ER221+ER222+ER223+ER224+ER225+ER226+ER227+ER228+ER229+ER230+ER233+ER237+ER243+ER245+ER246+ER247+ER250+ER261+ER265+ER276+ER277+ER282+ER283+ER284+ER285+ER289+ER293+ER294+ER295+ER301+ER303+ER309+ER311+ER314+ER315+ER317+ER318</f>
        <v>0</v>
      </c>
      <c r="ES12" s="105">
        <f>ES15+ES19+ES27+ES28+ES29+ES33+ES37+ES44+ES45+ES49+ES56+ES57+ES58+ES61+ES63+ES67+ES70+ES73+ES76+ES81+ES89+ES93+ES98+ES99+ES101+ES105+ES113+ES115+ES119+ES122+ES124+ES127+ES128+ES130+ES138+ES142+ES151+ES165+ES174+ES181+ES182+ES183+ES185+ES186+ES187+ES191+ES195+ES199+ES201+ES207+ES211+ES214+ES219+ES220+ES221+ES222+ES223+ES224+ES225+ES226+ES227+ES228+ES229+ES230+ES233+ES237+ES243+ES245+ES246+ES247+ES250+ES261+ES265+ES276+ES277+ES282+ES283+ES284+ES285+ES289+ES293+ES294+ES295+ES301+ES303+ES309+ES311+ES314+ES315+ES317+ES318</f>
        <v>0</v>
      </c>
      <c r="ET12" s="105">
        <f>ET15+ET19+ET27+ET28+ET29+ET33+ET37+ET44+ET45+ET49+ET56+ET57+ET58+ET61+ET63+ET67+ET70+ET73+ET76+ET81+ET89+ET93+ET98+ET99+ET101+ET105+ET113+ET115+ET119+ET122+ET124+ET127+ET128+ET130+ET138+ET142+ET151+ET165+ET174+ET181+ET182+ET183+ET185+ET186+ET187+ET191+ET195+ET199+ET201+ET207+ET211+ET214+ET219+ET220+ET221+ET222+ET223+ET224+ET225+ET226+ET227+ET228+ET229+ET230+ET233+ET237+ET243+ET245+ET246+ET247+ET250+ET261+ET265+ET276+ET277+ET282+ET283+ET284+ET285+ET289+ET293+ET294+ET295+ET301+ET303+ET309+ET311+ET314+ET315+ET317+ET318</f>
        <v>0</v>
      </c>
      <c r="EU12" s="105"/>
      <c r="EV12" s="105"/>
      <c r="EW12" s="105">
        <f>EW15+EW19+EW27+EW28+EW29+EW32+EW33+EW37+EW44+EW45+EW49+EW56+EW57+EW58+EW61+EW63+EW67+EW70+EW73+EW76+EW81+EW89+EW93+EW98+EW99+EW101+EW105+EW113+EW115+EW119+EW122+EW124+EW127+EW128+EW130+EW138+EW142+EW151+EW165+EW174+EW181+EW182+EW183+EW185+EW186+EW187+EW191+EW195+EW199+EW201+EW207+EW211+EW214+EW219+EW220+EW221+EW222+EW223+EW224+EW225+EW226+EW227+EW228+EW229+EW230+EW233+EW237+EW243+EW245+EW246+EW247+EW250+EW261+EW265+EW276+EW277+EW282+EW283+EW284+EW285+EW289+EW293+EW294+EW295+EW301+EW303+EW309+EW311+EW314+EW315+EW317+EW318</f>
        <v>0</v>
      </c>
      <c r="EX12" s="105">
        <f>EX15+EX19+EX27+EX28+EX29+EX32+EX33+EX37+EX44+EX45+EX49+EX56+EX57+EX58+EX61+EX63+EX67+EX70+EX73+EX76+EX81+EX89+EX93+EX98+EX99+EX101+EX105+EX113+EX115+EX119+EX122+EX124+EX127+EX128+EX130+EX138+EX142+EX151+EX165+EX174+EX181+EX182+EX183+EX185+EX186+EX187+EX191+EX195+EX199+EX201+EX207+EX211+EX214+EX219+EX220+EX221+EX222+EX223+EX224+EX225+EX226+EX227+EX228+EX229+EX230+EX233+EX237+EX243+EX245+EX246+EX247+EX250+EX261+EX265+EX276+EX277+EX282+EX283+EX284+EX285+EX289+EX293+EX294+EX295+EX301+EX303+EX309+EX311+EX314+EX315+EX317+EX318</f>
        <v>0</v>
      </c>
      <c r="EY12" s="105"/>
      <c r="EZ12" s="106"/>
      <c r="FA12" s="106">
        <f>FA15+FA19+FA27+FA28+FA29+FA33+FA37+FA44+FA45+FA49+FA56+FA57+FA58+FA61+FA63+FA67+FA70+FA73+FA76+FA81+FA89+FA93+FA98+FA99+FA101+FA105+FA113+FA122+FA124+FA127+FA128+FA138+FA142+FA151+FA165+FA174+FA181+FA182+FA183+FA185+FA186+FA187+FA191+FA195+FA199+FA201+FA207+FA211+FA214+FA219+FA220+FA221+FA222+FA223+FA224+FA225+FA226+FA227+FA228+FA229+FA230+FA233+FA237+FA243+FA245+FA246+FA247+FA250+FA261+FA265+FA277+FA282+FA283+FA284+FA285+FA289+FA293+FA294+FA295+FA301+FA303+FA309+FA311+FA314+FA315+FA317+FA318</f>
        <v>0</v>
      </c>
      <c r="FB12" s="106">
        <f>FB15+FB19+FB27+FB28+FB29+FB33+FB37+FB44+FB45+FB49+FB56+FB57+FB58+FB61+FB63+FB67+FB70+FB73+FB76+FB81+FB89+FB93+FB98+FB99+FB101+FB105+FB113+FB122+FB124+FB127+FB128+FB138+FB142+FB151+FB165+FB174+FB181+FB182+FB183+FB185+FB186+FB187+FB191+FB195+FB199+FB201+FB207+FB211+FB214+FB219+FB220+FB221+FB222+FB223+FB224+FB225+FB226+FB227+FB228+FB229+FB230+FB233+FB237+FB243+FB245+FB246+FB247+FB250+FB261+FB265+FB277+FB282+FB283+FB284+FB285+FB289+FB293+FB294+FB295+FB301+FB303+FB309+FB311+FB314+FB315+FB317+FB318</f>
        <v>0</v>
      </c>
      <c r="FC12" s="107"/>
      <c r="FD12" s="106"/>
      <c r="FE12" s="106">
        <f>FE15+FE19+FE27+FE28+FE29+FE33+FE37+FE44+FE45+FE49+FE56+FE57+FE58+FE61+FE63+FE67+FE70+FE73+FE76+FE81+FE89+FE93+FE98+FE99+FE101+FE105+FE113+FE122+FE124+FE127+FE128+FE138+FE142+FE151+FE165+FE174+FE181+FE182+FE183+FE185+FE186+FE187+FE191+FE195+FE199+FE201+FE207+FE211+FE214+FE219+FE220+FE221+FE222+FE223+FE224+FE225+FE226+FE227+FE228+FE229+FE230+FE233+FE237+FE243+FE245+FE246+FE247+FE250+FE261+FE265+FE277+FE282+FE283+FE284+FE285+FE289+FE293+FE294+FE295+FE301+FE303+FE309+FE311+FE314+FE315+FE317+FE318</f>
        <v>0</v>
      </c>
      <c r="FF12" s="106">
        <f>FF15+FF19+FF27+FF28+FF29+FF33+FF37+FF44+FF45+FF49+FF56+FF57+FF58+FF61+FF63+FF67+FF70+FF73+FF76+FF81+FF89+FF93+FF98+FF99+FF101+FF105+FF113+FF122+FF124+FF127+FF128+FF138+FF142+FF151+FF165+FF174+FF181+FF182+FF183+FF185+FF186+FF187+FF191+FF195+FF199+FF201+FF207+FF211+FF214+FF219+FF220+FF221+FF222+FF223+FF224+FF225+FF226+FF227+FF228+FF229+FF230+FF233+FF237+FF243+FF245+FF246+FF247+FF250+FF261+FF265+FF277+FF282+FF283+FF284+FF285+FF289+FF293+FF294+FF295+FF301+FF303+FF309+FF311+FF314+FF315+FF317+FF318</f>
        <v>0</v>
      </c>
      <c r="FG12" s="107"/>
      <c r="FH12" s="106"/>
      <c r="FI12" s="106">
        <f>FI15+FI19+FI27+FI28+FI29+FI33+FI37+FI44+FI45+FI49+FI56+FI57+FI58+FI61+FI63+FI67+FI70+FI73+FI76+FI81+FI89+FI93+FI98+FI99+FI101+FI105+FI113+FI122+FI124+FI127+FI128+FI138+FI142+FI151+FI165+FI174+FI181+FI182+FI183+FI185+FI186+FI187+FI191+FI195+FI199+FI201+FI207+FI211+FI214+FI219+FI220+FI221+FI222+FI223+FI224+FI225+FI226+FI227+FI228+FI229+FI230+FI233+FI237+FI243+FI245+FI246+FI247+FI250+FI261+FI265+FI277+FI282+FI283+FI284+FI285+FI289+FI293+FI294+FI295+FI301+FI303+FI309+FI311+FI314+FI315+FI317+FI318</f>
        <v>0</v>
      </c>
      <c r="FJ12" s="106">
        <f>FJ15+FJ19+FJ27+FJ28+FJ29+FJ33+FJ37+FJ44+FJ45+FJ49+FJ56+FJ57+FJ58+FJ61+FJ63+FJ67+FJ70+FJ73+FJ76+FJ81+FJ89+FJ93+FJ98+FJ99+FJ101+FJ105+FJ113+FJ122+FJ124+FJ127+FJ128+FJ138+FJ142+FJ151+FJ165+FJ174+FJ181+FJ182+FJ183+FJ185+FJ186+FJ187+FJ191+FJ195+FJ199+FJ201+FJ207+FJ211+FJ214+FJ219+FJ220+FJ221+FJ222+FJ223+FJ224+FJ225+FJ226+FJ227+FJ228+FJ229+FJ230+FJ233+FJ237+FJ243+FJ245+FJ246+FJ247+FJ250+FJ261+FJ265+FJ277+FJ282+FJ283+FJ284+FJ285+FJ289+FJ293+FJ294+FJ295+FJ301+FJ303+FJ309+FJ311+FJ314+FJ315+FJ317+FJ318</f>
        <v>0</v>
      </c>
      <c r="FK12" s="107"/>
      <c r="FL12" s="106"/>
      <c r="FM12" s="106">
        <f>FM15+FM19+FM27+FM28+FM29+FM33+FM37+FM44+FM45+FM49+FM56+FM57+FM58+FM61+FM63+FM67+FM70+FM73+FM76+FM81+FM89+FM93+FM98+FM99+FM101+FM105+FM113+FM122+FM124+FM127+FM128+FM138+FM142+FM151+FM165+FM174+FM181+FM182+FM183+FM185+FM186+FM187+FM191+FM195+FM199+FM201+FM207+FM211+FM214+FM219+FM220+FM221+FM222+FM223+FM224+FM225+FM226+FM227+FM228+FM229+FM230+FM233+FM237+FM243+FM245+FM246+FM247+FM250+FM261+FM265+FM277+FM282+FM283+FM284+FM285+FM289+FM293+FM294+FM295+FM301+FM303+FM309+FM311+FM314+FM315+FM317+FM318</f>
        <v>0</v>
      </c>
      <c r="FN12" s="106">
        <f>FN15+FN19+FN27+FN28+FN29+FN33+FN37+FN44+FN45+FN49+FN56+FN57+FN58+FN61+FN63+FN67+FN70+FN73+FN76+FN81+FN89+FN93+FN98+FN99+FN101+FN105+FN113+FN122+FN124+FN127+FN128+FN138+FN142+FN151+FN165+FN174+FN181+FN182+FN183+FN185+FN186+FN187+FN191+FN195+FN199+FN201+FN207+FN211+FN214+FN219+FN220+FN221+FN222+FN223+FN224+FN225+FN226+FN227+FN228+FN229+FN230+FN233+FN237+FN243+FN245+FN246+FN247+FN250+FN261+FN265+FN277+FN282+FN283+FN284+FN285+FN289+FN293+FN294+FN295+FN301+FN303+FN309+FN311+FN314+FN315+FN317+FN318</f>
        <v>0</v>
      </c>
      <c r="FO12" s="107"/>
      <c r="FP12" s="106">
        <f>FP15+FP19+FP27+FP28+FP29+FP33+FP37+FP44+FP45+FP49+FP56+FP57+FP58+FP61+FP63+FP67+FP70+FP73+FP76+FP81+FP89+FP93+FP98+FP99+FP101+FP105+FP113+FP122+FP124+FP127+FP128+FP138+FP142+FP151+FP165+FP174+FP181+FP182+FP183+FP185+FP186+FP187+FP191+FP195+FP199+FP201+FP207+FP211+FP214+FP219+FP220+FP221+FP222+FP223+FP224+FP225+FP226+FP227+FP228+FP229+FP230+FP233+FP237+FP243+FP245+FP246+FP247+FP250+FP261+FP265+FP277+FP282+FP283+FP284+FP285+FP289+FP293+FP294+FP295+FP301+FP303+FP309+FP311+FP314+FP315+FP317+FP318</f>
        <v>0</v>
      </c>
      <c r="FQ12" s="106">
        <f>FQ15+FQ19+FQ27+FQ28+FQ29+FQ33+FQ37+FQ44+FQ45+FQ49+FQ56+FQ57+FQ58+FQ61+FQ63+FQ67+FQ70+FQ73+FQ76+FQ81+FQ89+FQ93+FQ98+FQ99+FQ101+FQ105+FQ113+FQ122+FQ124+FQ127+FQ128+FQ138+FQ142+FQ151+FQ165+FQ174+FQ181+FQ182+FQ183+FQ185+FQ186+FQ187+FQ191+FQ195+FQ199+FQ201+FQ207+FQ211+FQ214+FQ219+FQ220+FQ221+FQ222+FQ223+FQ224+FQ225+FQ226+FQ227+FQ228+FQ229+FQ230+FQ233+FQ237+FQ243+FQ245+FQ246+FQ247+FQ250+FQ261+FQ265+FQ277+FQ282+FQ283+FQ284+FQ285+FQ289+FQ293+FQ294+FQ295+FQ301+FQ303+FQ309+FQ311+FQ314+FQ315+FQ317+FQ318</f>
        <v>0</v>
      </c>
      <c r="FR12" s="106">
        <f>FR15+FR19+FR27+FR28+FR29+FR33+FR37+FR44+FR45+FR49+FR56+FR57+FR58+FR61+FR63+FR67+FR70+FR73+FR76+FR81+FR89+FR93+FR98+FR99+FR101+FR105+FR113+FR122+FR124+FR127+FR128+FR138+FR142+FR151+FR165+FR174+FR181+FR182+FR183+FR185+FR186+FR187+FR191+FR195+FR199+FR201+FR207+FR211+FR214+FR219+FR220+FR221+FR222+FR223+FR224+FR225+FR226+FR227+FR228+FR229+FR230+FR233+FR237+FR243+FR245+FR246+FR247+FR250+FR261+FR265+FR277+FR282+FR283+FR284+FR285+FR289+FR293+FR294+FR295+FR301+FR303+FR309+FR311+FR314+FR315+FR317+FR318</f>
        <v>0</v>
      </c>
      <c r="FS12" s="107"/>
      <c r="FT12" s="106">
        <f>FT15+FT19+FT27+FT28+FT29+FT33+FT37+FT44+FT45+FT49+FT56+FT57+FT58+FT61+FT63+FT67+FT70+FT73+FT76+FT81+FT89+FT93+FT98+FT99+FT101+FT105+FT113+FT122+FT124+FT127+FT128+FT138+FT142+FT151+FT165+FT174+FT181+FT182+FT183+FT185+FT186+FT187+FT191+FT195+FT199+FT201+FT207+FT208+FT211+FT213+FT214++FT215+FT219+FT220+FT221+FT222+FT223+FT224+FT225+FT226+FT227+FT228+FT229+FT230+FT233+FT237+FT243+FT245+FT246+FT247+FT250+FT261+FT265+FT277+FT282+FT283+FT284+FT285+FT289+FT293+FT294+FT295+FT301+FT303+FT309+FT311+FT314+FT315+FT317+FT318</f>
        <v>0</v>
      </c>
      <c r="FU12" s="106">
        <f>FU15+FU19+FU27+FU28+FU29+FU33+FU37+FU44+FU45+FU49+FU56+FU57+FU58+FU61+FU63+FU67+FU70+FU73+FU76+FU81+FU89+FU93+FU98+FU99+FU101+FU105+FU113+FU122+FU124+FU127+FU128+FU138+FU142+FU151+FU165+FU174+FU181+FU182+FU183+FU185+FU186+FU187+FU191+FU195+FU199+FU201+FU207+FU208+FU211+FU213+FU214++FU215+FU219+FU220+FU221+FU222+FU223+FU224+FU225+FU226+FU227+FU228+FU229+FU230+FU233+FU237+FU243+FU245+FU246+FU247+FU250+FU261+FU265+FU277+FU282+FU283+FU284+FU285+FU289+FU293+FU294+FU295+FU301+FU303+FU309+FU311+FU314+FU315+FU317+FU318</f>
        <v>0</v>
      </c>
      <c r="FV12" s="106">
        <f>FV15+FV19+FV27+FV28+FV29+FV33+FV37+FV44+FV45+FV49+FV56+FV57+FV58+FV61+FV63+FV67+FV70+FV73+FV76+FV81+FV89+FV93+FV98+FV99+FV101+FV105+FV113+FV122+FV124+FV127+FV128+FV138+FV142+FV151+FV165+FV174+FV181+FV182+FV183+FV185+FV186+FV187+FV191+FV195+FV199+FV201+FV207+FV208+FV211+FV213+FV214++FV215+FV219+FV220+FV221+FV222+FV223+FV224+FV225+FV226+FV227+FV228+FV229+FV230+FV233+FV237+FV243+FV245+FV246+FV247+FV250+FV261+FV265+FV277+FV282+FV283+FV284+FV285+FV289+FV293+FV294+FV295+FV301+FV303+FV309+FV311+FV314+FV315+FV317+FV318</f>
        <v>0</v>
      </c>
      <c r="FW12" s="107"/>
      <c r="FX12" s="106">
        <f>FX15+FX19+FX27+FX28+FX29+FX33+FX37+FX44+FX45+FX49+FX56+FX57+FX58+FX61+FX63+FX67+FX70+FX73+FX76+FX81+FX89+FX93+FX98+FX99+FX101+FX105+FX113+FX122+FX124+FX127+FX128+FX138+FX142+FX151+FX165+FX174+FX181+FX182+FX183+FX185+FX186+FX187+FX191+FX195+FX199+FX201+FX207+FX208+FX211+FX213+FX214++FX215+FX219+FX220+FX221+FX222+FX223+FX224+FX225+FX226+FX227+FX228+FX229+FX230+FX233+FX237+FX243+FX245+FX246+FX247+FX250+FX261+FX265+FX277+FX282+FX283+FX284+FX285+FX289+FX293+FX294+FX295+FX301+FX303+FX309+FX311+FX314+FX315+FX317+FX318</f>
        <v>20000</v>
      </c>
      <c r="FY12" s="106">
        <f>FY15+FY19+FY27+FY28+FY29+FY33+FY37+FY44+FY45+FY49+FY56+FY57+FY58+FY61+FY63+FY67+FY70+FY73+FY76+FY81+FY89+FY93+FY98+FY99+FY101+FY105+FY113+FY122+FY124+FY127+FY128+FY138+FY142+FY151+FY165+FY174+FY181+FY182+FY183+FY185+FY186+FY187+FY191+FY195+FY199+FY201+FY207+FY208+FY211+FY213+FY214++FY215+FY219+FY220+FY221+FY222+FY223+FY224+FY225+FY226+FY227+FY228+FY229+FY230+FY233+FY237+FY243+FY245+FY246+FY247+FY250+FY261+FY265+FY277+FY282+FY283+FY284+FY285+FY289+FY293+FY294+FY295+FY301+FY303+FY309+FY311+FY314+FY315+FY317+FY318</f>
        <v>20000</v>
      </c>
      <c r="FZ12" s="106">
        <f>FZ15+FZ19+FZ27+FZ28+FZ29+FZ33+FZ37+FZ44+FZ45+FZ49+FZ56+FZ57+FZ58+FZ61+FZ63+FZ67+FZ70+FZ73+FZ76+FZ81+FZ89+FZ93+FZ98+FZ99+FZ101+FZ105+FZ113+FZ122+FZ124+FZ127+FZ128+FZ138+FZ142+FZ151+FZ165+FZ174+FZ181+FZ182+FZ183+FZ185+FZ186+FZ187+FZ191+FZ195+FZ199+FZ201+FZ207+FZ208+FZ211+FZ213+FZ214++FZ215+FZ219+FZ220+FZ221+FZ222+FZ223+FZ224+FZ225+FZ226+FZ227+FZ228+FZ229+FZ230+FZ233+FZ237+FZ243+FZ245+FZ246+FZ247+FZ250+FZ261+FZ265+FZ277+FZ282+FZ283+FZ284+FZ285+FZ289+FZ293+FZ294+FZ295+FZ301+FZ303+FZ309+FZ311+FZ314+FZ315+FZ317+FZ318</f>
        <v>599.9</v>
      </c>
      <c r="GA12" s="107">
        <f t="shared" ref="GA12" si="52">FZ12/FY12*100</f>
        <v>2.9994999999999998</v>
      </c>
      <c r="GB12" s="106"/>
      <c r="GC12" s="106">
        <f>GC15+GC19+GC27+GC28+GC29+GC33+GC37+GC44+GC45+GC49+GC56+GC57+GC58+GC61+GC63+GC67+GC70+GC73+GC76+GC81+GC89+GC93+GC98+GC99+GC101+GC105+GC113+GC122+GC124+GC127+GC128+GC138+GC142+GC151+GC165+GC174+GC181+GC182+GC183+GC185+GC186+GC187+GC191+GC195+GC199+GC201+GC207+GC211+GC214+GC219+GC220+GC221+GC222+GC223+GC224+GC225+GC226+GC227+GC228+GC229+GC230+GC233+GC237+GC243+GC245+GC246+GC247+GC250+GC261+GC265+GC277+GC282+GC283+GC284+GC285+GC289+GC293+GC294+GC295+GC301+GC303+GC309+GC311+GC314+GC315+GC317+GC318</f>
        <v>0</v>
      </c>
      <c r="GD12" s="106">
        <f>GD15+GD19+GD27+GD28+GD29+GD33+GD37+GD44+GD45+GD49+GD56+GD57+GD58+GD61+GD63+GD67+GD70+GD73+GD76+GD81+GD89+GD93+GD98+GD99+GD101+GD105+GD113+GD122+GD124+GD127+GD128+GD138+GD142+GD151+GD165+GD174+GD181+GD182+GD183+GD185+GD186+GD187+GD191+GD195+GD199+GD201+GD207+GD211+GD214+GD219+GD220+GD221+GD222+GD223+GD224+GD225+GD226+GD227+GD228+GD229+GD230+GD233+GD237+GD243+GD245+GD246+GD247+GD250+GD261+GD265+GD277+GD282+GD283+GD284+GD285+GD289+GD293+GD294+GD295+GD301+GD303+GD309+GD311+GD314+GD315+GD317+GD318</f>
        <v>0</v>
      </c>
      <c r="GE12" s="107"/>
      <c r="GF12" s="106"/>
      <c r="GG12" s="106">
        <f>GG15+GG19+GG27+GG28+GG29+GG33+GG37+GG44+GG45+GG49+GG56+GG57+GG58+GG61+GG63+GG67+GG70+GG73+GG76+GG81+GG89+GG93+GG98+GG99+GG101+GG105+GG113+GG122+GG124+GG127+GG128+GG138+GG142+GG151+GG165+GG174+GG181+GG182+GG183+GG185+GG186+GG187+GG191+GG195+GG199+GG201+GG207+GG211+GG214+GG219+GG220+GG221+GG222+GG223+GG224+GG225+GG226+GG227+GG228+GG229+GG230+GG233+GG237+GG243+GG245+GG246+GG247+GG250+GG261+GG265+GG277+GG282+GG283+GG284+GG285+GG289+GG293+GG294+GG295+GG301+GG303+GG309+GG311+GG314+GG315+GG317+GG318</f>
        <v>0</v>
      </c>
      <c r="GH12" s="106">
        <f>GH15+GH19+GH27+GH28+GH29+GH33+GH37+GH44+GH45+GH49+GH56+GH57+GH58+GH61+GH63+GH67+GH70+GH73+GH76+GH81+GH89+GH93+GH98+GH99+GH101+GH105+GH113+GH122+GH124+GH127+GH128+GH138+GH142+GH151+GH165+GH174+GH181+GH182+GH183+GH185+GH186+GH187+GH191+GH195+GH199+GH201+GH207+GH211+GH214+GH219+GH220+GH221+GH222+GH223+GH224+GH225+GH226+GH227+GH228+GH229+GH230+GH233+GH237+GH243+GH245+GH246+GH247+GH250+GH261+GH265+GH277+GH282+GH283+GH284+GH285+GH289+GH293+GH294+GH295+GH301+GH303+GH309+GH311+GH314+GH315+GH317+GH318</f>
        <v>0</v>
      </c>
      <c r="GI12" s="107"/>
      <c r="GJ12" s="106"/>
      <c r="GK12" s="106">
        <f>GK15+GK19+GK27+GK28+GK29+GK33+GK37+GK44+GK45+GK49+GK56+GK57+GK58+GK61+GK63+GK67+GK70+GK73+GK76+GK81+GK89+GK93+GK98+GK99+GK101+GK105+GK113+GK122+GK124+GK127+GK128+GK138+GK142+GK151+GK165+GK174+GK181+GK182+GK183+GK185+GK186+GK187+GK191+GK195+GK199+GK201+GK207+GK211+GK214+GK219+GK220+GK221+GK222+GK223+GK224+GK225+GK226+GK227+GK228+GK229+GK230+GK233+GK237+GK243+GK245+GK246+GK247+GK250+GK261+GK265+GK277+GK282+GK283+GK284+GK285+GK289+GK293+GK294+GK295+GK301+GK303+GK309+GK311+GK314+GK315+GK317+GK318</f>
        <v>0</v>
      </c>
      <c r="GL12" s="106">
        <f>GL15+GL19+GL27+GL28+GL29+GL33+GL37+GL44+GL45+GL49+GL56+GL57+GL58+GL61+GL63+GL67+GL70+GL73+GL76+GL81+GL89+GL93+GL98+GL99+GL101+GL105+GL113+GL122+GL124+GL127+GL128+GL138+GL142+GL151+GL165+GL174+GL181+GL182+GL183+GL185+GL186+GL187+GL191+GL195+GL199+GL201+GL207+GL211+GL214+GL219+GL220+GL221+GL222+GL223+GL224+GL225+GL226+GL227+GL228+GL229+GL230+GL233+GL237+GL243+GL245+GL246+GL247+GL250+GL261+GL265+GL277+GL282+GL283+GL284+GL285+GL289+GL293+GL294+GL295+GL301+GL303+GL309+GL311+GL314+GL315+GL317+GL318</f>
        <v>0</v>
      </c>
      <c r="GM12" s="107"/>
      <c r="GN12" s="106"/>
      <c r="GO12" s="106">
        <f>GO15+GO19+GO27+GO28+GO29+GO33+GO37+GO44+GO45+GO49+GO56+GO57+GO58+GO61+GO63+GO67+GO70+GO73+GO76+GO81+GO89+GO93+GO98+GO99+GO101+GO105+GO113+GO122+GO124+GO127+GO128+GO138+GO142+GO151+GO165+GO174+GO181+GO182+GO183+GO185+GO186+GO187+GO191+GO195+GO199+GO201+GO207+GO211+GO214+GO219+GO220+GO221+GO222+GO223+GO224+GO225+GO226+GO227+GO228+GO229+GO230+GO233+GO237+GO243+GO245+GO246+GO247+GO250+GO261+GO265+GO277+GO282+GO283+GO284+GO285+GO289+GO293+GO294+GO295+GO301+GO303+GO309+GO311+GO314+GO315+GO317+GO318</f>
        <v>0</v>
      </c>
      <c r="GP12" s="106">
        <f>GP15+GP19+GP27+GP28+GP29+GP33+GP37+GP44+GP45+GP49+GP56+GP57+GP58+GP61+GP63+GP67+GP70+GP73+GP76+GP81+GP89+GP93+GP98+GP99+GP101+GP105+GP113+GP122+GP124+GP127+GP128+GP138+GP142+GP151+GP165+GP174+GP181+GP182+GP183+GP185+GP186+GP187+GP191+GP195+GP199+GP201+GP207+GP211+GP214+GP219+GP220+GP221+GP222+GP223+GP224+GP225+GP226+GP227+GP228+GP229+GP230+GP233+GP237+GP243+GP245+GP246+GP247+GP250+GP261+GP265+GP277+GP282+GP283+GP284+GP285+GP289+GP293+GP294+GP295+GP301+GP303+GP309+GP311+GP314+GP315+GP317+GP318</f>
        <v>0</v>
      </c>
      <c r="GQ12" s="107"/>
      <c r="GR12" s="106"/>
      <c r="GS12" s="106">
        <f>GS15+GS19+GS27+GS28+GS29+GS33+GS37+GS44+GS45+GS49+GS56+GS57+GS58+GS61+GS63+GS67+GS70+GS73+GS76+GS81+GS89+GS93+GS98+GS99+GS101+GS105+GS113+GS122+GS124+GS127+GS128+GS138+GS142+GS151+GS165+GS174+GS181+GS182+GS183+GS185+GS186+GS187+GS191+GS195+GS199+GS201+GS207+GS211+GS214+GS219+GS220+GS221+GS222+GS223+GS224+GS225+GS226+GS227+GS228+GS229+GS230+GS233+GS237+GS243+GS245+GS246+GS247+GS250+GS261+GS265+GS277+GS282+GS283+GS284+GS285+GS289+GS293+GS294+GS295+GS301+GS303+GS309+GS311+GS314+GS315+GS317+GS318</f>
        <v>0</v>
      </c>
      <c r="GT12" s="106">
        <f>GT15+GT19+GT27+GT28+GT29+GT33+GT37+GT44+GT45+GT49+GT56+GT57+GT58+GT61+GT63+GT67+GT70+GT73+GT76+GT81+GT89+GT93+GT98+GT99+GT101+GT105+GT113+GT122+GT124+GT127+GT128+GT138+GT142+GT151+GT165+GT174+GT181+GT182+GT183+GT185+GT186+GT187+GT191+GT195+GT199+GT201+GT207+GT211+GT214+GT219+GT220+GT221+GT222+GT223+GT224+GT225+GT226+GT227+GT228+GT229+GT230+GT233+GT237+GT243+GT245+GT246+GT247+GT250+GT261+GT265+GT277+GT282+GT283+GT284+GT285+GT289+GT293+GT294+GT295+GT301+GT303+GT309+GT311+GT314+GT315+GT317+GT318</f>
        <v>0</v>
      </c>
      <c r="GU12" s="107"/>
      <c r="GV12" s="106">
        <f>GV15+GV19+GV27+GV28+GV29+GV33+GV37+GV44+GV45+GV49+GV56+GV57+GV58+GV61+GV63+GV67+GV70+GV73+GV76+GV81+GV89+GV93+GV98+GV99+GV101+GV105+GV113+GV122+GV124+GV127+GV128+GV138+GV142+GV151+GV165+GV174+GV181+GV182+GV183+GV185+GV186+GV187+GV191+GV195+GV199+GV201+GV207+GV211+GV214+GV219+GV220+GV221+GV222+GV223+GV224+GV225+GV226+GV227+GV228+GV229+GV230+GV233+GV237+GV243+GV245+GV246+GV247+GV250+GV261+GV265+GV277+GV282+GV283+GV284+GV285+GV289+GV293+GV294+GV295+GV301+GV303+GV309+GV311+GV314+GV315+GV317+GV318</f>
        <v>200000</v>
      </c>
      <c r="GW12" s="106">
        <f>GW15+GW19+GW27+GW28+GW29+GW33+GW37+GW44+GW45+GW49+GW56+GW57+GW58+GW61+GW63+GW67+GW70+GW73+GW76+GW81+GW89+GW93+GW98+GW99+GW101+GW105+GW113+GW122+GW124+GW127+GW128+GW138+GW142+GW151+GW165+GW174+GW181+GW182+GW183+GW185+GW186+GW187+GW191+GW195+GW199+GW201+GW207+GW211+GW214+GW219+GW220+GW221+GW222+GW223+GW224+GW225+GW226+GW227+GW228+GW229+GW230+GW233+GW237+GW243+GW245+GW246+GW247+GW250+GW261+GW265+GW277+GW282+GW283+GW284+GW285+GW289+GW293+GW294+GW295+GW301+GW303+GW309+GW311+GW314+GW315+GW317+GW318</f>
        <v>280000</v>
      </c>
      <c r="GX12" s="106">
        <f>GX15+GX19+GX27+GX28+GX29+GX33+GX37+GX44+GX45+GX49+GX56+GX57+GX58+GX61+GX63+GX67+GX70+GX73+GX76+GX81+GX89+GX93+GX98+GX99+GX101+GX105+GX113+GX122+GX124+GX127+GX128+GX138+GX142+GX151+GX165+GX174+GX181+GX182+GX183+GX185+GX186+GX187+GX191+GX195+GX199+GX201+GX207+GX211+GX214+GX219+GX220+GX221+GX222+GX223+GX224+GX225+GX226+GX227+GX228+GX229+GX230+GX233+GX237+GX243+GX245+GX246+GX247+GX250+GX261+GX265+GX277+GX282+GX283+GX284+GX285+GX289+GX293+GX294+GX295+GX301+GX303+GX309+GX311+GX314+GX315+GX317+GX318</f>
        <v>0</v>
      </c>
      <c r="GY12" s="107">
        <f t="shared" ref="GY12" si="53">GX12/GW12*100</f>
        <v>0</v>
      </c>
      <c r="GZ12" s="106"/>
      <c r="HA12" s="106">
        <f>HA15+HA19+HA27+HA28+HA29+HA33+HA37+HA44+HA45+HA49+HA56+HA57+HA58+HA61+HA63+HA67+HA70+HA73+HA76+HA81+HA89+HA93+HA98+HA99+HA101+HA105+HA113+HA122+HA124+HA127+HA128+HA138+HA142+HA151+HA165+HA174+HA181+HA182+HA183+HA185+HA186+HA187+HA191+HA195+HA199+HA201+HA207+HA211+HA214+HA219+HA220+HA221+HA222+HA223+HA224+HA225+HA226+HA227+HA228+HA229+HA230+HA233+HA237+HA243+HA245+HA246+HA247+HA250+HA261+HA265+HA277+HA282+HA283+HA284+HA285+HA289+HA293+HA294+HA295+HA301+HA303+HA309+HA311+HA314+HA315+HA317+HA318</f>
        <v>0</v>
      </c>
      <c r="HB12" s="106">
        <f>HB15+HB19+HB27+HB28+HB29+HB33+HB37+HB44+HB45+HB49+HB56+HB57+HB58+HB61+HB63+HB67+HB70+HB73+HB76+HB81+HB89+HB93+HB98+HB99+HB101+HB105+HB113+HB122+HB124+HB127+HB128+HB138+HB142+HB151+HB165+HB174+HB181+HB182+HB183+HB185+HB186+HB187+HB191+HB195+HB199+HB201+HB207+HB211+HB214+HB219+HB220+HB221+HB222+HB223+HB224+HB225+HB226+HB227+HB228+HB229+HB230+HB233+HB237+HB243+HB245+HB246+HB247+HB250+HB261+HB265+HB277+HB282+HB283+HB284+HB285+HB289+HB293+HB294+HB295+HB301+HB303+HB309+HB311+HB314+HB315+HB317+HB318</f>
        <v>0</v>
      </c>
      <c r="HC12" s="107"/>
      <c r="HD12" s="106"/>
      <c r="HE12" s="106">
        <f>HE15+HE19+HE27+HE28+HE29+HE33+HE37+HE44+HE45+HE49+HE56+HE57+HE58+HE61+HE63+HE67+HE70+HE73+HE76+HE81+HE89+HE93+HE98+HE99+HE101+HE105+HE113+HE122+HE124+HE127+HE128+HE138+HE142+HE151+HE165+HE174+HE181+HE182+HE183+HE185+HE186+HE187+HE191+HE195+HE199+HE201+HE207+HE211+HE214+HE219+HE220+HE221+HE222+HE223+HE224+HE225+HE226+HE227+HE228+HE229+HE230+HE233+HE237+HE243+HE245+HE246+HE247+HE250+HE261+HE265+HE277+HE282+HE283+HE284+HE285+HE289+HE293+HE294+HE295+HE301+HE303+HE309+HE311+HE314+HE315+HE317+HE318</f>
        <v>0</v>
      </c>
      <c r="HF12" s="106">
        <f>HF15+HF19+HF27+HF28+HF29+HF33+HF37+HF44+HF45+HF49+HF56+HF57+HF58+HF61+HF63+HF67+HF70+HF73+HF76+HF81+HF89+HF93+HF98+HF99+HF101+HF105+HF113+HF122+HF124+HF127+HF128+HF138+HF142+HF151+HF165+HF174+HF181+HF182+HF183+HF185+HF186+HF187+HF191+HF195+HF199+HF201+HF207+HF211+HF214+HF219+HF220+HF221+HF222+HF223+HF224+HF225+HF226+HF227+HF228+HF229+HF230+HF233+HF237+HF243+HF245+HF246+HF247+HF250+HF261+HF265+HF277+HF282+HF283+HF284+HF285+HF289+HF293+HF294+HF295+HF301+HF303+HF309+HF311+HF314+HF315+HF317+HF318</f>
        <v>0</v>
      </c>
      <c r="HG12" s="107"/>
      <c r="HH12" s="106">
        <f>HH15+HH19+HH27+HH28+HH29+HH33+HH37+HH44+HH45+HH49+HH56+HH57+HH58+HH61+HH63+HH67+HH70+HH73+HH76+HH81+HH89+HH93+HH98+HH99+HH101+HH105+HH113+HH122+HH124+HH127+HH128+HH138+HH142+HH151+HH165+HH174+HH181+HH182+HH183+HH185+HH186+HH187+HH191+HH195+HH199+HH201+HH207+HH211+HH214+HH219+HH220+HH221+HH222+HH223+HH224+HH225+HH226+HH227+HH228+HH229+HH230+HH233+HH237+HH243+HH245+HH246+HH247+HH250+HH261+HH265+HH277+HH282+HH283+HH284+HH285+HH289+HH293+HH294+HH295+HH301+HH303+HH309+HH311+HH314+HH315+HH317+HH318</f>
        <v>918.27542999999991</v>
      </c>
      <c r="HI12" s="106">
        <f>HI15+HI19+HI27+HI28+HI29+HI33+HI37+HI44+HI45+HI49+HI56+HI57+HI58+HI61+HI63+HI67+HI70+HI73+HI76+HI81+HI89+HI93+HI98+HI99+HI101+HI105+HI113+HI122+HI124+HI127+HI128+HI138+HI142+HI151+HI165+HI174+HI181+HI182+HI183+HI185+HI186+HI187+HI191+HI195+HI199+HI201+HI207+HI211+HI214+HI219+HI220+HI221+HI222+HI223+HI224+HI225+HI226+HI227+HI228+HI229+HI230+HI233+HI237+HI243+HI245+HI246+HI247+HI250+HI261+HI265+HI277+HI282+HI283+HI284+HI285+HI289+HI293+HI294+HI295+HI301+HI303+HI309+HI311+HI314+HI315+HI317+HI318</f>
        <v>918.27542999999991</v>
      </c>
      <c r="HJ12" s="106">
        <f>HJ15+HJ19+HJ27+HJ28+HJ29+HJ33+HJ37+HJ44+HJ45+HJ49+HJ56+HJ57+HJ58+HJ61+HJ63+HJ67+HJ70+HJ73+HJ76+HJ81+HJ89+HJ93+HJ98+HJ99+HJ101+HJ105+HJ113+HJ122+HJ124+HJ127+HJ128+HJ138+HJ142+HJ151+HJ165+HJ174+HJ181+HJ182+HJ183+HJ185+HJ186+HJ187+HJ191+HJ195+HJ199+HJ201+HJ207+HJ211+HJ214+HJ219+HJ220+HJ221+HJ222+HJ223+HJ224+HJ225+HJ226+HJ227+HJ228+HJ229+HJ230+HJ233+HJ237+HJ243+HJ245+HJ246+HJ247+HJ250+HJ261+HJ265+HJ277+HJ282+HJ283+HJ284+HJ285+HJ289+HJ293+HJ294+HJ295+HJ301+HJ303+HJ309+HJ311+HJ314+HJ315+HJ317+HJ318</f>
        <v>27.496110000000002</v>
      </c>
      <c r="HK12" s="107">
        <f t="shared" ref="HK12" si="54">HJ12/HI12*100</f>
        <v>2.9943205602266856</v>
      </c>
      <c r="HL12" s="106">
        <f>HL15+HL19+HL27+HL28+HL29+HL33+HL34+HL35+HL37+HL44+HL45+HL49+HL56+HL57+HL58+HL61+HL63+HL67+HL70+HL73+HL76+HL81+HL89+HL93+HL98+HL99+HL101+HL105+HL113+HL122+HL124+HL127+HL128+HL316+HL138+HL142+HL151+HL165+HL166+HL174+HL181+HL182+HL183+HL185+HL186+HL187+HL191+HL195+HL199+HL201+HL207+HL211+HL214+HL219+HL220+HL221+HL222+HL223+HL224+HL225+HL226+HL227+HL228+HL229+HL230+HL233+HL237+HL240+HL243+HL245+HL246+HL247+HL250+HL261+HL265+HL277+HL282+HL283+HL284+HL285+HL289+HL293+HL294+HL295+HL301+HL302+HL303+HL309+HL311+HL314+HL315+HL317+HL318</f>
        <v>150000</v>
      </c>
      <c r="HM12" s="106">
        <f>HM15+HM19+HM27+HM28+HM29+HM33+HM34+HM35+HM37+HM44+HM45+HM49+HM56+HM57+HM58+HM61+HM63+HM67+HM70+HM73+HM76+HM81+HM89+HM93+HM98+HM99+HM101+HM105+HM113+HM122+HM124+HM127+HM128+HM316+HM138+HM142+HM151+HM165+HM166+HM174+HM181+HM182+HM183+HM185+HM186+HM187+HM191+HM195+HM199+HM201+HM207+HM211+HM214+HM219+HM220+HM221+HM222+HM223+HM224+HM225+HM226+HM227+HM228+HM229+HM230+HM233+HM237+HM240+HM243+HM245+HM246+HM247+HM250+HM261+HM265+HM277+HM282+HM283+HM284+HM285+HM289+HM293+HM294+HM295+HM301+HM302+HM303+HM309+HM311+HM314+HM315+HM317+HM318</f>
        <v>150000</v>
      </c>
      <c r="HN12" s="106">
        <f>HN15+HN19+HN27+HN28+HN29+HN33+HN34+HN35+HN37+HN44+HN45+HN49+HN56+HN57+HN58+HN61+HN63+HN67+HN70+HN73+HN76+HN81+HN89+HN93+HN98+HN99+HN101+HN105+HN113+HN122+HN124+HN127+HN128+HN316+HN138+HN142+HN151+HN165+HN166+HN174+HN181+HN182+HN183+HN185+HN186+HN187+HN191+HN195+HN199+HN201+HN207+HN211+HN214+HN219+HN220+HN221+HN222+HN223+HN224+HN225+HN226+HN227+HN228+HN229+HN230+HN233+HN237+HN240+HN243+HN245+HN246+HN247+HN250+HN261+HN265+HN277+HN282+HN283+HN284+HN285+HN289+HN293+HN294+HN295+HN301+HN302+HN303+HN309+HN311+HN314+HN315+HN317+HN318</f>
        <v>50000</v>
      </c>
      <c r="HO12" s="105">
        <f>HN12/HM12*100</f>
        <v>33.333333333333329</v>
      </c>
      <c r="HP12" s="105"/>
      <c r="HQ12" s="105">
        <f>HQ15+HQ19+HQ27+HQ28+HQ29+HQ33+HQ37+HQ44+HQ45+HQ49+HQ56+HQ57+HQ58+HQ61+HQ63+HQ67+HQ70+HQ73+HQ76+HQ78+HQ81+HQ89+HQ93+HQ98+HQ99+HQ101+HQ105+HQ113+HQ115+HQ117+HQ119+HQ122+HQ124+HQ127+HQ128+HQ130+HQ138+HQ142+HQ151+HQ165+HQ166+HQ174+HQ181+HQ182+HQ183+HQ185+HQ186+HQ187+HQ191+HQ195+HQ199+HQ201+HQ207+HQ211+HQ214+HQ219+HQ220+HQ221+HQ222+HQ223+HQ224+HQ225+HQ226+HQ227+HQ228+HQ229+HQ230+HQ233+HQ237+HQ243+HQ245+HQ246+HQ247+HQ250+HQ261+HQ265+HQ276+HQ277+HQ282+HQ283+HQ284+HQ285+HQ288+HQ289+HQ293+HQ294+HQ295+HQ301+HQ303+HQ309+HQ311+HQ314+HQ315+HQ316+HQ317+HQ318</f>
        <v>0</v>
      </c>
      <c r="HR12" s="105">
        <f>HR15+HR19+HR27+HR28+HR29+HR33+HR37+HR44+HR45+HR49+HR56+HR57+HR58+HR61+HR63+HR67+HR70+HR73+HR76+HR78+HR81+HR89+HR93+HR98+HR99+HR101+HR105+HR113+HR115+HR117+HR119+HR122+HR124+HR127+HR128+HR130+HR138+HR142+HR151+HR165+HR166+HR174+HR181+HR182+HR183+HR185+HR186+HR187+HR191+HR195+HR199+HR201+HR207+HR211+HR214+HR219+HR220+HR221+HR222+HR223+HR224+HR225+HR226+HR227+HR228+HR229+HR230+HR233+HR237+HR243+HR245+HR246+HR247+HR250+HR261+HR265+HR276+HR277+HR282+HR283+HR284+HR285+HR288+HR289+HR293+HR294+HR295+HR301+HR303+HR309+HR311+HR314+HR315+HR316+HR317+HR318</f>
        <v>0</v>
      </c>
      <c r="HS12" s="105"/>
      <c r="HT12" s="106">
        <f>HT15+HT16+HT19+HT27+HT28+HT29+HT32+HT33+HT34+HT35+HT36+HT37+HT38+HT39+HT40+HT41+HT46+HT44+HT45+HT49+HT56+HT57+HT58+HT61+HT63+HT67+HT68+HT69+HT70+HT73+HT76+HT81+HT89+HT93+HT98+HT99+HT101+HT105+HT113+HT122+HT124+HT127+HT128+HT138+HT142+HT151+HT165+HT174+HT181+HT182+HT183+HT185+HT186+HT187+HT191+HT195+HT199+HT201+HT207+HT211+HT214+HT219+HT220+HT221+HT222+HT223+HT224+HT225+HT226+HT227+HT228+HT229+HT230+HT233+HT237+HT243+HT245+HT246+HT247+HT250+HT261+HT265+HT266+HT267+HT268+HT269+HT270+HT271+HT277+HT282+HT283+HT284+HT285+HT289+HT292+HT293+HT294+HT295+HT301+HT303+HT309+HT311+HT314+HT315+HT317+HT318</f>
        <v>30000</v>
      </c>
      <c r="HU12" s="106">
        <f>HU15+HU16+HU19+HU27+HU28+HU29+HU32+HU33+HU34+HU35+HU36+HU37+HU38+HU39+HU40+HU41+HU46+HU44+HU45+HU49+HU56+HU57+HU58+HU61+HU63+HU67+HU68+HU69+HU70+HU73+HU76+HU81+HU89+HU93+HU98+HU99+HU101+HU105+HU113+HU122+HU124+HU127+HU128+HU138+HU142+HU151+HU165+HU174+HU181+HU182+HU183+HU185+HU186+HU187+HU191+HU195+HU199+HU201+HU207+HU211+HU214+HU219+HU220+HU221+HU222+HU223+HU224+HU225+HU226+HU227+HU228+HU229+HU230+HU233+HU237+HU243+HU245+HU246+HU247+HU250+HU261+HU265+HU266+HU267+HU268+HU269+HU270+HU271+HU277+HU282+HU283+HU284+HU285+HU289+HU292+HU293+HU294+HU295+HU301+HU303+HU309+HU311+HU314+HU315+HU317+HU318</f>
        <v>30000</v>
      </c>
      <c r="HV12" s="106">
        <f>HV15+HV19+HV27+HV28+HV29+HV33+HV37+HV44+HV45+HV49+HV56+HV57+HV58+HV61+HV63+HV67+HV70+HV73+HV76+HV81+HV89+HV93+HV98+HV99+HV101+HV105+HV113+HV122+HV124+HV127+HV128+HV138+HV142+HV151+HV165+HV174+HV181+HV182+HV183+HV185+HV186+HV187+HV191+HV195+HV199+HV201+HV207+HV211+HV214+HV219+HV220+HV221+HV222+HV223+HV224+HV225+HV226+HV227+HV228+HV229+HV230+HV233+HV237+HV243+HV245+HV246+HV247+HV250+HV261+HV265+HV277+HV282+HV283+HV284+HV285+HV289+HV293+HV294+HV295+HV301+HV303+HV309+HV311+HV314+HV315+HV317+HV318</f>
        <v>0</v>
      </c>
      <c r="HW12" s="107"/>
      <c r="HX12" s="106"/>
      <c r="HY12" s="106">
        <f>HY16+HY20+HY21+HY22+HY23+HY24+HY32+HY34+HY35+HY36+HY37+HY38+HY39+HY40+HY41+HY50+HY51+HY52+HY53+HY54+HY55+HY56+HY57+HY58+HY59+HY60+HY61+HY62+HY63+HY64+HY70+HY74+HY76+HY77+HY78+HY82+HY86+HY87+HY88+HY90+HY91+HY92+HY93+HY94+HY95+HY98+HY100+HY104+HY107+HY109+HY110+HY114+HY116+HY124+HY129+HY130+HY131+HY132+HY133+HY139+HY140+HY141+HY142+HY143+HY144+HY145+HY146+HY147+HY148+HY152+HY153+HY154+HY155+HY156+HY157+HY158+HY159+HY160+HY161+HY162+HY169+HY170+HY171+HY172+HY173+HY175+HY176+HY177+HY178+HY182+HY183+HY184+HY190+HY192+HY196+HY197+HY199+HY200+HY201+HY202+HY203+HY206+HY207+HY208+HY209+HY210+HY211+HY212+HY213+HY214+HY215+HY216+HY237+HY238+HY244+HY245+HY247+HY251+HY252+HY256+HY262+HY266+HY269+HY270+HY271+HY274+HY275+HY280+HY281+HY285+HY282+HY284+HY292+HY298+HY299+HY300+HY305</f>
        <v>32581.900000000016</v>
      </c>
      <c r="HZ12" s="106">
        <f>HZ16+HZ20+HZ21+HZ22+HZ23+HZ24+HZ32+HZ34+HZ35+HZ36+HZ37+HZ38+HZ39+HZ40+HZ41+HZ50+HZ51+HZ52+HZ53+HZ54+HZ55+HZ56+HZ57+HZ58+HZ59+HZ60+HZ61+HZ62+HZ63+HZ64+HZ70+HZ74+HZ76+HZ77+HZ78+HZ82+HZ86+HZ87+HZ88+HZ90+HZ91+HZ92+HZ93+HZ94+HZ95+HZ98+HZ100+HZ104+HZ107+HZ109+HZ110+HZ114+HZ116+HZ124+HZ129+HZ130+HZ131+HZ132+HZ133+HZ139+HZ140+HZ141+HZ142+HZ143+HZ144+HZ145+HZ146+HZ147+HZ148+HZ152+HZ153+HZ154+HZ155+HZ156+HZ157+HZ158+HZ159+HZ160+HZ161+HZ162+HZ169+HZ170+HZ171+HZ172+HZ173+HZ175+HZ176+HZ177+HZ178+HZ182+HZ183+HZ184+HZ190+HZ192+HZ196+HZ197+HZ199+HZ200+HZ201+HZ202+HZ203+HZ206+HZ207+HZ208+HZ209+HZ210+HZ211+HZ212+HZ213+HZ214+HZ215+HZ216+HZ237+HZ238+HZ244+HZ245+HZ247+HZ251+HZ252+HZ256+HZ262+HZ266+HZ269+HZ270+HZ271+HZ274+HZ275+HZ280+HZ281+HZ285+HZ282+HZ284+HZ292+HZ298+HZ299+HZ300+HZ305</f>
        <v>5148.8329200000016</v>
      </c>
      <c r="IA12" s="107">
        <f t="shared" ref="IA12" si="55">HZ12/HY12*100</f>
        <v>15.802739926155315</v>
      </c>
      <c r="IB12" s="106"/>
      <c r="IC12" s="106">
        <f>IC16+IC20+IC21+IC22+IC23+IC24+IC32+IC34+IC35+IC36+IC37+IC38+IC39+IC40+IC41+IC50+IC51+IC52+IC53+IC54+IC55+IC56+IC57+IC58+IC59+IC60+IC61+IC62+IC63+IC64+IC70+IC74+IC76+IC77+IC78+IC82+IC86+IC87+IC88+IC90+IC91+IC92+IC93+IC94+IC95+IC98+IC100+IC104+IC107+IC109+IC110+IC114+IC116+IC124+IC129+IC130+IC131+IC132+IC133+IC139+IC140+IC141+IC142+IC143+IC144+IC145+IC146+IC147+IC148+IC152+IC153+IC154+IC155+IC156+IC157+IC158+IC159+IC160+IC161+IC162+IC169+IC170+IC171+IC172+IC173+IC175+IC176+IC177+IC178+IC182+IC183+IC184+IC190+IC192+IC196+IC197+IC199+IC200+IC201+IC202+IC203+IC206+IC207+IC208+IC209+IC210+IC211+IC212+IC213+IC214+IC215+IC216+IC237+IC238+IC244+IC245+IC247+IC251+IC252+IC256+IC262+IC266+IC269+IC270+IC271+IC274+IC275+IC280+IC281+IC282+IC284+IC292+IC298+IC299+IC300+IC305</f>
        <v>0</v>
      </c>
      <c r="ID12" s="106">
        <f>ID16+ID20+ID21+ID22+ID23+ID24+ID32+ID34+ID35+ID36+ID37+ID38+ID39+ID40+ID41+ID50+ID51+ID52+ID53+ID54+ID55+ID56+ID57+ID58+ID59+ID60+ID61+ID62+ID63+ID64+ID70+ID74+ID76+ID77+ID78+ID82+ID86+ID87+ID88+ID90+ID91+ID92+ID93+ID94+ID95+ID98+ID100+ID104+ID107+ID109+ID110+ID114+ID116+ID124+ID129+ID130+ID131+ID132+ID133+ID139+ID140+ID141+ID142+ID143+ID144+ID145+ID146+ID147+ID148+ID152+ID153+ID154+ID155+ID156+ID157+ID158+ID159+ID160+ID161+ID162+ID169+ID170+ID171+ID172+ID173+ID175+ID176+ID177+ID178+ID182+ID183+ID184+ID190+ID192+ID196+ID197+ID199+ID200+ID201+ID202+ID203+ID206+ID207+ID208+ID209+ID210+ID211+ID212+ID213+ID214+ID215+ID216+ID237+ID238+ID244+ID245+ID247+ID251+ID252+ID256+ID262+ID266+ID269+ID270+ID271+ID274+ID275+ID280+ID281+ID282+ID284+ID292+ID298+ID299+ID300+ID305</f>
        <v>0</v>
      </c>
      <c r="IE12" s="107"/>
      <c r="IF12" s="106"/>
      <c r="IG12" s="106">
        <f>IG16+IG20+IG21+IG22+IG23+IG24+IG32+IG34+IG35+IG36+IG37+IG38+IG39+IG40+IG41+IG50+IG51+IG52+IG53+IG54+IG55+IG56+IG57+IG58+IG59+IG60+IG61+IG62+IG63+IG64+IG70+IG74+IG76+IG77+IG78+IG82+IG86+IG87+IG88+IG90+IG91+IG92+IG93+IG94+IG95+IG98+IG100+IG104+IG107+IG109+IG110+IG114+IG116+IG124+IG129+IG130+IG131+IG132+IG133+IG139+IG140+IG141+IG142+IG143+IG144+IG145+IG146+IG147+IG148+IG152+IG153+IG154+IG155+IG156+IG157+IG158+IG159+IG160+IG161+IG162+IG169+IG170+IG171+IG172+IG173+IG175+IG176+IG177+IG178+IG182+IG183+IG184+IG190+IG192+IG196+IG197+IG199+IG200+IG201+IG202+IG203+IG206+IG207+IG208+IG209+IG210+IG211+IG212+IG213+IG214+IG215+IG216+IG237+IG238+IG244+IG245+IG247+IG251+IG252+IG256+IG262+IG266+IG269+IG270+IG271+IG274+IG275+IG280+IG281+IG282+IG284+IG292+IG298+IG299+IG300+IG305</f>
        <v>0</v>
      </c>
      <c r="IH12" s="106">
        <f>IH16+IH20+IH21+IH22+IH23+IH24+IH32+IH34+IH35+IH36+IH37+IH38+IH39+IH40+IH41+IH50+IH51+IH52+IH53+IH54+IH55+IH56+IH57+IH58+IH59+IH60+IH61+IH62+IH63+IH64+IH70+IH74+IH76+IH77+IH78+IH82+IH86+IH87+IH88+IH90+IH91+IH92+IH93+IH94+IH95+IH98+IH100+IH104+IH107+IH109+IH110+IH114+IH116+IH124+IH129+IH130+IH131+IH132+IH133+IH139+IH140+IH141+IH142+IH143+IH144+IH145+IH146+IH147+IH148+IH152+IH153+IH154+IH155+IH156+IH157+IH158+IH159+IH160+IH161+IH162+IH169+IH170+IH171+IH172+IH173+IH175+IH176+IH177+IH178+IH182+IH183+IH184+IH190+IH192+IH196+IH197+IH199+IH200+IH201+IH202+IH203+IH206+IH207+IH208+IH209+IH210+IH211+IH212+IH213+IH214+IH215+IH216+IH237+IH238+IH244+IH245+IH247+IH251+IH252+IH256+IH262+IH266+IH269+IH270+IH271+IH274+IH275+IH280+IH281+IH282+IH284+IH292+IH298+IH299+IH300+IH305</f>
        <v>0</v>
      </c>
      <c r="II12" s="107"/>
      <c r="IJ12" s="106"/>
      <c r="IK12" s="106">
        <f>IK16+IK20+IK21+IK22+IK23+IK24+IK32+IK34+IK35+IK36+IK37+IK38+IK39+IK40+IK41+IK50+IK51+IK52+IK53+IK54+IK55+IK56+IK57+IK58+IK59+IK60+IK61+IK62+IK63+IK64+IK70+IK74+IK76+IK77+IK78+IK82+IK86+IK87+IK88+IK90+IK91+IK92+IK93+IK94+IK95+IK98+IK100+IK104+IK107+IK109+IK110+IK114+IK116+IK124+IK129+IK130+IK131+IK132+IK133+IK139+IK140+IK141+IK142+IK143+IK144+IK145+IK146+IK147+IK148+IK152+IK153+IK154+IK155+IK156+IK157+IK158+IK159+IK160+IK161+IK162+IK169+IK170+IK171+IK172+IK173+IK175+IK176+IK177+IK178+IK182+IK183+IK184+IK190+IK192+IK196+IK197+IK199+IK200+IK201+IK202+IK203+IK206+IK207+IK208+IK209+IK210+IK211+IK212+IK213+IK214+IK215+IK216+IK237+IK238+IK244+IK245+IK247+IK251+IK252+IK256+IK262+IK266+IK269+IK270+IK271+IK274+IK275+IK280+IK281+IK282+IK284+IK292+IK298+IK299+IK300+IK305</f>
        <v>0</v>
      </c>
      <c r="IL12" s="106">
        <f>IL16+IL20+IL21+IL22+IL23+IL24+IL32+IL34+IL35+IL36+IL37+IL38+IL39+IL40+IL41+IL50+IL51+IL52+IL53+IL54+IL55+IL56+IL57+IL58+IL59+IL60+IL61+IL62+IL63+IL64+IL70+IL74+IL76+IL77+IL78+IL82+IL86+IL87+IL88+IL90+IL91+IL92+IL93+IL94+IL95+IL98+IL100+IL104+IL107+IL109+IL110+IL114+IL116+IL124+IL129+IL130+IL131+IL132+IL133+IL139+IL140+IL141+IL142+IL143+IL144+IL145+IL146+IL147+IL148+IL152+IL153+IL154+IL155+IL156+IL157+IL158+IL159+IL160+IL161+IL162+IL169+IL170+IL171+IL172+IL173+IL175+IL176+IL177+IL178+IL182+IL183+IL184+IL190+IL192+IL196+IL197+IL199+IL200+IL201+IL202+IL203+IL206+IL207+IL208+IL209+IL210+IL211+IL212+IL213+IL214+IL215+IL216+IL237+IL238+IL244+IL245+IL247+IL251+IL252+IL256+IL262+IL266+IL269+IL270+IL271+IL274+IL275+IL280+IL281+IL282+IL284+IL292+IL298+IL299+IL300+IL305</f>
        <v>0</v>
      </c>
      <c r="IM12" s="107"/>
      <c r="IN12" s="106"/>
      <c r="IO12" s="106">
        <f>IO16+IO20+IO21+IO22+IO23+IO24+IO32+IO34+IO35+IO36+IO37+IO38+IO39+IO40+IO41+IO50+IO51+IO52+IO53+IO54+IO55+IO56+IO57+IO58+IO59+IO60+IO61+IO62+IO63+IO64+IO70+IO74+IO76+IO77+IO78+IO82+IO86+IO87+IO88+IO90+IO91+IO92+IO93+IO94+IO95+IO98+IO100+IO104+IO107+IO109+IO110+IO114+IO116+IO124+IO129+IO130+IO131+IO132+IO133+IO139+IO140+IO141+IO142+IO143+IO144+IO145+IO146+IO147+IO148+IO152+IO153+IO154+IO155+IO156+IO157+IO158+IO159+IO160+IO161+IO162+IO169+IO170+IO171+IO172+IO173+IO175+IO176+IO177+IO178+IO182+IO183+IO184+IO190+IO192+IO196+IO197+IO199+IO200+IO201+IO202+IO203+IO206+IO207+IO208+IO209+IO210+IO211+IO212+IO213+IO214+IO215+IO216+IO237+IO238+IO244+IO245+IO247+IO251+IO252+IO256+IO262+IO266+IO269+IO270+IO271+IO274+IO275+IO280+IO281+IO282+IO284+IO292+IO298+IO299+IO300+IO305</f>
        <v>0</v>
      </c>
      <c r="IP12" s="106">
        <f>IP16+IP20+IP21+IP22+IP23+IP24+IP32+IP34+IP35+IP36+IP37+IP38+IP39+IP40+IP41+IP50+IP51+IP52+IP53+IP54+IP55+IP56+IP57+IP58+IP59+IP60+IP61+IP62+IP63+IP64+IP70+IP74+IP76+IP77+IP78+IP82+IP86+IP87+IP88+IP90+IP91+IP92+IP93+IP94+IP95+IP98+IP100+IP104+IP107+IP109+IP110+IP114+IP116+IP124+IP129+IP130+IP131+IP132+IP133+IP139+IP140+IP141+IP142+IP143+IP144+IP145+IP146+IP147+IP148+IP152+IP153+IP154+IP155+IP156+IP157+IP158+IP159+IP160+IP161+IP162+IP169+IP170+IP171+IP172+IP173+IP175+IP176+IP177+IP178+IP182+IP183+IP184+IP190+IP192+IP196+IP197+IP199+IP200+IP201+IP202+IP203+IP206+IP207+IP208+IP209+IP210+IP211+IP212+IP213+IP214+IP215+IP216+IP237+IP238+IP244+IP245+IP247+IP251+IP252+IP256+IP262+IP266+IP269+IP270+IP271+IP274+IP275+IP280+IP281+IP282+IP284+IP292+IP298+IP299+IP300+IP305</f>
        <v>0</v>
      </c>
      <c r="IQ12" s="107"/>
      <c r="IR12" s="106"/>
      <c r="IS12" s="106">
        <f>IS16+IS20+IS21+IS22+IS23+IS24+IS32+IS34+IS35+IS36+IS37+IS38+IS39+IS40+IS41+IS50+IS51+IS52+IS53+IS54+IS55+IS56+IS57+IS58+IS59+IS60+IS61+IS62+IS63+IS64+IS70+IS74+IS76+IS77+IS78+IS82+IS86+IS87+IS88+IS90+IS91+IS92+IS93+IS94+IS95+IS98+IS100+IS104+IS107+IS109+IS110+IS114+IS116+IS124+IS129+IS130+IS131+IS132+IS133+IS139+IS140+IS141+IS142+IS143+IS144+IS145+IS146+IS147+IS148+IS152+IS153+IS154+IS155+IS156+IS157+IS158+IS159+IS160+IS161+IS162+IS169+IS170+IS171+IS172+IS173+IS175+IS176+IS177+IS178+IS182+IS183+IS184+IS190+IS192+IS196+IS197+IS199+IS200+IS201+IS202+IS203+IS206+IS207+IS208+IS209+IS210+IS211+IS212+IS213+IS214+IS215+IS216+IS237+IS238+IS244+IS245+IS247+IS251+IS252+IS256+IS262+IS266+IS269+IS270+IS271+IS274+IS275+IS280+IS281+IS282+IS284+IS292+IS298+IS299+IS300+IS305</f>
        <v>0</v>
      </c>
      <c r="IT12" s="106">
        <f>IT16+IT20+IT21+IT22+IT23+IT24+IT32+IT34+IT35+IT36+IT37+IT38+IT39+IT40+IT41+IT50+IT51+IT52+IT53+IT54+IT55+IT56+IT57+IT58+IT59+IT60+IT61+IT62+IT63+IT64+IT70+IT74+IT76+IT77+IT78+IT82+IT86+IT87+IT88+IT90+IT91+IT92+IT93+IT94+IT95+IT98+IT100+IT104+IT107+IT109+IT110+IT114+IT116+IT124+IT129+IT130+IT131+IT132+IT133+IT139+IT140+IT141+IT142+IT143+IT144+IT145+IT146+IT147+IT148+IT152+IT153+IT154+IT155+IT156+IT157+IT158+IT159+IT160+IT161+IT162+IT169+IT170+IT171+IT172+IT173+IT175+IT176+IT177+IT178+IT182+IT183+IT184+IT190+IT192+IT196+IT197+IT199+IT200+IT201+IT202+IT203+IT206+IT207+IT208+IT209+IT210+IT211+IT212+IT213+IT214+IT215+IT216+IT237+IT238+IT244+IT245+IT247+IT251+IT252+IT256+IT262+IT266+IT269+IT270+IT271+IT274+IT275+IT280+IT281+IT282+IT284+IT292+IT298+IT299+IT300+IT305</f>
        <v>0</v>
      </c>
      <c r="IU12" s="107"/>
      <c r="IV12" s="106"/>
      <c r="IW12" s="106">
        <f>IW16+IW20+IW21+IW22+IW23+IW24+IW32+IW34+IW35+IW36+IW37+IW38+IW39+IW40+IW41+IW50+IW51+IW52+IW53+IW54+IW55+IW56+IW57+IW58+IW59+IW60+IW61+IW62+IW63+IW64+IW70+IW74+IW76+IW77+IW78+IW82+IW86+IW87+IW88+IW90+IW91+IW92+IW93+IW94+IW95+IW98+IW100+IW104+IW107+IW109+IW110+IW114+IW116+IW124+IW129+IW130+IW131+IW132+IW133+IW139+IW140+IW141+IW142+IW143+IW144+IW145+IW146+IW147+IW148+IW152+IW153+IW154+IW155+IW156+IW157+IW158+IW159+IW160+IW161+IW162+IW169+IW170+IW171+IW172+IW173+IW175+IW176+IW177+IW178+IW182+IW183+IW184+IW190+IW192+IW196+IW197+IW199+IW200+IW201+IW202+IW203+IW206+IW207+IW208+IW209+IW210+IW211+IW212+IW213+IW214+IW215+IW216+IW237+IW238+IW244+IW245+IW247+IW251+IW252+IW256+IW262+IW266+IW269+IW270+IW271+IW274+IW275+IW280+IW281+IW282+IW284+IW292+IW298+IW299+IW300+IW305</f>
        <v>0</v>
      </c>
      <c r="IX12" s="106">
        <f>IX16+IX20+IX21+IX22+IX23+IX24+IX32+IX34+IX35+IX36+IX37+IX38+IX39+IX40+IX41+IX50+IX51+IX52+IX53+IX54+IX55+IX56+IX57+IX58+IX59+IX60+IX61+IX62+IX63+IX64+IX70+IX74+IX76+IX77+IX78+IX82+IX86+IX87+IX88+IX90+IX91+IX92+IX93+IX94+IX95+IX98+IX100+IX104+IX107+IX109+IX110+IX114+IX116+IX124+IX129+IX130+IX131+IX132+IX133+IX139+IX140+IX141+IX142+IX143+IX144+IX145+IX146+IX147+IX148+IX152+IX153+IX154+IX155+IX156+IX157+IX158+IX159+IX160+IX161+IX162+IX169+IX170+IX171+IX172+IX173+IX175+IX176+IX177+IX178+IX182+IX183+IX184+IX190+IX192+IX196+IX197+IX199+IX200+IX201+IX202+IX203+IX206+IX207+IX208+IX209+IX210+IX211+IX212+IX213+IX214+IX215+IX216+IX237+IX238+IX244+IX245+IX247+IX251+IX252+IX256+IX262+IX266+IX269+IX270+IX271+IX274+IX275+IX280+IX281+IX282+IX284+IX292+IX298+IX299+IX300+IX305</f>
        <v>0</v>
      </c>
      <c r="IY12" s="107"/>
      <c r="IZ12" s="106"/>
      <c r="JA12" s="106">
        <f>JA16+JA20+JA21+JA22+JA23+JA24+JA32+JA34+JA35+JA36+JA37+JA38+JA39+JA40+JA41+JA50+JA51+JA52+JA53+JA54+JA55+JA56+JA57+JA58+JA59+JA60+JA61+JA62+JA63+JA64+JA70+JA74+JA76+JA77+JA78+JA82+JA86+JA87+JA88+JA90+JA91+JA92+JA93+JA94+JA95+JA98+JA100+JA104+JA107+JA109+JA110+JA114+JA116+JA124+JA129+JA130+JA131+JA132+JA133+JA139+JA140+JA141+JA142+JA143+JA144+JA145+JA146+JA147+JA148+JA152+JA153+JA154+JA155+JA156+JA157+JA158+JA159+JA160+JA161+JA162+JA169+JA170+JA171+JA172+JA173+JA175+JA176+JA177+JA178+JA182+JA183+JA184+JA190+JA192+JA196+JA197+JA199+JA200+JA201+JA202+JA203+JA206+JA207+JA208+JA209+JA210+JA211+JA212+JA213+JA214+JA215+JA216+JA237+JA238+JA244+JA245+JA247+JA251+JA252+JA256+JA262+JA266+JA269+JA270+JA271+JA274+JA275+JA280+JA281+JA282+JA284+JA292+JA298+JA299+JA300+JA305</f>
        <v>0</v>
      </c>
      <c r="JB12" s="106">
        <f>JB16+JB20+JB21+JB22+JB23+JB24+JB32+JB34+JB35+JB36+JB37+JB38+JB39+JB40+JB41+JB50+JB51+JB52+JB53+JB54+JB55+JB56+JB57+JB58+JB59+JB60+JB61+JB62+JB63+JB64+JB70+JB74+JB76+JB77+JB78+JB82+JB86+JB87+JB88+JB90+JB91+JB92+JB93+JB94+JB95+JB98+JB100+JB104+JB107+JB109+JB110+JB114+JB116+JB124+JB129+JB130+JB131+JB132+JB133+JB139+JB140+JB141+JB142+JB143+JB144+JB145+JB146+JB147+JB148+JB152+JB153+JB154+JB155+JB156+JB157+JB158+JB159+JB160+JB161+JB162+JB169+JB170+JB171+JB172+JB173+JB175+JB176+JB177+JB178+JB182+JB183+JB184+JB190+JB192+JB196+JB197+JB199+JB200+JB201+JB202+JB203+JB206+JB207+JB208+JB209+JB210+JB211+JB212+JB213+JB214+JB215+JB216+JB237+JB238+JB244+JB245+JB247+JB251+JB252+JB256+JB262+JB266+JB269+JB270+JB271+JB274+JB275+JB280+JB281+JB282+JB284+JB292+JB298+JB299+JB300+JB305</f>
        <v>0</v>
      </c>
      <c r="JC12" s="107"/>
      <c r="JD12" s="106"/>
      <c r="JE12" s="106">
        <f>JE16+JE20+JE21+JE22+JE23+JE24+JE32+JE34+JE35+JE36+JE37+JE38+JE39+JE40+JE41+JE50+JE51+JE52+JE53+JE54+JE55+JE56+JE57+JE58+JE59+JE60+JE61+JE62+JE63+JE64+JE70+JE74+JE76+JE77+JE78+JE82+JE86+JE87+JE88+JE90+JE91+JE92+JE93+JE94+JE95+JE98+JE100+JE104+JE107+JE109+JE110+JE114+JE116+JE124+JE129+JE130+JE131+JE132+JE133+JE139+JE140+JE141+JE142+JE143+JE144+JE145+JE146+JE147+JE148+JE152+JE153+JE154+JE155+JE156+JE157+JE158+JE159+JE160+JE161+JE162+JE169+JE170+JE171+JE172+JE173+JE175+JE176+JE177+JE178+JE182+JE183+JE184+JE190+JE192+JE196+JE197+JE199+JE200+JE201+JE202+JE203+JE206+JE207+JE208+JE209+JE210+JE211+JE212+JE213+JE214+JE215+JE216+JE237+JE238+JE244+JE245+JE247+JE251+JE252+JE256+JE262+JE266+JE269+JE270+JE271+JE274+JE275+JE280+JE281+JE282+JE284+JE292+JE298+JE299+JE300+JE305</f>
        <v>0</v>
      </c>
      <c r="JF12" s="106">
        <f>JF16+JF20+JF21+JF22+JF23+JF24+JF32+JF34+JF35+JF36+JF37+JF38+JF39+JF40+JF41+JF50+JF51+JF52+JF53+JF54+JF55+JF56+JF57+JF58+JF59+JF60+JF61+JF62+JF63+JF64+JF70+JF74+JF76+JF77+JF78+JF82+JF86+JF87+JF88+JF90+JF91+JF92+JF93+JF94+JF95+JF98+JF100+JF104+JF107+JF109+JF110+JF114+JF116+JF124+JF129+JF130+JF131+JF132+JF133+JF139+JF140+JF141+JF142+JF143+JF144+JF145+JF146+JF147+JF148+JF152+JF153+JF154+JF155+JF156+JF157+JF158+JF159+JF160+JF161+JF162+JF169+JF170+JF171+JF172+JF173+JF175+JF176+JF177+JF178+JF182+JF183+JF184+JF190+JF192+JF196+JF197+JF199+JF200+JF201+JF202+JF203+JF206+JF207+JF208+JF209+JF210+JF211+JF212+JF213+JF214+JF215+JF216+JF237+JF238+JF244+JF245+JF247+JF251+JF252+JF256+JF262+JF266+JF269+JF270+JF271+JF274+JF275+JF280+JF281+JF282+JF284+JF292+JF298+JF299+JF300+JF305</f>
        <v>0</v>
      </c>
      <c r="JG12" s="107"/>
      <c r="JH12" s="106"/>
      <c r="JI12" s="106">
        <f>JI16+JI20+JI21+JI22+JI23+JI24+JI32+JI34+JI35+JI36+JI37+JI38+JI39+JI40+JI41+JI50+JI51+JI52+JI53+JI54+JI55+JI56+JI57+JI58+JI59+JI60+JI61+JI62+JI63+JI64+JI70+JI74+JI76+JI77+JI78+JI82+JI86+JI87+JI88+JI90+JI91+JI92+JI93+JI94+JI95+JI98+JI100+JI104+JI107+JI109+JI110+JI114+JI116+JI124+JI129+JI130+JI131+JI132+JI133+JI139+JI140+JI141+JI142+JI143+JI144+JI145+JI146+JI147+JI148+JI152+JI153+JI154+JI155+JI156+JI157+JI158+JI159+JI160+JI161+JI162+JI169+JI170+JI171+JI172+JI173+JI175+JI176+JI177+JI178+JI182+JI183+JI184+JI190+JI192+JI196+JI197+JI199+JI200+JI201+JI202+JI203+JI206+JI207+JI208+JI209+JI210+JI211+JI212+JI213+JI214+JI215+JI216+JI237+JI238+JI244+JI245+JI247+JI251+JI252+JI256+JI262+JI266+JI269+JI270+JI271+JI274+JI275+JI280+JI281+JI282+JI284+JI292+JI298+JI299+JI300+JI305</f>
        <v>0</v>
      </c>
      <c r="JJ12" s="106">
        <f>JJ16+JJ20+JJ21+JJ22+JJ23+JJ24+JJ32+JJ34+JJ35+JJ36+JJ37+JJ38+JJ39+JJ40+JJ41+JJ50+JJ51+JJ52+JJ53+JJ54+JJ55+JJ56+JJ57+JJ58+JJ59+JJ60+JJ61+JJ62+JJ63+JJ64+JJ70+JJ74+JJ76+JJ77+JJ78+JJ82+JJ86+JJ87+JJ88+JJ90+JJ91+JJ92+JJ93+JJ94+JJ95+JJ98+JJ100+JJ104+JJ107+JJ109+JJ110+JJ114+JJ116+JJ124+JJ129+JJ130+JJ131+JJ132+JJ133+JJ139+JJ140+JJ141+JJ142+JJ143+JJ144+JJ145+JJ146+JJ147+JJ148+JJ152+JJ153+JJ154+JJ155+JJ156+JJ157+JJ158+JJ159+JJ160+JJ161+JJ162+JJ169+JJ170+JJ171+JJ172+JJ173+JJ175+JJ176+JJ177+JJ178+JJ182+JJ183+JJ184+JJ190+JJ192+JJ196+JJ197+JJ199+JJ200+JJ201+JJ202+JJ203+JJ206+JJ207+JJ208+JJ209+JJ210+JJ211+JJ212+JJ213+JJ214+JJ215+JJ216+JJ237+JJ238+JJ244+JJ245+JJ247+JJ251+JJ252+JJ256+JJ262+JJ266+JJ269+JJ270+JJ271+JJ274+JJ275+JJ280+JJ281+JJ282+JJ284+JJ292+JJ298+JJ299+JJ300+JJ305</f>
        <v>0</v>
      </c>
      <c r="JK12" s="107"/>
      <c r="JL12" s="106"/>
      <c r="JM12" s="106">
        <f>JM16+JM20+JM21+JM22+JM23+JM24+JM32+JM34+JM35+JM36+JM37+JM38+JM39+JM40+JM41+JM50+JM51+JM52+JM53+JM54+JM55+JM56+JM57+JM58+JM59+JM60+JM61+JM62+JM63+JM64+JM70+JM74+JM76+JM77+JM78+JM82+JM86+JM87+JM88+JM90+JM91+JM92+JM93+JM94+JM95+JM98+JM100+JM104+JM107+JM109+JM110+JM114+JM116+JM124+JM129+JM130+JM131+JM132+JM133+JM139+JM140+JM141+JM142+JM143+JM144+JM145+JM146+JM147+JM148+JM152+JM153+JM154+JM155+JM156+JM157+JM158+JM159+JM160+JM161+JM162+JM169+JM170+JM171+JM172+JM173+JM175+JM176+JM177+JM178+JM182+JM183+JM184+JM190+JM192+JM196+JM197+JM199+JM200+JM201+JM202+JM203+JM206+JM207+JM208+JM209+JM210+JM211+JM212+JM213+JM214+JM215+JM216+JM239+JM244+JM245+JM247+JM251+JM252+JM256+JM262+JM266+JM269+JM270+JM271+JM274+JM275+JM280+JM281+JM282+JM284+JM292+JM298+JM299+JM300+JM305</f>
        <v>107.72364999999999</v>
      </c>
      <c r="JN12" s="106">
        <f>JN16+JN20+JN21+JN22+JN23+JN24+JN32+JN34+JN35+JN36+JN37+JN38+JN39+JN40+JN41+JN50+JN51+JN52+JN53+JN54+JN55+JN56+JN57+JN58+JN59+JN60+JN61+JN62+JN63+JN64+JN70+JN74+JN76+JN77+JN78+JN82+JN86+JN87+JN88+JN90+JN91+JN92+JN93+JN94+JN95+JN98+JN100+JN104+JN107+JN109+JN110+JN114+JN116+JN124+JN129+JN130+JN131+JN132+JN133+JN139+JN140+JN141+JN142+JN143+JN144+JN145+JN146+JN147+JN148+JN152+JN153+JN154+JN155+JN156+JN157+JN158+JN159+JN160+JN161+JN162+JN169+JN170+JN171+JN172+JN173+JN175+JN176+JN177+JN178+JN182+JN183+JN184+JN190+JN192+JN196+JN197+JN199+JN200+JN201+JN202+JN203+JN206+JN207+JN208+JN209+JN210+JN211+JN212+JN213+JN214+JN215+JN216+JN239+JN244+JN245+JN247+JN251+JN252+JN256+JN262+JN266+JN269+JN270+JN271+JN274+JN275+JN280+JN281+JN282+JN284+JN292+JN298+JN299+JN300+JN305</f>
        <v>107.72364999999999</v>
      </c>
      <c r="JO12" s="107">
        <f>JN12/JM12*100</f>
        <v>100</v>
      </c>
      <c r="JP12" s="106"/>
      <c r="JQ12" s="106"/>
      <c r="JR12" s="106"/>
      <c r="JS12" s="107"/>
    </row>
    <row r="13" spans="1:283" s="5" customFormat="1" ht="31.5" x14ac:dyDescent="0.25">
      <c r="A13" s="114" t="s">
        <v>116</v>
      </c>
      <c r="B13" s="76">
        <f t="shared" si="40"/>
        <v>46897.4</v>
      </c>
      <c r="C13" s="76">
        <f t="shared" si="41"/>
        <v>92633.096210000003</v>
      </c>
      <c r="D13" s="76">
        <f t="shared" si="42"/>
        <v>84125.6</v>
      </c>
      <c r="E13" s="76">
        <f t="shared" si="43"/>
        <v>8507.4962100000012</v>
      </c>
      <c r="F13" s="76">
        <f t="shared" si="44"/>
        <v>14410.708310000002</v>
      </c>
      <c r="G13" s="72">
        <f t="shared" si="0"/>
        <v>15.556759840274372</v>
      </c>
      <c r="H13" s="71">
        <f>H14+H15</f>
        <v>0</v>
      </c>
      <c r="I13" s="71">
        <f>I14+I15</f>
        <v>0</v>
      </c>
      <c r="J13" s="71">
        <f>J14+J15</f>
        <v>0</v>
      </c>
      <c r="K13" s="72"/>
      <c r="L13" s="71">
        <f t="shared" ref="L13" si="56">L14+L15</f>
        <v>1036</v>
      </c>
      <c r="M13" s="71">
        <f t="shared" ref="M13:N13" si="57">M14+M15</f>
        <v>1036</v>
      </c>
      <c r="N13" s="71">
        <f t="shared" si="57"/>
        <v>187.625</v>
      </c>
      <c r="O13" s="71">
        <f>N13/M13*100</f>
        <v>18.110521235521233</v>
      </c>
      <c r="P13" s="71">
        <f>P14+P15</f>
        <v>380</v>
      </c>
      <c r="Q13" s="71">
        <f>Q14+Q15</f>
        <v>380</v>
      </c>
      <c r="R13" s="71">
        <f>R14+R15</f>
        <v>38.148000000000003</v>
      </c>
      <c r="S13" s="71">
        <f>R13/Q13*100</f>
        <v>10.038947368421052</v>
      </c>
      <c r="T13" s="71">
        <f>T14+T15</f>
        <v>1550</v>
      </c>
      <c r="U13" s="71">
        <f>U14+U15</f>
        <v>1550</v>
      </c>
      <c r="V13" s="71">
        <f>V14+V15</f>
        <v>386.7124</v>
      </c>
      <c r="W13" s="71">
        <f>V13/U13*100</f>
        <v>24.949187096774196</v>
      </c>
      <c r="X13" s="71">
        <f>X14+X15</f>
        <v>829</v>
      </c>
      <c r="Y13" s="71">
        <f>Y14+Y15</f>
        <v>829</v>
      </c>
      <c r="Z13" s="71">
        <f>Z14+Z15</f>
        <v>100.996</v>
      </c>
      <c r="AA13" s="71">
        <f>Z13/Y13*100</f>
        <v>12.182870928829916</v>
      </c>
      <c r="AB13" s="71">
        <f>AB14+AB15</f>
        <v>0</v>
      </c>
      <c r="AC13" s="71">
        <f>AC14+AC15</f>
        <v>0</v>
      </c>
      <c r="AD13" s="71">
        <f>AD14+AD15</f>
        <v>0</v>
      </c>
      <c r="AE13" s="71"/>
      <c r="AF13" s="71">
        <f>AF14+AF15</f>
        <v>20959.3</v>
      </c>
      <c r="AG13" s="71">
        <f>AG14+AG15</f>
        <v>20959.3</v>
      </c>
      <c r="AH13" s="71">
        <f>AH14+AH15</f>
        <v>2826.9146800000003</v>
      </c>
      <c r="AI13" s="71">
        <f>AH13/AG13*100</f>
        <v>13.487638804731075</v>
      </c>
      <c r="AJ13" s="71">
        <f>AJ14+AJ15</f>
        <v>640</v>
      </c>
      <c r="AK13" s="71">
        <f>AK14+AK15</f>
        <v>640</v>
      </c>
      <c r="AL13" s="71">
        <f>AL14+AL15</f>
        <v>0</v>
      </c>
      <c r="AM13" s="71">
        <f>AL13/AK13*100</f>
        <v>0</v>
      </c>
      <c r="AN13" s="71">
        <f t="shared" ref="AN13" si="58">AN14+AN15</f>
        <v>0</v>
      </c>
      <c r="AO13" s="71">
        <f t="shared" ref="AO13:AQ13" si="59">AO14+AO15</f>
        <v>0</v>
      </c>
      <c r="AP13" s="71">
        <f t="shared" si="59"/>
        <v>0</v>
      </c>
      <c r="AQ13" s="71">
        <f t="shared" si="59"/>
        <v>0</v>
      </c>
      <c r="AR13" s="71">
        <f>AR14+AR15</f>
        <v>500</v>
      </c>
      <c r="AS13" s="71">
        <f>AS14+AS15</f>
        <v>500</v>
      </c>
      <c r="AT13" s="71">
        <f>AT14+AT15</f>
        <v>0</v>
      </c>
      <c r="AU13" s="71">
        <f>AT13/AS13*100</f>
        <v>0</v>
      </c>
      <c r="AV13" s="71"/>
      <c r="AW13" s="71">
        <f>AW14+AW15</f>
        <v>0</v>
      </c>
      <c r="AX13" s="71">
        <f>AX14+AX15</f>
        <v>0</v>
      </c>
      <c r="AY13" s="71"/>
      <c r="AZ13" s="71"/>
      <c r="BA13" s="71"/>
      <c r="BB13" s="71"/>
      <c r="BC13" s="71"/>
      <c r="BD13" s="71">
        <f>BD14+BD15</f>
        <v>2249.1999999999998</v>
      </c>
      <c r="BE13" s="71">
        <f>BE14+BE15</f>
        <v>2249.1999999999998</v>
      </c>
      <c r="BF13" s="71">
        <f>BF14+BF15</f>
        <v>562.29998999999998</v>
      </c>
      <c r="BG13" s="71">
        <f>BF13/BE13*100</f>
        <v>24.999999555397476</v>
      </c>
      <c r="BH13" s="71"/>
      <c r="BI13" s="71">
        <f>BI14+BI15</f>
        <v>0</v>
      </c>
      <c r="BJ13" s="71">
        <f>BJ14+BJ15</f>
        <v>0</v>
      </c>
      <c r="BK13" s="71"/>
      <c r="BL13" s="71"/>
      <c r="BM13" s="71">
        <f>BM14+BM15</f>
        <v>0</v>
      </c>
      <c r="BN13" s="71">
        <f>BN14+BN15</f>
        <v>0</v>
      </c>
      <c r="BO13" s="71"/>
      <c r="BP13" s="71"/>
      <c r="BQ13" s="71">
        <f>BQ14+BQ15</f>
        <v>0</v>
      </c>
      <c r="BR13" s="71">
        <f>BR14+BR15</f>
        <v>0</v>
      </c>
      <c r="BS13" s="71"/>
      <c r="BT13" s="71"/>
      <c r="BU13" s="71">
        <f>BU14+BU15</f>
        <v>0</v>
      </c>
      <c r="BV13" s="71">
        <f>BV14+BV15</f>
        <v>0</v>
      </c>
      <c r="BW13" s="71"/>
      <c r="BX13" s="71">
        <f>BX14+BX15</f>
        <v>634.4</v>
      </c>
      <c r="BY13" s="71">
        <f>BY14+BY15</f>
        <v>634.4</v>
      </c>
      <c r="BZ13" s="71">
        <f>BZ14+BZ15</f>
        <v>158.6</v>
      </c>
      <c r="CA13" s="71">
        <f>BZ13/BY13*100</f>
        <v>25</v>
      </c>
      <c r="CB13" s="71"/>
      <c r="CC13" s="71"/>
      <c r="CD13" s="71"/>
      <c r="CE13" s="71"/>
      <c r="CF13" s="71">
        <f>CF14+CF15</f>
        <v>250</v>
      </c>
      <c r="CG13" s="71">
        <f>CG14+CG15</f>
        <v>250</v>
      </c>
      <c r="CH13" s="71">
        <f>CH14+CH15</f>
        <v>250</v>
      </c>
      <c r="CI13" s="71">
        <f t="shared" ref="CI13:CI102" si="60">CH13/CG13*100</f>
        <v>100</v>
      </c>
      <c r="CJ13" s="71">
        <f>CJ14+CJ15</f>
        <v>0</v>
      </c>
      <c r="CK13" s="71">
        <f>CK14+CK15</f>
        <v>0</v>
      </c>
      <c r="CL13" s="71">
        <f>CL14+CL15</f>
        <v>0</v>
      </c>
      <c r="CM13" s="71"/>
      <c r="CN13" s="71">
        <f>CN14+CN15</f>
        <v>0</v>
      </c>
      <c r="CO13" s="71">
        <f>CO14+CO15</f>
        <v>0</v>
      </c>
      <c r="CP13" s="71">
        <f>CP14+CP15</f>
        <v>0</v>
      </c>
      <c r="CQ13" s="71"/>
      <c r="CR13" s="71"/>
      <c r="CS13" s="71">
        <f>CS14+CS15</f>
        <v>0</v>
      </c>
      <c r="CT13" s="71">
        <f>CT14+CT15</f>
        <v>0</v>
      </c>
      <c r="CU13" s="71"/>
      <c r="CV13" s="71"/>
      <c r="CW13" s="71">
        <f>CW14+CW15</f>
        <v>0</v>
      </c>
      <c r="CX13" s="71">
        <f>CX14+CX15</f>
        <v>0</v>
      </c>
      <c r="CY13" s="71"/>
      <c r="CZ13" s="71">
        <f>CZ14+CZ15</f>
        <v>1000</v>
      </c>
      <c r="DA13" s="71">
        <f>DA14+DA15</f>
        <v>1000</v>
      </c>
      <c r="DB13" s="71">
        <f>DB14+DB15</f>
        <v>0</v>
      </c>
      <c r="DC13" s="71">
        <f>DB13/DA13*100</f>
        <v>0</v>
      </c>
      <c r="DD13" s="71">
        <f>DD14+DD15</f>
        <v>2313.1999999999998</v>
      </c>
      <c r="DE13" s="71">
        <f>DE14+DE15</f>
        <v>0</v>
      </c>
      <c r="DF13" s="71">
        <f>DF14+DF15</f>
        <v>0</v>
      </c>
      <c r="DG13" s="71"/>
      <c r="DH13" s="71">
        <f>DH14+DH15</f>
        <v>5000</v>
      </c>
      <c r="DI13" s="71">
        <f>DI14+DI15</f>
        <v>5000</v>
      </c>
      <c r="DJ13" s="71">
        <f>DJ14+DJ15</f>
        <v>0</v>
      </c>
      <c r="DK13" s="71">
        <f t="shared" ref="DK13:DK25" si="61">DJ13/DI13*100</f>
        <v>0</v>
      </c>
      <c r="DL13" s="71"/>
      <c r="DM13" s="71">
        <f>DM14+DM15</f>
        <v>0</v>
      </c>
      <c r="DN13" s="71">
        <f>DN14+DN15</f>
        <v>0</v>
      </c>
      <c r="DO13" s="71"/>
      <c r="DP13" s="71"/>
      <c r="DQ13" s="71">
        <f>DQ14+DQ15</f>
        <v>0</v>
      </c>
      <c r="DR13" s="71">
        <f>DR14+DR15</f>
        <v>0</v>
      </c>
      <c r="DS13" s="71"/>
      <c r="DT13" s="71"/>
      <c r="DU13" s="71">
        <f>DU14+DU15</f>
        <v>23339.200000000001</v>
      </c>
      <c r="DV13" s="71">
        <f>DV14+DV15</f>
        <v>0</v>
      </c>
      <c r="DW13" s="71"/>
      <c r="DX13" s="71">
        <f>DX14+DX15</f>
        <v>450.4</v>
      </c>
      <c r="DY13" s="71">
        <f>DY14+DY15</f>
        <v>450.4</v>
      </c>
      <c r="DZ13" s="71">
        <f>DZ14+DZ15</f>
        <v>58.675449999999998</v>
      </c>
      <c r="EA13" s="71">
        <f t="shared" ref="EA13:EA14" si="62">DZ13/DY13*100</f>
        <v>13.027408969804618</v>
      </c>
      <c r="EB13" s="71"/>
      <c r="EC13" s="71"/>
      <c r="ED13" s="71"/>
      <c r="EE13" s="71"/>
      <c r="EF13" s="71"/>
      <c r="EG13" s="71">
        <f>EG14+EG15</f>
        <v>0</v>
      </c>
      <c r="EH13" s="71">
        <f>EH14+EH15</f>
        <v>0</v>
      </c>
      <c r="EI13" s="71"/>
      <c r="EJ13" s="71"/>
      <c r="EK13" s="71">
        <f>EK14+EK15</f>
        <v>0</v>
      </c>
      <c r="EL13" s="71">
        <f>EL14+EL15</f>
        <v>0</v>
      </c>
      <c r="EM13" s="71"/>
      <c r="EN13" s="71"/>
      <c r="EO13" s="71">
        <f>EO14+EO15</f>
        <v>0</v>
      </c>
      <c r="EP13" s="71">
        <f>EP14+EP15</f>
        <v>0</v>
      </c>
      <c r="EQ13" s="71"/>
      <c r="ER13" s="71">
        <f>ER14+ER15</f>
        <v>808.6</v>
      </c>
      <c r="ES13" s="71">
        <f>ES14+ES15</f>
        <v>808.6</v>
      </c>
      <c r="ET13" s="71">
        <f>ET14+ET15</f>
        <v>202.1465</v>
      </c>
      <c r="EU13" s="71">
        <f t="shared" ref="EU13:EU25" si="63">ET13/ES13*100</f>
        <v>24.999567153104131</v>
      </c>
      <c r="EV13" s="71">
        <f>EV14+EV15</f>
        <v>73.099999999999994</v>
      </c>
      <c r="EW13" s="71">
        <f>EW14+EW15</f>
        <v>73.099999999999994</v>
      </c>
      <c r="EX13" s="71">
        <f>EX14+EX15</f>
        <v>0</v>
      </c>
      <c r="EY13" s="71">
        <f>EX13/EW13*100</f>
        <v>0</v>
      </c>
      <c r="EZ13" s="71"/>
      <c r="FA13" s="71">
        <f t="shared" ref="FA13:FB13" si="64">FA14+FA15</f>
        <v>0</v>
      </c>
      <c r="FB13" s="71">
        <f t="shared" si="64"/>
        <v>0</v>
      </c>
      <c r="FC13" s="71"/>
      <c r="FD13" s="71"/>
      <c r="FE13" s="71">
        <f t="shared" ref="FE13:FF13" si="65">FE14+FE15</f>
        <v>0</v>
      </c>
      <c r="FF13" s="71">
        <f t="shared" si="65"/>
        <v>0</v>
      </c>
      <c r="FG13" s="71"/>
      <c r="FH13" s="71"/>
      <c r="FI13" s="71">
        <f t="shared" ref="FI13:FJ13" si="66">FI14+FI15</f>
        <v>0</v>
      </c>
      <c r="FJ13" s="71">
        <f t="shared" si="66"/>
        <v>0</v>
      </c>
      <c r="FK13" s="71"/>
      <c r="FL13" s="71"/>
      <c r="FM13" s="71">
        <f t="shared" ref="FM13:FN13" si="67">FM14+FM15</f>
        <v>0</v>
      </c>
      <c r="FN13" s="71">
        <f t="shared" si="67"/>
        <v>0</v>
      </c>
      <c r="FO13" s="71"/>
      <c r="FP13" s="71">
        <f t="shared" ref="FP13" si="68">FP14+FP15</f>
        <v>130.5</v>
      </c>
      <c r="FQ13" s="71">
        <f t="shared" ref="FQ13:FR13" si="69">FQ14+FQ15</f>
        <v>130.5</v>
      </c>
      <c r="FR13" s="71">
        <f t="shared" si="69"/>
        <v>0</v>
      </c>
      <c r="FS13" s="71">
        <f>FR13/FQ13*100</f>
        <v>0</v>
      </c>
      <c r="FT13" s="71"/>
      <c r="FU13" s="71">
        <f t="shared" ref="FU13:FV13" si="70">FU14+FU15</f>
        <v>0</v>
      </c>
      <c r="FV13" s="71">
        <f t="shared" si="70"/>
        <v>0</v>
      </c>
      <c r="FW13" s="71"/>
      <c r="FX13" s="71"/>
      <c r="FY13" s="71">
        <f t="shared" ref="FY13:FZ13" si="71">FY14+FY15</f>
        <v>0</v>
      </c>
      <c r="FZ13" s="71">
        <f t="shared" si="71"/>
        <v>0</v>
      </c>
      <c r="GA13" s="71"/>
      <c r="GB13" s="71"/>
      <c r="GC13" s="71">
        <f t="shared" ref="GC13:GD13" si="72">GC14+GC15</f>
        <v>0</v>
      </c>
      <c r="GD13" s="71">
        <f t="shared" si="72"/>
        <v>0</v>
      </c>
      <c r="GE13" s="71"/>
      <c r="GF13" s="71"/>
      <c r="GG13" s="71">
        <f t="shared" ref="GG13:GH13" si="73">GG14+GG15</f>
        <v>0</v>
      </c>
      <c r="GH13" s="71">
        <f t="shared" si="73"/>
        <v>0</v>
      </c>
      <c r="GI13" s="71"/>
      <c r="GJ13" s="71"/>
      <c r="GK13" s="71">
        <f t="shared" ref="GK13:GL13" si="74">GK14+GK15</f>
        <v>0</v>
      </c>
      <c r="GL13" s="71">
        <f t="shared" si="74"/>
        <v>0</v>
      </c>
      <c r="GM13" s="71"/>
      <c r="GN13" s="71"/>
      <c r="GO13" s="71">
        <f t="shared" ref="GO13:GP13" si="75">GO14+GO15</f>
        <v>0</v>
      </c>
      <c r="GP13" s="71">
        <f t="shared" si="75"/>
        <v>0</v>
      </c>
      <c r="GQ13" s="71"/>
      <c r="GR13" s="71"/>
      <c r="GS13" s="71">
        <f t="shared" ref="GS13:GT13" si="76">GS14+GS15</f>
        <v>0</v>
      </c>
      <c r="GT13" s="71">
        <f t="shared" si="76"/>
        <v>0</v>
      </c>
      <c r="GU13" s="71"/>
      <c r="GV13" s="71"/>
      <c r="GW13" s="71">
        <f t="shared" ref="GW13:GX13" si="77">GW14+GW15</f>
        <v>0</v>
      </c>
      <c r="GX13" s="71">
        <f t="shared" si="77"/>
        <v>0</v>
      </c>
      <c r="GY13" s="71"/>
      <c r="GZ13" s="71"/>
      <c r="HA13" s="71">
        <f t="shared" ref="HA13:HB13" si="78">HA14+HA15</f>
        <v>0</v>
      </c>
      <c r="HB13" s="71">
        <f t="shared" si="78"/>
        <v>0</v>
      </c>
      <c r="HC13" s="71"/>
      <c r="HD13" s="71"/>
      <c r="HE13" s="71">
        <f t="shared" ref="HE13:HF13" si="79">HE14+HE15</f>
        <v>0</v>
      </c>
      <c r="HF13" s="71">
        <f t="shared" si="79"/>
        <v>0</v>
      </c>
      <c r="HG13" s="71"/>
      <c r="HH13" s="71"/>
      <c r="HI13" s="71">
        <f t="shared" ref="HI13:HJ13" si="80">HI14+HI15</f>
        <v>0</v>
      </c>
      <c r="HJ13" s="71">
        <f t="shared" si="80"/>
        <v>0</v>
      </c>
      <c r="HK13" s="71"/>
      <c r="HL13" s="71"/>
      <c r="HM13" s="71">
        <f>HM14+HM15</f>
        <v>0</v>
      </c>
      <c r="HN13" s="71">
        <f>HN14+HN15</f>
        <v>0</v>
      </c>
      <c r="HO13" s="71"/>
      <c r="HP13" s="71"/>
      <c r="HQ13" s="71">
        <f>HQ14+HQ15</f>
        <v>0</v>
      </c>
      <c r="HR13" s="71">
        <f>HR14+HR15</f>
        <v>0</v>
      </c>
      <c r="HS13" s="71"/>
      <c r="HT13" s="71">
        <f>SUM(HT14:HT16)</f>
        <v>8093.7</v>
      </c>
      <c r="HU13" s="71">
        <f>SUM(HU14:HU16)</f>
        <v>8093.7</v>
      </c>
      <c r="HV13" s="71">
        <f t="shared" ref="HV13" si="81">HV14+HV15</f>
        <v>0</v>
      </c>
      <c r="HW13" s="71">
        <f>HV13/HU13*100</f>
        <v>0</v>
      </c>
      <c r="HX13" s="71"/>
      <c r="HY13" s="71">
        <f>SUM(HY14:HY16)</f>
        <v>315.8</v>
      </c>
      <c r="HZ13" s="71">
        <f>SUM(HZ14:HZ16)</f>
        <v>78.95</v>
      </c>
      <c r="IA13" s="71">
        <f>HZ13/HY13*100</f>
        <v>25</v>
      </c>
      <c r="IB13" s="71"/>
      <c r="IC13" s="71">
        <f>SUM(IC14:IC16)</f>
        <v>13516.2</v>
      </c>
      <c r="ID13" s="71">
        <f>SUM(ID14:ID16)</f>
        <v>1052.14408</v>
      </c>
      <c r="IE13" s="71">
        <f>ID13/IC13*100</f>
        <v>7.7843186694485134</v>
      </c>
      <c r="IF13" s="71"/>
      <c r="IG13" s="71"/>
      <c r="IH13" s="71"/>
      <c r="II13" s="71"/>
      <c r="IJ13" s="71"/>
      <c r="IK13" s="71"/>
      <c r="IL13" s="71"/>
      <c r="IM13" s="71"/>
      <c r="IN13" s="71"/>
      <c r="IO13" s="71"/>
      <c r="IP13" s="71"/>
      <c r="IQ13" s="71"/>
      <c r="IR13" s="71"/>
      <c r="IS13" s="71"/>
      <c r="IT13" s="71"/>
      <c r="IU13" s="71"/>
      <c r="IV13" s="71"/>
      <c r="IW13" s="71"/>
      <c r="IX13" s="71"/>
      <c r="IY13" s="71"/>
      <c r="IZ13" s="71"/>
      <c r="JA13" s="71">
        <f>SUM(JA14:JA16)</f>
        <v>2370.1999999999998</v>
      </c>
      <c r="JB13" s="71">
        <f>SUM(JB14:JB16)</f>
        <v>0</v>
      </c>
      <c r="JC13" s="71">
        <f>JB13/JA13*100</f>
        <v>0</v>
      </c>
      <c r="JD13" s="71"/>
      <c r="JE13" s="71"/>
      <c r="JF13" s="71"/>
      <c r="JG13" s="71"/>
      <c r="JH13" s="71"/>
      <c r="JI13" s="71">
        <f>SUM(JI14:JI16)</f>
        <v>0</v>
      </c>
      <c r="JJ13" s="71">
        <f>SUM(JJ14:JJ16)</f>
        <v>0</v>
      </c>
      <c r="JK13" s="71"/>
      <c r="JL13" s="71"/>
      <c r="JM13" s="71">
        <f>SUM(JM14:JM16)</f>
        <v>8507.4962100000012</v>
      </c>
      <c r="JN13" s="71">
        <f>SUM(JN14:JN16)</f>
        <v>8507.4962100000012</v>
      </c>
      <c r="JO13" s="71">
        <f>JN13/JM13*100</f>
        <v>100</v>
      </c>
      <c r="JP13" s="71"/>
      <c r="JQ13" s="71"/>
      <c r="JR13" s="71"/>
      <c r="JS13" s="71"/>
    </row>
    <row r="14" spans="1:283" ht="31.5" x14ac:dyDescent="0.25">
      <c r="A14" s="115" t="s">
        <v>115</v>
      </c>
      <c r="B14" s="77">
        <f t="shared" si="40"/>
        <v>33803.699999999997</v>
      </c>
      <c r="C14" s="77">
        <f t="shared" si="41"/>
        <v>79223.596210000003</v>
      </c>
      <c r="D14" s="77">
        <f t="shared" si="42"/>
        <v>70716.100000000006</v>
      </c>
      <c r="E14" s="77">
        <f t="shared" si="43"/>
        <v>8507.4962100000012</v>
      </c>
      <c r="F14" s="77">
        <f t="shared" si="44"/>
        <v>14331.758310000001</v>
      </c>
      <c r="G14" s="73">
        <f t="shared" si="0"/>
        <v>18.090264764061512</v>
      </c>
      <c r="H14" s="73"/>
      <c r="I14" s="73"/>
      <c r="J14" s="73"/>
      <c r="K14" s="73"/>
      <c r="L14" s="73">
        <v>1036</v>
      </c>
      <c r="M14" s="73">
        <v>1036</v>
      </c>
      <c r="N14" s="73">
        <v>187.625</v>
      </c>
      <c r="O14" s="74">
        <f>N14/M14*100</f>
        <v>18.110521235521233</v>
      </c>
      <c r="P14" s="301">
        <v>380</v>
      </c>
      <c r="Q14" s="102">
        <v>380</v>
      </c>
      <c r="R14" s="301">
        <v>38.148000000000003</v>
      </c>
      <c r="S14" s="74">
        <f>R14/Q14*100</f>
        <v>10.038947368421052</v>
      </c>
      <c r="T14" s="340">
        <v>1550</v>
      </c>
      <c r="U14" s="302">
        <v>1550</v>
      </c>
      <c r="V14" s="302">
        <v>386.7124</v>
      </c>
      <c r="W14" s="74">
        <f>V14/U14*100</f>
        <v>24.949187096774196</v>
      </c>
      <c r="X14" s="341">
        <v>829</v>
      </c>
      <c r="Y14" s="341">
        <v>829</v>
      </c>
      <c r="Z14" s="341">
        <v>100.996</v>
      </c>
      <c r="AA14" s="74">
        <f>Z14/Y14*100</f>
        <v>12.182870928829916</v>
      </c>
      <c r="AB14" s="341"/>
      <c r="AC14" s="341"/>
      <c r="AD14" s="341"/>
      <c r="AE14" s="74"/>
      <c r="AF14" s="341">
        <v>20959.3</v>
      </c>
      <c r="AG14" s="341">
        <v>20959.3</v>
      </c>
      <c r="AH14" s="341">
        <v>2826.9146800000003</v>
      </c>
      <c r="AI14" s="74">
        <f>AH14/AG14*100</f>
        <v>13.487638804731075</v>
      </c>
      <c r="AJ14" s="341">
        <v>640</v>
      </c>
      <c r="AK14" s="341">
        <v>640</v>
      </c>
      <c r="AL14" s="341">
        <v>0</v>
      </c>
      <c r="AM14" s="74">
        <f>AL14/AK14*100</f>
        <v>0</v>
      </c>
      <c r="AN14" s="73"/>
      <c r="AO14" s="73"/>
      <c r="AP14" s="73"/>
      <c r="AQ14" s="74"/>
      <c r="AR14" s="341">
        <v>500</v>
      </c>
      <c r="AS14" s="341">
        <v>500</v>
      </c>
      <c r="AT14" s="341">
        <v>0</v>
      </c>
      <c r="AU14" s="74">
        <f>AT14/AS14*100</f>
        <v>0</v>
      </c>
      <c r="AV14" s="341"/>
      <c r="AW14" s="341"/>
      <c r="AX14" s="341"/>
      <c r="AY14" s="74"/>
      <c r="AZ14" s="341"/>
      <c r="BA14" s="341"/>
      <c r="BB14" s="341"/>
      <c r="BC14" s="74"/>
      <c r="BD14" s="341">
        <v>2249.1999999999998</v>
      </c>
      <c r="BE14" s="341">
        <v>2249.1999999999998</v>
      </c>
      <c r="BF14" s="341">
        <v>562.29998999999998</v>
      </c>
      <c r="BG14" s="74">
        <f>BF14/BE14*100</f>
        <v>24.999999555397476</v>
      </c>
      <c r="BH14" s="74"/>
      <c r="BI14" s="341"/>
      <c r="BJ14" s="341"/>
      <c r="BK14" s="74"/>
      <c r="BL14" s="74"/>
      <c r="BM14" s="341"/>
      <c r="BN14" s="341"/>
      <c r="BO14" s="74"/>
      <c r="BP14" s="74"/>
      <c r="BQ14" s="341"/>
      <c r="BR14" s="341"/>
      <c r="BS14" s="74"/>
      <c r="BT14" s="74"/>
      <c r="BU14" s="341"/>
      <c r="BV14" s="341"/>
      <c r="BW14" s="74"/>
      <c r="BX14" s="341">
        <v>634.4</v>
      </c>
      <c r="BY14" s="341">
        <v>634.4</v>
      </c>
      <c r="BZ14" s="341">
        <v>158.6</v>
      </c>
      <c r="CA14" s="74">
        <f>BZ14/BY14*100</f>
        <v>25</v>
      </c>
      <c r="CB14" s="74"/>
      <c r="CC14" s="341"/>
      <c r="CD14" s="341"/>
      <c r="CE14" s="74"/>
      <c r="CF14" s="341">
        <v>250</v>
      </c>
      <c r="CG14" s="341">
        <v>250</v>
      </c>
      <c r="CH14" s="341">
        <v>250</v>
      </c>
      <c r="CI14" s="74">
        <f t="shared" si="60"/>
        <v>100</v>
      </c>
      <c r="CJ14" s="341"/>
      <c r="CK14" s="341"/>
      <c r="CL14" s="341"/>
      <c r="CM14" s="74"/>
      <c r="CN14" s="341"/>
      <c r="CO14" s="341"/>
      <c r="CP14" s="341">
        <v>0</v>
      </c>
      <c r="CQ14" s="74"/>
      <c r="CR14" s="74"/>
      <c r="CS14" s="341"/>
      <c r="CT14" s="341"/>
      <c r="CU14" s="74"/>
      <c r="CV14" s="74"/>
      <c r="CW14" s="341"/>
      <c r="CX14" s="341"/>
      <c r="CY14" s="74"/>
      <c r="CZ14" s="341">
        <v>1000</v>
      </c>
      <c r="DA14" s="341">
        <v>1000</v>
      </c>
      <c r="DB14" s="341">
        <v>0</v>
      </c>
      <c r="DC14" s="74">
        <f>DB14/DA14*100</f>
        <v>0</v>
      </c>
      <c r="DD14" s="341">
        <v>2313.1999999999998</v>
      </c>
      <c r="DE14" s="341"/>
      <c r="DF14" s="341"/>
      <c r="DG14" s="74"/>
      <c r="DH14" s="341"/>
      <c r="DI14" s="341"/>
      <c r="DJ14" s="341"/>
      <c r="DK14" s="74"/>
      <c r="DL14" s="341"/>
      <c r="DM14" s="341"/>
      <c r="DN14" s="341"/>
      <c r="DO14" s="74"/>
      <c r="DP14" s="341"/>
      <c r="DQ14" s="341"/>
      <c r="DR14" s="341"/>
      <c r="DS14" s="74"/>
      <c r="DT14" s="341"/>
      <c r="DU14" s="341">
        <v>23339.200000000001</v>
      </c>
      <c r="DV14" s="341">
        <v>0</v>
      </c>
      <c r="DW14" s="74"/>
      <c r="DX14" s="341">
        <v>450.4</v>
      </c>
      <c r="DY14" s="341">
        <v>450.4</v>
      </c>
      <c r="DZ14" s="341">
        <v>58.675449999999998</v>
      </c>
      <c r="EA14" s="74">
        <f t="shared" si="62"/>
        <v>13.027408969804618</v>
      </c>
      <c r="EB14" s="341"/>
      <c r="EC14" s="341"/>
      <c r="ED14" s="341"/>
      <c r="EE14" s="74"/>
      <c r="EF14" s="341"/>
      <c r="EG14" s="341"/>
      <c r="EH14" s="341"/>
      <c r="EI14" s="74"/>
      <c r="EJ14" s="341"/>
      <c r="EK14" s="341"/>
      <c r="EL14" s="341"/>
      <c r="EM14" s="74"/>
      <c r="EN14" s="341"/>
      <c r="EO14" s="341"/>
      <c r="EP14" s="341"/>
      <c r="EQ14" s="74"/>
      <c r="ER14" s="342">
        <v>808.6</v>
      </c>
      <c r="ES14" s="342">
        <v>808.6</v>
      </c>
      <c r="ET14" s="341">
        <v>202.1465</v>
      </c>
      <c r="EU14" s="74">
        <f t="shared" si="63"/>
        <v>24.999567153104131</v>
      </c>
      <c r="EV14" s="74">
        <v>73.099999999999994</v>
      </c>
      <c r="EW14" s="74">
        <v>73.099999999999994</v>
      </c>
      <c r="EX14" s="74">
        <v>0</v>
      </c>
      <c r="EY14" s="74">
        <f t="shared" ref="EY14" si="82">EX14/EW14*100</f>
        <v>0</v>
      </c>
      <c r="EZ14" s="73"/>
      <c r="FA14" s="73"/>
      <c r="FB14" s="73"/>
      <c r="FC14" s="74"/>
      <c r="FD14" s="73"/>
      <c r="FE14" s="73"/>
      <c r="FF14" s="73"/>
      <c r="FG14" s="74"/>
      <c r="FH14" s="73"/>
      <c r="FI14" s="73"/>
      <c r="FJ14" s="73"/>
      <c r="FK14" s="74"/>
      <c r="FL14" s="73"/>
      <c r="FM14" s="73"/>
      <c r="FN14" s="73"/>
      <c r="FO14" s="74"/>
      <c r="FP14" s="73">
        <v>130.5</v>
      </c>
      <c r="FQ14" s="73">
        <v>130.5</v>
      </c>
      <c r="FR14" s="73">
        <v>0</v>
      </c>
      <c r="FS14" s="74">
        <f>FR14/FQ14*100</f>
        <v>0</v>
      </c>
      <c r="FT14" s="73"/>
      <c r="FU14" s="73"/>
      <c r="FV14" s="73">
        <v>0</v>
      </c>
      <c r="FW14" s="74"/>
      <c r="FX14" s="73"/>
      <c r="FY14" s="73"/>
      <c r="FZ14" s="73">
        <v>0</v>
      </c>
      <c r="GA14" s="74"/>
      <c r="GB14" s="73"/>
      <c r="GC14" s="73"/>
      <c r="GD14" s="73">
        <v>0</v>
      </c>
      <c r="GE14" s="74"/>
      <c r="GF14" s="73"/>
      <c r="GG14" s="73"/>
      <c r="GH14" s="73">
        <v>0</v>
      </c>
      <c r="GI14" s="74"/>
      <c r="GJ14" s="73"/>
      <c r="GK14" s="73"/>
      <c r="GL14" s="73">
        <v>0</v>
      </c>
      <c r="GM14" s="74"/>
      <c r="GN14" s="73"/>
      <c r="GO14" s="73"/>
      <c r="GP14" s="73">
        <v>0</v>
      </c>
      <c r="GQ14" s="74"/>
      <c r="GR14" s="73"/>
      <c r="GS14" s="73"/>
      <c r="GT14" s="73">
        <v>0</v>
      </c>
      <c r="GU14" s="74"/>
      <c r="GV14" s="73"/>
      <c r="GW14" s="73"/>
      <c r="GX14" s="73">
        <v>0</v>
      </c>
      <c r="GY14" s="74"/>
      <c r="GZ14" s="73"/>
      <c r="HA14" s="73"/>
      <c r="HB14" s="73">
        <v>0</v>
      </c>
      <c r="HC14" s="74"/>
      <c r="HD14" s="73"/>
      <c r="HE14" s="73"/>
      <c r="HF14" s="73">
        <v>0</v>
      </c>
      <c r="HG14" s="74"/>
      <c r="HH14" s="73"/>
      <c r="HI14" s="73"/>
      <c r="HJ14" s="73">
        <v>0</v>
      </c>
      <c r="HK14" s="74"/>
      <c r="HL14" s="341"/>
      <c r="HM14" s="341"/>
      <c r="HN14" s="341"/>
      <c r="HO14" s="74"/>
      <c r="HP14" s="341"/>
      <c r="HQ14" s="341"/>
      <c r="HR14" s="341"/>
      <c r="HS14" s="74"/>
      <c r="HT14" s="73"/>
      <c r="HU14" s="73"/>
      <c r="HV14" s="73"/>
      <c r="HW14" s="74"/>
      <c r="HX14" s="73"/>
      <c r="HY14" s="73"/>
      <c r="HZ14" s="73"/>
      <c r="IA14" s="74"/>
      <c r="IB14" s="73"/>
      <c r="IC14" s="73">
        <v>13516.2</v>
      </c>
      <c r="ID14" s="73">
        <v>1052.14408</v>
      </c>
      <c r="IE14" s="74">
        <f t="shared" ref="IE14" si="83">ID14/IC14*100</f>
        <v>7.7843186694485134</v>
      </c>
      <c r="IF14" s="73"/>
      <c r="IG14" s="73"/>
      <c r="IH14" s="73"/>
      <c r="II14" s="74"/>
      <c r="IJ14" s="73"/>
      <c r="IK14" s="73"/>
      <c r="IL14" s="73"/>
      <c r="IM14" s="74"/>
      <c r="IN14" s="73"/>
      <c r="IO14" s="73"/>
      <c r="IP14" s="73"/>
      <c r="IQ14" s="74"/>
      <c r="IR14" s="73"/>
      <c r="IS14" s="73"/>
      <c r="IT14" s="73"/>
      <c r="IU14" s="74"/>
      <c r="IV14" s="73"/>
      <c r="IW14" s="73"/>
      <c r="IX14" s="73"/>
      <c r="IY14" s="74"/>
      <c r="IZ14" s="73"/>
      <c r="JA14" s="73">
        <v>2370.1999999999998</v>
      </c>
      <c r="JB14" s="73">
        <v>0</v>
      </c>
      <c r="JC14" s="74">
        <f t="shared" ref="JC14" si="84">JB14/JA14*100</f>
        <v>0</v>
      </c>
      <c r="JD14" s="73"/>
      <c r="JE14" s="73"/>
      <c r="JF14" s="73"/>
      <c r="JG14" s="74"/>
      <c r="JH14" s="73"/>
      <c r="JI14" s="73"/>
      <c r="JJ14" s="73">
        <v>0</v>
      </c>
      <c r="JK14" s="74"/>
      <c r="JL14" s="73"/>
      <c r="JM14" s="73">
        <v>8507.4962100000012</v>
      </c>
      <c r="JN14" s="73">
        <v>8507.4962100000012</v>
      </c>
      <c r="JO14" s="74">
        <f t="shared" ref="JO14" si="85">JN14/JM14*100</f>
        <v>100</v>
      </c>
      <c r="JP14" s="73"/>
      <c r="JQ14" s="73"/>
      <c r="JR14" s="73"/>
      <c r="JS14" s="74"/>
    </row>
    <row r="15" spans="1:283" ht="15.75" x14ac:dyDescent="0.25">
      <c r="A15" s="115" t="s">
        <v>117</v>
      </c>
      <c r="B15" s="77">
        <f t="shared" si="40"/>
        <v>12357.3</v>
      </c>
      <c r="C15" s="77">
        <f t="shared" si="41"/>
        <v>12357.3</v>
      </c>
      <c r="D15" s="77">
        <f t="shared" si="42"/>
        <v>12357.3</v>
      </c>
      <c r="E15" s="77">
        <f t="shared" si="43"/>
        <v>0</v>
      </c>
      <c r="F15" s="77">
        <f t="shared" si="44"/>
        <v>0</v>
      </c>
      <c r="G15" s="73">
        <f t="shared" si="0"/>
        <v>0</v>
      </c>
      <c r="H15" s="71"/>
      <c r="I15" s="71"/>
      <c r="J15" s="71"/>
      <c r="K15" s="73"/>
      <c r="L15" s="71"/>
      <c r="M15" s="71"/>
      <c r="N15" s="71"/>
      <c r="O15" s="74"/>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4"/>
      <c r="BL15" s="71"/>
      <c r="BM15" s="71"/>
      <c r="BN15" s="71"/>
      <c r="BO15" s="74"/>
      <c r="BP15" s="71"/>
      <c r="BQ15" s="71"/>
      <c r="BR15" s="71"/>
      <c r="BS15" s="71"/>
      <c r="BT15" s="74"/>
      <c r="BU15" s="71"/>
      <c r="BV15" s="71"/>
      <c r="BW15" s="74"/>
      <c r="BX15" s="71"/>
      <c r="BY15" s="71"/>
      <c r="BZ15" s="71"/>
      <c r="CA15" s="74"/>
      <c r="CB15" s="74"/>
      <c r="CC15" s="71"/>
      <c r="CD15" s="71"/>
      <c r="CE15" s="74"/>
      <c r="CF15" s="71"/>
      <c r="CG15" s="71"/>
      <c r="CH15" s="71"/>
      <c r="CI15" s="74"/>
      <c r="CJ15" s="71"/>
      <c r="CK15" s="71"/>
      <c r="CL15" s="71"/>
      <c r="CM15" s="74"/>
      <c r="CN15" s="71"/>
      <c r="CO15" s="71"/>
      <c r="CP15" s="71"/>
      <c r="CQ15" s="74"/>
      <c r="CR15" s="71"/>
      <c r="CS15" s="71"/>
      <c r="CT15" s="71"/>
      <c r="CU15" s="71"/>
      <c r="CV15" s="71"/>
      <c r="CW15" s="71"/>
      <c r="CX15" s="71"/>
      <c r="CY15" s="71"/>
      <c r="CZ15" s="71"/>
      <c r="DA15" s="71"/>
      <c r="DB15" s="71"/>
      <c r="DC15" s="74"/>
      <c r="DD15" s="71"/>
      <c r="DE15" s="71"/>
      <c r="DF15" s="71"/>
      <c r="DG15" s="74"/>
      <c r="DH15" s="74">
        <v>5000</v>
      </c>
      <c r="DI15" s="74">
        <v>5000</v>
      </c>
      <c r="DJ15" s="74">
        <v>0</v>
      </c>
      <c r="DK15" s="74">
        <f t="shared" si="61"/>
        <v>0</v>
      </c>
      <c r="DL15" s="71"/>
      <c r="DM15" s="71"/>
      <c r="DN15" s="71"/>
      <c r="DO15" s="74"/>
      <c r="DP15" s="71"/>
      <c r="DQ15" s="71"/>
      <c r="DR15" s="71"/>
      <c r="DS15" s="74"/>
      <c r="DT15" s="71"/>
      <c r="DU15" s="71"/>
      <c r="DV15" s="71"/>
      <c r="DW15" s="74"/>
      <c r="DX15" s="71"/>
      <c r="DY15" s="71"/>
      <c r="DZ15" s="71"/>
      <c r="EA15" s="74"/>
      <c r="EB15" s="71"/>
      <c r="EC15" s="71"/>
      <c r="ED15" s="71"/>
      <c r="EE15" s="74"/>
      <c r="EF15" s="71"/>
      <c r="EG15" s="71"/>
      <c r="EH15" s="71"/>
      <c r="EI15" s="74"/>
      <c r="EJ15" s="71"/>
      <c r="EK15" s="71"/>
      <c r="EL15" s="71"/>
      <c r="EM15" s="74"/>
      <c r="EN15" s="71"/>
      <c r="EO15" s="71"/>
      <c r="EP15" s="71"/>
      <c r="EQ15" s="74"/>
      <c r="ER15" s="71"/>
      <c r="ES15" s="71"/>
      <c r="ET15" s="71"/>
      <c r="EU15" s="74"/>
      <c r="EV15" s="71"/>
      <c r="EW15" s="71"/>
      <c r="EX15" s="71"/>
      <c r="EY15" s="74"/>
      <c r="EZ15" s="71"/>
      <c r="FA15" s="71"/>
      <c r="FB15" s="71"/>
      <c r="FC15" s="74"/>
      <c r="FD15" s="71"/>
      <c r="FE15" s="71"/>
      <c r="FF15" s="71"/>
      <c r="FG15" s="74"/>
      <c r="FH15" s="71"/>
      <c r="FI15" s="71"/>
      <c r="FJ15" s="71"/>
      <c r="FK15" s="74"/>
      <c r="FL15" s="71"/>
      <c r="FM15" s="71"/>
      <c r="FN15" s="71"/>
      <c r="FO15" s="74"/>
      <c r="FP15" s="71"/>
      <c r="FQ15" s="71"/>
      <c r="FR15" s="71"/>
      <c r="FS15" s="74"/>
      <c r="FT15" s="71"/>
      <c r="FU15" s="71"/>
      <c r="FV15" s="71"/>
      <c r="FW15" s="74"/>
      <c r="FX15" s="71"/>
      <c r="FY15" s="71"/>
      <c r="FZ15" s="71"/>
      <c r="GA15" s="74"/>
      <c r="GB15" s="71"/>
      <c r="GC15" s="71"/>
      <c r="GD15" s="71"/>
      <c r="GE15" s="74"/>
      <c r="GF15" s="71"/>
      <c r="GG15" s="71"/>
      <c r="GH15" s="71"/>
      <c r="GI15" s="74"/>
      <c r="GJ15" s="71"/>
      <c r="GK15" s="71"/>
      <c r="GL15" s="71"/>
      <c r="GM15" s="74"/>
      <c r="GN15" s="71"/>
      <c r="GO15" s="71"/>
      <c r="GP15" s="71"/>
      <c r="GQ15" s="74"/>
      <c r="GR15" s="71"/>
      <c r="GS15" s="71"/>
      <c r="GT15" s="71"/>
      <c r="GU15" s="74"/>
      <c r="GV15" s="71"/>
      <c r="GW15" s="71"/>
      <c r="GX15" s="71"/>
      <c r="GY15" s="74"/>
      <c r="GZ15" s="71"/>
      <c r="HA15" s="71"/>
      <c r="HB15" s="71"/>
      <c r="HC15" s="74"/>
      <c r="HD15" s="71"/>
      <c r="HE15" s="71"/>
      <c r="HF15" s="71"/>
      <c r="HG15" s="74"/>
      <c r="HH15" s="71"/>
      <c r="HI15" s="71"/>
      <c r="HJ15" s="71"/>
      <c r="HK15" s="74"/>
      <c r="HL15" s="71"/>
      <c r="HM15" s="71"/>
      <c r="HN15" s="71"/>
      <c r="HO15" s="71"/>
      <c r="HP15" s="71"/>
      <c r="HQ15" s="74"/>
      <c r="HR15" s="74"/>
      <c r="HS15" s="74"/>
      <c r="HT15" s="74">
        <v>7357.3</v>
      </c>
      <c r="HU15" s="74">
        <v>7357.3</v>
      </c>
      <c r="HV15" s="71">
        <v>0</v>
      </c>
      <c r="HW15" s="74"/>
      <c r="HX15" s="74"/>
      <c r="HY15" s="74"/>
      <c r="HZ15" s="71">
        <v>0</v>
      </c>
      <c r="IA15" s="74"/>
      <c r="IB15" s="74"/>
      <c r="IC15" s="74"/>
      <c r="ID15" s="71">
        <v>0</v>
      </c>
      <c r="IE15" s="74"/>
      <c r="IF15" s="74"/>
      <c r="IG15" s="74"/>
      <c r="IH15" s="71"/>
      <c r="II15" s="74"/>
      <c r="IJ15" s="74"/>
      <c r="IK15" s="74"/>
      <c r="IL15" s="71"/>
      <c r="IM15" s="74"/>
      <c r="IN15" s="74"/>
      <c r="IO15" s="74"/>
      <c r="IP15" s="71"/>
      <c r="IQ15" s="74"/>
      <c r="IR15" s="74"/>
      <c r="IS15" s="74"/>
      <c r="IT15" s="71"/>
      <c r="IU15" s="74"/>
      <c r="IV15" s="74"/>
      <c r="IW15" s="74"/>
      <c r="IX15" s="71"/>
      <c r="IY15" s="74"/>
      <c r="IZ15" s="74"/>
      <c r="JA15" s="74"/>
      <c r="JB15" s="71">
        <v>0</v>
      </c>
      <c r="JC15" s="74"/>
      <c r="JD15" s="74"/>
      <c r="JE15" s="74"/>
      <c r="JF15" s="71"/>
      <c r="JG15" s="74"/>
      <c r="JH15" s="74"/>
      <c r="JI15" s="74"/>
      <c r="JJ15" s="71">
        <v>0</v>
      </c>
      <c r="JK15" s="74"/>
      <c r="JL15" s="74"/>
      <c r="JM15" s="74"/>
      <c r="JN15" s="71">
        <v>0</v>
      </c>
      <c r="JO15" s="74"/>
      <c r="JP15" s="74"/>
      <c r="JQ15" s="74"/>
      <c r="JR15" s="71"/>
      <c r="JS15" s="74"/>
    </row>
    <row r="16" spans="1:283" ht="15.75" x14ac:dyDescent="0.25">
      <c r="A16" s="115" t="s">
        <v>275</v>
      </c>
      <c r="B16" s="77">
        <f t="shared" si="40"/>
        <v>736.4</v>
      </c>
      <c r="C16" s="77">
        <f t="shared" si="41"/>
        <v>1052.2</v>
      </c>
      <c r="D16" s="77">
        <f t="shared" si="42"/>
        <v>1052.2</v>
      </c>
      <c r="E16" s="77">
        <f t="shared" si="43"/>
        <v>0</v>
      </c>
      <c r="F16" s="77">
        <f t="shared" si="44"/>
        <v>78.95</v>
      </c>
      <c r="G16" s="73">
        <f t="shared" si="0"/>
        <v>7.503326363809161</v>
      </c>
      <c r="H16" s="71"/>
      <c r="I16" s="71"/>
      <c r="J16" s="71"/>
      <c r="K16" s="73"/>
      <c r="L16" s="71"/>
      <c r="M16" s="71"/>
      <c r="N16" s="71"/>
      <c r="O16" s="74"/>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4"/>
      <c r="BL16" s="71"/>
      <c r="BM16" s="71"/>
      <c r="BN16" s="71"/>
      <c r="BO16" s="74"/>
      <c r="BP16" s="71"/>
      <c r="BQ16" s="71"/>
      <c r="BR16" s="71"/>
      <c r="BS16" s="71"/>
      <c r="BT16" s="74"/>
      <c r="BU16" s="71"/>
      <c r="BV16" s="71"/>
      <c r="BW16" s="74"/>
      <c r="BX16" s="71"/>
      <c r="BY16" s="71"/>
      <c r="BZ16" s="71"/>
      <c r="CA16" s="74"/>
      <c r="CB16" s="74"/>
      <c r="CC16" s="71"/>
      <c r="CD16" s="71"/>
      <c r="CE16" s="74"/>
      <c r="CF16" s="71"/>
      <c r="CG16" s="71"/>
      <c r="CH16" s="71"/>
      <c r="CI16" s="74"/>
      <c r="CJ16" s="71"/>
      <c r="CK16" s="71"/>
      <c r="CL16" s="71"/>
      <c r="CM16" s="74"/>
      <c r="CN16" s="71"/>
      <c r="CO16" s="71"/>
      <c r="CP16" s="71"/>
      <c r="CQ16" s="74"/>
      <c r="CR16" s="71"/>
      <c r="CS16" s="71"/>
      <c r="CT16" s="71"/>
      <c r="CU16" s="71"/>
      <c r="CV16" s="71"/>
      <c r="CW16" s="71"/>
      <c r="CX16" s="71"/>
      <c r="CY16" s="71"/>
      <c r="CZ16" s="71"/>
      <c r="DA16" s="71"/>
      <c r="DB16" s="71"/>
      <c r="DC16" s="74"/>
      <c r="DD16" s="71"/>
      <c r="DE16" s="71"/>
      <c r="DF16" s="71"/>
      <c r="DG16" s="74"/>
      <c r="DH16" s="74"/>
      <c r="DI16" s="74"/>
      <c r="DJ16" s="74"/>
      <c r="DK16" s="74"/>
      <c r="DL16" s="71"/>
      <c r="DM16" s="71"/>
      <c r="DN16" s="71"/>
      <c r="DO16" s="74"/>
      <c r="DP16" s="71"/>
      <c r="DQ16" s="71"/>
      <c r="DR16" s="71"/>
      <c r="DS16" s="74"/>
      <c r="DT16" s="71"/>
      <c r="DU16" s="71"/>
      <c r="DV16" s="71"/>
      <c r="DW16" s="74"/>
      <c r="DX16" s="71"/>
      <c r="DY16" s="71"/>
      <c r="DZ16" s="71"/>
      <c r="EA16" s="74"/>
      <c r="EB16" s="71"/>
      <c r="EC16" s="71"/>
      <c r="ED16" s="71"/>
      <c r="EE16" s="74"/>
      <c r="EF16" s="71"/>
      <c r="EG16" s="71"/>
      <c r="EH16" s="71"/>
      <c r="EI16" s="74"/>
      <c r="EJ16" s="71"/>
      <c r="EK16" s="71"/>
      <c r="EL16" s="71"/>
      <c r="EM16" s="74"/>
      <c r="EN16" s="71"/>
      <c r="EO16" s="71"/>
      <c r="EP16" s="71"/>
      <c r="EQ16" s="74"/>
      <c r="ER16" s="71"/>
      <c r="ES16" s="71"/>
      <c r="ET16" s="71"/>
      <c r="EU16" s="74"/>
      <c r="EV16" s="71"/>
      <c r="EW16" s="71"/>
      <c r="EX16" s="71"/>
      <c r="EY16" s="74"/>
      <c r="EZ16" s="71"/>
      <c r="FA16" s="71"/>
      <c r="FB16" s="71"/>
      <c r="FC16" s="74"/>
      <c r="FD16" s="71"/>
      <c r="FE16" s="71"/>
      <c r="FF16" s="71"/>
      <c r="FG16" s="74"/>
      <c r="FH16" s="71"/>
      <c r="FI16" s="71"/>
      <c r="FJ16" s="71"/>
      <c r="FK16" s="74"/>
      <c r="FL16" s="71"/>
      <c r="FM16" s="71"/>
      <c r="FN16" s="71"/>
      <c r="FO16" s="74"/>
      <c r="FP16" s="71"/>
      <c r="FQ16" s="71"/>
      <c r="FR16" s="71"/>
      <c r="FS16" s="74"/>
      <c r="FT16" s="71"/>
      <c r="FU16" s="71"/>
      <c r="FV16" s="71"/>
      <c r="FW16" s="74"/>
      <c r="FX16" s="71"/>
      <c r="FY16" s="71"/>
      <c r="FZ16" s="71"/>
      <c r="GA16" s="74"/>
      <c r="GB16" s="71"/>
      <c r="GC16" s="71"/>
      <c r="GD16" s="71"/>
      <c r="GE16" s="74"/>
      <c r="GF16" s="71"/>
      <c r="GG16" s="71"/>
      <c r="GH16" s="71"/>
      <c r="GI16" s="74"/>
      <c r="GJ16" s="71"/>
      <c r="GK16" s="71"/>
      <c r="GL16" s="71"/>
      <c r="GM16" s="74"/>
      <c r="GN16" s="71"/>
      <c r="GO16" s="71"/>
      <c r="GP16" s="71"/>
      <c r="GQ16" s="74"/>
      <c r="GR16" s="71"/>
      <c r="GS16" s="71"/>
      <c r="GT16" s="71"/>
      <c r="GU16" s="74"/>
      <c r="GV16" s="71"/>
      <c r="GW16" s="71"/>
      <c r="GX16" s="71"/>
      <c r="GY16" s="74"/>
      <c r="GZ16" s="71"/>
      <c r="HA16" s="71"/>
      <c r="HB16" s="71"/>
      <c r="HC16" s="74"/>
      <c r="HD16" s="71"/>
      <c r="HE16" s="71"/>
      <c r="HF16" s="71"/>
      <c r="HG16" s="74"/>
      <c r="HH16" s="71"/>
      <c r="HI16" s="71"/>
      <c r="HJ16" s="71"/>
      <c r="HK16" s="74"/>
      <c r="HL16" s="71"/>
      <c r="HM16" s="71"/>
      <c r="HN16" s="71"/>
      <c r="HO16" s="71"/>
      <c r="HP16" s="71"/>
      <c r="HQ16" s="74"/>
      <c r="HR16" s="74"/>
      <c r="HS16" s="74"/>
      <c r="HT16" s="74">
        <v>736.4</v>
      </c>
      <c r="HU16" s="74">
        <v>736.4</v>
      </c>
      <c r="HV16" s="71">
        <v>0</v>
      </c>
      <c r="HW16" s="74"/>
      <c r="HX16" s="74"/>
      <c r="HY16" s="74">
        <v>315.8</v>
      </c>
      <c r="HZ16" s="74">
        <v>78.95</v>
      </c>
      <c r="IA16" s="74">
        <f>HZ16/HY16*100</f>
        <v>25</v>
      </c>
      <c r="IB16" s="74"/>
      <c r="IC16" s="74"/>
      <c r="ID16" s="74"/>
      <c r="IE16" s="74"/>
      <c r="IF16" s="74"/>
      <c r="IG16" s="74"/>
      <c r="IH16" s="74"/>
      <c r="II16" s="74"/>
      <c r="IJ16" s="74"/>
      <c r="IK16" s="74"/>
      <c r="IL16" s="74"/>
      <c r="IM16" s="74"/>
      <c r="IN16" s="74"/>
      <c r="IO16" s="74"/>
      <c r="IP16" s="74"/>
      <c r="IQ16" s="74"/>
      <c r="IR16" s="74"/>
      <c r="IS16" s="74"/>
      <c r="IT16" s="74"/>
      <c r="IU16" s="74"/>
      <c r="IV16" s="74"/>
      <c r="IW16" s="74"/>
      <c r="IX16" s="74"/>
      <c r="IY16" s="74"/>
      <c r="IZ16" s="74"/>
      <c r="JA16" s="74"/>
      <c r="JB16" s="74"/>
      <c r="JC16" s="74"/>
      <c r="JD16" s="74"/>
      <c r="JE16" s="74"/>
      <c r="JF16" s="74"/>
      <c r="JG16" s="74"/>
      <c r="JH16" s="74"/>
      <c r="JI16" s="74"/>
      <c r="JJ16" s="74"/>
      <c r="JK16" s="74"/>
      <c r="JL16" s="74"/>
      <c r="JM16" s="74"/>
      <c r="JN16" s="74"/>
      <c r="JO16" s="74"/>
      <c r="JP16" s="74"/>
      <c r="JQ16" s="74"/>
      <c r="JR16" s="74"/>
      <c r="JS16" s="74"/>
    </row>
    <row r="17" spans="1:279" s="5" customFormat="1" ht="31.5" x14ac:dyDescent="0.25">
      <c r="A17" s="114" t="s">
        <v>119</v>
      </c>
      <c r="B17" s="76">
        <f t="shared" si="40"/>
        <v>28901.319449999999</v>
      </c>
      <c r="C17" s="76">
        <f t="shared" si="41"/>
        <v>46879.01945</v>
      </c>
      <c r="D17" s="76">
        <f t="shared" si="42"/>
        <v>46879.01945</v>
      </c>
      <c r="E17" s="76">
        <f t="shared" si="43"/>
        <v>0</v>
      </c>
      <c r="F17" s="76">
        <f t="shared" si="44"/>
        <v>8376.7436899999993</v>
      </c>
      <c r="G17" s="72">
        <f t="shared" si="0"/>
        <v>17.868854315381803</v>
      </c>
      <c r="H17" s="71">
        <f>H18+H19</f>
        <v>0</v>
      </c>
      <c r="I17" s="71">
        <f>I18+I19</f>
        <v>0</v>
      </c>
      <c r="J17" s="71">
        <f>J18+J19</f>
        <v>0</v>
      </c>
      <c r="K17" s="72"/>
      <c r="L17" s="71">
        <f>L18+L19</f>
        <v>1479.5</v>
      </c>
      <c r="M17" s="71">
        <f>M18+M19</f>
        <v>1479.5</v>
      </c>
      <c r="N17" s="71">
        <f>N18+N19</f>
        <v>1479.5</v>
      </c>
      <c r="O17" s="71">
        <f>N17/M17*100</f>
        <v>100</v>
      </c>
      <c r="P17" s="71">
        <f>P18+P19</f>
        <v>417</v>
      </c>
      <c r="Q17" s="71">
        <f>Q18+Q19</f>
        <v>417</v>
      </c>
      <c r="R17" s="71">
        <f>R18+R19</f>
        <v>90.245999999999995</v>
      </c>
      <c r="S17" s="71">
        <f>R17/Q17*100</f>
        <v>21.641726618705036</v>
      </c>
      <c r="T17" s="71">
        <f>T18+T19</f>
        <v>1912</v>
      </c>
      <c r="U17" s="71">
        <f>U18+U19</f>
        <v>1912</v>
      </c>
      <c r="V17" s="71">
        <f>V18+V19</f>
        <v>289.97933</v>
      </c>
      <c r="W17" s="71">
        <f>V17/U17*100</f>
        <v>15.166282949790796</v>
      </c>
      <c r="X17" s="71">
        <f>X18+X19</f>
        <v>1170</v>
      </c>
      <c r="Y17" s="71">
        <f>Y18+Y19</f>
        <v>1170</v>
      </c>
      <c r="Z17" s="71">
        <f>Z18+Z19</f>
        <v>94.17</v>
      </c>
      <c r="AA17" s="71">
        <f>Z17/Y17*100</f>
        <v>8.0487179487179485</v>
      </c>
      <c r="AB17" s="71">
        <f>AB18+AB19</f>
        <v>0</v>
      </c>
      <c r="AC17" s="71">
        <f>AC18+AC19</f>
        <v>0</v>
      </c>
      <c r="AD17" s="71">
        <f>AD18+AD19</f>
        <v>0</v>
      </c>
      <c r="AE17" s="71"/>
      <c r="AF17" s="71">
        <f>AF18+AF19</f>
        <v>10631.5</v>
      </c>
      <c r="AG17" s="71">
        <f>AG18+AG19</f>
        <v>10631.5</v>
      </c>
      <c r="AH17" s="71">
        <f>AH18+AH19</f>
        <v>1627.6924799999999</v>
      </c>
      <c r="AI17" s="71">
        <f>AH17/AG17*100</f>
        <v>15.310092461082631</v>
      </c>
      <c r="AJ17" s="71">
        <f>AJ18+AJ19</f>
        <v>640</v>
      </c>
      <c r="AK17" s="71">
        <f>AK18+AK19</f>
        <v>640</v>
      </c>
      <c r="AL17" s="71">
        <f>AL18+AL19</f>
        <v>17.2</v>
      </c>
      <c r="AM17" s="71">
        <f>AL17/AK17*100</f>
        <v>2.6875</v>
      </c>
      <c r="AN17" s="71">
        <f t="shared" ref="AN17" si="86">AN18+AN19</f>
        <v>0</v>
      </c>
      <c r="AO17" s="71">
        <f t="shared" ref="AO17:AQ17" si="87">AO18+AO19</f>
        <v>0</v>
      </c>
      <c r="AP17" s="71">
        <f t="shared" si="87"/>
        <v>0</v>
      </c>
      <c r="AQ17" s="71">
        <f t="shared" si="87"/>
        <v>0</v>
      </c>
      <c r="AR17" s="71">
        <f>AR18+AR19</f>
        <v>500</v>
      </c>
      <c r="AS17" s="71">
        <f>AS18+AS19</f>
        <v>500</v>
      </c>
      <c r="AT17" s="71">
        <f>AT18+AT19</f>
        <v>500</v>
      </c>
      <c r="AU17" s="71">
        <f>AT17/AS17*100</f>
        <v>100</v>
      </c>
      <c r="AV17" s="71"/>
      <c r="AW17" s="71">
        <f>AW18+AW19</f>
        <v>0</v>
      </c>
      <c r="AX17" s="71">
        <f>AX18+AX19</f>
        <v>0</v>
      </c>
      <c r="AY17" s="71"/>
      <c r="AZ17" s="71"/>
      <c r="BA17" s="71"/>
      <c r="BB17" s="71"/>
      <c r="BC17" s="71"/>
      <c r="BD17" s="71">
        <f>BD18+BD19</f>
        <v>1606</v>
      </c>
      <c r="BE17" s="71">
        <f>BE18+BE19</f>
        <v>1606</v>
      </c>
      <c r="BF17" s="71">
        <f>BF18+BF19</f>
        <v>402.66665999999998</v>
      </c>
      <c r="BG17" s="71">
        <f>BF17/BE17*100</f>
        <v>25.072643835616436</v>
      </c>
      <c r="BH17" s="71"/>
      <c r="BI17" s="71">
        <f>BI18+BI19</f>
        <v>0</v>
      </c>
      <c r="BJ17" s="71">
        <f>BJ18+BJ19</f>
        <v>0</v>
      </c>
      <c r="BK17" s="71"/>
      <c r="BL17" s="71"/>
      <c r="BM17" s="71">
        <f>BM18+BM19</f>
        <v>0</v>
      </c>
      <c r="BN17" s="71">
        <f>BN18+BN19</f>
        <v>0</v>
      </c>
      <c r="BO17" s="71"/>
      <c r="BP17" s="71"/>
      <c r="BQ17" s="71">
        <f>BQ18+BQ19</f>
        <v>0</v>
      </c>
      <c r="BR17" s="71">
        <f>BR18+BR19</f>
        <v>0</v>
      </c>
      <c r="BS17" s="71"/>
      <c r="BT17" s="71"/>
      <c r="BU17" s="71">
        <f>BU18+BU19</f>
        <v>0</v>
      </c>
      <c r="BV17" s="71">
        <f>BV18+BV19</f>
        <v>0</v>
      </c>
      <c r="BW17" s="71"/>
      <c r="BX17" s="71">
        <f>BX18+BX19</f>
        <v>634.4</v>
      </c>
      <c r="BY17" s="71">
        <f>BY18+BY19</f>
        <v>634.4</v>
      </c>
      <c r="BZ17" s="71">
        <f>BZ18+BZ19</f>
        <v>127.82064</v>
      </c>
      <c r="CA17" s="71">
        <f>BZ17/BY17*100</f>
        <v>20.148272383354353</v>
      </c>
      <c r="CB17" s="71"/>
      <c r="CC17" s="71"/>
      <c r="CD17" s="71"/>
      <c r="CE17" s="71"/>
      <c r="CF17" s="71">
        <f>CF18+CF19</f>
        <v>500</v>
      </c>
      <c r="CG17" s="71">
        <f>CG18+CG19</f>
        <v>250</v>
      </c>
      <c r="CH17" s="71">
        <f>CH18+CH19</f>
        <v>136.9</v>
      </c>
      <c r="CI17" s="71">
        <f t="shared" si="60"/>
        <v>54.76</v>
      </c>
      <c r="CJ17" s="71">
        <f>CJ18+CJ19</f>
        <v>0</v>
      </c>
      <c r="CK17" s="71">
        <f>CK18+CK19</f>
        <v>0</v>
      </c>
      <c r="CL17" s="71">
        <f>CL18+CL19</f>
        <v>0</v>
      </c>
      <c r="CM17" s="71"/>
      <c r="CN17" s="71">
        <f>CN18+CN19</f>
        <v>0</v>
      </c>
      <c r="CO17" s="71">
        <f>CO18+CO19</f>
        <v>0</v>
      </c>
      <c r="CP17" s="71">
        <f>CP18+CP19</f>
        <v>0</v>
      </c>
      <c r="CQ17" s="71"/>
      <c r="CR17" s="71"/>
      <c r="CS17" s="71">
        <f>CS18+CS19</f>
        <v>0</v>
      </c>
      <c r="CT17" s="71">
        <f>CT18+CT19</f>
        <v>0</v>
      </c>
      <c r="CU17" s="71"/>
      <c r="CV17" s="71"/>
      <c r="CW17" s="71">
        <f>CW18+CW19</f>
        <v>0</v>
      </c>
      <c r="CX17" s="71">
        <f>CX18+CX19</f>
        <v>0</v>
      </c>
      <c r="CY17" s="71"/>
      <c r="CZ17" s="71">
        <f>CZ18+CZ19</f>
        <v>1000</v>
      </c>
      <c r="DA17" s="71">
        <f>DA18+DA19</f>
        <v>1000</v>
      </c>
      <c r="DB17" s="71">
        <f>DB18+DB19</f>
        <v>0</v>
      </c>
      <c r="DC17" s="71">
        <f>DB17/DA17*100</f>
        <v>0</v>
      </c>
      <c r="DD17" s="71">
        <f>DD18+DD19</f>
        <v>1615.2</v>
      </c>
      <c r="DE17" s="71">
        <f>DE18+DE19</f>
        <v>0</v>
      </c>
      <c r="DF17" s="71">
        <f>DF18+DF19</f>
        <v>0</v>
      </c>
      <c r="DG17" s="71"/>
      <c r="DH17" s="71">
        <f>DH18+DH19</f>
        <v>5000</v>
      </c>
      <c r="DI17" s="71">
        <f>DI18+DI19</f>
        <v>5000</v>
      </c>
      <c r="DJ17" s="71">
        <f>DJ18+DJ19</f>
        <v>0</v>
      </c>
      <c r="DK17" s="71">
        <f t="shared" si="61"/>
        <v>0</v>
      </c>
      <c r="DL17" s="71"/>
      <c r="DM17" s="71">
        <f>DM18+DM19</f>
        <v>0</v>
      </c>
      <c r="DN17" s="71">
        <f>DN18+DN19</f>
        <v>0</v>
      </c>
      <c r="DO17" s="71"/>
      <c r="DP17" s="71"/>
      <c r="DQ17" s="71">
        <f>DQ18+DQ19</f>
        <v>0</v>
      </c>
      <c r="DR17" s="71">
        <f>DR18+DR19</f>
        <v>0</v>
      </c>
      <c r="DS17" s="71"/>
      <c r="DT17" s="71"/>
      <c r="DU17" s="71">
        <f>DU18+DU19</f>
        <v>0</v>
      </c>
      <c r="DV17" s="71">
        <f>DV18+DV19</f>
        <v>0</v>
      </c>
      <c r="DW17" s="71"/>
      <c r="DX17" s="71">
        <f>DX18+DX19</f>
        <v>474.1</v>
      </c>
      <c r="DY17" s="71">
        <f>DY18+DY19</f>
        <v>474.1</v>
      </c>
      <c r="DZ17" s="71">
        <f>DZ18+DZ19</f>
        <v>94.82</v>
      </c>
      <c r="EA17" s="71">
        <f t="shared" ref="EA17:EA31" si="88">DZ17/DY17*100</f>
        <v>20</v>
      </c>
      <c r="EB17" s="71"/>
      <c r="EC17" s="71"/>
      <c r="ED17" s="71"/>
      <c r="EE17" s="71"/>
      <c r="EF17" s="71"/>
      <c r="EG17" s="71">
        <f>EG18+EG19</f>
        <v>0</v>
      </c>
      <c r="EH17" s="71">
        <f>EH18+EH19</f>
        <v>0</v>
      </c>
      <c r="EI17" s="71"/>
      <c r="EJ17" s="71"/>
      <c r="EK17" s="71">
        <f>EK18+EK19</f>
        <v>0</v>
      </c>
      <c r="EL17" s="71">
        <f>EL18+EL19</f>
        <v>0</v>
      </c>
      <c r="EM17" s="71"/>
      <c r="EN17" s="71"/>
      <c r="EO17" s="71">
        <f>EO18+EO19</f>
        <v>0</v>
      </c>
      <c r="EP17" s="71">
        <f>EP18+EP19</f>
        <v>0</v>
      </c>
      <c r="EQ17" s="71"/>
      <c r="ER17" s="71">
        <f>ER18+ER19</f>
        <v>1015.6</v>
      </c>
      <c r="ES17" s="71">
        <f>ES18+ES19</f>
        <v>1015.6</v>
      </c>
      <c r="ET17" s="71">
        <f>ET18+ET19</f>
        <v>250.768</v>
      </c>
      <c r="EU17" s="71">
        <f t="shared" si="63"/>
        <v>24.691610870421428</v>
      </c>
      <c r="EV17" s="71">
        <f>EV18+EV19</f>
        <v>119.1</v>
      </c>
      <c r="EW17" s="71">
        <f>EW18+EW19</f>
        <v>119.1</v>
      </c>
      <c r="EX17" s="71">
        <f>EX18+EX19</f>
        <v>0</v>
      </c>
      <c r="EY17" s="71"/>
      <c r="EZ17" s="71"/>
      <c r="FA17" s="71">
        <f>FA18+FA19</f>
        <v>0</v>
      </c>
      <c r="FB17" s="71">
        <f>FB18+FB19</f>
        <v>0</v>
      </c>
      <c r="FC17" s="71"/>
      <c r="FD17" s="71"/>
      <c r="FE17" s="71">
        <f>FE18+FE19</f>
        <v>0</v>
      </c>
      <c r="FF17" s="71">
        <f>FF18+FF19</f>
        <v>0</v>
      </c>
      <c r="FG17" s="71"/>
      <c r="FH17" s="71"/>
      <c r="FI17" s="71">
        <f>FI18+FI19</f>
        <v>0</v>
      </c>
      <c r="FJ17" s="71">
        <f>FJ18+FJ19</f>
        <v>0</v>
      </c>
      <c r="FK17" s="71"/>
      <c r="FL17" s="71"/>
      <c r="FM17" s="71">
        <f>FM18+FM19</f>
        <v>0</v>
      </c>
      <c r="FN17" s="71">
        <f>FN18+FN19</f>
        <v>0</v>
      </c>
      <c r="FO17" s="71"/>
      <c r="FP17" s="71">
        <f>FP18+FP19</f>
        <v>130.5</v>
      </c>
      <c r="FQ17" s="71">
        <f>FQ18+FQ19</f>
        <v>130.5</v>
      </c>
      <c r="FR17" s="71">
        <f>FR18+FR19</f>
        <v>6</v>
      </c>
      <c r="FS17" s="71">
        <f>FR17/FQ17*100</f>
        <v>4.5977011494252871</v>
      </c>
      <c r="FT17" s="71"/>
      <c r="FU17" s="71">
        <f>FU18+FU19</f>
        <v>0</v>
      </c>
      <c r="FV17" s="71">
        <f>FV18+FV19</f>
        <v>0</v>
      </c>
      <c r="FW17" s="71"/>
      <c r="FX17" s="71"/>
      <c r="FY17" s="71">
        <f>FY18+FY19</f>
        <v>0</v>
      </c>
      <c r="FZ17" s="71">
        <f>FZ18+FZ19</f>
        <v>0</v>
      </c>
      <c r="GA17" s="71"/>
      <c r="GB17" s="71"/>
      <c r="GC17" s="71">
        <f>GC18+GC19</f>
        <v>0</v>
      </c>
      <c r="GD17" s="71">
        <f>GD18+GD19</f>
        <v>0</v>
      </c>
      <c r="GE17" s="71"/>
      <c r="GF17" s="71"/>
      <c r="GG17" s="71">
        <f>GG18+GG19</f>
        <v>0</v>
      </c>
      <c r="GH17" s="71">
        <f>GH18+GH19</f>
        <v>0</v>
      </c>
      <c r="GI17" s="71"/>
      <c r="GJ17" s="71"/>
      <c r="GK17" s="71">
        <f>GK18+GK19</f>
        <v>0</v>
      </c>
      <c r="GL17" s="71">
        <f>GL18+GL19</f>
        <v>0</v>
      </c>
      <c r="GM17" s="71"/>
      <c r="GN17" s="71"/>
      <c r="GO17" s="71">
        <f>GO18+GO19</f>
        <v>0</v>
      </c>
      <c r="GP17" s="71">
        <f>GP18+GP19</f>
        <v>0</v>
      </c>
      <c r="GQ17" s="71"/>
      <c r="GR17" s="71"/>
      <c r="GS17" s="71">
        <f>GS18+GS19</f>
        <v>0</v>
      </c>
      <c r="GT17" s="71">
        <f>GT18+GT19</f>
        <v>0</v>
      </c>
      <c r="GU17" s="71"/>
      <c r="GV17" s="71"/>
      <c r="GW17" s="71">
        <f>GW18+GW19</f>
        <v>0</v>
      </c>
      <c r="GX17" s="71">
        <f>GX18+GX19</f>
        <v>0</v>
      </c>
      <c r="GY17" s="71"/>
      <c r="GZ17" s="71"/>
      <c r="HA17" s="71">
        <f>HA18+HA19</f>
        <v>0</v>
      </c>
      <c r="HB17" s="71">
        <f>HB18+HB19</f>
        <v>0</v>
      </c>
      <c r="HC17" s="71"/>
      <c r="HD17" s="71"/>
      <c r="HE17" s="71">
        <f>HE18+HE19</f>
        <v>0</v>
      </c>
      <c r="HF17" s="71">
        <f>HF18+HF19</f>
        <v>0</v>
      </c>
      <c r="HG17" s="71"/>
      <c r="HH17" s="71">
        <f>HH18+HH19</f>
        <v>56.419449999999998</v>
      </c>
      <c r="HI17" s="71">
        <f>HI18+HI19</f>
        <v>56.419449999999998</v>
      </c>
      <c r="HJ17" s="71">
        <f>HJ18+HJ19</f>
        <v>0</v>
      </c>
      <c r="HK17" s="71"/>
      <c r="HL17" s="71"/>
      <c r="HM17" s="71"/>
      <c r="HN17" s="71"/>
      <c r="HO17" s="71"/>
      <c r="HP17" s="71"/>
      <c r="HQ17" s="71"/>
      <c r="HR17" s="71"/>
      <c r="HS17" s="71"/>
      <c r="HT17" s="71">
        <f>HT18+HT19</f>
        <v>0</v>
      </c>
      <c r="HU17" s="71">
        <f>HU18+HU19</f>
        <v>0</v>
      </c>
      <c r="HV17" s="71">
        <f>HV18+HV19</f>
        <v>0</v>
      </c>
      <c r="HW17" s="71"/>
      <c r="HX17" s="71"/>
      <c r="HY17" s="71">
        <f>SUM(HY18:HY24)</f>
        <v>1122.5999999999999</v>
      </c>
      <c r="HZ17" s="71">
        <f>SUM(HZ18:HZ24)</f>
        <v>160.38036</v>
      </c>
      <c r="IA17" s="71">
        <f>HZ17/HY17*100</f>
        <v>14.286509887760557</v>
      </c>
      <c r="IB17" s="71"/>
      <c r="IC17" s="71">
        <f>SUM(IC18:IC24)</f>
        <v>15678.7</v>
      </c>
      <c r="ID17" s="71">
        <f>SUM(ID18:ID24)</f>
        <v>3098.6002200000003</v>
      </c>
      <c r="IE17" s="71">
        <f>ID17/IC17*100</f>
        <v>19.763119518837659</v>
      </c>
      <c r="IF17" s="71"/>
      <c r="IG17" s="71"/>
      <c r="IH17" s="71"/>
      <c r="II17" s="71"/>
      <c r="IJ17" s="71"/>
      <c r="IK17" s="71"/>
      <c r="IL17" s="71"/>
      <c r="IM17" s="71"/>
      <c r="IN17" s="71"/>
      <c r="IO17" s="71"/>
      <c r="IP17" s="71"/>
      <c r="IQ17" s="71"/>
      <c r="IR17" s="71"/>
      <c r="IS17" s="71"/>
      <c r="IT17" s="71"/>
      <c r="IU17" s="71"/>
      <c r="IV17" s="71"/>
      <c r="IW17" s="71"/>
      <c r="IX17" s="71"/>
      <c r="IY17" s="71"/>
      <c r="IZ17" s="71"/>
      <c r="JA17" s="71">
        <f>SUM(JA18:JA24)</f>
        <v>3041.6</v>
      </c>
      <c r="JB17" s="71">
        <f>SUM(JB18:JB24)</f>
        <v>0</v>
      </c>
      <c r="JC17" s="71">
        <f>JB17/JA17*100</f>
        <v>0</v>
      </c>
      <c r="JD17" s="71"/>
      <c r="JE17" s="71"/>
      <c r="JF17" s="71"/>
      <c r="JG17" s="71"/>
      <c r="JH17" s="71"/>
      <c r="JI17" s="71">
        <f>SUM(JI18:JI24)</f>
        <v>0</v>
      </c>
      <c r="JJ17" s="71">
        <f>SUM(JJ18:JJ24)</f>
        <v>0</v>
      </c>
      <c r="JK17" s="71"/>
      <c r="JL17" s="71"/>
      <c r="JM17" s="71">
        <f>SUM(JM18:JM24)</f>
        <v>0</v>
      </c>
      <c r="JN17" s="71">
        <f>SUM(JN18:JN24)</f>
        <v>0</v>
      </c>
      <c r="JO17" s="71"/>
      <c r="JP17" s="71"/>
      <c r="JQ17" s="71"/>
      <c r="JR17" s="71"/>
      <c r="JS17" s="71"/>
    </row>
    <row r="18" spans="1:279" ht="31.5" x14ac:dyDescent="0.25">
      <c r="A18" s="115" t="s">
        <v>118</v>
      </c>
      <c r="B18" s="77">
        <f t="shared" si="40"/>
        <v>23844.899999999998</v>
      </c>
      <c r="C18" s="77">
        <f t="shared" si="41"/>
        <v>40699.999999999993</v>
      </c>
      <c r="D18" s="77">
        <f t="shared" si="42"/>
        <v>40699.999999999993</v>
      </c>
      <c r="E18" s="77">
        <f t="shared" si="43"/>
        <v>0</v>
      </c>
      <c r="F18" s="77">
        <f t="shared" si="44"/>
        <v>8216.3633300000001</v>
      </c>
      <c r="G18" s="73">
        <f t="shared" si="0"/>
        <v>20.187624889434893</v>
      </c>
      <c r="H18" s="73"/>
      <c r="I18" s="73"/>
      <c r="J18" s="73"/>
      <c r="K18" s="73"/>
      <c r="L18" s="73">
        <v>1479.5</v>
      </c>
      <c r="M18" s="73">
        <v>1479.5</v>
      </c>
      <c r="N18" s="73">
        <v>1479.5</v>
      </c>
      <c r="O18" s="74">
        <f>N18/M18*100</f>
        <v>100</v>
      </c>
      <c r="P18" s="301">
        <v>417</v>
      </c>
      <c r="Q18" s="264">
        <v>417</v>
      </c>
      <c r="R18" s="301">
        <v>90.245999999999995</v>
      </c>
      <c r="S18" s="74">
        <f>R18/Q18*100</f>
        <v>21.641726618705036</v>
      </c>
      <c r="T18" s="340">
        <v>1912</v>
      </c>
      <c r="U18" s="303">
        <v>1912</v>
      </c>
      <c r="V18" s="303">
        <v>289.97933</v>
      </c>
      <c r="W18" s="74">
        <f>V18/U18*100</f>
        <v>15.166282949790796</v>
      </c>
      <c r="X18" s="341">
        <v>1170</v>
      </c>
      <c r="Y18" s="341">
        <v>1170</v>
      </c>
      <c r="Z18" s="341">
        <v>94.17</v>
      </c>
      <c r="AA18" s="74">
        <f>Z18/Y18*100</f>
        <v>8.0487179487179485</v>
      </c>
      <c r="AB18" s="341"/>
      <c r="AC18" s="341"/>
      <c r="AD18" s="341"/>
      <c r="AE18" s="74"/>
      <c r="AF18" s="341">
        <v>10631.5</v>
      </c>
      <c r="AG18" s="341">
        <v>10631.5</v>
      </c>
      <c r="AH18" s="341">
        <v>1627.6924799999999</v>
      </c>
      <c r="AI18" s="74">
        <f>AH18/AG18*100</f>
        <v>15.310092461082631</v>
      </c>
      <c r="AJ18" s="341">
        <v>640</v>
      </c>
      <c r="AK18" s="341">
        <v>640</v>
      </c>
      <c r="AL18" s="341">
        <v>17.2</v>
      </c>
      <c r="AM18" s="74">
        <f>AL18/AK18*100</f>
        <v>2.6875</v>
      </c>
      <c r="AN18" s="73"/>
      <c r="AO18" s="73"/>
      <c r="AP18" s="73"/>
      <c r="AQ18" s="74"/>
      <c r="AR18" s="341">
        <v>500</v>
      </c>
      <c r="AS18" s="341">
        <v>500</v>
      </c>
      <c r="AT18" s="341">
        <v>500</v>
      </c>
      <c r="AU18" s="74">
        <f>AT18/AS18*100</f>
        <v>100</v>
      </c>
      <c r="AV18" s="341"/>
      <c r="AW18" s="341"/>
      <c r="AX18" s="341"/>
      <c r="AY18" s="74"/>
      <c r="AZ18" s="341"/>
      <c r="BA18" s="341"/>
      <c r="BB18" s="341"/>
      <c r="BC18" s="74"/>
      <c r="BD18" s="341">
        <v>1606</v>
      </c>
      <c r="BE18" s="341">
        <v>1606</v>
      </c>
      <c r="BF18" s="341">
        <v>402.66665999999998</v>
      </c>
      <c r="BG18" s="74">
        <f>BF18/BE18*100</f>
        <v>25.072643835616436</v>
      </c>
      <c r="BH18" s="74"/>
      <c r="BI18" s="341"/>
      <c r="BJ18" s="341"/>
      <c r="BK18" s="74"/>
      <c r="BL18" s="74"/>
      <c r="BM18" s="341"/>
      <c r="BN18" s="341"/>
      <c r="BO18" s="74"/>
      <c r="BP18" s="74"/>
      <c r="BQ18" s="341"/>
      <c r="BR18" s="341"/>
      <c r="BS18" s="74"/>
      <c r="BT18" s="74"/>
      <c r="BU18" s="341"/>
      <c r="BV18" s="341"/>
      <c r="BW18" s="74"/>
      <c r="BX18" s="341">
        <v>634.4</v>
      </c>
      <c r="BY18" s="341">
        <v>634.4</v>
      </c>
      <c r="BZ18" s="341">
        <v>127.82064</v>
      </c>
      <c r="CA18" s="74">
        <f>BZ18/BY18*100</f>
        <v>20.148272383354353</v>
      </c>
      <c r="CB18" s="74"/>
      <c r="CC18" s="341"/>
      <c r="CD18" s="341"/>
      <c r="CE18" s="74"/>
      <c r="CF18" s="341">
        <v>500</v>
      </c>
      <c r="CG18" s="341">
        <v>250</v>
      </c>
      <c r="CH18" s="341">
        <v>136.9</v>
      </c>
      <c r="CI18" s="74">
        <f t="shared" si="60"/>
        <v>54.76</v>
      </c>
      <c r="CJ18" s="341"/>
      <c r="CK18" s="341"/>
      <c r="CL18" s="341">
        <v>0</v>
      </c>
      <c r="CM18" s="74"/>
      <c r="CN18" s="341"/>
      <c r="CO18" s="341"/>
      <c r="CP18" s="341"/>
      <c r="CQ18" s="74"/>
      <c r="CR18" s="74"/>
      <c r="CS18" s="341"/>
      <c r="CT18" s="341"/>
      <c r="CU18" s="74"/>
      <c r="CV18" s="74"/>
      <c r="CW18" s="341"/>
      <c r="CX18" s="341"/>
      <c r="CY18" s="74"/>
      <c r="CZ18" s="341">
        <v>1000</v>
      </c>
      <c r="DA18" s="341">
        <v>1000</v>
      </c>
      <c r="DB18" s="341">
        <v>0</v>
      </c>
      <c r="DC18" s="74">
        <f>DB18/DA18*100</f>
        <v>0</v>
      </c>
      <c r="DD18" s="341">
        <v>1615.2</v>
      </c>
      <c r="DE18" s="341"/>
      <c r="DF18" s="341"/>
      <c r="DG18" s="74"/>
      <c r="DH18" s="341"/>
      <c r="DI18" s="341"/>
      <c r="DJ18" s="341"/>
      <c r="DK18" s="74"/>
      <c r="DL18" s="341"/>
      <c r="DM18" s="341"/>
      <c r="DN18" s="341"/>
      <c r="DO18" s="74"/>
      <c r="DP18" s="341"/>
      <c r="DQ18" s="341"/>
      <c r="DR18" s="341"/>
      <c r="DS18" s="74"/>
      <c r="DT18" s="341"/>
      <c r="DU18" s="341"/>
      <c r="DV18" s="341"/>
      <c r="DW18" s="74"/>
      <c r="DX18" s="341">
        <v>474.1</v>
      </c>
      <c r="DY18" s="341">
        <v>474.1</v>
      </c>
      <c r="DZ18" s="341">
        <v>94.82</v>
      </c>
      <c r="EA18" s="74">
        <f t="shared" si="88"/>
        <v>20</v>
      </c>
      <c r="EB18" s="341"/>
      <c r="EC18" s="341"/>
      <c r="ED18" s="341"/>
      <c r="EE18" s="74"/>
      <c r="EF18" s="341"/>
      <c r="EG18" s="341"/>
      <c r="EH18" s="341"/>
      <c r="EI18" s="74"/>
      <c r="EJ18" s="341"/>
      <c r="EK18" s="341"/>
      <c r="EL18" s="341"/>
      <c r="EM18" s="74"/>
      <c r="EN18" s="341"/>
      <c r="EO18" s="341"/>
      <c r="EP18" s="341"/>
      <c r="EQ18" s="74"/>
      <c r="ER18" s="341">
        <v>1015.6</v>
      </c>
      <c r="ES18" s="341">
        <v>1015.6</v>
      </c>
      <c r="ET18" s="341">
        <v>250.768</v>
      </c>
      <c r="EU18" s="74">
        <f t="shared" si="63"/>
        <v>24.691610870421428</v>
      </c>
      <c r="EV18" s="341">
        <v>119.1</v>
      </c>
      <c r="EW18" s="341">
        <v>119.1</v>
      </c>
      <c r="EX18" s="341">
        <v>0</v>
      </c>
      <c r="EY18" s="74"/>
      <c r="EZ18" s="73"/>
      <c r="FA18" s="73"/>
      <c r="FB18" s="73"/>
      <c r="FC18" s="74"/>
      <c r="FD18" s="73"/>
      <c r="FE18" s="73"/>
      <c r="FF18" s="73"/>
      <c r="FG18" s="74"/>
      <c r="FH18" s="73"/>
      <c r="FI18" s="73"/>
      <c r="FJ18" s="73"/>
      <c r="FK18" s="74"/>
      <c r="FL18" s="73"/>
      <c r="FM18" s="73"/>
      <c r="FN18" s="73"/>
      <c r="FO18" s="74"/>
      <c r="FP18" s="73">
        <v>130.5</v>
      </c>
      <c r="FQ18" s="73">
        <v>130.5</v>
      </c>
      <c r="FR18" s="73">
        <v>6</v>
      </c>
      <c r="FS18" s="74">
        <f>FR18/FQ18*100</f>
        <v>4.5977011494252871</v>
      </c>
      <c r="FT18" s="73"/>
      <c r="FU18" s="73"/>
      <c r="FV18" s="73">
        <v>0</v>
      </c>
      <c r="FW18" s="74"/>
      <c r="FX18" s="73"/>
      <c r="FY18" s="73"/>
      <c r="FZ18" s="73">
        <v>0</v>
      </c>
      <c r="GA18" s="74"/>
      <c r="GB18" s="73"/>
      <c r="GC18" s="73"/>
      <c r="GD18" s="73">
        <v>0</v>
      </c>
      <c r="GE18" s="74"/>
      <c r="GF18" s="73"/>
      <c r="GG18" s="73"/>
      <c r="GH18" s="73">
        <v>0</v>
      </c>
      <c r="GI18" s="74"/>
      <c r="GJ18" s="73"/>
      <c r="GK18" s="73"/>
      <c r="GL18" s="73">
        <v>0</v>
      </c>
      <c r="GM18" s="74"/>
      <c r="GN18" s="73"/>
      <c r="GO18" s="73"/>
      <c r="GP18" s="73">
        <v>0</v>
      </c>
      <c r="GQ18" s="74"/>
      <c r="GR18" s="73"/>
      <c r="GS18" s="73"/>
      <c r="GT18" s="73">
        <v>0</v>
      </c>
      <c r="GU18" s="74"/>
      <c r="GV18" s="73"/>
      <c r="GW18" s="73"/>
      <c r="GX18" s="73">
        <v>0</v>
      </c>
      <c r="GY18" s="74"/>
      <c r="GZ18" s="73"/>
      <c r="HA18" s="73"/>
      <c r="HB18" s="73">
        <v>0</v>
      </c>
      <c r="HC18" s="74"/>
      <c r="HD18" s="73"/>
      <c r="HE18" s="73"/>
      <c r="HF18" s="73">
        <v>0</v>
      </c>
      <c r="HG18" s="74"/>
      <c r="HH18" s="73"/>
      <c r="HI18" s="73"/>
      <c r="HJ18" s="73">
        <v>0</v>
      </c>
      <c r="HK18" s="74"/>
      <c r="HL18" s="341"/>
      <c r="HM18" s="341"/>
      <c r="HN18" s="341"/>
      <c r="HO18" s="74"/>
      <c r="HP18" s="341"/>
      <c r="HQ18" s="341"/>
      <c r="HR18" s="341"/>
      <c r="HS18" s="74"/>
      <c r="HT18" s="73"/>
      <c r="HU18" s="73"/>
      <c r="HV18" s="73"/>
      <c r="HW18" s="74"/>
      <c r="HX18" s="73"/>
      <c r="HY18" s="73"/>
      <c r="HZ18" s="73"/>
      <c r="IA18" s="74"/>
      <c r="IB18" s="73"/>
      <c r="IC18" s="73">
        <v>15678.7</v>
      </c>
      <c r="ID18" s="73">
        <v>3098.6002200000003</v>
      </c>
      <c r="IE18" s="74">
        <f t="shared" ref="IE18" si="89">ID18/IC18*100</f>
        <v>19.763119518837659</v>
      </c>
      <c r="IF18" s="73"/>
      <c r="IG18" s="73"/>
      <c r="IH18" s="73"/>
      <c r="II18" s="74"/>
      <c r="IJ18" s="73"/>
      <c r="IK18" s="73"/>
      <c r="IL18" s="73"/>
      <c r="IM18" s="74"/>
      <c r="IN18" s="73"/>
      <c r="IO18" s="73"/>
      <c r="IP18" s="73"/>
      <c r="IQ18" s="74"/>
      <c r="IR18" s="73"/>
      <c r="IS18" s="73"/>
      <c r="IT18" s="73"/>
      <c r="IU18" s="74"/>
      <c r="IV18" s="73"/>
      <c r="IW18" s="73"/>
      <c r="IX18" s="73"/>
      <c r="IY18" s="74"/>
      <c r="IZ18" s="73"/>
      <c r="JA18" s="73">
        <v>3041.6</v>
      </c>
      <c r="JB18" s="73">
        <v>0</v>
      </c>
      <c r="JC18" s="74">
        <f t="shared" ref="JC18" si="90">JB18/JA18*100</f>
        <v>0</v>
      </c>
      <c r="JD18" s="73"/>
      <c r="JE18" s="73"/>
      <c r="JF18" s="73"/>
      <c r="JG18" s="74"/>
      <c r="JH18" s="73"/>
      <c r="JI18" s="73"/>
      <c r="JJ18" s="73">
        <v>0</v>
      </c>
      <c r="JK18" s="74"/>
      <c r="JL18" s="73"/>
      <c r="JM18" s="73"/>
      <c r="JN18" s="73"/>
      <c r="JO18" s="74"/>
      <c r="JP18" s="73"/>
      <c r="JQ18" s="73"/>
      <c r="JR18" s="73"/>
      <c r="JS18" s="74"/>
    </row>
    <row r="19" spans="1:279" ht="15.75" x14ac:dyDescent="0.25">
      <c r="A19" s="115" t="s">
        <v>120</v>
      </c>
      <c r="B19" s="77">
        <f t="shared" si="40"/>
        <v>5056.4194500000003</v>
      </c>
      <c r="C19" s="77">
        <f t="shared" si="41"/>
        <v>5056.4194500000003</v>
      </c>
      <c r="D19" s="77">
        <f t="shared" si="42"/>
        <v>5056.4194500000003</v>
      </c>
      <c r="E19" s="77">
        <f t="shared" si="43"/>
        <v>0</v>
      </c>
      <c r="F19" s="77">
        <f t="shared" si="44"/>
        <v>0</v>
      </c>
      <c r="G19" s="73">
        <f t="shared" si="0"/>
        <v>0</v>
      </c>
      <c r="H19" s="76"/>
      <c r="I19" s="76"/>
      <c r="J19" s="76"/>
      <c r="K19" s="73"/>
      <c r="L19" s="76"/>
      <c r="M19" s="76"/>
      <c r="N19" s="76"/>
      <c r="O19" s="74"/>
      <c r="P19" s="76"/>
      <c r="Q19" s="76"/>
      <c r="R19" s="76"/>
      <c r="S19" s="74"/>
      <c r="T19" s="76"/>
      <c r="U19" s="76"/>
      <c r="V19" s="76"/>
      <c r="W19" s="74"/>
      <c r="X19" s="76"/>
      <c r="Y19" s="76"/>
      <c r="Z19" s="76"/>
      <c r="AA19" s="74"/>
      <c r="AB19" s="76"/>
      <c r="AC19" s="76"/>
      <c r="AD19" s="76"/>
      <c r="AE19" s="74"/>
      <c r="AF19" s="76"/>
      <c r="AG19" s="76"/>
      <c r="AH19" s="76"/>
      <c r="AI19" s="74"/>
      <c r="AJ19" s="76"/>
      <c r="AK19" s="76"/>
      <c r="AL19" s="76"/>
      <c r="AM19" s="74"/>
      <c r="AN19" s="76"/>
      <c r="AO19" s="76"/>
      <c r="AP19" s="76"/>
      <c r="AQ19" s="76"/>
      <c r="AR19" s="76"/>
      <c r="AS19" s="76"/>
      <c r="AT19" s="76"/>
      <c r="AU19" s="74"/>
      <c r="AV19" s="76"/>
      <c r="AW19" s="76"/>
      <c r="AX19" s="76"/>
      <c r="AY19" s="74"/>
      <c r="AZ19" s="76"/>
      <c r="BA19" s="76"/>
      <c r="BB19" s="76"/>
      <c r="BC19" s="74"/>
      <c r="BD19" s="76"/>
      <c r="BE19" s="76"/>
      <c r="BF19" s="76"/>
      <c r="BG19" s="74"/>
      <c r="BH19" s="74"/>
      <c r="BI19" s="77"/>
      <c r="BJ19" s="76"/>
      <c r="BK19" s="74"/>
      <c r="BL19" s="74"/>
      <c r="BM19" s="77"/>
      <c r="BN19" s="76"/>
      <c r="BO19" s="74"/>
      <c r="BP19" s="74"/>
      <c r="BQ19" s="77"/>
      <c r="BR19" s="77"/>
      <c r="BS19" s="74"/>
      <c r="BT19" s="74"/>
      <c r="BU19" s="77"/>
      <c r="BV19" s="77">
        <v>0</v>
      </c>
      <c r="BW19" s="74"/>
      <c r="BX19" s="77"/>
      <c r="BY19" s="77"/>
      <c r="BZ19" s="77"/>
      <c r="CA19" s="74"/>
      <c r="CB19" s="74"/>
      <c r="CC19" s="77"/>
      <c r="CD19" s="77"/>
      <c r="CE19" s="74"/>
      <c r="CF19" s="77"/>
      <c r="CG19" s="77"/>
      <c r="CH19" s="77"/>
      <c r="CI19" s="74"/>
      <c r="CJ19" s="77"/>
      <c r="CK19" s="77"/>
      <c r="CL19" s="77"/>
      <c r="CM19" s="74"/>
      <c r="CN19" s="77"/>
      <c r="CO19" s="77"/>
      <c r="CP19" s="77"/>
      <c r="CQ19" s="74"/>
      <c r="CR19" s="74"/>
      <c r="CS19" s="77"/>
      <c r="CT19" s="76"/>
      <c r="CU19" s="74"/>
      <c r="CV19" s="74"/>
      <c r="CW19" s="77"/>
      <c r="CX19" s="76"/>
      <c r="CY19" s="74"/>
      <c r="CZ19" s="77"/>
      <c r="DA19" s="77"/>
      <c r="DB19" s="77"/>
      <c r="DC19" s="74"/>
      <c r="DD19" s="77"/>
      <c r="DE19" s="77"/>
      <c r="DF19" s="77"/>
      <c r="DG19" s="74"/>
      <c r="DH19" s="77">
        <v>5000</v>
      </c>
      <c r="DI19" s="77">
        <v>5000</v>
      </c>
      <c r="DJ19" s="77">
        <v>0</v>
      </c>
      <c r="DK19" s="74">
        <f t="shared" si="61"/>
        <v>0</v>
      </c>
      <c r="DL19" s="77"/>
      <c r="DM19" s="77"/>
      <c r="DN19" s="77"/>
      <c r="DO19" s="74"/>
      <c r="DP19" s="77"/>
      <c r="DQ19" s="77"/>
      <c r="DR19" s="77"/>
      <c r="DS19" s="74"/>
      <c r="DT19" s="77"/>
      <c r="DU19" s="77"/>
      <c r="DV19" s="77"/>
      <c r="DW19" s="74"/>
      <c r="DX19" s="77"/>
      <c r="DY19" s="77"/>
      <c r="DZ19" s="77"/>
      <c r="EA19" s="74"/>
      <c r="EB19" s="77"/>
      <c r="EC19" s="77"/>
      <c r="ED19" s="77"/>
      <c r="EE19" s="74"/>
      <c r="EF19" s="77"/>
      <c r="EG19" s="77"/>
      <c r="EH19" s="77"/>
      <c r="EI19" s="74"/>
      <c r="EJ19" s="77"/>
      <c r="EK19" s="77"/>
      <c r="EL19" s="77"/>
      <c r="EM19" s="74"/>
      <c r="EN19" s="77"/>
      <c r="EO19" s="77"/>
      <c r="EP19" s="77"/>
      <c r="EQ19" s="74"/>
      <c r="ER19" s="77"/>
      <c r="ES19" s="77"/>
      <c r="ET19" s="77"/>
      <c r="EU19" s="74"/>
      <c r="EV19" s="77"/>
      <c r="EW19" s="77"/>
      <c r="EX19" s="77"/>
      <c r="EY19" s="74"/>
      <c r="EZ19" s="76"/>
      <c r="FA19" s="76"/>
      <c r="FB19" s="76"/>
      <c r="FC19" s="74"/>
      <c r="FD19" s="76"/>
      <c r="FE19" s="76"/>
      <c r="FF19" s="76"/>
      <c r="FG19" s="74"/>
      <c r="FH19" s="76"/>
      <c r="FI19" s="76"/>
      <c r="FJ19" s="76"/>
      <c r="FK19" s="74"/>
      <c r="FL19" s="76"/>
      <c r="FM19" s="76"/>
      <c r="FN19" s="76"/>
      <c r="FO19" s="74"/>
      <c r="FP19" s="76"/>
      <c r="FQ19" s="76"/>
      <c r="FR19" s="76"/>
      <c r="FS19" s="74"/>
      <c r="FT19" s="76"/>
      <c r="FU19" s="76"/>
      <c r="FV19" s="76"/>
      <c r="FW19" s="74"/>
      <c r="FX19" s="76"/>
      <c r="FY19" s="76"/>
      <c r="FZ19" s="76"/>
      <c r="GA19" s="74"/>
      <c r="GB19" s="76"/>
      <c r="GC19" s="76"/>
      <c r="GD19" s="76"/>
      <c r="GE19" s="74"/>
      <c r="GF19" s="76"/>
      <c r="GG19" s="76"/>
      <c r="GH19" s="76"/>
      <c r="GI19" s="74"/>
      <c r="GJ19" s="76"/>
      <c r="GK19" s="76"/>
      <c r="GL19" s="76"/>
      <c r="GM19" s="74"/>
      <c r="GN19" s="76"/>
      <c r="GO19" s="76"/>
      <c r="GP19" s="76"/>
      <c r="GQ19" s="74"/>
      <c r="GR19" s="76"/>
      <c r="GS19" s="76"/>
      <c r="GT19" s="76"/>
      <c r="GU19" s="74"/>
      <c r="GV19" s="76"/>
      <c r="GW19" s="76"/>
      <c r="GX19" s="76"/>
      <c r="GY19" s="74"/>
      <c r="GZ19" s="76"/>
      <c r="HA19" s="76"/>
      <c r="HB19" s="76"/>
      <c r="HC19" s="74"/>
      <c r="HD19" s="76"/>
      <c r="HE19" s="76"/>
      <c r="HF19" s="76"/>
      <c r="HG19" s="74"/>
      <c r="HH19" s="76">
        <v>56.419449999999998</v>
      </c>
      <c r="HI19" s="73">
        <v>56.419449999999998</v>
      </c>
      <c r="HJ19" s="76"/>
      <c r="HK19" s="74"/>
      <c r="HL19" s="76"/>
      <c r="HM19" s="76"/>
      <c r="HN19" s="76"/>
      <c r="HO19" s="74"/>
      <c r="HP19" s="77"/>
      <c r="HQ19" s="77"/>
      <c r="HR19" s="77"/>
      <c r="HS19" s="74"/>
      <c r="HT19" s="76"/>
      <c r="HU19" s="76"/>
      <c r="HV19" s="76"/>
      <c r="HW19" s="74"/>
      <c r="HX19" s="76"/>
      <c r="HY19" s="76"/>
      <c r="HZ19" s="76"/>
      <c r="IA19" s="74"/>
      <c r="IB19" s="76"/>
      <c r="IC19" s="76"/>
      <c r="ID19" s="76"/>
      <c r="IE19" s="74"/>
      <c r="IF19" s="76"/>
      <c r="IG19" s="76"/>
      <c r="IH19" s="76"/>
      <c r="II19" s="74"/>
      <c r="IJ19" s="76"/>
      <c r="IK19" s="76"/>
      <c r="IL19" s="76"/>
      <c r="IM19" s="74"/>
      <c r="IN19" s="76"/>
      <c r="IO19" s="76"/>
      <c r="IP19" s="76"/>
      <c r="IQ19" s="74"/>
      <c r="IR19" s="76"/>
      <c r="IS19" s="76"/>
      <c r="IT19" s="76"/>
      <c r="IU19" s="74"/>
      <c r="IV19" s="76"/>
      <c r="IW19" s="76"/>
      <c r="IX19" s="76"/>
      <c r="IY19" s="74"/>
      <c r="IZ19" s="76"/>
      <c r="JA19" s="76"/>
      <c r="JB19" s="76"/>
      <c r="JC19" s="74"/>
      <c r="JD19" s="76"/>
      <c r="JE19" s="76"/>
      <c r="JF19" s="76"/>
      <c r="JG19" s="74"/>
      <c r="JH19" s="76"/>
      <c r="JI19" s="76"/>
      <c r="JJ19" s="76"/>
      <c r="JK19" s="74"/>
      <c r="JL19" s="76"/>
      <c r="JM19" s="76"/>
      <c r="JN19" s="76"/>
      <c r="JO19" s="74"/>
      <c r="JP19" s="76"/>
      <c r="JQ19" s="76"/>
      <c r="JR19" s="76"/>
      <c r="JS19" s="74"/>
    </row>
    <row r="20" spans="1:279" ht="15.75" x14ac:dyDescent="0.25">
      <c r="A20" s="115" t="s">
        <v>277</v>
      </c>
      <c r="B20" s="77">
        <f t="shared" si="40"/>
        <v>0</v>
      </c>
      <c r="C20" s="77">
        <f t="shared" si="41"/>
        <v>344.8</v>
      </c>
      <c r="D20" s="77">
        <f t="shared" si="42"/>
        <v>344.8</v>
      </c>
      <c r="E20" s="77">
        <f t="shared" si="43"/>
        <v>0</v>
      </c>
      <c r="F20" s="77">
        <f t="shared" si="44"/>
        <v>49.254660000000001</v>
      </c>
      <c r="G20" s="73">
        <f t="shared" si="0"/>
        <v>14.284994199535964</v>
      </c>
      <c r="H20" s="76"/>
      <c r="I20" s="76"/>
      <c r="J20" s="76"/>
      <c r="K20" s="73"/>
      <c r="L20" s="76"/>
      <c r="M20" s="76"/>
      <c r="N20" s="76"/>
      <c r="O20" s="74"/>
      <c r="P20" s="76"/>
      <c r="Q20" s="76"/>
      <c r="R20" s="76"/>
      <c r="S20" s="74"/>
      <c r="T20" s="76"/>
      <c r="U20" s="76"/>
      <c r="V20" s="76"/>
      <c r="W20" s="74"/>
      <c r="X20" s="76"/>
      <c r="Y20" s="76"/>
      <c r="Z20" s="76"/>
      <c r="AA20" s="74"/>
      <c r="AB20" s="76"/>
      <c r="AC20" s="76"/>
      <c r="AD20" s="76"/>
      <c r="AE20" s="74"/>
      <c r="AF20" s="76"/>
      <c r="AG20" s="76"/>
      <c r="AH20" s="76"/>
      <c r="AI20" s="74"/>
      <c r="AJ20" s="76"/>
      <c r="AK20" s="76"/>
      <c r="AL20" s="76"/>
      <c r="AM20" s="74"/>
      <c r="AN20" s="76"/>
      <c r="AO20" s="76"/>
      <c r="AP20" s="76"/>
      <c r="AQ20" s="76"/>
      <c r="AR20" s="76"/>
      <c r="AS20" s="76"/>
      <c r="AT20" s="76"/>
      <c r="AU20" s="74"/>
      <c r="AV20" s="76"/>
      <c r="AW20" s="76"/>
      <c r="AX20" s="76"/>
      <c r="AY20" s="74"/>
      <c r="AZ20" s="76"/>
      <c r="BA20" s="76"/>
      <c r="BB20" s="76"/>
      <c r="BC20" s="74"/>
      <c r="BD20" s="76"/>
      <c r="BE20" s="76"/>
      <c r="BF20" s="76"/>
      <c r="BG20" s="74"/>
      <c r="BH20" s="74"/>
      <c r="BI20" s="77"/>
      <c r="BJ20" s="76"/>
      <c r="BK20" s="74"/>
      <c r="BL20" s="74"/>
      <c r="BM20" s="77"/>
      <c r="BN20" s="76"/>
      <c r="BO20" s="74"/>
      <c r="BP20" s="74"/>
      <c r="BQ20" s="77"/>
      <c r="BR20" s="77"/>
      <c r="BS20" s="74"/>
      <c r="BT20" s="74"/>
      <c r="BU20" s="77"/>
      <c r="BV20" s="77"/>
      <c r="BW20" s="74"/>
      <c r="BX20" s="77"/>
      <c r="BY20" s="77"/>
      <c r="BZ20" s="77"/>
      <c r="CA20" s="74"/>
      <c r="CB20" s="74"/>
      <c r="CC20" s="77"/>
      <c r="CD20" s="77"/>
      <c r="CE20" s="74"/>
      <c r="CF20" s="77"/>
      <c r="CG20" s="77"/>
      <c r="CH20" s="77"/>
      <c r="CI20" s="74"/>
      <c r="CJ20" s="77"/>
      <c r="CK20" s="77"/>
      <c r="CL20" s="77"/>
      <c r="CM20" s="74"/>
      <c r="CN20" s="77"/>
      <c r="CO20" s="77"/>
      <c r="CP20" s="77"/>
      <c r="CQ20" s="74"/>
      <c r="CR20" s="74"/>
      <c r="CS20" s="77"/>
      <c r="CT20" s="76"/>
      <c r="CU20" s="74"/>
      <c r="CV20" s="74"/>
      <c r="CW20" s="77"/>
      <c r="CX20" s="76"/>
      <c r="CY20" s="74"/>
      <c r="CZ20" s="77"/>
      <c r="DA20" s="77"/>
      <c r="DB20" s="77"/>
      <c r="DC20" s="74"/>
      <c r="DD20" s="77"/>
      <c r="DE20" s="77"/>
      <c r="DF20" s="77"/>
      <c r="DG20" s="74"/>
      <c r="DH20" s="77"/>
      <c r="DI20" s="77"/>
      <c r="DJ20" s="77"/>
      <c r="DK20" s="74"/>
      <c r="DL20" s="77"/>
      <c r="DM20" s="77"/>
      <c r="DN20" s="77"/>
      <c r="DO20" s="74"/>
      <c r="DP20" s="77"/>
      <c r="DQ20" s="77"/>
      <c r="DR20" s="77"/>
      <c r="DS20" s="74"/>
      <c r="DT20" s="77"/>
      <c r="DU20" s="77"/>
      <c r="DV20" s="77"/>
      <c r="DW20" s="74"/>
      <c r="DX20" s="77"/>
      <c r="DY20" s="77"/>
      <c r="DZ20" s="77"/>
      <c r="EA20" s="74"/>
      <c r="EB20" s="77"/>
      <c r="EC20" s="77"/>
      <c r="ED20" s="77"/>
      <c r="EE20" s="74"/>
      <c r="EF20" s="77"/>
      <c r="EG20" s="77"/>
      <c r="EH20" s="77"/>
      <c r="EI20" s="74"/>
      <c r="EJ20" s="77"/>
      <c r="EK20" s="77"/>
      <c r="EL20" s="77"/>
      <c r="EM20" s="74"/>
      <c r="EN20" s="77"/>
      <c r="EO20" s="77"/>
      <c r="EP20" s="77"/>
      <c r="EQ20" s="74"/>
      <c r="ER20" s="77"/>
      <c r="ES20" s="77"/>
      <c r="ET20" s="77"/>
      <c r="EU20" s="74"/>
      <c r="EV20" s="77"/>
      <c r="EW20" s="77"/>
      <c r="EX20" s="77"/>
      <c r="EY20" s="74"/>
      <c r="EZ20" s="76"/>
      <c r="FA20" s="76"/>
      <c r="FB20" s="76"/>
      <c r="FC20" s="74"/>
      <c r="FD20" s="76"/>
      <c r="FE20" s="76"/>
      <c r="FF20" s="76"/>
      <c r="FG20" s="74"/>
      <c r="FH20" s="76"/>
      <c r="FI20" s="76"/>
      <c r="FJ20" s="76"/>
      <c r="FK20" s="74"/>
      <c r="FL20" s="76"/>
      <c r="FM20" s="76"/>
      <c r="FN20" s="76"/>
      <c r="FO20" s="74"/>
      <c r="FP20" s="76"/>
      <c r="FQ20" s="76"/>
      <c r="FR20" s="76"/>
      <c r="FS20" s="74"/>
      <c r="FT20" s="76"/>
      <c r="FU20" s="76"/>
      <c r="FV20" s="76"/>
      <c r="FW20" s="74"/>
      <c r="FX20" s="76"/>
      <c r="FY20" s="76"/>
      <c r="FZ20" s="76"/>
      <c r="GA20" s="74"/>
      <c r="GB20" s="76"/>
      <c r="GC20" s="76"/>
      <c r="GD20" s="76"/>
      <c r="GE20" s="74"/>
      <c r="GF20" s="76"/>
      <c r="GG20" s="76"/>
      <c r="GH20" s="76"/>
      <c r="GI20" s="74"/>
      <c r="GJ20" s="76"/>
      <c r="GK20" s="76"/>
      <c r="GL20" s="76"/>
      <c r="GM20" s="74"/>
      <c r="GN20" s="76"/>
      <c r="GO20" s="76"/>
      <c r="GP20" s="76"/>
      <c r="GQ20" s="74"/>
      <c r="GR20" s="76"/>
      <c r="GS20" s="76"/>
      <c r="GT20" s="76"/>
      <c r="GU20" s="74"/>
      <c r="GV20" s="76"/>
      <c r="GW20" s="76"/>
      <c r="GX20" s="76"/>
      <c r="GY20" s="74"/>
      <c r="GZ20" s="76"/>
      <c r="HA20" s="76"/>
      <c r="HB20" s="76"/>
      <c r="HC20" s="74"/>
      <c r="HD20" s="76"/>
      <c r="HE20" s="76"/>
      <c r="HF20" s="76"/>
      <c r="HG20" s="74"/>
      <c r="HH20" s="76"/>
      <c r="HI20" s="73"/>
      <c r="HJ20" s="76"/>
      <c r="HK20" s="74"/>
      <c r="HL20" s="76"/>
      <c r="HM20" s="76"/>
      <c r="HN20" s="76"/>
      <c r="HO20" s="74"/>
      <c r="HP20" s="77"/>
      <c r="HQ20" s="77"/>
      <c r="HR20" s="77"/>
      <c r="HS20" s="74"/>
      <c r="HT20" s="76"/>
      <c r="HU20" s="76"/>
      <c r="HV20" s="76"/>
      <c r="HW20" s="74"/>
      <c r="HX20" s="76"/>
      <c r="HY20" s="77">
        <v>344.8</v>
      </c>
      <c r="HZ20" s="77">
        <v>49.254660000000001</v>
      </c>
      <c r="IA20" s="74">
        <f>HZ20/HY20*100</f>
        <v>14.284994199535964</v>
      </c>
      <c r="IB20" s="76"/>
      <c r="IC20" s="77"/>
      <c r="ID20" s="77"/>
      <c r="IE20" s="74"/>
      <c r="IF20" s="76"/>
      <c r="IG20" s="77"/>
      <c r="IH20" s="77"/>
      <c r="II20" s="74"/>
      <c r="IJ20" s="76"/>
      <c r="IK20" s="77"/>
      <c r="IL20" s="77"/>
      <c r="IM20" s="74"/>
      <c r="IN20" s="76"/>
      <c r="IO20" s="77"/>
      <c r="IP20" s="77"/>
      <c r="IQ20" s="74"/>
      <c r="IR20" s="76"/>
      <c r="IS20" s="77"/>
      <c r="IT20" s="77"/>
      <c r="IU20" s="74"/>
      <c r="IV20" s="76"/>
      <c r="IW20" s="77"/>
      <c r="IX20" s="77"/>
      <c r="IY20" s="74"/>
      <c r="IZ20" s="76"/>
      <c r="JA20" s="77"/>
      <c r="JB20" s="77"/>
      <c r="JC20" s="74"/>
      <c r="JD20" s="76"/>
      <c r="JE20" s="77"/>
      <c r="JF20" s="77"/>
      <c r="JG20" s="74"/>
      <c r="JH20" s="76"/>
      <c r="JI20" s="77"/>
      <c r="JJ20" s="77"/>
      <c r="JK20" s="74"/>
      <c r="JL20" s="76"/>
      <c r="JM20" s="77"/>
      <c r="JN20" s="77"/>
      <c r="JO20" s="74"/>
      <c r="JP20" s="76"/>
      <c r="JQ20" s="77"/>
      <c r="JR20" s="77"/>
      <c r="JS20" s="74"/>
    </row>
    <row r="21" spans="1:279" ht="15.75" x14ac:dyDescent="0.25">
      <c r="A21" s="115" t="s">
        <v>278</v>
      </c>
      <c r="B21" s="77">
        <f t="shared" si="40"/>
        <v>0</v>
      </c>
      <c r="C21" s="77">
        <f t="shared" si="41"/>
        <v>269.3</v>
      </c>
      <c r="D21" s="77">
        <f t="shared" si="42"/>
        <v>269.3</v>
      </c>
      <c r="E21" s="77">
        <f t="shared" si="43"/>
        <v>0</v>
      </c>
      <c r="F21" s="77">
        <f t="shared" si="44"/>
        <v>38.471499999999999</v>
      </c>
      <c r="G21" s="73">
        <f t="shared" si="0"/>
        <v>14.285740809506125</v>
      </c>
      <c r="H21" s="76"/>
      <c r="I21" s="76"/>
      <c r="J21" s="76"/>
      <c r="K21" s="73"/>
      <c r="L21" s="76"/>
      <c r="M21" s="76"/>
      <c r="N21" s="76"/>
      <c r="O21" s="74"/>
      <c r="P21" s="76"/>
      <c r="Q21" s="76"/>
      <c r="R21" s="76"/>
      <c r="S21" s="74"/>
      <c r="T21" s="76"/>
      <c r="U21" s="76"/>
      <c r="V21" s="76"/>
      <c r="W21" s="74"/>
      <c r="X21" s="76"/>
      <c r="Y21" s="76"/>
      <c r="Z21" s="76"/>
      <c r="AA21" s="74"/>
      <c r="AB21" s="76"/>
      <c r="AC21" s="76"/>
      <c r="AD21" s="76"/>
      <c r="AE21" s="74"/>
      <c r="AF21" s="76"/>
      <c r="AG21" s="76"/>
      <c r="AH21" s="76"/>
      <c r="AI21" s="74"/>
      <c r="AJ21" s="76"/>
      <c r="AK21" s="76"/>
      <c r="AL21" s="76"/>
      <c r="AM21" s="74"/>
      <c r="AN21" s="76"/>
      <c r="AO21" s="76"/>
      <c r="AP21" s="76"/>
      <c r="AQ21" s="76"/>
      <c r="AR21" s="76"/>
      <c r="AS21" s="76"/>
      <c r="AT21" s="76"/>
      <c r="AU21" s="74"/>
      <c r="AV21" s="76"/>
      <c r="AW21" s="76"/>
      <c r="AX21" s="76"/>
      <c r="AY21" s="74"/>
      <c r="AZ21" s="76"/>
      <c r="BA21" s="76"/>
      <c r="BB21" s="76"/>
      <c r="BC21" s="74"/>
      <c r="BD21" s="76"/>
      <c r="BE21" s="76"/>
      <c r="BF21" s="76"/>
      <c r="BG21" s="74"/>
      <c r="BH21" s="74"/>
      <c r="BI21" s="77"/>
      <c r="BJ21" s="76"/>
      <c r="BK21" s="74"/>
      <c r="BL21" s="74"/>
      <c r="BM21" s="77"/>
      <c r="BN21" s="76"/>
      <c r="BO21" s="74"/>
      <c r="BP21" s="74"/>
      <c r="BQ21" s="77"/>
      <c r="BR21" s="77"/>
      <c r="BS21" s="74"/>
      <c r="BT21" s="74"/>
      <c r="BU21" s="77"/>
      <c r="BV21" s="77"/>
      <c r="BW21" s="74"/>
      <c r="BX21" s="77"/>
      <c r="BY21" s="77"/>
      <c r="BZ21" s="77"/>
      <c r="CA21" s="74"/>
      <c r="CB21" s="74"/>
      <c r="CC21" s="77"/>
      <c r="CD21" s="77"/>
      <c r="CE21" s="74"/>
      <c r="CF21" s="77"/>
      <c r="CG21" s="77"/>
      <c r="CH21" s="77"/>
      <c r="CI21" s="74"/>
      <c r="CJ21" s="77"/>
      <c r="CK21" s="77"/>
      <c r="CL21" s="77"/>
      <c r="CM21" s="74"/>
      <c r="CN21" s="77"/>
      <c r="CO21" s="77"/>
      <c r="CP21" s="77"/>
      <c r="CQ21" s="74"/>
      <c r="CR21" s="74"/>
      <c r="CS21" s="77"/>
      <c r="CT21" s="76"/>
      <c r="CU21" s="74"/>
      <c r="CV21" s="74"/>
      <c r="CW21" s="77"/>
      <c r="CX21" s="76"/>
      <c r="CY21" s="74"/>
      <c r="CZ21" s="77"/>
      <c r="DA21" s="77"/>
      <c r="DB21" s="77"/>
      <c r="DC21" s="74"/>
      <c r="DD21" s="77"/>
      <c r="DE21" s="77"/>
      <c r="DF21" s="77"/>
      <c r="DG21" s="74"/>
      <c r="DH21" s="77"/>
      <c r="DI21" s="77"/>
      <c r="DJ21" s="77"/>
      <c r="DK21" s="74"/>
      <c r="DL21" s="77"/>
      <c r="DM21" s="77"/>
      <c r="DN21" s="77"/>
      <c r="DO21" s="74"/>
      <c r="DP21" s="77"/>
      <c r="DQ21" s="77"/>
      <c r="DR21" s="77"/>
      <c r="DS21" s="74"/>
      <c r="DT21" s="77"/>
      <c r="DU21" s="77"/>
      <c r="DV21" s="77"/>
      <c r="DW21" s="74"/>
      <c r="DX21" s="77"/>
      <c r="DY21" s="77"/>
      <c r="DZ21" s="77"/>
      <c r="EA21" s="74"/>
      <c r="EB21" s="77"/>
      <c r="EC21" s="77"/>
      <c r="ED21" s="77"/>
      <c r="EE21" s="74"/>
      <c r="EF21" s="77"/>
      <c r="EG21" s="77"/>
      <c r="EH21" s="77"/>
      <c r="EI21" s="74"/>
      <c r="EJ21" s="77"/>
      <c r="EK21" s="77"/>
      <c r="EL21" s="77"/>
      <c r="EM21" s="74"/>
      <c r="EN21" s="77"/>
      <c r="EO21" s="77"/>
      <c r="EP21" s="77"/>
      <c r="EQ21" s="74"/>
      <c r="ER21" s="77"/>
      <c r="ES21" s="77"/>
      <c r="ET21" s="77"/>
      <c r="EU21" s="74"/>
      <c r="EV21" s="77"/>
      <c r="EW21" s="77"/>
      <c r="EX21" s="77"/>
      <c r="EY21" s="74"/>
      <c r="EZ21" s="76"/>
      <c r="FA21" s="76"/>
      <c r="FB21" s="76"/>
      <c r="FC21" s="74"/>
      <c r="FD21" s="76"/>
      <c r="FE21" s="76"/>
      <c r="FF21" s="76"/>
      <c r="FG21" s="74"/>
      <c r="FH21" s="76"/>
      <c r="FI21" s="76"/>
      <c r="FJ21" s="76"/>
      <c r="FK21" s="74"/>
      <c r="FL21" s="76"/>
      <c r="FM21" s="76"/>
      <c r="FN21" s="76"/>
      <c r="FO21" s="74"/>
      <c r="FP21" s="76"/>
      <c r="FQ21" s="76"/>
      <c r="FR21" s="76"/>
      <c r="FS21" s="74"/>
      <c r="FT21" s="76"/>
      <c r="FU21" s="76"/>
      <c r="FV21" s="76"/>
      <c r="FW21" s="74"/>
      <c r="FX21" s="76"/>
      <c r="FY21" s="76"/>
      <c r="FZ21" s="76"/>
      <c r="GA21" s="74"/>
      <c r="GB21" s="76"/>
      <c r="GC21" s="76"/>
      <c r="GD21" s="76"/>
      <c r="GE21" s="74"/>
      <c r="GF21" s="76"/>
      <c r="GG21" s="76"/>
      <c r="GH21" s="76"/>
      <c r="GI21" s="74"/>
      <c r="GJ21" s="76"/>
      <c r="GK21" s="76"/>
      <c r="GL21" s="76"/>
      <c r="GM21" s="74"/>
      <c r="GN21" s="76"/>
      <c r="GO21" s="76"/>
      <c r="GP21" s="76"/>
      <c r="GQ21" s="74"/>
      <c r="GR21" s="76"/>
      <c r="GS21" s="76"/>
      <c r="GT21" s="76"/>
      <c r="GU21" s="74"/>
      <c r="GV21" s="76"/>
      <c r="GW21" s="76"/>
      <c r="GX21" s="76"/>
      <c r="GY21" s="74"/>
      <c r="GZ21" s="76"/>
      <c r="HA21" s="76"/>
      <c r="HB21" s="76"/>
      <c r="HC21" s="74"/>
      <c r="HD21" s="76"/>
      <c r="HE21" s="76"/>
      <c r="HF21" s="76"/>
      <c r="HG21" s="74"/>
      <c r="HH21" s="76"/>
      <c r="HI21" s="73"/>
      <c r="HJ21" s="76"/>
      <c r="HK21" s="74"/>
      <c r="HL21" s="76"/>
      <c r="HM21" s="76"/>
      <c r="HN21" s="76"/>
      <c r="HO21" s="74"/>
      <c r="HP21" s="77"/>
      <c r="HQ21" s="77"/>
      <c r="HR21" s="77"/>
      <c r="HS21" s="74"/>
      <c r="HT21" s="76"/>
      <c r="HU21" s="76"/>
      <c r="HV21" s="76"/>
      <c r="HW21" s="74"/>
      <c r="HX21" s="76"/>
      <c r="HY21" s="77">
        <v>269.3</v>
      </c>
      <c r="HZ21" s="77">
        <v>38.471499999999999</v>
      </c>
      <c r="IA21" s="74">
        <f t="shared" ref="IA21:IA24" si="91">HZ21/HY21*100</f>
        <v>14.285740809506125</v>
      </c>
      <c r="IB21" s="76"/>
      <c r="IC21" s="77"/>
      <c r="ID21" s="77"/>
      <c r="IE21" s="74"/>
      <c r="IF21" s="76"/>
      <c r="IG21" s="77"/>
      <c r="IH21" s="77"/>
      <c r="II21" s="74"/>
      <c r="IJ21" s="76"/>
      <c r="IK21" s="77"/>
      <c r="IL21" s="77"/>
      <c r="IM21" s="74"/>
      <c r="IN21" s="76"/>
      <c r="IO21" s="77"/>
      <c r="IP21" s="77"/>
      <c r="IQ21" s="74"/>
      <c r="IR21" s="76"/>
      <c r="IS21" s="77"/>
      <c r="IT21" s="77"/>
      <c r="IU21" s="74"/>
      <c r="IV21" s="76"/>
      <c r="IW21" s="77"/>
      <c r="IX21" s="77"/>
      <c r="IY21" s="74"/>
      <c r="IZ21" s="76"/>
      <c r="JA21" s="77"/>
      <c r="JB21" s="77"/>
      <c r="JC21" s="74"/>
      <c r="JD21" s="76"/>
      <c r="JE21" s="77"/>
      <c r="JF21" s="77"/>
      <c r="JG21" s="74"/>
      <c r="JH21" s="76"/>
      <c r="JI21" s="77"/>
      <c r="JJ21" s="77"/>
      <c r="JK21" s="74"/>
      <c r="JL21" s="76"/>
      <c r="JM21" s="77"/>
      <c r="JN21" s="77"/>
      <c r="JO21" s="74"/>
      <c r="JP21" s="76"/>
      <c r="JQ21" s="77"/>
      <c r="JR21" s="77"/>
      <c r="JS21" s="74"/>
    </row>
    <row r="22" spans="1:279" ht="15.75" x14ac:dyDescent="0.25">
      <c r="A22" s="115" t="s">
        <v>279</v>
      </c>
      <c r="B22" s="77">
        <f t="shared" si="40"/>
        <v>0</v>
      </c>
      <c r="C22" s="77">
        <f t="shared" si="41"/>
        <v>35.799999999999997</v>
      </c>
      <c r="D22" s="77">
        <f t="shared" si="42"/>
        <v>35.799999999999997</v>
      </c>
      <c r="E22" s="77">
        <f t="shared" si="43"/>
        <v>0</v>
      </c>
      <c r="F22" s="77">
        <f t="shared" si="44"/>
        <v>5.11686</v>
      </c>
      <c r="G22" s="73">
        <f t="shared" si="0"/>
        <v>14.292905027932962</v>
      </c>
      <c r="H22" s="76"/>
      <c r="I22" s="76"/>
      <c r="J22" s="76"/>
      <c r="K22" s="73"/>
      <c r="L22" s="76"/>
      <c r="M22" s="76"/>
      <c r="N22" s="76"/>
      <c r="O22" s="74"/>
      <c r="P22" s="76"/>
      <c r="Q22" s="76"/>
      <c r="R22" s="76"/>
      <c r="S22" s="74"/>
      <c r="T22" s="76"/>
      <c r="U22" s="76"/>
      <c r="V22" s="76"/>
      <c r="W22" s="74"/>
      <c r="X22" s="76"/>
      <c r="Y22" s="76"/>
      <c r="Z22" s="76"/>
      <c r="AA22" s="74"/>
      <c r="AB22" s="76"/>
      <c r="AC22" s="76"/>
      <c r="AD22" s="76"/>
      <c r="AE22" s="74"/>
      <c r="AF22" s="76"/>
      <c r="AG22" s="76"/>
      <c r="AH22" s="76"/>
      <c r="AI22" s="74"/>
      <c r="AJ22" s="76"/>
      <c r="AK22" s="76"/>
      <c r="AL22" s="76"/>
      <c r="AM22" s="74"/>
      <c r="AN22" s="76"/>
      <c r="AO22" s="76"/>
      <c r="AP22" s="76"/>
      <c r="AQ22" s="76"/>
      <c r="AR22" s="76"/>
      <c r="AS22" s="76"/>
      <c r="AT22" s="76"/>
      <c r="AU22" s="74"/>
      <c r="AV22" s="76"/>
      <c r="AW22" s="76"/>
      <c r="AX22" s="76"/>
      <c r="AY22" s="74"/>
      <c r="AZ22" s="76"/>
      <c r="BA22" s="76"/>
      <c r="BB22" s="76"/>
      <c r="BC22" s="74"/>
      <c r="BD22" s="76"/>
      <c r="BE22" s="76"/>
      <c r="BF22" s="76"/>
      <c r="BG22" s="74"/>
      <c r="BH22" s="74"/>
      <c r="BI22" s="77"/>
      <c r="BJ22" s="76"/>
      <c r="BK22" s="74"/>
      <c r="BL22" s="74"/>
      <c r="BM22" s="77"/>
      <c r="BN22" s="76"/>
      <c r="BO22" s="74"/>
      <c r="BP22" s="74"/>
      <c r="BQ22" s="77"/>
      <c r="BR22" s="77"/>
      <c r="BS22" s="74"/>
      <c r="BT22" s="74"/>
      <c r="BU22" s="77"/>
      <c r="BV22" s="77"/>
      <c r="BW22" s="74"/>
      <c r="BX22" s="77"/>
      <c r="BY22" s="77"/>
      <c r="BZ22" s="77"/>
      <c r="CA22" s="74"/>
      <c r="CB22" s="74"/>
      <c r="CC22" s="77"/>
      <c r="CD22" s="77"/>
      <c r="CE22" s="74"/>
      <c r="CF22" s="77"/>
      <c r="CG22" s="77"/>
      <c r="CH22" s="77"/>
      <c r="CI22" s="74"/>
      <c r="CJ22" s="77"/>
      <c r="CK22" s="77"/>
      <c r="CL22" s="77"/>
      <c r="CM22" s="74"/>
      <c r="CN22" s="77"/>
      <c r="CO22" s="77"/>
      <c r="CP22" s="77"/>
      <c r="CQ22" s="74"/>
      <c r="CR22" s="74"/>
      <c r="CS22" s="77"/>
      <c r="CT22" s="76"/>
      <c r="CU22" s="74"/>
      <c r="CV22" s="74"/>
      <c r="CW22" s="77"/>
      <c r="CX22" s="76"/>
      <c r="CY22" s="74"/>
      <c r="CZ22" s="77"/>
      <c r="DA22" s="77"/>
      <c r="DB22" s="77"/>
      <c r="DC22" s="74"/>
      <c r="DD22" s="77"/>
      <c r="DE22" s="77"/>
      <c r="DF22" s="77"/>
      <c r="DG22" s="74"/>
      <c r="DH22" s="77"/>
      <c r="DI22" s="77"/>
      <c r="DJ22" s="77"/>
      <c r="DK22" s="74"/>
      <c r="DL22" s="77"/>
      <c r="DM22" s="77"/>
      <c r="DN22" s="77"/>
      <c r="DO22" s="74"/>
      <c r="DP22" s="77"/>
      <c r="DQ22" s="77"/>
      <c r="DR22" s="77"/>
      <c r="DS22" s="74"/>
      <c r="DT22" s="77"/>
      <c r="DU22" s="77"/>
      <c r="DV22" s="77"/>
      <c r="DW22" s="74"/>
      <c r="DX22" s="77"/>
      <c r="DY22" s="77"/>
      <c r="DZ22" s="77"/>
      <c r="EA22" s="74"/>
      <c r="EB22" s="77"/>
      <c r="EC22" s="77"/>
      <c r="ED22" s="77"/>
      <c r="EE22" s="74"/>
      <c r="EF22" s="77"/>
      <c r="EG22" s="77"/>
      <c r="EH22" s="77"/>
      <c r="EI22" s="74"/>
      <c r="EJ22" s="77"/>
      <c r="EK22" s="77"/>
      <c r="EL22" s="77"/>
      <c r="EM22" s="74"/>
      <c r="EN22" s="77"/>
      <c r="EO22" s="77"/>
      <c r="EP22" s="77"/>
      <c r="EQ22" s="74"/>
      <c r="ER22" s="77"/>
      <c r="ES22" s="77"/>
      <c r="ET22" s="77"/>
      <c r="EU22" s="74"/>
      <c r="EV22" s="77"/>
      <c r="EW22" s="77"/>
      <c r="EX22" s="77"/>
      <c r="EY22" s="74"/>
      <c r="EZ22" s="76"/>
      <c r="FA22" s="76"/>
      <c r="FB22" s="76"/>
      <c r="FC22" s="74"/>
      <c r="FD22" s="76"/>
      <c r="FE22" s="76"/>
      <c r="FF22" s="76"/>
      <c r="FG22" s="74"/>
      <c r="FH22" s="76"/>
      <c r="FI22" s="76"/>
      <c r="FJ22" s="76"/>
      <c r="FK22" s="74"/>
      <c r="FL22" s="76"/>
      <c r="FM22" s="76"/>
      <c r="FN22" s="76"/>
      <c r="FO22" s="74"/>
      <c r="FP22" s="76"/>
      <c r="FQ22" s="76"/>
      <c r="FR22" s="76"/>
      <c r="FS22" s="74"/>
      <c r="FT22" s="76"/>
      <c r="FU22" s="76"/>
      <c r="FV22" s="76"/>
      <c r="FW22" s="74"/>
      <c r="FX22" s="76"/>
      <c r="FY22" s="76"/>
      <c r="FZ22" s="76"/>
      <c r="GA22" s="74"/>
      <c r="GB22" s="76"/>
      <c r="GC22" s="76"/>
      <c r="GD22" s="76"/>
      <c r="GE22" s="74"/>
      <c r="GF22" s="76"/>
      <c r="GG22" s="76"/>
      <c r="GH22" s="76"/>
      <c r="GI22" s="74"/>
      <c r="GJ22" s="76"/>
      <c r="GK22" s="76"/>
      <c r="GL22" s="76"/>
      <c r="GM22" s="74"/>
      <c r="GN22" s="76"/>
      <c r="GO22" s="76"/>
      <c r="GP22" s="76"/>
      <c r="GQ22" s="74"/>
      <c r="GR22" s="76"/>
      <c r="GS22" s="76"/>
      <c r="GT22" s="76"/>
      <c r="GU22" s="74"/>
      <c r="GV22" s="76"/>
      <c r="GW22" s="76"/>
      <c r="GX22" s="76"/>
      <c r="GY22" s="74"/>
      <c r="GZ22" s="76"/>
      <c r="HA22" s="76"/>
      <c r="HB22" s="76"/>
      <c r="HC22" s="74"/>
      <c r="HD22" s="76"/>
      <c r="HE22" s="76"/>
      <c r="HF22" s="76"/>
      <c r="HG22" s="74"/>
      <c r="HH22" s="76"/>
      <c r="HI22" s="73"/>
      <c r="HJ22" s="76"/>
      <c r="HK22" s="74"/>
      <c r="HL22" s="76"/>
      <c r="HM22" s="76"/>
      <c r="HN22" s="76"/>
      <c r="HO22" s="74"/>
      <c r="HP22" s="77"/>
      <c r="HQ22" s="77"/>
      <c r="HR22" s="77"/>
      <c r="HS22" s="74"/>
      <c r="HT22" s="76"/>
      <c r="HU22" s="76"/>
      <c r="HV22" s="76"/>
      <c r="HW22" s="74"/>
      <c r="HX22" s="76"/>
      <c r="HY22" s="77">
        <v>35.799999999999997</v>
      </c>
      <c r="HZ22" s="77">
        <v>5.11686</v>
      </c>
      <c r="IA22" s="74">
        <f t="shared" si="91"/>
        <v>14.292905027932962</v>
      </c>
      <c r="IB22" s="76"/>
      <c r="IC22" s="77"/>
      <c r="ID22" s="77"/>
      <c r="IE22" s="74"/>
      <c r="IF22" s="76"/>
      <c r="IG22" s="77"/>
      <c r="IH22" s="77"/>
      <c r="II22" s="74"/>
      <c r="IJ22" s="76"/>
      <c r="IK22" s="77"/>
      <c r="IL22" s="77"/>
      <c r="IM22" s="74"/>
      <c r="IN22" s="76"/>
      <c r="IO22" s="77"/>
      <c r="IP22" s="77"/>
      <c r="IQ22" s="74"/>
      <c r="IR22" s="76"/>
      <c r="IS22" s="77"/>
      <c r="IT22" s="77"/>
      <c r="IU22" s="74"/>
      <c r="IV22" s="76"/>
      <c r="IW22" s="77"/>
      <c r="IX22" s="77"/>
      <c r="IY22" s="74"/>
      <c r="IZ22" s="76"/>
      <c r="JA22" s="77"/>
      <c r="JB22" s="77"/>
      <c r="JC22" s="74"/>
      <c r="JD22" s="76"/>
      <c r="JE22" s="77"/>
      <c r="JF22" s="77"/>
      <c r="JG22" s="74"/>
      <c r="JH22" s="76"/>
      <c r="JI22" s="77"/>
      <c r="JJ22" s="77"/>
      <c r="JK22" s="74"/>
      <c r="JL22" s="76"/>
      <c r="JM22" s="77"/>
      <c r="JN22" s="77"/>
      <c r="JO22" s="74"/>
      <c r="JP22" s="76"/>
      <c r="JQ22" s="77"/>
      <c r="JR22" s="77"/>
      <c r="JS22" s="74"/>
    </row>
    <row r="23" spans="1:279" ht="15.75" x14ac:dyDescent="0.25">
      <c r="A23" s="115" t="s">
        <v>280</v>
      </c>
      <c r="B23" s="77">
        <f t="shared" si="40"/>
        <v>0</v>
      </c>
      <c r="C23" s="77">
        <f t="shared" si="41"/>
        <v>203.4</v>
      </c>
      <c r="D23" s="77">
        <f t="shared" si="42"/>
        <v>203.4</v>
      </c>
      <c r="E23" s="77">
        <f t="shared" si="43"/>
        <v>0</v>
      </c>
      <c r="F23" s="77">
        <f t="shared" si="44"/>
        <v>29.065840000000001</v>
      </c>
      <c r="G23" s="73">
        <f t="shared" si="0"/>
        <v>14.28999016715831</v>
      </c>
      <c r="H23" s="76"/>
      <c r="I23" s="76"/>
      <c r="J23" s="76"/>
      <c r="K23" s="73"/>
      <c r="L23" s="76"/>
      <c r="M23" s="76"/>
      <c r="N23" s="76"/>
      <c r="O23" s="74"/>
      <c r="P23" s="76"/>
      <c r="Q23" s="76"/>
      <c r="R23" s="76"/>
      <c r="S23" s="74"/>
      <c r="T23" s="76"/>
      <c r="U23" s="76"/>
      <c r="V23" s="76"/>
      <c r="W23" s="74"/>
      <c r="X23" s="76"/>
      <c r="Y23" s="76"/>
      <c r="Z23" s="76"/>
      <c r="AA23" s="74"/>
      <c r="AB23" s="76"/>
      <c r="AC23" s="76"/>
      <c r="AD23" s="76"/>
      <c r="AE23" s="74"/>
      <c r="AF23" s="76"/>
      <c r="AG23" s="76"/>
      <c r="AH23" s="76"/>
      <c r="AI23" s="74"/>
      <c r="AJ23" s="76"/>
      <c r="AK23" s="76"/>
      <c r="AL23" s="76"/>
      <c r="AM23" s="74"/>
      <c r="AN23" s="76"/>
      <c r="AO23" s="76"/>
      <c r="AP23" s="76"/>
      <c r="AQ23" s="76"/>
      <c r="AR23" s="76"/>
      <c r="AS23" s="76"/>
      <c r="AT23" s="76"/>
      <c r="AU23" s="74"/>
      <c r="AV23" s="76"/>
      <c r="AW23" s="76"/>
      <c r="AX23" s="76"/>
      <c r="AY23" s="74"/>
      <c r="AZ23" s="76"/>
      <c r="BA23" s="76"/>
      <c r="BB23" s="76"/>
      <c r="BC23" s="74"/>
      <c r="BD23" s="76"/>
      <c r="BE23" s="76"/>
      <c r="BF23" s="76"/>
      <c r="BG23" s="74"/>
      <c r="BH23" s="74"/>
      <c r="BI23" s="77"/>
      <c r="BJ23" s="76"/>
      <c r="BK23" s="74"/>
      <c r="BL23" s="74"/>
      <c r="BM23" s="77"/>
      <c r="BN23" s="76"/>
      <c r="BO23" s="74"/>
      <c r="BP23" s="74"/>
      <c r="BQ23" s="77"/>
      <c r="BR23" s="77"/>
      <c r="BS23" s="74"/>
      <c r="BT23" s="74"/>
      <c r="BU23" s="77"/>
      <c r="BV23" s="77"/>
      <c r="BW23" s="74"/>
      <c r="BX23" s="77"/>
      <c r="BY23" s="77"/>
      <c r="BZ23" s="77"/>
      <c r="CA23" s="74"/>
      <c r="CB23" s="74"/>
      <c r="CC23" s="77"/>
      <c r="CD23" s="77"/>
      <c r="CE23" s="74"/>
      <c r="CF23" s="77"/>
      <c r="CG23" s="77"/>
      <c r="CH23" s="77"/>
      <c r="CI23" s="74"/>
      <c r="CJ23" s="77"/>
      <c r="CK23" s="77"/>
      <c r="CL23" s="77"/>
      <c r="CM23" s="74"/>
      <c r="CN23" s="77"/>
      <c r="CO23" s="77"/>
      <c r="CP23" s="77"/>
      <c r="CQ23" s="74"/>
      <c r="CR23" s="74"/>
      <c r="CS23" s="77"/>
      <c r="CT23" s="76"/>
      <c r="CU23" s="74"/>
      <c r="CV23" s="74"/>
      <c r="CW23" s="77"/>
      <c r="CX23" s="76"/>
      <c r="CY23" s="74"/>
      <c r="CZ23" s="77"/>
      <c r="DA23" s="77"/>
      <c r="DB23" s="77"/>
      <c r="DC23" s="74"/>
      <c r="DD23" s="77"/>
      <c r="DE23" s="77"/>
      <c r="DF23" s="77"/>
      <c r="DG23" s="74"/>
      <c r="DH23" s="77"/>
      <c r="DI23" s="77"/>
      <c r="DJ23" s="77"/>
      <c r="DK23" s="74"/>
      <c r="DL23" s="77"/>
      <c r="DM23" s="77"/>
      <c r="DN23" s="77"/>
      <c r="DO23" s="74"/>
      <c r="DP23" s="77"/>
      <c r="DQ23" s="77"/>
      <c r="DR23" s="77"/>
      <c r="DS23" s="74"/>
      <c r="DT23" s="77"/>
      <c r="DU23" s="77"/>
      <c r="DV23" s="77"/>
      <c r="DW23" s="74"/>
      <c r="DX23" s="77"/>
      <c r="DY23" s="77"/>
      <c r="DZ23" s="77"/>
      <c r="EA23" s="74"/>
      <c r="EB23" s="77"/>
      <c r="EC23" s="77"/>
      <c r="ED23" s="77"/>
      <c r="EE23" s="74"/>
      <c r="EF23" s="77"/>
      <c r="EG23" s="77"/>
      <c r="EH23" s="77"/>
      <c r="EI23" s="74"/>
      <c r="EJ23" s="77"/>
      <c r="EK23" s="77"/>
      <c r="EL23" s="77"/>
      <c r="EM23" s="74"/>
      <c r="EN23" s="77"/>
      <c r="EO23" s="77"/>
      <c r="EP23" s="77"/>
      <c r="EQ23" s="74"/>
      <c r="ER23" s="77"/>
      <c r="ES23" s="77"/>
      <c r="ET23" s="77"/>
      <c r="EU23" s="74"/>
      <c r="EV23" s="77"/>
      <c r="EW23" s="77"/>
      <c r="EX23" s="77"/>
      <c r="EY23" s="74"/>
      <c r="EZ23" s="76"/>
      <c r="FA23" s="76"/>
      <c r="FB23" s="76"/>
      <c r="FC23" s="74"/>
      <c r="FD23" s="76"/>
      <c r="FE23" s="76"/>
      <c r="FF23" s="76"/>
      <c r="FG23" s="74"/>
      <c r="FH23" s="76"/>
      <c r="FI23" s="76"/>
      <c r="FJ23" s="76"/>
      <c r="FK23" s="74"/>
      <c r="FL23" s="76"/>
      <c r="FM23" s="76"/>
      <c r="FN23" s="76"/>
      <c r="FO23" s="74"/>
      <c r="FP23" s="76"/>
      <c r="FQ23" s="76"/>
      <c r="FR23" s="76"/>
      <c r="FS23" s="74"/>
      <c r="FT23" s="76"/>
      <c r="FU23" s="76"/>
      <c r="FV23" s="76"/>
      <c r="FW23" s="74"/>
      <c r="FX23" s="76"/>
      <c r="FY23" s="76"/>
      <c r="FZ23" s="76"/>
      <c r="GA23" s="74"/>
      <c r="GB23" s="76"/>
      <c r="GC23" s="76"/>
      <c r="GD23" s="76"/>
      <c r="GE23" s="74"/>
      <c r="GF23" s="76"/>
      <c r="GG23" s="76"/>
      <c r="GH23" s="76"/>
      <c r="GI23" s="74"/>
      <c r="GJ23" s="76"/>
      <c r="GK23" s="76"/>
      <c r="GL23" s="76"/>
      <c r="GM23" s="74"/>
      <c r="GN23" s="76"/>
      <c r="GO23" s="76"/>
      <c r="GP23" s="76"/>
      <c r="GQ23" s="74"/>
      <c r="GR23" s="76"/>
      <c r="GS23" s="76"/>
      <c r="GT23" s="76"/>
      <c r="GU23" s="74"/>
      <c r="GV23" s="76"/>
      <c r="GW23" s="76"/>
      <c r="GX23" s="76"/>
      <c r="GY23" s="74"/>
      <c r="GZ23" s="76"/>
      <c r="HA23" s="76"/>
      <c r="HB23" s="76"/>
      <c r="HC23" s="74"/>
      <c r="HD23" s="76"/>
      <c r="HE23" s="76"/>
      <c r="HF23" s="76"/>
      <c r="HG23" s="74"/>
      <c r="HH23" s="76"/>
      <c r="HI23" s="73"/>
      <c r="HJ23" s="76"/>
      <c r="HK23" s="74"/>
      <c r="HL23" s="76"/>
      <c r="HM23" s="76"/>
      <c r="HN23" s="76"/>
      <c r="HO23" s="74"/>
      <c r="HP23" s="77"/>
      <c r="HQ23" s="77"/>
      <c r="HR23" s="77"/>
      <c r="HS23" s="74"/>
      <c r="HT23" s="76"/>
      <c r="HU23" s="76"/>
      <c r="HV23" s="76"/>
      <c r="HW23" s="74"/>
      <c r="HX23" s="76"/>
      <c r="HY23" s="77">
        <v>203.4</v>
      </c>
      <c r="HZ23" s="77">
        <v>29.065840000000001</v>
      </c>
      <c r="IA23" s="74">
        <f t="shared" si="91"/>
        <v>14.28999016715831</v>
      </c>
      <c r="IB23" s="76"/>
      <c r="IC23" s="77"/>
      <c r="ID23" s="77"/>
      <c r="IE23" s="74"/>
      <c r="IF23" s="76"/>
      <c r="IG23" s="77"/>
      <c r="IH23" s="77"/>
      <c r="II23" s="74"/>
      <c r="IJ23" s="76"/>
      <c r="IK23" s="77"/>
      <c r="IL23" s="77"/>
      <c r="IM23" s="74"/>
      <c r="IN23" s="76"/>
      <c r="IO23" s="77"/>
      <c r="IP23" s="77"/>
      <c r="IQ23" s="74"/>
      <c r="IR23" s="76"/>
      <c r="IS23" s="77"/>
      <c r="IT23" s="77"/>
      <c r="IU23" s="74"/>
      <c r="IV23" s="76"/>
      <c r="IW23" s="77"/>
      <c r="IX23" s="77"/>
      <c r="IY23" s="74"/>
      <c r="IZ23" s="76"/>
      <c r="JA23" s="77"/>
      <c r="JB23" s="77"/>
      <c r="JC23" s="74"/>
      <c r="JD23" s="76"/>
      <c r="JE23" s="77"/>
      <c r="JF23" s="77"/>
      <c r="JG23" s="74"/>
      <c r="JH23" s="76"/>
      <c r="JI23" s="77"/>
      <c r="JJ23" s="77"/>
      <c r="JK23" s="74"/>
      <c r="JL23" s="76"/>
      <c r="JM23" s="77"/>
      <c r="JN23" s="77"/>
      <c r="JO23" s="74"/>
      <c r="JP23" s="76"/>
      <c r="JQ23" s="77"/>
      <c r="JR23" s="77"/>
      <c r="JS23" s="74"/>
    </row>
    <row r="24" spans="1:279" ht="15.75" x14ac:dyDescent="0.25">
      <c r="A24" s="115" t="s">
        <v>281</v>
      </c>
      <c r="B24" s="77">
        <f t="shared" si="40"/>
        <v>0</v>
      </c>
      <c r="C24" s="77">
        <f t="shared" si="41"/>
        <v>269.3</v>
      </c>
      <c r="D24" s="77">
        <f t="shared" si="42"/>
        <v>269.3</v>
      </c>
      <c r="E24" s="77">
        <f t="shared" si="43"/>
        <v>0</v>
      </c>
      <c r="F24" s="77">
        <f t="shared" si="44"/>
        <v>38.471499999999999</v>
      </c>
      <c r="G24" s="73">
        <f t="shared" si="0"/>
        <v>14.285740809506125</v>
      </c>
      <c r="H24" s="76"/>
      <c r="I24" s="76"/>
      <c r="J24" s="76"/>
      <c r="K24" s="73"/>
      <c r="L24" s="76"/>
      <c r="M24" s="76"/>
      <c r="N24" s="76"/>
      <c r="O24" s="74"/>
      <c r="P24" s="76"/>
      <c r="Q24" s="76"/>
      <c r="R24" s="76"/>
      <c r="S24" s="74"/>
      <c r="T24" s="76"/>
      <c r="U24" s="76"/>
      <c r="V24" s="76"/>
      <c r="W24" s="74"/>
      <c r="X24" s="76"/>
      <c r="Y24" s="76"/>
      <c r="Z24" s="76"/>
      <c r="AA24" s="74"/>
      <c r="AB24" s="76"/>
      <c r="AC24" s="76"/>
      <c r="AD24" s="76"/>
      <c r="AE24" s="74"/>
      <c r="AF24" s="76"/>
      <c r="AG24" s="76"/>
      <c r="AH24" s="76"/>
      <c r="AI24" s="74"/>
      <c r="AJ24" s="76"/>
      <c r="AK24" s="76"/>
      <c r="AL24" s="76"/>
      <c r="AM24" s="74"/>
      <c r="AN24" s="76"/>
      <c r="AO24" s="76"/>
      <c r="AP24" s="76"/>
      <c r="AQ24" s="76"/>
      <c r="AR24" s="76"/>
      <c r="AS24" s="76"/>
      <c r="AT24" s="76"/>
      <c r="AU24" s="74"/>
      <c r="AV24" s="76"/>
      <c r="AW24" s="76"/>
      <c r="AX24" s="76"/>
      <c r="AY24" s="74"/>
      <c r="AZ24" s="76"/>
      <c r="BA24" s="76"/>
      <c r="BB24" s="76"/>
      <c r="BC24" s="74"/>
      <c r="BD24" s="76"/>
      <c r="BE24" s="76"/>
      <c r="BF24" s="76"/>
      <c r="BG24" s="74"/>
      <c r="BH24" s="74"/>
      <c r="BI24" s="77"/>
      <c r="BJ24" s="76"/>
      <c r="BK24" s="74"/>
      <c r="BL24" s="74"/>
      <c r="BM24" s="77"/>
      <c r="BN24" s="76"/>
      <c r="BO24" s="74"/>
      <c r="BP24" s="74"/>
      <c r="BQ24" s="77"/>
      <c r="BR24" s="77"/>
      <c r="BS24" s="74"/>
      <c r="BT24" s="74"/>
      <c r="BU24" s="77"/>
      <c r="BV24" s="77"/>
      <c r="BW24" s="74"/>
      <c r="BX24" s="77"/>
      <c r="BY24" s="77"/>
      <c r="BZ24" s="77"/>
      <c r="CA24" s="74"/>
      <c r="CB24" s="74"/>
      <c r="CC24" s="77"/>
      <c r="CD24" s="77"/>
      <c r="CE24" s="74"/>
      <c r="CF24" s="77"/>
      <c r="CG24" s="77"/>
      <c r="CH24" s="77"/>
      <c r="CI24" s="74"/>
      <c r="CJ24" s="77"/>
      <c r="CK24" s="77"/>
      <c r="CL24" s="77"/>
      <c r="CM24" s="74"/>
      <c r="CN24" s="77"/>
      <c r="CO24" s="77"/>
      <c r="CP24" s="77"/>
      <c r="CQ24" s="74"/>
      <c r="CR24" s="74"/>
      <c r="CS24" s="77"/>
      <c r="CT24" s="76"/>
      <c r="CU24" s="74"/>
      <c r="CV24" s="74"/>
      <c r="CW24" s="77"/>
      <c r="CX24" s="76"/>
      <c r="CY24" s="74"/>
      <c r="CZ24" s="77"/>
      <c r="DA24" s="77"/>
      <c r="DB24" s="77"/>
      <c r="DC24" s="74"/>
      <c r="DD24" s="77"/>
      <c r="DE24" s="77"/>
      <c r="DF24" s="77"/>
      <c r="DG24" s="74"/>
      <c r="DH24" s="77"/>
      <c r="DI24" s="77"/>
      <c r="DJ24" s="77"/>
      <c r="DK24" s="74"/>
      <c r="DL24" s="77"/>
      <c r="DM24" s="77"/>
      <c r="DN24" s="77"/>
      <c r="DO24" s="74"/>
      <c r="DP24" s="77"/>
      <c r="DQ24" s="77"/>
      <c r="DR24" s="77"/>
      <c r="DS24" s="74"/>
      <c r="DT24" s="77"/>
      <c r="DU24" s="77"/>
      <c r="DV24" s="77"/>
      <c r="DW24" s="74"/>
      <c r="DX24" s="77"/>
      <c r="DY24" s="77"/>
      <c r="DZ24" s="77"/>
      <c r="EA24" s="74"/>
      <c r="EB24" s="77"/>
      <c r="EC24" s="77"/>
      <c r="ED24" s="77"/>
      <c r="EE24" s="74"/>
      <c r="EF24" s="77"/>
      <c r="EG24" s="77"/>
      <c r="EH24" s="77"/>
      <c r="EI24" s="74"/>
      <c r="EJ24" s="77"/>
      <c r="EK24" s="77"/>
      <c r="EL24" s="77"/>
      <c r="EM24" s="74"/>
      <c r="EN24" s="77"/>
      <c r="EO24" s="77"/>
      <c r="EP24" s="77"/>
      <c r="EQ24" s="74"/>
      <c r="ER24" s="77"/>
      <c r="ES24" s="77"/>
      <c r="ET24" s="77"/>
      <c r="EU24" s="74"/>
      <c r="EV24" s="77"/>
      <c r="EW24" s="77"/>
      <c r="EX24" s="77"/>
      <c r="EY24" s="74"/>
      <c r="EZ24" s="76"/>
      <c r="FA24" s="76"/>
      <c r="FB24" s="76"/>
      <c r="FC24" s="74"/>
      <c r="FD24" s="76"/>
      <c r="FE24" s="76"/>
      <c r="FF24" s="76"/>
      <c r="FG24" s="74"/>
      <c r="FH24" s="76"/>
      <c r="FI24" s="76"/>
      <c r="FJ24" s="76"/>
      <c r="FK24" s="74"/>
      <c r="FL24" s="76"/>
      <c r="FM24" s="76"/>
      <c r="FN24" s="76"/>
      <c r="FO24" s="74"/>
      <c r="FP24" s="76"/>
      <c r="FQ24" s="76"/>
      <c r="FR24" s="76"/>
      <c r="FS24" s="74"/>
      <c r="FT24" s="76"/>
      <c r="FU24" s="76"/>
      <c r="FV24" s="76"/>
      <c r="FW24" s="74"/>
      <c r="FX24" s="76"/>
      <c r="FY24" s="76"/>
      <c r="FZ24" s="76"/>
      <c r="GA24" s="74"/>
      <c r="GB24" s="76"/>
      <c r="GC24" s="76"/>
      <c r="GD24" s="76"/>
      <c r="GE24" s="74"/>
      <c r="GF24" s="76"/>
      <c r="GG24" s="76"/>
      <c r="GH24" s="76"/>
      <c r="GI24" s="74"/>
      <c r="GJ24" s="76"/>
      <c r="GK24" s="76"/>
      <c r="GL24" s="76"/>
      <c r="GM24" s="74"/>
      <c r="GN24" s="76"/>
      <c r="GO24" s="76"/>
      <c r="GP24" s="76"/>
      <c r="GQ24" s="74"/>
      <c r="GR24" s="76"/>
      <c r="GS24" s="76"/>
      <c r="GT24" s="76"/>
      <c r="GU24" s="74"/>
      <c r="GV24" s="76"/>
      <c r="GW24" s="76"/>
      <c r="GX24" s="76"/>
      <c r="GY24" s="74"/>
      <c r="GZ24" s="76"/>
      <c r="HA24" s="76"/>
      <c r="HB24" s="76"/>
      <c r="HC24" s="74"/>
      <c r="HD24" s="76"/>
      <c r="HE24" s="76"/>
      <c r="HF24" s="76"/>
      <c r="HG24" s="74"/>
      <c r="HH24" s="76"/>
      <c r="HI24" s="73"/>
      <c r="HJ24" s="76"/>
      <c r="HK24" s="74"/>
      <c r="HL24" s="76"/>
      <c r="HM24" s="76"/>
      <c r="HN24" s="76"/>
      <c r="HO24" s="74"/>
      <c r="HP24" s="77"/>
      <c r="HQ24" s="77"/>
      <c r="HR24" s="77"/>
      <c r="HS24" s="74"/>
      <c r="HT24" s="76"/>
      <c r="HU24" s="76"/>
      <c r="HV24" s="76"/>
      <c r="HW24" s="74"/>
      <c r="HX24" s="76"/>
      <c r="HY24" s="77">
        <v>269.3</v>
      </c>
      <c r="HZ24" s="77">
        <v>38.471499999999999</v>
      </c>
      <c r="IA24" s="74">
        <f t="shared" si="91"/>
        <v>14.285740809506125</v>
      </c>
      <c r="IB24" s="76"/>
      <c r="IC24" s="77"/>
      <c r="ID24" s="77"/>
      <c r="IE24" s="74"/>
      <c r="IF24" s="76"/>
      <c r="IG24" s="77"/>
      <c r="IH24" s="77"/>
      <c r="II24" s="74"/>
      <c r="IJ24" s="76"/>
      <c r="IK24" s="77"/>
      <c r="IL24" s="77"/>
      <c r="IM24" s="74"/>
      <c r="IN24" s="76"/>
      <c r="IO24" s="77"/>
      <c r="IP24" s="77"/>
      <c r="IQ24" s="74"/>
      <c r="IR24" s="76"/>
      <c r="IS24" s="77"/>
      <c r="IT24" s="77"/>
      <c r="IU24" s="74"/>
      <c r="IV24" s="76"/>
      <c r="IW24" s="77"/>
      <c r="IX24" s="77"/>
      <c r="IY24" s="74"/>
      <c r="IZ24" s="76"/>
      <c r="JA24" s="77"/>
      <c r="JB24" s="77"/>
      <c r="JC24" s="74"/>
      <c r="JD24" s="76"/>
      <c r="JE24" s="77"/>
      <c r="JF24" s="77"/>
      <c r="JG24" s="74"/>
      <c r="JH24" s="76"/>
      <c r="JI24" s="77"/>
      <c r="JJ24" s="77"/>
      <c r="JK24" s="74"/>
      <c r="JL24" s="76"/>
      <c r="JM24" s="77"/>
      <c r="JN24" s="77"/>
      <c r="JO24" s="74"/>
      <c r="JP24" s="76"/>
      <c r="JQ24" s="77"/>
      <c r="JR24" s="77"/>
      <c r="JS24" s="74"/>
    </row>
    <row r="25" spans="1:279" s="5" customFormat="1" ht="31.5" x14ac:dyDescent="0.25">
      <c r="A25" s="114" t="s">
        <v>122</v>
      </c>
      <c r="B25" s="76">
        <f t="shared" si="40"/>
        <v>59411.3</v>
      </c>
      <c r="C25" s="76">
        <f t="shared" si="41"/>
        <v>200335.69999999998</v>
      </c>
      <c r="D25" s="76">
        <f t="shared" si="42"/>
        <v>200335.69999999998</v>
      </c>
      <c r="E25" s="76">
        <f t="shared" si="43"/>
        <v>0</v>
      </c>
      <c r="F25" s="76">
        <f t="shared" si="44"/>
        <v>19501.415630000003</v>
      </c>
      <c r="G25" s="72">
        <f t="shared" si="0"/>
        <v>9.7343686771753628</v>
      </c>
      <c r="H25" s="76">
        <f>H26+H27+H28+H29</f>
        <v>0</v>
      </c>
      <c r="I25" s="76">
        <f>I26+I27+I28+I29</f>
        <v>0</v>
      </c>
      <c r="J25" s="76">
        <f>J26+J27+J28+J29</f>
        <v>0</v>
      </c>
      <c r="K25" s="72"/>
      <c r="L25" s="76">
        <f t="shared" ref="L25" si="92">L26+L27+L28+L29</f>
        <v>1345</v>
      </c>
      <c r="M25" s="76">
        <f t="shared" ref="M25:N25" si="93">M26+M27+M28+M29</f>
        <v>1345</v>
      </c>
      <c r="N25" s="76">
        <f t="shared" si="93"/>
        <v>1345</v>
      </c>
      <c r="O25" s="71">
        <f>N25/M25*100</f>
        <v>100</v>
      </c>
      <c r="P25" s="76">
        <f>P26+P27+P28+P29</f>
        <v>0</v>
      </c>
      <c r="Q25" s="76">
        <f>Q26+Q27+Q28+Q29</f>
        <v>0</v>
      </c>
      <c r="R25" s="76">
        <f>R26+R27+R28+R29</f>
        <v>0</v>
      </c>
      <c r="S25" s="71"/>
      <c r="T25" s="76">
        <f>T26+T27+T28+T29</f>
        <v>4363</v>
      </c>
      <c r="U25" s="76">
        <f>U26+U27+U28+U29</f>
        <v>4363</v>
      </c>
      <c r="V25" s="76">
        <f>V26+V27+V28+V29</f>
        <v>1090.75</v>
      </c>
      <c r="W25" s="71">
        <f>V25/U25*100</f>
        <v>25</v>
      </c>
      <c r="X25" s="76">
        <f>X26+X27+X28+X29</f>
        <v>951</v>
      </c>
      <c r="Y25" s="76">
        <f>Y26+Y27+Y28+Y29</f>
        <v>951</v>
      </c>
      <c r="Z25" s="76">
        <f>Z26+Z27+Z28+Z29</f>
        <v>237.75</v>
      </c>
      <c r="AA25" s="71">
        <f>Z25/Y25*100</f>
        <v>25</v>
      </c>
      <c r="AB25" s="76">
        <f>AB26+AB27+AB28+AB29</f>
        <v>0</v>
      </c>
      <c r="AC25" s="76">
        <f>AC26+AC27+AC28+AC29</f>
        <v>0</v>
      </c>
      <c r="AD25" s="76">
        <f>AD26+AD27+AD28+AD29</f>
        <v>0</v>
      </c>
      <c r="AE25" s="71"/>
      <c r="AF25" s="76">
        <f>AF26+AF27+AF28+AF29</f>
        <v>34172.800000000003</v>
      </c>
      <c r="AG25" s="76">
        <f>AG26+AG27+AG28+AG29</f>
        <v>34172.800000000003</v>
      </c>
      <c r="AH25" s="76">
        <f>AH26+AH27+AH28+AH29</f>
        <v>7616.5403299999998</v>
      </c>
      <c r="AI25" s="71">
        <f>AH25/AG25*100</f>
        <v>22.288312137138306</v>
      </c>
      <c r="AJ25" s="76">
        <f>AJ26+AJ27+AJ28+AJ29</f>
        <v>1200</v>
      </c>
      <c r="AK25" s="76">
        <f>AK26+AK27+AK28+AK29</f>
        <v>1200</v>
      </c>
      <c r="AL25" s="76">
        <f>AL26+AL27+AL28+AL29</f>
        <v>0</v>
      </c>
      <c r="AM25" s="71">
        <f>AL25/AK25*100</f>
        <v>0</v>
      </c>
      <c r="AN25" s="76">
        <f t="shared" ref="AN25" si="94">AN26+AN27+AN28+AN29</f>
        <v>0</v>
      </c>
      <c r="AO25" s="76">
        <f t="shared" ref="AO25:AQ25" si="95">AO26+AO27+AO28+AO29</f>
        <v>0</v>
      </c>
      <c r="AP25" s="76">
        <f t="shared" si="95"/>
        <v>0</v>
      </c>
      <c r="AQ25" s="76">
        <f t="shared" si="95"/>
        <v>0</v>
      </c>
      <c r="AR25" s="76">
        <f>AR26+AR27+AR28+AR29</f>
        <v>500</v>
      </c>
      <c r="AS25" s="76">
        <f>AS26+AS27+AS28+AS29</f>
        <v>500</v>
      </c>
      <c r="AT25" s="76">
        <f>AT26+AT27+AT28+AT29</f>
        <v>0</v>
      </c>
      <c r="AU25" s="71">
        <f>AT25/AS25*100</f>
        <v>0</v>
      </c>
      <c r="AV25" s="76"/>
      <c r="AW25" s="76">
        <f>AW26+AW27+AW28+AW29</f>
        <v>0</v>
      </c>
      <c r="AX25" s="76">
        <f>AX26+AX27+AX28+AX29</f>
        <v>0</v>
      </c>
      <c r="AY25" s="71"/>
      <c r="AZ25" s="76"/>
      <c r="BA25" s="76"/>
      <c r="BB25" s="76"/>
      <c r="BC25" s="71"/>
      <c r="BD25" s="76">
        <f>BD26+BD27+BD28+BD29</f>
        <v>2092.6</v>
      </c>
      <c r="BE25" s="76">
        <f>BE26+BE27+BE28+BE29</f>
        <v>2092.6</v>
      </c>
      <c r="BF25" s="76">
        <f>BF26+BF27+BF28+BF29</f>
        <v>513.76666</v>
      </c>
      <c r="BG25" s="71">
        <f>BF25/BE25*100</f>
        <v>24.551594189047119</v>
      </c>
      <c r="BH25" s="71"/>
      <c r="BI25" s="76">
        <f>BI26+BI27+BI28+BI29</f>
        <v>0</v>
      </c>
      <c r="BJ25" s="76">
        <f>BJ26+BJ27+BJ28+BJ29</f>
        <v>0</v>
      </c>
      <c r="BK25" s="71"/>
      <c r="BL25" s="71"/>
      <c r="BM25" s="76">
        <f>BM26+BM27+BM28+BM29</f>
        <v>0</v>
      </c>
      <c r="BN25" s="76">
        <f>BN26+BN27+BN28+BN29</f>
        <v>0</v>
      </c>
      <c r="BO25" s="71"/>
      <c r="BP25" s="71"/>
      <c r="BQ25" s="76">
        <f>BQ26+BQ27+BQ28+BQ29</f>
        <v>0</v>
      </c>
      <c r="BR25" s="76">
        <f>BR26+BR27+BR28+BR29</f>
        <v>0</v>
      </c>
      <c r="BS25" s="71"/>
      <c r="BT25" s="71"/>
      <c r="BU25" s="76">
        <f>BU26+BU27+BU28+BU29</f>
        <v>100000</v>
      </c>
      <c r="BV25" s="76">
        <f>BV26+BV27+BV28+BV29</f>
        <v>0</v>
      </c>
      <c r="BW25" s="71">
        <f>BV25/BU25*100</f>
        <v>0</v>
      </c>
      <c r="BX25" s="76">
        <f>BX26+BX27+BX28+BX29</f>
        <v>634.4</v>
      </c>
      <c r="BY25" s="76">
        <f>BY26+BY27+BY28+BY29</f>
        <v>634.4</v>
      </c>
      <c r="BZ25" s="76">
        <f>BZ26+BZ27+BZ28+BZ29</f>
        <v>150.95864</v>
      </c>
      <c r="CA25" s="71">
        <f>BZ25/BY25*100</f>
        <v>23.795498108448928</v>
      </c>
      <c r="CB25" s="71"/>
      <c r="CC25" s="76"/>
      <c r="CD25" s="76"/>
      <c r="CE25" s="71"/>
      <c r="CF25" s="76">
        <f>CF26+CF27+CF28+CF29</f>
        <v>500</v>
      </c>
      <c r="CG25" s="76">
        <f>CG26+CG27+CG28+CG29</f>
        <v>250</v>
      </c>
      <c r="CH25" s="76">
        <f>CH26+CH27+CH28+CH29</f>
        <v>0</v>
      </c>
      <c r="CI25" s="71">
        <f t="shared" si="60"/>
        <v>0</v>
      </c>
      <c r="CJ25" s="76">
        <f>CJ26+CJ27+CJ28+CJ29</f>
        <v>0</v>
      </c>
      <c r="CK25" s="76">
        <f>CK26+CK27+CK28+CK29</f>
        <v>0</v>
      </c>
      <c r="CL25" s="76">
        <f>CL26+CL27+CL28+CL29</f>
        <v>0</v>
      </c>
      <c r="CM25" s="71"/>
      <c r="CN25" s="76">
        <f>CN26+CN27+CN28+CN29</f>
        <v>0</v>
      </c>
      <c r="CO25" s="76">
        <f>CO26+CO27+CO28+CO29</f>
        <v>0</v>
      </c>
      <c r="CP25" s="76">
        <f>CP26+CP27+CP28+CP29</f>
        <v>0</v>
      </c>
      <c r="CQ25" s="71"/>
      <c r="CR25" s="71"/>
      <c r="CS25" s="76">
        <f>CS26+CS27+CS28+CS29</f>
        <v>0</v>
      </c>
      <c r="CT25" s="76">
        <f>CT26+CT27+CT28+CT29</f>
        <v>0</v>
      </c>
      <c r="CU25" s="71"/>
      <c r="CV25" s="71"/>
      <c r="CW25" s="76">
        <f>CW26+CW27+CW28+CW29</f>
        <v>0</v>
      </c>
      <c r="CX25" s="76">
        <f>CX26+CX27+CX28+CX29</f>
        <v>0</v>
      </c>
      <c r="CY25" s="71"/>
      <c r="CZ25" s="76">
        <f>CZ26+CZ27+CZ28+CZ29</f>
        <v>1000</v>
      </c>
      <c r="DA25" s="76">
        <f>DA26+DA27+DA28+DA29</f>
        <v>1000</v>
      </c>
      <c r="DB25" s="76">
        <f>DB26+DB27+DB28+DB29</f>
        <v>0</v>
      </c>
      <c r="DC25" s="71">
        <f>DB25/DA25*100</f>
        <v>0</v>
      </c>
      <c r="DD25" s="76">
        <f>DD26+DD27+DD28+DD29</f>
        <v>5633</v>
      </c>
      <c r="DE25" s="76">
        <f>DE26+DE27+DE28+DE29</f>
        <v>0</v>
      </c>
      <c r="DF25" s="76">
        <f>DF26+DF27+DF28+DF29</f>
        <v>0</v>
      </c>
      <c r="DG25" s="71"/>
      <c r="DH25" s="76">
        <f>DH26+DH27+DH28+DH29</f>
        <v>5000</v>
      </c>
      <c r="DI25" s="76">
        <f>DI26+DI27+DI28+DI29</f>
        <v>5000</v>
      </c>
      <c r="DJ25" s="76">
        <f>DJ26+DJ27+DJ28+DJ29</f>
        <v>0</v>
      </c>
      <c r="DK25" s="71">
        <f t="shared" si="61"/>
        <v>0</v>
      </c>
      <c r="DL25" s="76"/>
      <c r="DM25" s="76">
        <f>DM26+DM27+DM28+DM29</f>
        <v>0</v>
      </c>
      <c r="DN25" s="76">
        <f>DN26+DN27+DN28+DN29</f>
        <v>0</v>
      </c>
      <c r="DO25" s="71"/>
      <c r="DP25" s="76"/>
      <c r="DQ25" s="76">
        <f>DQ26+DQ27+DQ28+DQ29</f>
        <v>0</v>
      </c>
      <c r="DR25" s="76">
        <f>DR26+DR27+DR28+DR29</f>
        <v>0</v>
      </c>
      <c r="DS25" s="71"/>
      <c r="DT25" s="76"/>
      <c r="DU25" s="76">
        <f>DU26+DU27+DU28+DU29</f>
        <v>0</v>
      </c>
      <c r="DV25" s="76">
        <f>DV26+DV27+DV28+DV29</f>
        <v>0</v>
      </c>
      <c r="DW25" s="71"/>
      <c r="DX25" s="76">
        <f>DX26+DX27+DX28+DX29</f>
        <v>494.7</v>
      </c>
      <c r="DY25" s="76">
        <f>DY26+DY27+DY28+DY29</f>
        <v>494.7</v>
      </c>
      <c r="DZ25" s="76">
        <f>DZ26+DZ27+DZ28+DZ29</f>
        <v>98.94</v>
      </c>
      <c r="EA25" s="71">
        <f t="shared" si="88"/>
        <v>20</v>
      </c>
      <c r="EB25" s="76"/>
      <c r="EC25" s="76"/>
      <c r="ED25" s="76"/>
      <c r="EE25" s="71"/>
      <c r="EF25" s="76"/>
      <c r="EG25" s="76">
        <f>EG26+EG27+EG28+EG29</f>
        <v>0</v>
      </c>
      <c r="EH25" s="76">
        <f>EH26+EH27+EH28+EH29</f>
        <v>0</v>
      </c>
      <c r="EI25" s="71"/>
      <c r="EJ25" s="76"/>
      <c r="EK25" s="76">
        <f>EK26+EK27+EK28+EK29</f>
        <v>0</v>
      </c>
      <c r="EL25" s="76">
        <f>EL26+EL27+EL28+EL29</f>
        <v>0</v>
      </c>
      <c r="EM25" s="71"/>
      <c r="EN25" s="76"/>
      <c r="EO25" s="76">
        <f>EO26+EO27+EO28+EO29</f>
        <v>0</v>
      </c>
      <c r="EP25" s="76">
        <f>EP26+EP27+EP28+EP29</f>
        <v>0</v>
      </c>
      <c r="EQ25" s="71"/>
      <c r="ER25" s="76">
        <f>ER26+ER27+ER28+ER29</f>
        <v>1171.8</v>
      </c>
      <c r="ES25" s="76">
        <f>ES26+ES27+ES28+ES29</f>
        <v>1171.8</v>
      </c>
      <c r="ET25" s="76">
        <f>ET26+ET27+ET28+ET29</f>
        <v>292.95</v>
      </c>
      <c r="EU25" s="71">
        <f t="shared" si="63"/>
        <v>25</v>
      </c>
      <c r="EV25" s="76">
        <f>EV26+EV27+EV28+EV29</f>
        <v>118.1</v>
      </c>
      <c r="EW25" s="76">
        <f>EW26+EW27+EW28+EW29</f>
        <v>118.1</v>
      </c>
      <c r="EX25" s="76">
        <f>EX26+EX27+EX28+EX29</f>
        <v>0</v>
      </c>
      <c r="EY25" s="71"/>
      <c r="EZ25" s="76"/>
      <c r="FA25" s="76">
        <f t="shared" ref="FA25:FB25" si="96">FA26+FA27+FA28+FA29</f>
        <v>0</v>
      </c>
      <c r="FB25" s="76">
        <f t="shared" si="96"/>
        <v>0</v>
      </c>
      <c r="FC25" s="71"/>
      <c r="FD25" s="76"/>
      <c r="FE25" s="76">
        <f t="shared" ref="FE25:FF25" si="97">FE26+FE27+FE28+FE29</f>
        <v>0</v>
      </c>
      <c r="FF25" s="76">
        <f t="shared" si="97"/>
        <v>0</v>
      </c>
      <c r="FG25" s="71"/>
      <c r="FH25" s="76"/>
      <c r="FI25" s="76">
        <f t="shared" ref="FI25:FJ25" si="98">FI26+FI27+FI28+FI29</f>
        <v>0</v>
      </c>
      <c r="FJ25" s="76">
        <f t="shared" si="98"/>
        <v>0</v>
      </c>
      <c r="FK25" s="71"/>
      <c r="FL25" s="76"/>
      <c r="FM25" s="76">
        <f t="shared" ref="FM25:FN25" si="99">FM26+FM27+FM28+FM29</f>
        <v>0</v>
      </c>
      <c r="FN25" s="76">
        <f t="shared" si="99"/>
        <v>0</v>
      </c>
      <c r="FO25" s="71"/>
      <c r="FP25" s="76">
        <f t="shared" ref="FP25" si="100">FP26+FP27+FP28+FP29</f>
        <v>234.9</v>
      </c>
      <c r="FQ25" s="76">
        <f t="shared" ref="FQ25:FR25" si="101">FQ26+FQ27+FQ28+FQ29</f>
        <v>234.9</v>
      </c>
      <c r="FR25" s="76">
        <f t="shared" si="101"/>
        <v>0</v>
      </c>
      <c r="FS25" s="71">
        <f>FR25/FQ25*100</f>
        <v>0</v>
      </c>
      <c r="FT25" s="76"/>
      <c r="FU25" s="76">
        <f t="shared" ref="FU25:FV25" si="102">FU26+FU27+FU28+FU29</f>
        <v>0</v>
      </c>
      <c r="FV25" s="76">
        <f t="shared" si="102"/>
        <v>0</v>
      </c>
      <c r="FW25" s="71"/>
      <c r="FX25" s="76"/>
      <c r="FY25" s="76">
        <f t="shared" ref="FY25:FZ25" si="103">FY26+FY27+FY28+FY29</f>
        <v>0</v>
      </c>
      <c r="FZ25" s="76">
        <f t="shared" si="103"/>
        <v>0</v>
      </c>
      <c r="GA25" s="71"/>
      <c r="GB25" s="76"/>
      <c r="GC25" s="76">
        <f t="shared" ref="GC25:GD25" si="104">GC26+GC27+GC28+GC29</f>
        <v>0</v>
      </c>
      <c r="GD25" s="76">
        <f t="shared" si="104"/>
        <v>0</v>
      </c>
      <c r="GE25" s="71"/>
      <c r="GF25" s="76"/>
      <c r="GG25" s="76">
        <f t="shared" ref="GG25:GH25" si="105">GG26+GG27+GG28+GG29</f>
        <v>0</v>
      </c>
      <c r="GH25" s="76">
        <f t="shared" si="105"/>
        <v>0</v>
      </c>
      <c r="GI25" s="71"/>
      <c r="GJ25" s="76"/>
      <c r="GK25" s="76">
        <f t="shared" ref="GK25:GL25" si="106">GK26+GK27+GK28+GK29</f>
        <v>0</v>
      </c>
      <c r="GL25" s="76">
        <f t="shared" si="106"/>
        <v>0</v>
      </c>
      <c r="GM25" s="71"/>
      <c r="GN25" s="76"/>
      <c r="GO25" s="76">
        <f t="shared" ref="GO25:GP25" si="107">GO26+GO27+GO28+GO29</f>
        <v>0</v>
      </c>
      <c r="GP25" s="76">
        <f t="shared" si="107"/>
        <v>0</v>
      </c>
      <c r="GQ25" s="71"/>
      <c r="GR25" s="76"/>
      <c r="GS25" s="76">
        <f t="shared" ref="GS25:GT25" si="108">GS26+GS27+GS28+GS29</f>
        <v>0</v>
      </c>
      <c r="GT25" s="76">
        <f t="shared" si="108"/>
        <v>0</v>
      </c>
      <c r="GU25" s="71"/>
      <c r="GV25" s="76"/>
      <c r="GW25" s="76">
        <f t="shared" ref="GW25:GX25" si="109">GW26+GW27+GW28+GW29</f>
        <v>0</v>
      </c>
      <c r="GX25" s="76">
        <f t="shared" si="109"/>
        <v>0</v>
      </c>
      <c r="GY25" s="71"/>
      <c r="GZ25" s="76"/>
      <c r="HA25" s="76">
        <f t="shared" ref="HA25:HB25" si="110">HA26+HA27+HA28+HA29</f>
        <v>0</v>
      </c>
      <c r="HB25" s="76">
        <f t="shared" si="110"/>
        <v>0</v>
      </c>
      <c r="HC25" s="71"/>
      <c r="HD25" s="76"/>
      <c r="HE25" s="76">
        <f t="shared" ref="HE25:HF25" si="111">HE26+HE27+HE28+HE29</f>
        <v>0</v>
      </c>
      <c r="HF25" s="76">
        <f t="shared" si="111"/>
        <v>0</v>
      </c>
      <c r="HG25" s="71"/>
      <c r="HH25" s="76"/>
      <c r="HI25" s="76">
        <f t="shared" ref="HI25:HJ25" si="112">HI26+HI27+HI28+HI29</f>
        <v>0</v>
      </c>
      <c r="HJ25" s="76">
        <f t="shared" si="112"/>
        <v>0</v>
      </c>
      <c r="HK25" s="71"/>
      <c r="HL25" s="76"/>
      <c r="HM25" s="76"/>
      <c r="HN25" s="76"/>
      <c r="HO25" s="71"/>
      <c r="HP25" s="76"/>
      <c r="HQ25" s="76"/>
      <c r="HR25" s="76"/>
      <c r="HS25" s="71"/>
      <c r="HT25" s="76">
        <f t="shared" ref="HT25:HV25" si="113">HT26+HT27+HT28+HT29</f>
        <v>0</v>
      </c>
      <c r="HU25" s="76">
        <f t="shared" si="113"/>
        <v>0</v>
      </c>
      <c r="HV25" s="76">
        <f t="shared" si="113"/>
        <v>0</v>
      </c>
      <c r="HW25" s="71"/>
      <c r="HX25" s="76"/>
      <c r="HY25" s="76">
        <f t="shared" ref="HY25:HZ25" si="114">HY26+HY27+HY28+HY29</f>
        <v>0</v>
      </c>
      <c r="HZ25" s="76">
        <f t="shared" si="114"/>
        <v>0</v>
      </c>
      <c r="IA25" s="71"/>
      <c r="IB25" s="76"/>
      <c r="IC25" s="76">
        <f t="shared" ref="IC25:ID25" si="115">IC26+IC27+IC28+IC29</f>
        <v>40773.800000000003</v>
      </c>
      <c r="ID25" s="76">
        <f t="shared" si="115"/>
        <v>8154.76</v>
      </c>
      <c r="IE25" s="76">
        <f t="shared" ref="IE25:IE31" si="116">ID25/IC25*100</f>
        <v>20</v>
      </c>
      <c r="IF25" s="76"/>
      <c r="IG25" s="76"/>
      <c r="IH25" s="76"/>
      <c r="II25" s="76"/>
      <c r="IJ25" s="76"/>
      <c r="IK25" s="76"/>
      <c r="IL25" s="76"/>
      <c r="IM25" s="76"/>
      <c r="IN25" s="76"/>
      <c r="IO25" s="76"/>
      <c r="IP25" s="76"/>
      <c r="IQ25" s="76"/>
      <c r="IR25" s="76"/>
      <c r="IS25" s="76"/>
      <c r="IT25" s="76"/>
      <c r="IU25" s="76"/>
      <c r="IV25" s="76"/>
      <c r="IW25" s="76"/>
      <c r="IX25" s="76"/>
      <c r="IY25" s="76"/>
      <c r="IZ25" s="76"/>
      <c r="JA25" s="76">
        <f t="shared" ref="JA25:JB25" si="117">JA26+JA27+JA28+JA29</f>
        <v>6033.6</v>
      </c>
      <c r="JB25" s="76">
        <f t="shared" si="117"/>
        <v>0</v>
      </c>
      <c r="JC25" s="76">
        <f t="shared" ref="JC25:JC26" si="118">JB25/JA25*100</f>
        <v>0</v>
      </c>
      <c r="JD25" s="76"/>
      <c r="JE25" s="76"/>
      <c r="JF25" s="76"/>
      <c r="JG25" s="76"/>
      <c r="JH25" s="76"/>
      <c r="JI25" s="76">
        <f t="shared" ref="JI25:JJ25" si="119">JI26+JI27+JI28+JI29</f>
        <v>0</v>
      </c>
      <c r="JJ25" s="76">
        <f t="shared" si="119"/>
        <v>0</v>
      </c>
      <c r="JK25" s="76"/>
      <c r="JL25" s="76"/>
      <c r="JM25" s="76">
        <f t="shared" ref="JM25:JN25" si="120">JM26+JM27+JM28+JM29</f>
        <v>0</v>
      </c>
      <c r="JN25" s="76">
        <f t="shared" si="120"/>
        <v>0</v>
      </c>
      <c r="JO25" s="76"/>
      <c r="JP25" s="76"/>
      <c r="JQ25" s="76"/>
      <c r="JR25" s="76"/>
      <c r="JS25" s="76"/>
    </row>
    <row r="26" spans="1:279" ht="21.75" customHeight="1" x14ac:dyDescent="0.25">
      <c r="A26" s="15" t="s">
        <v>121</v>
      </c>
      <c r="B26" s="77">
        <f t="shared" si="40"/>
        <v>54411.3</v>
      </c>
      <c r="C26" s="77">
        <f t="shared" si="41"/>
        <v>195335.69999999998</v>
      </c>
      <c r="D26" s="77">
        <f t="shared" si="42"/>
        <v>195335.69999999998</v>
      </c>
      <c r="E26" s="77">
        <f t="shared" si="43"/>
        <v>0</v>
      </c>
      <c r="F26" s="77">
        <f t="shared" si="44"/>
        <v>19501.415630000003</v>
      </c>
      <c r="G26" s="73">
        <f t="shared" si="0"/>
        <v>9.9835389178731813</v>
      </c>
      <c r="H26" s="73"/>
      <c r="I26" s="73"/>
      <c r="J26" s="73"/>
      <c r="K26" s="73"/>
      <c r="L26" s="73">
        <v>1345</v>
      </c>
      <c r="M26" s="73">
        <v>1345</v>
      </c>
      <c r="N26" s="73">
        <v>1345</v>
      </c>
      <c r="O26" s="74">
        <f>N26/M26*100</f>
        <v>100</v>
      </c>
      <c r="P26" s="73"/>
      <c r="Q26" s="73"/>
      <c r="R26" s="73"/>
      <c r="S26" s="74"/>
      <c r="T26" s="340">
        <v>4363</v>
      </c>
      <c r="U26" s="304">
        <v>4363</v>
      </c>
      <c r="V26" s="304">
        <v>1090.75</v>
      </c>
      <c r="W26" s="74">
        <f>V26/U26*100</f>
        <v>25</v>
      </c>
      <c r="X26" s="341">
        <v>951</v>
      </c>
      <c r="Y26" s="341">
        <v>951</v>
      </c>
      <c r="Z26" s="341">
        <v>237.75</v>
      </c>
      <c r="AA26" s="74">
        <f>Z26/Y26*100</f>
        <v>25</v>
      </c>
      <c r="AB26" s="341"/>
      <c r="AC26" s="341"/>
      <c r="AD26" s="341"/>
      <c r="AE26" s="74"/>
      <c r="AF26" s="77">
        <v>34172.800000000003</v>
      </c>
      <c r="AG26" s="77">
        <v>34172.800000000003</v>
      </c>
      <c r="AH26" s="341">
        <v>7616.5403299999998</v>
      </c>
      <c r="AI26" s="74">
        <f>AH26/AG26*100</f>
        <v>22.288312137138306</v>
      </c>
      <c r="AJ26" s="77">
        <v>1200</v>
      </c>
      <c r="AK26" s="77">
        <v>1200</v>
      </c>
      <c r="AL26" s="341">
        <v>0</v>
      </c>
      <c r="AM26" s="74">
        <f>AL26/AK26*100</f>
        <v>0</v>
      </c>
      <c r="AN26" s="73"/>
      <c r="AO26" s="73"/>
      <c r="AP26" s="73"/>
      <c r="AQ26" s="74"/>
      <c r="AR26" s="77">
        <v>500</v>
      </c>
      <c r="AS26" s="77">
        <v>500</v>
      </c>
      <c r="AT26" s="341">
        <v>0</v>
      </c>
      <c r="AU26" s="74">
        <f>AT26/AS26*100</f>
        <v>0</v>
      </c>
      <c r="AV26" s="77"/>
      <c r="AW26" s="77"/>
      <c r="AX26" s="341"/>
      <c r="AY26" s="74"/>
      <c r="AZ26" s="341"/>
      <c r="BA26" s="341"/>
      <c r="BB26" s="341"/>
      <c r="BC26" s="74"/>
      <c r="BD26" s="341">
        <v>2092.6</v>
      </c>
      <c r="BE26" s="341">
        <v>2092.6</v>
      </c>
      <c r="BF26" s="73">
        <v>513.76666</v>
      </c>
      <c r="BG26" s="74">
        <f>BF26/BE26*100</f>
        <v>24.551594189047119</v>
      </c>
      <c r="BH26" s="74"/>
      <c r="BI26" s="341"/>
      <c r="BJ26" s="341"/>
      <c r="BK26" s="74"/>
      <c r="BL26" s="74"/>
      <c r="BM26" s="341"/>
      <c r="BN26" s="341"/>
      <c r="BO26" s="74"/>
      <c r="BP26" s="74"/>
      <c r="BQ26" s="341"/>
      <c r="BR26" s="341"/>
      <c r="BS26" s="74"/>
      <c r="BT26" s="74"/>
      <c r="BU26" s="341">
        <v>100000</v>
      </c>
      <c r="BV26" s="341">
        <v>0</v>
      </c>
      <c r="BW26" s="74">
        <f>BV26/BU26*100</f>
        <v>0</v>
      </c>
      <c r="BX26" s="341">
        <v>634.4</v>
      </c>
      <c r="BY26" s="341">
        <v>634.4</v>
      </c>
      <c r="BZ26" s="341">
        <v>150.95864</v>
      </c>
      <c r="CA26" s="74">
        <f>BZ26/BY26*100</f>
        <v>23.795498108448928</v>
      </c>
      <c r="CB26" s="74"/>
      <c r="CC26" s="341"/>
      <c r="CD26" s="341"/>
      <c r="CE26" s="74"/>
      <c r="CF26" s="341">
        <v>500</v>
      </c>
      <c r="CG26" s="341">
        <v>250</v>
      </c>
      <c r="CH26" s="341">
        <v>0</v>
      </c>
      <c r="CI26" s="74">
        <f t="shared" si="60"/>
        <v>0</v>
      </c>
      <c r="CJ26" s="341"/>
      <c r="CK26" s="341"/>
      <c r="CL26" s="341"/>
      <c r="CM26" s="74"/>
      <c r="CN26" s="341"/>
      <c r="CO26" s="341"/>
      <c r="CP26" s="341"/>
      <c r="CQ26" s="74"/>
      <c r="CR26" s="74"/>
      <c r="CS26" s="341"/>
      <c r="CT26" s="341"/>
      <c r="CU26" s="74"/>
      <c r="CV26" s="74"/>
      <c r="CW26" s="341"/>
      <c r="CX26" s="341"/>
      <c r="CY26" s="74"/>
      <c r="CZ26" s="341">
        <v>1000</v>
      </c>
      <c r="DA26" s="341">
        <v>1000</v>
      </c>
      <c r="DB26" s="341">
        <v>0</v>
      </c>
      <c r="DC26" s="74">
        <f>DB26/DA26*100</f>
        <v>0</v>
      </c>
      <c r="DD26" s="341">
        <v>5633</v>
      </c>
      <c r="DE26" s="341"/>
      <c r="DF26" s="341"/>
      <c r="DG26" s="74"/>
      <c r="DH26" s="341"/>
      <c r="DI26" s="341"/>
      <c r="DJ26" s="341"/>
      <c r="DK26" s="74"/>
      <c r="DL26" s="341"/>
      <c r="DM26" s="341"/>
      <c r="DN26" s="341"/>
      <c r="DO26" s="74"/>
      <c r="DP26" s="341"/>
      <c r="DQ26" s="341"/>
      <c r="DR26" s="341"/>
      <c r="DS26" s="74"/>
      <c r="DT26" s="341"/>
      <c r="DU26" s="341"/>
      <c r="DV26" s="341"/>
      <c r="DW26" s="74"/>
      <c r="DX26" s="341">
        <v>494.7</v>
      </c>
      <c r="DY26" s="341">
        <v>494.7</v>
      </c>
      <c r="DZ26" s="341">
        <v>98.94</v>
      </c>
      <c r="EA26" s="74">
        <f t="shared" si="88"/>
        <v>20</v>
      </c>
      <c r="EB26" s="341"/>
      <c r="EC26" s="341"/>
      <c r="ED26" s="341"/>
      <c r="EE26" s="74"/>
      <c r="EF26" s="341"/>
      <c r="EG26" s="341"/>
      <c r="EH26" s="341"/>
      <c r="EI26" s="74"/>
      <c r="EJ26" s="341"/>
      <c r="EK26" s="341"/>
      <c r="EL26" s="341"/>
      <c r="EM26" s="74"/>
      <c r="EN26" s="341"/>
      <c r="EO26" s="341"/>
      <c r="EP26" s="341"/>
      <c r="EQ26" s="74"/>
      <c r="ER26" s="341">
        <v>1171.8</v>
      </c>
      <c r="ES26" s="341">
        <v>1171.8</v>
      </c>
      <c r="ET26" s="341">
        <v>292.95</v>
      </c>
      <c r="EU26" s="74">
        <f>ET26/ES26*100</f>
        <v>25</v>
      </c>
      <c r="EV26" s="341">
        <v>118.1</v>
      </c>
      <c r="EW26" s="341">
        <v>118.1</v>
      </c>
      <c r="EX26" s="341">
        <v>0</v>
      </c>
      <c r="EY26" s="74"/>
      <c r="EZ26" s="73"/>
      <c r="FA26" s="73"/>
      <c r="FB26" s="73"/>
      <c r="FC26" s="74"/>
      <c r="FD26" s="73"/>
      <c r="FE26" s="73"/>
      <c r="FF26" s="73"/>
      <c r="FG26" s="74"/>
      <c r="FH26" s="73"/>
      <c r="FI26" s="73"/>
      <c r="FJ26" s="73"/>
      <c r="FK26" s="74"/>
      <c r="FL26" s="73"/>
      <c r="FM26" s="73"/>
      <c r="FN26" s="73"/>
      <c r="FO26" s="74"/>
      <c r="FP26" s="73">
        <v>234.9</v>
      </c>
      <c r="FQ26" s="73">
        <v>234.9</v>
      </c>
      <c r="FR26" s="73">
        <v>0</v>
      </c>
      <c r="FS26" s="74">
        <f>FR26/FQ26*100</f>
        <v>0</v>
      </c>
      <c r="FT26" s="73"/>
      <c r="FU26" s="73"/>
      <c r="FV26" s="73">
        <v>0</v>
      </c>
      <c r="FW26" s="74"/>
      <c r="FX26" s="73"/>
      <c r="FY26" s="73"/>
      <c r="FZ26" s="73">
        <v>0</v>
      </c>
      <c r="GA26" s="74"/>
      <c r="GB26" s="73"/>
      <c r="GC26" s="73"/>
      <c r="GD26" s="73">
        <v>0</v>
      </c>
      <c r="GE26" s="74"/>
      <c r="GF26" s="73"/>
      <c r="GG26" s="73"/>
      <c r="GH26" s="73">
        <v>0</v>
      </c>
      <c r="GI26" s="74"/>
      <c r="GJ26" s="73"/>
      <c r="GK26" s="73"/>
      <c r="GL26" s="73">
        <v>0</v>
      </c>
      <c r="GM26" s="74"/>
      <c r="GN26" s="73"/>
      <c r="GO26" s="73"/>
      <c r="GP26" s="73">
        <v>0</v>
      </c>
      <c r="GQ26" s="74"/>
      <c r="GR26" s="73"/>
      <c r="GS26" s="73"/>
      <c r="GT26" s="73">
        <v>0</v>
      </c>
      <c r="GU26" s="74"/>
      <c r="GV26" s="73"/>
      <c r="GW26" s="73"/>
      <c r="GX26" s="73">
        <v>0</v>
      </c>
      <c r="GY26" s="74"/>
      <c r="GZ26" s="73"/>
      <c r="HA26" s="73"/>
      <c r="HB26" s="73">
        <v>0</v>
      </c>
      <c r="HC26" s="74"/>
      <c r="HD26" s="73"/>
      <c r="HE26" s="73"/>
      <c r="HF26" s="73">
        <v>0</v>
      </c>
      <c r="HG26" s="74"/>
      <c r="HH26" s="73"/>
      <c r="HI26" s="73"/>
      <c r="HJ26" s="73">
        <v>0</v>
      </c>
      <c r="HK26" s="74"/>
      <c r="HL26" s="77"/>
      <c r="HM26" s="77"/>
      <c r="HN26" s="341"/>
      <c r="HO26" s="74"/>
      <c r="HP26" s="341"/>
      <c r="HQ26" s="341"/>
      <c r="HR26" s="341"/>
      <c r="HS26" s="74"/>
      <c r="HT26" s="73"/>
      <c r="HU26" s="73"/>
      <c r="HV26" s="73"/>
      <c r="HW26" s="74"/>
      <c r="HX26" s="73"/>
      <c r="HY26" s="73"/>
      <c r="HZ26" s="73"/>
      <c r="IA26" s="74"/>
      <c r="IB26" s="73"/>
      <c r="IC26" s="73">
        <v>40773.800000000003</v>
      </c>
      <c r="ID26" s="73">
        <v>8154.76</v>
      </c>
      <c r="IE26" s="77">
        <f t="shared" si="116"/>
        <v>20</v>
      </c>
      <c r="IF26" s="73"/>
      <c r="IG26" s="73"/>
      <c r="IH26" s="73"/>
      <c r="II26" s="77"/>
      <c r="IJ26" s="73"/>
      <c r="IK26" s="73"/>
      <c r="IL26" s="73"/>
      <c r="IM26" s="77"/>
      <c r="IN26" s="73"/>
      <c r="IO26" s="73"/>
      <c r="IP26" s="73"/>
      <c r="IQ26" s="77"/>
      <c r="IR26" s="73"/>
      <c r="IS26" s="73"/>
      <c r="IT26" s="73"/>
      <c r="IU26" s="77"/>
      <c r="IV26" s="73"/>
      <c r="IW26" s="73"/>
      <c r="IX26" s="73"/>
      <c r="IY26" s="77"/>
      <c r="IZ26" s="73"/>
      <c r="JA26" s="73">
        <v>6033.6</v>
      </c>
      <c r="JB26" s="73">
        <v>0</v>
      </c>
      <c r="JC26" s="77">
        <f t="shared" si="118"/>
        <v>0</v>
      </c>
      <c r="JD26" s="73"/>
      <c r="JE26" s="73"/>
      <c r="JF26" s="73"/>
      <c r="JG26" s="77"/>
      <c r="JH26" s="73"/>
      <c r="JI26" s="73"/>
      <c r="JJ26" s="73">
        <v>0</v>
      </c>
      <c r="JK26" s="77"/>
      <c r="JL26" s="73"/>
      <c r="JM26" s="73"/>
      <c r="JN26" s="73"/>
      <c r="JO26" s="77"/>
      <c r="JP26" s="73"/>
      <c r="JQ26" s="73"/>
      <c r="JR26" s="73"/>
      <c r="JS26" s="77"/>
    </row>
    <row r="27" spans="1:279" ht="15.75" x14ac:dyDescent="0.25">
      <c r="A27" s="115" t="s">
        <v>123</v>
      </c>
      <c r="B27" s="77">
        <f t="shared" si="40"/>
        <v>5000</v>
      </c>
      <c r="C27" s="77">
        <f t="shared" si="41"/>
        <v>5000</v>
      </c>
      <c r="D27" s="77">
        <f t="shared" si="42"/>
        <v>5000</v>
      </c>
      <c r="E27" s="77">
        <f t="shared" si="43"/>
        <v>0</v>
      </c>
      <c r="F27" s="77">
        <f t="shared" si="44"/>
        <v>0</v>
      </c>
      <c r="G27" s="73">
        <f t="shared" si="0"/>
        <v>0</v>
      </c>
      <c r="H27" s="76"/>
      <c r="I27" s="76"/>
      <c r="J27" s="76"/>
      <c r="K27" s="76"/>
      <c r="L27" s="76"/>
      <c r="M27" s="76"/>
      <c r="N27" s="76"/>
      <c r="O27" s="76"/>
      <c r="P27" s="76"/>
      <c r="Q27" s="76"/>
      <c r="R27" s="76"/>
      <c r="S27" s="74"/>
      <c r="T27" s="76"/>
      <c r="U27" s="76"/>
      <c r="V27" s="76"/>
      <c r="W27" s="74"/>
      <c r="X27" s="76"/>
      <c r="Y27" s="76"/>
      <c r="Z27" s="76"/>
      <c r="AA27" s="74"/>
      <c r="AB27" s="76"/>
      <c r="AC27" s="76"/>
      <c r="AD27" s="76"/>
      <c r="AE27" s="74"/>
      <c r="AF27" s="76"/>
      <c r="AG27" s="76"/>
      <c r="AH27" s="76"/>
      <c r="AI27" s="74"/>
      <c r="AJ27" s="76"/>
      <c r="AK27" s="76"/>
      <c r="AL27" s="76"/>
      <c r="AM27" s="74"/>
      <c r="AN27" s="76"/>
      <c r="AO27" s="76"/>
      <c r="AP27" s="76"/>
      <c r="AQ27" s="76"/>
      <c r="AR27" s="76"/>
      <c r="AS27" s="76"/>
      <c r="AT27" s="76"/>
      <c r="AU27" s="74"/>
      <c r="AV27" s="76"/>
      <c r="AW27" s="76"/>
      <c r="AX27" s="76"/>
      <c r="AY27" s="74"/>
      <c r="AZ27" s="76"/>
      <c r="BA27" s="76"/>
      <c r="BB27" s="76"/>
      <c r="BC27" s="74"/>
      <c r="BD27" s="76"/>
      <c r="BE27" s="76"/>
      <c r="BF27" s="76"/>
      <c r="BG27" s="74"/>
      <c r="BH27" s="74"/>
      <c r="BI27" s="76"/>
      <c r="BJ27" s="76"/>
      <c r="BK27" s="74"/>
      <c r="BL27" s="74"/>
      <c r="BM27" s="76"/>
      <c r="BN27" s="76"/>
      <c r="BO27" s="74"/>
      <c r="BP27" s="74"/>
      <c r="BQ27" s="77"/>
      <c r="BR27" s="76"/>
      <c r="BS27" s="74"/>
      <c r="BT27" s="74"/>
      <c r="BU27" s="77"/>
      <c r="BV27" s="76"/>
      <c r="BW27" s="74"/>
      <c r="BX27" s="77"/>
      <c r="BY27" s="77"/>
      <c r="BZ27" s="77"/>
      <c r="CA27" s="74"/>
      <c r="CB27" s="74"/>
      <c r="CC27" s="77"/>
      <c r="CD27" s="77"/>
      <c r="CE27" s="74"/>
      <c r="CF27" s="77"/>
      <c r="CG27" s="77"/>
      <c r="CH27" s="77"/>
      <c r="CI27" s="74"/>
      <c r="CJ27" s="77"/>
      <c r="CK27" s="77"/>
      <c r="CL27" s="77"/>
      <c r="CM27" s="74"/>
      <c r="CN27" s="77"/>
      <c r="CO27" s="77"/>
      <c r="CP27" s="77"/>
      <c r="CQ27" s="74"/>
      <c r="CR27" s="74"/>
      <c r="CS27" s="76"/>
      <c r="CT27" s="76"/>
      <c r="CU27" s="74"/>
      <c r="CV27" s="74"/>
      <c r="CW27" s="76"/>
      <c r="CX27" s="76"/>
      <c r="CY27" s="74"/>
      <c r="CZ27" s="77"/>
      <c r="DA27" s="77"/>
      <c r="DB27" s="77"/>
      <c r="DC27" s="74"/>
      <c r="DD27" s="77"/>
      <c r="DE27" s="77"/>
      <c r="DF27" s="77"/>
      <c r="DG27" s="74"/>
      <c r="DH27" s="77">
        <v>5000</v>
      </c>
      <c r="DI27" s="77">
        <v>5000</v>
      </c>
      <c r="DJ27" s="77">
        <v>0</v>
      </c>
      <c r="DK27" s="74">
        <f>DJ27/DI27*100</f>
        <v>0</v>
      </c>
      <c r="DL27" s="77"/>
      <c r="DM27" s="77"/>
      <c r="DN27" s="77"/>
      <c r="DO27" s="74"/>
      <c r="DP27" s="77"/>
      <c r="DQ27" s="77"/>
      <c r="DR27" s="77"/>
      <c r="DS27" s="74"/>
      <c r="DT27" s="77"/>
      <c r="DU27" s="77"/>
      <c r="DV27" s="77"/>
      <c r="DW27" s="74"/>
      <c r="DX27" s="77"/>
      <c r="DY27" s="77"/>
      <c r="DZ27" s="77"/>
      <c r="EA27" s="74"/>
      <c r="EB27" s="77"/>
      <c r="EC27" s="77"/>
      <c r="ED27" s="77"/>
      <c r="EE27" s="74"/>
      <c r="EF27" s="77"/>
      <c r="EG27" s="77"/>
      <c r="EH27" s="77"/>
      <c r="EI27" s="74"/>
      <c r="EJ27" s="77"/>
      <c r="EK27" s="77"/>
      <c r="EL27" s="77"/>
      <c r="EM27" s="74"/>
      <c r="EN27" s="77"/>
      <c r="EO27" s="77"/>
      <c r="EP27" s="77"/>
      <c r="EQ27" s="74"/>
      <c r="ER27" s="77"/>
      <c r="ES27" s="77"/>
      <c r="ET27" s="77"/>
      <c r="EU27" s="74"/>
      <c r="EV27" s="77"/>
      <c r="EW27" s="77"/>
      <c r="EX27" s="77"/>
      <c r="EY27" s="74"/>
      <c r="EZ27" s="76"/>
      <c r="FA27" s="76"/>
      <c r="FB27" s="76"/>
      <c r="FC27" s="76"/>
      <c r="FD27" s="76"/>
      <c r="FE27" s="76"/>
      <c r="FF27" s="76"/>
      <c r="FG27" s="76"/>
      <c r="FH27" s="76"/>
      <c r="FI27" s="76"/>
      <c r="FJ27" s="76"/>
      <c r="FK27" s="76"/>
      <c r="FL27" s="76"/>
      <c r="FM27" s="76"/>
      <c r="FN27" s="76"/>
      <c r="FO27" s="76"/>
      <c r="FP27" s="76"/>
      <c r="FQ27" s="76"/>
      <c r="FR27" s="76"/>
      <c r="FS27" s="76"/>
      <c r="FT27" s="76"/>
      <c r="FU27" s="76"/>
      <c r="FV27" s="76"/>
      <c r="FW27" s="76"/>
      <c r="FX27" s="76"/>
      <c r="FY27" s="76"/>
      <c r="FZ27" s="76"/>
      <c r="GA27" s="76"/>
      <c r="GB27" s="76"/>
      <c r="GC27" s="76"/>
      <c r="GD27" s="76"/>
      <c r="GE27" s="76"/>
      <c r="GF27" s="76"/>
      <c r="GG27" s="76"/>
      <c r="GH27" s="76"/>
      <c r="GI27" s="76"/>
      <c r="GJ27" s="76"/>
      <c r="GK27" s="76"/>
      <c r="GL27" s="76"/>
      <c r="GM27" s="76"/>
      <c r="GN27" s="76"/>
      <c r="GO27" s="76"/>
      <c r="GP27" s="76"/>
      <c r="GQ27" s="76"/>
      <c r="GR27" s="76"/>
      <c r="GS27" s="76"/>
      <c r="GT27" s="76"/>
      <c r="GU27" s="76"/>
      <c r="GV27" s="76"/>
      <c r="GW27" s="76"/>
      <c r="GX27" s="76"/>
      <c r="GY27" s="76"/>
      <c r="GZ27" s="76"/>
      <c r="HA27" s="76"/>
      <c r="HB27" s="76"/>
      <c r="HC27" s="76"/>
      <c r="HD27" s="76"/>
      <c r="HE27" s="76"/>
      <c r="HF27" s="76"/>
      <c r="HG27" s="76"/>
      <c r="HH27" s="76"/>
      <c r="HI27" s="76"/>
      <c r="HJ27" s="76"/>
      <c r="HK27" s="76"/>
      <c r="HL27" s="76"/>
      <c r="HM27" s="76"/>
      <c r="HN27" s="76"/>
      <c r="HO27" s="74"/>
      <c r="HP27" s="77"/>
      <c r="HQ27" s="77"/>
      <c r="HR27" s="77"/>
      <c r="HS27" s="74"/>
      <c r="HT27" s="76"/>
      <c r="HU27" s="76"/>
      <c r="HV27" s="76"/>
      <c r="HW27" s="76"/>
      <c r="HX27" s="76"/>
      <c r="HY27" s="76"/>
      <c r="HZ27" s="76"/>
      <c r="IA27" s="76"/>
      <c r="IB27" s="76"/>
      <c r="IC27" s="76"/>
      <c r="ID27" s="76"/>
      <c r="IE27" s="77"/>
      <c r="IF27" s="76"/>
      <c r="IG27" s="76"/>
      <c r="IH27" s="76"/>
      <c r="II27" s="77"/>
      <c r="IJ27" s="76"/>
      <c r="IK27" s="76"/>
      <c r="IL27" s="76"/>
      <c r="IM27" s="77"/>
      <c r="IN27" s="76"/>
      <c r="IO27" s="76"/>
      <c r="IP27" s="76"/>
      <c r="IQ27" s="77"/>
      <c r="IR27" s="76"/>
      <c r="IS27" s="76"/>
      <c r="IT27" s="76"/>
      <c r="IU27" s="77"/>
      <c r="IV27" s="76"/>
      <c r="IW27" s="76"/>
      <c r="IX27" s="76"/>
      <c r="IY27" s="77"/>
      <c r="IZ27" s="76"/>
      <c r="JA27" s="76"/>
      <c r="JB27" s="76"/>
      <c r="JC27" s="77"/>
      <c r="JD27" s="76"/>
      <c r="JE27" s="76"/>
      <c r="JF27" s="76"/>
      <c r="JG27" s="77"/>
      <c r="JH27" s="76"/>
      <c r="JI27" s="76"/>
      <c r="JJ27" s="76"/>
      <c r="JK27" s="77"/>
      <c r="JL27" s="76"/>
      <c r="JM27" s="76"/>
      <c r="JN27" s="76"/>
      <c r="JO27" s="77"/>
      <c r="JP27" s="76"/>
      <c r="JQ27" s="76"/>
      <c r="JR27" s="76"/>
      <c r="JS27" s="77"/>
    </row>
    <row r="28" spans="1:279" ht="15.75" x14ac:dyDescent="0.25">
      <c r="A28" s="115" t="s">
        <v>124</v>
      </c>
      <c r="B28" s="77">
        <f t="shared" si="40"/>
        <v>0</v>
      </c>
      <c r="C28" s="77">
        <f t="shared" si="41"/>
        <v>0</v>
      </c>
      <c r="D28" s="77">
        <f t="shared" si="42"/>
        <v>0</v>
      </c>
      <c r="E28" s="77">
        <f t="shared" si="43"/>
        <v>0</v>
      </c>
      <c r="F28" s="77">
        <f t="shared" si="44"/>
        <v>0</v>
      </c>
      <c r="G28" s="73"/>
      <c r="H28" s="76"/>
      <c r="I28" s="76"/>
      <c r="J28" s="76"/>
      <c r="K28" s="76"/>
      <c r="L28" s="76"/>
      <c r="M28" s="76"/>
      <c r="N28" s="76"/>
      <c r="O28" s="76"/>
      <c r="P28" s="76"/>
      <c r="Q28" s="76"/>
      <c r="R28" s="76"/>
      <c r="S28" s="74"/>
      <c r="T28" s="76"/>
      <c r="U28" s="76"/>
      <c r="V28" s="76"/>
      <c r="W28" s="74"/>
      <c r="X28" s="76"/>
      <c r="Y28" s="76"/>
      <c r="Z28" s="76"/>
      <c r="AA28" s="74"/>
      <c r="AB28" s="76"/>
      <c r="AC28" s="76"/>
      <c r="AD28" s="76"/>
      <c r="AE28" s="74"/>
      <c r="AF28" s="76"/>
      <c r="AG28" s="76"/>
      <c r="AH28" s="76"/>
      <c r="AI28" s="74"/>
      <c r="AJ28" s="76"/>
      <c r="AK28" s="76"/>
      <c r="AL28" s="76"/>
      <c r="AM28" s="74"/>
      <c r="AN28" s="76"/>
      <c r="AO28" s="76"/>
      <c r="AP28" s="76"/>
      <c r="AQ28" s="76"/>
      <c r="AR28" s="76"/>
      <c r="AS28" s="76"/>
      <c r="AT28" s="76"/>
      <c r="AU28" s="74"/>
      <c r="AV28" s="76"/>
      <c r="AW28" s="76"/>
      <c r="AX28" s="76"/>
      <c r="AY28" s="74"/>
      <c r="AZ28" s="76"/>
      <c r="BA28" s="76"/>
      <c r="BB28" s="76"/>
      <c r="BC28" s="74"/>
      <c r="BD28" s="76"/>
      <c r="BE28" s="76"/>
      <c r="BF28" s="76"/>
      <c r="BG28" s="74"/>
      <c r="BH28" s="74"/>
      <c r="BI28" s="76"/>
      <c r="BJ28" s="76"/>
      <c r="BK28" s="74"/>
      <c r="BL28" s="74"/>
      <c r="BM28" s="76"/>
      <c r="BN28" s="76"/>
      <c r="BO28" s="74"/>
      <c r="BP28" s="74"/>
      <c r="BQ28" s="76"/>
      <c r="BR28" s="76"/>
      <c r="BS28" s="74"/>
      <c r="BT28" s="74"/>
      <c r="BU28" s="76"/>
      <c r="BV28" s="76"/>
      <c r="BW28" s="74"/>
      <c r="BX28" s="76"/>
      <c r="BY28" s="76"/>
      <c r="BZ28" s="76"/>
      <c r="CA28" s="74"/>
      <c r="CB28" s="74"/>
      <c r="CC28" s="76"/>
      <c r="CD28" s="76"/>
      <c r="CE28" s="74"/>
      <c r="CF28" s="76"/>
      <c r="CG28" s="76"/>
      <c r="CH28" s="76"/>
      <c r="CI28" s="74"/>
      <c r="CJ28" s="76"/>
      <c r="CK28" s="76"/>
      <c r="CL28" s="76"/>
      <c r="CM28" s="74"/>
      <c r="CN28" s="76"/>
      <c r="CO28" s="76"/>
      <c r="CP28" s="76"/>
      <c r="CQ28" s="74"/>
      <c r="CR28" s="74"/>
      <c r="CS28" s="76"/>
      <c r="CT28" s="76"/>
      <c r="CU28" s="74"/>
      <c r="CV28" s="74"/>
      <c r="CW28" s="76"/>
      <c r="CX28" s="76"/>
      <c r="CY28" s="74"/>
      <c r="CZ28" s="76"/>
      <c r="DA28" s="76"/>
      <c r="DB28" s="76"/>
      <c r="DC28" s="74"/>
      <c r="DD28" s="76"/>
      <c r="DE28" s="76"/>
      <c r="DF28" s="76"/>
      <c r="DG28" s="74"/>
      <c r="DH28" s="76"/>
      <c r="DI28" s="76"/>
      <c r="DJ28" s="76"/>
      <c r="DK28" s="74"/>
      <c r="DL28" s="76"/>
      <c r="DM28" s="76"/>
      <c r="DN28" s="76"/>
      <c r="DO28" s="74"/>
      <c r="DP28" s="76"/>
      <c r="DQ28" s="76"/>
      <c r="DR28" s="76"/>
      <c r="DS28" s="74"/>
      <c r="DT28" s="76"/>
      <c r="DU28" s="76"/>
      <c r="DV28" s="76"/>
      <c r="DW28" s="74"/>
      <c r="DX28" s="76"/>
      <c r="DY28" s="76"/>
      <c r="DZ28" s="76"/>
      <c r="EA28" s="74"/>
      <c r="EB28" s="76"/>
      <c r="EC28" s="76"/>
      <c r="ED28" s="76"/>
      <c r="EE28" s="74"/>
      <c r="EF28" s="76"/>
      <c r="EG28" s="76"/>
      <c r="EH28" s="76"/>
      <c r="EI28" s="74"/>
      <c r="EJ28" s="76"/>
      <c r="EK28" s="76"/>
      <c r="EL28" s="76"/>
      <c r="EM28" s="74"/>
      <c r="EN28" s="76"/>
      <c r="EO28" s="76"/>
      <c r="EP28" s="76"/>
      <c r="EQ28" s="74"/>
      <c r="ER28" s="76"/>
      <c r="ES28" s="76"/>
      <c r="ET28" s="76"/>
      <c r="EU28" s="74"/>
      <c r="EV28" s="76"/>
      <c r="EW28" s="76"/>
      <c r="EX28" s="76"/>
      <c r="EY28" s="74"/>
      <c r="EZ28" s="76"/>
      <c r="FA28" s="76"/>
      <c r="FB28" s="76"/>
      <c r="FC28" s="76"/>
      <c r="FD28" s="76"/>
      <c r="FE28" s="76"/>
      <c r="FF28" s="76"/>
      <c r="FG28" s="76"/>
      <c r="FH28" s="76"/>
      <c r="FI28" s="76"/>
      <c r="FJ28" s="76"/>
      <c r="FK28" s="76"/>
      <c r="FL28" s="76"/>
      <c r="FM28" s="76"/>
      <c r="FN28" s="76"/>
      <c r="FO28" s="76"/>
      <c r="FP28" s="76"/>
      <c r="FQ28" s="76"/>
      <c r="FR28" s="76"/>
      <c r="FS28" s="76"/>
      <c r="FT28" s="76"/>
      <c r="FU28" s="76"/>
      <c r="FV28" s="76"/>
      <c r="FW28" s="76"/>
      <c r="FX28" s="76"/>
      <c r="FY28" s="76"/>
      <c r="FZ28" s="76"/>
      <c r="GA28" s="76"/>
      <c r="GB28" s="76"/>
      <c r="GC28" s="76"/>
      <c r="GD28" s="76"/>
      <c r="GE28" s="76"/>
      <c r="GF28" s="76"/>
      <c r="GG28" s="76"/>
      <c r="GH28" s="76"/>
      <c r="GI28" s="76"/>
      <c r="GJ28" s="76"/>
      <c r="GK28" s="76"/>
      <c r="GL28" s="76"/>
      <c r="GM28" s="76"/>
      <c r="GN28" s="76"/>
      <c r="GO28" s="76"/>
      <c r="GP28" s="76"/>
      <c r="GQ28" s="76"/>
      <c r="GR28" s="76"/>
      <c r="GS28" s="76"/>
      <c r="GT28" s="76"/>
      <c r="GU28" s="76"/>
      <c r="GV28" s="76"/>
      <c r="GW28" s="76"/>
      <c r="GX28" s="76"/>
      <c r="GY28" s="76"/>
      <c r="GZ28" s="76"/>
      <c r="HA28" s="76"/>
      <c r="HB28" s="76"/>
      <c r="HC28" s="76"/>
      <c r="HD28" s="76"/>
      <c r="HE28" s="76"/>
      <c r="HF28" s="76"/>
      <c r="HG28" s="76"/>
      <c r="HH28" s="76"/>
      <c r="HI28" s="76"/>
      <c r="HJ28" s="76"/>
      <c r="HK28" s="76"/>
      <c r="HL28" s="76"/>
      <c r="HM28" s="76"/>
      <c r="HN28" s="76"/>
      <c r="HO28" s="74"/>
      <c r="HP28" s="76"/>
      <c r="HQ28" s="76"/>
      <c r="HR28" s="76"/>
      <c r="HS28" s="74"/>
      <c r="HT28" s="76"/>
      <c r="HU28" s="76"/>
      <c r="HV28" s="76"/>
      <c r="HW28" s="76"/>
      <c r="HX28" s="76"/>
      <c r="HY28" s="76"/>
      <c r="HZ28" s="76"/>
      <c r="IA28" s="76"/>
      <c r="IB28" s="76"/>
      <c r="IC28" s="76"/>
      <c r="ID28" s="76"/>
      <c r="IE28" s="77"/>
      <c r="IF28" s="76"/>
      <c r="IG28" s="76"/>
      <c r="IH28" s="76"/>
      <c r="II28" s="77"/>
      <c r="IJ28" s="76"/>
      <c r="IK28" s="76"/>
      <c r="IL28" s="76"/>
      <c r="IM28" s="77"/>
      <c r="IN28" s="76"/>
      <c r="IO28" s="76"/>
      <c r="IP28" s="76"/>
      <c r="IQ28" s="77"/>
      <c r="IR28" s="76"/>
      <c r="IS28" s="76"/>
      <c r="IT28" s="76"/>
      <c r="IU28" s="77"/>
      <c r="IV28" s="76"/>
      <c r="IW28" s="76"/>
      <c r="IX28" s="76"/>
      <c r="IY28" s="77"/>
      <c r="IZ28" s="76"/>
      <c r="JA28" s="76"/>
      <c r="JB28" s="76"/>
      <c r="JC28" s="77"/>
      <c r="JD28" s="76"/>
      <c r="JE28" s="76"/>
      <c r="JF28" s="76"/>
      <c r="JG28" s="77"/>
      <c r="JH28" s="76"/>
      <c r="JI28" s="76"/>
      <c r="JJ28" s="76"/>
      <c r="JK28" s="77"/>
      <c r="JL28" s="76"/>
      <c r="JM28" s="76"/>
      <c r="JN28" s="76"/>
      <c r="JO28" s="77"/>
      <c r="JP28" s="76"/>
      <c r="JQ28" s="76"/>
      <c r="JR28" s="76"/>
      <c r="JS28" s="77"/>
    </row>
    <row r="29" spans="1:279" ht="15.75" x14ac:dyDescent="0.25">
      <c r="A29" s="115" t="s">
        <v>125</v>
      </c>
      <c r="B29" s="77">
        <f t="shared" si="40"/>
        <v>0</v>
      </c>
      <c r="C29" s="77">
        <f t="shared" si="41"/>
        <v>0</v>
      </c>
      <c r="D29" s="77">
        <f t="shared" si="42"/>
        <v>0</v>
      </c>
      <c r="E29" s="77">
        <f t="shared" si="43"/>
        <v>0</v>
      </c>
      <c r="F29" s="77">
        <f t="shared" si="44"/>
        <v>0</v>
      </c>
      <c r="G29" s="73"/>
      <c r="H29" s="76"/>
      <c r="I29" s="76"/>
      <c r="J29" s="76"/>
      <c r="K29" s="76"/>
      <c r="L29" s="76"/>
      <c r="M29" s="76"/>
      <c r="N29" s="76"/>
      <c r="O29" s="76"/>
      <c r="P29" s="76"/>
      <c r="Q29" s="76"/>
      <c r="R29" s="76"/>
      <c r="S29" s="74"/>
      <c r="T29" s="76"/>
      <c r="U29" s="76"/>
      <c r="V29" s="76"/>
      <c r="W29" s="74"/>
      <c r="X29" s="76"/>
      <c r="Y29" s="76"/>
      <c r="Z29" s="76"/>
      <c r="AA29" s="74"/>
      <c r="AB29" s="76"/>
      <c r="AC29" s="76"/>
      <c r="AD29" s="76"/>
      <c r="AE29" s="74"/>
      <c r="AF29" s="76"/>
      <c r="AG29" s="76"/>
      <c r="AH29" s="76"/>
      <c r="AI29" s="74"/>
      <c r="AJ29" s="76"/>
      <c r="AK29" s="76"/>
      <c r="AL29" s="76"/>
      <c r="AM29" s="74"/>
      <c r="AN29" s="76"/>
      <c r="AO29" s="76"/>
      <c r="AP29" s="76"/>
      <c r="AQ29" s="76"/>
      <c r="AR29" s="76"/>
      <c r="AS29" s="76"/>
      <c r="AT29" s="76"/>
      <c r="AU29" s="74"/>
      <c r="AV29" s="76"/>
      <c r="AW29" s="76"/>
      <c r="AX29" s="76"/>
      <c r="AY29" s="74"/>
      <c r="AZ29" s="76"/>
      <c r="BA29" s="76"/>
      <c r="BB29" s="76"/>
      <c r="BC29" s="74"/>
      <c r="BD29" s="76"/>
      <c r="BE29" s="76"/>
      <c r="BF29" s="76"/>
      <c r="BG29" s="74"/>
      <c r="BH29" s="74"/>
      <c r="BI29" s="76"/>
      <c r="BJ29" s="76"/>
      <c r="BK29" s="74"/>
      <c r="BL29" s="74"/>
      <c r="BM29" s="76"/>
      <c r="BN29" s="76"/>
      <c r="BO29" s="74"/>
      <c r="BP29" s="74"/>
      <c r="BQ29" s="76"/>
      <c r="BR29" s="76"/>
      <c r="BS29" s="74"/>
      <c r="BT29" s="74"/>
      <c r="BU29" s="76"/>
      <c r="BV29" s="76"/>
      <c r="BW29" s="74"/>
      <c r="BX29" s="76"/>
      <c r="BY29" s="76"/>
      <c r="BZ29" s="76"/>
      <c r="CA29" s="74"/>
      <c r="CB29" s="74"/>
      <c r="CC29" s="76"/>
      <c r="CD29" s="76"/>
      <c r="CE29" s="74"/>
      <c r="CF29" s="76"/>
      <c r="CG29" s="76"/>
      <c r="CH29" s="76"/>
      <c r="CI29" s="74"/>
      <c r="CJ29" s="76"/>
      <c r="CK29" s="76"/>
      <c r="CL29" s="76"/>
      <c r="CM29" s="74"/>
      <c r="CN29" s="76"/>
      <c r="CO29" s="76"/>
      <c r="CP29" s="76"/>
      <c r="CQ29" s="74"/>
      <c r="CR29" s="74"/>
      <c r="CS29" s="76"/>
      <c r="CT29" s="76"/>
      <c r="CU29" s="74"/>
      <c r="CV29" s="74"/>
      <c r="CW29" s="76"/>
      <c r="CX29" s="76"/>
      <c r="CY29" s="74"/>
      <c r="CZ29" s="76"/>
      <c r="DA29" s="76"/>
      <c r="DB29" s="76"/>
      <c r="DC29" s="74"/>
      <c r="DD29" s="76"/>
      <c r="DE29" s="76"/>
      <c r="DF29" s="76"/>
      <c r="DG29" s="74"/>
      <c r="DH29" s="76"/>
      <c r="DI29" s="76"/>
      <c r="DJ29" s="76"/>
      <c r="DK29" s="74"/>
      <c r="DL29" s="76"/>
      <c r="DM29" s="76"/>
      <c r="DN29" s="76"/>
      <c r="DO29" s="74"/>
      <c r="DP29" s="76"/>
      <c r="DQ29" s="76"/>
      <c r="DR29" s="76"/>
      <c r="DS29" s="74"/>
      <c r="DT29" s="76"/>
      <c r="DU29" s="76"/>
      <c r="DV29" s="76"/>
      <c r="DW29" s="74"/>
      <c r="DX29" s="76"/>
      <c r="DY29" s="76"/>
      <c r="DZ29" s="76"/>
      <c r="EA29" s="74"/>
      <c r="EB29" s="76"/>
      <c r="EC29" s="76"/>
      <c r="ED29" s="76"/>
      <c r="EE29" s="74"/>
      <c r="EF29" s="76"/>
      <c r="EG29" s="76"/>
      <c r="EH29" s="76"/>
      <c r="EI29" s="74"/>
      <c r="EJ29" s="76"/>
      <c r="EK29" s="76"/>
      <c r="EL29" s="76"/>
      <c r="EM29" s="74"/>
      <c r="EN29" s="76"/>
      <c r="EO29" s="76"/>
      <c r="EP29" s="76"/>
      <c r="EQ29" s="74"/>
      <c r="ER29" s="76"/>
      <c r="ES29" s="76"/>
      <c r="ET29" s="76"/>
      <c r="EU29" s="74"/>
      <c r="EV29" s="76"/>
      <c r="EW29" s="76"/>
      <c r="EX29" s="76"/>
      <c r="EY29" s="74"/>
      <c r="EZ29" s="76"/>
      <c r="FA29" s="76"/>
      <c r="FB29" s="76"/>
      <c r="FC29" s="76"/>
      <c r="FD29" s="76"/>
      <c r="FE29" s="76"/>
      <c r="FF29" s="76"/>
      <c r="FG29" s="76"/>
      <c r="FH29" s="76"/>
      <c r="FI29" s="76"/>
      <c r="FJ29" s="76"/>
      <c r="FK29" s="76"/>
      <c r="FL29" s="76"/>
      <c r="FM29" s="76"/>
      <c r="FN29" s="76"/>
      <c r="FO29" s="76"/>
      <c r="FP29" s="76"/>
      <c r="FQ29" s="76"/>
      <c r="FR29" s="76"/>
      <c r="FS29" s="76"/>
      <c r="FT29" s="76"/>
      <c r="FU29" s="76"/>
      <c r="FV29" s="76"/>
      <c r="FW29" s="76"/>
      <c r="FX29" s="76"/>
      <c r="FY29" s="76"/>
      <c r="FZ29" s="76"/>
      <c r="GA29" s="76"/>
      <c r="GB29" s="76"/>
      <c r="GC29" s="76"/>
      <c r="GD29" s="76"/>
      <c r="GE29" s="76"/>
      <c r="GF29" s="76"/>
      <c r="GG29" s="76"/>
      <c r="GH29" s="76"/>
      <c r="GI29" s="76"/>
      <c r="GJ29" s="76"/>
      <c r="GK29" s="76"/>
      <c r="GL29" s="76"/>
      <c r="GM29" s="76"/>
      <c r="GN29" s="76"/>
      <c r="GO29" s="76"/>
      <c r="GP29" s="76"/>
      <c r="GQ29" s="76"/>
      <c r="GR29" s="76"/>
      <c r="GS29" s="76"/>
      <c r="GT29" s="76"/>
      <c r="GU29" s="76"/>
      <c r="GV29" s="76"/>
      <c r="GW29" s="76"/>
      <c r="GX29" s="76"/>
      <c r="GY29" s="76"/>
      <c r="GZ29" s="76"/>
      <c r="HA29" s="76"/>
      <c r="HB29" s="76"/>
      <c r="HC29" s="76"/>
      <c r="HD29" s="76"/>
      <c r="HE29" s="76"/>
      <c r="HF29" s="76"/>
      <c r="HG29" s="76"/>
      <c r="HH29" s="76"/>
      <c r="HI29" s="76"/>
      <c r="HJ29" s="76"/>
      <c r="HK29" s="76"/>
      <c r="HL29" s="76"/>
      <c r="HM29" s="76"/>
      <c r="HN29" s="76"/>
      <c r="HO29" s="74"/>
      <c r="HP29" s="76"/>
      <c r="HQ29" s="76"/>
      <c r="HR29" s="76"/>
      <c r="HS29" s="74"/>
      <c r="HT29" s="76"/>
      <c r="HU29" s="76"/>
      <c r="HV29" s="76"/>
      <c r="HW29" s="76"/>
      <c r="HX29" s="76"/>
      <c r="HY29" s="76"/>
      <c r="HZ29" s="76"/>
      <c r="IA29" s="76"/>
      <c r="IB29" s="76"/>
      <c r="IC29" s="76"/>
      <c r="ID29" s="76"/>
      <c r="IE29" s="77"/>
      <c r="IF29" s="76"/>
      <c r="IG29" s="76"/>
      <c r="IH29" s="76"/>
      <c r="II29" s="77"/>
      <c r="IJ29" s="76"/>
      <c r="IK29" s="76"/>
      <c r="IL29" s="76"/>
      <c r="IM29" s="77"/>
      <c r="IN29" s="76"/>
      <c r="IO29" s="76"/>
      <c r="IP29" s="76"/>
      <c r="IQ29" s="77"/>
      <c r="IR29" s="76"/>
      <c r="IS29" s="76"/>
      <c r="IT29" s="76"/>
      <c r="IU29" s="77"/>
      <c r="IV29" s="76"/>
      <c r="IW29" s="76"/>
      <c r="IX29" s="76"/>
      <c r="IY29" s="77"/>
      <c r="IZ29" s="76"/>
      <c r="JA29" s="76"/>
      <c r="JB29" s="76"/>
      <c r="JC29" s="77"/>
      <c r="JD29" s="76"/>
      <c r="JE29" s="76"/>
      <c r="JF29" s="76"/>
      <c r="JG29" s="77"/>
      <c r="JH29" s="76"/>
      <c r="JI29" s="76"/>
      <c r="JJ29" s="76"/>
      <c r="JK29" s="77"/>
      <c r="JL29" s="76"/>
      <c r="JM29" s="76"/>
      <c r="JN29" s="76"/>
      <c r="JO29" s="77"/>
      <c r="JP29" s="76"/>
      <c r="JQ29" s="76"/>
      <c r="JR29" s="76"/>
      <c r="JS29" s="77"/>
    </row>
    <row r="30" spans="1:279" s="5" customFormat="1" ht="31.5" x14ac:dyDescent="0.25">
      <c r="A30" s="258" t="s">
        <v>130</v>
      </c>
      <c r="B30" s="76">
        <f t="shared" si="40"/>
        <v>46532.5</v>
      </c>
      <c r="C30" s="76">
        <f t="shared" si="41"/>
        <v>71588.800000000003</v>
      </c>
      <c r="D30" s="76">
        <f t="shared" si="42"/>
        <v>71588.800000000003</v>
      </c>
      <c r="E30" s="76">
        <f t="shared" si="43"/>
        <v>0</v>
      </c>
      <c r="F30" s="76">
        <f t="shared" si="44"/>
        <v>11087.63948</v>
      </c>
      <c r="G30" s="72">
        <f t="shared" si="0"/>
        <v>15.487952696511185</v>
      </c>
      <c r="H30" s="72">
        <f>H31+H33+H37</f>
        <v>0</v>
      </c>
      <c r="I30" s="72">
        <f>I31+I33+I37</f>
        <v>0</v>
      </c>
      <c r="J30" s="72">
        <f>J31+J33+J37</f>
        <v>0</v>
      </c>
      <c r="K30" s="72">
        <f>K31+K33+K37</f>
        <v>0</v>
      </c>
      <c r="L30" s="72">
        <f t="shared" ref="L30" si="121">L31+L33+L37</f>
        <v>1139.5999999999999</v>
      </c>
      <c r="M30" s="72">
        <f t="shared" ref="M30:N30" si="122">M31+M33+M37</f>
        <v>1139.5999999999999</v>
      </c>
      <c r="N30" s="72">
        <f t="shared" si="122"/>
        <v>1139.5999999999999</v>
      </c>
      <c r="O30" s="71">
        <f>N30/M30*100</f>
        <v>100</v>
      </c>
      <c r="P30" s="72">
        <f>P31+P33+P37</f>
        <v>656</v>
      </c>
      <c r="Q30" s="72">
        <f>Q31+Q33+Q37</f>
        <v>656</v>
      </c>
      <c r="R30" s="72">
        <f>R31+R33+R37</f>
        <v>70</v>
      </c>
      <c r="S30" s="71">
        <f>R30/Q30*100</f>
        <v>10.670731707317072</v>
      </c>
      <c r="T30" s="72">
        <f>T31+T33+T37</f>
        <v>2511</v>
      </c>
      <c r="U30" s="72">
        <f>U31+U33+U37</f>
        <v>2511</v>
      </c>
      <c r="V30" s="72">
        <f>V31+V33+V37</f>
        <v>298.22952000000004</v>
      </c>
      <c r="W30" s="71">
        <f>V30/U30*100</f>
        <v>11.876922341696536</v>
      </c>
      <c r="X30" s="72">
        <f>X31+X33+X37</f>
        <v>252</v>
      </c>
      <c r="Y30" s="72">
        <f>Y31+Y33+Y37</f>
        <v>252</v>
      </c>
      <c r="Z30" s="72">
        <f>Z31+Z33+Z37</f>
        <v>50</v>
      </c>
      <c r="AA30" s="71">
        <f>Z30/Y30*100</f>
        <v>19.841269841269842</v>
      </c>
      <c r="AB30" s="72">
        <f>AB31+AB33+AB37</f>
        <v>0</v>
      </c>
      <c r="AC30" s="72">
        <f>AC31+AC33+AC37</f>
        <v>0</v>
      </c>
      <c r="AD30" s="72">
        <f>AD31+AD33+AD37</f>
        <v>0</v>
      </c>
      <c r="AE30" s="71"/>
      <c r="AF30" s="72">
        <f>AF31+AF33+AF37+AF35+AF34</f>
        <v>22781.9</v>
      </c>
      <c r="AG30" s="72">
        <f>AG31+AG33+AG37+AG35+AG34</f>
        <v>22781.9</v>
      </c>
      <c r="AH30" s="72">
        <f>AH31+AH33+AH37+AH35+AH34</f>
        <v>3986.2406099999998</v>
      </c>
      <c r="AI30" s="71">
        <f>AH30/AG30*100</f>
        <v>17.497401928724116</v>
      </c>
      <c r="AJ30" s="72">
        <f>AJ31+AJ33+AJ37+AJ35+AJ34</f>
        <v>800</v>
      </c>
      <c r="AK30" s="72">
        <f>AK31+AK33+AK37+AK35+AK34</f>
        <v>800</v>
      </c>
      <c r="AL30" s="72">
        <f>AL31+AL33+AL37+AL35+AL34</f>
        <v>0</v>
      </c>
      <c r="AM30" s="71">
        <f>AL30/AK30*100</f>
        <v>0</v>
      </c>
      <c r="AN30" s="72">
        <f t="shared" ref="AN30" si="123">AN31+AN33+AN37</f>
        <v>0</v>
      </c>
      <c r="AO30" s="72">
        <f t="shared" ref="AO30:AQ30" si="124">AO31+AO33+AO37</f>
        <v>0</v>
      </c>
      <c r="AP30" s="72">
        <f t="shared" si="124"/>
        <v>0</v>
      </c>
      <c r="AQ30" s="72">
        <f t="shared" si="124"/>
        <v>0</v>
      </c>
      <c r="AR30" s="72">
        <f>AR31+AR33+AR37+AR35+AR34</f>
        <v>500</v>
      </c>
      <c r="AS30" s="72">
        <f>AS31+AS33+AS37+AS35+AS34</f>
        <v>500</v>
      </c>
      <c r="AT30" s="72">
        <f>AT31+AT33+AT37+AT35+AT34</f>
        <v>500</v>
      </c>
      <c r="AU30" s="71">
        <f>AT30/AS30*100</f>
        <v>100</v>
      </c>
      <c r="AV30" s="72"/>
      <c r="AW30" s="72">
        <f>AW31+AW33+AW37+AW35+AW34</f>
        <v>0</v>
      </c>
      <c r="AX30" s="72">
        <f>AX31+AX33+AX37+AX35+AX34</f>
        <v>0</v>
      </c>
      <c r="AY30" s="71"/>
      <c r="AZ30" s="72"/>
      <c r="BA30" s="72"/>
      <c r="BB30" s="72"/>
      <c r="BC30" s="71"/>
      <c r="BD30" s="72">
        <f>BD31+BD33+BD37</f>
        <v>2190</v>
      </c>
      <c r="BE30" s="72">
        <f>BE31+BE33+BE37</f>
        <v>2190</v>
      </c>
      <c r="BF30" s="72">
        <f>BF31+BF33+BF37</f>
        <v>566.29899999999998</v>
      </c>
      <c r="BG30" s="71">
        <f>BF30/BE30*100</f>
        <v>25.858401826484016</v>
      </c>
      <c r="BH30" s="71"/>
      <c r="BI30" s="72">
        <f>BI31+BI33+BI37</f>
        <v>0</v>
      </c>
      <c r="BJ30" s="72">
        <f>BJ31+BJ33+BJ37</f>
        <v>0</v>
      </c>
      <c r="BK30" s="71"/>
      <c r="BL30" s="71"/>
      <c r="BM30" s="72">
        <f>BM31+BM33+BM37</f>
        <v>0</v>
      </c>
      <c r="BN30" s="72">
        <f>BN31+BN33+BN37</f>
        <v>0</v>
      </c>
      <c r="BO30" s="71"/>
      <c r="BP30" s="71"/>
      <c r="BQ30" s="72">
        <f>BQ31+BQ33+BQ37</f>
        <v>0</v>
      </c>
      <c r="BR30" s="72">
        <f>BR31+BR33+BR37</f>
        <v>0</v>
      </c>
      <c r="BS30" s="71"/>
      <c r="BT30" s="71"/>
      <c r="BU30" s="72">
        <f>BU31+BU33+BU37</f>
        <v>0</v>
      </c>
      <c r="BV30" s="72">
        <f>BV31+BV33+BV37</f>
        <v>0</v>
      </c>
      <c r="BW30" s="71"/>
      <c r="BX30" s="72">
        <f>BX31+BX33+BX37</f>
        <v>634.4</v>
      </c>
      <c r="BY30" s="72">
        <f>BY31+BY33+BY37</f>
        <v>634.4</v>
      </c>
      <c r="BZ30" s="72">
        <f>BZ31+BZ33+BZ37</f>
        <v>151.36018999999999</v>
      </c>
      <c r="CA30" s="71">
        <f>BZ30/BY30*100</f>
        <v>23.858794136191676</v>
      </c>
      <c r="CB30" s="71"/>
      <c r="CC30" s="72"/>
      <c r="CD30" s="72"/>
      <c r="CE30" s="71"/>
      <c r="CF30" s="72">
        <f>CF31+CF33+CF37</f>
        <v>250</v>
      </c>
      <c r="CG30" s="72">
        <f>CG31+CG33+CG37</f>
        <v>500</v>
      </c>
      <c r="CH30" s="72">
        <f>CH31+CH33+CH37</f>
        <v>244.88</v>
      </c>
      <c r="CI30" s="71">
        <f t="shared" si="60"/>
        <v>48.975999999999999</v>
      </c>
      <c r="CJ30" s="72">
        <f>CJ31+CJ33+CJ37</f>
        <v>0</v>
      </c>
      <c r="CK30" s="72">
        <f>CK31+CK33+CK37</f>
        <v>0</v>
      </c>
      <c r="CL30" s="72">
        <f>CL31+CL33+CL37</f>
        <v>0</v>
      </c>
      <c r="CM30" s="71"/>
      <c r="CN30" s="72">
        <f>CN31+CN33+CN37</f>
        <v>0</v>
      </c>
      <c r="CO30" s="72">
        <f>CO31+CO33+CO37</f>
        <v>0</v>
      </c>
      <c r="CP30" s="72">
        <f>CP31+CP33+CP37</f>
        <v>0</v>
      </c>
      <c r="CQ30" s="71"/>
      <c r="CR30" s="71"/>
      <c r="CS30" s="72">
        <f>CS31+CS33+CS37</f>
        <v>0</v>
      </c>
      <c r="CT30" s="72">
        <f>CT31+CT33+CT37</f>
        <v>0</v>
      </c>
      <c r="CU30" s="71"/>
      <c r="CV30" s="71"/>
      <c r="CW30" s="72">
        <f>CW31+CW33+CW37</f>
        <v>0</v>
      </c>
      <c r="CX30" s="72">
        <f>CX31+CX33+CX37</f>
        <v>0</v>
      </c>
      <c r="CY30" s="71"/>
      <c r="CZ30" s="72">
        <f>CZ31+CZ33+CZ37</f>
        <v>1000</v>
      </c>
      <c r="DA30" s="72">
        <f>DA31+DA33+DA37</f>
        <v>1000</v>
      </c>
      <c r="DB30" s="72">
        <f>DB31+DB33+DB37</f>
        <v>0</v>
      </c>
      <c r="DC30" s="71">
        <f>DB30/DA30*100</f>
        <v>0</v>
      </c>
      <c r="DD30" s="72">
        <f>DD31+DD33+DD37</f>
        <v>4363.5</v>
      </c>
      <c r="DE30" s="72">
        <f>DE31+DE33+DE37</f>
        <v>0</v>
      </c>
      <c r="DF30" s="72">
        <f>DF31+DF33+DF37</f>
        <v>0</v>
      </c>
      <c r="DG30" s="71"/>
      <c r="DH30" s="72">
        <f>DH31+DH33+DH37</f>
        <v>0</v>
      </c>
      <c r="DI30" s="72">
        <f>DI31+DI33+DI37</f>
        <v>0</v>
      </c>
      <c r="DJ30" s="72">
        <f>DJ31+DJ33+DJ37</f>
        <v>0</v>
      </c>
      <c r="DK30" s="71"/>
      <c r="DL30" s="72"/>
      <c r="DM30" s="72">
        <f>DM31+DM33+DM37</f>
        <v>0</v>
      </c>
      <c r="DN30" s="72">
        <f>DN31+DN33+DN37</f>
        <v>0</v>
      </c>
      <c r="DO30" s="71"/>
      <c r="DP30" s="72"/>
      <c r="DQ30" s="72">
        <f>DQ31+DQ33+DQ37</f>
        <v>0</v>
      </c>
      <c r="DR30" s="72">
        <f>DR31+DR33+DR37</f>
        <v>0</v>
      </c>
      <c r="DS30" s="71"/>
      <c r="DT30" s="72"/>
      <c r="DU30" s="72">
        <f>DU31+DU33+DU37</f>
        <v>0</v>
      </c>
      <c r="DV30" s="72">
        <f>DV31+DV33+DV37</f>
        <v>0</v>
      </c>
      <c r="DW30" s="71"/>
      <c r="DX30" s="72">
        <f>DX31+DX33+DX37</f>
        <v>1381.1</v>
      </c>
      <c r="DY30" s="72">
        <f>DY31+DY33+DY37</f>
        <v>1381.1</v>
      </c>
      <c r="DZ30" s="72">
        <f>DZ31+DZ33+DZ37</f>
        <v>215.16488000000001</v>
      </c>
      <c r="EA30" s="71">
        <f t="shared" si="88"/>
        <v>15.579239736441968</v>
      </c>
      <c r="EB30" s="72"/>
      <c r="EC30" s="72"/>
      <c r="ED30" s="72"/>
      <c r="EE30" s="71"/>
      <c r="EF30" s="72"/>
      <c r="EG30" s="72">
        <f>EG31+EG33+EG37</f>
        <v>0</v>
      </c>
      <c r="EH30" s="72">
        <f>EH31+EH33+EH37</f>
        <v>0</v>
      </c>
      <c r="EI30" s="71"/>
      <c r="EJ30" s="72"/>
      <c r="EK30" s="72">
        <f>EK31+EK33+EK37</f>
        <v>0</v>
      </c>
      <c r="EL30" s="72">
        <f>EL31+EL33+EL37</f>
        <v>0</v>
      </c>
      <c r="EM30" s="71"/>
      <c r="EN30" s="72"/>
      <c r="EO30" s="72">
        <f>EO31+EO33+EO37</f>
        <v>0</v>
      </c>
      <c r="EP30" s="72">
        <f>EP31+EP33+EP37</f>
        <v>0</v>
      </c>
      <c r="EQ30" s="71"/>
      <c r="ER30" s="72">
        <f>ER31+ER33+ER37</f>
        <v>1249.9000000000001</v>
      </c>
      <c r="ES30" s="72">
        <f>ES31+ES33+ES37</f>
        <v>1249.9000000000001</v>
      </c>
      <c r="ET30" s="72">
        <f>ET31+ET33+ET37</f>
        <v>308.31599999999997</v>
      </c>
      <c r="EU30" s="71">
        <f t="shared" ref="EU30:EU126" si="125">ET30/ES30*100</f>
        <v>24.667253380270417</v>
      </c>
      <c r="EV30" s="72"/>
      <c r="EW30" s="72">
        <f>SUM(EW31:EW37)</f>
        <v>0</v>
      </c>
      <c r="EX30" s="72">
        <f>SUM(EX31:EX37)</f>
        <v>0</v>
      </c>
      <c r="EY30" s="71"/>
      <c r="EZ30" s="72"/>
      <c r="FA30" s="72">
        <f t="shared" ref="FA30:FB30" si="126">FA31+FA33+FA37</f>
        <v>0</v>
      </c>
      <c r="FB30" s="72">
        <f t="shared" si="126"/>
        <v>0</v>
      </c>
      <c r="FC30" s="71"/>
      <c r="FD30" s="72"/>
      <c r="FE30" s="72">
        <f t="shared" ref="FE30:FF30" si="127">FE31+FE33+FE37</f>
        <v>0</v>
      </c>
      <c r="FF30" s="72">
        <f t="shared" si="127"/>
        <v>0</v>
      </c>
      <c r="FG30" s="71"/>
      <c r="FH30" s="72"/>
      <c r="FI30" s="72">
        <f t="shared" ref="FI30:FJ30" si="128">FI31+FI33+FI37</f>
        <v>0</v>
      </c>
      <c r="FJ30" s="72">
        <f t="shared" si="128"/>
        <v>0</v>
      </c>
      <c r="FK30" s="71"/>
      <c r="FL30" s="72"/>
      <c r="FM30" s="72">
        <f t="shared" ref="FM30:FN30" si="129">FM31+FM33+FM37</f>
        <v>0</v>
      </c>
      <c r="FN30" s="72">
        <f t="shared" si="129"/>
        <v>0</v>
      </c>
      <c r="FO30" s="71"/>
      <c r="FP30" s="72">
        <f t="shared" ref="FP30" si="130">FP31+FP33+FP37</f>
        <v>182.7</v>
      </c>
      <c r="FQ30" s="72">
        <f t="shared" ref="FQ30:FR30" si="131">FQ31+FQ33+FQ37</f>
        <v>182.7</v>
      </c>
      <c r="FR30" s="72">
        <f t="shared" si="131"/>
        <v>0</v>
      </c>
      <c r="FS30" s="71">
        <f>FR30/FQ30*100</f>
        <v>0</v>
      </c>
      <c r="FT30" s="72"/>
      <c r="FU30" s="72">
        <f t="shared" ref="FU30:FV30" si="132">FU31+FU33+FU37</f>
        <v>0</v>
      </c>
      <c r="FV30" s="72">
        <f t="shared" si="132"/>
        <v>0</v>
      </c>
      <c r="FW30" s="71"/>
      <c r="FX30" s="72"/>
      <c r="FY30" s="72">
        <f t="shared" ref="FY30:FZ30" si="133">FY31+FY33+FY37</f>
        <v>0</v>
      </c>
      <c r="FZ30" s="72">
        <f t="shared" si="133"/>
        <v>0</v>
      </c>
      <c r="GA30" s="71"/>
      <c r="GB30" s="72"/>
      <c r="GC30" s="72">
        <f t="shared" ref="GC30:GD30" si="134">GC31+GC33+GC37</f>
        <v>0</v>
      </c>
      <c r="GD30" s="72">
        <f t="shared" si="134"/>
        <v>0</v>
      </c>
      <c r="GE30" s="71"/>
      <c r="GF30" s="72"/>
      <c r="GG30" s="72">
        <f t="shared" ref="GG30:GH30" si="135">GG31+GG33+GG37</f>
        <v>0</v>
      </c>
      <c r="GH30" s="72">
        <f t="shared" si="135"/>
        <v>0</v>
      </c>
      <c r="GI30" s="71"/>
      <c r="GJ30" s="72"/>
      <c r="GK30" s="72">
        <f t="shared" ref="GK30:GL30" si="136">GK31+GK33+GK37</f>
        <v>0</v>
      </c>
      <c r="GL30" s="72">
        <f t="shared" si="136"/>
        <v>0</v>
      </c>
      <c r="GM30" s="71"/>
      <c r="GN30" s="72"/>
      <c r="GO30" s="72">
        <f t="shared" ref="GO30:GP30" si="137">GO31+GO33+GO37</f>
        <v>0</v>
      </c>
      <c r="GP30" s="72">
        <f t="shared" si="137"/>
        <v>0</v>
      </c>
      <c r="GQ30" s="71"/>
      <c r="GR30" s="72"/>
      <c r="GS30" s="72">
        <f t="shared" ref="GS30:GT30" si="138">GS31+GS33+GS37</f>
        <v>0</v>
      </c>
      <c r="GT30" s="72">
        <f t="shared" si="138"/>
        <v>0</v>
      </c>
      <c r="GU30" s="71"/>
      <c r="GV30" s="72"/>
      <c r="GW30" s="72">
        <f t="shared" ref="GW30:GX30" si="139">GW31+GW33+GW37</f>
        <v>0</v>
      </c>
      <c r="GX30" s="72">
        <f t="shared" si="139"/>
        <v>0</v>
      </c>
      <c r="GY30" s="71"/>
      <c r="GZ30" s="72"/>
      <c r="HA30" s="72">
        <f t="shared" ref="HA30:HB30" si="140">HA31+HA33+HA37</f>
        <v>0</v>
      </c>
      <c r="HB30" s="72">
        <f t="shared" si="140"/>
        <v>0</v>
      </c>
      <c r="HC30" s="71"/>
      <c r="HD30" s="72"/>
      <c r="HE30" s="72">
        <f t="shared" ref="HE30:HF30" si="141">HE31+HE33+HE37</f>
        <v>0</v>
      </c>
      <c r="HF30" s="72">
        <f t="shared" si="141"/>
        <v>0</v>
      </c>
      <c r="HG30" s="71"/>
      <c r="HH30" s="72"/>
      <c r="HI30" s="72">
        <f t="shared" ref="HI30:HJ30" si="142">HI31+HI33+HI37</f>
        <v>0</v>
      </c>
      <c r="HJ30" s="72">
        <f t="shared" si="142"/>
        <v>0</v>
      </c>
      <c r="HK30" s="71"/>
      <c r="HL30" s="72"/>
      <c r="HM30" s="72"/>
      <c r="HN30" s="72"/>
      <c r="HO30" s="71"/>
      <c r="HP30" s="72"/>
      <c r="HQ30" s="72"/>
      <c r="HR30" s="72"/>
      <c r="HS30" s="71"/>
      <c r="HT30" s="72">
        <f>SUM(HT31:HT41)</f>
        <v>6640.4</v>
      </c>
      <c r="HU30" s="72">
        <f>SUM(HU31:HU41)</f>
        <v>6640.4</v>
      </c>
      <c r="HV30" s="72">
        <f t="shared" ref="HV30" si="143">HV31+HV33+HV37</f>
        <v>0</v>
      </c>
      <c r="HW30" s="71"/>
      <c r="HX30" s="72"/>
      <c r="HY30" s="72">
        <f>SUM(HY31:HY41)</f>
        <v>2700</v>
      </c>
      <c r="HZ30" s="72">
        <f>SUM(HZ31:HZ41)</f>
        <v>464.19453000000004</v>
      </c>
      <c r="IA30" s="76">
        <f t="shared" ref="IA30:IA40" si="144">HZ30/HY30*100</f>
        <v>17.192390000000003</v>
      </c>
      <c r="IB30" s="72"/>
      <c r="IC30" s="72">
        <f>SUM(IC31:IC41)</f>
        <v>22301.7</v>
      </c>
      <c r="ID30" s="72">
        <f>SUM(ID31:ID41)</f>
        <v>3093.35475</v>
      </c>
      <c r="IE30" s="76">
        <f t="shared" si="116"/>
        <v>13.870488572620024</v>
      </c>
      <c r="IF30" s="72"/>
      <c r="IG30" s="72"/>
      <c r="IH30" s="72"/>
      <c r="II30" s="76"/>
      <c r="IJ30" s="72"/>
      <c r="IK30" s="72"/>
      <c r="IL30" s="72"/>
      <c r="IM30" s="76"/>
      <c r="IN30" s="72"/>
      <c r="IO30" s="72"/>
      <c r="IP30" s="72"/>
      <c r="IQ30" s="76"/>
      <c r="IR30" s="72"/>
      <c r="IS30" s="72"/>
      <c r="IT30" s="72"/>
      <c r="IU30" s="76"/>
      <c r="IV30" s="72"/>
      <c r="IW30" s="72"/>
      <c r="IX30" s="72"/>
      <c r="IY30" s="76"/>
      <c r="IZ30" s="72"/>
      <c r="JA30" s="72">
        <f>SUM(JA31:JA41)</f>
        <v>4168.1000000000004</v>
      </c>
      <c r="JB30" s="72">
        <f>SUM(JB31:JB41)</f>
        <v>0</v>
      </c>
      <c r="JC30" s="76">
        <f t="shared" ref="JC30:JC31" si="145">JB30/JA30*100</f>
        <v>0</v>
      </c>
      <c r="JD30" s="72"/>
      <c r="JE30" s="72"/>
      <c r="JF30" s="72"/>
      <c r="JG30" s="76"/>
      <c r="JH30" s="72"/>
      <c r="JI30" s="72">
        <f>SUM(JI31:JI41)</f>
        <v>0</v>
      </c>
      <c r="JJ30" s="72">
        <f>SUM(JJ31:JJ41)</f>
        <v>0</v>
      </c>
      <c r="JK30" s="76"/>
      <c r="JL30" s="72"/>
      <c r="JM30" s="72">
        <f>SUM(JM31:JM41)</f>
        <v>0</v>
      </c>
      <c r="JN30" s="72">
        <f>SUM(JN31:JN41)</f>
        <v>0</v>
      </c>
      <c r="JO30" s="76"/>
      <c r="JP30" s="72"/>
      <c r="JQ30" s="72"/>
      <c r="JR30" s="72"/>
      <c r="JS30" s="76"/>
    </row>
    <row r="31" spans="1:279" ht="31.5" customHeight="1" x14ac:dyDescent="0.25">
      <c r="A31" s="115" t="s">
        <v>129</v>
      </c>
      <c r="B31" s="77">
        <f t="shared" si="40"/>
        <v>39392.1</v>
      </c>
      <c r="C31" s="77">
        <f t="shared" si="41"/>
        <v>61748.4</v>
      </c>
      <c r="D31" s="77">
        <f t="shared" si="42"/>
        <v>61748.4</v>
      </c>
      <c r="E31" s="77">
        <f t="shared" si="43"/>
        <v>0</v>
      </c>
      <c r="F31" s="77">
        <f t="shared" si="44"/>
        <v>10123.444950000001</v>
      </c>
      <c r="G31" s="73">
        <f t="shared" si="0"/>
        <v>16.394667635112814</v>
      </c>
      <c r="H31" s="73"/>
      <c r="I31" s="73"/>
      <c r="J31" s="73"/>
      <c r="K31" s="73"/>
      <c r="L31" s="73">
        <v>1139.5999999999999</v>
      </c>
      <c r="M31" s="73">
        <v>1139.5999999999999</v>
      </c>
      <c r="N31" s="73">
        <v>1139.5999999999999</v>
      </c>
      <c r="O31" s="74">
        <f>N31/M31*100</f>
        <v>100</v>
      </c>
      <c r="P31" s="301">
        <v>656</v>
      </c>
      <c r="Q31" s="265">
        <v>656</v>
      </c>
      <c r="R31" s="301">
        <v>70</v>
      </c>
      <c r="S31" s="74">
        <f>R31/Q31*100</f>
        <v>10.670731707317072</v>
      </c>
      <c r="T31" s="340">
        <v>2511</v>
      </c>
      <c r="U31" s="305">
        <v>2511</v>
      </c>
      <c r="V31" s="305">
        <v>298.22952000000004</v>
      </c>
      <c r="W31" s="74">
        <f>V31/U31*100</f>
        <v>11.876922341696536</v>
      </c>
      <c r="X31" s="341">
        <v>252</v>
      </c>
      <c r="Y31" s="341">
        <v>252</v>
      </c>
      <c r="Z31" s="341">
        <v>50</v>
      </c>
      <c r="AA31" s="74">
        <f>Z31/Y31*100</f>
        <v>19.841269841269842</v>
      </c>
      <c r="AB31" s="341"/>
      <c r="AC31" s="341"/>
      <c r="AD31" s="341"/>
      <c r="AE31" s="74"/>
      <c r="AF31" s="341">
        <v>22781.9</v>
      </c>
      <c r="AG31" s="341">
        <v>22781.9</v>
      </c>
      <c r="AH31" s="341">
        <v>3986.2406099999998</v>
      </c>
      <c r="AI31" s="74">
        <f t="shared" ref="AI31" si="146">AH31/AG31*100</f>
        <v>17.497401928724116</v>
      </c>
      <c r="AJ31" s="341">
        <v>800</v>
      </c>
      <c r="AK31" s="341">
        <v>800</v>
      </c>
      <c r="AL31" s="341">
        <v>0</v>
      </c>
      <c r="AM31" s="74">
        <f t="shared" ref="AM31" si="147">AL31/AK31*100</f>
        <v>0</v>
      </c>
      <c r="AN31" s="73"/>
      <c r="AO31" s="73"/>
      <c r="AP31" s="73"/>
      <c r="AQ31" s="74"/>
      <c r="AR31" s="341"/>
      <c r="AS31" s="341"/>
      <c r="AT31" s="341"/>
      <c r="AU31" s="74"/>
      <c r="AV31" s="341"/>
      <c r="AW31" s="341"/>
      <c r="AX31" s="341"/>
      <c r="AY31" s="74"/>
      <c r="AZ31" s="341"/>
      <c r="BA31" s="341"/>
      <c r="BB31" s="341"/>
      <c r="BC31" s="74"/>
      <c r="BD31" s="341">
        <v>2190</v>
      </c>
      <c r="BE31" s="341">
        <v>2190</v>
      </c>
      <c r="BF31" s="341">
        <v>566.29899999999998</v>
      </c>
      <c r="BG31" s="74">
        <f>BF31/BE31*100</f>
        <v>25.858401826484016</v>
      </c>
      <c r="BH31" s="74"/>
      <c r="BI31" s="341"/>
      <c r="BJ31" s="341"/>
      <c r="BK31" s="74"/>
      <c r="BL31" s="74"/>
      <c r="BM31" s="341"/>
      <c r="BN31" s="341"/>
      <c r="BO31" s="74"/>
      <c r="BP31" s="74"/>
      <c r="BQ31" s="341"/>
      <c r="BR31" s="341"/>
      <c r="BS31" s="74"/>
      <c r="BT31" s="74"/>
      <c r="BU31" s="341"/>
      <c r="BV31" s="341"/>
      <c r="BW31" s="74"/>
      <c r="BX31" s="341">
        <v>634.4</v>
      </c>
      <c r="BY31" s="341">
        <v>634.4</v>
      </c>
      <c r="BZ31" s="341">
        <v>151.36018999999999</v>
      </c>
      <c r="CA31" s="74">
        <f>BZ31/BY31*100</f>
        <v>23.858794136191676</v>
      </c>
      <c r="CB31" s="74"/>
      <c r="CC31" s="341"/>
      <c r="CD31" s="341"/>
      <c r="CE31" s="74"/>
      <c r="CF31" s="341">
        <v>250</v>
      </c>
      <c r="CG31" s="341">
        <v>500</v>
      </c>
      <c r="CH31" s="341">
        <v>244.88</v>
      </c>
      <c r="CI31" s="74">
        <f t="shared" si="60"/>
        <v>48.975999999999999</v>
      </c>
      <c r="CJ31" s="341"/>
      <c r="CK31" s="341"/>
      <c r="CL31" s="341">
        <v>0</v>
      </c>
      <c r="CM31" s="74"/>
      <c r="CN31" s="341"/>
      <c r="CO31" s="341"/>
      <c r="CP31" s="341">
        <v>0</v>
      </c>
      <c r="CQ31" s="74"/>
      <c r="CR31" s="74"/>
      <c r="CS31" s="341"/>
      <c r="CT31" s="341"/>
      <c r="CU31" s="74"/>
      <c r="CV31" s="74"/>
      <c r="CW31" s="341"/>
      <c r="CX31" s="341"/>
      <c r="CY31" s="74"/>
      <c r="CZ31" s="341">
        <v>1000</v>
      </c>
      <c r="DA31" s="341">
        <v>1000</v>
      </c>
      <c r="DB31" s="341">
        <v>0</v>
      </c>
      <c r="DC31" s="74">
        <f>DB31/DA31*100</f>
        <v>0</v>
      </c>
      <c r="DD31" s="341">
        <v>4363.5</v>
      </c>
      <c r="DE31" s="341"/>
      <c r="DF31" s="341"/>
      <c r="DG31" s="74"/>
      <c r="DH31" s="341"/>
      <c r="DI31" s="341"/>
      <c r="DJ31" s="341"/>
      <c r="DK31" s="74"/>
      <c r="DL31" s="341"/>
      <c r="DM31" s="341"/>
      <c r="DN31" s="341"/>
      <c r="DO31" s="74"/>
      <c r="DP31" s="341"/>
      <c r="DQ31" s="341"/>
      <c r="DR31" s="341"/>
      <c r="DS31" s="74"/>
      <c r="DT31" s="341"/>
      <c r="DU31" s="341"/>
      <c r="DV31" s="341"/>
      <c r="DW31" s="74"/>
      <c r="DX31" s="341">
        <v>1381.1</v>
      </c>
      <c r="DY31" s="341">
        <v>1381.1</v>
      </c>
      <c r="DZ31" s="341">
        <v>215.16488000000001</v>
      </c>
      <c r="EA31" s="74">
        <f t="shared" si="88"/>
        <v>15.579239736441968</v>
      </c>
      <c r="EB31" s="341"/>
      <c r="EC31" s="341"/>
      <c r="ED31" s="341"/>
      <c r="EE31" s="74"/>
      <c r="EF31" s="341"/>
      <c r="EG31" s="341"/>
      <c r="EH31" s="341"/>
      <c r="EI31" s="74"/>
      <c r="EJ31" s="341"/>
      <c r="EK31" s="341"/>
      <c r="EL31" s="341"/>
      <c r="EM31" s="74"/>
      <c r="EN31" s="341"/>
      <c r="EO31" s="341"/>
      <c r="EP31" s="341"/>
      <c r="EQ31" s="74"/>
      <c r="ER31" s="341">
        <v>1249.9000000000001</v>
      </c>
      <c r="ES31" s="341">
        <v>1249.9000000000001</v>
      </c>
      <c r="ET31" s="341">
        <v>308.31599999999997</v>
      </c>
      <c r="EU31" s="74">
        <f t="shared" si="125"/>
        <v>24.667253380270417</v>
      </c>
      <c r="EV31" s="341"/>
      <c r="EW31" s="341"/>
      <c r="EX31" s="341"/>
      <c r="EY31" s="74"/>
      <c r="EZ31" s="73"/>
      <c r="FA31" s="73"/>
      <c r="FB31" s="73"/>
      <c r="FC31" s="74"/>
      <c r="FD31" s="73"/>
      <c r="FE31" s="73"/>
      <c r="FF31" s="73"/>
      <c r="FG31" s="74"/>
      <c r="FH31" s="73"/>
      <c r="FI31" s="73"/>
      <c r="FJ31" s="73"/>
      <c r="FK31" s="74"/>
      <c r="FL31" s="73"/>
      <c r="FM31" s="73"/>
      <c r="FN31" s="73"/>
      <c r="FO31" s="74"/>
      <c r="FP31" s="73">
        <v>182.7</v>
      </c>
      <c r="FQ31" s="73">
        <v>182.7</v>
      </c>
      <c r="FR31" s="73">
        <v>0</v>
      </c>
      <c r="FS31" s="74">
        <f>FR31/FQ31*100</f>
        <v>0</v>
      </c>
      <c r="FT31" s="73"/>
      <c r="FU31" s="73"/>
      <c r="FV31" s="73">
        <v>0</v>
      </c>
      <c r="FW31" s="74"/>
      <c r="FX31" s="73"/>
      <c r="FY31" s="73"/>
      <c r="FZ31" s="73">
        <v>0</v>
      </c>
      <c r="GA31" s="74"/>
      <c r="GB31" s="73"/>
      <c r="GC31" s="73"/>
      <c r="GD31" s="73">
        <v>0</v>
      </c>
      <c r="GE31" s="74"/>
      <c r="GF31" s="73"/>
      <c r="GG31" s="73"/>
      <c r="GH31" s="73">
        <v>0</v>
      </c>
      <c r="GI31" s="74"/>
      <c r="GJ31" s="73"/>
      <c r="GK31" s="73"/>
      <c r="GL31" s="73">
        <v>0</v>
      </c>
      <c r="GM31" s="74"/>
      <c r="GN31" s="73"/>
      <c r="GO31" s="73"/>
      <c r="GP31" s="73">
        <v>0</v>
      </c>
      <c r="GQ31" s="74"/>
      <c r="GR31" s="73"/>
      <c r="GS31" s="73"/>
      <c r="GT31" s="73">
        <v>0</v>
      </c>
      <c r="GU31" s="74"/>
      <c r="GV31" s="73"/>
      <c r="GW31" s="73"/>
      <c r="GX31" s="73">
        <v>0</v>
      </c>
      <c r="GY31" s="74"/>
      <c r="GZ31" s="73"/>
      <c r="HA31" s="73"/>
      <c r="HB31" s="73">
        <v>0</v>
      </c>
      <c r="HC31" s="74"/>
      <c r="HD31" s="73"/>
      <c r="HE31" s="73"/>
      <c r="HF31" s="73">
        <v>0</v>
      </c>
      <c r="HG31" s="74"/>
      <c r="HH31" s="73"/>
      <c r="HI31" s="73"/>
      <c r="HJ31" s="73">
        <v>0</v>
      </c>
      <c r="HK31" s="74"/>
      <c r="HL31" s="341"/>
      <c r="HM31" s="341"/>
      <c r="HN31" s="341"/>
      <c r="HO31" s="74"/>
      <c r="HP31" s="341"/>
      <c r="HQ31" s="341"/>
      <c r="HR31" s="341"/>
      <c r="HS31" s="74"/>
      <c r="HT31" s="73"/>
      <c r="HU31" s="73"/>
      <c r="HV31" s="73"/>
      <c r="HW31" s="74"/>
      <c r="HX31" s="73"/>
      <c r="HY31" s="73"/>
      <c r="HZ31" s="73"/>
      <c r="IA31" s="77"/>
      <c r="IB31" s="73"/>
      <c r="IC31" s="73">
        <v>22301.7</v>
      </c>
      <c r="ID31" s="73">
        <v>3093.35475</v>
      </c>
      <c r="IE31" s="77">
        <f t="shared" si="116"/>
        <v>13.870488572620024</v>
      </c>
      <c r="IF31" s="73"/>
      <c r="IG31" s="73"/>
      <c r="IH31" s="73"/>
      <c r="II31" s="77"/>
      <c r="IJ31" s="73"/>
      <c r="IK31" s="73"/>
      <c r="IL31" s="73"/>
      <c r="IM31" s="77"/>
      <c r="IN31" s="73"/>
      <c r="IO31" s="73"/>
      <c r="IP31" s="73"/>
      <c r="IQ31" s="77"/>
      <c r="IR31" s="73"/>
      <c r="IS31" s="73"/>
      <c r="IT31" s="73"/>
      <c r="IU31" s="77"/>
      <c r="IV31" s="73"/>
      <c r="IW31" s="73"/>
      <c r="IX31" s="73"/>
      <c r="IY31" s="77"/>
      <c r="IZ31" s="73"/>
      <c r="JA31" s="73">
        <v>4168.1000000000004</v>
      </c>
      <c r="JB31" s="73">
        <v>0</v>
      </c>
      <c r="JC31" s="77">
        <f t="shared" si="145"/>
        <v>0</v>
      </c>
      <c r="JD31" s="73"/>
      <c r="JE31" s="73"/>
      <c r="JF31" s="73"/>
      <c r="JG31" s="77"/>
      <c r="JH31" s="73"/>
      <c r="JI31" s="73"/>
      <c r="JJ31" s="73">
        <v>0</v>
      </c>
      <c r="JK31" s="77"/>
      <c r="JL31" s="73"/>
      <c r="JM31" s="73"/>
      <c r="JN31" s="73"/>
      <c r="JO31" s="77"/>
      <c r="JP31" s="73"/>
      <c r="JQ31" s="73"/>
      <c r="JR31" s="73"/>
      <c r="JS31" s="77"/>
    </row>
    <row r="32" spans="1:279" ht="21.75" customHeight="1" x14ac:dyDescent="0.25">
      <c r="A32" s="15" t="s">
        <v>293</v>
      </c>
      <c r="B32" s="77">
        <f t="shared" si="40"/>
        <v>1360.4</v>
      </c>
      <c r="C32" s="77">
        <f t="shared" si="41"/>
        <v>1678.3000000000002</v>
      </c>
      <c r="D32" s="77">
        <f t="shared" si="42"/>
        <v>1678.3000000000002</v>
      </c>
      <c r="E32" s="77">
        <f t="shared" si="43"/>
        <v>0</v>
      </c>
      <c r="F32" s="77">
        <f t="shared" si="44"/>
        <v>51.891500000000001</v>
      </c>
      <c r="G32" s="73">
        <f t="shared" si="0"/>
        <v>3.0919084788178512</v>
      </c>
      <c r="H32" s="73"/>
      <c r="I32" s="73"/>
      <c r="J32" s="73"/>
      <c r="K32" s="73"/>
      <c r="L32" s="73"/>
      <c r="M32" s="73"/>
      <c r="N32" s="73"/>
      <c r="O32" s="74"/>
      <c r="P32" s="163"/>
      <c r="Q32" s="163"/>
      <c r="R32" s="341"/>
      <c r="S32" s="74"/>
      <c r="T32" s="340"/>
      <c r="U32" s="163"/>
      <c r="V32" s="163"/>
      <c r="W32" s="74"/>
      <c r="X32" s="341"/>
      <c r="Y32" s="341"/>
      <c r="Z32" s="341"/>
      <c r="AA32" s="74"/>
      <c r="AB32" s="341"/>
      <c r="AC32" s="341"/>
      <c r="AD32" s="341"/>
      <c r="AE32" s="74"/>
      <c r="AF32" s="341"/>
      <c r="AG32" s="341"/>
      <c r="AH32" s="341"/>
      <c r="AI32" s="74"/>
      <c r="AJ32" s="341"/>
      <c r="AK32" s="341"/>
      <c r="AL32" s="341"/>
      <c r="AM32" s="74"/>
      <c r="AN32" s="73"/>
      <c r="AO32" s="73"/>
      <c r="AP32" s="73"/>
      <c r="AQ32" s="74"/>
      <c r="AR32" s="341"/>
      <c r="AS32" s="341"/>
      <c r="AT32" s="341"/>
      <c r="AU32" s="74"/>
      <c r="AV32" s="341"/>
      <c r="AW32" s="341"/>
      <c r="AX32" s="341"/>
      <c r="AY32" s="74"/>
      <c r="AZ32" s="341"/>
      <c r="BA32" s="341"/>
      <c r="BB32" s="341"/>
      <c r="BC32" s="74"/>
      <c r="BD32" s="341"/>
      <c r="BE32" s="341"/>
      <c r="BF32" s="341"/>
      <c r="BG32" s="74"/>
      <c r="BH32" s="74"/>
      <c r="BI32" s="341"/>
      <c r="BJ32" s="341"/>
      <c r="BK32" s="74"/>
      <c r="BL32" s="74"/>
      <c r="BM32" s="341"/>
      <c r="BN32" s="341"/>
      <c r="BO32" s="74"/>
      <c r="BP32" s="74"/>
      <c r="BQ32" s="341"/>
      <c r="BR32" s="341"/>
      <c r="BS32" s="74"/>
      <c r="BT32" s="74"/>
      <c r="BU32" s="341"/>
      <c r="BV32" s="341"/>
      <c r="BW32" s="74"/>
      <c r="BX32" s="341"/>
      <c r="BY32" s="341"/>
      <c r="BZ32" s="341"/>
      <c r="CA32" s="74"/>
      <c r="CB32" s="74"/>
      <c r="CC32" s="341"/>
      <c r="CD32" s="341"/>
      <c r="CE32" s="74"/>
      <c r="CF32" s="341"/>
      <c r="CG32" s="341"/>
      <c r="CH32" s="341"/>
      <c r="CI32" s="74"/>
      <c r="CJ32" s="341"/>
      <c r="CK32" s="341"/>
      <c r="CL32" s="341"/>
      <c r="CM32" s="74"/>
      <c r="CN32" s="341"/>
      <c r="CO32" s="341"/>
      <c r="CP32" s="341"/>
      <c r="CQ32" s="74"/>
      <c r="CR32" s="74"/>
      <c r="CS32" s="341"/>
      <c r="CT32" s="341"/>
      <c r="CU32" s="74"/>
      <c r="CV32" s="74"/>
      <c r="CW32" s="341"/>
      <c r="CX32" s="341"/>
      <c r="CY32" s="74"/>
      <c r="CZ32" s="341"/>
      <c r="DA32" s="341"/>
      <c r="DB32" s="341"/>
      <c r="DC32" s="74"/>
      <c r="DD32" s="341"/>
      <c r="DE32" s="341"/>
      <c r="DF32" s="341"/>
      <c r="DG32" s="74"/>
      <c r="DH32" s="341"/>
      <c r="DI32" s="341"/>
      <c r="DJ32" s="341"/>
      <c r="DK32" s="74"/>
      <c r="DL32" s="341"/>
      <c r="DM32" s="341"/>
      <c r="DN32" s="341"/>
      <c r="DO32" s="74"/>
      <c r="DP32" s="341"/>
      <c r="DQ32" s="341"/>
      <c r="DR32" s="341"/>
      <c r="DS32" s="74"/>
      <c r="DT32" s="341"/>
      <c r="DU32" s="341"/>
      <c r="DV32" s="341"/>
      <c r="DW32" s="74"/>
      <c r="DX32" s="341"/>
      <c r="DY32" s="341"/>
      <c r="DZ32" s="341"/>
      <c r="EA32" s="74"/>
      <c r="EB32" s="341"/>
      <c r="EC32" s="341"/>
      <c r="ED32" s="341"/>
      <c r="EE32" s="74"/>
      <c r="EF32" s="341"/>
      <c r="EG32" s="341"/>
      <c r="EH32" s="341"/>
      <c r="EI32" s="74"/>
      <c r="EJ32" s="341"/>
      <c r="EK32" s="341"/>
      <c r="EL32" s="341"/>
      <c r="EM32" s="74"/>
      <c r="EN32" s="341"/>
      <c r="EO32" s="341"/>
      <c r="EP32" s="341"/>
      <c r="EQ32" s="74"/>
      <c r="ER32" s="341"/>
      <c r="ES32" s="341"/>
      <c r="ET32" s="341"/>
      <c r="EU32" s="74"/>
      <c r="EV32" s="341"/>
      <c r="EW32" s="341"/>
      <c r="EX32" s="341"/>
      <c r="EY32" s="74"/>
      <c r="EZ32" s="73"/>
      <c r="FA32" s="73"/>
      <c r="FB32" s="73"/>
      <c r="FC32" s="74"/>
      <c r="FD32" s="73"/>
      <c r="FE32" s="73"/>
      <c r="FF32" s="73"/>
      <c r="FG32" s="74"/>
      <c r="FH32" s="73"/>
      <c r="FI32" s="73"/>
      <c r="FJ32" s="73"/>
      <c r="FK32" s="74"/>
      <c r="FL32" s="73"/>
      <c r="FM32" s="73"/>
      <c r="FN32" s="73"/>
      <c r="FO32" s="74"/>
      <c r="FP32" s="73"/>
      <c r="FQ32" s="73"/>
      <c r="FR32" s="73"/>
      <c r="FS32" s="74"/>
      <c r="FT32" s="73"/>
      <c r="FU32" s="73"/>
      <c r="FV32" s="73"/>
      <c r="FW32" s="74"/>
      <c r="FX32" s="73"/>
      <c r="FY32" s="73"/>
      <c r="FZ32" s="73"/>
      <c r="GA32" s="74"/>
      <c r="GB32" s="73"/>
      <c r="GC32" s="73"/>
      <c r="GD32" s="73"/>
      <c r="GE32" s="74"/>
      <c r="GF32" s="73"/>
      <c r="GG32" s="73"/>
      <c r="GH32" s="73"/>
      <c r="GI32" s="74"/>
      <c r="GJ32" s="73"/>
      <c r="GK32" s="73"/>
      <c r="GL32" s="73"/>
      <c r="GM32" s="74"/>
      <c r="GN32" s="73"/>
      <c r="GO32" s="73"/>
      <c r="GP32" s="73"/>
      <c r="GQ32" s="74"/>
      <c r="GR32" s="73"/>
      <c r="GS32" s="73"/>
      <c r="GT32" s="73"/>
      <c r="GU32" s="74"/>
      <c r="GV32" s="73"/>
      <c r="GW32" s="73"/>
      <c r="GX32" s="73"/>
      <c r="GY32" s="74"/>
      <c r="GZ32" s="73"/>
      <c r="HA32" s="73"/>
      <c r="HB32" s="73"/>
      <c r="HC32" s="74"/>
      <c r="HD32" s="73"/>
      <c r="HE32" s="73"/>
      <c r="HF32" s="73"/>
      <c r="HG32" s="74"/>
      <c r="HH32" s="73"/>
      <c r="HI32" s="73"/>
      <c r="HJ32" s="73"/>
      <c r="HK32" s="74"/>
      <c r="HL32" s="341"/>
      <c r="HM32" s="341"/>
      <c r="HN32" s="341"/>
      <c r="HO32" s="74"/>
      <c r="HP32" s="341"/>
      <c r="HQ32" s="341"/>
      <c r="HR32" s="341"/>
      <c r="HS32" s="74"/>
      <c r="HT32" s="73">
        <v>1360.4</v>
      </c>
      <c r="HU32" s="73">
        <v>1360.4</v>
      </c>
      <c r="HV32" s="73">
        <v>0</v>
      </c>
      <c r="HW32" s="74"/>
      <c r="HX32" s="73"/>
      <c r="HY32" s="73">
        <v>317.89999999999998</v>
      </c>
      <c r="HZ32" s="73">
        <v>51.891500000000001</v>
      </c>
      <c r="IA32" s="77">
        <f t="shared" si="144"/>
        <v>16.323214847436301</v>
      </c>
      <c r="IB32" s="73"/>
      <c r="IC32" s="73"/>
      <c r="ID32" s="73"/>
      <c r="IE32" s="77"/>
      <c r="IF32" s="73"/>
      <c r="IG32" s="73"/>
      <c r="IH32" s="73"/>
      <c r="II32" s="77"/>
      <c r="IJ32" s="73"/>
      <c r="IK32" s="73"/>
      <c r="IL32" s="73"/>
      <c r="IM32" s="77"/>
      <c r="IN32" s="73"/>
      <c r="IO32" s="73"/>
      <c r="IP32" s="73"/>
      <c r="IQ32" s="77"/>
      <c r="IR32" s="73"/>
      <c r="IS32" s="73"/>
      <c r="IT32" s="73"/>
      <c r="IU32" s="77"/>
      <c r="IV32" s="73"/>
      <c r="IW32" s="73"/>
      <c r="IX32" s="73"/>
      <c r="IY32" s="77"/>
      <c r="IZ32" s="73"/>
      <c r="JA32" s="73"/>
      <c r="JB32" s="73"/>
      <c r="JC32" s="77"/>
      <c r="JD32" s="73"/>
      <c r="JE32" s="73"/>
      <c r="JF32" s="73"/>
      <c r="JG32" s="77"/>
      <c r="JH32" s="73"/>
      <c r="JI32" s="73"/>
      <c r="JJ32" s="73"/>
      <c r="JK32" s="77"/>
      <c r="JL32" s="73"/>
      <c r="JM32" s="73"/>
      <c r="JN32" s="73"/>
      <c r="JO32" s="77"/>
      <c r="JP32" s="73"/>
      <c r="JQ32" s="73"/>
      <c r="JR32" s="73"/>
      <c r="JS32" s="77"/>
    </row>
    <row r="33" spans="1:279" ht="18.75" customHeight="1" x14ac:dyDescent="0.25">
      <c r="A33" s="115" t="s">
        <v>128</v>
      </c>
      <c r="B33" s="77">
        <f t="shared" si="40"/>
        <v>0</v>
      </c>
      <c r="C33" s="77">
        <f t="shared" si="41"/>
        <v>0</v>
      </c>
      <c r="D33" s="77">
        <f t="shared" si="42"/>
        <v>0</v>
      </c>
      <c r="E33" s="77">
        <f t="shared" si="43"/>
        <v>0</v>
      </c>
      <c r="F33" s="77">
        <f t="shared" si="44"/>
        <v>0</v>
      </c>
      <c r="G33" s="73"/>
      <c r="H33" s="76"/>
      <c r="I33" s="76"/>
      <c r="J33" s="76"/>
      <c r="K33" s="76"/>
      <c r="L33" s="76"/>
      <c r="M33" s="76"/>
      <c r="N33" s="76"/>
      <c r="O33" s="76"/>
      <c r="P33" s="76"/>
      <c r="Q33" s="76"/>
      <c r="R33" s="76"/>
      <c r="S33" s="74"/>
      <c r="T33" s="76"/>
      <c r="U33" s="76"/>
      <c r="V33" s="76"/>
      <c r="W33" s="74"/>
      <c r="X33" s="76"/>
      <c r="Y33" s="76"/>
      <c r="Z33" s="76"/>
      <c r="AA33" s="74"/>
      <c r="AB33" s="76"/>
      <c r="AC33" s="76"/>
      <c r="AD33" s="76"/>
      <c r="AE33" s="74"/>
      <c r="AF33" s="76"/>
      <c r="AG33" s="76"/>
      <c r="AH33" s="76"/>
      <c r="AI33" s="74"/>
      <c r="AJ33" s="76"/>
      <c r="AK33" s="76"/>
      <c r="AL33" s="76"/>
      <c r="AM33" s="74"/>
      <c r="AN33" s="76"/>
      <c r="AO33" s="76"/>
      <c r="AP33" s="76"/>
      <c r="AQ33" s="76"/>
      <c r="AR33" s="76"/>
      <c r="AS33" s="76"/>
      <c r="AT33" s="76"/>
      <c r="AU33" s="74"/>
      <c r="AV33" s="76"/>
      <c r="AW33" s="76"/>
      <c r="AX33" s="76"/>
      <c r="AY33" s="74"/>
      <c r="AZ33" s="76"/>
      <c r="BA33" s="76"/>
      <c r="BB33" s="76"/>
      <c r="BC33" s="74"/>
      <c r="BD33" s="76"/>
      <c r="BE33" s="76"/>
      <c r="BF33" s="76"/>
      <c r="BG33" s="74"/>
      <c r="BH33" s="74"/>
      <c r="BI33" s="76"/>
      <c r="BJ33" s="76"/>
      <c r="BK33" s="74"/>
      <c r="BL33" s="74"/>
      <c r="BM33" s="76"/>
      <c r="BN33" s="76"/>
      <c r="BO33" s="74"/>
      <c r="BP33" s="74"/>
      <c r="BQ33" s="76"/>
      <c r="BR33" s="76"/>
      <c r="BS33" s="74"/>
      <c r="BT33" s="74"/>
      <c r="BU33" s="76"/>
      <c r="BV33" s="76"/>
      <c r="BW33" s="74"/>
      <c r="BX33" s="76"/>
      <c r="BY33" s="76"/>
      <c r="BZ33" s="76"/>
      <c r="CA33" s="74"/>
      <c r="CB33" s="74"/>
      <c r="CC33" s="76"/>
      <c r="CD33" s="76"/>
      <c r="CE33" s="74"/>
      <c r="CF33" s="76"/>
      <c r="CG33" s="76"/>
      <c r="CH33" s="76"/>
      <c r="CI33" s="74"/>
      <c r="CJ33" s="76"/>
      <c r="CK33" s="76"/>
      <c r="CL33" s="76"/>
      <c r="CM33" s="74"/>
      <c r="CN33" s="76"/>
      <c r="CO33" s="76"/>
      <c r="CP33" s="76"/>
      <c r="CQ33" s="74"/>
      <c r="CR33" s="74"/>
      <c r="CS33" s="76"/>
      <c r="CT33" s="76"/>
      <c r="CU33" s="74"/>
      <c r="CV33" s="74"/>
      <c r="CW33" s="76"/>
      <c r="CX33" s="76"/>
      <c r="CY33" s="74"/>
      <c r="CZ33" s="76"/>
      <c r="DA33" s="76"/>
      <c r="DB33" s="76"/>
      <c r="DC33" s="74"/>
      <c r="DD33" s="76"/>
      <c r="DE33" s="76"/>
      <c r="DF33" s="76"/>
      <c r="DG33" s="74"/>
      <c r="DH33" s="77"/>
      <c r="DI33" s="77"/>
      <c r="DJ33" s="76"/>
      <c r="DK33" s="74"/>
      <c r="DL33" s="76"/>
      <c r="DM33" s="77"/>
      <c r="DN33" s="76"/>
      <c r="DO33" s="74"/>
      <c r="DP33" s="76"/>
      <c r="DQ33" s="77"/>
      <c r="DR33" s="76"/>
      <c r="DS33" s="74"/>
      <c r="DT33" s="76"/>
      <c r="DU33" s="77"/>
      <c r="DV33" s="76"/>
      <c r="DW33" s="74"/>
      <c r="DX33" s="76"/>
      <c r="DY33" s="76"/>
      <c r="DZ33" s="76"/>
      <c r="EA33" s="74"/>
      <c r="EB33" s="76"/>
      <c r="EC33" s="76"/>
      <c r="ED33" s="76"/>
      <c r="EE33" s="74"/>
      <c r="EF33" s="76"/>
      <c r="EG33" s="77"/>
      <c r="EH33" s="76"/>
      <c r="EI33" s="74"/>
      <c r="EJ33" s="76"/>
      <c r="EK33" s="77"/>
      <c r="EL33" s="76"/>
      <c r="EM33" s="74"/>
      <c r="EN33" s="76"/>
      <c r="EO33" s="77"/>
      <c r="EP33" s="76"/>
      <c r="EQ33" s="74"/>
      <c r="ER33" s="77"/>
      <c r="ES33" s="77"/>
      <c r="ET33" s="76"/>
      <c r="EU33" s="74"/>
      <c r="EV33" s="76"/>
      <c r="EW33" s="77"/>
      <c r="EX33" s="76"/>
      <c r="EY33" s="74"/>
      <c r="EZ33" s="76"/>
      <c r="FA33" s="76"/>
      <c r="FB33" s="76"/>
      <c r="FC33" s="76"/>
      <c r="FD33" s="76"/>
      <c r="FE33" s="76"/>
      <c r="FF33" s="76"/>
      <c r="FG33" s="76"/>
      <c r="FH33" s="76"/>
      <c r="FI33" s="76"/>
      <c r="FJ33" s="76"/>
      <c r="FK33" s="76"/>
      <c r="FL33" s="76"/>
      <c r="FM33" s="76"/>
      <c r="FN33" s="76"/>
      <c r="FO33" s="76"/>
      <c r="FP33" s="76"/>
      <c r="FQ33" s="76"/>
      <c r="FR33" s="76"/>
      <c r="FS33" s="76"/>
      <c r="FT33" s="76"/>
      <c r="FU33" s="76"/>
      <c r="FV33" s="76"/>
      <c r="FW33" s="76"/>
      <c r="FX33" s="76"/>
      <c r="FY33" s="76"/>
      <c r="FZ33" s="76"/>
      <c r="GA33" s="76"/>
      <c r="GB33" s="76"/>
      <c r="GC33" s="76"/>
      <c r="GD33" s="76"/>
      <c r="GE33" s="76"/>
      <c r="GF33" s="76"/>
      <c r="GG33" s="76"/>
      <c r="GH33" s="76"/>
      <c r="GI33" s="76"/>
      <c r="GJ33" s="76"/>
      <c r="GK33" s="76"/>
      <c r="GL33" s="76"/>
      <c r="GM33" s="76"/>
      <c r="GN33" s="76"/>
      <c r="GO33" s="76"/>
      <c r="GP33" s="76"/>
      <c r="GQ33" s="76"/>
      <c r="GR33" s="76"/>
      <c r="GS33" s="76"/>
      <c r="GT33" s="76"/>
      <c r="GU33" s="76"/>
      <c r="GV33" s="76"/>
      <c r="GW33" s="76"/>
      <c r="GX33" s="76"/>
      <c r="GY33" s="76"/>
      <c r="GZ33" s="76"/>
      <c r="HA33" s="76"/>
      <c r="HB33" s="76"/>
      <c r="HC33" s="76"/>
      <c r="HD33" s="76"/>
      <c r="HE33" s="76"/>
      <c r="HF33" s="76"/>
      <c r="HG33" s="76"/>
      <c r="HH33" s="76"/>
      <c r="HI33" s="76"/>
      <c r="HJ33" s="76"/>
      <c r="HK33" s="76"/>
      <c r="HL33" s="76"/>
      <c r="HM33" s="76"/>
      <c r="HN33" s="76"/>
      <c r="HO33" s="74"/>
      <c r="HP33" s="76"/>
      <c r="HQ33" s="76"/>
      <c r="HR33" s="76"/>
      <c r="HS33" s="74"/>
      <c r="HT33" s="76"/>
      <c r="HU33" s="76"/>
      <c r="HV33" s="76"/>
      <c r="HW33" s="76"/>
      <c r="HX33" s="76"/>
      <c r="HY33" s="76"/>
      <c r="HZ33" s="76"/>
      <c r="IA33" s="77"/>
      <c r="IB33" s="76"/>
      <c r="IC33" s="76"/>
      <c r="ID33" s="76"/>
      <c r="IE33" s="77"/>
      <c r="IF33" s="76"/>
      <c r="IG33" s="76"/>
      <c r="IH33" s="76"/>
      <c r="II33" s="77"/>
      <c r="IJ33" s="76"/>
      <c r="IK33" s="76"/>
      <c r="IL33" s="76"/>
      <c r="IM33" s="77"/>
      <c r="IN33" s="76"/>
      <c r="IO33" s="76"/>
      <c r="IP33" s="76"/>
      <c r="IQ33" s="77"/>
      <c r="IR33" s="76"/>
      <c r="IS33" s="76"/>
      <c r="IT33" s="76"/>
      <c r="IU33" s="77"/>
      <c r="IV33" s="76"/>
      <c r="IW33" s="76"/>
      <c r="IX33" s="76"/>
      <c r="IY33" s="77"/>
      <c r="IZ33" s="76"/>
      <c r="JA33" s="76"/>
      <c r="JB33" s="76"/>
      <c r="JC33" s="77"/>
      <c r="JD33" s="76"/>
      <c r="JE33" s="76"/>
      <c r="JF33" s="76"/>
      <c r="JG33" s="77"/>
      <c r="JH33" s="76"/>
      <c r="JI33" s="76"/>
      <c r="JJ33" s="76"/>
      <c r="JK33" s="77"/>
      <c r="JL33" s="76"/>
      <c r="JM33" s="76"/>
      <c r="JN33" s="76"/>
      <c r="JO33" s="77"/>
      <c r="JP33" s="76"/>
      <c r="JQ33" s="76"/>
      <c r="JR33" s="76"/>
      <c r="JS33" s="77"/>
    </row>
    <row r="34" spans="1:279" ht="18.75" customHeight="1" x14ac:dyDescent="0.25">
      <c r="A34" s="115" t="s">
        <v>294</v>
      </c>
      <c r="B34" s="77">
        <f t="shared" si="40"/>
        <v>368.8</v>
      </c>
      <c r="C34" s="77">
        <f t="shared" si="41"/>
        <v>442.20000000000005</v>
      </c>
      <c r="D34" s="77">
        <f t="shared" si="42"/>
        <v>442.20000000000005</v>
      </c>
      <c r="E34" s="77">
        <f t="shared" si="43"/>
        <v>0</v>
      </c>
      <c r="F34" s="77">
        <f t="shared" si="44"/>
        <v>18.350000000000001</v>
      </c>
      <c r="G34" s="73">
        <f t="shared" si="0"/>
        <v>4.1497060153776566</v>
      </c>
      <c r="H34" s="76"/>
      <c r="I34" s="76"/>
      <c r="J34" s="76"/>
      <c r="K34" s="76"/>
      <c r="L34" s="76"/>
      <c r="M34" s="76"/>
      <c r="N34" s="76"/>
      <c r="O34" s="76"/>
      <c r="P34" s="76"/>
      <c r="Q34" s="76"/>
      <c r="R34" s="76"/>
      <c r="S34" s="74"/>
      <c r="T34" s="76"/>
      <c r="U34" s="76"/>
      <c r="V34" s="76"/>
      <c r="W34" s="74"/>
      <c r="X34" s="76"/>
      <c r="Y34" s="76"/>
      <c r="Z34" s="76"/>
      <c r="AA34" s="74"/>
      <c r="AB34" s="76"/>
      <c r="AC34" s="76"/>
      <c r="AD34" s="76"/>
      <c r="AE34" s="74"/>
      <c r="AF34" s="77"/>
      <c r="AG34" s="77"/>
      <c r="AH34" s="76">
        <v>0</v>
      </c>
      <c r="AI34" s="74"/>
      <c r="AJ34" s="77"/>
      <c r="AK34" s="77"/>
      <c r="AL34" s="76">
        <v>0</v>
      </c>
      <c r="AM34" s="74"/>
      <c r="AN34" s="76"/>
      <c r="AO34" s="76"/>
      <c r="AP34" s="76"/>
      <c r="AQ34" s="76"/>
      <c r="AR34" s="77"/>
      <c r="AS34" s="77"/>
      <c r="AT34" s="76"/>
      <c r="AU34" s="74"/>
      <c r="AV34" s="77"/>
      <c r="AW34" s="77"/>
      <c r="AX34" s="76">
        <v>0</v>
      </c>
      <c r="AY34" s="74"/>
      <c r="AZ34" s="76"/>
      <c r="BA34" s="76"/>
      <c r="BB34" s="76"/>
      <c r="BC34" s="74"/>
      <c r="BD34" s="76"/>
      <c r="BE34" s="76"/>
      <c r="BF34" s="76"/>
      <c r="BG34" s="74"/>
      <c r="BH34" s="74"/>
      <c r="BI34" s="76"/>
      <c r="BJ34" s="76"/>
      <c r="BK34" s="74"/>
      <c r="BL34" s="74"/>
      <c r="BM34" s="76"/>
      <c r="BN34" s="76"/>
      <c r="BO34" s="74"/>
      <c r="BP34" s="74"/>
      <c r="BQ34" s="76"/>
      <c r="BR34" s="76"/>
      <c r="BS34" s="74"/>
      <c r="BT34" s="74"/>
      <c r="BU34" s="76"/>
      <c r="BV34" s="76"/>
      <c r="BW34" s="74"/>
      <c r="BX34" s="76"/>
      <c r="BY34" s="76"/>
      <c r="BZ34" s="76"/>
      <c r="CA34" s="74"/>
      <c r="CB34" s="74"/>
      <c r="CC34" s="76"/>
      <c r="CD34" s="76"/>
      <c r="CE34" s="74"/>
      <c r="CF34" s="76"/>
      <c r="CG34" s="76"/>
      <c r="CH34" s="76"/>
      <c r="CI34" s="74"/>
      <c r="CJ34" s="76"/>
      <c r="CK34" s="76"/>
      <c r="CL34" s="76"/>
      <c r="CM34" s="74"/>
      <c r="CN34" s="76"/>
      <c r="CO34" s="76"/>
      <c r="CP34" s="76"/>
      <c r="CQ34" s="74"/>
      <c r="CR34" s="74"/>
      <c r="CS34" s="76"/>
      <c r="CT34" s="76"/>
      <c r="CU34" s="74"/>
      <c r="CV34" s="74"/>
      <c r="CW34" s="76"/>
      <c r="CX34" s="76"/>
      <c r="CY34" s="74"/>
      <c r="CZ34" s="76"/>
      <c r="DA34" s="76"/>
      <c r="DB34" s="76"/>
      <c r="DC34" s="74"/>
      <c r="DD34" s="76"/>
      <c r="DE34" s="76"/>
      <c r="DF34" s="76"/>
      <c r="DG34" s="74"/>
      <c r="DH34" s="77"/>
      <c r="DI34" s="77"/>
      <c r="DJ34" s="76"/>
      <c r="DK34" s="74"/>
      <c r="DL34" s="76"/>
      <c r="DM34" s="77"/>
      <c r="DN34" s="76"/>
      <c r="DO34" s="74"/>
      <c r="DP34" s="76"/>
      <c r="DQ34" s="77"/>
      <c r="DR34" s="76"/>
      <c r="DS34" s="74"/>
      <c r="DT34" s="76"/>
      <c r="DU34" s="77"/>
      <c r="DV34" s="76"/>
      <c r="DW34" s="74"/>
      <c r="DX34" s="76"/>
      <c r="DY34" s="76"/>
      <c r="DZ34" s="76"/>
      <c r="EA34" s="74"/>
      <c r="EB34" s="76"/>
      <c r="EC34" s="76"/>
      <c r="ED34" s="76"/>
      <c r="EE34" s="74"/>
      <c r="EF34" s="76"/>
      <c r="EG34" s="77"/>
      <c r="EH34" s="76"/>
      <c r="EI34" s="74"/>
      <c r="EJ34" s="76"/>
      <c r="EK34" s="77"/>
      <c r="EL34" s="76"/>
      <c r="EM34" s="74"/>
      <c r="EN34" s="76"/>
      <c r="EO34" s="77"/>
      <c r="EP34" s="76"/>
      <c r="EQ34" s="74"/>
      <c r="ER34" s="77"/>
      <c r="ES34" s="77"/>
      <c r="ET34" s="76"/>
      <c r="EU34" s="74"/>
      <c r="EV34" s="76"/>
      <c r="EW34" s="77"/>
      <c r="EX34" s="76"/>
      <c r="EY34" s="74"/>
      <c r="EZ34" s="76"/>
      <c r="FA34" s="76"/>
      <c r="FB34" s="76"/>
      <c r="FC34" s="76"/>
      <c r="FD34" s="76"/>
      <c r="FE34" s="76"/>
      <c r="FF34" s="76"/>
      <c r="FG34" s="76"/>
      <c r="FH34" s="76"/>
      <c r="FI34" s="76"/>
      <c r="FJ34" s="76"/>
      <c r="FK34" s="76"/>
      <c r="FL34" s="76"/>
      <c r="FM34" s="76"/>
      <c r="FN34" s="76"/>
      <c r="FO34" s="76"/>
      <c r="FP34" s="76"/>
      <c r="FQ34" s="76"/>
      <c r="FR34" s="76"/>
      <c r="FS34" s="76"/>
      <c r="FT34" s="76"/>
      <c r="FU34" s="76"/>
      <c r="FV34" s="76"/>
      <c r="FW34" s="76"/>
      <c r="FX34" s="76"/>
      <c r="FY34" s="76"/>
      <c r="FZ34" s="76"/>
      <c r="GA34" s="76"/>
      <c r="GB34" s="76"/>
      <c r="GC34" s="76"/>
      <c r="GD34" s="76"/>
      <c r="GE34" s="76"/>
      <c r="GF34" s="76"/>
      <c r="GG34" s="76"/>
      <c r="GH34" s="76"/>
      <c r="GI34" s="76"/>
      <c r="GJ34" s="76"/>
      <c r="GK34" s="76"/>
      <c r="GL34" s="76"/>
      <c r="GM34" s="76"/>
      <c r="GN34" s="76"/>
      <c r="GO34" s="76"/>
      <c r="GP34" s="76"/>
      <c r="GQ34" s="76"/>
      <c r="GR34" s="76"/>
      <c r="GS34" s="76"/>
      <c r="GT34" s="76"/>
      <c r="GU34" s="76"/>
      <c r="GV34" s="76"/>
      <c r="GW34" s="76"/>
      <c r="GX34" s="76"/>
      <c r="GY34" s="76"/>
      <c r="GZ34" s="76"/>
      <c r="HA34" s="76"/>
      <c r="HB34" s="76"/>
      <c r="HC34" s="76"/>
      <c r="HD34" s="76"/>
      <c r="HE34" s="76"/>
      <c r="HF34" s="76"/>
      <c r="HG34" s="76"/>
      <c r="HH34" s="76"/>
      <c r="HI34" s="76"/>
      <c r="HJ34" s="76"/>
      <c r="HK34" s="76"/>
      <c r="HL34" s="77"/>
      <c r="HM34" s="77"/>
      <c r="HN34" s="76"/>
      <c r="HO34" s="74"/>
      <c r="HP34" s="76"/>
      <c r="HQ34" s="76"/>
      <c r="HR34" s="76"/>
      <c r="HS34" s="74"/>
      <c r="HT34" s="77">
        <v>368.8</v>
      </c>
      <c r="HU34" s="77">
        <v>368.8</v>
      </c>
      <c r="HV34" s="77">
        <v>0</v>
      </c>
      <c r="HW34" s="76"/>
      <c r="HX34" s="77"/>
      <c r="HY34" s="77">
        <v>73.400000000000006</v>
      </c>
      <c r="HZ34" s="77">
        <v>18.350000000000001</v>
      </c>
      <c r="IA34" s="77">
        <f t="shared" si="144"/>
        <v>25</v>
      </c>
      <c r="IB34" s="77"/>
      <c r="IC34" s="77"/>
      <c r="ID34" s="77"/>
      <c r="IE34" s="77"/>
      <c r="IF34" s="77"/>
      <c r="IG34" s="77"/>
      <c r="IH34" s="77"/>
      <c r="II34" s="77"/>
      <c r="IJ34" s="77"/>
      <c r="IK34" s="77"/>
      <c r="IL34" s="77"/>
      <c r="IM34" s="77"/>
      <c r="IN34" s="77"/>
      <c r="IO34" s="77"/>
      <c r="IP34" s="77"/>
      <c r="IQ34" s="77"/>
      <c r="IR34" s="77"/>
      <c r="IS34" s="77"/>
      <c r="IT34" s="77"/>
      <c r="IU34" s="77"/>
      <c r="IV34" s="77"/>
      <c r="IW34" s="77"/>
      <c r="IX34" s="77"/>
      <c r="IY34" s="77"/>
      <c r="IZ34" s="77"/>
      <c r="JA34" s="77"/>
      <c r="JB34" s="77"/>
      <c r="JC34" s="77"/>
      <c r="JD34" s="77"/>
      <c r="JE34" s="77"/>
      <c r="JF34" s="77"/>
      <c r="JG34" s="77"/>
      <c r="JH34" s="77"/>
      <c r="JI34" s="77"/>
      <c r="JJ34" s="77"/>
      <c r="JK34" s="77"/>
      <c r="JL34" s="77"/>
      <c r="JM34" s="77"/>
      <c r="JN34" s="77"/>
      <c r="JO34" s="77"/>
      <c r="JP34" s="77"/>
      <c r="JQ34" s="77"/>
      <c r="JR34" s="77"/>
      <c r="JS34" s="77"/>
    </row>
    <row r="35" spans="1:279" ht="18.75" customHeight="1" x14ac:dyDescent="0.25">
      <c r="A35" s="115" t="s">
        <v>219</v>
      </c>
      <c r="B35" s="77">
        <f t="shared" si="40"/>
        <v>1050.7</v>
      </c>
      <c r="C35" s="77">
        <f t="shared" si="41"/>
        <v>1530.2</v>
      </c>
      <c r="D35" s="77">
        <f t="shared" si="42"/>
        <v>1530.2</v>
      </c>
      <c r="E35" s="77">
        <f t="shared" si="43"/>
        <v>0</v>
      </c>
      <c r="F35" s="77">
        <f t="shared" si="44"/>
        <v>101.27805000000001</v>
      </c>
      <c r="G35" s="73">
        <f t="shared" si="0"/>
        <v>6.6186152136975567</v>
      </c>
      <c r="H35" s="76"/>
      <c r="I35" s="76"/>
      <c r="J35" s="76"/>
      <c r="K35" s="76"/>
      <c r="L35" s="76"/>
      <c r="M35" s="76"/>
      <c r="N35" s="76"/>
      <c r="O35" s="76"/>
      <c r="P35" s="76"/>
      <c r="Q35" s="76"/>
      <c r="R35" s="76"/>
      <c r="S35" s="74"/>
      <c r="T35" s="76"/>
      <c r="U35" s="76"/>
      <c r="V35" s="76"/>
      <c r="W35" s="74"/>
      <c r="X35" s="76"/>
      <c r="Y35" s="76"/>
      <c r="Z35" s="76"/>
      <c r="AA35" s="74"/>
      <c r="AB35" s="76"/>
      <c r="AC35" s="76"/>
      <c r="AD35" s="76"/>
      <c r="AE35" s="74"/>
      <c r="AF35" s="77"/>
      <c r="AG35" s="77"/>
      <c r="AH35" s="77"/>
      <c r="AI35" s="74"/>
      <c r="AJ35" s="77"/>
      <c r="AK35" s="77"/>
      <c r="AL35" s="77"/>
      <c r="AM35" s="74"/>
      <c r="AN35" s="76"/>
      <c r="AO35" s="76"/>
      <c r="AP35" s="76"/>
      <c r="AQ35" s="76"/>
      <c r="AR35" s="77"/>
      <c r="AS35" s="77"/>
      <c r="AT35" s="77"/>
      <c r="AU35" s="74"/>
      <c r="AV35" s="77"/>
      <c r="AW35" s="77"/>
      <c r="AX35" s="77"/>
      <c r="AY35" s="74"/>
      <c r="AZ35" s="76"/>
      <c r="BA35" s="76"/>
      <c r="BB35" s="76"/>
      <c r="BC35" s="74"/>
      <c r="BD35" s="76"/>
      <c r="BE35" s="76"/>
      <c r="BF35" s="76"/>
      <c r="BG35" s="74"/>
      <c r="BH35" s="74"/>
      <c r="BI35" s="76"/>
      <c r="BJ35" s="76"/>
      <c r="BK35" s="74"/>
      <c r="BL35" s="74"/>
      <c r="BM35" s="76"/>
      <c r="BN35" s="76"/>
      <c r="BO35" s="74"/>
      <c r="BP35" s="74"/>
      <c r="BQ35" s="76"/>
      <c r="BR35" s="76"/>
      <c r="BS35" s="74"/>
      <c r="BT35" s="74"/>
      <c r="BU35" s="76"/>
      <c r="BV35" s="76"/>
      <c r="BW35" s="74"/>
      <c r="BX35" s="76"/>
      <c r="BY35" s="76"/>
      <c r="BZ35" s="76"/>
      <c r="CA35" s="74"/>
      <c r="CB35" s="74"/>
      <c r="CC35" s="76"/>
      <c r="CD35" s="76"/>
      <c r="CE35" s="74"/>
      <c r="CF35" s="76"/>
      <c r="CG35" s="76"/>
      <c r="CH35" s="76"/>
      <c r="CI35" s="74"/>
      <c r="CJ35" s="76"/>
      <c r="CK35" s="76"/>
      <c r="CL35" s="76"/>
      <c r="CM35" s="74"/>
      <c r="CN35" s="76"/>
      <c r="CO35" s="76"/>
      <c r="CP35" s="76"/>
      <c r="CQ35" s="74"/>
      <c r="CR35" s="74"/>
      <c r="CS35" s="76"/>
      <c r="CT35" s="76"/>
      <c r="CU35" s="74"/>
      <c r="CV35" s="74"/>
      <c r="CW35" s="76"/>
      <c r="CX35" s="76"/>
      <c r="CY35" s="74"/>
      <c r="CZ35" s="76"/>
      <c r="DA35" s="76"/>
      <c r="DB35" s="76"/>
      <c r="DC35" s="74"/>
      <c r="DD35" s="76"/>
      <c r="DE35" s="76"/>
      <c r="DF35" s="76"/>
      <c r="DG35" s="74"/>
      <c r="DH35" s="76"/>
      <c r="DI35" s="76"/>
      <c r="DJ35" s="76"/>
      <c r="DK35" s="74"/>
      <c r="DL35" s="76"/>
      <c r="DM35" s="76"/>
      <c r="DN35" s="76"/>
      <c r="DO35" s="74"/>
      <c r="DP35" s="76"/>
      <c r="DQ35" s="76"/>
      <c r="DR35" s="76"/>
      <c r="DS35" s="74"/>
      <c r="DT35" s="76"/>
      <c r="DU35" s="76"/>
      <c r="DV35" s="76"/>
      <c r="DW35" s="74"/>
      <c r="DX35" s="76"/>
      <c r="DY35" s="76"/>
      <c r="DZ35" s="76"/>
      <c r="EA35" s="74"/>
      <c r="EB35" s="76"/>
      <c r="EC35" s="76"/>
      <c r="ED35" s="76"/>
      <c r="EE35" s="74"/>
      <c r="EF35" s="76"/>
      <c r="EG35" s="76"/>
      <c r="EH35" s="76"/>
      <c r="EI35" s="74"/>
      <c r="EJ35" s="76"/>
      <c r="EK35" s="76"/>
      <c r="EL35" s="76"/>
      <c r="EM35" s="74"/>
      <c r="EN35" s="76"/>
      <c r="EO35" s="76"/>
      <c r="EP35" s="76"/>
      <c r="EQ35" s="74"/>
      <c r="ER35" s="76"/>
      <c r="ES35" s="76"/>
      <c r="ET35" s="76"/>
      <c r="EU35" s="74"/>
      <c r="EV35" s="76"/>
      <c r="EW35" s="76"/>
      <c r="EX35" s="76"/>
      <c r="EY35" s="74"/>
      <c r="EZ35" s="76"/>
      <c r="FA35" s="76"/>
      <c r="FB35" s="76"/>
      <c r="FC35" s="76"/>
      <c r="FD35" s="76"/>
      <c r="FE35" s="76"/>
      <c r="FF35" s="76"/>
      <c r="FG35" s="76"/>
      <c r="FH35" s="76"/>
      <c r="FI35" s="76"/>
      <c r="FJ35" s="76"/>
      <c r="FK35" s="76"/>
      <c r="FL35" s="76"/>
      <c r="FM35" s="76"/>
      <c r="FN35" s="76"/>
      <c r="FO35" s="76"/>
      <c r="FP35" s="76"/>
      <c r="FQ35" s="76"/>
      <c r="FR35" s="76"/>
      <c r="FS35" s="76"/>
      <c r="FT35" s="76"/>
      <c r="FU35" s="76"/>
      <c r="FV35" s="76"/>
      <c r="FW35" s="76"/>
      <c r="FX35" s="76"/>
      <c r="FY35" s="76"/>
      <c r="FZ35" s="76"/>
      <c r="GA35" s="76"/>
      <c r="GB35" s="76"/>
      <c r="GC35" s="76"/>
      <c r="GD35" s="76"/>
      <c r="GE35" s="76"/>
      <c r="GF35" s="76"/>
      <c r="GG35" s="76"/>
      <c r="GH35" s="76"/>
      <c r="GI35" s="76"/>
      <c r="GJ35" s="76"/>
      <c r="GK35" s="76"/>
      <c r="GL35" s="76"/>
      <c r="GM35" s="76"/>
      <c r="GN35" s="76"/>
      <c r="GO35" s="76"/>
      <c r="GP35" s="76"/>
      <c r="GQ35" s="76"/>
      <c r="GR35" s="76"/>
      <c r="GS35" s="76"/>
      <c r="GT35" s="76"/>
      <c r="GU35" s="76"/>
      <c r="GV35" s="76"/>
      <c r="GW35" s="76"/>
      <c r="GX35" s="76"/>
      <c r="GY35" s="76"/>
      <c r="GZ35" s="76"/>
      <c r="HA35" s="76"/>
      <c r="HB35" s="76"/>
      <c r="HC35" s="76"/>
      <c r="HD35" s="76"/>
      <c r="HE35" s="76"/>
      <c r="HF35" s="76"/>
      <c r="HG35" s="76"/>
      <c r="HH35" s="76"/>
      <c r="HI35" s="76"/>
      <c r="HJ35" s="76"/>
      <c r="HK35" s="76"/>
      <c r="HL35" s="77"/>
      <c r="HM35" s="77"/>
      <c r="HN35" s="77"/>
      <c r="HO35" s="74"/>
      <c r="HP35" s="76"/>
      <c r="HQ35" s="76"/>
      <c r="HR35" s="76"/>
      <c r="HS35" s="74"/>
      <c r="HT35" s="77">
        <v>1050.7</v>
      </c>
      <c r="HU35" s="77">
        <v>1050.7</v>
      </c>
      <c r="HV35" s="77">
        <v>0</v>
      </c>
      <c r="HW35" s="76"/>
      <c r="HX35" s="77"/>
      <c r="HY35" s="77">
        <v>479.5</v>
      </c>
      <c r="HZ35" s="77">
        <v>101.27805000000001</v>
      </c>
      <c r="IA35" s="77">
        <f t="shared" si="144"/>
        <v>21.121595411887384</v>
      </c>
      <c r="IB35" s="77"/>
      <c r="IC35" s="77"/>
      <c r="ID35" s="77"/>
      <c r="IE35" s="77"/>
      <c r="IF35" s="77"/>
      <c r="IG35" s="77"/>
      <c r="IH35" s="77"/>
      <c r="II35" s="77"/>
      <c r="IJ35" s="77"/>
      <c r="IK35" s="77"/>
      <c r="IL35" s="77"/>
      <c r="IM35" s="77"/>
      <c r="IN35" s="77"/>
      <c r="IO35" s="77"/>
      <c r="IP35" s="77"/>
      <c r="IQ35" s="77"/>
      <c r="IR35" s="77"/>
      <c r="IS35" s="77"/>
      <c r="IT35" s="77"/>
      <c r="IU35" s="77"/>
      <c r="IV35" s="77"/>
      <c r="IW35" s="77"/>
      <c r="IX35" s="77"/>
      <c r="IY35" s="77"/>
      <c r="IZ35" s="77"/>
      <c r="JA35" s="77"/>
      <c r="JB35" s="77"/>
      <c r="JC35" s="77"/>
      <c r="JD35" s="77"/>
      <c r="JE35" s="77"/>
      <c r="JF35" s="77"/>
      <c r="JG35" s="77"/>
      <c r="JH35" s="77"/>
      <c r="JI35" s="77"/>
      <c r="JJ35" s="77"/>
      <c r="JK35" s="77"/>
      <c r="JL35" s="77"/>
      <c r="JM35" s="77"/>
      <c r="JN35" s="77"/>
      <c r="JO35" s="77"/>
      <c r="JP35" s="77"/>
      <c r="JQ35" s="77"/>
      <c r="JR35" s="77"/>
      <c r="JS35" s="77"/>
    </row>
    <row r="36" spans="1:279" ht="18.75" customHeight="1" x14ac:dyDescent="0.25">
      <c r="A36" s="115" t="s">
        <v>295</v>
      </c>
      <c r="B36" s="77">
        <f t="shared" si="40"/>
        <v>950.4</v>
      </c>
      <c r="C36" s="77">
        <f t="shared" si="41"/>
        <v>1124.5</v>
      </c>
      <c r="D36" s="77">
        <f t="shared" si="42"/>
        <v>1124.5</v>
      </c>
      <c r="E36" s="77">
        <f t="shared" si="43"/>
        <v>0</v>
      </c>
      <c r="F36" s="77">
        <f t="shared" si="44"/>
        <v>43.524999999999999</v>
      </c>
      <c r="G36" s="73">
        <f t="shared" si="0"/>
        <v>3.8706091596265009</v>
      </c>
      <c r="H36" s="76"/>
      <c r="I36" s="76"/>
      <c r="J36" s="76"/>
      <c r="K36" s="76"/>
      <c r="L36" s="76"/>
      <c r="M36" s="76"/>
      <c r="N36" s="76"/>
      <c r="O36" s="76"/>
      <c r="P36" s="76"/>
      <c r="Q36" s="76"/>
      <c r="R36" s="76"/>
      <c r="S36" s="74"/>
      <c r="T36" s="76"/>
      <c r="U36" s="76"/>
      <c r="V36" s="76"/>
      <c r="W36" s="74"/>
      <c r="X36" s="76"/>
      <c r="Y36" s="76"/>
      <c r="Z36" s="76"/>
      <c r="AA36" s="74"/>
      <c r="AB36" s="76"/>
      <c r="AC36" s="76"/>
      <c r="AD36" s="76"/>
      <c r="AE36" s="74"/>
      <c r="AF36" s="77"/>
      <c r="AG36" s="77"/>
      <c r="AH36" s="77"/>
      <c r="AI36" s="74"/>
      <c r="AJ36" s="77"/>
      <c r="AK36" s="77"/>
      <c r="AL36" s="77"/>
      <c r="AM36" s="74"/>
      <c r="AN36" s="76"/>
      <c r="AO36" s="76"/>
      <c r="AP36" s="76"/>
      <c r="AQ36" s="76"/>
      <c r="AR36" s="77"/>
      <c r="AS36" s="77"/>
      <c r="AT36" s="77"/>
      <c r="AU36" s="74"/>
      <c r="AV36" s="77"/>
      <c r="AW36" s="77"/>
      <c r="AX36" s="77"/>
      <c r="AY36" s="74"/>
      <c r="AZ36" s="76"/>
      <c r="BA36" s="76"/>
      <c r="BB36" s="76"/>
      <c r="BC36" s="74"/>
      <c r="BD36" s="76"/>
      <c r="BE36" s="76"/>
      <c r="BF36" s="76"/>
      <c r="BG36" s="74"/>
      <c r="BH36" s="74"/>
      <c r="BI36" s="76"/>
      <c r="BJ36" s="76"/>
      <c r="BK36" s="74"/>
      <c r="BL36" s="74"/>
      <c r="BM36" s="76"/>
      <c r="BN36" s="76"/>
      <c r="BO36" s="74"/>
      <c r="BP36" s="74"/>
      <c r="BQ36" s="76"/>
      <c r="BR36" s="76"/>
      <c r="BS36" s="74"/>
      <c r="BT36" s="74"/>
      <c r="BU36" s="76"/>
      <c r="BV36" s="76"/>
      <c r="BW36" s="74"/>
      <c r="BX36" s="76"/>
      <c r="BY36" s="76"/>
      <c r="BZ36" s="76"/>
      <c r="CA36" s="74"/>
      <c r="CB36" s="74"/>
      <c r="CC36" s="76"/>
      <c r="CD36" s="76"/>
      <c r="CE36" s="74"/>
      <c r="CF36" s="76"/>
      <c r="CG36" s="76"/>
      <c r="CH36" s="76"/>
      <c r="CI36" s="74"/>
      <c r="CJ36" s="76"/>
      <c r="CK36" s="76"/>
      <c r="CL36" s="76"/>
      <c r="CM36" s="74"/>
      <c r="CN36" s="76"/>
      <c r="CO36" s="76"/>
      <c r="CP36" s="76"/>
      <c r="CQ36" s="74"/>
      <c r="CR36" s="74"/>
      <c r="CS36" s="76"/>
      <c r="CT36" s="76"/>
      <c r="CU36" s="74"/>
      <c r="CV36" s="74"/>
      <c r="CW36" s="76"/>
      <c r="CX36" s="76"/>
      <c r="CY36" s="74"/>
      <c r="CZ36" s="76"/>
      <c r="DA36" s="76"/>
      <c r="DB36" s="76"/>
      <c r="DC36" s="74"/>
      <c r="DD36" s="76"/>
      <c r="DE36" s="76"/>
      <c r="DF36" s="76"/>
      <c r="DG36" s="74"/>
      <c r="DH36" s="76"/>
      <c r="DI36" s="76"/>
      <c r="DJ36" s="76"/>
      <c r="DK36" s="74"/>
      <c r="DL36" s="76"/>
      <c r="DM36" s="76"/>
      <c r="DN36" s="76"/>
      <c r="DO36" s="74"/>
      <c r="DP36" s="76"/>
      <c r="DQ36" s="76"/>
      <c r="DR36" s="76"/>
      <c r="DS36" s="74"/>
      <c r="DT36" s="76"/>
      <c r="DU36" s="76"/>
      <c r="DV36" s="76"/>
      <c r="DW36" s="74"/>
      <c r="DX36" s="76"/>
      <c r="DY36" s="76"/>
      <c r="DZ36" s="76"/>
      <c r="EA36" s="74"/>
      <c r="EB36" s="76"/>
      <c r="EC36" s="76"/>
      <c r="ED36" s="76"/>
      <c r="EE36" s="74"/>
      <c r="EF36" s="76"/>
      <c r="EG36" s="76"/>
      <c r="EH36" s="76"/>
      <c r="EI36" s="74"/>
      <c r="EJ36" s="76"/>
      <c r="EK36" s="76"/>
      <c r="EL36" s="76"/>
      <c r="EM36" s="74"/>
      <c r="EN36" s="76"/>
      <c r="EO36" s="76"/>
      <c r="EP36" s="76"/>
      <c r="EQ36" s="74"/>
      <c r="ER36" s="76"/>
      <c r="ES36" s="76"/>
      <c r="ET36" s="76"/>
      <c r="EU36" s="74"/>
      <c r="EV36" s="76"/>
      <c r="EW36" s="76"/>
      <c r="EX36" s="76"/>
      <c r="EY36" s="74"/>
      <c r="EZ36" s="76"/>
      <c r="FA36" s="76"/>
      <c r="FB36" s="76"/>
      <c r="FC36" s="76"/>
      <c r="FD36" s="76"/>
      <c r="FE36" s="76"/>
      <c r="FF36" s="76"/>
      <c r="FG36" s="76"/>
      <c r="FH36" s="76"/>
      <c r="FI36" s="76"/>
      <c r="FJ36" s="76"/>
      <c r="FK36" s="76"/>
      <c r="FL36" s="76"/>
      <c r="FM36" s="76"/>
      <c r="FN36" s="76"/>
      <c r="FO36" s="76"/>
      <c r="FP36" s="76"/>
      <c r="FQ36" s="76"/>
      <c r="FR36" s="76"/>
      <c r="FS36" s="76"/>
      <c r="FT36" s="76"/>
      <c r="FU36" s="76"/>
      <c r="FV36" s="76"/>
      <c r="FW36" s="76"/>
      <c r="FX36" s="76"/>
      <c r="FY36" s="76"/>
      <c r="FZ36" s="76"/>
      <c r="GA36" s="76"/>
      <c r="GB36" s="76"/>
      <c r="GC36" s="76"/>
      <c r="GD36" s="76"/>
      <c r="GE36" s="76"/>
      <c r="GF36" s="76"/>
      <c r="GG36" s="76"/>
      <c r="GH36" s="76"/>
      <c r="GI36" s="76"/>
      <c r="GJ36" s="76"/>
      <c r="GK36" s="76"/>
      <c r="GL36" s="76"/>
      <c r="GM36" s="76"/>
      <c r="GN36" s="76"/>
      <c r="GO36" s="76"/>
      <c r="GP36" s="76"/>
      <c r="GQ36" s="76"/>
      <c r="GR36" s="76"/>
      <c r="GS36" s="76"/>
      <c r="GT36" s="76"/>
      <c r="GU36" s="76"/>
      <c r="GV36" s="76"/>
      <c r="GW36" s="76"/>
      <c r="GX36" s="76"/>
      <c r="GY36" s="76"/>
      <c r="GZ36" s="76"/>
      <c r="HA36" s="76"/>
      <c r="HB36" s="76"/>
      <c r="HC36" s="76"/>
      <c r="HD36" s="76"/>
      <c r="HE36" s="76"/>
      <c r="HF36" s="76"/>
      <c r="HG36" s="76"/>
      <c r="HH36" s="76"/>
      <c r="HI36" s="76"/>
      <c r="HJ36" s="76"/>
      <c r="HK36" s="76"/>
      <c r="HL36" s="77"/>
      <c r="HM36" s="77"/>
      <c r="HN36" s="77"/>
      <c r="HO36" s="74"/>
      <c r="HP36" s="76"/>
      <c r="HQ36" s="76"/>
      <c r="HR36" s="76"/>
      <c r="HS36" s="74"/>
      <c r="HT36" s="77">
        <v>950.4</v>
      </c>
      <c r="HU36" s="77">
        <v>950.4</v>
      </c>
      <c r="HV36" s="77"/>
      <c r="HW36" s="76"/>
      <c r="HX36" s="77"/>
      <c r="HY36" s="77">
        <v>174.1</v>
      </c>
      <c r="HZ36" s="77">
        <v>43.524999999999999</v>
      </c>
      <c r="IA36" s="77">
        <f t="shared" si="144"/>
        <v>25</v>
      </c>
      <c r="IB36" s="77"/>
      <c r="IC36" s="77"/>
      <c r="ID36" s="77"/>
      <c r="IE36" s="77"/>
      <c r="IF36" s="77"/>
      <c r="IG36" s="77"/>
      <c r="IH36" s="77"/>
      <c r="II36" s="77"/>
      <c r="IJ36" s="77"/>
      <c r="IK36" s="77"/>
      <c r="IL36" s="77"/>
      <c r="IM36" s="77"/>
      <c r="IN36" s="77"/>
      <c r="IO36" s="77"/>
      <c r="IP36" s="77"/>
      <c r="IQ36" s="77"/>
      <c r="IR36" s="77"/>
      <c r="IS36" s="77"/>
      <c r="IT36" s="77"/>
      <c r="IU36" s="77"/>
      <c r="IV36" s="77"/>
      <c r="IW36" s="77"/>
      <c r="IX36" s="77"/>
      <c r="IY36" s="77"/>
      <c r="IZ36" s="77"/>
      <c r="JA36" s="77"/>
      <c r="JB36" s="77"/>
      <c r="JC36" s="77"/>
      <c r="JD36" s="77"/>
      <c r="JE36" s="77"/>
      <c r="JF36" s="77"/>
      <c r="JG36" s="77"/>
      <c r="JH36" s="77"/>
      <c r="JI36" s="77"/>
      <c r="JJ36" s="77"/>
      <c r="JK36" s="77"/>
      <c r="JL36" s="77"/>
      <c r="JM36" s="77"/>
      <c r="JN36" s="77"/>
      <c r="JO36" s="77"/>
      <c r="JP36" s="77"/>
      <c r="JQ36" s="77"/>
      <c r="JR36" s="77"/>
      <c r="JS36" s="77"/>
    </row>
    <row r="37" spans="1:279" ht="18.75" customHeight="1" x14ac:dyDescent="0.25">
      <c r="A37" s="115" t="s">
        <v>135</v>
      </c>
      <c r="B37" s="77">
        <f t="shared" si="40"/>
        <v>500</v>
      </c>
      <c r="C37" s="77">
        <f t="shared" si="41"/>
        <v>945.6</v>
      </c>
      <c r="D37" s="77">
        <f t="shared" si="42"/>
        <v>945.6</v>
      </c>
      <c r="E37" s="77">
        <f t="shared" si="43"/>
        <v>0</v>
      </c>
      <c r="F37" s="77">
        <f t="shared" si="44"/>
        <v>611.4</v>
      </c>
      <c r="G37" s="73">
        <f t="shared" si="0"/>
        <v>64.657360406091371</v>
      </c>
      <c r="H37" s="77"/>
      <c r="I37" s="77"/>
      <c r="J37" s="77"/>
      <c r="K37" s="76"/>
      <c r="L37" s="76"/>
      <c r="M37" s="76"/>
      <c r="N37" s="76"/>
      <c r="O37" s="76"/>
      <c r="P37" s="76"/>
      <c r="Q37" s="76"/>
      <c r="R37" s="76"/>
      <c r="S37" s="74"/>
      <c r="T37" s="76"/>
      <c r="U37" s="76"/>
      <c r="V37" s="76"/>
      <c r="W37" s="74"/>
      <c r="X37" s="76"/>
      <c r="Y37" s="76"/>
      <c r="Z37" s="76"/>
      <c r="AA37" s="74"/>
      <c r="AB37" s="76"/>
      <c r="AC37" s="76"/>
      <c r="AD37" s="76"/>
      <c r="AE37" s="74"/>
      <c r="AF37" s="77"/>
      <c r="AG37" s="77"/>
      <c r="AH37" s="77"/>
      <c r="AI37" s="74"/>
      <c r="AJ37" s="77"/>
      <c r="AK37" s="77"/>
      <c r="AL37" s="77"/>
      <c r="AM37" s="74"/>
      <c r="AN37" s="76"/>
      <c r="AO37" s="76"/>
      <c r="AP37" s="76"/>
      <c r="AQ37" s="76"/>
      <c r="AR37" s="77">
        <v>500</v>
      </c>
      <c r="AS37" s="77">
        <v>500</v>
      </c>
      <c r="AT37" s="77">
        <v>500</v>
      </c>
      <c r="AU37" s="74">
        <f t="shared" ref="AU37" si="148">AT37/AS37*100</f>
        <v>100</v>
      </c>
      <c r="AV37" s="77"/>
      <c r="AW37" s="77"/>
      <c r="AX37" s="77"/>
      <c r="AY37" s="74"/>
      <c r="AZ37" s="77"/>
      <c r="BA37" s="77"/>
      <c r="BB37" s="76"/>
      <c r="BC37" s="74"/>
      <c r="BD37" s="77"/>
      <c r="BE37" s="77"/>
      <c r="BF37" s="77"/>
      <c r="BG37" s="74"/>
      <c r="BH37" s="74"/>
      <c r="BI37" s="77"/>
      <c r="BJ37" s="76"/>
      <c r="BK37" s="74"/>
      <c r="BL37" s="74"/>
      <c r="BM37" s="77"/>
      <c r="BN37" s="76"/>
      <c r="BO37" s="74"/>
      <c r="BP37" s="74"/>
      <c r="BQ37" s="77"/>
      <c r="BR37" s="76"/>
      <c r="BS37" s="74"/>
      <c r="BT37" s="74"/>
      <c r="BU37" s="77"/>
      <c r="BV37" s="76"/>
      <c r="BW37" s="74"/>
      <c r="BX37" s="77"/>
      <c r="BY37" s="77"/>
      <c r="BZ37" s="77"/>
      <c r="CA37" s="74"/>
      <c r="CB37" s="74"/>
      <c r="CC37" s="77"/>
      <c r="CD37" s="77"/>
      <c r="CE37" s="74"/>
      <c r="CF37" s="77"/>
      <c r="CG37" s="77"/>
      <c r="CH37" s="77"/>
      <c r="CI37" s="74"/>
      <c r="CJ37" s="77"/>
      <c r="CK37" s="77"/>
      <c r="CL37" s="77"/>
      <c r="CM37" s="74"/>
      <c r="CN37" s="77"/>
      <c r="CO37" s="77"/>
      <c r="CP37" s="77"/>
      <c r="CQ37" s="74"/>
      <c r="CR37" s="74"/>
      <c r="CS37" s="77"/>
      <c r="CT37" s="76"/>
      <c r="CU37" s="74"/>
      <c r="CV37" s="74"/>
      <c r="CW37" s="77"/>
      <c r="CX37" s="76"/>
      <c r="CY37" s="74"/>
      <c r="CZ37" s="77"/>
      <c r="DA37" s="77"/>
      <c r="DB37" s="77"/>
      <c r="DC37" s="74"/>
      <c r="DD37" s="77"/>
      <c r="DE37" s="77"/>
      <c r="DF37" s="77"/>
      <c r="DG37" s="74"/>
      <c r="DH37" s="77"/>
      <c r="DI37" s="77"/>
      <c r="DJ37" s="77"/>
      <c r="DK37" s="74"/>
      <c r="DL37" s="77"/>
      <c r="DM37" s="77"/>
      <c r="DN37" s="77"/>
      <c r="DO37" s="74"/>
      <c r="DP37" s="77"/>
      <c r="DQ37" s="77"/>
      <c r="DR37" s="77"/>
      <c r="DS37" s="74"/>
      <c r="DT37" s="77"/>
      <c r="DU37" s="77"/>
      <c r="DV37" s="77"/>
      <c r="DW37" s="74"/>
      <c r="DX37" s="77"/>
      <c r="DY37" s="77"/>
      <c r="DZ37" s="77"/>
      <c r="EA37" s="74"/>
      <c r="EB37" s="77"/>
      <c r="EC37" s="77"/>
      <c r="ED37" s="77"/>
      <c r="EE37" s="74"/>
      <c r="EF37" s="77"/>
      <c r="EG37" s="77"/>
      <c r="EH37" s="77"/>
      <c r="EI37" s="74"/>
      <c r="EJ37" s="77"/>
      <c r="EK37" s="77"/>
      <c r="EL37" s="77"/>
      <c r="EM37" s="74"/>
      <c r="EN37" s="77"/>
      <c r="EO37" s="77"/>
      <c r="EP37" s="77"/>
      <c r="EQ37" s="74"/>
      <c r="ER37" s="77"/>
      <c r="ES37" s="77"/>
      <c r="ET37" s="77"/>
      <c r="EU37" s="74"/>
      <c r="EV37" s="77"/>
      <c r="EW37" s="77"/>
      <c r="EX37" s="77"/>
      <c r="EY37" s="74"/>
      <c r="EZ37" s="76"/>
      <c r="FA37" s="76"/>
      <c r="FB37" s="76"/>
      <c r="FC37" s="76"/>
      <c r="FD37" s="76"/>
      <c r="FE37" s="76"/>
      <c r="FF37" s="76"/>
      <c r="FG37" s="76"/>
      <c r="FH37" s="76"/>
      <c r="FI37" s="76"/>
      <c r="FJ37" s="76"/>
      <c r="FK37" s="76"/>
      <c r="FL37" s="76"/>
      <c r="FM37" s="76"/>
      <c r="FN37" s="76"/>
      <c r="FO37" s="76"/>
      <c r="FP37" s="76"/>
      <c r="FQ37" s="76"/>
      <c r="FR37" s="76"/>
      <c r="FS37" s="76"/>
      <c r="FT37" s="76"/>
      <c r="FU37" s="76"/>
      <c r="FV37" s="76"/>
      <c r="FW37" s="76"/>
      <c r="FX37" s="76"/>
      <c r="FY37" s="76"/>
      <c r="FZ37" s="76"/>
      <c r="GA37" s="76"/>
      <c r="GB37" s="76"/>
      <c r="GC37" s="76"/>
      <c r="GD37" s="76"/>
      <c r="GE37" s="76"/>
      <c r="GF37" s="76"/>
      <c r="GG37" s="76"/>
      <c r="GH37" s="76"/>
      <c r="GI37" s="76"/>
      <c r="GJ37" s="76"/>
      <c r="GK37" s="76"/>
      <c r="GL37" s="76"/>
      <c r="GM37" s="76"/>
      <c r="GN37" s="76"/>
      <c r="GO37" s="76"/>
      <c r="GP37" s="76"/>
      <c r="GQ37" s="76"/>
      <c r="GR37" s="76"/>
      <c r="GS37" s="76"/>
      <c r="GT37" s="76"/>
      <c r="GU37" s="76"/>
      <c r="GV37" s="76"/>
      <c r="GW37" s="76"/>
      <c r="GX37" s="76"/>
      <c r="GY37" s="76"/>
      <c r="GZ37" s="76"/>
      <c r="HA37" s="76"/>
      <c r="HB37" s="76"/>
      <c r="HC37" s="76"/>
      <c r="HD37" s="76"/>
      <c r="HE37" s="76"/>
      <c r="HF37" s="76"/>
      <c r="HG37" s="76"/>
      <c r="HH37" s="76"/>
      <c r="HI37" s="76"/>
      <c r="HJ37" s="76"/>
      <c r="HK37" s="76"/>
      <c r="HL37" s="77"/>
      <c r="HM37" s="77"/>
      <c r="HN37" s="77"/>
      <c r="HO37" s="74"/>
      <c r="HP37" s="77"/>
      <c r="HQ37" s="77"/>
      <c r="HR37" s="77"/>
      <c r="HS37" s="74"/>
      <c r="HT37" s="77"/>
      <c r="HU37" s="77"/>
      <c r="HV37" s="76"/>
      <c r="HW37" s="76"/>
      <c r="HX37" s="77"/>
      <c r="HY37" s="77">
        <v>445.6</v>
      </c>
      <c r="HZ37" s="77">
        <v>111.4</v>
      </c>
      <c r="IA37" s="77">
        <f t="shared" si="144"/>
        <v>25</v>
      </c>
      <c r="IB37" s="77"/>
      <c r="IC37" s="77"/>
      <c r="ID37" s="77"/>
      <c r="IE37" s="77"/>
      <c r="IF37" s="77"/>
      <c r="IG37" s="77"/>
      <c r="IH37" s="77"/>
      <c r="II37" s="77"/>
      <c r="IJ37" s="77"/>
      <c r="IK37" s="77"/>
      <c r="IL37" s="77"/>
      <c r="IM37" s="77"/>
      <c r="IN37" s="77"/>
      <c r="IO37" s="77"/>
      <c r="IP37" s="77"/>
      <c r="IQ37" s="77"/>
      <c r="IR37" s="77"/>
      <c r="IS37" s="77"/>
      <c r="IT37" s="77"/>
      <c r="IU37" s="77"/>
      <c r="IV37" s="77"/>
      <c r="IW37" s="77"/>
      <c r="IX37" s="77"/>
      <c r="IY37" s="77"/>
      <c r="IZ37" s="77"/>
      <c r="JA37" s="77"/>
      <c r="JB37" s="77"/>
      <c r="JC37" s="77"/>
      <c r="JD37" s="77"/>
      <c r="JE37" s="77"/>
      <c r="JF37" s="77"/>
      <c r="JG37" s="77"/>
      <c r="JH37" s="77"/>
      <c r="JI37" s="77"/>
      <c r="JJ37" s="77"/>
      <c r="JK37" s="77"/>
      <c r="JL37" s="77"/>
      <c r="JM37" s="77"/>
      <c r="JN37" s="77"/>
      <c r="JO37" s="77"/>
      <c r="JP37" s="77"/>
      <c r="JQ37" s="77"/>
      <c r="JR37" s="77"/>
      <c r="JS37" s="77"/>
    </row>
    <row r="38" spans="1:279" ht="18.75" customHeight="1" x14ac:dyDescent="0.25">
      <c r="A38" s="115" t="s">
        <v>296</v>
      </c>
      <c r="B38" s="77">
        <f t="shared" si="40"/>
        <v>454.8</v>
      </c>
      <c r="C38" s="77">
        <f t="shared" si="41"/>
        <v>660.3</v>
      </c>
      <c r="D38" s="77">
        <f t="shared" si="42"/>
        <v>660.3</v>
      </c>
      <c r="E38" s="77">
        <f t="shared" si="43"/>
        <v>0</v>
      </c>
      <c r="F38" s="77">
        <f t="shared" si="44"/>
        <v>0</v>
      </c>
      <c r="G38" s="73">
        <f t="shared" si="0"/>
        <v>0</v>
      </c>
      <c r="H38" s="77"/>
      <c r="I38" s="77"/>
      <c r="J38" s="77"/>
      <c r="K38" s="76"/>
      <c r="L38" s="76"/>
      <c r="M38" s="76"/>
      <c r="N38" s="76"/>
      <c r="O38" s="76"/>
      <c r="P38" s="76"/>
      <c r="Q38" s="76"/>
      <c r="R38" s="76"/>
      <c r="S38" s="74"/>
      <c r="T38" s="76"/>
      <c r="U38" s="76"/>
      <c r="V38" s="76"/>
      <c r="W38" s="74"/>
      <c r="X38" s="76"/>
      <c r="Y38" s="76"/>
      <c r="Z38" s="76"/>
      <c r="AA38" s="74"/>
      <c r="AB38" s="76"/>
      <c r="AC38" s="76"/>
      <c r="AD38" s="76"/>
      <c r="AE38" s="74"/>
      <c r="AF38" s="77"/>
      <c r="AG38" s="77"/>
      <c r="AH38" s="77"/>
      <c r="AI38" s="74"/>
      <c r="AJ38" s="77"/>
      <c r="AK38" s="77"/>
      <c r="AL38" s="77"/>
      <c r="AM38" s="74"/>
      <c r="AN38" s="76"/>
      <c r="AO38" s="76"/>
      <c r="AP38" s="76"/>
      <c r="AQ38" s="76"/>
      <c r="AR38" s="77"/>
      <c r="AS38" s="77"/>
      <c r="AT38" s="77"/>
      <c r="AU38" s="74"/>
      <c r="AV38" s="77"/>
      <c r="AW38" s="77"/>
      <c r="AX38" s="77"/>
      <c r="AY38" s="74"/>
      <c r="AZ38" s="77"/>
      <c r="BA38" s="77"/>
      <c r="BB38" s="76"/>
      <c r="BC38" s="74"/>
      <c r="BD38" s="77"/>
      <c r="BE38" s="77"/>
      <c r="BF38" s="77"/>
      <c r="BG38" s="74"/>
      <c r="BH38" s="74"/>
      <c r="BI38" s="77"/>
      <c r="BJ38" s="76"/>
      <c r="BK38" s="74"/>
      <c r="BL38" s="74"/>
      <c r="BM38" s="77"/>
      <c r="BN38" s="76"/>
      <c r="BO38" s="74"/>
      <c r="BP38" s="74"/>
      <c r="BQ38" s="77"/>
      <c r="BR38" s="76"/>
      <c r="BS38" s="74"/>
      <c r="BT38" s="74"/>
      <c r="BU38" s="77"/>
      <c r="BV38" s="76"/>
      <c r="BW38" s="74"/>
      <c r="BX38" s="77"/>
      <c r="BY38" s="77"/>
      <c r="BZ38" s="77"/>
      <c r="CA38" s="74"/>
      <c r="CB38" s="74"/>
      <c r="CC38" s="77"/>
      <c r="CD38" s="77"/>
      <c r="CE38" s="74"/>
      <c r="CF38" s="77"/>
      <c r="CG38" s="77"/>
      <c r="CH38" s="77"/>
      <c r="CI38" s="74"/>
      <c r="CJ38" s="77"/>
      <c r="CK38" s="77"/>
      <c r="CL38" s="77"/>
      <c r="CM38" s="74"/>
      <c r="CN38" s="77"/>
      <c r="CO38" s="77"/>
      <c r="CP38" s="77"/>
      <c r="CQ38" s="74"/>
      <c r="CR38" s="74"/>
      <c r="CS38" s="77"/>
      <c r="CT38" s="76"/>
      <c r="CU38" s="74"/>
      <c r="CV38" s="74"/>
      <c r="CW38" s="77"/>
      <c r="CX38" s="76"/>
      <c r="CY38" s="74"/>
      <c r="CZ38" s="77"/>
      <c r="DA38" s="77"/>
      <c r="DB38" s="77"/>
      <c r="DC38" s="74"/>
      <c r="DD38" s="77"/>
      <c r="DE38" s="77"/>
      <c r="DF38" s="77"/>
      <c r="DG38" s="74"/>
      <c r="DH38" s="77"/>
      <c r="DI38" s="77"/>
      <c r="DJ38" s="77"/>
      <c r="DK38" s="74"/>
      <c r="DL38" s="77"/>
      <c r="DM38" s="77"/>
      <c r="DN38" s="77"/>
      <c r="DO38" s="74"/>
      <c r="DP38" s="77"/>
      <c r="DQ38" s="77"/>
      <c r="DR38" s="77"/>
      <c r="DS38" s="74"/>
      <c r="DT38" s="77"/>
      <c r="DU38" s="77"/>
      <c r="DV38" s="77"/>
      <c r="DW38" s="74"/>
      <c r="DX38" s="77"/>
      <c r="DY38" s="77"/>
      <c r="DZ38" s="77"/>
      <c r="EA38" s="74"/>
      <c r="EB38" s="77"/>
      <c r="EC38" s="77"/>
      <c r="ED38" s="77"/>
      <c r="EE38" s="74"/>
      <c r="EF38" s="77"/>
      <c r="EG38" s="77"/>
      <c r="EH38" s="77"/>
      <c r="EI38" s="74"/>
      <c r="EJ38" s="77"/>
      <c r="EK38" s="77"/>
      <c r="EL38" s="77"/>
      <c r="EM38" s="74"/>
      <c r="EN38" s="77"/>
      <c r="EO38" s="77"/>
      <c r="EP38" s="77"/>
      <c r="EQ38" s="74"/>
      <c r="ER38" s="77"/>
      <c r="ES38" s="77"/>
      <c r="ET38" s="77"/>
      <c r="EU38" s="74"/>
      <c r="EV38" s="77"/>
      <c r="EW38" s="77"/>
      <c r="EX38" s="77"/>
      <c r="EY38" s="74"/>
      <c r="EZ38" s="76"/>
      <c r="FA38" s="76"/>
      <c r="FB38" s="76"/>
      <c r="FC38" s="76"/>
      <c r="FD38" s="76"/>
      <c r="FE38" s="76"/>
      <c r="FF38" s="76"/>
      <c r="FG38" s="76"/>
      <c r="FH38" s="76"/>
      <c r="FI38" s="76"/>
      <c r="FJ38" s="76"/>
      <c r="FK38" s="76"/>
      <c r="FL38" s="76"/>
      <c r="FM38" s="76"/>
      <c r="FN38" s="76"/>
      <c r="FO38" s="76"/>
      <c r="FP38" s="76"/>
      <c r="FQ38" s="76"/>
      <c r="FR38" s="76"/>
      <c r="FS38" s="76"/>
      <c r="FT38" s="76"/>
      <c r="FU38" s="76"/>
      <c r="FV38" s="76"/>
      <c r="FW38" s="76"/>
      <c r="FX38" s="76"/>
      <c r="FY38" s="76"/>
      <c r="FZ38" s="76"/>
      <c r="GA38" s="76"/>
      <c r="GB38" s="76"/>
      <c r="GC38" s="76"/>
      <c r="GD38" s="76"/>
      <c r="GE38" s="76"/>
      <c r="GF38" s="76"/>
      <c r="GG38" s="76"/>
      <c r="GH38" s="76"/>
      <c r="GI38" s="76"/>
      <c r="GJ38" s="76"/>
      <c r="GK38" s="76"/>
      <c r="GL38" s="76"/>
      <c r="GM38" s="76"/>
      <c r="GN38" s="76"/>
      <c r="GO38" s="76"/>
      <c r="GP38" s="76"/>
      <c r="GQ38" s="76"/>
      <c r="GR38" s="76"/>
      <c r="GS38" s="76"/>
      <c r="GT38" s="76"/>
      <c r="GU38" s="76"/>
      <c r="GV38" s="76"/>
      <c r="GW38" s="76"/>
      <c r="GX38" s="76"/>
      <c r="GY38" s="76"/>
      <c r="GZ38" s="76"/>
      <c r="HA38" s="76"/>
      <c r="HB38" s="76"/>
      <c r="HC38" s="76"/>
      <c r="HD38" s="76"/>
      <c r="HE38" s="76"/>
      <c r="HF38" s="76"/>
      <c r="HG38" s="76"/>
      <c r="HH38" s="76"/>
      <c r="HI38" s="76"/>
      <c r="HJ38" s="76"/>
      <c r="HK38" s="76"/>
      <c r="HL38" s="77"/>
      <c r="HM38" s="77"/>
      <c r="HN38" s="77"/>
      <c r="HO38" s="74"/>
      <c r="HP38" s="77"/>
      <c r="HQ38" s="77"/>
      <c r="HR38" s="77"/>
      <c r="HS38" s="74"/>
      <c r="HT38" s="77">
        <v>454.8</v>
      </c>
      <c r="HU38" s="77">
        <v>454.8</v>
      </c>
      <c r="HV38" s="76"/>
      <c r="HW38" s="76"/>
      <c r="HX38" s="77"/>
      <c r="HY38" s="77">
        <v>205.5</v>
      </c>
      <c r="HZ38" s="77">
        <v>0</v>
      </c>
      <c r="IA38" s="77">
        <f t="shared" si="144"/>
        <v>0</v>
      </c>
      <c r="IB38" s="77"/>
      <c r="IC38" s="77"/>
      <c r="ID38" s="77"/>
      <c r="IE38" s="77"/>
      <c r="IF38" s="77"/>
      <c r="IG38" s="77"/>
      <c r="IH38" s="77"/>
      <c r="II38" s="77"/>
      <c r="IJ38" s="77"/>
      <c r="IK38" s="77"/>
      <c r="IL38" s="77"/>
      <c r="IM38" s="77"/>
      <c r="IN38" s="77"/>
      <c r="IO38" s="77"/>
      <c r="IP38" s="77"/>
      <c r="IQ38" s="77"/>
      <c r="IR38" s="77"/>
      <c r="IS38" s="77"/>
      <c r="IT38" s="77"/>
      <c r="IU38" s="77"/>
      <c r="IV38" s="77"/>
      <c r="IW38" s="77"/>
      <c r="IX38" s="77"/>
      <c r="IY38" s="77"/>
      <c r="IZ38" s="77"/>
      <c r="JA38" s="77"/>
      <c r="JB38" s="77"/>
      <c r="JC38" s="77"/>
      <c r="JD38" s="77"/>
      <c r="JE38" s="77"/>
      <c r="JF38" s="77"/>
      <c r="JG38" s="77"/>
      <c r="JH38" s="77"/>
      <c r="JI38" s="77"/>
      <c r="JJ38" s="77"/>
      <c r="JK38" s="77"/>
      <c r="JL38" s="77"/>
      <c r="JM38" s="77"/>
      <c r="JN38" s="77"/>
      <c r="JO38" s="77"/>
      <c r="JP38" s="77"/>
      <c r="JQ38" s="77"/>
      <c r="JR38" s="77"/>
      <c r="JS38" s="77"/>
    </row>
    <row r="39" spans="1:279" ht="18.75" customHeight="1" x14ac:dyDescent="0.25">
      <c r="A39" s="115" t="s">
        <v>297</v>
      </c>
      <c r="B39" s="77">
        <f t="shared" si="40"/>
        <v>1057</v>
      </c>
      <c r="C39" s="77">
        <f t="shared" si="41"/>
        <v>1510</v>
      </c>
      <c r="D39" s="77">
        <f t="shared" si="42"/>
        <v>1510</v>
      </c>
      <c r="E39" s="77">
        <f t="shared" si="43"/>
        <v>0</v>
      </c>
      <c r="F39" s="77">
        <f t="shared" si="44"/>
        <v>0</v>
      </c>
      <c r="G39" s="73">
        <f t="shared" si="0"/>
        <v>0</v>
      </c>
      <c r="H39" s="77"/>
      <c r="I39" s="77"/>
      <c r="J39" s="77"/>
      <c r="K39" s="76"/>
      <c r="L39" s="76"/>
      <c r="M39" s="76"/>
      <c r="N39" s="76"/>
      <c r="O39" s="76"/>
      <c r="P39" s="76"/>
      <c r="Q39" s="76"/>
      <c r="R39" s="76"/>
      <c r="S39" s="74"/>
      <c r="T39" s="76"/>
      <c r="U39" s="76"/>
      <c r="V39" s="76"/>
      <c r="W39" s="74"/>
      <c r="X39" s="76"/>
      <c r="Y39" s="76"/>
      <c r="Z39" s="76"/>
      <c r="AA39" s="74"/>
      <c r="AB39" s="76"/>
      <c r="AC39" s="76"/>
      <c r="AD39" s="76"/>
      <c r="AE39" s="74"/>
      <c r="AF39" s="77"/>
      <c r="AG39" s="77"/>
      <c r="AH39" s="77"/>
      <c r="AI39" s="74"/>
      <c r="AJ39" s="77"/>
      <c r="AK39" s="77"/>
      <c r="AL39" s="77"/>
      <c r="AM39" s="74"/>
      <c r="AN39" s="76"/>
      <c r="AO39" s="76"/>
      <c r="AP39" s="76"/>
      <c r="AQ39" s="76"/>
      <c r="AR39" s="77"/>
      <c r="AS39" s="77"/>
      <c r="AT39" s="77"/>
      <c r="AU39" s="74"/>
      <c r="AV39" s="77"/>
      <c r="AW39" s="77"/>
      <c r="AX39" s="77"/>
      <c r="AY39" s="74"/>
      <c r="AZ39" s="77"/>
      <c r="BA39" s="77"/>
      <c r="BB39" s="76"/>
      <c r="BC39" s="74"/>
      <c r="BD39" s="77"/>
      <c r="BE39" s="77"/>
      <c r="BF39" s="77"/>
      <c r="BG39" s="74"/>
      <c r="BH39" s="74"/>
      <c r="BI39" s="77"/>
      <c r="BJ39" s="76"/>
      <c r="BK39" s="74"/>
      <c r="BL39" s="74"/>
      <c r="BM39" s="77"/>
      <c r="BN39" s="76"/>
      <c r="BO39" s="74"/>
      <c r="BP39" s="74"/>
      <c r="BQ39" s="77"/>
      <c r="BR39" s="76"/>
      <c r="BS39" s="74"/>
      <c r="BT39" s="74"/>
      <c r="BU39" s="77"/>
      <c r="BV39" s="76"/>
      <c r="BW39" s="74"/>
      <c r="BX39" s="77"/>
      <c r="BY39" s="77"/>
      <c r="BZ39" s="77"/>
      <c r="CA39" s="74"/>
      <c r="CB39" s="74"/>
      <c r="CC39" s="77"/>
      <c r="CD39" s="77"/>
      <c r="CE39" s="74"/>
      <c r="CF39" s="77"/>
      <c r="CG39" s="77"/>
      <c r="CH39" s="77"/>
      <c r="CI39" s="74"/>
      <c r="CJ39" s="77"/>
      <c r="CK39" s="77"/>
      <c r="CL39" s="77"/>
      <c r="CM39" s="74"/>
      <c r="CN39" s="77"/>
      <c r="CO39" s="77"/>
      <c r="CP39" s="77"/>
      <c r="CQ39" s="74"/>
      <c r="CR39" s="74"/>
      <c r="CS39" s="77"/>
      <c r="CT39" s="76"/>
      <c r="CU39" s="74"/>
      <c r="CV39" s="74"/>
      <c r="CW39" s="77"/>
      <c r="CX39" s="76"/>
      <c r="CY39" s="74"/>
      <c r="CZ39" s="77"/>
      <c r="DA39" s="77"/>
      <c r="DB39" s="77"/>
      <c r="DC39" s="74"/>
      <c r="DD39" s="77"/>
      <c r="DE39" s="77"/>
      <c r="DF39" s="77"/>
      <c r="DG39" s="74"/>
      <c r="DH39" s="77"/>
      <c r="DI39" s="77"/>
      <c r="DJ39" s="77"/>
      <c r="DK39" s="74"/>
      <c r="DL39" s="77"/>
      <c r="DM39" s="77"/>
      <c r="DN39" s="77"/>
      <c r="DO39" s="74"/>
      <c r="DP39" s="77"/>
      <c r="DQ39" s="77"/>
      <c r="DR39" s="77"/>
      <c r="DS39" s="74"/>
      <c r="DT39" s="77"/>
      <c r="DU39" s="77"/>
      <c r="DV39" s="77"/>
      <c r="DW39" s="74"/>
      <c r="DX39" s="77"/>
      <c r="DY39" s="77"/>
      <c r="DZ39" s="77"/>
      <c r="EA39" s="74"/>
      <c r="EB39" s="77"/>
      <c r="EC39" s="77"/>
      <c r="ED39" s="77"/>
      <c r="EE39" s="74"/>
      <c r="EF39" s="77"/>
      <c r="EG39" s="77"/>
      <c r="EH39" s="77"/>
      <c r="EI39" s="74"/>
      <c r="EJ39" s="77"/>
      <c r="EK39" s="77"/>
      <c r="EL39" s="77"/>
      <c r="EM39" s="74"/>
      <c r="EN39" s="77"/>
      <c r="EO39" s="77"/>
      <c r="EP39" s="77"/>
      <c r="EQ39" s="74"/>
      <c r="ER39" s="77"/>
      <c r="ES39" s="77"/>
      <c r="ET39" s="77"/>
      <c r="EU39" s="74"/>
      <c r="EV39" s="77"/>
      <c r="EW39" s="77"/>
      <c r="EX39" s="77"/>
      <c r="EY39" s="74"/>
      <c r="EZ39" s="76"/>
      <c r="FA39" s="76"/>
      <c r="FB39" s="76"/>
      <c r="FC39" s="76"/>
      <c r="FD39" s="76"/>
      <c r="FE39" s="76"/>
      <c r="FF39" s="76"/>
      <c r="FG39" s="76"/>
      <c r="FH39" s="76"/>
      <c r="FI39" s="76"/>
      <c r="FJ39" s="76"/>
      <c r="FK39" s="76"/>
      <c r="FL39" s="76"/>
      <c r="FM39" s="76"/>
      <c r="FN39" s="76"/>
      <c r="FO39" s="76"/>
      <c r="FP39" s="76"/>
      <c r="FQ39" s="76"/>
      <c r="FR39" s="76"/>
      <c r="FS39" s="76"/>
      <c r="FT39" s="76"/>
      <c r="FU39" s="76"/>
      <c r="FV39" s="76"/>
      <c r="FW39" s="76"/>
      <c r="FX39" s="76"/>
      <c r="FY39" s="76"/>
      <c r="FZ39" s="76"/>
      <c r="GA39" s="76"/>
      <c r="GB39" s="76"/>
      <c r="GC39" s="76"/>
      <c r="GD39" s="76"/>
      <c r="GE39" s="76"/>
      <c r="GF39" s="76"/>
      <c r="GG39" s="76"/>
      <c r="GH39" s="76"/>
      <c r="GI39" s="76"/>
      <c r="GJ39" s="76"/>
      <c r="GK39" s="76"/>
      <c r="GL39" s="76"/>
      <c r="GM39" s="76"/>
      <c r="GN39" s="76"/>
      <c r="GO39" s="76"/>
      <c r="GP39" s="76"/>
      <c r="GQ39" s="76"/>
      <c r="GR39" s="76"/>
      <c r="GS39" s="76"/>
      <c r="GT39" s="76"/>
      <c r="GU39" s="76"/>
      <c r="GV39" s="76"/>
      <c r="GW39" s="76"/>
      <c r="GX39" s="76"/>
      <c r="GY39" s="76"/>
      <c r="GZ39" s="76"/>
      <c r="HA39" s="76"/>
      <c r="HB39" s="76"/>
      <c r="HC39" s="76"/>
      <c r="HD39" s="76"/>
      <c r="HE39" s="76"/>
      <c r="HF39" s="76"/>
      <c r="HG39" s="76"/>
      <c r="HH39" s="76"/>
      <c r="HI39" s="76"/>
      <c r="HJ39" s="76"/>
      <c r="HK39" s="76"/>
      <c r="HL39" s="77"/>
      <c r="HM39" s="77"/>
      <c r="HN39" s="77"/>
      <c r="HO39" s="74"/>
      <c r="HP39" s="77"/>
      <c r="HQ39" s="77"/>
      <c r="HR39" s="77"/>
      <c r="HS39" s="74"/>
      <c r="HT39" s="77">
        <v>1057</v>
      </c>
      <c r="HU39" s="77">
        <v>1057</v>
      </c>
      <c r="HV39" s="76"/>
      <c r="HW39" s="76"/>
      <c r="HX39" s="77"/>
      <c r="HY39" s="77">
        <v>453</v>
      </c>
      <c r="HZ39" s="77">
        <v>0</v>
      </c>
      <c r="IA39" s="77">
        <f t="shared" si="144"/>
        <v>0</v>
      </c>
      <c r="IB39" s="77"/>
      <c r="IC39" s="77"/>
      <c r="ID39" s="77"/>
      <c r="IE39" s="77"/>
      <c r="IF39" s="77"/>
      <c r="IG39" s="77"/>
      <c r="IH39" s="77"/>
      <c r="II39" s="77"/>
      <c r="IJ39" s="77"/>
      <c r="IK39" s="77"/>
      <c r="IL39" s="77"/>
      <c r="IM39" s="77"/>
      <c r="IN39" s="77"/>
      <c r="IO39" s="77"/>
      <c r="IP39" s="77"/>
      <c r="IQ39" s="77"/>
      <c r="IR39" s="77"/>
      <c r="IS39" s="77"/>
      <c r="IT39" s="77"/>
      <c r="IU39" s="77"/>
      <c r="IV39" s="77"/>
      <c r="IW39" s="77"/>
      <c r="IX39" s="77"/>
      <c r="IY39" s="77"/>
      <c r="IZ39" s="77"/>
      <c r="JA39" s="77"/>
      <c r="JB39" s="77"/>
      <c r="JC39" s="77"/>
      <c r="JD39" s="77"/>
      <c r="JE39" s="77"/>
      <c r="JF39" s="77"/>
      <c r="JG39" s="77"/>
      <c r="JH39" s="77"/>
      <c r="JI39" s="77"/>
      <c r="JJ39" s="77"/>
      <c r="JK39" s="77"/>
      <c r="JL39" s="77"/>
      <c r="JM39" s="77"/>
      <c r="JN39" s="77"/>
      <c r="JO39" s="77"/>
      <c r="JP39" s="77"/>
      <c r="JQ39" s="77"/>
      <c r="JR39" s="77"/>
      <c r="JS39" s="77"/>
    </row>
    <row r="40" spans="1:279" ht="18.75" customHeight="1" x14ac:dyDescent="0.25">
      <c r="A40" s="115" t="s">
        <v>477</v>
      </c>
      <c r="B40" s="77">
        <f t="shared" si="40"/>
        <v>353.9</v>
      </c>
      <c r="C40" s="77">
        <f t="shared" si="41"/>
        <v>607</v>
      </c>
      <c r="D40" s="77">
        <f t="shared" si="42"/>
        <v>607</v>
      </c>
      <c r="E40" s="77">
        <f t="shared" si="43"/>
        <v>0</v>
      </c>
      <c r="F40" s="77">
        <f t="shared" si="44"/>
        <v>63.274999999999999</v>
      </c>
      <c r="G40" s="73">
        <f t="shared" si="0"/>
        <v>10.424217462932454</v>
      </c>
      <c r="H40" s="77"/>
      <c r="I40" s="77"/>
      <c r="J40" s="77"/>
      <c r="K40" s="76"/>
      <c r="L40" s="76"/>
      <c r="M40" s="76"/>
      <c r="N40" s="76"/>
      <c r="O40" s="76"/>
      <c r="P40" s="76"/>
      <c r="Q40" s="76"/>
      <c r="R40" s="76"/>
      <c r="S40" s="74"/>
      <c r="T40" s="76"/>
      <c r="U40" s="76"/>
      <c r="V40" s="76"/>
      <c r="W40" s="74"/>
      <c r="X40" s="76"/>
      <c r="Y40" s="76"/>
      <c r="Z40" s="76"/>
      <c r="AA40" s="74"/>
      <c r="AB40" s="76"/>
      <c r="AC40" s="76"/>
      <c r="AD40" s="76"/>
      <c r="AE40" s="74"/>
      <c r="AF40" s="77"/>
      <c r="AG40" s="77"/>
      <c r="AH40" s="77"/>
      <c r="AI40" s="74"/>
      <c r="AJ40" s="77"/>
      <c r="AK40" s="77"/>
      <c r="AL40" s="77"/>
      <c r="AM40" s="74"/>
      <c r="AN40" s="76"/>
      <c r="AO40" s="76"/>
      <c r="AP40" s="76"/>
      <c r="AQ40" s="76"/>
      <c r="AR40" s="77"/>
      <c r="AS40" s="77"/>
      <c r="AT40" s="77"/>
      <c r="AU40" s="74"/>
      <c r="AV40" s="77"/>
      <c r="AW40" s="77"/>
      <c r="AX40" s="77"/>
      <c r="AY40" s="74"/>
      <c r="AZ40" s="77"/>
      <c r="BA40" s="77"/>
      <c r="BB40" s="76"/>
      <c r="BC40" s="74"/>
      <c r="BD40" s="77"/>
      <c r="BE40" s="77"/>
      <c r="BF40" s="77"/>
      <c r="BG40" s="74"/>
      <c r="BH40" s="74"/>
      <c r="BI40" s="77"/>
      <c r="BJ40" s="76"/>
      <c r="BK40" s="74"/>
      <c r="BL40" s="74"/>
      <c r="BM40" s="77"/>
      <c r="BN40" s="76"/>
      <c r="BO40" s="74"/>
      <c r="BP40" s="74"/>
      <c r="BQ40" s="77"/>
      <c r="BR40" s="76"/>
      <c r="BS40" s="74"/>
      <c r="BT40" s="74"/>
      <c r="BU40" s="77"/>
      <c r="BV40" s="76"/>
      <c r="BW40" s="74"/>
      <c r="BX40" s="77"/>
      <c r="BY40" s="77"/>
      <c r="BZ40" s="77"/>
      <c r="CA40" s="74"/>
      <c r="CB40" s="74"/>
      <c r="CC40" s="77"/>
      <c r="CD40" s="77"/>
      <c r="CE40" s="74"/>
      <c r="CF40" s="77"/>
      <c r="CG40" s="77"/>
      <c r="CH40" s="77"/>
      <c r="CI40" s="74"/>
      <c r="CJ40" s="77"/>
      <c r="CK40" s="77"/>
      <c r="CL40" s="77"/>
      <c r="CM40" s="74"/>
      <c r="CN40" s="77"/>
      <c r="CO40" s="77"/>
      <c r="CP40" s="77"/>
      <c r="CQ40" s="74"/>
      <c r="CR40" s="74"/>
      <c r="CS40" s="77"/>
      <c r="CT40" s="76"/>
      <c r="CU40" s="74"/>
      <c r="CV40" s="74"/>
      <c r="CW40" s="77"/>
      <c r="CX40" s="76"/>
      <c r="CY40" s="74"/>
      <c r="CZ40" s="77"/>
      <c r="DA40" s="77"/>
      <c r="DB40" s="77"/>
      <c r="DC40" s="74"/>
      <c r="DD40" s="77"/>
      <c r="DE40" s="77"/>
      <c r="DF40" s="77"/>
      <c r="DG40" s="74"/>
      <c r="DH40" s="77"/>
      <c r="DI40" s="77"/>
      <c r="DJ40" s="77"/>
      <c r="DK40" s="74"/>
      <c r="DL40" s="77"/>
      <c r="DM40" s="77"/>
      <c r="DN40" s="77"/>
      <c r="DO40" s="74"/>
      <c r="DP40" s="77"/>
      <c r="DQ40" s="77"/>
      <c r="DR40" s="77"/>
      <c r="DS40" s="74"/>
      <c r="DT40" s="77"/>
      <c r="DU40" s="77"/>
      <c r="DV40" s="77"/>
      <c r="DW40" s="74"/>
      <c r="DX40" s="77"/>
      <c r="DY40" s="77"/>
      <c r="DZ40" s="77"/>
      <c r="EA40" s="74"/>
      <c r="EB40" s="77"/>
      <c r="EC40" s="77"/>
      <c r="ED40" s="77"/>
      <c r="EE40" s="74"/>
      <c r="EF40" s="77"/>
      <c r="EG40" s="77"/>
      <c r="EH40" s="77"/>
      <c r="EI40" s="74"/>
      <c r="EJ40" s="77"/>
      <c r="EK40" s="77"/>
      <c r="EL40" s="77"/>
      <c r="EM40" s="74"/>
      <c r="EN40" s="77"/>
      <c r="EO40" s="77"/>
      <c r="EP40" s="77"/>
      <c r="EQ40" s="74"/>
      <c r="ER40" s="77"/>
      <c r="ES40" s="77"/>
      <c r="ET40" s="77"/>
      <c r="EU40" s="74"/>
      <c r="EV40" s="77"/>
      <c r="EW40" s="77"/>
      <c r="EX40" s="77"/>
      <c r="EY40" s="74"/>
      <c r="EZ40" s="76"/>
      <c r="FA40" s="76"/>
      <c r="FB40" s="76"/>
      <c r="FC40" s="76"/>
      <c r="FD40" s="76"/>
      <c r="FE40" s="76"/>
      <c r="FF40" s="76"/>
      <c r="FG40" s="76"/>
      <c r="FH40" s="76"/>
      <c r="FI40" s="76"/>
      <c r="FJ40" s="76"/>
      <c r="FK40" s="76"/>
      <c r="FL40" s="76"/>
      <c r="FM40" s="76"/>
      <c r="FN40" s="76"/>
      <c r="FO40" s="76"/>
      <c r="FP40" s="76"/>
      <c r="FQ40" s="76"/>
      <c r="FR40" s="76"/>
      <c r="FS40" s="76"/>
      <c r="FT40" s="76"/>
      <c r="FU40" s="76"/>
      <c r="FV40" s="76"/>
      <c r="FW40" s="76"/>
      <c r="FX40" s="76"/>
      <c r="FY40" s="76"/>
      <c r="FZ40" s="76"/>
      <c r="GA40" s="76"/>
      <c r="GB40" s="76"/>
      <c r="GC40" s="76"/>
      <c r="GD40" s="76"/>
      <c r="GE40" s="76"/>
      <c r="GF40" s="76"/>
      <c r="GG40" s="76"/>
      <c r="GH40" s="76"/>
      <c r="GI40" s="76"/>
      <c r="GJ40" s="76"/>
      <c r="GK40" s="76"/>
      <c r="GL40" s="76"/>
      <c r="GM40" s="76"/>
      <c r="GN40" s="76"/>
      <c r="GO40" s="76"/>
      <c r="GP40" s="76"/>
      <c r="GQ40" s="76"/>
      <c r="GR40" s="76"/>
      <c r="GS40" s="76"/>
      <c r="GT40" s="76"/>
      <c r="GU40" s="76"/>
      <c r="GV40" s="76"/>
      <c r="GW40" s="76"/>
      <c r="GX40" s="76"/>
      <c r="GY40" s="76"/>
      <c r="GZ40" s="76"/>
      <c r="HA40" s="76"/>
      <c r="HB40" s="76"/>
      <c r="HC40" s="76"/>
      <c r="HD40" s="76"/>
      <c r="HE40" s="76"/>
      <c r="HF40" s="76"/>
      <c r="HG40" s="76"/>
      <c r="HH40" s="76"/>
      <c r="HI40" s="76"/>
      <c r="HJ40" s="76"/>
      <c r="HK40" s="76"/>
      <c r="HL40" s="77"/>
      <c r="HM40" s="77"/>
      <c r="HN40" s="77"/>
      <c r="HO40" s="74"/>
      <c r="HP40" s="77"/>
      <c r="HQ40" s="77"/>
      <c r="HR40" s="77"/>
      <c r="HS40" s="74"/>
      <c r="HT40" s="77">
        <v>353.9</v>
      </c>
      <c r="HU40" s="77">
        <v>353.9</v>
      </c>
      <c r="HV40" s="76"/>
      <c r="HW40" s="76"/>
      <c r="HX40" s="77"/>
      <c r="HY40" s="77">
        <v>253.1</v>
      </c>
      <c r="HZ40" s="77">
        <v>63.274999999999999</v>
      </c>
      <c r="IA40" s="77">
        <f t="shared" si="144"/>
        <v>25</v>
      </c>
      <c r="IB40" s="77"/>
      <c r="IC40" s="77"/>
      <c r="ID40" s="77"/>
      <c r="IE40" s="77"/>
      <c r="IF40" s="77"/>
      <c r="IG40" s="77"/>
      <c r="IH40" s="77"/>
      <c r="II40" s="77"/>
      <c r="IJ40" s="77"/>
      <c r="IK40" s="77"/>
      <c r="IL40" s="77"/>
      <c r="IM40" s="77"/>
      <c r="IN40" s="77"/>
      <c r="IO40" s="77"/>
      <c r="IP40" s="77"/>
      <c r="IQ40" s="77"/>
      <c r="IR40" s="77"/>
      <c r="IS40" s="77"/>
      <c r="IT40" s="77"/>
      <c r="IU40" s="77"/>
      <c r="IV40" s="77"/>
      <c r="IW40" s="77"/>
      <c r="IX40" s="77"/>
      <c r="IY40" s="77"/>
      <c r="IZ40" s="77"/>
      <c r="JA40" s="77"/>
      <c r="JB40" s="77"/>
      <c r="JC40" s="77"/>
      <c r="JD40" s="77"/>
      <c r="JE40" s="77"/>
      <c r="JF40" s="77"/>
      <c r="JG40" s="77"/>
      <c r="JH40" s="77"/>
      <c r="JI40" s="77"/>
      <c r="JJ40" s="77"/>
      <c r="JK40" s="77"/>
      <c r="JL40" s="77"/>
      <c r="JM40" s="77"/>
      <c r="JN40" s="77"/>
      <c r="JO40" s="77"/>
      <c r="JP40" s="77"/>
      <c r="JQ40" s="77"/>
      <c r="JR40" s="77"/>
      <c r="JS40" s="77"/>
    </row>
    <row r="41" spans="1:279" ht="18.75" customHeight="1" x14ac:dyDescent="0.25">
      <c r="A41" s="115" t="s">
        <v>298</v>
      </c>
      <c r="B41" s="77">
        <f t="shared" si="40"/>
        <v>1044.4000000000001</v>
      </c>
      <c r="C41" s="77">
        <f t="shared" si="41"/>
        <v>1342.3000000000002</v>
      </c>
      <c r="D41" s="77">
        <f t="shared" si="42"/>
        <v>1342.3000000000002</v>
      </c>
      <c r="E41" s="77">
        <f t="shared" si="43"/>
        <v>0</v>
      </c>
      <c r="F41" s="77">
        <f t="shared" si="44"/>
        <v>74.474980000000002</v>
      </c>
      <c r="G41" s="73">
        <f t="shared" si="0"/>
        <v>5.5483111078000444</v>
      </c>
      <c r="H41" s="77"/>
      <c r="I41" s="77"/>
      <c r="J41" s="77"/>
      <c r="K41" s="76"/>
      <c r="L41" s="76"/>
      <c r="M41" s="76"/>
      <c r="N41" s="76"/>
      <c r="O41" s="76"/>
      <c r="P41" s="76"/>
      <c r="Q41" s="76"/>
      <c r="R41" s="76"/>
      <c r="S41" s="74"/>
      <c r="T41" s="76"/>
      <c r="U41" s="76"/>
      <c r="V41" s="76"/>
      <c r="W41" s="74"/>
      <c r="X41" s="76"/>
      <c r="Y41" s="76"/>
      <c r="Z41" s="76"/>
      <c r="AA41" s="74"/>
      <c r="AB41" s="76"/>
      <c r="AC41" s="76"/>
      <c r="AD41" s="76"/>
      <c r="AE41" s="74"/>
      <c r="AF41" s="77"/>
      <c r="AG41" s="77"/>
      <c r="AH41" s="77"/>
      <c r="AI41" s="74"/>
      <c r="AJ41" s="77"/>
      <c r="AK41" s="77"/>
      <c r="AL41" s="77"/>
      <c r="AM41" s="74"/>
      <c r="AN41" s="76"/>
      <c r="AO41" s="76"/>
      <c r="AP41" s="76"/>
      <c r="AQ41" s="76"/>
      <c r="AR41" s="77"/>
      <c r="AS41" s="77"/>
      <c r="AT41" s="77"/>
      <c r="AU41" s="74"/>
      <c r="AV41" s="77"/>
      <c r="AW41" s="77"/>
      <c r="AX41" s="77"/>
      <c r="AY41" s="74"/>
      <c r="AZ41" s="77"/>
      <c r="BA41" s="77"/>
      <c r="BB41" s="76"/>
      <c r="BC41" s="74"/>
      <c r="BD41" s="77"/>
      <c r="BE41" s="77"/>
      <c r="BF41" s="77"/>
      <c r="BG41" s="74"/>
      <c r="BH41" s="74"/>
      <c r="BI41" s="77"/>
      <c r="BJ41" s="76"/>
      <c r="BK41" s="74"/>
      <c r="BL41" s="74"/>
      <c r="BM41" s="77"/>
      <c r="BN41" s="76"/>
      <c r="BO41" s="74"/>
      <c r="BP41" s="74"/>
      <c r="BQ41" s="77"/>
      <c r="BR41" s="76"/>
      <c r="BS41" s="74"/>
      <c r="BT41" s="74"/>
      <c r="BU41" s="77"/>
      <c r="BV41" s="76"/>
      <c r="BW41" s="74"/>
      <c r="BX41" s="77"/>
      <c r="BY41" s="77"/>
      <c r="BZ41" s="77"/>
      <c r="CA41" s="74"/>
      <c r="CB41" s="74"/>
      <c r="CC41" s="77"/>
      <c r="CD41" s="77"/>
      <c r="CE41" s="74"/>
      <c r="CF41" s="77"/>
      <c r="CG41" s="77"/>
      <c r="CH41" s="77"/>
      <c r="CI41" s="74"/>
      <c r="CJ41" s="77"/>
      <c r="CK41" s="77"/>
      <c r="CL41" s="77"/>
      <c r="CM41" s="74"/>
      <c r="CN41" s="77"/>
      <c r="CO41" s="77"/>
      <c r="CP41" s="77"/>
      <c r="CQ41" s="74"/>
      <c r="CR41" s="74"/>
      <c r="CS41" s="77"/>
      <c r="CT41" s="76"/>
      <c r="CU41" s="74"/>
      <c r="CV41" s="74"/>
      <c r="CW41" s="77"/>
      <c r="CX41" s="76"/>
      <c r="CY41" s="74"/>
      <c r="CZ41" s="77"/>
      <c r="DA41" s="77"/>
      <c r="DB41" s="77"/>
      <c r="DC41" s="74"/>
      <c r="DD41" s="77"/>
      <c r="DE41" s="77"/>
      <c r="DF41" s="77"/>
      <c r="DG41" s="74"/>
      <c r="DH41" s="77"/>
      <c r="DI41" s="77"/>
      <c r="DJ41" s="77"/>
      <c r="DK41" s="74"/>
      <c r="DL41" s="77"/>
      <c r="DM41" s="77"/>
      <c r="DN41" s="77"/>
      <c r="DO41" s="74"/>
      <c r="DP41" s="77"/>
      <c r="DQ41" s="77"/>
      <c r="DR41" s="77"/>
      <c r="DS41" s="74"/>
      <c r="DT41" s="77"/>
      <c r="DU41" s="77"/>
      <c r="DV41" s="77"/>
      <c r="DW41" s="74"/>
      <c r="DX41" s="77"/>
      <c r="DY41" s="77"/>
      <c r="DZ41" s="77"/>
      <c r="EA41" s="74"/>
      <c r="EB41" s="77"/>
      <c r="EC41" s="77"/>
      <c r="ED41" s="77"/>
      <c r="EE41" s="74"/>
      <c r="EF41" s="77"/>
      <c r="EG41" s="77"/>
      <c r="EH41" s="77"/>
      <c r="EI41" s="74"/>
      <c r="EJ41" s="77"/>
      <c r="EK41" s="77"/>
      <c r="EL41" s="77"/>
      <c r="EM41" s="74"/>
      <c r="EN41" s="77"/>
      <c r="EO41" s="77"/>
      <c r="EP41" s="77"/>
      <c r="EQ41" s="74"/>
      <c r="ER41" s="77"/>
      <c r="ES41" s="77"/>
      <c r="ET41" s="77"/>
      <c r="EU41" s="74"/>
      <c r="EV41" s="77"/>
      <c r="EW41" s="77"/>
      <c r="EX41" s="77"/>
      <c r="EY41" s="74"/>
      <c r="EZ41" s="76"/>
      <c r="FA41" s="76"/>
      <c r="FB41" s="76"/>
      <c r="FC41" s="76"/>
      <c r="FD41" s="76"/>
      <c r="FE41" s="76"/>
      <c r="FF41" s="76"/>
      <c r="FG41" s="76"/>
      <c r="FH41" s="76"/>
      <c r="FI41" s="76"/>
      <c r="FJ41" s="76"/>
      <c r="FK41" s="76"/>
      <c r="FL41" s="76"/>
      <c r="FM41" s="76"/>
      <c r="FN41" s="76"/>
      <c r="FO41" s="76"/>
      <c r="FP41" s="76"/>
      <c r="FQ41" s="76"/>
      <c r="FR41" s="76"/>
      <c r="FS41" s="76"/>
      <c r="FT41" s="76"/>
      <c r="FU41" s="76"/>
      <c r="FV41" s="76"/>
      <c r="FW41" s="76"/>
      <c r="FX41" s="76"/>
      <c r="FY41" s="76"/>
      <c r="FZ41" s="76"/>
      <c r="GA41" s="76"/>
      <c r="GB41" s="76"/>
      <c r="GC41" s="76"/>
      <c r="GD41" s="76"/>
      <c r="GE41" s="76"/>
      <c r="GF41" s="76"/>
      <c r="GG41" s="76"/>
      <c r="GH41" s="76"/>
      <c r="GI41" s="76"/>
      <c r="GJ41" s="76"/>
      <c r="GK41" s="76"/>
      <c r="GL41" s="76"/>
      <c r="GM41" s="76"/>
      <c r="GN41" s="76"/>
      <c r="GO41" s="76"/>
      <c r="GP41" s="76"/>
      <c r="GQ41" s="76"/>
      <c r="GR41" s="76"/>
      <c r="GS41" s="76"/>
      <c r="GT41" s="76"/>
      <c r="GU41" s="76"/>
      <c r="GV41" s="76"/>
      <c r="GW41" s="76"/>
      <c r="GX41" s="76"/>
      <c r="GY41" s="76"/>
      <c r="GZ41" s="76"/>
      <c r="HA41" s="76"/>
      <c r="HB41" s="76"/>
      <c r="HC41" s="76"/>
      <c r="HD41" s="76"/>
      <c r="HE41" s="76"/>
      <c r="HF41" s="76"/>
      <c r="HG41" s="76"/>
      <c r="HH41" s="76"/>
      <c r="HI41" s="76"/>
      <c r="HJ41" s="76"/>
      <c r="HK41" s="76"/>
      <c r="HL41" s="77"/>
      <c r="HM41" s="77"/>
      <c r="HN41" s="77"/>
      <c r="HO41" s="74"/>
      <c r="HP41" s="77"/>
      <c r="HQ41" s="77"/>
      <c r="HR41" s="77"/>
      <c r="HS41" s="74"/>
      <c r="HT41" s="77">
        <v>1044.4000000000001</v>
      </c>
      <c r="HU41" s="77">
        <v>1044.4000000000001</v>
      </c>
      <c r="HV41" s="76"/>
      <c r="HW41" s="76"/>
      <c r="HX41" s="77"/>
      <c r="HY41" s="77">
        <v>297.89999999999998</v>
      </c>
      <c r="HZ41" s="77">
        <v>74.474980000000002</v>
      </c>
      <c r="IA41" s="77">
        <f>HZ41/HY41*100</f>
        <v>24.999993286337698</v>
      </c>
      <c r="IB41" s="77"/>
      <c r="IC41" s="77"/>
      <c r="ID41" s="77"/>
      <c r="IE41" s="77"/>
      <c r="IF41" s="77"/>
      <c r="IG41" s="77"/>
      <c r="IH41" s="77"/>
      <c r="II41" s="77"/>
      <c r="IJ41" s="77"/>
      <c r="IK41" s="77"/>
      <c r="IL41" s="77"/>
      <c r="IM41" s="77"/>
      <c r="IN41" s="77"/>
      <c r="IO41" s="77"/>
      <c r="IP41" s="77"/>
      <c r="IQ41" s="77"/>
      <c r="IR41" s="77"/>
      <c r="IS41" s="77"/>
      <c r="IT41" s="77"/>
      <c r="IU41" s="77"/>
      <c r="IV41" s="77"/>
      <c r="IW41" s="77"/>
      <c r="IX41" s="77"/>
      <c r="IY41" s="77"/>
      <c r="IZ41" s="77"/>
      <c r="JA41" s="77"/>
      <c r="JB41" s="77"/>
      <c r="JC41" s="77"/>
      <c r="JD41" s="77"/>
      <c r="JE41" s="77"/>
      <c r="JF41" s="77"/>
      <c r="JG41" s="77"/>
      <c r="JH41" s="77"/>
      <c r="JI41" s="77"/>
      <c r="JJ41" s="77"/>
      <c r="JK41" s="77"/>
      <c r="JL41" s="77"/>
      <c r="JM41" s="77"/>
      <c r="JN41" s="77"/>
      <c r="JO41" s="77"/>
      <c r="JP41" s="77"/>
      <c r="JQ41" s="77"/>
      <c r="JR41" s="77"/>
      <c r="JS41" s="77"/>
    </row>
    <row r="42" spans="1:279" s="5" customFormat="1" ht="33" customHeight="1" x14ac:dyDescent="0.25">
      <c r="A42" s="114" t="s">
        <v>134</v>
      </c>
      <c r="B42" s="76">
        <f t="shared" si="40"/>
        <v>222839.36416000003</v>
      </c>
      <c r="C42" s="76">
        <f t="shared" si="41"/>
        <v>289181.96416000003</v>
      </c>
      <c r="D42" s="76">
        <f t="shared" si="42"/>
        <v>289181.96416000003</v>
      </c>
      <c r="E42" s="76">
        <f t="shared" si="43"/>
        <v>0</v>
      </c>
      <c r="F42" s="76">
        <f t="shared" si="44"/>
        <v>102355.45956</v>
      </c>
      <c r="G42" s="72">
        <f t="shared" si="0"/>
        <v>35.394828255391566</v>
      </c>
      <c r="H42" s="72">
        <f>H43+H44+H45</f>
        <v>6903</v>
      </c>
      <c r="I42" s="72">
        <f>I43+I44+I45</f>
        <v>6903</v>
      </c>
      <c r="J42" s="72">
        <f>J43+J44+J45</f>
        <v>6903</v>
      </c>
      <c r="K42" s="72">
        <f t="shared" ref="K42:K43" si="149">J42/I42*100</f>
        <v>100</v>
      </c>
      <c r="L42" s="72">
        <f t="shared" ref="L42" si="150">L43+L44+L45</f>
        <v>1479.5</v>
      </c>
      <c r="M42" s="72">
        <f t="shared" ref="M42:N42" si="151">M43+M44+M45</f>
        <v>1479.5</v>
      </c>
      <c r="N42" s="72">
        <f t="shared" si="151"/>
        <v>369.875</v>
      </c>
      <c r="O42" s="71">
        <f>N42/M42*100</f>
        <v>25</v>
      </c>
      <c r="P42" s="72">
        <f>P43+P44+P45</f>
        <v>6411</v>
      </c>
      <c r="Q42" s="72">
        <f>Q43+Q44+Q45</f>
        <v>6411</v>
      </c>
      <c r="R42" s="72">
        <f>R43+R44+R45</f>
        <v>928.35039000000006</v>
      </c>
      <c r="S42" s="71">
        <f>R42/Q42*100</f>
        <v>14.480586335985027</v>
      </c>
      <c r="T42" s="72">
        <f>T43+T44+T45</f>
        <v>20692</v>
      </c>
      <c r="U42" s="72">
        <f>U43+U44+U45</f>
        <v>20692</v>
      </c>
      <c r="V42" s="72">
        <f>V43+V44+V45</f>
        <v>2015.93308</v>
      </c>
      <c r="W42" s="71">
        <f>V42/U42*100</f>
        <v>9.742572395128553</v>
      </c>
      <c r="X42" s="72">
        <f>X43+X44+X45</f>
        <v>1750</v>
      </c>
      <c r="Y42" s="72">
        <f>Y43+Y44+Y45</f>
        <v>1750</v>
      </c>
      <c r="Z42" s="72">
        <f>Z43+Z44+Z45</f>
        <v>67</v>
      </c>
      <c r="AA42" s="71">
        <f>Z42/Y42*100</f>
        <v>3.8285714285714283</v>
      </c>
      <c r="AB42" s="72">
        <f>AB43+AB44+AB45</f>
        <v>1975</v>
      </c>
      <c r="AC42" s="72">
        <f>AC43+AC44+AC45</f>
        <v>1975</v>
      </c>
      <c r="AD42" s="72">
        <f>AD43+AD44+AD45</f>
        <v>0</v>
      </c>
      <c r="AE42" s="71">
        <f>AD42/AC42*100</f>
        <v>0</v>
      </c>
      <c r="AF42" s="72">
        <f>AF43+AF44+AF45</f>
        <v>25060.1</v>
      </c>
      <c r="AG42" s="72">
        <f>AG43+AG44+AG45</f>
        <v>25060.1</v>
      </c>
      <c r="AH42" s="72">
        <f>AH43+AH44+AH45</f>
        <v>3874.7370299999998</v>
      </c>
      <c r="AI42" s="71">
        <f>AH42/AG42*100</f>
        <v>15.461778005674359</v>
      </c>
      <c r="AJ42" s="72">
        <f>AJ43+AJ44+AJ45</f>
        <v>880</v>
      </c>
      <c r="AK42" s="72">
        <f>AK43+AK44+AK45</f>
        <v>880</v>
      </c>
      <c r="AL42" s="72">
        <f>AL43+AL44+AL45</f>
        <v>0</v>
      </c>
      <c r="AM42" s="71">
        <f>AL42/AK42*100</f>
        <v>0</v>
      </c>
      <c r="AN42" s="72">
        <f t="shared" ref="AN42" si="152">AN43+AN44+AN45</f>
        <v>0</v>
      </c>
      <c r="AO42" s="72">
        <f t="shared" ref="AO42:AP42" si="153">AO43+AO44+AO45</f>
        <v>0</v>
      </c>
      <c r="AP42" s="72">
        <f t="shared" si="153"/>
        <v>0</v>
      </c>
      <c r="AQ42" s="72"/>
      <c r="AR42" s="72">
        <f>AR43+AR44+AR45</f>
        <v>500</v>
      </c>
      <c r="AS42" s="72">
        <f>AS43+AS44+AS45</f>
        <v>500</v>
      </c>
      <c r="AT42" s="72">
        <f>AT43+AT44+AT45</f>
        <v>0</v>
      </c>
      <c r="AU42" s="71">
        <f>AT42/AS42*100</f>
        <v>0</v>
      </c>
      <c r="AV42" s="72"/>
      <c r="AW42" s="72">
        <f>AW43+AW44+AW45</f>
        <v>0</v>
      </c>
      <c r="AX42" s="72">
        <f>AX43+AX44+AX45</f>
        <v>0</v>
      </c>
      <c r="AY42" s="71"/>
      <c r="AZ42" s="72"/>
      <c r="BA42" s="72"/>
      <c r="BB42" s="72"/>
      <c r="BC42" s="71"/>
      <c r="BD42" s="72">
        <f>BD43+BD44+BD45</f>
        <v>8321.7999999999993</v>
      </c>
      <c r="BE42" s="72">
        <f>BE43+BE44+BE45</f>
        <v>8321.7999999999993</v>
      </c>
      <c r="BF42" s="72">
        <f>BF43+BF44+BF45</f>
        <v>2105.7066600000003</v>
      </c>
      <c r="BG42" s="71">
        <f>BF42/BE42*100</f>
        <v>25.303499963950109</v>
      </c>
      <c r="BH42" s="71"/>
      <c r="BI42" s="72">
        <f>BI43+BI44+BI45</f>
        <v>0</v>
      </c>
      <c r="BJ42" s="72">
        <f>BJ43+BJ44+BJ45</f>
        <v>0</v>
      </c>
      <c r="BK42" s="71"/>
      <c r="BL42" s="71"/>
      <c r="BM42" s="72">
        <f>BM43+BM44+BM45</f>
        <v>0</v>
      </c>
      <c r="BN42" s="72">
        <f>BN43+BN44+BN45</f>
        <v>0</v>
      </c>
      <c r="BO42" s="71"/>
      <c r="BP42" s="71"/>
      <c r="BQ42" s="72">
        <f>BQ43+BQ44+BQ45</f>
        <v>0</v>
      </c>
      <c r="BR42" s="72">
        <f>BR43+BR44+BR45</f>
        <v>0</v>
      </c>
      <c r="BS42" s="71"/>
      <c r="BT42" s="71"/>
      <c r="BU42" s="72">
        <f>BU43+BU44+BU45</f>
        <v>0</v>
      </c>
      <c r="BV42" s="72">
        <f>BV43+BV44+BV45</f>
        <v>0</v>
      </c>
      <c r="BW42" s="71"/>
      <c r="BX42" s="72">
        <f>BX43+BX44+BX45</f>
        <v>0</v>
      </c>
      <c r="BY42" s="72">
        <f>BY43+BY44+BY45</f>
        <v>0</v>
      </c>
      <c r="BZ42" s="72">
        <f>BZ43+BZ44+BZ45</f>
        <v>0</v>
      </c>
      <c r="CA42" s="71"/>
      <c r="CB42" s="71"/>
      <c r="CC42" s="72"/>
      <c r="CD42" s="72"/>
      <c r="CE42" s="71"/>
      <c r="CF42" s="72">
        <f>CF43+CF44+CF45</f>
        <v>1000</v>
      </c>
      <c r="CG42" s="72">
        <f>CG43+CG44+CG45</f>
        <v>500</v>
      </c>
      <c r="CH42" s="72">
        <f>CH43+CH44+CH45</f>
        <v>0</v>
      </c>
      <c r="CI42" s="71">
        <f t="shared" si="60"/>
        <v>0</v>
      </c>
      <c r="CJ42" s="72">
        <f>CJ43+CJ44+CJ45</f>
        <v>0</v>
      </c>
      <c r="CK42" s="72">
        <f>CK43+CK44+CK45</f>
        <v>0</v>
      </c>
      <c r="CL42" s="72">
        <f>CL43+CL44+CL45</f>
        <v>0</v>
      </c>
      <c r="CM42" s="71"/>
      <c r="CN42" s="72">
        <f>CN43+CN44+CN45</f>
        <v>0</v>
      </c>
      <c r="CO42" s="72">
        <f>CO43+CO44+CO45</f>
        <v>0</v>
      </c>
      <c r="CP42" s="72">
        <f>CP43+CP44+CP45</f>
        <v>0</v>
      </c>
      <c r="CQ42" s="71"/>
      <c r="CR42" s="71"/>
      <c r="CS42" s="72">
        <f>CS43+CS44+CS45</f>
        <v>0</v>
      </c>
      <c r="CT42" s="72">
        <f>CT43+CT44+CT45</f>
        <v>0</v>
      </c>
      <c r="CU42" s="71"/>
      <c r="CV42" s="71"/>
      <c r="CW42" s="72">
        <f>CW43+CW44+CW45</f>
        <v>0</v>
      </c>
      <c r="CX42" s="72">
        <f>CX43+CX44+CX45</f>
        <v>0</v>
      </c>
      <c r="CY42" s="71"/>
      <c r="CZ42" s="72">
        <f>CZ43+CZ44+CZ45</f>
        <v>1000</v>
      </c>
      <c r="DA42" s="72">
        <f>DA43+DA44+DA45</f>
        <v>1000</v>
      </c>
      <c r="DB42" s="72">
        <f>DB43+DB44+DB45</f>
        <v>0</v>
      </c>
      <c r="DC42" s="71">
        <f t="shared" ref="DC42:DC43" si="154">DB42/DA42*100</f>
        <v>0</v>
      </c>
      <c r="DD42" s="72">
        <f>DD43+DD44+DD45</f>
        <v>33179.300000000003</v>
      </c>
      <c r="DE42" s="72">
        <f>DE43+DE44+DE45</f>
        <v>29247.5</v>
      </c>
      <c r="DF42" s="72">
        <f>DF43+DF44+DF45</f>
        <v>5041.3142500000004</v>
      </c>
      <c r="DG42" s="71">
        <f t="shared" ref="DG42:DG43" si="155">DF42/DE42*100</f>
        <v>17.236735618428927</v>
      </c>
      <c r="DH42" s="72">
        <f>DH43+DH44+DH45</f>
        <v>10000</v>
      </c>
      <c r="DI42" s="72">
        <f>DI43+DI44+DI45</f>
        <v>10000</v>
      </c>
      <c r="DJ42" s="72">
        <f>DJ43+DJ44+DJ45</f>
        <v>0</v>
      </c>
      <c r="DK42" s="71">
        <f t="shared" ref="DK42" si="156">DJ42/DI42*100</f>
        <v>0</v>
      </c>
      <c r="DL42" s="72"/>
      <c r="DM42" s="72">
        <f>DM43+DM44+DM45</f>
        <v>0</v>
      </c>
      <c r="DN42" s="72">
        <f>DN43+DN44+DN45</f>
        <v>0</v>
      </c>
      <c r="DO42" s="71"/>
      <c r="DP42" s="72"/>
      <c r="DQ42" s="72">
        <f>DQ43+DQ44+DQ45</f>
        <v>0</v>
      </c>
      <c r="DR42" s="72">
        <f>DR43+DR44+DR45</f>
        <v>0</v>
      </c>
      <c r="DS42" s="71"/>
      <c r="DT42" s="72"/>
      <c r="DU42" s="72">
        <f>DU43+DU44+DU45</f>
        <v>18137.2</v>
      </c>
      <c r="DV42" s="72">
        <f>DV43+DV44+DV45</f>
        <v>0</v>
      </c>
      <c r="DW42" s="71"/>
      <c r="DX42" s="72">
        <f>DX43+DX44+DX45</f>
        <v>1030.7</v>
      </c>
      <c r="DY42" s="72">
        <f>DY43+DY44+DY45</f>
        <v>1030.7</v>
      </c>
      <c r="DZ42" s="72">
        <f>DZ43+DZ44+DZ45</f>
        <v>161.72468000000001</v>
      </c>
      <c r="EA42" s="71">
        <f t="shared" ref="EA42:EA43" si="157">DZ42/DY42*100</f>
        <v>15.690761618317648</v>
      </c>
      <c r="EB42" s="72"/>
      <c r="EC42" s="72"/>
      <c r="ED42" s="72"/>
      <c r="EE42" s="71"/>
      <c r="EF42" s="72">
        <f>EF43+EF44+EF45+EF46</f>
        <v>29729.506000000001</v>
      </c>
      <c r="EG42" s="72">
        <f>EG43+EG44+EG45+EG46</f>
        <v>29729.506000000001</v>
      </c>
      <c r="EH42" s="72">
        <f>EH43+EH44+EH45</f>
        <v>25269.9951</v>
      </c>
      <c r="EI42" s="71">
        <f t="shared" ref="EI42:EI44" si="158">EH42/EG42*100</f>
        <v>84.999714088757472</v>
      </c>
      <c r="EJ42" s="72"/>
      <c r="EK42" s="72">
        <f>EK43+EK44+EK45</f>
        <v>0</v>
      </c>
      <c r="EL42" s="72">
        <f>EL43+EL44+EL45</f>
        <v>0</v>
      </c>
      <c r="EM42" s="71"/>
      <c r="EN42" s="72"/>
      <c r="EO42" s="72">
        <f>EO43+EO44+EO45</f>
        <v>0</v>
      </c>
      <c r="EP42" s="72">
        <f>EP43+EP44+EP45</f>
        <v>0</v>
      </c>
      <c r="EQ42" s="71"/>
      <c r="ER42" s="72">
        <f>ER43+ER44+ER45</f>
        <v>3827.9</v>
      </c>
      <c r="ES42" s="72">
        <f>ES43+ES44+ES45</f>
        <v>3827.9</v>
      </c>
      <c r="ET42" s="72">
        <f>ET43+ET44+ET45</f>
        <v>970.08399999999995</v>
      </c>
      <c r="EU42" s="71">
        <f t="shared" si="125"/>
        <v>25.342459311894249</v>
      </c>
      <c r="EV42" s="72"/>
      <c r="EW42" s="72">
        <f>EW43+EW44+EW45</f>
        <v>0</v>
      </c>
      <c r="EX42" s="72">
        <f>EX43+EX44+EX45</f>
        <v>0</v>
      </c>
      <c r="EY42" s="71"/>
      <c r="EZ42" s="72"/>
      <c r="FA42" s="72">
        <f t="shared" ref="FA42:FB42" si="159">FA43+FA44+FA45</f>
        <v>0</v>
      </c>
      <c r="FB42" s="72">
        <f t="shared" si="159"/>
        <v>0</v>
      </c>
      <c r="FC42" s="71"/>
      <c r="FD42" s="72"/>
      <c r="FE42" s="72">
        <f t="shared" ref="FE42:FF42" si="160">FE43+FE44+FE45</f>
        <v>0</v>
      </c>
      <c r="FF42" s="72">
        <f t="shared" si="160"/>
        <v>0</v>
      </c>
      <c r="FG42" s="71"/>
      <c r="FH42" s="72">
        <f t="shared" ref="FH42:FJ42" si="161">FH43+FH44+FH45</f>
        <v>17419</v>
      </c>
      <c r="FI42" s="72">
        <f t="shared" si="161"/>
        <v>17419</v>
      </c>
      <c r="FJ42" s="72">
        <f t="shared" si="161"/>
        <v>2234.6748299999999</v>
      </c>
      <c r="FK42" s="71">
        <f>FJ42/FI42*100</f>
        <v>12.828950169355302</v>
      </c>
      <c r="FL42" s="72">
        <f t="shared" ref="FL42:FN42" si="162">FL43+FL44+FL45</f>
        <v>679.2</v>
      </c>
      <c r="FM42" s="72">
        <f t="shared" si="162"/>
        <v>679.2</v>
      </c>
      <c r="FN42" s="72">
        <f t="shared" si="162"/>
        <v>0</v>
      </c>
      <c r="FO42" s="71">
        <f>FN42/FM42*100</f>
        <v>0</v>
      </c>
      <c r="FP42" s="72">
        <f t="shared" ref="FP42" si="163">FP43+FP44+FP45</f>
        <v>704.7</v>
      </c>
      <c r="FQ42" s="72">
        <f t="shared" ref="FQ42:FR42" si="164">FQ43+FQ44+FQ45</f>
        <v>704.7</v>
      </c>
      <c r="FR42" s="72">
        <f t="shared" si="164"/>
        <v>85.2</v>
      </c>
      <c r="FS42" s="71">
        <f>FR42/FQ42*100</f>
        <v>12.090251170710941</v>
      </c>
      <c r="FT42" s="72"/>
      <c r="FU42" s="72">
        <f t="shared" ref="FU42:FV42" si="165">FU43+FU44+FU45</f>
        <v>0</v>
      </c>
      <c r="FV42" s="72">
        <f t="shared" si="165"/>
        <v>0</v>
      </c>
      <c r="FW42" s="71"/>
      <c r="FX42" s="72"/>
      <c r="FY42" s="72">
        <f t="shared" ref="FY42:FZ42" si="166">FY43+FY44+FY45</f>
        <v>0</v>
      </c>
      <c r="FZ42" s="72">
        <f t="shared" si="166"/>
        <v>0</v>
      </c>
      <c r="GA42" s="71"/>
      <c r="GB42" s="72"/>
      <c r="GC42" s="72">
        <f t="shared" ref="GC42:GD42" si="167">GC43+GC44+GC45</f>
        <v>0</v>
      </c>
      <c r="GD42" s="72">
        <f t="shared" si="167"/>
        <v>0</v>
      </c>
      <c r="GE42" s="71"/>
      <c r="GF42" s="72"/>
      <c r="GG42" s="72">
        <f t="shared" ref="GG42:GH42" si="168">GG43+GG44+GG45</f>
        <v>0</v>
      </c>
      <c r="GH42" s="72">
        <f t="shared" si="168"/>
        <v>0</v>
      </c>
      <c r="GI42" s="71"/>
      <c r="GJ42" s="72"/>
      <c r="GK42" s="72">
        <f t="shared" ref="GK42:GL42" si="169">GK43+GK44+GK45</f>
        <v>0</v>
      </c>
      <c r="GL42" s="72">
        <f t="shared" si="169"/>
        <v>0</v>
      </c>
      <c r="GM42" s="71"/>
      <c r="GN42" s="72"/>
      <c r="GO42" s="72">
        <f t="shared" ref="GO42:GP42" si="170">GO43+GO44+GO45</f>
        <v>0</v>
      </c>
      <c r="GP42" s="72">
        <f t="shared" si="170"/>
        <v>0</v>
      </c>
      <c r="GQ42" s="71"/>
      <c r="GR42" s="72"/>
      <c r="GS42" s="72">
        <f t="shared" ref="GS42:GT42" si="171">GS43+GS44+GS45</f>
        <v>0</v>
      </c>
      <c r="GT42" s="72">
        <f t="shared" si="171"/>
        <v>0</v>
      </c>
      <c r="GU42" s="71"/>
      <c r="GV42" s="72"/>
      <c r="GW42" s="72">
        <f t="shared" ref="GW42:GX42" si="172">GW43+GW44+GW45</f>
        <v>0</v>
      </c>
      <c r="GX42" s="72">
        <f t="shared" si="172"/>
        <v>0</v>
      </c>
      <c r="GY42" s="71"/>
      <c r="GZ42" s="72"/>
      <c r="HA42" s="72">
        <f t="shared" ref="HA42:HB42" si="173">HA43+HA44+HA45</f>
        <v>0</v>
      </c>
      <c r="HB42" s="72">
        <f t="shared" si="173"/>
        <v>0</v>
      </c>
      <c r="HC42" s="71"/>
      <c r="HD42" s="72"/>
      <c r="HE42" s="72">
        <f t="shared" ref="HE42:HF42" si="174">HE43+HE44+HE45</f>
        <v>0</v>
      </c>
      <c r="HF42" s="72">
        <f t="shared" si="174"/>
        <v>0</v>
      </c>
      <c r="HG42" s="71"/>
      <c r="HH42" s="72">
        <f t="shared" ref="HH42:HJ42" si="175">HH43+HH44+HH45</f>
        <v>296.65815999999995</v>
      </c>
      <c r="HI42" s="72">
        <f t="shared" si="175"/>
        <v>296.65815999999995</v>
      </c>
      <c r="HJ42" s="72">
        <f t="shared" si="175"/>
        <v>0</v>
      </c>
      <c r="HK42" s="76">
        <f t="shared" ref="HK42" si="176">HJ42/HI42*100</f>
        <v>0</v>
      </c>
      <c r="HL42" s="72">
        <f>HL43+HL44+HL45</f>
        <v>50000</v>
      </c>
      <c r="HM42" s="72">
        <f>HM43+HM44+HM45</f>
        <v>50000</v>
      </c>
      <c r="HN42" s="72">
        <f>HN43+HN44+HN45</f>
        <v>50000</v>
      </c>
      <c r="HO42" s="71">
        <f>HN42/HM42*100</f>
        <v>100</v>
      </c>
      <c r="HP42" s="72"/>
      <c r="HQ42" s="72">
        <f>HQ43+HQ44+HQ45</f>
        <v>0</v>
      </c>
      <c r="HR42" s="72">
        <f>HR43+HR44+HR45</f>
        <v>0</v>
      </c>
      <c r="HS42" s="71"/>
      <c r="HT42" s="72">
        <f t="shared" ref="HT42:HV42" si="177">HT43+HT44+HT45</f>
        <v>0</v>
      </c>
      <c r="HU42" s="72">
        <f t="shared" si="177"/>
        <v>0</v>
      </c>
      <c r="HV42" s="72">
        <f t="shared" si="177"/>
        <v>0</v>
      </c>
      <c r="HW42" s="71"/>
      <c r="HX42" s="72"/>
      <c r="HY42" s="72">
        <f t="shared" ref="HY42:HZ42" si="178">HY43+HY44+HY45</f>
        <v>0</v>
      </c>
      <c r="HZ42" s="72">
        <f t="shared" si="178"/>
        <v>0</v>
      </c>
      <c r="IA42" s="71"/>
      <c r="IB42" s="72"/>
      <c r="IC42" s="72">
        <f t="shared" ref="IC42:ID42" si="179">IC43+IC44+IC45</f>
        <v>16985.400000000001</v>
      </c>
      <c r="ID42" s="72">
        <f t="shared" si="179"/>
        <v>2327.86454</v>
      </c>
      <c r="IE42" s="76">
        <f t="shared" ref="IE42:IE48" si="180">ID42/IC42*100</f>
        <v>13.705091078220116</v>
      </c>
      <c r="IF42" s="72"/>
      <c r="IG42" s="72"/>
      <c r="IH42" s="72"/>
      <c r="II42" s="76"/>
      <c r="IJ42" s="72"/>
      <c r="IK42" s="72"/>
      <c r="IL42" s="72"/>
      <c r="IM42" s="76"/>
      <c r="IN42" s="72"/>
      <c r="IO42" s="72"/>
      <c r="IP42" s="72"/>
      <c r="IQ42" s="76"/>
      <c r="IR42" s="72"/>
      <c r="IS42" s="72"/>
      <c r="IT42" s="72"/>
      <c r="IU42" s="76"/>
      <c r="IV42" s="72"/>
      <c r="IW42" s="72"/>
      <c r="IX42" s="72"/>
      <c r="IY42" s="76"/>
      <c r="IZ42" s="72"/>
      <c r="JA42" s="72">
        <f t="shared" ref="JA42:JB42" si="181">JA43+JA44+JA45</f>
        <v>35651.800000000003</v>
      </c>
      <c r="JB42" s="72">
        <f t="shared" si="181"/>
        <v>0</v>
      </c>
      <c r="JC42" s="76">
        <f t="shared" ref="JC42:JC43" si="182">JB42/JA42*100</f>
        <v>0</v>
      </c>
      <c r="JD42" s="72"/>
      <c r="JE42" s="72"/>
      <c r="JF42" s="72"/>
      <c r="JG42" s="76"/>
      <c r="JH42" s="72"/>
      <c r="JI42" s="72">
        <f t="shared" ref="JI42:JJ42" si="183">JI43+JI44+JI45</f>
        <v>0</v>
      </c>
      <c r="JJ42" s="72">
        <f t="shared" si="183"/>
        <v>0</v>
      </c>
      <c r="JK42" s="76"/>
      <c r="JL42" s="72"/>
      <c r="JM42" s="72">
        <f t="shared" ref="JM42:JN42" si="184">JM43+JM44+JM45</f>
        <v>0</v>
      </c>
      <c r="JN42" s="72">
        <f t="shared" si="184"/>
        <v>0</v>
      </c>
      <c r="JO42" s="76"/>
      <c r="JP42" s="72"/>
      <c r="JQ42" s="72"/>
      <c r="JR42" s="72"/>
      <c r="JS42" s="76"/>
    </row>
    <row r="43" spans="1:279" ht="24" customHeight="1" x14ac:dyDescent="0.25">
      <c r="A43" s="259" t="s">
        <v>133</v>
      </c>
      <c r="B43" s="77">
        <f t="shared" si="40"/>
        <v>132813.20000000001</v>
      </c>
      <c r="C43" s="77">
        <f t="shared" si="41"/>
        <v>199155.80000000005</v>
      </c>
      <c r="D43" s="77">
        <f t="shared" si="42"/>
        <v>199155.80000000005</v>
      </c>
      <c r="E43" s="77">
        <f t="shared" si="43"/>
        <v>0</v>
      </c>
      <c r="F43" s="77">
        <f t="shared" si="44"/>
        <v>27085.464459999999</v>
      </c>
      <c r="G43" s="73">
        <f t="shared" si="0"/>
        <v>13.600138414246532</v>
      </c>
      <c r="H43" s="73">
        <v>6903</v>
      </c>
      <c r="I43" s="73">
        <v>6903</v>
      </c>
      <c r="J43" s="73">
        <v>6903</v>
      </c>
      <c r="K43" s="73">
        <f t="shared" si="149"/>
        <v>100</v>
      </c>
      <c r="L43" s="73">
        <v>1479.5</v>
      </c>
      <c r="M43" s="73">
        <v>1479.5</v>
      </c>
      <c r="N43" s="73">
        <v>369.875</v>
      </c>
      <c r="O43" s="74">
        <f>N43/M43*100</f>
        <v>25</v>
      </c>
      <c r="P43" s="301">
        <v>6411</v>
      </c>
      <c r="Q43" s="266">
        <v>6411</v>
      </c>
      <c r="R43" s="301">
        <v>928.35039000000006</v>
      </c>
      <c r="S43" s="74">
        <f>R43/Q43*100</f>
        <v>14.480586335985027</v>
      </c>
      <c r="T43" s="340">
        <v>20692</v>
      </c>
      <c r="U43" s="306">
        <v>20692</v>
      </c>
      <c r="V43" s="306">
        <v>2015.93308</v>
      </c>
      <c r="W43" s="74">
        <f>V43/U43*100</f>
        <v>9.742572395128553</v>
      </c>
      <c r="X43" s="341">
        <v>1750</v>
      </c>
      <c r="Y43" s="341">
        <v>1750</v>
      </c>
      <c r="Z43" s="341">
        <v>67</v>
      </c>
      <c r="AA43" s="74">
        <f>Z43/Y43*100</f>
        <v>3.8285714285714283</v>
      </c>
      <c r="AB43" s="73">
        <v>1975</v>
      </c>
      <c r="AC43" s="73">
        <v>1975</v>
      </c>
      <c r="AD43" s="73">
        <v>0</v>
      </c>
      <c r="AE43" s="74">
        <f>AD43/AC43*100</f>
        <v>0</v>
      </c>
      <c r="AF43" s="341">
        <v>25060.1</v>
      </c>
      <c r="AG43" s="341">
        <v>25060.1</v>
      </c>
      <c r="AH43" s="341">
        <v>3874.7370299999998</v>
      </c>
      <c r="AI43" s="74">
        <f>AH43/AG43*100</f>
        <v>15.461778005674359</v>
      </c>
      <c r="AJ43" s="341">
        <v>880</v>
      </c>
      <c r="AK43" s="341">
        <v>880</v>
      </c>
      <c r="AL43" s="341">
        <v>0</v>
      </c>
      <c r="AM43" s="74">
        <f>AL43/AK43*100</f>
        <v>0</v>
      </c>
      <c r="AN43" s="73"/>
      <c r="AO43" s="73"/>
      <c r="AP43" s="73"/>
      <c r="AQ43" s="74"/>
      <c r="AR43" s="341">
        <v>500</v>
      </c>
      <c r="AS43" s="341">
        <v>500</v>
      </c>
      <c r="AT43" s="341">
        <v>0</v>
      </c>
      <c r="AU43" s="74">
        <f>AT43/AS43*100</f>
        <v>0</v>
      </c>
      <c r="AV43" s="341"/>
      <c r="AW43" s="341"/>
      <c r="AX43" s="341"/>
      <c r="AY43" s="74"/>
      <c r="AZ43" s="341"/>
      <c r="BA43" s="341"/>
      <c r="BB43" s="341"/>
      <c r="BC43" s="74"/>
      <c r="BD43" s="341">
        <v>8321.7999999999993</v>
      </c>
      <c r="BE43" s="341">
        <v>8321.7999999999993</v>
      </c>
      <c r="BF43" s="341">
        <v>2105.7066600000003</v>
      </c>
      <c r="BG43" s="74">
        <f>BF43/BE43*100</f>
        <v>25.303499963950109</v>
      </c>
      <c r="BH43" s="74"/>
      <c r="BI43" s="341"/>
      <c r="BJ43" s="341"/>
      <c r="BK43" s="74"/>
      <c r="BL43" s="74"/>
      <c r="BM43" s="341"/>
      <c r="BN43" s="341"/>
      <c r="BO43" s="74"/>
      <c r="BP43" s="74"/>
      <c r="BQ43" s="341"/>
      <c r="BR43" s="341"/>
      <c r="BS43" s="74"/>
      <c r="BT43" s="74"/>
      <c r="BU43" s="341"/>
      <c r="BV43" s="341"/>
      <c r="BW43" s="74"/>
      <c r="BX43" s="341"/>
      <c r="BY43" s="341"/>
      <c r="BZ43" s="341"/>
      <c r="CA43" s="74"/>
      <c r="CB43" s="74"/>
      <c r="CC43" s="341"/>
      <c r="CD43" s="341"/>
      <c r="CE43" s="74"/>
      <c r="CF43" s="341">
        <v>1000</v>
      </c>
      <c r="CG43" s="341">
        <v>500</v>
      </c>
      <c r="CH43" s="341">
        <v>0</v>
      </c>
      <c r="CI43" s="74">
        <f t="shared" si="60"/>
        <v>0</v>
      </c>
      <c r="CJ43" s="341"/>
      <c r="CK43" s="341"/>
      <c r="CL43" s="341"/>
      <c r="CM43" s="74"/>
      <c r="CN43" s="341"/>
      <c r="CO43" s="341"/>
      <c r="CP43" s="341"/>
      <c r="CQ43" s="74"/>
      <c r="CR43" s="74"/>
      <c r="CS43" s="341"/>
      <c r="CT43" s="341"/>
      <c r="CU43" s="74"/>
      <c r="CV43" s="74"/>
      <c r="CW43" s="341"/>
      <c r="CX43" s="341"/>
      <c r="CY43" s="74"/>
      <c r="CZ43" s="341">
        <v>1000</v>
      </c>
      <c r="DA43" s="341">
        <v>1000</v>
      </c>
      <c r="DB43" s="341">
        <v>0</v>
      </c>
      <c r="DC43" s="74">
        <f t="shared" si="154"/>
        <v>0</v>
      </c>
      <c r="DD43" s="341">
        <v>33179.300000000003</v>
      </c>
      <c r="DE43" s="341">
        <v>29247.5</v>
      </c>
      <c r="DF43" s="341">
        <v>5041.3142500000004</v>
      </c>
      <c r="DG43" s="74">
        <f t="shared" si="155"/>
        <v>17.236735618428927</v>
      </c>
      <c r="DH43" s="341"/>
      <c r="DI43" s="341"/>
      <c r="DJ43" s="341"/>
      <c r="DK43" s="74"/>
      <c r="DL43" s="341"/>
      <c r="DM43" s="341"/>
      <c r="DN43" s="341"/>
      <c r="DO43" s="74"/>
      <c r="DP43" s="341"/>
      <c r="DQ43" s="341"/>
      <c r="DR43" s="341"/>
      <c r="DS43" s="74"/>
      <c r="DT43" s="341"/>
      <c r="DU43" s="341">
        <v>18137.2</v>
      </c>
      <c r="DV43" s="341">
        <v>0</v>
      </c>
      <c r="DW43" s="74"/>
      <c r="DX43" s="341">
        <v>1030.7</v>
      </c>
      <c r="DY43" s="341">
        <v>1030.7</v>
      </c>
      <c r="DZ43" s="341">
        <v>161.72468000000001</v>
      </c>
      <c r="EA43" s="74">
        <f t="shared" si="157"/>
        <v>15.690761618317648</v>
      </c>
      <c r="EB43" s="341"/>
      <c r="EC43" s="341"/>
      <c r="ED43" s="341"/>
      <c r="EE43" s="74"/>
      <c r="EF43" s="341"/>
      <c r="EG43" s="341"/>
      <c r="EH43" s="341"/>
      <c r="EI43" s="74"/>
      <c r="EJ43" s="341"/>
      <c r="EK43" s="341"/>
      <c r="EL43" s="341"/>
      <c r="EM43" s="74"/>
      <c r="EN43" s="341"/>
      <c r="EO43" s="341"/>
      <c r="EP43" s="341"/>
      <c r="EQ43" s="74"/>
      <c r="ER43" s="341">
        <v>3827.9</v>
      </c>
      <c r="ES43" s="341">
        <v>3827.9</v>
      </c>
      <c r="ET43" s="341">
        <v>970.08399999999995</v>
      </c>
      <c r="EU43" s="74">
        <f t="shared" si="125"/>
        <v>25.342459311894249</v>
      </c>
      <c r="EV43" s="341"/>
      <c r="EW43" s="341"/>
      <c r="EX43" s="341">
        <v>0</v>
      </c>
      <c r="EY43" s="74"/>
      <c r="EZ43" s="73"/>
      <c r="FA43" s="73"/>
      <c r="FB43" s="73"/>
      <c r="FC43" s="74"/>
      <c r="FD43" s="73"/>
      <c r="FE43" s="73"/>
      <c r="FF43" s="73"/>
      <c r="FG43" s="74"/>
      <c r="FH43" s="73">
        <v>17419</v>
      </c>
      <c r="FI43" s="73">
        <v>17419</v>
      </c>
      <c r="FJ43" s="73">
        <v>2234.6748299999999</v>
      </c>
      <c r="FK43" s="74">
        <f>FJ43/FI43*100</f>
        <v>12.828950169355302</v>
      </c>
      <c r="FL43" s="73">
        <v>679.2</v>
      </c>
      <c r="FM43" s="73">
        <v>679.2</v>
      </c>
      <c r="FN43" s="73">
        <v>0</v>
      </c>
      <c r="FO43" s="74">
        <f>FN43/FM43*100</f>
        <v>0</v>
      </c>
      <c r="FP43" s="73">
        <v>704.7</v>
      </c>
      <c r="FQ43" s="73">
        <v>704.7</v>
      </c>
      <c r="FR43" s="73">
        <v>85.2</v>
      </c>
      <c r="FS43" s="74">
        <f>FR43/FQ43*100</f>
        <v>12.090251170710941</v>
      </c>
      <c r="FT43" s="73"/>
      <c r="FU43" s="73"/>
      <c r="FV43" s="73">
        <v>0</v>
      </c>
      <c r="FW43" s="74"/>
      <c r="FX43" s="73"/>
      <c r="FY43" s="73"/>
      <c r="FZ43" s="73">
        <v>0</v>
      </c>
      <c r="GA43" s="74"/>
      <c r="GB43" s="73"/>
      <c r="GC43" s="73"/>
      <c r="GD43" s="73">
        <v>0</v>
      </c>
      <c r="GE43" s="74"/>
      <c r="GF43" s="73"/>
      <c r="GG43" s="73"/>
      <c r="GH43" s="73">
        <v>0</v>
      </c>
      <c r="GI43" s="74"/>
      <c r="GJ43" s="73"/>
      <c r="GK43" s="73"/>
      <c r="GL43" s="73">
        <v>0</v>
      </c>
      <c r="GM43" s="74"/>
      <c r="GN43" s="73"/>
      <c r="GO43" s="73"/>
      <c r="GP43" s="73">
        <v>0</v>
      </c>
      <c r="GQ43" s="74"/>
      <c r="GR43" s="73"/>
      <c r="GS43" s="73"/>
      <c r="GT43" s="73">
        <v>0</v>
      </c>
      <c r="GU43" s="74"/>
      <c r="GV43" s="73"/>
      <c r="GW43" s="73"/>
      <c r="GX43" s="73">
        <v>0</v>
      </c>
      <c r="GY43" s="74"/>
      <c r="GZ43" s="73"/>
      <c r="HA43" s="73"/>
      <c r="HB43" s="73">
        <v>0</v>
      </c>
      <c r="HC43" s="74"/>
      <c r="HD43" s="73"/>
      <c r="HE43" s="73"/>
      <c r="HF43" s="73">
        <v>0</v>
      </c>
      <c r="HG43" s="74"/>
      <c r="HH43" s="73"/>
      <c r="HI43" s="73"/>
      <c r="HJ43" s="73">
        <v>0</v>
      </c>
      <c r="HK43" s="77"/>
      <c r="HL43" s="341"/>
      <c r="HM43" s="341"/>
      <c r="HN43" s="341"/>
      <c r="HO43" s="74"/>
      <c r="HP43" s="341"/>
      <c r="HQ43" s="341"/>
      <c r="HR43" s="341"/>
      <c r="HS43" s="74"/>
      <c r="HT43" s="73"/>
      <c r="HU43" s="73"/>
      <c r="HV43" s="73"/>
      <c r="HW43" s="74"/>
      <c r="HX43" s="73"/>
      <c r="HY43" s="73"/>
      <c r="HZ43" s="73"/>
      <c r="IA43" s="74"/>
      <c r="IB43" s="73"/>
      <c r="IC43" s="73">
        <v>16985.400000000001</v>
      </c>
      <c r="ID43" s="73">
        <v>2327.86454</v>
      </c>
      <c r="IE43" s="77">
        <f t="shared" si="180"/>
        <v>13.705091078220116</v>
      </c>
      <c r="IF43" s="73"/>
      <c r="IG43" s="73"/>
      <c r="IH43" s="73"/>
      <c r="II43" s="77"/>
      <c r="IJ43" s="73"/>
      <c r="IK43" s="73"/>
      <c r="IL43" s="73"/>
      <c r="IM43" s="77"/>
      <c r="IN43" s="73"/>
      <c r="IO43" s="73"/>
      <c r="IP43" s="73"/>
      <c r="IQ43" s="77"/>
      <c r="IR43" s="73"/>
      <c r="IS43" s="73"/>
      <c r="IT43" s="73"/>
      <c r="IU43" s="77"/>
      <c r="IV43" s="73"/>
      <c r="IW43" s="73"/>
      <c r="IX43" s="73"/>
      <c r="IY43" s="77"/>
      <c r="IZ43" s="73"/>
      <c r="JA43" s="73">
        <v>35651.800000000003</v>
      </c>
      <c r="JB43" s="73">
        <v>0</v>
      </c>
      <c r="JC43" s="77">
        <f t="shared" si="182"/>
        <v>0</v>
      </c>
      <c r="JD43" s="73"/>
      <c r="JE43" s="73"/>
      <c r="JF43" s="73"/>
      <c r="JG43" s="77"/>
      <c r="JH43" s="73"/>
      <c r="JI43" s="73"/>
      <c r="JJ43" s="73">
        <v>0</v>
      </c>
      <c r="JK43" s="77"/>
      <c r="JL43" s="73"/>
      <c r="JM43" s="73"/>
      <c r="JN43" s="73"/>
      <c r="JO43" s="77"/>
      <c r="JP43" s="73"/>
      <c r="JQ43" s="73"/>
      <c r="JR43" s="73"/>
      <c r="JS43" s="77"/>
    </row>
    <row r="44" spans="1:279" ht="15.75" x14ac:dyDescent="0.25">
      <c r="A44" s="259" t="s">
        <v>131</v>
      </c>
      <c r="B44" s="77">
        <f t="shared" si="40"/>
        <v>90026.16416</v>
      </c>
      <c r="C44" s="77">
        <f t="shared" si="41"/>
        <v>90026.16416</v>
      </c>
      <c r="D44" s="77">
        <f t="shared" si="42"/>
        <v>90026.16416</v>
      </c>
      <c r="E44" s="77">
        <f t="shared" si="43"/>
        <v>0</v>
      </c>
      <c r="F44" s="77">
        <f t="shared" si="44"/>
        <v>75269.9951</v>
      </c>
      <c r="G44" s="73">
        <f t="shared" si="0"/>
        <v>83.609021668662422</v>
      </c>
      <c r="H44" s="76"/>
      <c r="I44" s="76"/>
      <c r="J44" s="76"/>
      <c r="K44" s="72"/>
      <c r="L44" s="77"/>
      <c r="M44" s="77"/>
      <c r="N44" s="77"/>
      <c r="O44" s="76"/>
      <c r="P44" s="77"/>
      <c r="Q44" s="77"/>
      <c r="R44" s="76"/>
      <c r="S44" s="74"/>
      <c r="T44" s="77"/>
      <c r="U44" s="77"/>
      <c r="V44" s="77"/>
      <c r="W44" s="74"/>
      <c r="X44" s="77"/>
      <c r="Y44" s="77"/>
      <c r="Z44" s="77"/>
      <c r="AA44" s="74"/>
      <c r="AB44" s="77"/>
      <c r="AC44" s="77"/>
      <c r="AD44" s="77"/>
      <c r="AE44" s="74"/>
      <c r="AF44" s="77"/>
      <c r="AG44" s="77"/>
      <c r="AH44" s="77"/>
      <c r="AI44" s="74"/>
      <c r="AJ44" s="77"/>
      <c r="AK44" s="77"/>
      <c r="AL44" s="77"/>
      <c r="AM44" s="74"/>
      <c r="AN44" s="77"/>
      <c r="AO44" s="77"/>
      <c r="AP44" s="77"/>
      <c r="AQ44" s="77"/>
      <c r="AR44" s="77"/>
      <c r="AS44" s="77"/>
      <c r="AT44" s="77"/>
      <c r="AU44" s="74"/>
      <c r="AV44" s="77"/>
      <c r="AW44" s="77"/>
      <c r="AX44" s="77"/>
      <c r="AY44" s="74"/>
      <c r="AZ44" s="77"/>
      <c r="BA44" s="77"/>
      <c r="BB44" s="76"/>
      <c r="BC44" s="74"/>
      <c r="BD44" s="77"/>
      <c r="BE44" s="77"/>
      <c r="BF44" s="77"/>
      <c r="BG44" s="74"/>
      <c r="BH44" s="74"/>
      <c r="BI44" s="77"/>
      <c r="BJ44" s="76"/>
      <c r="BK44" s="74"/>
      <c r="BL44" s="74"/>
      <c r="BM44" s="77"/>
      <c r="BN44" s="76"/>
      <c r="BO44" s="74"/>
      <c r="BP44" s="74"/>
      <c r="BQ44" s="77"/>
      <c r="BR44" s="76"/>
      <c r="BS44" s="74"/>
      <c r="BT44" s="74"/>
      <c r="BU44" s="77"/>
      <c r="BV44" s="77"/>
      <c r="BW44" s="74"/>
      <c r="BX44" s="77"/>
      <c r="BY44" s="77"/>
      <c r="BZ44" s="77"/>
      <c r="CA44" s="74"/>
      <c r="CB44" s="74"/>
      <c r="CC44" s="77"/>
      <c r="CD44" s="77"/>
      <c r="CE44" s="74"/>
      <c r="CF44" s="77"/>
      <c r="CG44" s="77"/>
      <c r="CH44" s="77"/>
      <c r="CI44" s="74"/>
      <c r="CJ44" s="77"/>
      <c r="CK44" s="77"/>
      <c r="CL44" s="77"/>
      <c r="CM44" s="74"/>
      <c r="CN44" s="77"/>
      <c r="CO44" s="77"/>
      <c r="CP44" s="77"/>
      <c r="CQ44" s="74"/>
      <c r="CR44" s="74"/>
      <c r="CS44" s="77"/>
      <c r="CT44" s="76"/>
      <c r="CU44" s="74"/>
      <c r="CV44" s="74"/>
      <c r="CW44" s="77"/>
      <c r="CX44" s="76"/>
      <c r="CY44" s="74"/>
      <c r="CZ44" s="77"/>
      <c r="DA44" s="77"/>
      <c r="DB44" s="77"/>
      <c r="DC44" s="74"/>
      <c r="DD44" s="77"/>
      <c r="DE44" s="77"/>
      <c r="DF44" s="77"/>
      <c r="DG44" s="74"/>
      <c r="DH44" s="77">
        <v>10000</v>
      </c>
      <c r="DI44" s="77">
        <v>10000</v>
      </c>
      <c r="DJ44" s="77">
        <v>0</v>
      </c>
      <c r="DK44" s="74">
        <f>DJ44/DI44*100</f>
        <v>0</v>
      </c>
      <c r="DL44" s="77"/>
      <c r="DM44" s="77"/>
      <c r="DN44" s="77"/>
      <c r="DO44" s="74"/>
      <c r="DP44" s="77"/>
      <c r="DQ44" s="77"/>
      <c r="DR44" s="77"/>
      <c r="DS44" s="74"/>
      <c r="DT44" s="77"/>
      <c r="DU44" s="77"/>
      <c r="DV44" s="77"/>
      <c r="DW44" s="74"/>
      <c r="DX44" s="77"/>
      <c r="DY44" s="77"/>
      <c r="DZ44" s="77"/>
      <c r="EA44" s="74"/>
      <c r="EB44" s="77"/>
      <c r="EC44" s="77"/>
      <c r="ED44" s="77"/>
      <c r="EE44" s="74"/>
      <c r="EF44" s="77">
        <v>29729.506000000001</v>
      </c>
      <c r="EG44" s="77">
        <v>29729.506000000001</v>
      </c>
      <c r="EH44" s="77">
        <v>25269.9951</v>
      </c>
      <c r="EI44" s="74">
        <f t="shared" si="158"/>
        <v>84.999714088757472</v>
      </c>
      <c r="EJ44" s="77"/>
      <c r="EK44" s="77"/>
      <c r="EL44" s="77"/>
      <c r="EM44" s="74"/>
      <c r="EN44" s="77"/>
      <c r="EO44" s="77"/>
      <c r="EP44" s="77"/>
      <c r="EQ44" s="74"/>
      <c r="ER44" s="77"/>
      <c r="ES44" s="77"/>
      <c r="ET44" s="77"/>
      <c r="EU44" s="74"/>
      <c r="EV44" s="77"/>
      <c r="EW44" s="77"/>
      <c r="EX44" s="77"/>
      <c r="EY44" s="74"/>
      <c r="EZ44" s="77"/>
      <c r="FA44" s="77"/>
      <c r="FB44" s="77"/>
      <c r="FC44" s="76"/>
      <c r="FD44" s="77"/>
      <c r="FE44" s="77"/>
      <c r="FF44" s="77"/>
      <c r="FG44" s="76"/>
      <c r="FH44" s="77"/>
      <c r="FI44" s="77"/>
      <c r="FJ44" s="77"/>
      <c r="FK44" s="76"/>
      <c r="FL44" s="77"/>
      <c r="FM44" s="77"/>
      <c r="FN44" s="77"/>
      <c r="FO44" s="76"/>
      <c r="FP44" s="77"/>
      <c r="FQ44" s="77"/>
      <c r="FR44" s="77"/>
      <c r="FS44" s="76"/>
      <c r="FT44" s="77"/>
      <c r="FU44" s="77"/>
      <c r="FV44" s="77"/>
      <c r="FW44" s="76"/>
      <c r="FX44" s="77"/>
      <c r="FY44" s="77"/>
      <c r="FZ44" s="77"/>
      <c r="GA44" s="76"/>
      <c r="GB44" s="77"/>
      <c r="GC44" s="77"/>
      <c r="GD44" s="77"/>
      <c r="GE44" s="76"/>
      <c r="GF44" s="77"/>
      <c r="GG44" s="77"/>
      <c r="GH44" s="77"/>
      <c r="GI44" s="76"/>
      <c r="GJ44" s="77"/>
      <c r="GK44" s="77"/>
      <c r="GL44" s="77"/>
      <c r="GM44" s="76"/>
      <c r="GN44" s="77"/>
      <c r="GO44" s="77"/>
      <c r="GP44" s="77"/>
      <c r="GQ44" s="76"/>
      <c r="GR44" s="77"/>
      <c r="GS44" s="77"/>
      <c r="GT44" s="77"/>
      <c r="GU44" s="76"/>
      <c r="GV44" s="77"/>
      <c r="GW44" s="77"/>
      <c r="GX44" s="77"/>
      <c r="GY44" s="76"/>
      <c r="GZ44" s="77"/>
      <c r="HA44" s="77"/>
      <c r="HB44" s="77"/>
      <c r="HC44" s="76"/>
      <c r="HD44" s="77"/>
      <c r="HE44" s="77"/>
      <c r="HF44" s="77"/>
      <c r="HG44" s="76"/>
      <c r="HH44" s="77">
        <v>296.65815999999995</v>
      </c>
      <c r="HI44" s="73">
        <v>296.65815999999995</v>
      </c>
      <c r="HJ44" s="77"/>
      <c r="HK44" s="77">
        <f>HJ44/HI44*100</f>
        <v>0</v>
      </c>
      <c r="HL44" s="77">
        <v>50000</v>
      </c>
      <c r="HM44" s="77">
        <v>50000</v>
      </c>
      <c r="HN44" s="77">
        <v>50000</v>
      </c>
      <c r="HO44" s="74">
        <f>HN44/HM44*100</f>
        <v>100</v>
      </c>
      <c r="HP44" s="77"/>
      <c r="HQ44" s="77"/>
      <c r="HR44" s="77"/>
      <c r="HS44" s="74"/>
      <c r="HT44" s="77"/>
      <c r="HU44" s="77"/>
      <c r="HV44" s="77"/>
      <c r="HW44" s="76"/>
      <c r="HX44" s="77"/>
      <c r="HY44" s="77"/>
      <c r="HZ44" s="77"/>
      <c r="IA44" s="76"/>
      <c r="IB44" s="77"/>
      <c r="IC44" s="77"/>
      <c r="ID44" s="77"/>
      <c r="IE44" s="77"/>
      <c r="IF44" s="77"/>
      <c r="IG44" s="77"/>
      <c r="IH44" s="77"/>
      <c r="II44" s="77"/>
      <c r="IJ44" s="77"/>
      <c r="IK44" s="77"/>
      <c r="IL44" s="77"/>
      <c r="IM44" s="77"/>
      <c r="IN44" s="77"/>
      <c r="IO44" s="77"/>
      <c r="IP44" s="77"/>
      <c r="IQ44" s="77"/>
      <c r="IR44" s="77"/>
      <c r="IS44" s="77"/>
      <c r="IT44" s="77"/>
      <c r="IU44" s="77"/>
      <c r="IV44" s="77"/>
      <c r="IW44" s="77"/>
      <c r="IX44" s="77"/>
      <c r="IY44" s="77"/>
      <c r="IZ44" s="77"/>
      <c r="JA44" s="77"/>
      <c r="JB44" s="77"/>
      <c r="JC44" s="77"/>
      <c r="JD44" s="77"/>
      <c r="JE44" s="77"/>
      <c r="JF44" s="77"/>
      <c r="JG44" s="77"/>
      <c r="JH44" s="77"/>
      <c r="JI44" s="77"/>
      <c r="JJ44" s="77"/>
      <c r="JK44" s="77"/>
      <c r="JL44" s="77"/>
      <c r="JM44" s="77"/>
      <c r="JN44" s="77"/>
      <c r="JO44" s="77"/>
      <c r="JP44" s="77"/>
      <c r="JQ44" s="77"/>
      <c r="JR44" s="77"/>
      <c r="JS44" s="77"/>
    </row>
    <row r="45" spans="1:279" ht="15.75" x14ac:dyDescent="0.25">
      <c r="A45" s="259" t="s">
        <v>132</v>
      </c>
      <c r="B45" s="77">
        <f t="shared" si="40"/>
        <v>0</v>
      </c>
      <c r="C45" s="77">
        <f t="shared" si="41"/>
        <v>0</v>
      </c>
      <c r="D45" s="77">
        <f t="shared" si="42"/>
        <v>0</v>
      </c>
      <c r="E45" s="77">
        <f t="shared" si="43"/>
        <v>0</v>
      </c>
      <c r="F45" s="77">
        <f t="shared" si="44"/>
        <v>0</v>
      </c>
      <c r="G45" s="73"/>
      <c r="H45" s="76"/>
      <c r="I45" s="76"/>
      <c r="J45" s="76"/>
      <c r="K45" s="72"/>
      <c r="L45" s="77"/>
      <c r="M45" s="77"/>
      <c r="N45" s="77"/>
      <c r="O45" s="76"/>
      <c r="P45" s="77"/>
      <c r="Q45" s="77"/>
      <c r="R45" s="76"/>
      <c r="S45" s="74"/>
      <c r="T45" s="77"/>
      <c r="U45" s="77"/>
      <c r="V45" s="77"/>
      <c r="W45" s="74"/>
      <c r="X45" s="77"/>
      <c r="Y45" s="77"/>
      <c r="Z45" s="77"/>
      <c r="AA45" s="74"/>
      <c r="AB45" s="77"/>
      <c r="AC45" s="77"/>
      <c r="AD45" s="77"/>
      <c r="AE45" s="74"/>
      <c r="AF45" s="77"/>
      <c r="AG45" s="77"/>
      <c r="AH45" s="77"/>
      <c r="AI45" s="74"/>
      <c r="AJ45" s="77"/>
      <c r="AK45" s="77"/>
      <c r="AL45" s="77"/>
      <c r="AM45" s="74"/>
      <c r="AN45" s="77"/>
      <c r="AO45" s="77"/>
      <c r="AP45" s="76"/>
      <c r="AQ45" s="76"/>
      <c r="AR45" s="77"/>
      <c r="AS45" s="77"/>
      <c r="AT45" s="77"/>
      <c r="AU45" s="74"/>
      <c r="AV45" s="77"/>
      <c r="AW45" s="77"/>
      <c r="AX45" s="77"/>
      <c r="AY45" s="74"/>
      <c r="AZ45" s="77"/>
      <c r="BA45" s="77"/>
      <c r="BB45" s="76"/>
      <c r="BC45" s="74"/>
      <c r="BD45" s="77"/>
      <c r="BE45" s="77"/>
      <c r="BF45" s="77"/>
      <c r="BG45" s="74"/>
      <c r="BH45" s="74"/>
      <c r="BI45" s="77"/>
      <c r="BJ45" s="76"/>
      <c r="BK45" s="74"/>
      <c r="BL45" s="74"/>
      <c r="BM45" s="77"/>
      <c r="BN45" s="76"/>
      <c r="BO45" s="74"/>
      <c r="BP45" s="74"/>
      <c r="BQ45" s="77"/>
      <c r="BR45" s="76"/>
      <c r="BS45" s="74"/>
      <c r="BT45" s="74"/>
      <c r="BU45" s="77"/>
      <c r="BV45" s="76"/>
      <c r="BW45" s="74"/>
      <c r="BX45" s="77"/>
      <c r="BY45" s="77"/>
      <c r="BZ45" s="77"/>
      <c r="CA45" s="74"/>
      <c r="CB45" s="74"/>
      <c r="CC45" s="77"/>
      <c r="CD45" s="77"/>
      <c r="CE45" s="74"/>
      <c r="CF45" s="77"/>
      <c r="CG45" s="77"/>
      <c r="CH45" s="77"/>
      <c r="CI45" s="74"/>
      <c r="CJ45" s="77"/>
      <c r="CK45" s="77"/>
      <c r="CL45" s="77"/>
      <c r="CM45" s="74"/>
      <c r="CN45" s="77"/>
      <c r="CO45" s="77"/>
      <c r="CP45" s="77"/>
      <c r="CQ45" s="74"/>
      <c r="CR45" s="74"/>
      <c r="CS45" s="77"/>
      <c r="CT45" s="76"/>
      <c r="CU45" s="74"/>
      <c r="CV45" s="74"/>
      <c r="CW45" s="77"/>
      <c r="CX45" s="76"/>
      <c r="CY45" s="74"/>
      <c r="CZ45" s="77"/>
      <c r="DA45" s="77"/>
      <c r="DB45" s="77"/>
      <c r="DC45" s="74"/>
      <c r="DD45" s="77"/>
      <c r="DE45" s="77"/>
      <c r="DF45" s="77"/>
      <c r="DG45" s="74"/>
      <c r="DH45" s="77"/>
      <c r="DI45" s="77"/>
      <c r="DJ45" s="77"/>
      <c r="DK45" s="74"/>
      <c r="DL45" s="77"/>
      <c r="DM45" s="77"/>
      <c r="DN45" s="77"/>
      <c r="DO45" s="74"/>
      <c r="DP45" s="77"/>
      <c r="DQ45" s="77"/>
      <c r="DR45" s="77"/>
      <c r="DS45" s="74"/>
      <c r="DT45" s="77"/>
      <c r="DU45" s="77"/>
      <c r="DV45" s="77"/>
      <c r="DW45" s="74"/>
      <c r="DX45" s="77"/>
      <c r="DY45" s="77"/>
      <c r="DZ45" s="77"/>
      <c r="EA45" s="74"/>
      <c r="EB45" s="77"/>
      <c r="EC45" s="77"/>
      <c r="ED45" s="77"/>
      <c r="EE45" s="74"/>
      <c r="EF45" s="77"/>
      <c r="EG45" s="77"/>
      <c r="EH45" s="77"/>
      <c r="EI45" s="74"/>
      <c r="EJ45" s="77"/>
      <c r="EK45" s="77"/>
      <c r="EL45" s="77"/>
      <c r="EM45" s="74"/>
      <c r="EN45" s="77"/>
      <c r="EO45" s="77"/>
      <c r="EP45" s="77"/>
      <c r="EQ45" s="74"/>
      <c r="ER45" s="77"/>
      <c r="ES45" s="77"/>
      <c r="ET45" s="77"/>
      <c r="EU45" s="74"/>
      <c r="EV45" s="77"/>
      <c r="EW45" s="77"/>
      <c r="EX45" s="77"/>
      <c r="EY45" s="74"/>
      <c r="EZ45" s="77"/>
      <c r="FA45" s="77"/>
      <c r="FB45" s="77"/>
      <c r="FC45" s="76"/>
      <c r="FD45" s="77"/>
      <c r="FE45" s="77"/>
      <c r="FF45" s="77"/>
      <c r="FG45" s="76"/>
      <c r="FH45" s="77"/>
      <c r="FI45" s="77"/>
      <c r="FJ45" s="77"/>
      <c r="FK45" s="76"/>
      <c r="FL45" s="77"/>
      <c r="FM45" s="77"/>
      <c r="FN45" s="77"/>
      <c r="FO45" s="76"/>
      <c r="FP45" s="77"/>
      <c r="FQ45" s="77"/>
      <c r="FR45" s="77"/>
      <c r="FS45" s="76"/>
      <c r="FT45" s="77"/>
      <c r="FU45" s="77"/>
      <c r="FV45" s="77"/>
      <c r="FW45" s="76"/>
      <c r="FX45" s="77"/>
      <c r="FY45" s="77"/>
      <c r="FZ45" s="77"/>
      <c r="GA45" s="76"/>
      <c r="GB45" s="77"/>
      <c r="GC45" s="77"/>
      <c r="GD45" s="77"/>
      <c r="GE45" s="76"/>
      <c r="GF45" s="77"/>
      <c r="GG45" s="77"/>
      <c r="GH45" s="77"/>
      <c r="GI45" s="76"/>
      <c r="GJ45" s="77"/>
      <c r="GK45" s="77"/>
      <c r="GL45" s="77"/>
      <c r="GM45" s="76"/>
      <c r="GN45" s="77"/>
      <c r="GO45" s="77"/>
      <c r="GP45" s="77"/>
      <c r="GQ45" s="76"/>
      <c r="GR45" s="77"/>
      <c r="GS45" s="77"/>
      <c r="GT45" s="77"/>
      <c r="GU45" s="76"/>
      <c r="GV45" s="77"/>
      <c r="GW45" s="77"/>
      <c r="GX45" s="77"/>
      <c r="GY45" s="76"/>
      <c r="GZ45" s="77"/>
      <c r="HA45" s="77"/>
      <c r="HB45" s="77"/>
      <c r="HC45" s="76"/>
      <c r="HD45" s="77"/>
      <c r="HE45" s="77"/>
      <c r="HF45" s="77"/>
      <c r="HG45" s="76"/>
      <c r="HH45" s="77"/>
      <c r="HI45" s="77"/>
      <c r="HJ45" s="77"/>
      <c r="HK45" s="76"/>
      <c r="HL45" s="77"/>
      <c r="HM45" s="77"/>
      <c r="HN45" s="77"/>
      <c r="HO45" s="74"/>
      <c r="HP45" s="77"/>
      <c r="HQ45" s="77"/>
      <c r="HR45" s="77"/>
      <c r="HS45" s="74"/>
      <c r="HT45" s="77"/>
      <c r="HU45" s="77"/>
      <c r="HV45" s="77"/>
      <c r="HW45" s="76"/>
      <c r="HX45" s="77"/>
      <c r="HY45" s="77"/>
      <c r="HZ45" s="77"/>
      <c r="IA45" s="76"/>
      <c r="IB45" s="77"/>
      <c r="IC45" s="77"/>
      <c r="ID45" s="77"/>
      <c r="IE45" s="77"/>
      <c r="IF45" s="77"/>
      <c r="IG45" s="77"/>
      <c r="IH45" s="77"/>
      <c r="II45" s="77"/>
      <c r="IJ45" s="77"/>
      <c r="IK45" s="77"/>
      <c r="IL45" s="77"/>
      <c r="IM45" s="77"/>
      <c r="IN45" s="77"/>
      <c r="IO45" s="77"/>
      <c r="IP45" s="77"/>
      <c r="IQ45" s="77"/>
      <c r="IR45" s="77"/>
      <c r="IS45" s="77"/>
      <c r="IT45" s="77"/>
      <c r="IU45" s="77"/>
      <c r="IV45" s="77"/>
      <c r="IW45" s="77"/>
      <c r="IX45" s="77"/>
      <c r="IY45" s="77"/>
      <c r="IZ45" s="77"/>
      <c r="JA45" s="77"/>
      <c r="JB45" s="77"/>
      <c r="JC45" s="77"/>
      <c r="JD45" s="77"/>
      <c r="JE45" s="77"/>
      <c r="JF45" s="77"/>
      <c r="JG45" s="77"/>
      <c r="JH45" s="77"/>
      <c r="JI45" s="77"/>
      <c r="JJ45" s="77"/>
      <c r="JK45" s="77"/>
      <c r="JL45" s="77"/>
      <c r="JM45" s="77"/>
      <c r="JN45" s="77"/>
      <c r="JO45" s="77"/>
      <c r="JP45" s="77"/>
      <c r="JQ45" s="77"/>
      <c r="JR45" s="77"/>
      <c r="JS45" s="77"/>
    </row>
    <row r="46" spans="1:279" ht="15.75" x14ac:dyDescent="0.25">
      <c r="A46" s="259" t="s">
        <v>478</v>
      </c>
      <c r="B46" s="77">
        <f t="shared" si="40"/>
        <v>0</v>
      </c>
      <c r="C46" s="77">
        <f t="shared" si="41"/>
        <v>0</v>
      </c>
      <c r="D46" s="77">
        <f t="shared" si="42"/>
        <v>0</v>
      </c>
      <c r="E46" s="77">
        <f t="shared" si="43"/>
        <v>0</v>
      </c>
      <c r="F46" s="77">
        <f t="shared" si="44"/>
        <v>0</v>
      </c>
      <c r="G46" s="73"/>
      <c r="H46" s="76"/>
      <c r="I46" s="76"/>
      <c r="J46" s="76"/>
      <c r="K46" s="72"/>
      <c r="L46" s="77"/>
      <c r="M46" s="77"/>
      <c r="N46" s="77"/>
      <c r="O46" s="76"/>
      <c r="P46" s="77"/>
      <c r="Q46" s="77"/>
      <c r="R46" s="76"/>
      <c r="S46" s="74"/>
      <c r="T46" s="77"/>
      <c r="U46" s="77"/>
      <c r="V46" s="77"/>
      <c r="W46" s="74"/>
      <c r="X46" s="77"/>
      <c r="Y46" s="77"/>
      <c r="Z46" s="77"/>
      <c r="AA46" s="74"/>
      <c r="AB46" s="77"/>
      <c r="AC46" s="77"/>
      <c r="AD46" s="77"/>
      <c r="AE46" s="74"/>
      <c r="AF46" s="77"/>
      <c r="AG46" s="77"/>
      <c r="AH46" s="77"/>
      <c r="AI46" s="74"/>
      <c r="AJ46" s="77"/>
      <c r="AK46" s="77"/>
      <c r="AL46" s="77"/>
      <c r="AM46" s="74"/>
      <c r="AN46" s="77"/>
      <c r="AO46" s="77"/>
      <c r="AP46" s="76"/>
      <c r="AQ46" s="76"/>
      <c r="AR46" s="77"/>
      <c r="AS46" s="77"/>
      <c r="AT46" s="77"/>
      <c r="AU46" s="74"/>
      <c r="AV46" s="77"/>
      <c r="AW46" s="77"/>
      <c r="AX46" s="77"/>
      <c r="AY46" s="74"/>
      <c r="AZ46" s="77"/>
      <c r="BA46" s="77"/>
      <c r="BB46" s="76"/>
      <c r="BC46" s="74"/>
      <c r="BD46" s="77"/>
      <c r="BE46" s="77"/>
      <c r="BF46" s="77"/>
      <c r="BG46" s="74"/>
      <c r="BH46" s="74"/>
      <c r="BI46" s="77"/>
      <c r="BJ46" s="76"/>
      <c r="BK46" s="74"/>
      <c r="BL46" s="74"/>
      <c r="BM46" s="77"/>
      <c r="BN46" s="76"/>
      <c r="BO46" s="74"/>
      <c r="BP46" s="74"/>
      <c r="BQ46" s="77"/>
      <c r="BR46" s="76"/>
      <c r="BS46" s="74"/>
      <c r="BT46" s="74"/>
      <c r="BU46" s="77"/>
      <c r="BV46" s="76"/>
      <c r="BW46" s="74"/>
      <c r="BX46" s="77"/>
      <c r="BY46" s="77"/>
      <c r="BZ46" s="77"/>
      <c r="CA46" s="74"/>
      <c r="CB46" s="74"/>
      <c r="CC46" s="77"/>
      <c r="CD46" s="77"/>
      <c r="CE46" s="74"/>
      <c r="CF46" s="77"/>
      <c r="CG46" s="77"/>
      <c r="CH46" s="77"/>
      <c r="CI46" s="74"/>
      <c r="CJ46" s="77"/>
      <c r="CK46" s="77"/>
      <c r="CL46" s="77"/>
      <c r="CM46" s="74"/>
      <c r="CN46" s="77"/>
      <c r="CO46" s="77"/>
      <c r="CP46" s="77"/>
      <c r="CQ46" s="74"/>
      <c r="CR46" s="74"/>
      <c r="CS46" s="77"/>
      <c r="CT46" s="76"/>
      <c r="CU46" s="74"/>
      <c r="CV46" s="74"/>
      <c r="CW46" s="77"/>
      <c r="CX46" s="76"/>
      <c r="CY46" s="74"/>
      <c r="CZ46" s="77"/>
      <c r="DA46" s="77"/>
      <c r="DB46" s="77"/>
      <c r="DC46" s="74"/>
      <c r="DD46" s="77"/>
      <c r="DE46" s="77"/>
      <c r="DF46" s="77"/>
      <c r="DG46" s="74"/>
      <c r="DH46" s="77"/>
      <c r="DI46" s="77"/>
      <c r="DJ46" s="77"/>
      <c r="DK46" s="74"/>
      <c r="DL46" s="77"/>
      <c r="DM46" s="77"/>
      <c r="DN46" s="77"/>
      <c r="DO46" s="74"/>
      <c r="DP46" s="77"/>
      <c r="DQ46" s="77"/>
      <c r="DR46" s="77"/>
      <c r="DS46" s="74"/>
      <c r="DT46" s="77"/>
      <c r="DU46" s="77"/>
      <c r="DV46" s="77"/>
      <c r="DW46" s="74"/>
      <c r="DX46" s="77"/>
      <c r="DY46" s="77"/>
      <c r="DZ46" s="77"/>
      <c r="EA46" s="74"/>
      <c r="EB46" s="77"/>
      <c r="EC46" s="77"/>
      <c r="ED46" s="77"/>
      <c r="EE46" s="74"/>
      <c r="EF46" s="77"/>
      <c r="EG46" s="77"/>
      <c r="EH46" s="77">
        <v>0</v>
      </c>
      <c r="EI46" s="74"/>
      <c r="EJ46" s="77"/>
      <c r="EK46" s="77"/>
      <c r="EL46" s="77"/>
      <c r="EM46" s="74"/>
      <c r="EN46" s="77"/>
      <c r="EO46" s="77"/>
      <c r="EP46" s="77"/>
      <c r="EQ46" s="74"/>
      <c r="ER46" s="77"/>
      <c r="ES46" s="77"/>
      <c r="ET46" s="77"/>
      <c r="EU46" s="74"/>
      <c r="EV46" s="77"/>
      <c r="EW46" s="77"/>
      <c r="EX46" s="77"/>
      <c r="EY46" s="74"/>
      <c r="EZ46" s="77"/>
      <c r="FA46" s="77"/>
      <c r="FB46" s="77"/>
      <c r="FC46" s="76"/>
      <c r="FD46" s="77"/>
      <c r="FE46" s="77"/>
      <c r="FF46" s="77"/>
      <c r="FG46" s="76"/>
      <c r="FH46" s="77"/>
      <c r="FI46" s="77"/>
      <c r="FJ46" s="77"/>
      <c r="FK46" s="76"/>
      <c r="FL46" s="77"/>
      <c r="FM46" s="77"/>
      <c r="FN46" s="77"/>
      <c r="FO46" s="76"/>
      <c r="FP46" s="77"/>
      <c r="FQ46" s="77"/>
      <c r="FR46" s="77"/>
      <c r="FS46" s="76"/>
      <c r="FT46" s="77"/>
      <c r="FU46" s="77"/>
      <c r="FV46" s="77"/>
      <c r="FW46" s="76"/>
      <c r="FX46" s="77"/>
      <c r="FY46" s="77"/>
      <c r="FZ46" s="77"/>
      <c r="GA46" s="76"/>
      <c r="GB46" s="77"/>
      <c r="GC46" s="77"/>
      <c r="GD46" s="77"/>
      <c r="GE46" s="76"/>
      <c r="GF46" s="77"/>
      <c r="GG46" s="77"/>
      <c r="GH46" s="77"/>
      <c r="GI46" s="76"/>
      <c r="GJ46" s="77"/>
      <c r="GK46" s="77"/>
      <c r="GL46" s="77"/>
      <c r="GM46" s="76"/>
      <c r="GN46" s="77"/>
      <c r="GO46" s="77"/>
      <c r="GP46" s="77"/>
      <c r="GQ46" s="76"/>
      <c r="GR46" s="77"/>
      <c r="GS46" s="77"/>
      <c r="GT46" s="77"/>
      <c r="GU46" s="76"/>
      <c r="GV46" s="77"/>
      <c r="GW46" s="77"/>
      <c r="GX46" s="77"/>
      <c r="GY46" s="76"/>
      <c r="GZ46" s="77"/>
      <c r="HA46" s="77"/>
      <c r="HB46" s="77"/>
      <c r="HC46" s="76"/>
      <c r="HD46" s="77"/>
      <c r="HE46" s="77"/>
      <c r="HF46" s="77"/>
      <c r="HG46" s="76"/>
      <c r="HH46" s="77"/>
      <c r="HI46" s="77"/>
      <c r="HJ46" s="77"/>
      <c r="HK46" s="76"/>
      <c r="HL46" s="77"/>
      <c r="HM46" s="77"/>
      <c r="HN46" s="77"/>
      <c r="HO46" s="74"/>
      <c r="HP46" s="77"/>
      <c r="HQ46" s="77"/>
      <c r="HR46" s="77"/>
      <c r="HS46" s="74"/>
      <c r="HT46" s="77"/>
      <c r="HU46" s="77"/>
      <c r="HV46" s="77"/>
      <c r="HW46" s="76"/>
      <c r="HX46" s="77"/>
      <c r="HY46" s="77"/>
      <c r="HZ46" s="77"/>
      <c r="IA46" s="76"/>
      <c r="IB46" s="77"/>
      <c r="IC46" s="77"/>
      <c r="ID46" s="77"/>
      <c r="IE46" s="77"/>
      <c r="IF46" s="77"/>
      <c r="IG46" s="77"/>
      <c r="IH46" s="77"/>
      <c r="II46" s="77"/>
      <c r="IJ46" s="77"/>
      <c r="IK46" s="77"/>
      <c r="IL46" s="77"/>
      <c r="IM46" s="77"/>
      <c r="IN46" s="77"/>
      <c r="IO46" s="77"/>
      <c r="IP46" s="77"/>
      <c r="IQ46" s="77"/>
      <c r="IR46" s="77"/>
      <c r="IS46" s="77"/>
      <c r="IT46" s="77"/>
      <c r="IU46" s="77"/>
      <c r="IV46" s="77"/>
      <c r="IW46" s="77"/>
      <c r="IX46" s="77"/>
      <c r="IY46" s="77"/>
      <c r="IZ46" s="77"/>
      <c r="JA46" s="77"/>
      <c r="JB46" s="77"/>
      <c r="JC46" s="77"/>
      <c r="JD46" s="77"/>
      <c r="JE46" s="77"/>
      <c r="JF46" s="77"/>
      <c r="JG46" s="77"/>
      <c r="JH46" s="77"/>
      <c r="JI46" s="77"/>
      <c r="JJ46" s="77"/>
      <c r="JK46" s="77"/>
      <c r="JL46" s="77"/>
      <c r="JM46" s="77"/>
      <c r="JN46" s="77"/>
      <c r="JO46" s="77"/>
      <c r="JP46" s="77"/>
      <c r="JQ46" s="77"/>
      <c r="JR46" s="77"/>
      <c r="JS46" s="77"/>
    </row>
    <row r="47" spans="1:279" s="5" customFormat="1" ht="31.5" x14ac:dyDescent="0.25">
      <c r="A47" s="63" t="s">
        <v>143</v>
      </c>
      <c r="B47" s="76">
        <f t="shared" si="40"/>
        <v>155521.81907</v>
      </c>
      <c r="C47" s="76">
        <f t="shared" si="41"/>
        <v>264683.81906999997</v>
      </c>
      <c r="D47" s="76">
        <f t="shared" si="42"/>
        <v>264683.81906999997</v>
      </c>
      <c r="E47" s="76">
        <f t="shared" si="43"/>
        <v>0</v>
      </c>
      <c r="F47" s="76">
        <f t="shared" si="44"/>
        <v>19513.575220000002</v>
      </c>
      <c r="G47" s="72">
        <f t="shared" si="0"/>
        <v>7.3724095747762037</v>
      </c>
      <c r="H47" s="72">
        <f>H48+H49+H56+H57+H58+H61+H63</f>
        <v>21200</v>
      </c>
      <c r="I47" s="72">
        <f>I48+I49+I56+I57+I58+I61+I63</f>
        <v>21200</v>
      </c>
      <c r="J47" s="72">
        <f>J48+J49+J56+J57+J58+J61+J63</f>
        <v>0</v>
      </c>
      <c r="K47" s="72">
        <f>J47/I47*100</f>
        <v>0</v>
      </c>
      <c r="L47" s="72">
        <f>L48+L49+L56+L57+L58+L61+L63</f>
        <v>1109.7</v>
      </c>
      <c r="M47" s="72">
        <f>M48+M49+M56+M57+M58+M61+M63</f>
        <v>1109.7</v>
      </c>
      <c r="N47" s="72">
        <f>N48+N49+N56+N57+N58+N61+N63</f>
        <v>271.79500000000002</v>
      </c>
      <c r="O47" s="71">
        <f>N47/M47*100</f>
        <v>24.492655672704338</v>
      </c>
      <c r="P47" s="72">
        <f>P48+P49+P56+P57+P58+P61+P63</f>
        <v>2357</v>
      </c>
      <c r="Q47" s="72">
        <f>Q48+Q49+Q56+Q57+Q58+Q61+Q63</f>
        <v>2357</v>
      </c>
      <c r="R47" s="72">
        <f>R48+R49+R56+R57+R58+R61+R63</f>
        <v>268.93902000000003</v>
      </c>
      <c r="S47" s="71">
        <f>R47/Q47*100</f>
        <v>11.410225710649131</v>
      </c>
      <c r="T47" s="72">
        <f>T48+T49+T56+T57+T58+T61+T63</f>
        <v>9226</v>
      </c>
      <c r="U47" s="72">
        <f>U48+U49+U56+U57+U58+U61+U63</f>
        <v>9226</v>
      </c>
      <c r="V47" s="72">
        <f>V48+V49+V56+V57+V58+V61+V63</f>
        <v>623.13396999999998</v>
      </c>
      <c r="W47" s="71">
        <f>V47/U47*100</f>
        <v>6.7541076306091474</v>
      </c>
      <c r="X47" s="72">
        <f>X48+X49+X56+X57+X58+X61+X63</f>
        <v>4000</v>
      </c>
      <c r="Y47" s="72">
        <f>Y48+Y49+Y56+Y57+Y58+Y61+Y63</f>
        <v>4000</v>
      </c>
      <c r="Z47" s="72">
        <f>Z48+Z49+Z56+Z57+Z58+Z61+Z63</f>
        <v>0</v>
      </c>
      <c r="AA47" s="71">
        <f>Z47/Y47*100</f>
        <v>0</v>
      </c>
      <c r="AB47" s="72">
        <f>AB48+AB49+AB56+AB57+AB58+AB61+AB63</f>
        <v>0</v>
      </c>
      <c r="AC47" s="72">
        <f>AC48+AC49+AC56+AC57+AC58+AC61+AC63</f>
        <v>0</v>
      </c>
      <c r="AD47" s="72">
        <f>AD48+AD49+AD56+AD57+AD58+AD61+AD63</f>
        <v>0</v>
      </c>
      <c r="AE47" s="71"/>
      <c r="AF47" s="72">
        <f>AF48+AF49+AF56+AF57+AF58+AF61+AF63</f>
        <v>25060.1</v>
      </c>
      <c r="AG47" s="72">
        <f>AG48+AG49+AG56+AG57+AG58+AG61+AG63</f>
        <v>25060.1</v>
      </c>
      <c r="AH47" s="72">
        <f>AH48+AH49+AH56+AH57+AH58+AH61+AH63</f>
        <v>3266.5550699999999</v>
      </c>
      <c r="AI47" s="71">
        <f>AH47/AG47*100</f>
        <v>13.034884417859466</v>
      </c>
      <c r="AJ47" s="72">
        <f>AJ48+AJ49+AJ56+AJ57+AJ58+AJ61+AJ63</f>
        <v>880</v>
      </c>
      <c r="AK47" s="72">
        <f>AK48+AK49+AK56+AK57+AK58+AK61+AK63</f>
        <v>880</v>
      </c>
      <c r="AL47" s="72">
        <f>AL48+AL49+AL56+AL57+AL58+AL61+AL63</f>
        <v>19</v>
      </c>
      <c r="AM47" s="71">
        <f>AL47/AK47*100</f>
        <v>2.1590909090909092</v>
      </c>
      <c r="AN47" s="72">
        <f t="shared" ref="AN47:AT47" si="185">AN48+AN49+AN56+AN57+AN58+AN61+AN63</f>
        <v>0</v>
      </c>
      <c r="AO47" s="72">
        <f t="shared" si="185"/>
        <v>0</v>
      </c>
      <c r="AP47" s="72">
        <f t="shared" si="185"/>
        <v>0</v>
      </c>
      <c r="AQ47" s="72">
        <f t="shared" si="185"/>
        <v>0</v>
      </c>
      <c r="AR47" s="72">
        <f t="shared" si="185"/>
        <v>500</v>
      </c>
      <c r="AS47" s="72">
        <f t="shared" si="185"/>
        <v>500</v>
      </c>
      <c r="AT47" s="72">
        <f t="shared" si="185"/>
        <v>500</v>
      </c>
      <c r="AU47" s="71">
        <f>AT47/AS47*100</f>
        <v>100</v>
      </c>
      <c r="AV47" s="72"/>
      <c r="AW47" s="72">
        <f>AW48+AW49+AW56+AW57+AW58+AW61+AW63</f>
        <v>0</v>
      </c>
      <c r="AX47" s="72">
        <f>AX48+AX49+AX56+AX57+AX58+AX61+AX63</f>
        <v>0</v>
      </c>
      <c r="AY47" s="71"/>
      <c r="AZ47" s="72"/>
      <c r="BA47" s="72"/>
      <c r="BB47" s="72"/>
      <c r="BC47" s="71"/>
      <c r="BD47" s="72">
        <f>BD48+BD49+BD56+BD57+BD58+BD61+BD63</f>
        <v>5791.2</v>
      </c>
      <c r="BE47" s="72">
        <f>BE48+BE49+BE56+BE57+BE58+BE61+BE63</f>
        <v>5791.2</v>
      </c>
      <c r="BF47" s="72">
        <f>BF48+BF49+BF56+BF57+BF58+BF61+BF63</f>
        <v>1215.2</v>
      </c>
      <c r="BG47" s="71">
        <f>BF47/BE47*100</f>
        <v>20.983561265368149</v>
      </c>
      <c r="BH47" s="71"/>
      <c r="BI47" s="72">
        <f>BI48+BI49+BI56+BI57+BI58+BI61+BI63</f>
        <v>0</v>
      </c>
      <c r="BJ47" s="72">
        <f>BJ48+BJ49+BJ56+BJ57+BJ58+BJ61+BJ63</f>
        <v>0</v>
      </c>
      <c r="BK47" s="71"/>
      <c r="BL47" s="71"/>
      <c r="BM47" s="72">
        <f>BM48+BM49+BM56+BM57+BM58+BM61+BM63</f>
        <v>0</v>
      </c>
      <c r="BN47" s="72">
        <f>BN48+BN49+BN56+BN57+BN58+BN61+BN63</f>
        <v>0</v>
      </c>
      <c r="BO47" s="71"/>
      <c r="BP47" s="71"/>
      <c r="BQ47" s="72">
        <f>BQ48+BQ49+BQ56+BQ57+BQ58+BQ61+BQ63</f>
        <v>0</v>
      </c>
      <c r="BR47" s="72">
        <f>BR48+BR49+BR56+BR57+BR58+BR61+BR63</f>
        <v>0</v>
      </c>
      <c r="BS47" s="71"/>
      <c r="BT47" s="71"/>
      <c r="BU47" s="72">
        <f>BU48+BU49+BU56+BU57+BU58+BU61+BU63</f>
        <v>0</v>
      </c>
      <c r="BV47" s="72">
        <f>BV48+BV49+BV56+BV57+BV58+BV61+BV63</f>
        <v>0</v>
      </c>
      <c r="BW47" s="71"/>
      <c r="BX47" s="72">
        <f>BX48+BX49+BX56+BX57+BX58+BX61+BX63</f>
        <v>634.4</v>
      </c>
      <c r="BY47" s="72">
        <f>BY48+BY49+BY56+BY57+BY58+BY61+BY63</f>
        <v>634.4</v>
      </c>
      <c r="BZ47" s="72">
        <f>BZ48+BZ49+BZ56+BZ57+BZ58+BZ61+BZ63</f>
        <v>113.96687</v>
      </c>
      <c r="CA47" s="71">
        <f>BZ47/BY47*100</f>
        <v>17.964512925598992</v>
      </c>
      <c r="CB47" s="71"/>
      <c r="CC47" s="72"/>
      <c r="CD47" s="72"/>
      <c r="CE47" s="71"/>
      <c r="CF47" s="72">
        <f>CF48+CF49+CF56+CF57+CF58+CF61+CF63</f>
        <v>1000</v>
      </c>
      <c r="CG47" s="72">
        <f>CG48+CG49+CG56+CG57+CG58+CG61+CG63</f>
        <v>500</v>
      </c>
      <c r="CH47" s="72">
        <f>CH48+CH49+CH56+CH57+CH58+CH61+CH63</f>
        <v>250</v>
      </c>
      <c r="CI47" s="71">
        <f t="shared" si="60"/>
        <v>50</v>
      </c>
      <c r="CJ47" s="72">
        <f>CJ48+CJ49+CJ56+CJ57+CJ58+CJ61+CJ63</f>
        <v>0</v>
      </c>
      <c r="CK47" s="72">
        <f>CK48+CK49+CK56+CK57+CK58+CK61+CK63</f>
        <v>0</v>
      </c>
      <c r="CL47" s="72">
        <f>CL48+CL49+CL56+CL57+CL58+CL61+CL63</f>
        <v>0</v>
      </c>
      <c r="CM47" s="71"/>
      <c r="CN47" s="72">
        <f>CN48+CN49+CN56+CN57+CN58+CN61+CN63</f>
        <v>0</v>
      </c>
      <c r="CO47" s="72">
        <f>CO48+CO49+CO56+CO57+CO58+CO61+CO63</f>
        <v>0</v>
      </c>
      <c r="CP47" s="72">
        <f>CP48+CP49+CP56+CP57+CP58+CP61+CP63</f>
        <v>0</v>
      </c>
      <c r="CQ47" s="71"/>
      <c r="CR47" s="71"/>
      <c r="CS47" s="72">
        <f>CS48+CS49+CS56+CS57+CS58+CS61+CS63</f>
        <v>0</v>
      </c>
      <c r="CT47" s="72">
        <f>CT48+CT49+CT56+CT57+CT58+CT61+CT63</f>
        <v>0</v>
      </c>
      <c r="CU47" s="71"/>
      <c r="CV47" s="71"/>
      <c r="CW47" s="72">
        <f>CW48+CW49+CW56+CW57+CW58+CW61+CW63</f>
        <v>0</v>
      </c>
      <c r="CX47" s="72">
        <f>CX48+CX49+CX56+CX57+CX58+CX61+CX63</f>
        <v>0</v>
      </c>
      <c r="CY47" s="71"/>
      <c r="CZ47" s="72">
        <f>CZ48+CZ49+CZ56+CZ57+CZ58+CZ61+CZ63</f>
        <v>1000</v>
      </c>
      <c r="DA47" s="72">
        <f>DA48+DA49+DA56+DA57+DA58+DA61+DA63</f>
        <v>1000</v>
      </c>
      <c r="DB47" s="72">
        <f>DB48+DB49+DB56+DB57+DB58+DB61+DB63</f>
        <v>203.77</v>
      </c>
      <c r="DC47" s="71">
        <f>DB47/DA47*100</f>
        <v>20.377000000000002</v>
      </c>
      <c r="DD47" s="72">
        <f>DD48+DD49+DD56+DD57+DD58+DD61+DD63</f>
        <v>8669.2999999999993</v>
      </c>
      <c r="DE47" s="72">
        <f>DE48+DE49+DE56+DE57+DE58+DE61+DE63</f>
        <v>0</v>
      </c>
      <c r="DF47" s="72">
        <f>DF48+DF49+DF56+DF57+DF58+DF61+DF63</f>
        <v>0</v>
      </c>
      <c r="DG47" s="71"/>
      <c r="DH47" s="72">
        <f>DH48+DH49+DH56+DH57+DH58+DH61+DH63</f>
        <v>10000</v>
      </c>
      <c r="DI47" s="72">
        <f>DI48+DI49+DI56+DI57+DI58+DI61+DI63</f>
        <v>10000</v>
      </c>
      <c r="DJ47" s="72">
        <f>DJ48+DJ49+DJ56+DJ57+DJ58+DJ61+DJ63</f>
        <v>0</v>
      </c>
      <c r="DK47" s="71">
        <f t="shared" ref="DK47" si="186">DJ47/DI47*100</f>
        <v>0</v>
      </c>
      <c r="DL47" s="72"/>
      <c r="DM47" s="72">
        <f>DM48+DM49+DM56+DM57+DM58+DM61+DM63</f>
        <v>0</v>
      </c>
      <c r="DN47" s="72">
        <f>DN48+DN49+DN56+DN57+DN58+DN61+DN63</f>
        <v>0</v>
      </c>
      <c r="DO47" s="71"/>
      <c r="DP47" s="72"/>
      <c r="DQ47" s="72">
        <f>DQ48+DQ49+DQ56+DQ57+DQ58+DQ61+DQ63</f>
        <v>0</v>
      </c>
      <c r="DR47" s="72">
        <f>DR48+DR49+DR56+DR57+DR58+DR61+DR63</f>
        <v>0</v>
      </c>
      <c r="DS47" s="71"/>
      <c r="DT47" s="72"/>
      <c r="DU47" s="72">
        <f>DU48+DU49+DU56+DU57+DU58+DU61+DU63</f>
        <v>0</v>
      </c>
      <c r="DV47" s="72">
        <f>DV48+DV49+DV56+DV57+DV58+DV61+DV63</f>
        <v>0</v>
      </c>
      <c r="DW47" s="71"/>
      <c r="DX47" s="72">
        <f>DX48+DX49+DX56+DX57+DX58+DX61+DX63</f>
        <v>989.4</v>
      </c>
      <c r="DY47" s="72">
        <f>DY48+DY49+DY56+DY57+DY58+DY61+DY63</f>
        <v>989.4</v>
      </c>
      <c r="DZ47" s="72">
        <f>DZ48+DZ49+DZ56+DZ57+DZ58+DZ61+DZ63</f>
        <v>184.95776999999998</v>
      </c>
      <c r="EA47" s="71">
        <f t="shared" ref="EA47:EA48" si="187">DZ47/DY47*100</f>
        <v>18.693932686476654</v>
      </c>
      <c r="EB47" s="72"/>
      <c r="EC47" s="72"/>
      <c r="ED47" s="72"/>
      <c r="EE47" s="71"/>
      <c r="EF47" s="72"/>
      <c r="EG47" s="72">
        <f>EG48+EG49+EG56+EG57+EG58+EG61+EG63</f>
        <v>0</v>
      </c>
      <c r="EH47" s="72">
        <f>EH48+EH49+EH56+EH57+EH58+EH61+EH63</f>
        <v>0</v>
      </c>
      <c r="EI47" s="71"/>
      <c r="EJ47" s="72"/>
      <c r="EK47" s="72">
        <f>EK48+EK49+EK56+EK57+EK58+EK61+EK63</f>
        <v>0</v>
      </c>
      <c r="EL47" s="72">
        <f>EL48+EL49+EL56+EL57+EL58+EL61+EL63</f>
        <v>0</v>
      </c>
      <c r="EM47" s="71"/>
      <c r="EN47" s="72"/>
      <c r="EO47" s="72">
        <f>EO48+EO49+EO56+EO57+EO58+EO61+EO63</f>
        <v>0</v>
      </c>
      <c r="EP47" s="72">
        <f>EP48+EP49+EP56+EP57+EP58+EP61+EP63</f>
        <v>0</v>
      </c>
      <c r="EQ47" s="71"/>
      <c r="ER47" s="72">
        <f>ER48+ER49+ER56+ER57+ER58+ER61+ER63</f>
        <v>2968.6</v>
      </c>
      <c r="ES47" s="72">
        <f>ES48+ES49+ES56+ES57+ES58+ES61+ES63</f>
        <v>2968.6</v>
      </c>
      <c r="ET47" s="72">
        <f>ET48+ET49+ET56+ET57+ET58+ET61+ET63</f>
        <v>579.76599999999996</v>
      </c>
      <c r="EU47" s="71">
        <f t="shared" si="125"/>
        <v>19.529946776258168</v>
      </c>
      <c r="EV47" s="72">
        <f>EV48+EV49+EV56+EV57+EV58+EV61+EV63</f>
        <v>119.1</v>
      </c>
      <c r="EW47" s="72">
        <f>EW48+EW49+EW56+EW57+EW58+EW61+EW63</f>
        <v>119.1</v>
      </c>
      <c r="EX47" s="72">
        <f>EX48+EX49+EX56+EX57+EX58+EX61+EX63</f>
        <v>0</v>
      </c>
      <c r="EY47" s="71">
        <f>EX47/EW47*100</f>
        <v>0</v>
      </c>
      <c r="EZ47" s="72">
        <f>EZ48+EZ49+EZ56+EZ57+EZ58+EZ61+EZ63</f>
        <v>8042</v>
      </c>
      <c r="FA47" s="72">
        <f>FA48+FA49+FA56+FA57+FA58+FA61+FA63</f>
        <v>8042</v>
      </c>
      <c r="FB47" s="72">
        <f>FB48+FB49+FB56+FB57+FB58+FB61+FB63</f>
        <v>1608.4</v>
      </c>
      <c r="FC47" s="71">
        <f>FB47/FA47*100</f>
        <v>20</v>
      </c>
      <c r="FD47" s="72">
        <f>FD48+FD49+FD56+FD57+FD58+FD61+FD63</f>
        <v>1300</v>
      </c>
      <c r="FE47" s="72">
        <f>FE48+FE49+FE56+FE57+FE58+FE61+FE63</f>
        <v>1300</v>
      </c>
      <c r="FF47" s="72">
        <f>FF48+FF49+FF56+FF57+FF58+FF61+FF63</f>
        <v>0</v>
      </c>
      <c r="FG47" s="71">
        <f>FF47/FE47*100</f>
        <v>0</v>
      </c>
      <c r="FH47" s="72"/>
      <c r="FI47" s="72">
        <f>FI48+FI49+FI56+FI57+FI58+FI61+FI63</f>
        <v>0</v>
      </c>
      <c r="FJ47" s="72">
        <f>FJ48+FJ49+FJ56+FJ57+FJ58+FJ61+FJ63</f>
        <v>0</v>
      </c>
      <c r="FK47" s="71"/>
      <c r="FL47" s="72"/>
      <c r="FM47" s="72">
        <f>FM48+FM49+FM56+FM57+FM58+FM61+FM63</f>
        <v>0</v>
      </c>
      <c r="FN47" s="72">
        <f>FN48+FN49+FN56+FN57+FN58+FN61+FN63</f>
        <v>0</v>
      </c>
      <c r="FO47" s="71"/>
      <c r="FP47" s="72">
        <f>FP48+FP49+FP56+FP57+FP58+FP61+FP63</f>
        <v>574.20000000000005</v>
      </c>
      <c r="FQ47" s="72">
        <f>FQ48+FQ49+FQ56+FQ57+FQ58+FQ61+FQ63</f>
        <v>574.20000000000005</v>
      </c>
      <c r="FR47" s="72">
        <f>FR48+FR49+FR56+FR57+FR58+FR61+FR63</f>
        <v>26.1</v>
      </c>
      <c r="FS47" s="71">
        <f>FR47/FQ47*100</f>
        <v>4.5454545454545459</v>
      </c>
      <c r="FT47" s="72"/>
      <c r="FU47" s="72">
        <f>FU48+FU49+FU56+FU57+FU58+FU61+FU63</f>
        <v>0</v>
      </c>
      <c r="FV47" s="72">
        <f>FV48+FV49+FV56+FV57+FV58+FV61+FV63</f>
        <v>0</v>
      </c>
      <c r="FW47" s="71"/>
      <c r="FX47" s="72"/>
      <c r="FY47" s="72">
        <f>FY48+FY49+FY56+FY57+FY58+FY61+FY63</f>
        <v>0</v>
      </c>
      <c r="FZ47" s="72">
        <f>FZ48+FZ49+FZ56+FZ57+FZ58+FZ61+FZ63</f>
        <v>0</v>
      </c>
      <c r="GA47" s="71"/>
      <c r="GB47" s="72"/>
      <c r="GC47" s="72">
        <f>GC48+GC49+GC56+GC57+GC58+GC61+GC63</f>
        <v>0</v>
      </c>
      <c r="GD47" s="72">
        <f>GD48+GD49+GD56+GD57+GD58+GD61+GD63</f>
        <v>0</v>
      </c>
      <c r="GE47" s="71"/>
      <c r="GF47" s="72"/>
      <c r="GG47" s="72">
        <f>GG48+GG49+GG56+GG57+GG58+GG61+GG63</f>
        <v>0</v>
      </c>
      <c r="GH47" s="72">
        <f>GH48+GH49+GH56+GH57+GH58+GH61+GH63</f>
        <v>0</v>
      </c>
      <c r="GI47" s="71"/>
      <c r="GJ47" s="72"/>
      <c r="GK47" s="72">
        <f>GK48+GK49+GK56+GK57+GK58+GK61+GK63</f>
        <v>0</v>
      </c>
      <c r="GL47" s="72">
        <f>GL48+GL49+GL56+GL57+GL58+GL61+GL63</f>
        <v>0</v>
      </c>
      <c r="GM47" s="71"/>
      <c r="GN47" s="72"/>
      <c r="GO47" s="72">
        <f>GO48+GO49+GO56+GO57+GO58+GO61+GO63</f>
        <v>0</v>
      </c>
      <c r="GP47" s="72">
        <f>GP48+GP49+GP56+GP57+GP58+GP61+GP63</f>
        <v>0</v>
      </c>
      <c r="GQ47" s="71"/>
      <c r="GR47" s="72"/>
      <c r="GS47" s="72">
        <f>GS48+GS49+GS56+GS57+GS58+GS61+GS63</f>
        <v>0</v>
      </c>
      <c r="GT47" s="72">
        <f>GT48+GT49+GT56+GT57+GT58+GT61+GT63</f>
        <v>0</v>
      </c>
      <c r="GU47" s="71"/>
      <c r="GV47" s="72"/>
      <c r="GW47" s="72">
        <f>GW48+GW49+GW56+GW57+GW58+GW61+GW63</f>
        <v>0</v>
      </c>
      <c r="GX47" s="72">
        <f>GX48+GX49+GX56+GX57+GX58+GX61+GX63</f>
        <v>0</v>
      </c>
      <c r="GY47" s="71"/>
      <c r="GZ47" s="72"/>
      <c r="HA47" s="72">
        <f>HA48+HA49+HA56+HA57+HA58+HA61+HA63</f>
        <v>0</v>
      </c>
      <c r="HB47" s="72">
        <f>HB48+HB49+HB56+HB57+HB58+HB61+HB63</f>
        <v>0</v>
      </c>
      <c r="HC47" s="71"/>
      <c r="HD47" s="72"/>
      <c r="HE47" s="72">
        <f>HE48+HE49+HE56+HE57+HE58+HE61+HE63</f>
        <v>0</v>
      </c>
      <c r="HF47" s="72">
        <f>HF48+HF49+HF56+HF57+HF58+HF61+HF63</f>
        <v>0</v>
      </c>
      <c r="HG47" s="71"/>
      <c r="HH47" s="72">
        <f>HH48+HH49+HH56+HH57+HH58+HH61+HH63</f>
        <v>100.81907000000001</v>
      </c>
      <c r="HI47" s="72">
        <f>HI48+HI49+HI56+HI57+HI58+HI61+HI63</f>
        <v>100.81907000000001</v>
      </c>
      <c r="HJ47" s="72">
        <f>HJ48+HJ49+HJ56+HJ57+HJ58+HJ61+HJ63</f>
        <v>27.496110000000002</v>
      </c>
      <c r="HK47" s="76">
        <f t="shared" ref="HK47" si="188">HJ47/HI47*100</f>
        <v>27.27272727272727</v>
      </c>
      <c r="HL47" s="72">
        <f>HL48+HL49+HL56+HL57+HL58+HL61+HL63</f>
        <v>50000</v>
      </c>
      <c r="HM47" s="72">
        <f>HM48+HM49+HM56+HM57+HM58+HM61+HM63</f>
        <v>50000</v>
      </c>
      <c r="HN47" s="72">
        <f>HN48+HN49+HN56+HN57+HN58+HN61+HN63</f>
        <v>0</v>
      </c>
      <c r="HO47" s="71">
        <f>HN47/HM47*100</f>
        <v>0</v>
      </c>
      <c r="HP47" s="72"/>
      <c r="HQ47" s="72"/>
      <c r="HR47" s="72"/>
      <c r="HS47" s="71"/>
      <c r="HT47" s="72">
        <f>HT48+HT49+HT56+HT57+HT58+HT61+HT63</f>
        <v>0</v>
      </c>
      <c r="HU47" s="72">
        <f>HU48+HU49+HU56+HU57+HU58+HU61+HU63</f>
        <v>0</v>
      </c>
      <c r="HV47" s="72">
        <f>HV48+HV49+HV56+HV57+HV58+HV61+HV63</f>
        <v>0</v>
      </c>
      <c r="HW47" s="71"/>
      <c r="HX47" s="72"/>
      <c r="HY47" s="72">
        <f>SUM(HY48:HY64)</f>
        <v>4802</v>
      </c>
      <c r="HZ47" s="72">
        <f>SUM(HZ48:HZ64)</f>
        <v>494.80060999999995</v>
      </c>
      <c r="IA47" s="76">
        <f t="shared" ref="IA47:IA63" si="189">HZ47/HY47*100</f>
        <v>10.304052686380674</v>
      </c>
      <c r="IB47" s="72"/>
      <c r="IC47" s="72">
        <f>SUM(IC48:IC64)</f>
        <v>97992.5</v>
      </c>
      <c r="ID47" s="72">
        <f>SUM(ID48:ID64)</f>
        <v>9859.6948000000011</v>
      </c>
      <c r="IE47" s="76">
        <f t="shared" si="180"/>
        <v>10.061683087991428</v>
      </c>
      <c r="IF47" s="72"/>
      <c r="IG47" s="72"/>
      <c r="IH47" s="72"/>
      <c r="II47" s="76"/>
      <c r="IJ47" s="72"/>
      <c r="IK47" s="72"/>
      <c r="IL47" s="72"/>
      <c r="IM47" s="76"/>
      <c r="IN47" s="72"/>
      <c r="IO47" s="72"/>
      <c r="IP47" s="72"/>
      <c r="IQ47" s="76"/>
      <c r="IR47" s="72"/>
      <c r="IS47" s="72"/>
      <c r="IT47" s="72"/>
      <c r="IU47" s="76"/>
      <c r="IV47" s="72"/>
      <c r="IW47" s="72"/>
      <c r="IX47" s="72"/>
      <c r="IY47" s="76"/>
      <c r="IZ47" s="72"/>
      <c r="JA47" s="72">
        <f>SUM(JA48:JA64)</f>
        <v>15536.8</v>
      </c>
      <c r="JB47" s="72">
        <f>SUM(JB48:JB64)</f>
        <v>0</v>
      </c>
      <c r="JC47" s="76">
        <f t="shared" ref="JC47:JC48" si="190">JB47/JA47*100</f>
        <v>0</v>
      </c>
      <c r="JD47" s="72"/>
      <c r="JE47" s="72"/>
      <c r="JF47" s="72"/>
      <c r="JG47" s="76"/>
      <c r="JH47" s="72"/>
      <c r="JI47" s="72">
        <f>SUM(JI48:JI64)</f>
        <v>0</v>
      </c>
      <c r="JJ47" s="72">
        <f>SUM(JJ48:JJ64)</f>
        <v>0</v>
      </c>
      <c r="JK47" s="76"/>
      <c r="JL47" s="72"/>
      <c r="JM47" s="72">
        <f>SUM(JM48:JM64)</f>
        <v>0</v>
      </c>
      <c r="JN47" s="72">
        <f>SUM(JN48:JN64)</f>
        <v>0</v>
      </c>
      <c r="JO47" s="76"/>
      <c r="JP47" s="72"/>
      <c r="JQ47" s="72"/>
      <c r="JR47" s="72"/>
      <c r="JS47" s="76"/>
    </row>
    <row r="48" spans="1:279" ht="31.5" x14ac:dyDescent="0.25">
      <c r="A48" s="259" t="s">
        <v>142</v>
      </c>
      <c r="B48" s="77">
        <f t="shared" si="40"/>
        <v>95421</v>
      </c>
      <c r="C48" s="77">
        <f t="shared" si="41"/>
        <v>199781</v>
      </c>
      <c r="D48" s="77">
        <f t="shared" si="42"/>
        <v>199781</v>
      </c>
      <c r="E48" s="77">
        <f t="shared" si="43"/>
        <v>0</v>
      </c>
      <c r="F48" s="77">
        <f t="shared" si="44"/>
        <v>18991.2785</v>
      </c>
      <c r="G48" s="73">
        <f t="shared" si="0"/>
        <v>9.5060483729684009</v>
      </c>
      <c r="H48" s="73">
        <v>21200</v>
      </c>
      <c r="I48" s="73">
        <v>21200</v>
      </c>
      <c r="J48" s="73">
        <v>0</v>
      </c>
      <c r="K48" s="73">
        <f>J48/I48*100</f>
        <v>0</v>
      </c>
      <c r="L48" s="73">
        <v>1109.7</v>
      </c>
      <c r="M48" s="73">
        <v>1109.7</v>
      </c>
      <c r="N48" s="73">
        <v>271.79500000000002</v>
      </c>
      <c r="O48" s="74">
        <f>N48/M48*100</f>
        <v>24.492655672704338</v>
      </c>
      <c r="P48" s="301">
        <v>2357</v>
      </c>
      <c r="Q48" s="267">
        <v>2357</v>
      </c>
      <c r="R48" s="301">
        <v>268.93902000000003</v>
      </c>
      <c r="S48" s="74">
        <f>R48/Q48*100</f>
        <v>11.410225710649131</v>
      </c>
      <c r="T48" s="340">
        <v>9226</v>
      </c>
      <c r="U48" s="307">
        <v>9226</v>
      </c>
      <c r="V48" s="307">
        <v>623.13396999999998</v>
      </c>
      <c r="W48" s="74">
        <f>V48/U48*100</f>
        <v>6.7541076306091474</v>
      </c>
      <c r="X48" s="341">
        <v>4000</v>
      </c>
      <c r="Y48" s="341">
        <v>4000</v>
      </c>
      <c r="Z48" s="341">
        <v>0</v>
      </c>
      <c r="AA48" s="74">
        <f>Z48/Y48*100</f>
        <v>0</v>
      </c>
      <c r="AB48" s="341"/>
      <c r="AC48" s="341"/>
      <c r="AD48" s="341"/>
      <c r="AE48" s="74"/>
      <c r="AF48" s="341">
        <v>25060.1</v>
      </c>
      <c r="AG48" s="341">
        <v>25060.1</v>
      </c>
      <c r="AH48" s="341">
        <v>3266.5550699999999</v>
      </c>
      <c r="AI48" s="74">
        <f>AH48/AG48*100</f>
        <v>13.034884417859466</v>
      </c>
      <c r="AJ48" s="341">
        <v>880</v>
      </c>
      <c r="AK48" s="341">
        <v>880</v>
      </c>
      <c r="AL48" s="341">
        <v>19</v>
      </c>
      <c r="AM48" s="74">
        <f>AL48/AK48*100</f>
        <v>2.1590909090909092</v>
      </c>
      <c r="AN48" s="73"/>
      <c r="AO48" s="73"/>
      <c r="AP48" s="73"/>
      <c r="AQ48" s="74"/>
      <c r="AR48" s="341">
        <v>500</v>
      </c>
      <c r="AS48" s="341">
        <v>500</v>
      </c>
      <c r="AT48" s="341">
        <v>500</v>
      </c>
      <c r="AU48" s="74">
        <f>AT48/AS48*100</f>
        <v>100</v>
      </c>
      <c r="AV48" s="341"/>
      <c r="AW48" s="341"/>
      <c r="AX48" s="341"/>
      <c r="AY48" s="74"/>
      <c r="AZ48" s="341"/>
      <c r="BA48" s="341"/>
      <c r="BB48" s="341"/>
      <c r="BC48" s="74"/>
      <c r="BD48" s="341">
        <v>5791.2</v>
      </c>
      <c r="BE48" s="341">
        <v>5791.2</v>
      </c>
      <c r="BF48" s="341">
        <v>1215.2</v>
      </c>
      <c r="BG48" s="74">
        <f>BF48/BE48*100</f>
        <v>20.983561265368149</v>
      </c>
      <c r="BH48" s="74"/>
      <c r="BI48" s="341"/>
      <c r="BJ48" s="341"/>
      <c r="BK48" s="74"/>
      <c r="BL48" s="74"/>
      <c r="BM48" s="341"/>
      <c r="BN48" s="341"/>
      <c r="BO48" s="74"/>
      <c r="BP48" s="74"/>
      <c r="BQ48" s="341"/>
      <c r="BR48" s="341"/>
      <c r="BS48" s="74"/>
      <c r="BT48" s="74"/>
      <c r="BU48" s="341"/>
      <c r="BV48" s="341"/>
      <c r="BW48" s="74"/>
      <c r="BX48" s="341">
        <v>634.4</v>
      </c>
      <c r="BY48" s="341">
        <v>634.4</v>
      </c>
      <c r="BZ48" s="341">
        <v>113.96687</v>
      </c>
      <c r="CA48" s="74">
        <f>BZ48/BY48*100</f>
        <v>17.964512925598992</v>
      </c>
      <c r="CB48" s="74"/>
      <c r="CC48" s="341"/>
      <c r="CD48" s="341"/>
      <c r="CE48" s="74"/>
      <c r="CF48" s="341">
        <v>1000</v>
      </c>
      <c r="CG48" s="341">
        <v>500</v>
      </c>
      <c r="CH48" s="341">
        <v>250</v>
      </c>
      <c r="CI48" s="74">
        <f t="shared" si="60"/>
        <v>50</v>
      </c>
      <c r="CJ48" s="341"/>
      <c r="CK48" s="341"/>
      <c r="CL48" s="341"/>
      <c r="CM48" s="74"/>
      <c r="CN48" s="341"/>
      <c r="CO48" s="341"/>
      <c r="CP48" s="341"/>
      <c r="CQ48" s="74"/>
      <c r="CR48" s="74"/>
      <c r="CS48" s="341"/>
      <c r="CT48" s="341"/>
      <c r="CU48" s="74"/>
      <c r="CV48" s="74"/>
      <c r="CW48" s="341"/>
      <c r="CX48" s="341"/>
      <c r="CY48" s="74"/>
      <c r="CZ48" s="341">
        <v>1000</v>
      </c>
      <c r="DA48" s="341">
        <v>1000</v>
      </c>
      <c r="DB48" s="341">
        <v>203.77</v>
      </c>
      <c r="DC48" s="74">
        <f>DB48/DA48*100</f>
        <v>20.377000000000002</v>
      </c>
      <c r="DD48" s="341">
        <v>8669.2999999999993</v>
      </c>
      <c r="DE48" s="341"/>
      <c r="DF48" s="341"/>
      <c r="DG48" s="74"/>
      <c r="DH48" s="341"/>
      <c r="DI48" s="341"/>
      <c r="DJ48" s="341"/>
      <c r="DK48" s="74"/>
      <c r="DL48" s="341"/>
      <c r="DM48" s="341"/>
      <c r="DN48" s="341"/>
      <c r="DO48" s="74"/>
      <c r="DP48" s="341"/>
      <c r="DQ48" s="341"/>
      <c r="DR48" s="341"/>
      <c r="DS48" s="74"/>
      <c r="DT48" s="341"/>
      <c r="DU48" s="341"/>
      <c r="DV48" s="341"/>
      <c r="DW48" s="74"/>
      <c r="DX48" s="341">
        <v>989.4</v>
      </c>
      <c r="DY48" s="341">
        <v>989.4</v>
      </c>
      <c r="DZ48" s="341">
        <v>184.95776999999998</v>
      </c>
      <c r="EA48" s="74">
        <f t="shared" si="187"/>
        <v>18.693932686476654</v>
      </c>
      <c r="EB48" s="341"/>
      <c r="EC48" s="341"/>
      <c r="ED48" s="341"/>
      <c r="EE48" s="74"/>
      <c r="EF48" s="341"/>
      <c r="EG48" s="341"/>
      <c r="EH48" s="341"/>
      <c r="EI48" s="74"/>
      <c r="EJ48" s="341"/>
      <c r="EK48" s="341"/>
      <c r="EL48" s="341"/>
      <c r="EM48" s="74"/>
      <c r="EN48" s="341"/>
      <c r="EO48" s="341"/>
      <c r="EP48" s="341"/>
      <c r="EQ48" s="74"/>
      <c r="ER48" s="341">
        <v>2968.6</v>
      </c>
      <c r="ES48" s="341">
        <v>2968.6</v>
      </c>
      <c r="ET48" s="341">
        <v>579.76599999999996</v>
      </c>
      <c r="EU48" s="74">
        <f t="shared" si="125"/>
        <v>19.529946776258168</v>
      </c>
      <c r="EV48" s="341">
        <v>119.1</v>
      </c>
      <c r="EW48" s="341">
        <v>119.1</v>
      </c>
      <c r="EX48" s="341">
        <v>0</v>
      </c>
      <c r="EY48" s="74">
        <f>EX48/EW48*100</f>
        <v>0</v>
      </c>
      <c r="EZ48" s="73">
        <v>8042</v>
      </c>
      <c r="FA48" s="73">
        <v>8042</v>
      </c>
      <c r="FB48" s="73">
        <v>1608.4</v>
      </c>
      <c r="FC48" s="74">
        <f>FB48/FA48*100</f>
        <v>20</v>
      </c>
      <c r="FD48" s="73">
        <v>1300</v>
      </c>
      <c r="FE48" s="73">
        <v>1300</v>
      </c>
      <c r="FF48" s="73">
        <v>0</v>
      </c>
      <c r="FG48" s="74">
        <f>FF48/FE48*100</f>
        <v>0</v>
      </c>
      <c r="FH48" s="73"/>
      <c r="FI48" s="73"/>
      <c r="FJ48" s="73">
        <v>0</v>
      </c>
      <c r="FK48" s="74"/>
      <c r="FL48" s="73"/>
      <c r="FM48" s="73"/>
      <c r="FN48" s="73">
        <v>0</v>
      </c>
      <c r="FO48" s="74"/>
      <c r="FP48" s="73">
        <v>574.20000000000005</v>
      </c>
      <c r="FQ48" s="73">
        <v>574.20000000000005</v>
      </c>
      <c r="FR48" s="73">
        <v>26.1</v>
      </c>
      <c r="FS48" s="74">
        <f>FR48/FQ48*100</f>
        <v>4.5454545454545459</v>
      </c>
      <c r="FT48" s="73"/>
      <c r="FU48" s="73"/>
      <c r="FV48" s="73">
        <v>0</v>
      </c>
      <c r="FW48" s="74"/>
      <c r="FX48" s="73"/>
      <c r="FY48" s="73"/>
      <c r="FZ48" s="73">
        <v>0</v>
      </c>
      <c r="GA48" s="74"/>
      <c r="GB48" s="73"/>
      <c r="GC48" s="73"/>
      <c r="GD48" s="73">
        <v>0</v>
      </c>
      <c r="GE48" s="74"/>
      <c r="GF48" s="73"/>
      <c r="GG48" s="73"/>
      <c r="GH48" s="73">
        <v>0</v>
      </c>
      <c r="GI48" s="74"/>
      <c r="GJ48" s="73"/>
      <c r="GK48" s="73"/>
      <c r="GL48" s="73">
        <v>0</v>
      </c>
      <c r="GM48" s="74"/>
      <c r="GN48" s="73"/>
      <c r="GO48" s="73"/>
      <c r="GP48" s="73">
        <v>0</v>
      </c>
      <c r="GQ48" s="74"/>
      <c r="GR48" s="73"/>
      <c r="GS48" s="73"/>
      <c r="GT48" s="73">
        <v>0</v>
      </c>
      <c r="GU48" s="74"/>
      <c r="GV48" s="73"/>
      <c r="GW48" s="73"/>
      <c r="GX48" s="73">
        <v>0</v>
      </c>
      <c r="GY48" s="74"/>
      <c r="GZ48" s="73"/>
      <c r="HA48" s="73"/>
      <c r="HB48" s="73">
        <v>0</v>
      </c>
      <c r="HC48" s="74"/>
      <c r="HD48" s="73"/>
      <c r="HE48" s="73"/>
      <c r="HF48" s="73">
        <v>0</v>
      </c>
      <c r="HG48" s="74"/>
      <c r="HH48" s="73"/>
      <c r="HI48" s="73"/>
      <c r="HJ48" s="73">
        <v>0</v>
      </c>
      <c r="HK48" s="77"/>
      <c r="HL48" s="341"/>
      <c r="HM48" s="341"/>
      <c r="HN48" s="341"/>
      <c r="HO48" s="74"/>
      <c r="HP48" s="341"/>
      <c r="HQ48" s="341"/>
      <c r="HR48" s="341"/>
      <c r="HS48" s="74"/>
      <c r="HT48" s="73"/>
      <c r="HU48" s="73"/>
      <c r="HV48" s="73"/>
      <c r="HW48" s="74"/>
      <c r="HX48" s="73"/>
      <c r="HY48" s="73"/>
      <c r="HZ48" s="73"/>
      <c r="IA48" s="77"/>
      <c r="IB48" s="73"/>
      <c r="IC48" s="73">
        <v>97992.5</v>
      </c>
      <c r="ID48" s="73">
        <v>9859.6948000000011</v>
      </c>
      <c r="IE48" s="77">
        <f t="shared" si="180"/>
        <v>10.061683087991428</v>
      </c>
      <c r="IF48" s="73"/>
      <c r="IG48" s="73"/>
      <c r="IH48" s="73"/>
      <c r="II48" s="77"/>
      <c r="IJ48" s="73"/>
      <c r="IK48" s="73"/>
      <c r="IL48" s="73"/>
      <c r="IM48" s="77"/>
      <c r="IN48" s="73"/>
      <c r="IO48" s="73"/>
      <c r="IP48" s="73"/>
      <c r="IQ48" s="77"/>
      <c r="IR48" s="73"/>
      <c r="IS48" s="73"/>
      <c r="IT48" s="73"/>
      <c r="IU48" s="77"/>
      <c r="IV48" s="73"/>
      <c r="IW48" s="73"/>
      <c r="IX48" s="73"/>
      <c r="IY48" s="77"/>
      <c r="IZ48" s="73"/>
      <c r="JA48" s="73">
        <v>15536.8</v>
      </c>
      <c r="JB48" s="73">
        <v>0</v>
      </c>
      <c r="JC48" s="77">
        <f t="shared" si="190"/>
        <v>0</v>
      </c>
      <c r="JD48" s="73"/>
      <c r="JE48" s="73"/>
      <c r="JF48" s="73"/>
      <c r="JG48" s="77"/>
      <c r="JH48" s="73"/>
      <c r="JI48" s="73"/>
      <c r="JJ48" s="73">
        <v>0</v>
      </c>
      <c r="JK48" s="77"/>
      <c r="JL48" s="73"/>
      <c r="JM48" s="73"/>
      <c r="JN48" s="73"/>
      <c r="JO48" s="77"/>
      <c r="JP48" s="73"/>
      <c r="JQ48" s="73"/>
      <c r="JR48" s="73"/>
      <c r="JS48" s="77"/>
    </row>
    <row r="49" spans="1:279" ht="15.75" x14ac:dyDescent="0.25">
      <c r="A49" s="259" t="s">
        <v>136</v>
      </c>
      <c r="B49" s="77">
        <f t="shared" si="40"/>
        <v>60100.819069999998</v>
      </c>
      <c r="C49" s="77">
        <f t="shared" si="41"/>
        <v>60100.819069999998</v>
      </c>
      <c r="D49" s="77">
        <f t="shared" si="42"/>
        <v>60100.819069999998</v>
      </c>
      <c r="E49" s="77">
        <f t="shared" si="43"/>
        <v>0</v>
      </c>
      <c r="F49" s="77">
        <f t="shared" si="44"/>
        <v>27.496110000000002</v>
      </c>
      <c r="G49" s="73">
        <f t="shared" si="0"/>
        <v>4.5749975500292299E-2</v>
      </c>
      <c r="H49" s="76"/>
      <c r="I49" s="76"/>
      <c r="J49" s="76"/>
      <c r="K49" s="76"/>
      <c r="L49" s="76"/>
      <c r="M49" s="76"/>
      <c r="N49" s="76"/>
      <c r="O49" s="76"/>
      <c r="P49" s="76"/>
      <c r="Q49" s="76"/>
      <c r="R49" s="76"/>
      <c r="S49" s="74"/>
      <c r="T49" s="76"/>
      <c r="U49" s="76"/>
      <c r="V49" s="76"/>
      <c r="W49" s="74"/>
      <c r="X49" s="76"/>
      <c r="Y49" s="76"/>
      <c r="Z49" s="76"/>
      <c r="AA49" s="74"/>
      <c r="AB49" s="76"/>
      <c r="AC49" s="76"/>
      <c r="AD49" s="76"/>
      <c r="AE49" s="74"/>
      <c r="AF49" s="76"/>
      <c r="AG49" s="76"/>
      <c r="AH49" s="76"/>
      <c r="AI49" s="74"/>
      <c r="AJ49" s="76"/>
      <c r="AK49" s="76"/>
      <c r="AL49" s="76"/>
      <c r="AM49" s="74"/>
      <c r="AN49" s="76"/>
      <c r="AO49" s="76"/>
      <c r="AP49" s="76"/>
      <c r="AQ49" s="76"/>
      <c r="AR49" s="76"/>
      <c r="AS49" s="76"/>
      <c r="AT49" s="76"/>
      <c r="AU49" s="74"/>
      <c r="AV49" s="76"/>
      <c r="AW49" s="76"/>
      <c r="AX49" s="76"/>
      <c r="AY49" s="74"/>
      <c r="AZ49" s="76"/>
      <c r="BA49" s="76"/>
      <c r="BB49" s="76"/>
      <c r="BC49" s="74"/>
      <c r="BD49" s="76"/>
      <c r="BE49" s="76"/>
      <c r="BF49" s="76"/>
      <c r="BG49" s="74"/>
      <c r="BH49" s="74"/>
      <c r="BI49" s="77"/>
      <c r="BJ49" s="76"/>
      <c r="BK49" s="74"/>
      <c r="BL49" s="74"/>
      <c r="BM49" s="77"/>
      <c r="BN49" s="76"/>
      <c r="BO49" s="74"/>
      <c r="BP49" s="74"/>
      <c r="BQ49" s="77"/>
      <c r="BR49" s="77"/>
      <c r="BS49" s="74"/>
      <c r="BT49" s="74"/>
      <c r="BU49" s="77"/>
      <c r="BV49" s="77"/>
      <c r="BW49" s="74"/>
      <c r="BX49" s="77"/>
      <c r="BY49" s="77"/>
      <c r="BZ49" s="77"/>
      <c r="CA49" s="74"/>
      <c r="CB49" s="74"/>
      <c r="CC49" s="77"/>
      <c r="CD49" s="77"/>
      <c r="CE49" s="74"/>
      <c r="CF49" s="77"/>
      <c r="CG49" s="77"/>
      <c r="CH49" s="77"/>
      <c r="CI49" s="74"/>
      <c r="CJ49" s="77"/>
      <c r="CK49" s="77"/>
      <c r="CL49" s="77"/>
      <c r="CM49" s="74"/>
      <c r="CN49" s="77"/>
      <c r="CO49" s="77"/>
      <c r="CP49" s="77"/>
      <c r="CQ49" s="74"/>
      <c r="CR49" s="74"/>
      <c r="CS49" s="77"/>
      <c r="CT49" s="76"/>
      <c r="CU49" s="74"/>
      <c r="CV49" s="74"/>
      <c r="CW49" s="77"/>
      <c r="CX49" s="76"/>
      <c r="CY49" s="74"/>
      <c r="CZ49" s="77"/>
      <c r="DA49" s="77"/>
      <c r="DB49" s="77"/>
      <c r="DC49" s="74"/>
      <c r="DD49" s="77"/>
      <c r="DE49" s="77"/>
      <c r="DF49" s="77"/>
      <c r="DG49" s="74"/>
      <c r="DH49" s="77">
        <v>10000</v>
      </c>
      <c r="DI49" s="77">
        <v>10000</v>
      </c>
      <c r="DJ49" s="77">
        <v>0</v>
      </c>
      <c r="DK49" s="74">
        <f>DJ49/DI49*100</f>
        <v>0</v>
      </c>
      <c r="DL49" s="77"/>
      <c r="DM49" s="77"/>
      <c r="DN49" s="77"/>
      <c r="DO49" s="74"/>
      <c r="DP49" s="77"/>
      <c r="DQ49" s="77"/>
      <c r="DR49" s="77"/>
      <c r="DS49" s="74"/>
      <c r="DT49" s="77"/>
      <c r="DU49" s="77"/>
      <c r="DV49" s="77"/>
      <c r="DW49" s="74"/>
      <c r="DX49" s="77"/>
      <c r="DY49" s="77"/>
      <c r="DZ49" s="77"/>
      <c r="EA49" s="74"/>
      <c r="EB49" s="77"/>
      <c r="EC49" s="77"/>
      <c r="ED49" s="77"/>
      <c r="EE49" s="74"/>
      <c r="EF49" s="77"/>
      <c r="EG49" s="77"/>
      <c r="EH49" s="77"/>
      <c r="EI49" s="74"/>
      <c r="EJ49" s="77"/>
      <c r="EK49" s="77"/>
      <c r="EL49" s="77"/>
      <c r="EM49" s="74"/>
      <c r="EN49" s="77"/>
      <c r="EO49" s="77"/>
      <c r="EP49" s="77"/>
      <c r="EQ49" s="74"/>
      <c r="ER49" s="77"/>
      <c r="ES49" s="77"/>
      <c r="ET49" s="77"/>
      <c r="EU49" s="74"/>
      <c r="EV49" s="77"/>
      <c r="EW49" s="77"/>
      <c r="EX49" s="77"/>
      <c r="EY49" s="74"/>
      <c r="EZ49" s="76"/>
      <c r="FA49" s="76"/>
      <c r="FB49" s="76"/>
      <c r="FC49" s="76"/>
      <c r="FD49" s="76"/>
      <c r="FE49" s="76"/>
      <c r="FF49" s="76"/>
      <c r="FG49" s="76"/>
      <c r="FH49" s="76"/>
      <c r="FI49" s="76"/>
      <c r="FJ49" s="76"/>
      <c r="FK49" s="76"/>
      <c r="FL49" s="76"/>
      <c r="FM49" s="76"/>
      <c r="FN49" s="76"/>
      <c r="FO49" s="76"/>
      <c r="FP49" s="76"/>
      <c r="FQ49" s="76"/>
      <c r="FR49" s="76"/>
      <c r="FS49" s="76"/>
      <c r="FT49" s="76"/>
      <c r="FU49" s="76"/>
      <c r="FV49" s="76"/>
      <c r="FW49" s="76"/>
      <c r="FX49" s="76"/>
      <c r="FY49" s="76"/>
      <c r="FZ49" s="76"/>
      <c r="GA49" s="76"/>
      <c r="GB49" s="76"/>
      <c r="GC49" s="76"/>
      <c r="GD49" s="76"/>
      <c r="GE49" s="76"/>
      <c r="GF49" s="76"/>
      <c r="GG49" s="76"/>
      <c r="GH49" s="76"/>
      <c r="GI49" s="76"/>
      <c r="GJ49" s="76"/>
      <c r="GK49" s="76"/>
      <c r="GL49" s="76"/>
      <c r="GM49" s="76"/>
      <c r="GN49" s="76"/>
      <c r="GO49" s="76"/>
      <c r="GP49" s="76"/>
      <c r="GQ49" s="76"/>
      <c r="GR49" s="76"/>
      <c r="GS49" s="76"/>
      <c r="GT49" s="76"/>
      <c r="GU49" s="76"/>
      <c r="GV49" s="76"/>
      <c r="GW49" s="76"/>
      <c r="GX49" s="76"/>
      <c r="GY49" s="76"/>
      <c r="GZ49" s="76"/>
      <c r="HA49" s="76"/>
      <c r="HB49" s="76"/>
      <c r="HC49" s="76"/>
      <c r="HD49" s="76"/>
      <c r="HE49" s="76"/>
      <c r="HF49" s="76"/>
      <c r="HG49" s="76"/>
      <c r="HH49" s="73">
        <v>100.81907000000001</v>
      </c>
      <c r="HI49" s="73">
        <v>100.81907000000001</v>
      </c>
      <c r="HJ49" s="77">
        <v>27.496110000000002</v>
      </c>
      <c r="HK49" s="77">
        <f>HJ49/HI49*100</f>
        <v>27.27272727272727</v>
      </c>
      <c r="HL49" s="77">
        <v>50000</v>
      </c>
      <c r="HM49" s="77">
        <v>50000</v>
      </c>
      <c r="HN49" s="77">
        <v>0</v>
      </c>
      <c r="HO49" s="74">
        <f>HN49/HM49*100</f>
        <v>0</v>
      </c>
      <c r="HP49" s="77"/>
      <c r="HQ49" s="77"/>
      <c r="HR49" s="77"/>
      <c r="HS49" s="74"/>
      <c r="HT49" s="76"/>
      <c r="HU49" s="76"/>
      <c r="HV49" s="76"/>
      <c r="HW49" s="76"/>
      <c r="HX49" s="76"/>
      <c r="HY49" s="76"/>
      <c r="HZ49" s="76"/>
      <c r="IA49" s="77"/>
      <c r="IB49" s="76"/>
      <c r="IC49" s="76"/>
      <c r="ID49" s="76"/>
      <c r="IE49" s="77"/>
      <c r="IF49" s="76"/>
      <c r="IG49" s="76"/>
      <c r="IH49" s="76"/>
      <c r="II49" s="77"/>
      <c r="IJ49" s="76"/>
      <c r="IK49" s="76"/>
      <c r="IL49" s="76"/>
      <c r="IM49" s="77"/>
      <c r="IN49" s="76"/>
      <c r="IO49" s="76"/>
      <c r="IP49" s="76"/>
      <c r="IQ49" s="77"/>
      <c r="IR49" s="76"/>
      <c r="IS49" s="76"/>
      <c r="IT49" s="76"/>
      <c r="IU49" s="77"/>
      <c r="IV49" s="76"/>
      <c r="IW49" s="76"/>
      <c r="IX49" s="76"/>
      <c r="IY49" s="77"/>
      <c r="IZ49" s="76"/>
      <c r="JA49" s="76"/>
      <c r="JB49" s="76"/>
      <c r="JC49" s="77"/>
      <c r="JD49" s="76"/>
      <c r="JE49" s="76"/>
      <c r="JF49" s="76"/>
      <c r="JG49" s="77"/>
      <c r="JH49" s="76"/>
      <c r="JI49" s="76"/>
      <c r="JJ49" s="76"/>
      <c r="JK49" s="77"/>
      <c r="JL49" s="76"/>
      <c r="JM49" s="76"/>
      <c r="JN49" s="76"/>
      <c r="JO49" s="77"/>
      <c r="JP49" s="76"/>
      <c r="JQ49" s="76"/>
      <c r="JR49" s="76"/>
      <c r="JS49" s="77"/>
    </row>
    <row r="50" spans="1:279" ht="15.75" x14ac:dyDescent="0.25">
      <c r="A50" s="259" t="s">
        <v>302</v>
      </c>
      <c r="B50" s="77">
        <f t="shared" si="40"/>
        <v>0</v>
      </c>
      <c r="C50" s="77">
        <f t="shared" si="41"/>
        <v>330.1</v>
      </c>
      <c r="D50" s="77">
        <f t="shared" si="42"/>
        <v>330.1</v>
      </c>
      <c r="E50" s="77">
        <f t="shared" si="43"/>
        <v>0</v>
      </c>
      <c r="F50" s="77">
        <f t="shared" si="44"/>
        <v>59.006230000000002</v>
      </c>
      <c r="G50" s="73">
        <f t="shared" si="0"/>
        <v>17.875259012420479</v>
      </c>
      <c r="H50" s="76"/>
      <c r="I50" s="76"/>
      <c r="J50" s="76"/>
      <c r="K50" s="76"/>
      <c r="L50" s="76"/>
      <c r="M50" s="76"/>
      <c r="N50" s="76"/>
      <c r="O50" s="76"/>
      <c r="P50" s="76"/>
      <c r="Q50" s="76"/>
      <c r="R50" s="76"/>
      <c r="S50" s="74"/>
      <c r="T50" s="76"/>
      <c r="U50" s="76"/>
      <c r="V50" s="76"/>
      <c r="W50" s="74"/>
      <c r="X50" s="76"/>
      <c r="Y50" s="76"/>
      <c r="Z50" s="76"/>
      <c r="AA50" s="74"/>
      <c r="AB50" s="76"/>
      <c r="AC50" s="76"/>
      <c r="AD50" s="76"/>
      <c r="AE50" s="74"/>
      <c r="AF50" s="76"/>
      <c r="AG50" s="76"/>
      <c r="AH50" s="76"/>
      <c r="AI50" s="74"/>
      <c r="AJ50" s="76"/>
      <c r="AK50" s="76"/>
      <c r="AL50" s="76"/>
      <c r="AM50" s="74"/>
      <c r="AN50" s="76"/>
      <c r="AO50" s="76"/>
      <c r="AP50" s="76"/>
      <c r="AQ50" s="76"/>
      <c r="AR50" s="76"/>
      <c r="AS50" s="76"/>
      <c r="AT50" s="76"/>
      <c r="AU50" s="74"/>
      <c r="AV50" s="76"/>
      <c r="AW50" s="76"/>
      <c r="AX50" s="76"/>
      <c r="AY50" s="74"/>
      <c r="AZ50" s="76"/>
      <c r="BA50" s="76"/>
      <c r="BB50" s="76"/>
      <c r="BC50" s="74"/>
      <c r="BD50" s="76"/>
      <c r="BE50" s="76"/>
      <c r="BF50" s="76"/>
      <c r="BG50" s="74"/>
      <c r="BH50" s="74"/>
      <c r="BI50" s="77"/>
      <c r="BJ50" s="76"/>
      <c r="BK50" s="74"/>
      <c r="BL50" s="74"/>
      <c r="BM50" s="77"/>
      <c r="BN50" s="76"/>
      <c r="BO50" s="74"/>
      <c r="BP50" s="74"/>
      <c r="BQ50" s="77"/>
      <c r="BR50" s="77"/>
      <c r="BS50" s="74"/>
      <c r="BT50" s="74"/>
      <c r="BU50" s="77"/>
      <c r="BV50" s="77"/>
      <c r="BW50" s="74"/>
      <c r="BX50" s="77"/>
      <c r="BY50" s="77"/>
      <c r="BZ50" s="77"/>
      <c r="CA50" s="74"/>
      <c r="CB50" s="74"/>
      <c r="CC50" s="77"/>
      <c r="CD50" s="77"/>
      <c r="CE50" s="74"/>
      <c r="CF50" s="77"/>
      <c r="CG50" s="77"/>
      <c r="CH50" s="77"/>
      <c r="CI50" s="74"/>
      <c r="CJ50" s="77"/>
      <c r="CK50" s="77"/>
      <c r="CL50" s="77"/>
      <c r="CM50" s="74"/>
      <c r="CN50" s="77"/>
      <c r="CO50" s="77"/>
      <c r="CP50" s="77"/>
      <c r="CQ50" s="74"/>
      <c r="CR50" s="74"/>
      <c r="CS50" s="77"/>
      <c r="CT50" s="76"/>
      <c r="CU50" s="74"/>
      <c r="CV50" s="74"/>
      <c r="CW50" s="77"/>
      <c r="CX50" s="76"/>
      <c r="CY50" s="74"/>
      <c r="CZ50" s="77"/>
      <c r="DA50" s="77"/>
      <c r="DB50" s="77"/>
      <c r="DC50" s="74"/>
      <c r="DD50" s="77"/>
      <c r="DE50" s="77"/>
      <c r="DF50" s="77"/>
      <c r="DG50" s="74"/>
      <c r="DH50" s="77"/>
      <c r="DI50" s="77"/>
      <c r="DJ50" s="77"/>
      <c r="DK50" s="74"/>
      <c r="DL50" s="77"/>
      <c r="DM50" s="77"/>
      <c r="DN50" s="77"/>
      <c r="DO50" s="74"/>
      <c r="DP50" s="77"/>
      <c r="DQ50" s="77"/>
      <c r="DR50" s="77"/>
      <c r="DS50" s="74"/>
      <c r="DT50" s="77"/>
      <c r="DU50" s="77"/>
      <c r="DV50" s="77"/>
      <c r="DW50" s="74"/>
      <c r="DX50" s="77"/>
      <c r="DY50" s="77"/>
      <c r="DZ50" s="77"/>
      <c r="EA50" s="74"/>
      <c r="EB50" s="77"/>
      <c r="EC50" s="77"/>
      <c r="ED50" s="77"/>
      <c r="EE50" s="74"/>
      <c r="EF50" s="77"/>
      <c r="EG50" s="77"/>
      <c r="EH50" s="77"/>
      <c r="EI50" s="74"/>
      <c r="EJ50" s="77"/>
      <c r="EK50" s="77"/>
      <c r="EL50" s="77"/>
      <c r="EM50" s="74"/>
      <c r="EN50" s="77"/>
      <c r="EO50" s="77"/>
      <c r="EP50" s="77"/>
      <c r="EQ50" s="74"/>
      <c r="ER50" s="77"/>
      <c r="ES50" s="77"/>
      <c r="ET50" s="77"/>
      <c r="EU50" s="74"/>
      <c r="EV50" s="77"/>
      <c r="EW50" s="77"/>
      <c r="EX50" s="77"/>
      <c r="EY50" s="74"/>
      <c r="EZ50" s="76"/>
      <c r="FA50" s="76"/>
      <c r="FB50" s="76"/>
      <c r="FC50" s="76"/>
      <c r="FD50" s="76"/>
      <c r="FE50" s="76"/>
      <c r="FF50" s="76"/>
      <c r="FG50" s="76"/>
      <c r="FH50" s="76"/>
      <c r="FI50" s="76"/>
      <c r="FJ50" s="76"/>
      <c r="FK50" s="76"/>
      <c r="FL50" s="76"/>
      <c r="FM50" s="76"/>
      <c r="FN50" s="76"/>
      <c r="FO50" s="76"/>
      <c r="FP50" s="76"/>
      <c r="FQ50" s="76"/>
      <c r="FR50" s="76"/>
      <c r="FS50" s="76"/>
      <c r="FT50" s="76"/>
      <c r="FU50" s="76"/>
      <c r="FV50" s="76"/>
      <c r="FW50" s="76"/>
      <c r="FX50" s="76"/>
      <c r="FY50" s="76"/>
      <c r="FZ50" s="76"/>
      <c r="GA50" s="76"/>
      <c r="GB50" s="76"/>
      <c r="GC50" s="76"/>
      <c r="GD50" s="76"/>
      <c r="GE50" s="76"/>
      <c r="GF50" s="76"/>
      <c r="GG50" s="76"/>
      <c r="GH50" s="76"/>
      <c r="GI50" s="76"/>
      <c r="GJ50" s="76"/>
      <c r="GK50" s="76"/>
      <c r="GL50" s="76"/>
      <c r="GM50" s="76"/>
      <c r="GN50" s="76"/>
      <c r="GO50" s="76"/>
      <c r="GP50" s="76"/>
      <c r="GQ50" s="76"/>
      <c r="GR50" s="76"/>
      <c r="GS50" s="76"/>
      <c r="GT50" s="76"/>
      <c r="GU50" s="76"/>
      <c r="GV50" s="76"/>
      <c r="GW50" s="76"/>
      <c r="GX50" s="76"/>
      <c r="GY50" s="76"/>
      <c r="GZ50" s="76"/>
      <c r="HA50" s="76"/>
      <c r="HB50" s="76"/>
      <c r="HC50" s="76"/>
      <c r="HD50" s="76"/>
      <c r="HE50" s="76"/>
      <c r="HF50" s="76"/>
      <c r="HG50" s="76"/>
      <c r="HH50" s="73"/>
      <c r="HI50" s="73"/>
      <c r="HJ50" s="77"/>
      <c r="HK50" s="77"/>
      <c r="HL50" s="77"/>
      <c r="HM50" s="77"/>
      <c r="HN50" s="77"/>
      <c r="HO50" s="74"/>
      <c r="HP50" s="77"/>
      <c r="HQ50" s="77"/>
      <c r="HR50" s="77"/>
      <c r="HS50" s="74"/>
      <c r="HT50" s="76"/>
      <c r="HU50" s="76"/>
      <c r="HV50" s="76"/>
      <c r="HW50" s="76"/>
      <c r="HX50" s="76"/>
      <c r="HY50" s="77">
        <v>330.1</v>
      </c>
      <c r="HZ50" s="77">
        <v>59.006230000000002</v>
      </c>
      <c r="IA50" s="77">
        <f t="shared" si="189"/>
        <v>17.875259012420479</v>
      </c>
      <c r="IB50" s="76"/>
      <c r="IC50" s="77"/>
      <c r="ID50" s="77"/>
      <c r="IE50" s="77"/>
      <c r="IF50" s="76"/>
      <c r="IG50" s="77"/>
      <c r="IH50" s="77"/>
      <c r="II50" s="77"/>
      <c r="IJ50" s="76"/>
      <c r="IK50" s="77"/>
      <c r="IL50" s="77"/>
      <c r="IM50" s="77"/>
      <c r="IN50" s="76"/>
      <c r="IO50" s="77"/>
      <c r="IP50" s="77"/>
      <c r="IQ50" s="77"/>
      <c r="IR50" s="76"/>
      <c r="IS50" s="77"/>
      <c r="IT50" s="77"/>
      <c r="IU50" s="77"/>
      <c r="IV50" s="76"/>
      <c r="IW50" s="77"/>
      <c r="IX50" s="77"/>
      <c r="IY50" s="77"/>
      <c r="IZ50" s="76"/>
      <c r="JA50" s="77"/>
      <c r="JB50" s="77"/>
      <c r="JC50" s="77"/>
      <c r="JD50" s="76"/>
      <c r="JE50" s="77"/>
      <c r="JF50" s="77"/>
      <c r="JG50" s="77"/>
      <c r="JH50" s="76"/>
      <c r="JI50" s="77"/>
      <c r="JJ50" s="77"/>
      <c r="JK50" s="77"/>
      <c r="JL50" s="76"/>
      <c r="JM50" s="77"/>
      <c r="JN50" s="77"/>
      <c r="JO50" s="77"/>
      <c r="JP50" s="76"/>
      <c r="JQ50" s="77"/>
      <c r="JR50" s="77"/>
      <c r="JS50" s="77"/>
    </row>
    <row r="51" spans="1:279" ht="15.75" x14ac:dyDescent="0.25">
      <c r="A51" s="259" t="s">
        <v>303</v>
      </c>
      <c r="B51" s="77">
        <f t="shared" si="40"/>
        <v>0</v>
      </c>
      <c r="C51" s="77">
        <f t="shared" si="41"/>
        <v>358.4</v>
      </c>
      <c r="D51" s="77">
        <f t="shared" si="42"/>
        <v>358.4</v>
      </c>
      <c r="E51" s="77">
        <f t="shared" si="43"/>
        <v>0</v>
      </c>
      <c r="F51" s="77">
        <f t="shared" si="44"/>
        <v>68.867639999999994</v>
      </c>
      <c r="G51" s="73">
        <f t="shared" si="0"/>
        <v>19.215301339285716</v>
      </c>
      <c r="H51" s="76"/>
      <c r="I51" s="76"/>
      <c r="J51" s="76"/>
      <c r="K51" s="76"/>
      <c r="L51" s="76"/>
      <c r="M51" s="76"/>
      <c r="N51" s="76"/>
      <c r="O51" s="76"/>
      <c r="P51" s="76"/>
      <c r="Q51" s="76"/>
      <c r="R51" s="76"/>
      <c r="S51" s="74"/>
      <c r="T51" s="76"/>
      <c r="U51" s="76"/>
      <c r="V51" s="76"/>
      <c r="W51" s="74"/>
      <c r="X51" s="76"/>
      <c r="Y51" s="76"/>
      <c r="Z51" s="76"/>
      <c r="AA51" s="74"/>
      <c r="AB51" s="76"/>
      <c r="AC51" s="76"/>
      <c r="AD51" s="76"/>
      <c r="AE51" s="74"/>
      <c r="AF51" s="76"/>
      <c r="AG51" s="76"/>
      <c r="AH51" s="76"/>
      <c r="AI51" s="74"/>
      <c r="AJ51" s="76"/>
      <c r="AK51" s="76"/>
      <c r="AL51" s="76"/>
      <c r="AM51" s="74"/>
      <c r="AN51" s="76"/>
      <c r="AO51" s="76"/>
      <c r="AP51" s="76"/>
      <c r="AQ51" s="76"/>
      <c r="AR51" s="76"/>
      <c r="AS51" s="76"/>
      <c r="AT51" s="76"/>
      <c r="AU51" s="74"/>
      <c r="AV51" s="76"/>
      <c r="AW51" s="76"/>
      <c r="AX51" s="76"/>
      <c r="AY51" s="74"/>
      <c r="AZ51" s="76"/>
      <c r="BA51" s="76"/>
      <c r="BB51" s="76"/>
      <c r="BC51" s="74"/>
      <c r="BD51" s="76"/>
      <c r="BE51" s="76"/>
      <c r="BF51" s="76"/>
      <c r="BG51" s="74"/>
      <c r="BH51" s="74"/>
      <c r="BI51" s="77"/>
      <c r="BJ51" s="76"/>
      <c r="BK51" s="74"/>
      <c r="BL51" s="74"/>
      <c r="BM51" s="77"/>
      <c r="BN51" s="76"/>
      <c r="BO51" s="74"/>
      <c r="BP51" s="74"/>
      <c r="BQ51" s="77"/>
      <c r="BR51" s="77"/>
      <c r="BS51" s="74"/>
      <c r="BT51" s="74"/>
      <c r="BU51" s="77"/>
      <c r="BV51" s="77"/>
      <c r="BW51" s="74"/>
      <c r="BX51" s="77"/>
      <c r="BY51" s="77"/>
      <c r="BZ51" s="77"/>
      <c r="CA51" s="74"/>
      <c r="CB51" s="74"/>
      <c r="CC51" s="77"/>
      <c r="CD51" s="77"/>
      <c r="CE51" s="74"/>
      <c r="CF51" s="77"/>
      <c r="CG51" s="77"/>
      <c r="CH51" s="77"/>
      <c r="CI51" s="74"/>
      <c r="CJ51" s="77"/>
      <c r="CK51" s="77"/>
      <c r="CL51" s="77"/>
      <c r="CM51" s="74"/>
      <c r="CN51" s="77"/>
      <c r="CO51" s="77"/>
      <c r="CP51" s="77"/>
      <c r="CQ51" s="74"/>
      <c r="CR51" s="74"/>
      <c r="CS51" s="77"/>
      <c r="CT51" s="76"/>
      <c r="CU51" s="74"/>
      <c r="CV51" s="74"/>
      <c r="CW51" s="77"/>
      <c r="CX51" s="76"/>
      <c r="CY51" s="74"/>
      <c r="CZ51" s="77"/>
      <c r="DA51" s="77"/>
      <c r="DB51" s="77"/>
      <c r="DC51" s="74"/>
      <c r="DD51" s="77"/>
      <c r="DE51" s="77"/>
      <c r="DF51" s="77"/>
      <c r="DG51" s="74"/>
      <c r="DH51" s="77"/>
      <c r="DI51" s="77"/>
      <c r="DJ51" s="77"/>
      <c r="DK51" s="74"/>
      <c r="DL51" s="77"/>
      <c r="DM51" s="77"/>
      <c r="DN51" s="77"/>
      <c r="DO51" s="74"/>
      <c r="DP51" s="77"/>
      <c r="DQ51" s="77"/>
      <c r="DR51" s="77"/>
      <c r="DS51" s="74"/>
      <c r="DT51" s="77"/>
      <c r="DU51" s="77"/>
      <c r="DV51" s="77"/>
      <c r="DW51" s="74"/>
      <c r="DX51" s="77"/>
      <c r="DY51" s="77"/>
      <c r="DZ51" s="77"/>
      <c r="EA51" s="74"/>
      <c r="EB51" s="77"/>
      <c r="EC51" s="77"/>
      <c r="ED51" s="77"/>
      <c r="EE51" s="74"/>
      <c r="EF51" s="77"/>
      <c r="EG51" s="77"/>
      <c r="EH51" s="77"/>
      <c r="EI51" s="74"/>
      <c r="EJ51" s="77"/>
      <c r="EK51" s="77"/>
      <c r="EL51" s="77"/>
      <c r="EM51" s="74"/>
      <c r="EN51" s="77"/>
      <c r="EO51" s="77"/>
      <c r="EP51" s="77"/>
      <c r="EQ51" s="74"/>
      <c r="ER51" s="77"/>
      <c r="ES51" s="77"/>
      <c r="ET51" s="77"/>
      <c r="EU51" s="74"/>
      <c r="EV51" s="77"/>
      <c r="EW51" s="77"/>
      <c r="EX51" s="77"/>
      <c r="EY51" s="74"/>
      <c r="EZ51" s="76"/>
      <c r="FA51" s="76"/>
      <c r="FB51" s="76"/>
      <c r="FC51" s="76"/>
      <c r="FD51" s="76"/>
      <c r="FE51" s="76"/>
      <c r="FF51" s="76"/>
      <c r="FG51" s="76"/>
      <c r="FH51" s="76"/>
      <c r="FI51" s="76"/>
      <c r="FJ51" s="76"/>
      <c r="FK51" s="76"/>
      <c r="FL51" s="76"/>
      <c r="FM51" s="76"/>
      <c r="FN51" s="76"/>
      <c r="FO51" s="76"/>
      <c r="FP51" s="76"/>
      <c r="FQ51" s="76"/>
      <c r="FR51" s="76"/>
      <c r="FS51" s="76"/>
      <c r="FT51" s="76"/>
      <c r="FU51" s="76"/>
      <c r="FV51" s="76"/>
      <c r="FW51" s="76"/>
      <c r="FX51" s="76"/>
      <c r="FY51" s="76"/>
      <c r="FZ51" s="76"/>
      <c r="GA51" s="76"/>
      <c r="GB51" s="76"/>
      <c r="GC51" s="76"/>
      <c r="GD51" s="76"/>
      <c r="GE51" s="76"/>
      <c r="GF51" s="76"/>
      <c r="GG51" s="76"/>
      <c r="GH51" s="76"/>
      <c r="GI51" s="76"/>
      <c r="GJ51" s="76"/>
      <c r="GK51" s="76"/>
      <c r="GL51" s="76"/>
      <c r="GM51" s="76"/>
      <c r="GN51" s="76"/>
      <c r="GO51" s="76"/>
      <c r="GP51" s="76"/>
      <c r="GQ51" s="76"/>
      <c r="GR51" s="76"/>
      <c r="GS51" s="76"/>
      <c r="GT51" s="76"/>
      <c r="GU51" s="76"/>
      <c r="GV51" s="76"/>
      <c r="GW51" s="76"/>
      <c r="GX51" s="76"/>
      <c r="GY51" s="76"/>
      <c r="GZ51" s="76"/>
      <c r="HA51" s="76"/>
      <c r="HB51" s="76"/>
      <c r="HC51" s="76"/>
      <c r="HD51" s="76"/>
      <c r="HE51" s="76"/>
      <c r="HF51" s="76"/>
      <c r="HG51" s="76"/>
      <c r="HH51" s="73"/>
      <c r="HI51" s="73"/>
      <c r="HJ51" s="77"/>
      <c r="HK51" s="77"/>
      <c r="HL51" s="77"/>
      <c r="HM51" s="77"/>
      <c r="HN51" s="77"/>
      <c r="HO51" s="74"/>
      <c r="HP51" s="77"/>
      <c r="HQ51" s="77"/>
      <c r="HR51" s="77"/>
      <c r="HS51" s="74"/>
      <c r="HT51" s="76"/>
      <c r="HU51" s="76"/>
      <c r="HV51" s="76"/>
      <c r="HW51" s="76"/>
      <c r="HX51" s="76"/>
      <c r="HY51" s="77">
        <v>358.4</v>
      </c>
      <c r="HZ51" s="77">
        <v>68.867639999999994</v>
      </c>
      <c r="IA51" s="77">
        <f t="shared" si="189"/>
        <v>19.215301339285716</v>
      </c>
      <c r="IB51" s="76"/>
      <c r="IC51" s="77"/>
      <c r="ID51" s="77"/>
      <c r="IE51" s="77"/>
      <c r="IF51" s="76"/>
      <c r="IG51" s="77"/>
      <c r="IH51" s="77"/>
      <c r="II51" s="77"/>
      <c r="IJ51" s="76"/>
      <c r="IK51" s="77"/>
      <c r="IL51" s="77"/>
      <c r="IM51" s="77"/>
      <c r="IN51" s="76"/>
      <c r="IO51" s="77"/>
      <c r="IP51" s="77"/>
      <c r="IQ51" s="77"/>
      <c r="IR51" s="76"/>
      <c r="IS51" s="77"/>
      <c r="IT51" s="77"/>
      <c r="IU51" s="77"/>
      <c r="IV51" s="76"/>
      <c r="IW51" s="77"/>
      <c r="IX51" s="77"/>
      <c r="IY51" s="77"/>
      <c r="IZ51" s="76"/>
      <c r="JA51" s="77"/>
      <c r="JB51" s="77"/>
      <c r="JC51" s="77"/>
      <c r="JD51" s="76"/>
      <c r="JE51" s="77"/>
      <c r="JF51" s="77"/>
      <c r="JG51" s="77"/>
      <c r="JH51" s="76"/>
      <c r="JI51" s="77"/>
      <c r="JJ51" s="77"/>
      <c r="JK51" s="77"/>
      <c r="JL51" s="76"/>
      <c r="JM51" s="77"/>
      <c r="JN51" s="77"/>
      <c r="JO51" s="77"/>
      <c r="JP51" s="76"/>
      <c r="JQ51" s="77"/>
      <c r="JR51" s="77"/>
      <c r="JS51" s="77"/>
    </row>
    <row r="52" spans="1:279" ht="15.75" x14ac:dyDescent="0.25">
      <c r="A52" s="259" t="s">
        <v>479</v>
      </c>
      <c r="B52" s="77">
        <f t="shared" si="40"/>
        <v>0</v>
      </c>
      <c r="C52" s="77">
        <f t="shared" si="41"/>
        <v>274.10000000000002</v>
      </c>
      <c r="D52" s="77">
        <f t="shared" si="42"/>
        <v>274.10000000000002</v>
      </c>
      <c r="E52" s="77">
        <f t="shared" si="43"/>
        <v>0</v>
      </c>
      <c r="F52" s="77">
        <f t="shared" si="44"/>
        <v>43.376899999999999</v>
      </c>
      <c r="G52" s="73">
        <f t="shared" si="0"/>
        <v>15.825209777453484</v>
      </c>
      <c r="H52" s="76"/>
      <c r="I52" s="76"/>
      <c r="J52" s="76"/>
      <c r="K52" s="76"/>
      <c r="L52" s="76"/>
      <c r="M52" s="76"/>
      <c r="N52" s="76"/>
      <c r="O52" s="76"/>
      <c r="P52" s="76"/>
      <c r="Q52" s="76"/>
      <c r="R52" s="76"/>
      <c r="S52" s="74"/>
      <c r="T52" s="76"/>
      <c r="U52" s="76"/>
      <c r="V52" s="76"/>
      <c r="W52" s="74"/>
      <c r="X52" s="76"/>
      <c r="Y52" s="76"/>
      <c r="Z52" s="76"/>
      <c r="AA52" s="74"/>
      <c r="AB52" s="76"/>
      <c r="AC52" s="76"/>
      <c r="AD52" s="76"/>
      <c r="AE52" s="74"/>
      <c r="AF52" s="76"/>
      <c r="AG52" s="76"/>
      <c r="AH52" s="76"/>
      <c r="AI52" s="74"/>
      <c r="AJ52" s="76"/>
      <c r="AK52" s="76"/>
      <c r="AL52" s="76"/>
      <c r="AM52" s="74"/>
      <c r="AN52" s="76"/>
      <c r="AO52" s="76"/>
      <c r="AP52" s="76"/>
      <c r="AQ52" s="76"/>
      <c r="AR52" s="76"/>
      <c r="AS52" s="76"/>
      <c r="AT52" s="76"/>
      <c r="AU52" s="74"/>
      <c r="AV52" s="76"/>
      <c r="AW52" s="76"/>
      <c r="AX52" s="76"/>
      <c r="AY52" s="74"/>
      <c r="AZ52" s="76"/>
      <c r="BA52" s="76"/>
      <c r="BB52" s="76"/>
      <c r="BC52" s="74"/>
      <c r="BD52" s="76"/>
      <c r="BE52" s="76"/>
      <c r="BF52" s="76"/>
      <c r="BG52" s="74"/>
      <c r="BH52" s="74"/>
      <c r="BI52" s="77"/>
      <c r="BJ52" s="76"/>
      <c r="BK52" s="74"/>
      <c r="BL52" s="74"/>
      <c r="BM52" s="77"/>
      <c r="BN52" s="76"/>
      <c r="BO52" s="74"/>
      <c r="BP52" s="74"/>
      <c r="BQ52" s="77"/>
      <c r="BR52" s="77"/>
      <c r="BS52" s="74"/>
      <c r="BT52" s="74"/>
      <c r="BU52" s="77"/>
      <c r="BV52" s="77"/>
      <c r="BW52" s="74"/>
      <c r="BX52" s="77"/>
      <c r="BY52" s="77"/>
      <c r="BZ52" s="77"/>
      <c r="CA52" s="74"/>
      <c r="CB52" s="74"/>
      <c r="CC52" s="77"/>
      <c r="CD52" s="77"/>
      <c r="CE52" s="74"/>
      <c r="CF52" s="77"/>
      <c r="CG52" s="77"/>
      <c r="CH52" s="77"/>
      <c r="CI52" s="74"/>
      <c r="CJ52" s="77"/>
      <c r="CK52" s="77"/>
      <c r="CL52" s="77"/>
      <c r="CM52" s="74"/>
      <c r="CN52" s="77"/>
      <c r="CO52" s="77"/>
      <c r="CP52" s="77"/>
      <c r="CQ52" s="74"/>
      <c r="CR52" s="74"/>
      <c r="CS52" s="77"/>
      <c r="CT52" s="76"/>
      <c r="CU52" s="74"/>
      <c r="CV52" s="74"/>
      <c r="CW52" s="77"/>
      <c r="CX52" s="76"/>
      <c r="CY52" s="74"/>
      <c r="CZ52" s="77"/>
      <c r="DA52" s="77"/>
      <c r="DB52" s="77"/>
      <c r="DC52" s="74"/>
      <c r="DD52" s="77"/>
      <c r="DE52" s="77"/>
      <c r="DF52" s="77"/>
      <c r="DG52" s="74"/>
      <c r="DH52" s="77"/>
      <c r="DI52" s="77"/>
      <c r="DJ52" s="77"/>
      <c r="DK52" s="74"/>
      <c r="DL52" s="77"/>
      <c r="DM52" s="77"/>
      <c r="DN52" s="77"/>
      <c r="DO52" s="74"/>
      <c r="DP52" s="77"/>
      <c r="DQ52" s="77"/>
      <c r="DR52" s="77"/>
      <c r="DS52" s="74"/>
      <c r="DT52" s="77"/>
      <c r="DU52" s="77"/>
      <c r="DV52" s="77"/>
      <c r="DW52" s="74"/>
      <c r="DX52" s="77"/>
      <c r="DY52" s="77"/>
      <c r="DZ52" s="77"/>
      <c r="EA52" s="74"/>
      <c r="EB52" s="77"/>
      <c r="EC52" s="77"/>
      <c r="ED52" s="77"/>
      <c r="EE52" s="74"/>
      <c r="EF52" s="77"/>
      <c r="EG52" s="77"/>
      <c r="EH52" s="77"/>
      <c r="EI52" s="74"/>
      <c r="EJ52" s="77"/>
      <c r="EK52" s="77"/>
      <c r="EL52" s="77"/>
      <c r="EM52" s="74"/>
      <c r="EN52" s="77"/>
      <c r="EO52" s="77"/>
      <c r="EP52" s="77"/>
      <c r="EQ52" s="74"/>
      <c r="ER52" s="77"/>
      <c r="ES52" s="77"/>
      <c r="ET52" s="77"/>
      <c r="EU52" s="74"/>
      <c r="EV52" s="77"/>
      <c r="EW52" s="77"/>
      <c r="EX52" s="77"/>
      <c r="EY52" s="74"/>
      <c r="EZ52" s="76"/>
      <c r="FA52" s="76"/>
      <c r="FB52" s="76"/>
      <c r="FC52" s="76"/>
      <c r="FD52" s="76"/>
      <c r="FE52" s="76"/>
      <c r="FF52" s="76"/>
      <c r="FG52" s="76"/>
      <c r="FH52" s="76"/>
      <c r="FI52" s="76"/>
      <c r="FJ52" s="76"/>
      <c r="FK52" s="76"/>
      <c r="FL52" s="76"/>
      <c r="FM52" s="76"/>
      <c r="FN52" s="76"/>
      <c r="FO52" s="76"/>
      <c r="FP52" s="76"/>
      <c r="FQ52" s="76"/>
      <c r="FR52" s="76"/>
      <c r="FS52" s="76"/>
      <c r="FT52" s="76"/>
      <c r="FU52" s="76"/>
      <c r="FV52" s="76"/>
      <c r="FW52" s="76"/>
      <c r="FX52" s="76"/>
      <c r="FY52" s="76"/>
      <c r="FZ52" s="76"/>
      <c r="GA52" s="76"/>
      <c r="GB52" s="76"/>
      <c r="GC52" s="76"/>
      <c r="GD52" s="76"/>
      <c r="GE52" s="76"/>
      <c r="GF52" s="76"/>
      <c r="GG52" s="76"/>
      <c r="GH52" s="76"/>
      <c r="GI52" s="76"/>
      <c r="GJ52" s="76"/>
      <c r="GK52" s="76"/>
      <c r="GL52" s="76"/>
      <c r="GM52" s="76"/>
      <c r="GN52" s="76"/>
      <c r="GO52" s="76"/>
      <c r="GP52" s="76"/>
      <c r="GQ52" s="76"/>
      <c r="GR52" s="76"/>
      <c r="GS52" s="76"/>
      <c r="GT52" s="76"/>
      <c r="GU52" s="76"/>
      <c r="GV52" s="76"/>
      <c r="GW52" s="76"/>
      <c r="GX52" s="76"/>
      <c r="GY52" s="76"/>
      <c r="GZ52" s="76"/>
      <c r="HA52" s="76"/>
      <c r="HB52" s="76"/>
      <c r="HC52" s="76"/>
      <c r="HD52" s="76"/>
      <c r="HE52" s="76"/>
      <c r="HF52" s="76"/>
      <c r="HG52" s="76"/>
      <c r="HH52" s="73"/>
      <c r="HI52" s="73"/>
      <c r="HJ52" s="77"/>
      <c r="HK52" s="77"/>
      <c r="HL52" s="77"/>
      <c r="HM52" s="77"/>
      <c r="HN52" s="77"/>
      <c r="HO52" s="74"/>
      <c r="HP52" s="77"/>
      <c r="HQ52" s="77"/>
      <c r="HR52" s="77"/>
      <c r="HS52" s="74"/>
      <c r="HT52" s="76"/>
      <c r="HU52" s="76"/>
      <c r="HV52" s="76"/>
      <c r="HW52" s="76"/>
      <c r="HX52" s="76"/>
      <c r="HY52" s="77">
        <v>274.10000000000002</v>
      </c>
      <c r="HZ52" s="77">
        <v>43.376899999999999</v>
      </c>
      <c r="IA52" s="77">
        <f t="shared" si="189"/>
        <v>15.825209777453484</v>
      </c>
      <c r="IB52" s="76"/>
      <c r="IC52" s="77"/>
      <c r="ID52" s="77"/>
      <c r="IE52" s="77"/>
      <c r="IF52" s="76"/>
      <c r="IG52" s="77"/>
      <c r="IH52" s="77"/>
      <c r="II52" s="77"/>
      <c r="IJ52" s="76"/>
      <c r="IK52" s="77"/>
      <c r="IL52" s="77"/>
      <c r="IM52" s="77"/>
      <c r="IN52" s="76"/>
      <c r="IO52" s="77"/>
      <c r="IP52" s="77"/>
      <c r="IQ52" s="77"/>
      <c r="IR52" s="76"/>
      <c r="IS52" s="77"/>
      <c r="IT52" s="77"/>
      <c r="IU52" s="77"/>
      <c r="IV52" s="76"/>
      <c r="IW52" s="77"/>
      <c r="IX52" s="77"/>
      <c r="IY52" s="77"/>
      <c r="IZ52" s="76"/>
      <c r="JA52" s="77"/>
      <c r="JB52" s="77"/>
      <c r="JC52" s="77"/>
      <c r="JD52" s="76"/>
      <c r="JE52" s="77"/>
      <c r="JF52" s="77"/>
      <c r="JG52" s="77"/>
      <c r="JH52" s="76"/>
      <c r="JI52" s="77"/>
      <c r="JJ52" s="77"/>
      <c r="JK52" s="77"/>
      <c r="JL52" s="76"/>
      <c r="JM52" s="77"/>
      <c r="JN52" s="77"/>
      <c r="JO52" s="77"/>
      <c r="JP52" s="76"/>
      <c r="JQ52" s="77"/>
      <c r="JR52" s="77"/>
      <c r="JS52" s="77"/>
    </row>
    <row r="53" spans="1:279" ht="15.75" x14ac:dyDescent="0.25">
      <c r="A53" s="259" t="s">
        <v>480</v>
      </c>
      <c r="B53" s="77">
        <f t="shared" si="40"/>
        <v>0</v>
      </c>
      <c r="C53" s="77">
        <f t="shared" si="41"/>
        <v>93.1</v>
      </c>
      <c r="D53" s="77">
        <f t="shared" si="42"/>
        <v>93.1</v>
      </c>
      <c r="E53" s="77">
        <f t="shared" si="43"/>
        <v>0</v>
      </c>
      <c r="F53" s="77">
        <f t="shared" si="44"/>
        <v>0</v>
      </c>
      <c r="G53" s="73">
        <f t="shared" si="0"/>
        <v>0</v>
      </c>
      <c r="H53" s="76"/>
      <c r="I53" s="76"/>
      <c r="J53" s="76"/>
      <c r="K53" s="76"/>
      <c r="L53" s="76"/>
      <c r="M53" s="76"/>
      <c r="N53" s="76"/>
      <c r="O53" s="76"/>
      <c r="P53" s="76"/>
      <c r="Q53" s="76"/>
      <c r="R53" s="76"/>
      <c r="S53" s="74"/>
      <c r="T53" s="76"/>
      <c r="U53" s="76"/>
      <c r="V53" s="76"/>
      <c r="W53" s="74"/>
      <c r="X53" s="76"/>
      <c r="Y53" s="76"/>
      <c r="Z53" s="76"/>
      <c r="AA53" s="74"/>
      <c r="AB53" s="76"/>
      <c r="AC53" s="76"/>
      <c r="AD53" s="76"/>
      <c r="AE53" s="74"/>
      <c r="AF53" s="76"/>
      <c r="AG53" s="76"/>
      <c r="AH53" s="76"/>
      <c r="AI53" s="74"/>
      <c r="AJ53" s="76"/>
      <c r="AK53" s="76"/>
      <c r="AL53" s="76"/>
      <c r="AM53" s="74"/>
      <c r="AN53" s="76"/>
      <c r="AO53" s="76"/>
      <c r="AP53" s="76"/>
      <c r="AQ53" s="76"/>
      <c r="AR53" s="76"/>
      <c r="AS53" s="76"/>
      <c r="AT53" s="76"/>
      <c r="AU53" s="74"/>
      <c r="AV53" s="76"/>
      <c r="AW53" s="76"/>
      <c r="AX53" s="76"/>
      <c r="AY53" s="74"/>
      <c r="AZ53" s="76"/>
      <c r="BA53" s="76"/>
      <c r="BB53" s="76"/>
      <c r="BC53" s="74"/>
      <c r="BD53" s="76"/>
      <c r="BE53" s="76"/>
      <c r="BF53" s="76"/>
      <c r="BG53" s="74"/>
      <c r="BH53" s="74"/>
      <c r="BI53" s="77"/>
      <c r="BJ53" s="76"/>
      <c r="BK53" s="74"/>
      <c r="BL53" s="74"/>
      <c r="BM53" s="77"/>
      <c r="BN53" s="76"/>
      <c r="BO53" s="74"/>
      <c r="BP53" s="74"/>
      <c r="BQ53" s="77"/>
      <c r="BR53" s="77"/>
      <c r="BS53" s="74"/>
      <c r="BT53" s="74"/>
      <c r="BU53" s="77"/>
      <c r="BV53" s="77"/>
      <c r="BW53" s="74"/>
      <c r="BX53" s="77"/>
      <c r="BY53" s="77"/>
      <c r="BZ53" s="77"/>
      <c r="CA53" s="74"/>
      <c r="CB53" s="74"/>
      <c r="CC53" s="77"/>
      <c r="CD53" s="77"/>
      <c r="CE53" s="74"/>
      <c r="CF53" s="77"/>
      <c r="CG53" s="77"/>
      <c r="CH53" s="77"/>
      <c r="CI53" s="74"/>
      <c r="CJ53" s="77"/>
      <c r="CK53" s="77"/>
      <c r="CL53" s="77"/>
      <c r="CM53" s="74"/>
      <c r="CN53" s="77"/>
      <c r="CO53" s="77"/>
      <c r="CP53" s="77"/>
      <c r="CQ53" s="74"/>
      <c r="CR53" s="74"/>
      <c r="CS53" s="77"/>
      <c r="CT53" s="76"/>
      <c r="CU53" s="74"/>
      <c r="CV53" s="74"/>
      <c r="CW53" s="77"/>
      <c r="CX53" s="76"/>
      <c r="CY53" s="74"/>
      <c r="CZ53" s="77"/>
      <c r="DA53" s="77"/>
      <c r="DB53" s="77"/>
      <c r="DC53" s="74"/>
      <c r="DD53" s="77"/>
      <c r="DE53" s="77"/>
      <c r="DF53" s="77"/>
      <c r="DG53" s="74"/>
      <c r="DH53" s="77"/>
      <c r="DI53" s="77"/>
      <c r="DJ53" s="77"/>
      <c r="DK53" s="74"/>
      <c r="DL53" s="77"/>
      <c r="DM53" s="77"/>
      <c r="DN53" s="77"/>
      <c r="DO53" s="74"/>
      <c r="DP53" s="77"/>
      <c r="DQ53" s="77"/>
      <c r="DR53" s="77"/>
      <c r="DS53" s="74"/>
      <c r="DT53" s="77"/>
      <c r="DU53" s="77"/>
      <c r="DV53" s="77"/>
      <c r="DW53" s="74"/>
      <c r="DX53" s="77"/>
      <c r="DY53" s="77"/>
      <c r="DZ53" s="77"/>
      <c r="EA53" s="74"/>
      <c r="EB53" s="77"/>
      <c r="EC53" s="77"/>
      <c r="ED53" s="77"/>
      <c r="EE53" s="74"/>
      <c r="EF53" s="77"/>
      <c r="EG53" s="77"/>
      <c r="EH53" s="77"/>
      <c r="EI53" s="74"/>
      <c r="EJ53" s="77"/>
      <c r="EK53" s="77"/>
      <c r="EL53" s="77"/>
      <c r="EM53" s="74"/>
      <c r="EN53" s="77"/>
      <c r="EO53" s="77"/>
      <c r="EP53" s="77"/>
      <c r="EQ53" s="74"/>
      <c r="ER53" s="77"/>
      <c r="ES53" s="77"/>
      <c r="ET53" s="77"/>
      <c r="EU53" s="74"/>
      <c r="EV53" s="77"/>
      <c r="EW53" s="77"/>
      <c r="EX53" s="77"/>
      <c r="EY53" s="74"/>
      <c r="EZ53" s="76"/>
      <c r="FA53" s="76"/>
      <c r="FB53" s="76"/>
      <c r="FC53" s="76"/>
      <c r="FD53" s="76"/>
      <c r="FE53" s="76"/>
      <c r="FF53" s="76"/>
      <c r="FG53" s="76"/>
      <c r="FH53" s="76"/>
      <c r="FI53" s="76"/>
      <c r="FJ53" s="76"/>
      <c r="FK53" s="76"/>
      <c r="FL53" s="76"/>
      <c r="FM53" s="76"/>
      <c r="FN53" s="76"/>
      <c r="FO53" s="76"/>
      <c r="FP53" s="76"/>
      <c r="FQ53" s="76"/>
      <c r="FR53" s="76"/>
      <c r="FS53" s="76"/>
      <c r="FT53" s="76"/>
      <c r="FU53" s="76"/>
      <c r="FV53" s="76"/>
      <c r="FW53" s="76"/>
      <c r="FX53" s="76"/>
      <c r="FY53" s="76"/>
      <c r="FZ53" s="76"/>
      <c r="GA53" s="76"/>
      <c r="GB53" s="76"/>
      <c r="GC53" s="76"/>
      <c r="GD53" s="76"/>
      <c r="GE53" s="76"/>
      <c r="GF53" s="76"/>
      <c r="GG53" s="76"/>
      <c r="GH53" s="76"/>
      <c r="GI53" s="76"/>
      <c r="GJ53" s="76"/>
      <c r="GK53" s="76"/>
      <c r="GL53" s="76"/>
      <c r="GM53" s="76"/>
      <c r="GN53" s="76"/>
      <c r="GO53" s="76"/>
      <c r="GP53" s="76"/>
      <c r="GQ53" s="76"/>
      <c r="GR53" s="76"/>
      <c r="GS53" s="76"/>
      <c r="GT53" s="76"/>
      <c r="GU53" s="76"/>
      <c r="GV53" s="76"/>
      <c r="GW53" s="76"/>
      <c r="GX53" s="76"/>
      <c r="GY53" s="76"/>
      <c r="GZ53" s="76"/>
      <c r="HA53" s="76"/>
      <c r="HB53" s="76"/>
      <c r="HC53" s="76"/>
      <c r="HD53" s="76"/>
      <c r="HE53" s="76"/>
      <c r="HF53" s="76"/>
      <c r="HG53" s="76"/>
      <c r="HH53" s="73"/>
      <c r="HI53" s="73"/>
      <c r="HJ53" s="77"/>
      <c r="HK53" s="77"/>
      <c r="HL53" s="77"/>
      <c r="HM53" s="77"/>
      <c r="HN53" s="77"/>
      <c r="HO53" s="74"/>
      <c r="HP53" s="77"/>
      <c r="HQ53" s="77"/>
      <c r="HR53" s="77"/>
      <c r="HS53" s="74"/>
      <c r="HT53" s="76"/>
      <c r="HU53" s="76"/>
      <c r="HV53" s="76"/>
      <c r="HW53" s="76"/>
      <c r="HX53" s="76"/>
      <c r="HY53" s="77">
        <v>93.1</v>
      </c>
      <c r="HZ53" s="77">
        <v>0</v>
      </c>
      <c r="IA53" s="77">
        <f t="shared" si="189"/>
        <v>0</v>
      </c>
      <c r="IB53" s="76"/>
      <c r="IC53" s="77"/>
      <c r="ID53" s="77"/>
      <c r="IE53" s="77"/>
      <c r="IF53" s="76"/>
      <c r="IG53" s="77"/>
      <c r="IH53" s="77"/>
      <c r="II53" s="77"/>
      <c r="IJ53" s="76"/>
      <c r="IK53" s="77"/>
      <c r="IL53" s="77"/>
      <c r="IM53" s="77"/>
      <c r="IN53" s="76"/>
      <c r="IO53" s="77"/>
      <c r="IP53" s="77"/>
      <c r="IQ53" s="77"/>
      <c r="IR53" s="76"/>
      <c r="IS53" s="77"/>
      <c r="IT53" s="77"/>
      <c r="IU53" s="77"/>
      <c r="IV53" s="76"/>
      <c r="IW53" s="77"/>
      <c r="IX53" s="77"/>
      <c r="IY53" s="77"/>
      <c r="IZ53" s="76"/>
      <c r="JA53" s="77"/>
      <c r="JB53" s="77"/>
      <c r="JC53" s="77"/>
      <c r="JD53" s="76"/>
      <c r="JE53" s="77"/>
      <c r="JF53" s="77"/>
      <c r="JG53" s="77"/>
      <c r="JH53" s="76"/>
      <c r="JI53" s="77"/>
      <c r="JJ53" s="77"/>
      <c r="JK53" s="77"/>
      <c r="JL53" s="76"/>
      <c r="JM53" s="77"/>
      <c r="JN53" s="77"/>
      <c r="JO53" s="77"/>
      <c r="JP53" s="76"/>
      <c r="JQ53" s="77"/>
      <c r="JR53" s="77"/>
      <c r="JS53" s="77"/>
    </row>
    <row r="54" spans="1:279" ht="15.75" x14ac:dyDescent="0.25">
      <c r="A54" s="259" t="s">
        <v>305</v>
      </c>
      <c r="B54" s="77">
        <f t="shared" si="40"/>
        <v>0</v>
      </c>
      <c r="C54" s="77">
        <f t="shared" si="41"/>
        <v>369.7</v>
      </c>
      <c r="D54" s="77">
        <f t="shared" si="42"/>
        <v>369.7</v>
      </c>
      <c r="E54" s="77">
        <f t="shared" si="43"/>
        <v>0</v>
      </c>
      <c r="F54" s="77">
        <f t="shared" si="44"/>
        <v>62.967339999999993</v>
      </c>
      <c r="G54" s="73">
        <f t="shared" si="0"/>
        <v>17.032009737625099</v>
      </c>
      <c r="H54" s="76"/>
      <c r="I54" s="76"/>
      <c r="J54" s="76"/>
      <c r="K54" s="76"/>
      <c r="L54" s="76"/>
      <c r="M54" s="76"/>
      <c r="N54" s="76"/>
      <c r="O54" s="76"/>
      <c r="P54" s="76"/>
      <c r="Q54" s="76"/>
      <c r="R54" s="76"/>
      <c r="S54" s="74"/>
      <c r="T54" s="76"/>
      <c r="U54" s="76"/>
      <c r="V54" s="76"/>
      <c r="W54" s="74"/>
      <c r="X54" s="76"/>
      <c r="Y54" s="76"/>
      <c r="Z54" s="76"/>
      <c r="AA54" s="74"/>
      <c r="AB54" s="76"/>
      <c r="AC54" s="76"/>
      <c r="AD54" s="76"/>
      <c r="AE54" s="74"/>
      <c r="AF54" s="76"/>
      <c r="AG54" s="76"/>
      <c r="AH54" s="76"/>
      <c r="AI54" s="74"/>
      <c r="AJ54" s="76"/>
      <c r="AK54" s="76"/>
      <c r="AL54" s="76"/>
      <c r="AM54" s="74"/>
      <c r="AN54" s="76"/>
      <c r="AO54" s="76"/>
      <c r="AP54" s="76"/>
      <c r="AQ54" s="76"/>
      <c r="AR54" s="76"/>
      <c r="AS54" s="76"/>
      <c r="AT54" s="76"/>
      <c r="AU54" s="74"/>
      <c r="AV54" s="76"/>
      <c r="AW54" s="76"/>
      <c r="AX54" s="76"/>
      <c r="AY54" s="74"/>
      <c r="AZ54" s="76"/>
      <c r="BA54" s="76"/>
      <c r="BB54" s="76"/>
      <c r="BC54" s="74"/>
      <c r="BD54" s="76"/>
      <c r="BE54" s="76"/>
      <c r="BF54" s="76"/>
      <c r="BG54" s="74"/>
      <c r="BH54" s="74"/>
      <c r="BI54" s="77"/>
      <c r="BJ54" s="76"/>
      <c r="BK54" s="74"/>
      <c r="BL54" s="74"/>
      <c r="BM54" s="77"/>
      <c r="BN54" s="76"/>
      <c r="BO54" s="74"/>
      <c r="BP54" s="74"/>
      <c r="BQ54" s="77"/>
      <c r="BR54" s="77"/>
      <c r="BS54" s="74"/>
      <c r="BT54" s="74"/>
      <c r="BU54" s="77"/>
      <c r="BV54" s="77"/>
      <c r="BW54" s="74"/>
      <c r="BX54" s="77"/>
      <c r="BY54" s="77"/>
      <c r="BZ54" s="77"/>
      <c r="CA54" s="74"/>
      <c r="CB54" s="74"/>
      <c r="CC54" s="77"/>
      <c r="CD54" s="77"/>
      <c r="CE54" s="74"/>
      <c r="CF54" s="77"/>
      <c r="CG54" s="77"/>
      <c r="CH54" s="77"/>
      <c r="CI54" s="74"/>
      <c r="CJ54" s="77"/>
      <c r="CK54" s="77"/>
      <c r="CL54" s="77"/>
      <c r="CM54" s="74"/>
      <c r="CN54" s="77"/>
      <c r="CO54" s="77"/>
      <c r="CP54" s="77"/>
      <c r="CQ54" s="74"/>
      <c r="CR54" s="74"/>
      <c r="CS54" s="77"/>
      <c r="CT54" s="76"/>
      <c r="CU54" s="74"/>
      <c r="CV54" s="74"/>
      <c r="CW54" s="77"/>
      <c r="CX54" s="76"/>
      <c r="CY54" s="74"/>
      <c r="CZ54" s="77"/>
      <c r="DA54" s="77"/>
      <c r="DB54" s="77"/>
      <c r="DC54" s="74"/>
      <c r="DD54" s="77"/>
      <c r="DE54" s="77"/>
      <c r="DF54" s="77"/>
      <c r="DG54" s="74"/>
      <c r="DH54" s="77"/>
      <c r="DI54" s="77"/>
      <c r="DJ54" s="77"/>
      <c r="DK54" s="74"/>
      <c r="DL54" s="77"/>
      <c r="DM54" s="77"/>
      <c r="DN54" s="77"/>
      <c r="DO54" s="74"/>
      <c r="DP54" s="77"/>
      <c r="DQ54" s="77"/>
      <c r="DR54" s="77"/>
      <c r="DS54" s="74"/>
      <c r="DT54" s="77"/>
      <c r="DU54" s="77"/>
      <c r="DV54" s="77"/>
      <c r="DW54" s="74"/>
      <c r="DX54" s="77"/>
      <c r="DY54" s="77"/>
      <c r="DZ54" s="77"/>
      <c r="EA54" s="74"/>
      <c r="EB54" s="77"/>
      <c r="EC54" s="77"/>
      <c r="ED54" s="77"/>
      <c r="EE54" s="74"/>
      <c r="EF54" s="77"/>
      <c r="EG54" s="77"/>
      <c r="EH54" s="77"/>
      <c r="EI54" s="74"/>
      <c r="EJ54" s="77"/>
      <c r="EK54" s="77"/>
      <c r="EL54" s="77"/>
      <c r="EM54" s="74"/>
      <c r="EN54" s="77"/>
      <c r="EO54" s="77"/>
      <c r="EP54" s="77"/>
      <c r="EQ54" s="74"/>
      <c r="ER54" s="77"/>
      <c r="ES54" s="77"/>
      <c r="ET54" s="77"/>
      <c r="EU54" s="74"/>
      <c r="EV54" s="77"/>
      <c r="EW54" s="77"/>
      <c r="EX54" s="77"/>
      <c r="EY54" s="74"/>
      <c r="EZ54" s="76"/>
      <c r="FA54" s="76"/>
      <c r="FB54" s="76"/>
      <c r="FC54" s="76"/>
      <c r="FD54" s="76"/>
      <c r="FE54" s="76"/>
      <c r="FF54" s="76"/>
      <c r="FG54" s="76"/>
      <c r="FH54" s="76"/>
      <c r="FI54" s="76"/>
      <c r="FJ54" s="76"/>
      <c r="FK54" s="76"/>
      <c r="FL54" s="76"/>
      <c r="FM54" s="76"/>
      <c r="FN54" s="76"/>
      <c r="FO54" s="76"/>
      <c r="FP54" s="76"/>
      <c r="FQ54" s="76"/>
      <c r="FR54" s="76"/>
      <c r="FS54" s="76"/>
      <c r="FT54" s="76"/>
      <c r="FU54" s="76"/>
      <c r="FV54" s="76"/>
      <c r="FW54" s="76"/>
      <c r="FX54" s="76"/>
      <c r="FY54" s="76"/>
      <c r="FZ54" s="76"/>
      <c r="GA54" s="76"/>
      <c r="GB54" s="76"/>
      <c r="GC54" s="76"/>
      <c r="GD54" s="76"/>
      <c r="GE54" s="76"/>
      <c r="GF54" s="76"/>
      <c r="GG54" s="76"/>
      <c r="GH54" s="76"/>
      <c r="GI54" s="76"/>
      <c r="GJ54" s="76"/>
      <c r="GK54" s="76"/>
      <c r="GL54" s="76"/>
      <c r="GM54" s="76"/>
      <c r="GN54" s="76"/>
      <c r="GO54" s="76"/>
      <c r="GP54" s="76"/>
      <c r="GQ54" s="76"/>
      <c r="GR54" s="76"/>
      <c r="GS54" s="76"/>
      <c r="GT54" s="76"/>
      <c r="GU54" s="76"/>
      <c r="GV54" s="76"/>
      <c r="GW54" s="76"/>
      <c r="GX54" s="76"/>
      <c r="GY54" s="76"/>
      <c r="GZ54" s="76"/>
      <c r="HA54" s="76"/>
      <c r="HB54" s="76"/>
      <c r="HC54" s="76"/>
      <c r="HD54" s="76"/>
      <c r="HE54" s="76"/>
      <c r="HF54" s="76"/>
      <c r="HG54" s="76"/>
      <c r="HH54" s="73"/>
      <c r="HI54" s="73"/>
      <c r="HJ54" s="77"/>
      <c r="HK54" s="77"/>
      <c r="HL54" s="77"/>
      <c r="HM54" s="77"/>
      <c r="HN54" s="77"/>
      <c r="HO54" s="74"/>
      <c r="HP54" s="77"/>
      <c r="HQ54" s="77"/>
      <c r="HR54" s="77"/>
      <c r="HS54" s="74"/>
      <c r="HT54" s="76"/>
      <c r="HU54" s="76"/>
      <c r="HV54" s="76"/>
      <c r="HW54" s="76"/>
      <c r="HX54" s="76"/>
      <c r="HY54" s="77">
        <v>369.7</v>
      </c>
      <c r="HZ54" s="77">
        <v>62.967339999999993</v>
      </c>
      <c r="IA54" s="77">
        <f t="shared" si="189"/>
        <v>17.032009737625099</v>
      </c>
      <c r="IB54" s="76"/>
      <c r="IC54" s="77"/>
      <c r="ID54" s="77"/>
      <c r="IE54" s="77"/>
      <c r="IF54" s="76"/>
      <c r="IG54" s="77"/>
      <c r="IH54" s="77"/>
      <c r="II54" s="77"/>
      <c r="IJ54" s="76"/>
      <c r="IK54" s="77"/>
      <c r="IL54" s="77"/>
      <c r="IM54" s="77"/>
      <c r="IN54" s="76"/>
      <c r="IO54" s="77"/>
      <c r="IP54" s="77"/>
      <c r="IQ54" s="77"/>
      <c r="IR54" s="76"/>
      <c r="IS54" s="77"/>
      <c r="IT54" s="77"/>
      <c r="IU54" s="77"/>
      <c r="IV54" s="76"/>
      <c r="IW54" s="77"/>
      <c r="IX54" s="77"/>
      <c r="IY54" s="77"/>
      <c r="IZ54" s="76"/>
      <c r="JA54" s="77"/>
      <c r="JB54" s="77"/>
      <c r="JC54" s="77"/>
      <c r="JD54" s="76"/>
      <c r="JE54" s="77"/>
      <c r="JF54" s="77"/>
      <c r="JG54" s="77"/>
      <c r="JH54" s="76"/>
      <c r="JI54" s="77"/>
      <c r="JJ54" s="77"/>
      <c r="JK54" s="77"/>
      <c r="JL54" s="76"/>
      <c r="JM54" s="77"/>
      <c r="JN54" s="77"/>
      <c r="JO54" s="77"/>
      <c r="JP54" s="76"/>
      <c r="JQ54" s="77"/>
      <c r="JR54" s="77"/>
      <c r="JS54" s="77"/>
    </row>
    <row r="55" spans="1:279" ht="15.75" x14ac:dyDescent="0.25">
      <c r="A55" s="259" t="s">
        <v>237</v>
      </c>
      <c r="B55" s="77">
        <f t="shared" si="40"/>
        <v>0</v>
      </c>
      <c r="C55" s="77">
        <f t="shared" si="41"/>
        <v>230.5</v>
      </c>
      <c r="D55" s="77">
        <f t="shared" si="42"/>
        <v>230.5</v>
      </c>
      <c r="E55" s="77">
        <f t="shared" si="43"/>
        <v>0</v>
      </c>
      <c r="F55" s="77">
        <f t="shared" si="44"/>
        <v>0</v>
      </c>
      <c r="G55" s="73">
        <f t="shared" si="0"/>
        <v>0</v>
      </c>
      <c r="H55" s="76"/>
      <c r="I55" s="76"/>
      <c r="J55" s="76"/>
      <c r="K55" s="76"/>
      <c r="L55" s="76"/>
      <c r="M55" s="76"/>
      <c r="N55" s="76"/>
      <c r="O55" s="76"/>
      <c r="P55" s="76"/>
      <c r="Q55" s="76"/>
      <c r="R55" s="76"/>
      <c r="S55" s="74"/>
      <c r="T55" s="76"/>
      <c r="U55" s="76"/>
      <c r="V55" s="76"/>
      <c r="W55" s="74"/>
      <c r="X55" s="76"/>
      <c r="Y55" s="76"/>
      <c r="Z55" s="76"/>
      <c r="AA55" s="74"/>
      <c r="AB55" s="76"/>
      <c r="AC55" s="76"/>
      <c r="AD55" s="76"/>
      <c r="AE55" s="74"/>
      <c r="AF55" s="76"/>
      <c r="AG55" s="76"/>
      <c r="AH55" s="76"/>
      <c r="AI55" s="74"/>
      <c r="AJ55" s="76"/>
      <c r="AK55" s="76"/>
      <c r="AL55" s="76"/>
      <c r="AM55" s="74"/>
      <c r="AN55" s="76"/>
      <c r="AO55" s="76"/>
      <c r="AP55" s="76"/>
      <c r="AQ55" s="76"/>
      <c r="AR55" s="76"/>
      <c r="AS55" s="76"/>
      <c r="AT55" s="76"/>
      <c r="AU55" s="74"/>
      <c r="AV55" s="76"/>
      <c r="AW55" s="76"/>
      <c r="AX55" s="76"/>
      <c r="AY55" s="74"/>
      <c r="AZ55" s="76"/>
      <c r="BA55" s="76"/>
      <c r="BB55" s="76"/>
      <c r="BC55" s="74"/>
      <c r="BD55" s="76"/>
      <c r="BE55" s="76"/>
      <c r="BF55" s="76"/>
      <c r="BG55" s="74"/>
      <c r="BH55" s="74"/>
      <c r="BI55" s="77"/>
      <c r="BJ55" s="76"/>
      <c r="BK55" s="74"/>
      <c r="BL55" s="74"/>
      <c r="BM55" s="77"/>
      <c r="BN55" s="76"/>
      <c r="BO55" s="74"/>
      <c r="BP55" s="74"/>
      <c r="BQ55" s="77"/>
      <c r="BR55" s="77"/>
      <c r="BS55" s="74"/>
      <c r="BT55" s="74"/>
      <c r="BU55" s="77"/>
      <c r="BV55" s="77"/>
      <c r="BW55" s="74"/>
      <c r="BX55" s="77"/>
      <c r="BY55" s="77"/>
      <c r="BZ55" s="77"/>
      <c r="CA55" s="74"/>
      <c r="CB55" s="74"/>
      <c r="CC55" s="77"/>
      <c r="CD55" s="77"/>
      <c r="CE55" s="74"/>
      <c r="CF55" s="77"/>
      <c r="CG55" s="77"/>
      <c r="CH55" s="77"/>
      <c r="CI55" s="74"/>
      <c r="CJ55" s="77"/>
      <c r="CK55" s="77"/>
      <c r="CL55" s="77"/>
      <c r="CM55" s="74"/>
      <c r="CN55" s="77"/>
      <c r="CO55" s="77"/>
      <c r="CP55" s="77"/>
      <c r="CQ55" s="74"/>
      <c r="CR55" s="74"/>
      <c r="CS55" s="77"/>
      <c r="CT55" s="76"/>
      <c r="CU55" s="74"/>
      <c r="CV55" s="74"/>
      <c r="CW55" s="77"/>
      <c r="CX55" s="76"/>
      <c r="CY55" s="74"/>
      <c r="CZ55" s="77"/>
      <c r="DA55" s="77"/>
      <c r="DB55" s="77"/>
      <c r="DC55" s="74"/>
      <c r="DD55" s="77"/>
      <c r="DE55" s="77"/>
      <c r="DF55" s="77"/>
      <c r="DG55" s="74"/>
      <c r="DH55" s="77"/>
      <c r="DI55" s="77"/>
      <c r="DJ55" s="77"/>
      <c r="DK55" s="74"/>
      <c r="DL55" s="77"/>
      <c r="DM55" s="77"/>
      <c r="DN55" s="77"/>
      <c r="DO55" s="74"/>
      <c r="DP55" s="77"/>
      <c r="DQ55" s="77"/>
      <c r="DR55" s="77"/>
      <c r="DS55" s="74"/>
      <c r="DT55" s="77"/>
      <c r="DU55" s="77"/>
      <c r="DV55" s="77"/>
      <c r="DW55" s="74"/>
      <c r="DX55" s="77"/>
      <c r="DY55" s="77"/>
      <c r="DZ55" s="77"/>
      <c r="EA55" s="74"/>
      <c r="EB55" s="77"/>
      <c r="EC55" s="77"/>
      <c r="ED55" s="77"/>
      <c r="EE55" s="74"/>
      <c r="EF55" s="77"/>
      <c r="EG55" s="77"/>
      <c r="EH55" s="77"/>
      <c r="EI55" s="74"/>
      <c r="EJ55" s="77"/>
      <c r="EK55" s="77"/>
      <c r="EL55" s="77"/>
      <c r="EM55" s="74"/>
      <c r="EN55" s="77"/>
      <c r="EO55" s="77"/>
      <c r="EP55" s="77"/>
      <c r="EQ55" s="74"/>
      <c r="ER55" s="77"/>
      <c r="ES55" s="77"/>
      <c r="ET55" s="77"/>
      <c r="EU55" s="74"/>
      <c r="EV55" s="77"/>
      <c r="EW55" s="77"/>
      <c r="EX55" s="77"/>
      <c r="EY55" s="74"/>
      <c r="EZ55" s="76"/>
      <c r="FA55" s="76"/>
      <c r="FB55" s="76"/>
      <c r="FC55" s="76"/>
      <c r="FD55" s="76"/>
      <c r="FE55" s="76"/>
      <c r="FF55" s="76"/>
      <c r="FG55" s="76"/>
      <c r="FH55" s="76"/>
      <c r="FI55" s="76"/>
      <c r="FJ55" s="76"/>
      <c r="FK55" s="76"/>
      <c r="FL55" s="76"/>
      <c r="FM55" s="76"/>
      <c r="FN55" s="76"/>
      <c r="FO55" s="76"/>
      <c r="FP55" s="76"/>
      <c r="FQ55" s="76"/>
      <c r="FR55" s="76"/>
      <c r="FS55" s="76"/>
      <c r="FT55" s="76"/>
      <c r="FU55" s="76"/>
      <c r="FV55" s="76"/>
      <c r="FW55" s="76"/>
      <c r="FX55" s="76"/>
      <c r="FY55" s="76"/>
      <c r="FZ55" s="76"/>
      <c r="GA55" s="76"/>
      <c r="GB55" s="76"/>
      <c r="GC55" s="76"/>
      <c r="GD55" s="76"/>
      <c r="GE55" s="76"/>
      <c r="GF55" s="76"/>
      <c r="GG55" s="76"/>
      <c r="GH55" s="76"/>
      <c r="GI55" s="76"/>
      <c r="GJ55" s="76"/>
      <c r="GK55" s="76"/>
      <c r="GL55" s="76"/>
      <c r="GM55" s="76"/>
      <c r="GN55" s="76"/>
      <c r="GO55" s="76"/>
      <c r="GP55" s="76"/>
      <c r="GQ55" s="76"/>
      <c r="GR55" s="76"/>
      <c r="GS55" s="76"/>
      <c r="GT55" s="76"/>
      <c r="GU55" s="76"/>
      <c r="GV55" s="76"/>
      <c r="GW55" s="76"/>
      <c r="GX55" s="76"/>
      <c r="GY55" s="76"/>
      <c r="GZ55" s="76"/>
      <c r="HA55" s="76"/>
      <c r="HB55" s="76"/>
      <c r="HC55" s="76"/>
      <c r="HD55" s="76"/>
      <c r="HE55" s="76"/>
      <c r="HF55" s="76"/>
      <c r="HG55" s="76"/>
      <c r="HH55" s="73"/>
      <c r="HI55" s="73"/>
      <c r="HJ55" s="77"/>
      <c r="HK55" s="77"/>
      <c r="HL55" s="77"/>
      <c r="HM55" s="77"/>
      <c r="HN55" s="77"/>
      <c r="HO55" s="74"/>
      <c r="HP55" s="77"/>
      <c r="HQ55" s="77"/>
      <c r="HR55" s="77"/>
      <c r="HS55" s="74"/>
      <c r="HT55" s="76"/>
      <c r="HU55" s="76"/>
      <c r="HV55" s="76"/>
      <c r="HW55" s="76"/>
      <c r="HX55" s="76"/>
      <c r="HY55" s="77">
        <v>230.5</v>
      </c>
      <c r="HZ55" s="77">
        <v>0</v>
      </c>
      <c r="IA55" s="77">
        <f t="shared" si="189"/>
        <v>0</v>
      </c>
      <c r="IB55" s="76"/>
      <c r="IC55" s="77"/>
      <c r="ID55" s="77"/>
      <c r="IE55" s="77"/>
      <c r="IF55" s="76"/>
      <c r="IG55" s="77"/>
      <c r="IH55" s="77"/>
      <c r="II55" s="77"/>
      <c r="IJ55" s="76"/>
      <c r="IK55" s="77"/>
      <c r="IL55" s="77"/>
      <c r="IM55" s="77"/>
      <c r="IN55" s="76"/>
      <c r="IO55" s="77"/>
      <c r="IP55" s="77"/>
      <c r="IQ55" s="77"/>
      <c r="IR55" s="76"/>
      <c r="IS55" s="77"/>
      <c r="IT55" s="77"/>
      <c r="IU55" s="77"/>
      <c r="IV55" s="76"/>
      <c r="IW55" s="77"/>
      <c r="IX55" s="77"/>
      <c r="IY55" s="77"/>
      <c r="IZ55" s="76"/>
      <c r="JA55" s="77"/>
      <c r="JB55" s="77"/>
      <c r="JC55" s="77"/>
      <c r="JD55" s="76"/>
      <c r="JE55" s="77"/>
      <c r="JF55" s="77"/>
      <c r="JG55" s="77"/>
      <c r="JH55" s="76"/>
      <c r="JI55" s="77"/>
      <c r="JJ55" s="77"/>
      <c r="JK55" s="77"/>
      <c r="JL55" s="76"/>
      <c r="JM55" s="77"/>
      <c r="JN55" s="77"/>
      <c r="JO55" s="77"/>
      <c r="JP55" s="76"/>
      <c r="JQ55" s="77"/>
      <c r="JR55" s="77"/>
      <c r="JS55" s="77"/>
    </row>
    <row r="56" spans="1:279" ht="15.75" x14ac:dyDescent="0.25">
      <c r="A56" s="259" t="s">
        <v>137</v>
      </c>
      <c r="B56" s="77">
        <f t="shared" si="40"/>
        <v>0</v>
      </c>
      <c r="C56" s="77">
        <f t="shared" si="41"/>
        <v>423.8</v>
      </c>
      <c r="D56" s="77">
        <f t="shared" si="42"/>
        <v>423.8</v>
      </c>
      <c r="E56" s="77">
        <f t="shared" si="43"/>
        <v>0</v>
      </c>
      <c r="F56" s="77">
        <f t="shared" si="44"/>
        <v>0</v>
      </c>
      <c r="G56" s="73">
        <f t="shared" si="0"/>
        <v>0</v>
      </c>
      <c r="H56" s="76"/>
      <c r="I56" s="76"/>
      <c r="J56" s="76"/>
      <c r="K56" s="76"/>
      <c r="L56" s="76"/>
      <c r="M56" s="76"/>
      <c r="N56" s="76"/>
      <c r="O56" s="76"/>
      <c r="P56" s="76"/>
      <c r="Q56" s="76"/>
      <c r="R56" s="76"/>
      <c r="S56" s="74"/>
      <c r="T56" s="76"/>
      <c r="U56" s="76"/>
      <c r="V56" s="76"/>
      <c r="W56" s="74"/>
      <c r="X56" s="76"/>
      <c r="Y56" s="76"/>
      <c r="Z56" s="76"/>
      <c r="AA56" s="74"/>
      <c r="AB56" s="76"/>
      <c r="AC56" s="76"/>
      <c r="AD56" s="76"/>
      <c r="AE56" s="74"/>
      <c r="AF56" s="76"/>
      <c r="AG56" s="76"/>
      <c r="AH56" s="76"/>
      <c r="AI56" s="74"/>
      <c r="AJ56" s="76"/>
      <c r="AK56" s="76"/>
      <c r="AL56" s="76"/>
      <c r="AM56" s="74"/>
      <c r="AN56" s="76"/>
      <c r="AO56" s="76"/>
      <c r="AP56" s="76"/>
      <c r="AQ56" s="76"/>
      <c r="AR56" s="76"/>
      <c r="AS56" s="76"/>
      <c r="AT56" s="76"/>
      <c r="AU56" s="74"/>
      <c r="AV56" s="76"/>
      <c r="AW56" s="76"/>
      <c r="AX56" s="76"/>
      <c r="AY56" s="74"/>
      <c r="AZ56" s="76"/>
      <c r="BA56" s="76"/>
      <c r="BB56" s="76"/>
      <c r="BC56" s="74"/>
      <c r="BD56" s="76"/>
      <c r="BE56" s="76"/>
      <c r="BF56" s="76"/>
      <c r="BG56" s="74"/>
      <c r="BH56" s="74"/>
      <c r="BI56" s="76"/>
      <c r="BJ56" s="76"/>
      <c r="BK56" s="74"/>
      <c r="BL56" s="74"/>
      <c r="BM56" s="76"/>
      <c r="BN56" s="76"/>
      <c r="BO56" s="74"/>
      <c r="BP56" s="74"/>
      <c r="BQ56" s="76"/>
      <c r="BR56" s="76"/>
      <c r="BS56" s="74"/>
      <c r="BT56" s="74"/>
      <c r="BU56" s="76"/>
      <c r="BV56" s="76"/>
      <c r="BW56" s="74"/>
      <c r="BX56" s="76"/>
      <c r="BY56" s="76"/>
      <c r="BZ56" s="76"/>
      <c r="CA56" s="74"/>
      <c r="CB56" s="74"/>
      <c r="CC56" s="76"/>
      <c r="CD56" s="76"/>
      <c r="CE56" s="74"/>
      <c r="CF56" s="76"/>
      <c r="CG56" s="76"/>
      <c r="CH56" s="76"/>
      <c r="CI56" s="74"/>
      <c r="CJ56" s="76"/>
      <c r="CK56" s="76"/>
      <c r="CL56" s="76"/>
      <c r="CM56" s="74"/>
      <c r="CN56" s="76"/>
      <c r="CO56" s="76"/>
      <c r="CP56" s="76"/>
      <c r="CQ56" s="74"/>
      <c r="CR56" s="74"/>
      <c r="CS56" s="76"/>
      <c r="CT56" s="76"/>
      <c r="CU56" s="74"/>
      <c r="CV56" s="74"/>
      <c r="CW56" s="76"/>
      <c r="CX56" s="76"/>
      <c r="CY56" s="74"/>
      <c r="CZ56" s="76"/>
      <c r="DA56" s="76"/>
      <c r="DB56" s="76"/>
      <c r="DC56" s="74"/>
      <c r="DD56" s="76"/>
      <c r="DE56" s="76"/>
      <c r="DF56" s="76"/>
      <c r="DG56" s="74"/>
      <c r="DH56" s="76"/>
      <c r="DI56" s="76"/>
      <c r="DJ56" s="76"/>
      <c r="DK56" s="74"/>
      <c r="DL56" s="76"/>
      <c r="DM56" s="76"/>
      <c r="DN56" s="76"/>
      <c r="DO56" s="74"/>
      <c r="DP56" s="76"/>
      <c r="DQ56" s="76"/>
      <c r="DR56" s="76"/>
      <c r="DS56" s="74"/>
      <c r="DT56" s="76"/>
      <c r="DU56" s="76"/>
      <c r="DV56" s="76"/>
      <c r="DW56" s="74"/>
      <c r="DX56" s="76"/>
      <c r="DY56" s="76"/>
      <c r="DZ56" s="76"/>
      <c r="EA56" s="74"/>
      <c r="EB56" s="76"/>
      <c r="EC56" s="76"/>
      <c r="ED56" s="76"/>
      <c r="EE56" s="74"/>
      <c r="EF56" s="76"/>
      <c r="EG56" s="76"/>
      <c r="EH56" s="76"/>
      <c r="EI56" s="74"/>
      <c r="EJ56" s="76"/>
      <c r="EK56" s="76"/>
      <c r="EL56" s="76"/>
      <c r="EM56" s="74"/>
      <c r="EN56" s="76"/>
      <c r="EO56" s="76"/>
      <c r="EP56" s="76"/>
      <c r="EQ56" s="74"/>
      <c r="ER56" s="76"/>
      <c r="ES56" s="76"/>
      <c r="ET56" s="76"/>
      <c r="EU56" s="74"/>
      <c r="EV56" s="76"/>
      <c r="EW56" s="76"/>
      <c r="EX56" s="76"/>
      <c r="EY56" s="74"/>
      <c r="EZ56" s="76"/>
      <c r="FA56" s="76"/>
      <c r="FB56" s="76"/>
      <c r="FC56" s="76"/>
      <c r="FD56" s="76"/>
      <c r="FE56" s="76"/>
      <c r="FF56" s="76"/>
      <c r="FG56" s="76"/>
      <c r="FH56" s="76"/>
      <c r="FI56" s="76"/>
      <c r="FJ56" s="76"/>
      <c r="FK56" s="76"/>
      <c r="FL56" s="76"/>
      <c r="FM56" s="76"/>
      <c r="FN56" s="76"/>
      <c r="FO56" s="76"/>
      <c r="FP56" s="76"/>
      <c r="FQ56" s="76"/>
      <c r="FR56" s="76"/>
      <c r="FS56" s="76"/>
      <c r="FT56" s="76"/>
      <c r="FU56" s="76"/>
      <c r="FV56" s="76"/>
      <c r="FW56" s="76"/>
      <c r="FX56" s="76"/>
      <c r="FY56" s="76"/>
      <c r="FZ56" s="76"/>
      <c r="GA56" s="76"/>
      <c r="GB56" s="76"/>
      <c r="GC56" s="76"/>
      <c r="GD56" s="76"/>
      <c r="GE56" s="76"/>
      <c r="GF56" s="76"/>
      <c r="GG56" s="76"/>
      <c r="GH56" s="76"/>
      <c r="GI56" s="76"/>
      <c r="GJ56" s="76"/>
      <c r="GK56" s="76"/>
      <c r="GL56" s="76"/>
      <c r="GM56" s="76"/>
      <c r="GN56" s="76"/>
      <c r="GO56" s="76"/>
      <c r="GP56" s="76"/>
      <c r="GQ56" s="76"/>
      <c r="GR56" s="76"/>
      <c r="GS56" s="76"/>
      <c r="GT56" s="76"/>
      <c r="GU56" s="76"/>
      <c r="GV56" s="76"/>
      <c r="GW56" s="76"/>
      <c r="GX56" s="76"/>
      <c r="GY56" s="76"/>
      <c r="GZ56" s="76"/>
      <c r="HA56" s="76"/>
      <c r="HB56" s="76"/>
      <c r="HC56" s="76"/>
      <c r="HD56" s="76"/>
      <c r="HE56" s="76"/>
      <c r="HF56" s="76"/>
      <c r="HG56" s="76"/>
      <c r="HH56" s="76"/>
      <c r="HI56" s="76"/>
      <c r="HJ56" s="76"/>
      <c r="HK56" s="76"/>
      <c r="HL56" s="76"/>
      <c r="HM56" s="76"/>
      <c r="HN56" s="76"/>
      <c r="HO56" s="74"/>
      <c r="HP56" s="76"/>
      <c r="HQ56" s="76"/>
      <c r="HR56" s="76"/>
      <c r="HS56" s="74"/>
      <c r="HT56" s="76"/>
      <c r="HU56" s="76"/>
      <c r="HV56" s="76"/>
      <c r="HW56" s="76"/>
      <c r="HX56" s="76"/>
      <c r="HY56" s="77">
        <v>423.8</v>
      </c>
      <c r="HZ56" s="77">
        <v>0</v>
      </c>
      <c r="IA56" s="77">
        <f t="shared" si="189"/>
        <v>0</v>
      </c>
      <c r="IB56" s="76"/>
      <c r="IC56" s="77"/>
      <c r="ID56" s="77"/>
      <c r="IE56" s="77"/>
      <c r="IF56" s="76"/>
      <c r="IG56" s="77"/>
      <c r="IH56" s="77"/>
      <c r="II56" s="77"/>
      <c r="IJ56" s="76"/>
      <c r="IK56" s="77"/>
      <c r="IL56" s="77"/>
      <c r="IM56" s="77"/>
      <c r="IN56" s="76"/>
      <c r="IO56" s="77"/>
      <c r="IP56" s="77"/>
      <c r="IQ56" s="77"/>
      <c r="IR56" s="76"/>
      <c r="IS56" s="77"/>
      <c r="IT56" s="77"/>
      <c r="IU56" s="77"/>
      <c r="IV56" s="76"/>
      <c r="IW56" s="77"/>
      <c r="IX56" s="77"/>
      <c r="IY56" s="77"/>
      <c r="IZ56" s="76"/>
      <c r="JA56" s="77"/>
      <c r="JB56" s="77"/>
      <c r="JC56" s="77"/>
      <c r="JD56" s="76"/>
      <c r="JE56" s="77"/>
      <c r="JF56" s="77"/>
      <c r="JG56" s="77"/>
      <c r="JH56" s="76"/>
      <c r="JI56" s="77"/>
      <c r="JJ56" s="77"/>
      <c r="JK56" s="77"/>
      <c r="JL56" s="76"/>
      <c r="JM56" s="77"/>
      <c r="JN56" s="77"/>
      <c r="JO56" s="77"/>
      <c r="JP56" s="76"/>
      <c r="JQ56" s="77"/>
      <c r="JR56" s="77"/>
      <c r="JS56" s="77"/>
    </row>
    <row r="57" spans="1:279" ht="15.75" x14ac:dyDescent="0.25">
      <c r="A57" s="259" t="s">
        <v>138</v>
      </c>
      <c r="B57" s="77">
        <f t="shared" si="40"/>
        <v>0</v>
      </c>
      <c r="C57" s="77">
        <f t="shared" si="41"/>
        <v>334.4</v>
      </c>
      <c r="D57" s="77">
        <f t="shared" si="42"/>
        <v>334.4</v>
      </c>
      <c r="E57" s="77">
        <f t="shared" si="43"/>
        <v>0</v>
      </c>
      <c r="F57" s="77">
        <f t="shared" si="44"/>
        <v>74.395039999999995</v>
      </c>
      <c r="G57" s="73">
        <f t="shared" si="0"/>
        <v>22.247320574162678</v>
      </c>
      <c r="H57" s="76"/>
      <c r="I57" s="76"/>
      <c r="J57" s="76"/>
      <c r="K57" s="76"/>
      <c r="L57" s="76"/>
      <c r="M57" s="76"/>
      <c r="N57" s="76"/>
      <c r="O57" s="76"/>
      <c r="P57" s="76"/>
      <c r="Q57" s="76"/>
      <c r="R57" s="76"/>
      <c r="S57" s="74"/>
      <c r="T57" s="76"/>
      <c r="U57" s="76"/>
      <c r="V57" s="76"/>
      <c r="W57" s="74"/>
      <c r="X57" s="76"/>
      <c r="Y57" s="76"/>
      <c r="Z57" s="76"/>
      <c r="AA57" s="74"/>
      <c r="AB57" s="76"/>
      <c r="AC57" s="76"/>
      <c r="AD57" s="76"/>
      <c r="AE57" s="74"/>
      <c r="AF57" s="76"/>
      <c r="AG57" s="76"/>
      <c r="AH57" s="76"/>
      <c r="AI57" s="74"/>
      <c r="AJ57" s="76"/>
      <c r="AK57" s="76"/>
      <c r="AL57" s="76"/>
      <c r="AM57" s="74"/>
      <c r="AN57" s="76"/>
      <c r="AO57" s="76"/>
      <c r="AP57" s="76"/>
      <c r="AQ57" s="76"/>
      <c r="AR57" s="76"/>
      <c r="AS57" s="76"/>
      <c r="AT57" s="76"/>
      <c r="AU57" s="74"/>
      <c r="AV57" s="76"/>
      <c r="AW57" s="76"/>
      <c r="AX57" s="76"/>
      <c r="AY57" s="74"/>
      <c r="AZ57" s="76"/>
      <c r="BA57" s="76"/>
      <c r="BB57" s="76"/>
      <c r="BC57" s="74"/>
      <c r="BD57" s="76"/>
      <c r="BE57" s="76"/>
      <c r="BF57" s="76"/>
      <c r="BG57" s="74"/>
      <c r="BH57" s="74"/>
      <c r="BI57" s="77"/>
      <c r="BJ57" s="76"/>
      <c r="BK57" s="74"/>
      <c r="BL57" s="74"/>
      <c r="BM57" s="77"/>
      <c r="BN57" s="76"/>
      <c r="BO57" s="74"/>
      <c r="BP57" s="74"/>
      <c r="BQ57" s="77"/>
      <c r="BR57" s="77"/>
      <c r="BS57" s="74"/>
      <c r="BT57" s="74"/>
      <c r="BU57" s="77"/>
      <c r="BV57" s="77"/>
      <c r="BW57" s="74"/>
      <c r="BX57" s="77"/>
      <c r="BY57" s="77"/>
      <c r="BZ57" s="77"/>
      <c r="CA57" s="74"/>
      <c r="CB57" s="74"/>
      <c r="CC57" s="77"/>
      <c r="CD57" s="77"/>
      <c r="CE57" s="74"/>
      <c r="CF57" s="77"/>
      <c r="CG57" s="77"/>
      <c r="CH57" s="77"/>
      <c r="CI57" s="74"/>
      <c r="CJ57" s="77"/>
      <c r="CK57" s="77"/>
      <c r="CL57" s="77"/>
      <c r="CM57" s="74"/>
      <c r="CN57" s="77"/>
      <c r="CO57" s="77"/>
      <c r="CP57" s="77"/>
      <c r="CQ57" s="74"/>
      <c r="CR57" s="74"/>
      <c r="CS57" s="77"/>
      <c r="CT57" s="76"/>
      <c r="CU57" s="74"/>
      <c r="CV57" s="74"/>
      <c r="CW57" s="77"/>
      <c r="CX57" s="76"/>
      <c r="CY57" s="74"/>
      <c r="CZ57" s="77"/>
      <c r="DA57" s="77"/>
      <c r="DB57" s="77"/>
      <c r="DC57" s="74"/>
      <c r="DD57" s="77"/>
      <c r="DE57" s="77"/>
      <c r="DF57" s="77"/>
      <c r="DG57" s="74"/>
      <c r="DH57" s="77"/>
      <c r="DI57" s="77"/>
      <c r="DJ57" s="77"/>
      <c r="DK57" s="74"/>
      <c r="DL57" s="77"/>
      <c r="DM57" s="77"/>
      <c r="DN57" s="77"/>
      <c r="DO57" s="74"/>
      <c r="DP57" s="77"/>
      <c r="DQ57" s="77"/>
      <c r="DR57" s="77"/>
      <c r="DS57" s="74"/>
      <c r="DT57" s="77"/>
      <c r="DU57" s="77"/>
      <c r="DV57" s="77"/>
      <c r="DW57" s="74"/>
      <c r="DX57" s="77"/>
      <c r="DY57" s="77"/>
      <c r="DZ57" s="77"/>
      <c r="EA57" s="74"/>
      <c r="EB57" s="77"/>
      <c r="EC57" s="77"/>
      <c r="ED57" s="77"/>
      <c r="EE57" s="74"/>
      <c r="EF57" s="77"/>
      <c r="EG57" s="77"/>
      <c r="EH57" s="77"/>
      <c r="EI57" s="74"/>
      <c r="EJ57" s="77"/>
      <c r="EK57" s="77"/>
      <c r="EL57" s="77"/>
      <c r="EM57" s="74"/>
      <c r="EN57" s="77"/>
      <c r="EO57" s="77"/>
      <c r="EP57" s="77"/>
      <c r="EQ57" s="74"/>
      <c r="ER57" s="77"/>
      <c r="ES57" s="77"/>
      <c r="ET57" s="77"/>
      <c r="EU57" s="74"/>
      <c r="EV57" s="77"/>
      <c r="EW57" s="77"/>
      <c r="EX57" s="77"/>
      <c r="EY57" s="74"/>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4"/>
      <c r="HP57" s="77"/>
      <c r="HQ57" s="77"/>
      <c r="HR57" s="77"/>
      <c r="HS57" s="74"/>
      <c r="HT57" s="76"/>
      <c r="HU57" s="76"/>
      <c r="HV57" s="76"/>
      <c r="HW57" s="76"/>
      <c r="HX57" s="76"/>
      <c r="HY57" s="77">
        <v>334.4</v>
      </c>
      <c r="HZ57" s="77">
        <v>74.395039999999995</v>
      </c>
      <c r="IA57" s="77">
        <f t="shared" si="189"/>
        <v>22.247320574162678</v>
      </c>
      <c r="IB57" s="76"/>
      <c r="IC57" s="77"/>
      <c r="ID57" s="77"/>
      <c r="IE57" s="77"/>
      <c r="IF57" s="76"/>
      <c r="IG57" s="77"/>
      <c r="IH57" s="77"/>
      <c r="II57" s="77"/>
      <c r="IJ57" s="76"/>
      <c r="IK57" s="77"/>
      <c r="IL57" s="77"/>
      <c r="IM57" s="77"/>
      <c r="IN57" s="76"/>
      <c r="IO57" s="77"/>
      <c r="IP57" s="77"/>
      <c r="IQ57" s="77"/>
      <c r="IR57" s="76"/>
      <c r="IS57" s="77"/>
      <c r="IT57" s="77"/>
      <c r="IU57" s="77"/>
      <c r="IV57" s="76"/>
      <c r="IW57" s="77"/>
      <c r="IX57" s="77"/>
      <c r="IY57" s="77"/>
      <c r="IZ57" s="76"/>
      <c r="JA57" s="77"/>
      <c r="JB57" s="77"/>
      <c r="JC57" s="77"/>
      <c r="JD57" s="76"/>
      <c r="JE57" s="77"/>
      <c r="JF57" s="77"/>
      <c r="JG57" s="77"/>
      <c r="JH57" s="76"/>
      <c r="JI57" s="77"/>
      <c r="JJ57" s="77"/>
      <c r="JK57" s="77"/>
      <c r="JL57" s="76"/>
      <c r="JM57" s="77"/>
      <c r="JN57" s="77"/>
      <c r="JO57" s="77"/>
      <c r="JP57" s="76"/>
      <c r="JQ57" s="77"/>
      <c r="JR57" s="77"/>
      <c r="JS57" s="77"/>
    </row>
    <row r="58" spans="1:279" ht="15.75" x14ac:dyDescent="0.25">
      <c r="A58" s="259" t="s">
        <v>139</v>
      </c>
      <c r="B58" s="77">
        <f t="shared" si="40"/>
        <v>0</v>
      </c>
      <c r="C58" s="77">
        <f t="shared" si="41"/>
        <v>228.2</v>
      </c>
      <c r="D58" s="77">
        <f t="shared" si="42"/>
        <v>228.2</v>
      </c>
      <c r="E58" s="77">
        <f t="shared" si="43"/>
        <v>0</v>
      </c>
      <c r="F58" s="77">
        <f t="shared" si="44"/>
        <v>43.686500000000002</v>
      </c>
      <c r="G58" s="73">
        <f t="shared" si="0"/>
        <v>19.143952673093779</v>
      </c>
      <c r="H58" s="76"/>
      <c r="I58" s="76"/>
      <c r="J58" s="76"/>
      <c r="K58" s="76"/>
      <c r="L58" s="76"/>
      <c r="M58" s="76"/>
      <c r="N58" s="76"/>
      <c r="O58" s="76"/>
      <c r="P58" s="76"/>
      <c r="Q58" s="76"/>
      <c r="R58" s="76"/>
      <c r="S58" s="74"/>
      <c r="T58" s="76"/>
      <c r="U58" s="76"/>
      <c r="V58" s="76"/>
      <c r="W58" s="74"/>
      <c r="X58" s="76"/>
      <c r="Y58" s="76"/>
      <c r="Z58" s="76"/>
      <c r="AA58" s="74"/>
      <c r="AB58" s="76"/>
      <c r="AC58" s="76"/>
      <c r="AD58" s="76"/>
      <c r="AE58" s="74"/>
      <c r="AF58" s="76"/>
      <c r="AG58" s="76"/>
      <c r="AH58" s="76"/>
      <c r="AI58" s="74"/>
      <c r="AJ58" s="76"/>
      <c r="AK58" s="76"/>
      <c r="AL58" s="76"/>
      <c r="AM58" s="74"/>
      <c r="AN58" s="76"/>
      <c r="AO58" s="76"/>
      <c r="AP58" s="76"/>
      <c r="AQ58" s="76"/>
      <c r="AR58" s="76"/>
      <c r="AS58" s="76"/>
      <c r="AT58" s="76"/>
      <c r="AU58" s="74"/>
      <c r="AV58" s="76"/>
      <c r="AW58" s="76"/>
      <c r="AX58" s="76"/>
      <c r="AY58" s="74"/>
      <c r="AZ58" s="76"/>
      <c r="BA58" s="76"/>
      <c r="BB58" s="76"/>
      <c r="BC58" s="74"/>
      <c r="BD58" s="76"/>
      <c r="BE58" s="76"/>
      <c r="BF58" s="76"/>
      <c r="BG58" s="74"/>
      <c r="BH58" s="74"/>
      <c r="BI58" s="76"/>
      <c r="BJ58" s="76"/>
      <c r="BK58" s="74"/>
      <c r="BL58" s="74"/>
      <c r="BM58" s="76"/>
      <c r="BN58" s="76"/>
      <c r="BO58" s="74"/>
      <c r="BP58" s="74"/>
      <c r="BQ58" s="76"/>
      <c r="BR58" s="76"/>
      <c r="BS58" s="74"/>
      <c r="BT58" s="74"/>
      <c r="BU58" s="76"/>
      <c r="BV58" s="76"/>
      <c r="BW58" s="74"/>
      <c r="BX58" s="76"/>
      <c r="BY58" s="76"/>
      <c r="BZ58" s="76"/>
      <c r="CA58" s="74"/>
      <c r="CB58" s="74"/>
      <c r="CC58" s="76"/>
      <c r="CD58" s="76"/>
      <c r="CE58" s="74"/>
      <c r="CF58" s="76"/>
      <c r="CG58" s="76"/>
      <c r="CH58" s="76"/>
      <c r="CI58" s="74"/>
      <c r="CJ58" s="76"/>
      <c r="CK58" s="76"/>
      <c r="CL58" s="76"/>
      <c r="CM58" s="74"/>
      <c r="CN58" s="76"/>
      <c r="CO58" s="76"/>
      <c r="CP58" s="76"/>
      <c r="CQ58" s="74"/>
      <c r="CR58" s="74"/>
      <c r="CS58" s="76"/>
      <c r="CT58" s="76"/>
      <c r="CU58" s="74"/>
      <c r="CV58" s="74"/>
      <c r="CW58" s="76"/>
      <c r="CX58" s="76"/>
      <c r="CY58" s="74"/>
      <c r="CZ58" s="76"/>
      <c r="DA58" s="76"/>
      <c r="DB58" s="76"/>
      <c r="DC58" s="74"/>
      <c r="DD58" s="76"/>
      <c r="DE58" s="76"/>
      <c r="DF58" s="76"/>
      <c r="DG58" s="74"/>
      <c r="DH58" s="76"/>
      <c r="DI58" s="76"/>
      <c r="DJ58" s="76"/>
      <c r="DK58" s="74"/>
      <c r="DL58" s="76"/>
      <c r="DM58" s="76"/>
      <c r="DN58" s="76"/>
      <c r="DO58" s="74"/>
      <c r="DP58" s="76"/>
      <c r="DQ58" s="76"/>
      <c r="DR58" s="76"/>
      <c r="DS58" s="74"/>
      <c r="DT58" s="76"/>
      <c r="DU58" s="76"/>
      <c r="DV58" s="76"/>
      <c r="DW58" s="74"/>
      <c r="DX58" s="76"/>
      <c r="DY58" s="76"/>
      <c r="DZ58" s="76"/>
      <c r="EA58" s="74"/>
      <c r="EB58" s="76"/>
      <c r="EC58" s="76"/>
      <c r="ED58" s="76"/>
      <c r="EE58" s="74"/>
      <c r="EF58" s="76"/>
      <c r="EG58" s="76"/>
      <c r="EH58" s="76"/>
      <c r="EI58" s="74"/>
      <c r="EJ58" s="76"/>
      <c r="EK58" s="76"/>
      <c r="EL58" s="76"/>
      <c r="EM58" s="74"/>
      <c r="EN58" s="76"/>
      <c r="EO58" s="76"/>
      <c r="EP58" s="76"/>
      <c r="EQ58" s="74"/>
      <c r="ER58" s="76"/>
      <c r="ES58" s="76"/>
      <c r="ET58" s="76"/>
      <c r="EU58" s="74"/>
      <c r="EV58" s="76"/>
      <c r="EW58" s="76"/>
      <c r="EX58" s="76"/>
      <c r="EY58" s="74"/>
      <c r="EZ58" s="76"/>
      <c r="FA58" s="76"/>
      <c r="FB58" s="76"/>
      <c r="FC58" s="76"/>
      <c r="FD58" s="76"/>
      <c r="FE58" s="76"/>
      <c r="FF58" s="76"/>
      <c r="FG58" s="76"/>
      <c r="FH58" s="76"/>
      <c r="FI58" s="76"/>
      <c r="FJ58" s="76"/>
      <c r="FK58" s="76"/>
      <c r="FL58" s="76"/>
      <c r="FM58" s="76"/>
      <c r="FN58" s="76"/>
      <c r="FO58" s="76"/>
      <c r="FP58" s="76"/>
      <c r="FQ58" s="76"/>
      <c r="FR58" s="76"/>
      <c r="FS58" s="76"/>
      <c r="FT58" s="76"/>
      <c r="FU58" s="76"/>
      <c r="FV58" s="76"/>
      <c r="FW58" s="76"/>
      <c r="FX58" s="76"/>
      <c r="FY58" s="76"/>
      <c r="FZ58" s="76"/>
      <c r="GA58" s="76"/>
      <c r="GB58" s="76"/>
      <c r="GC58" s="76"/>
      <c r="GD58" s="76"/>
      <c r="GE58" s="76"/>
      <c r="GF58" s="76"/>
      <c r="GG58" s="76"/>
      <c r="GH58" s="76"/>
      <c r="GI58" s="76"/>
      <c r="GJ58" s="76"/>
      <c r="GK58" s="76"/>
      <c r="GL58" s="76"/>
      <c r="GM58" s="76"/>
      <c r="GN58" s="76"/>
      <c r="GO58" s="76"/>
      <c r="GP58" s="76"/>
      <c r="GQ58" s="76"/>
      <c r="GR58" s="76"/>
      <c r="GS58" s="76"/>
      <c r="GT58" s="76"/>
      <c r="GU58" s="76"/>
      <c r="GV58" s="76"/>
      <c r="GW58" s="76"/>
      <c r="GX58" s="76"/>
      <c r="GY58" s="76"/>
      <c r="GZ58" s="76"/>
      <c r="HA58" s="76"/>
      <c r="HB58" s="76"/>
      <c r="HC58" s="76"/>
      <c r="HD58" s="76"/>
      <c r="HE58" s="76"/>
      <c r="HF58" s="76"/>
      <c r="HG58" s="76"/>
      <c r="HH58" s="76"/>
      <c r="HI58" s="76"/>
      <c r="HJ58" s="76"/>
      <c r="HK58" s="76"/>
      <c r="HL58" s="76"/>
      <c r="HM58" s="76"/>
      <c r="HN58" s="76"/>
      <c r="HO58" s="74"/>
      <c r="HP58" s="76"/>
      <c r="HQ58" s="76"/>
      <c r="HR58" s="76"/>
      <c r="HS58" s="74"/>
      <c r="HT58" s="76"/>
      <c r="HU58" s="76"/>
      <c r="HV58" s="76"/>
      <c r="HW58" s="76"/>
      <c r="HX58" s="76"/>
      <c r="HY58" s="77">
        <v>228.2</v>
      </c>
      <c r="HZ58" s="77">
        <v>43.686500000000002</v>
      </c>
      <c r="IA58" s="77">
        <f t="shared" si="189"/>
        <v>19.143952673093779</v>
      </c>
      <c r="IB58" s="76"/>
      <c r="IC58" s="77"/>
      <c r="ID58" s="77"/>
      <c r="IE58" s="77"/>
      <c r="IF58" s="76"/>
      <c r="IG58" s="77"/>
      <c r="IH58" s="77"/>
      <c r="II58" s="77"/>
      <c r="IJ58" s="76"/>
      <c r="IK58" s="77"/>
      <c r="IL58" s="77"/>
      <c r="IM58" s="77"/>
      <c r="IN58" s="76"/>
      <c r="IO58" s="77"/>
      <c r="IP58" s="77"/>
      <c r="IQ58" s="77"/>
      <c r="IR58" s="76"/>
      <c r="IS58" s="77"/>
      <c r="IT58" s="77"/>
      <c r="IU58" s="77"/>
      <c r="IV58" s="76"/>
      <c r="IW58" s="77"/>
      <c r="IX58" s="77"/>
      <c r="IY58" s="77"/>
      <c r="IZ58" s="76"/>
      <c r="JA58" s="77"/>
      <c r="JB58" s="77"/>
      <c r="JC58" s="77"/>
      <c r="JD58" s="76"/>
      <c r="JE58" s="77"/>
      <c r="JF58" s="77"/>
      <c r="JG58" s="77"/>
      <c r="JH58" s="76"/>
      <c r="JI58" s="77"/>
      <c r="JJ58" s="77"/>
      <c r="JK58" s="77"/>
      <c r="JL58" s="76"/>
      <c r="JM58" s="77"/>
      <c r="JN58" s="77"/>
      <c r="JO58" s="77"/>
      <c r="JP58" s="76"/>
      <c r="JQ58" s="77"/>
      <c r="JR58" s="77"/>
      <c r="JS58" s="77"/>
    </row>
    <row r="59" spans="1:279" ht="15.75" x14ac:dyDescent="0.25">
      <c r="A59" s="259" t="s">
        <v>306</v>
      </c>
      <c r="B59" s="77">
        <f t="shared" si="40"/>
        <v>0</v>
      </c>
      <c r="C59" s="77">
        <f t="shared" si="41"/>
        <v>259</v>
      </c>
      <c r="D59" s="77">
        <f t="shared" si="42"/>
        <v>259</v>
      </c>
      <c r="E59" s="77">
        <f t="shared" si="43"/>
        <v>0</v>
      </c>
      <c r="F59" s="77">
        <f t="shared" si="44"/>
        <v>43.296129999999998</v>
      </c>
      <c r="G59" s="73">
        <f t="shared" si="0"/>
        <v>16.716652509652508</v>
      </c>
      <c r="H59" s="76"/>
      <c r="I59" s="76"/>
      <c r="J59" s="76"/>
      <c r="K59" s="76"/>
      <c r="L59" s="76"/>
      <c r="M59" s="76"/>
      <c r="N59" s="76"/>
      <c r="O59" s="76"/>
      <c r="P59" s="76"/>
      <c r="Q59" s="76"/>
      <c r="R59" s="76"/>
      <c r="S59" s="74"/>
      <c r="T59" s="76"/>
      <c r="U59" s="76"/>
      <c r="V59" s="76"/>
      <c r="W59" s="74"/>
      <c r="X59" s="76"/>
      <c r="Y59" s="76"/>
      <c r="Z59" s="76"/>
      <c r="AA59" s="74"/>
      <c r="AB59" s="76"/>
      <c r="AC59" s="76"/>
      <c r="AD59" s="76"/>
      <c r="AE59" s="74"/>
      <c r="AF59" s="76"/>
      <c r="AG59" s="76"/>
      <c r="AH59" s="76"/>
      <c r="AI59" s="74"/>
      <c r="AJ59" s="76"/>
      <c r="AK59" s="76"/>
      <c r="AL59" s="76"/>
      <c r="AM59" s="74"/>
      <c r="AN59" s="76"/>
      <c r="AO59" s="76"/>
      <c r="AP59" s="76"/>
      <c r="AQ59" s="76"/>
      <c r="AR59" s="76"/>
      <c r="AS59" s="76"/>
      <c r="AT59" s="76"/>
      <c r="AU59" s="74"/>
      <c r="AV59" s="76"/>
      <c r="AW59" s="76"/>
      <c r="AX59" s="76"/>
      <c r="AY59" s="74"/>
      <c r="AZ59" s="76"/>
      <c r="BA59" s="76"/>
      <c r="BB59" s="76"/>
      <c r="BC59" s="74"/>
      <c r="BD59" s="76"/>
      <c r="BE59" s="76"/>
      <c r="BF59" s="76"/>
      <c r="BG59" s="74"/>
      <c r="BH59" s="74"/>
      <c r="BI59" s="76"/>
      <c r="BJ59" s="76"/>
      <c r="BK59" s="74"/>
      <c r="BL59" s="74"/>
      <c r="BM59" s="76"/>
      <c r="BN59" s="76"/>
      <c r="BO59" s="74"/>
      <c r="BP59" s="74"/>
      <c r="BQ59" s="76"/>
      <c r="BR59" s="76"/>
      <c r="BS59" s="74"/>
      <c r="BT59" s="74"/>
      <c r="BU59" s="76"/>
      <c r="BV59" s="76"/>
      <c r="BW59" s="74"/>
      <c r="BX59" s="76"/>
      <c r="BY59" s="76"/>
      <c r="BZ59" s="76"/>
      <c r="CA59" s="74"/>
      <c r="CB59" s="74"/>
      <c r="CC59" s="76"/>
      <c r="CD59" s="76"/>
      <c r="CE59" s="74"/>
      <c r="CF59" s="76"/>
      <c r="CG59" s="76"/>
      <c r="CH59" s="76"/>
      <c r="CI59" s="74"/>
      <c r="CJ59" s="76"/>
      <c r="CK59" s="76"/>
      <c r="CL59" s="76"/>
      <c r="CM59" s="74"/>
      <c r="CN59" s="76"/>
      <c r="CO59" s="76"/>
      <c r="CP59" s="76"/>
      <c r="CQ59" s="74"/>
      <c r="CR59" s="74"/>
      <c r="CS59" s="76"/>
      <c r="CT59" s="76"/>
      <c r="CU59" s="74"/>
      <c r="CV59" s="74"/>
      <c r="CW59" s="76"/>
      <c r="CX59" s="76"/>
      <c r="CY59" s="74"/>
      <c r="CZ59" s="76"/>
      <c r="DA59" s="76"/>
      <c r="DB59" s="76"/>
      <c r="DC59" s="74"/>
      <c r="DD59" s="76"/>
      <c r="DE59" s="76"/>
      <c r="DF59" s="76"/>
      <c r="DG59" s="74"/>
      <c r="DH59" s="76"/>
      <c r="DI59" s="76"/>
      <c r="DJ59" s="76"/>
      <c r="DK59" s="74"/>
      <c r="DL59" s="76"/>
      <c r="DM59" s="76"/>
      <c r="DN59" s="76"/>
      <c r="DO59" s="74"/>
      <c r="DP59" s="76"/>
      <c r="DQ59" s="76"/>
      <c r="DR59" s="76"/>
      <c r="DS59" s="74"/>
      <c r="DT59" s="76"/>
      <c r="DU59" s="76"/>
      <c r="DV59" s="76"/>
      <c r="DW59" s="74"/>
      <c r="DX59" s="76"/>
      <c r="DY59" s="76"/>
      <c r="DZ59" s="76"/>
      <c r="EA59" s="74"/>
      <c r="EB59" s="76"/>
      <c r="EC59" s="76"/>
      <c r="ED59" s="76"/>
      <c r="EE59" s="74"/>
      <c r="EF59" s="76"/>
      <c r="EG59" s="76"/>
      <c r="EH59" s="76"/>
      <c r="EI59" s="74"/>
      <c r="EJ59" s="76"/>
      <c r="EK59" s="76"/>
      <c r="EL59" s="76"/>
      <c r="EM59" s="74"/>
      <c r="EN59" s="76"/>
      <c r="EO59" s="76"/>
      <c r="EP59" s="76"/>
      <c r="EQ59" s="74"/>
      <c r="ER59" s="76"/>
      <c r="ES59" s="76"/>
      <c r="ET59" s="76"/>
      <c r="EU59" s="74"/>
      <c r="EV59" s="76"/>
      <c r="EW59" s="76"/>
      <c r="EX59" s="76"/>
      <c r="EY59" s="74"/>
      <c r="EZ59" s="76"/>
      <c r="FA59" s="76"/>
      <c r="FB59" s="76"/>
      <c r="FC59" s="76"/>
      <c r="FD59" s="76"/>
      <c r="FE59" s="76"/>
      <c r="FF59" s="76"/>
      <c r="FG59" s="76"/>
      <c r="FH59" s="76"/>
      <c r="FI59" s="76"/>
      <c r="FJ59" s="76"/>
      <c r="FK59" s="76"/>
      <c r="FL59" s="76"/>
      <c r="FM59" s="76"/>
      <c r="FN59" s="76"/>
      <c r="FO59" s="76"/>
      <c r="FP59" s="76"/>
      <c r="FQ59" s="76"/>
      <c r="FR59" s="76"/>
      <c r="FS59" s="76"/>
      <c r="FT59" s="76"/>
      <c r="FU59" s="76"/>
      <c r="FV59" s="76"/>
      <c r="FW59" s="76"/>
      <c r="FX59" s="76"/>
      <c r="FY59" s="76"/>
      <c r="FZ59" s="76"/>
      <c r="GA59" s="76"/>
      <c r="GB59" s="76"/>
      <c r="GC59" s="76"/>
      <c r="GD59" s="76"/>
      <c r="GE59" s="76"/>
      <c r="GF59" s="76"/>
      <c r="GG59" s="76"/>
      <c r="GH59" s="76"/>
      <c r="GI59" s="76"/>
      <c r="GJ59" s="76"/>
      <c r="GK59" s="76"/>
      <c r="GL59" s="76"/>
      <c r="GM59" s="76"/>
      <c r="GN59" s="76"/>
      <c r="GO59" s="76"/>
      <c r="GP59" s="76"/>
      <c r="GQ59" s="76"/>
      <c r="GR59" s="76"/>
      <c r="GS59" s="76"/>
      <c r="GT59" s="76"/>
      <c r="GU59" s="76"/>
      <c r="GV59" s="76"/>
      <c r="GW59" s="76"/>
      <c r="GX59" s="76"/>
      <c r="GY59" s="76"/>
      <c r="GZ59" s="76"/>
      <c r="HA59" s="76"/>
      <c r="HB59" s="76"/>
      <c r="HC59" s="76"/>
      <c r="HD59" s="76"/>
      <c r="HE59" s="76"/>
      <c r="HF59" s="76"/>
      <c r="HG59" s="76"/>
      <c r="HH59" s="76"/>
      <c r="HI59" s="76"/>
      <c r="HJ59" s="76"/>
      <c r="HK59" s="76"/>
      <c r="HL59" s="76"/>
      <c r="HM59" s="76"/>
      <c r="HN59" s="76"/>
      <c r="HO59" s="74"/>
      <c r="HP59" s="76"/>
      <c r="HQ59" s="76"/>
      <c r="HR59" s="76"/>
      <c r="HS59" s="74"/>
      <c r="HT59" s="76"/>
      <c r="HU59" s="76"/>
      <c r="HV59" s="76"/>
      <c r="HW59" s="76"/>
      <c r="HX59" s="76"/>
      <c r="HY59" s="77">
        <v>259</v>
      </c>
      <c r="HZ59" s="77">
        <v>43.296129999999998</v>
      </c>
      <c r="IA59" s="77">
        <f t="shared" si="189"/>
        <v>16.716652509652508</v>
      </c>
      <c r="IB59" s="76"/>
      <c r="IC59" s="77"/>
      <c r="ID59" s="77"/>
      <c r="IE59" s="77"/>
      <c r="IF59" s="76"/>
      <c r="IG59" s="77"/>
      <c r="IH59" s="77"/>
      <c r="II59" s="77"/>
      <c r="IJ59" s="76"/>
      <c r="IK59" s="77"/>
      <c r="IL59" s="77"/>
      <c r="IM59" s="77"/>
      <c r="IN59" s="76"/>
      <c r="IO59" s="77"/>
      <c r="IP59" s="77"/>
      <c r="IQ59" s="77"/>
      <c r="IR59" s="76"/>
      <c r="IS59" s="77"/>
      <c r="IT59" s="77"/>
      <c r="IU59" s="77"/>
      <c r="IV59" s="76"/>
      <c r="IW59" s="77"/>
      <c r="IX59" s="77"/>
      <c r="IY59" s="77"/>
      <c r="IZ59" s="76"/>
      <c r="JA59" s="77"/>
      <c r="JB59" s="77"/>
      <c r="JC59" s="77"/>
      <c r="JD59" s="76"/>
      <c r="JE59" s="77"/>
      <c r="JF59" s="77"/>
      <c r="JG59" s="77"/>
      <c r="JH59" s="76"/>
      <c r="JI59" s="77"/>
      <c r="JJ59" s="77"/>
      <c r="JK59" s="77"/>
      <c r="JL59" s="76"/>
      <c r="JM59" s="77"/>
      <c r="JN59" s="77"/>
      <c r="JO59" s="77"/>
      <c r="JP59" s="76"/>
      <c r="JQ59" s="77"/>
      <c r="JR59" s="77"/>
      <c r="JS59" s="77"/>
    </row>
    <row r="60" spans="1:279" ht="15.75" x14ac:dyDescent="0.25">
      <c r="A60" s="259" t="s">
        <v>309</v>
      </c>
      <c r="B60" s="77">
        <f t="shared" si="40"/>
        <v>0</v>
      </c>
      <c r="C60" s="77">
        <f t="shared" si="41"/>
        <v>272.7</v>
      </c>
      <c r="D60" s="77">
        <f t="shared" si="42"/>
        <v>272.7</v>
      </c>
      <c r="E60" s="77">
        <f t="shared" si="43"/>
        <v>0</v>
      </c>
      <c r="F60" s="77">
        <f t="shared" si="44"/>
        <v>0</v>
      </c>
      <c r="G60" s="73">
        <f t="shared" si="0"/>
        <v>0</v>
      </c>
      <c r="H60" s="76"/>
      <c r="I60" s="76"/>
      <c r="J60" s="76"/>
      <c r="K60" s="76"/>
      <c r="L60" s="76"/>
      <c r="M60" s="76"/>
      <c r="N60" s="76"/>
      <c r="O60" s="76"/>
      <c r="P60" s="76"/>
      <c r="Q60" s="76"/>
      <c r="R60" s="76"/>
      <c r="S60" s="74"/>
      <c r="T60" s="76"/>
      <c r="U60" s="76"/>
      <c r="V60" s="76"/>
      <c r="W60" s="74"/>
      <c r="X60" s="76"/>
      <c r="Y60" s="76"/>
      <c r="Z60" s="76"/>
      <c r="AA60" s="74"/>
      <c r="AB60" s="76"/>
      <c r="AC60" s="76"/>
      <c r="AD60" s="76"/>
      <c r="AE60" s="74"/>
      <c r="AF60" s="76"/>
      <c r="AG60" s="76"/>
      <c r="AH60" s="76"/>
      <c r="AI60" s="74"/>
      <c r="AJ60" s="76"/>
      <c r="AK60" s="76"/>
      <c r="AL60" s="76"/>
      <c r="AM60" s="74"/>
      <c r="AN60" s="76"/>
      <c r="AO60" s="76"/>
      <c r="AP60" s="76"/>
      <c r="AQ60" s="76"/>
      <c r="AR60" s="76"/>
      <c r="AS60" s="76"/>
      <c r="AT60" s="76"/>
      <c r="AU60" s="74"/>
      <c r="AV60" s="76"/>
      <c r="AW60" s="76"/>
      <c r="AX60" s="76"/>
      <c r="AY60" s="74"/>
      <c r="AZ60" s="76"/>
      <c r="BA60" s="76"/>
      <c r="BB60" s="76"/>
      <c r="BC60" s="74"/>
      <c r="BD60" s="76"/>
      <c r="BE60" s="76"/>
      <c r="BF60" s="76"/>
      <c r="BG60" s="74"/>
      <c r="BH60" s="74"/>
      <c r="BI60" s="76"/>
      <c r="BJ60" s="76"/>
      <c r="BK60" s="74"/>
      <c r="BL60" s="74"/>
      <c r="BM60" s="76"/>
      <c r="BN60" s="76"/>
      <c r="BO60" s="74"/>
      <c r="BP60" s="74"/>
      <c r="BQ60" s="76"/>
      <c r="BR60" s="76"/>
      <c r="BS60" s="74"/>
      <c r="BT60" s="74"/>
      <c r="BU60" s="76"/>
      <c r="BV60" s="76"/>
      <c r="BW60" s="74"/>
      <c r="BX60" s="76"/>
      <c r="BY60" s="76"/>
      <c r="BZ60" s="76"/>
      <c r="CA60" s="74"/>
      <c r="CB60" s="74"/>
      <c r="CC60" s="76"/>
      <c r="CD60" s="76"/>
      <c r="CE60" s="74"/>
      <c r="CF60" s="76"/>
      <c r="CG60" s="76"/>
      <c r="CH60" s="76"/>
      <c r="CI60" s="74"/>
      <c r="CJ60" s="76"/>
      <c r="CK60" s="76"/>
      <c r="CL60" s="76"/>
      <c r="CM60" s="74"/>
      <c r="CN60" s="76"/>
      <c r="CO60" s="76"/>
      <c r="CP60" s="76"/>
      <c r="CQ60" s="74"/>
      <c r="CR60" s="74"/>
      <c r="CS60" s="76"/>
      <c r="CT60" s="76"/>
      <c r="CU60" s="74"/>
      <c r="CV60" s="74"/>
      <c r="CW60" s="76"/>
      <c r="CX60" s="76"/>
      <c r="CY60" s="74"/>
      <c r="CZ60" s="76"/>
      <c r="DA60" s="76"/>
      <c r="DB60" s="76"/>
      <c r="DC60" s="74"/>
      <c r="DD60" s="76"/>
      <c r="DE60" s="76"/>
      <c r="DF60" s="76"/>
      <c r="DG60" s="74"/>
      <c r="DH60" s="76"/>
      <c r="DI60" s="76"/>
      <c r="DJ60" s="76"/>
      <c r="DK60" s="74"/>
      <c r="DL60" s="76"/>
      <c r="DM60" s="76"/>
      <c r="DN60" s="76"/>
      <c r="DO60" s="74"/>
      <c r="DP60" s="76"/>
      <c r="DQ60" s="76"/>
      <c r="DR60" s="76"/>
      <c r="DS60" s="74"/>
      <c r="DT60" s="76"/>
      <c r="DU60" s="76"/>
      <c r="DV60" s="76"/>
      <c r="DW60" s="74"/>
      <c r="DX60" s="76"/>
      <c r="DY60" s="76"/>
      <c r="DZ60" s="76"/>
      <c r="EA60" s="74"/>
      <c r="EB60" s="76"/>
      <c r="EC60" s="76"/>
      <c r="ED60" s="76"/>
      <c r="EE60" s="74"/>
      <c r="EF60" s="76"/>
      <c r="EG60" s="76"/>
      <c r="EH60" s="76"/>
      <c r="EI60" s="74"/>
      <c r="EJ60" s="76"/>
      <c r="EK60" s="76"/>
      <c r="EL60" s="76"/>
      <c r="EM60" s="74"/>
      <c r="EN60" s="76"/>
      <c r="EO60" s="76"/>
      <c r="EP60" s="76"/>
      <c r="EQ60" s="74"/>
      <c r="ER60" s="76"/>
      <c r="ES60" s="76"/>
      <c r="ET60" s="76"/>
      <c r="EU60" s="74"/>
      <c r="EV60" s="76"/>
      <c r="EW60" s="76"/>
      <c r="EX60" s="76"/>
      <c r="EY60" s="74"/>
      <c r="EZ60" s="76"/>
      <c r="FA60" s="76"/>
      <c r="FB60" s="76"/>
      <c r="FC60" s="76"/>
      <c r="FD60" s="76"/>
      <c r="FE60" s="76"/>
      <c r="FF60" s="76"/>
      <c r="FG60" s="76"/>
      <c r="FH60" s="76"/>
      <c r="FI60" s="76"/>
      <c r="FJ60" s="76"/>
      <c r="FK60" s="76"/>
      <c r="FL60" s="76"/>
      <c r="FM60" s="76"/>
      <c r="FN60" s="76"/>
      <c r="FO60" s="76"/>
      <c r="FP60" s="76"/>
      <c r="FQ60" s="76"/>
      <c r="FR60" s="76"/>
      <c r="FS60" s="76"/>
      <c r="FT60" s="76"/>
      <c r="FU60" s="76"/>
      <c r="FV60" s="76"/>
      <c r="FW60" s="76"/>
      <c r="FX60" s="76"/>
      <c r="FY60" s="76"/>
      <c r="FZ60" s="76"/>
      <c r="GA60" s="76"/>
      <c r="GB60" s="76"/>
      <c r="GC60" s="76"/>
      <c r="GD60" s="76"/>
      <c r="GE60" s="76"/>
      <c r="GF60" s="76"/>
      <c r="GG60" s="76"/>
      <c r="GH60" s="76"/>
      <c r="GI60" s="76"/>
      <c r="GJ60" s="76"/>
      <c r="GK60" s="76"/>
      <c r="GL60" s="76"/>
      <c r="GM60" s="76"/>
      <c r="GN60" s="76"/>
      <c r="GO60" s="76"/>
      <c r="GP60" s="76"/>
      <c r="GQ60" s="76"/>
      <c r="GR60" s="76"/>
      <c r="GS60" s="76"/>
      <c r="GT60" s="76"/>
      <c r="GU60" s="76"/>
      <c r="GV60" s="76"/>
      <c r="GW60" s="76"/>
      <c r="GX60" s="76"/>
      <c r="GY60" s="76"/>
      <c r="GZ60" s="76"/>
      <c r="HA60" s="76"/>
      <c r="HB60" s="76"/>
      <c r="HC60" s="76"/>
      <c r="HD60" s="76"/>
      <c r="HE60" s="76"/>
      <c r="HF60" s="76"/>
      <c r="HG60" s="76"/>
      <c r="HH60" s="76"/>
      <c r="HI60" s="76"/>
      <c r="HJ60" s="76"/>
      <c r="HK60" s="76"/>
      <c r="HL60" s="76"/>
      <c r="HM60" s="76"/>
      <c r="HN60" s="76"/>
      <c r="HO60" s="74"/>
      <c r="HP60" s="76"/>
      <c r="HQ60" s="76"/>
      <c r="HR60" s="76"/>
      <c r="HS60" s="74"/>
      <c r="HT60" s="76"/>
      <c r="HU60" s="76"/>
      <c r="HV60" s="76"/>
      <c r="HW60" s="76"/>
      <c r="HX60" s="76"/>
      <c r="HY60" s="77">
        <v>272.7</v>
      </c>
      <c r="HZ60" s="77">
        <v>0</v>
      </c>
      <c r="IA60" s="77">
        <f t="shared" si="189"/>
        <v>0</v>
      </c>
      <c r="IB60" s="76"/>
      <c r="IC60" s="77"/>
      <c r="ID60" s="77"/>
      <c r="IE60" s="77"/>
      <c r="IF60" s="76"/>
      <c r="IG60" s="77"/>
      <c r="IH60" s="77"/>
      <c r="II60" s="77"/>
      <c r="IJ60" s="76"/>
      <c r="IK60" s="77"/>
      <c r="IL60" s="77"/>
      <c r="IM60" s="77"/>
      <c r="IN60" s="76"/>
      <c r="IO60" s="77"/>
      <c r="IP60" s="77"/>
      <c r="IQ60" s="77"/>
      <c r="IR60" s="76"/>
      <c r="IS60" s="77"/>
      <c r="IT60" s="77"/>
      <c r="IU60" s="77"/>
      <c r="IV60" s="76"/>
      <c r="IW60" s="77"/>
      <c r="IX60" s="77"/>
      <c r="IY60" s="77"/>
      <c r="IZ60" s="76"/>
      <c r="JA60" s="77"/>
      <c r="JB60" s="77"/>
      <c r="JC60" s="77"/>
      <c r="JD60" s="76"/>
      <c r="JE60" s="77"/>
      <c r="JF60" s="77"/>
      <c r="JG60" s="77"/>
      <c r="JH60" s="76"/>
      <c r="JI60" s="77"/>
      <c r="JJ60" s="77"/>
      <c r="JK60" s="77"/>
      <c r="JL60" s="76"/>
      <c r="JM60" s="77"/>
      <c r="JN60" s="77"/>
      <c r="JO60" s="77"/>
      <c r="JP60" s="76"/>
      <c r="JQ60" s="77"/>
      <c r="JR60" s="77"/>
      <c r="JS60" s="77"/>
    </row>
    <row r="61" spans="1:279" ht="15.75" x14ac:dyDescent="0.25">
      <c r="A61" s="259" t="s">
        <v>140</v>
      </c>
      <c r="B61" s="77">
        <f t="shared" si="40"/>
        <v>0</v>
      </c>
      <c r="C61" s="77">
        <f t="shared" si="41"/>
        <v>50.4</v>
      </c>
      <c r="D61" s="77">
        <f t="shared" si="42"/>
        <v>50.4</v>
      </c>
      <c r="E61" s="77">
        <f t="shared" si="43"/>
        <v>0</v>
      </c>
      <c r="F61" s="77">
        <f t="shared" si="44"/>
        <v>5.3262799999999997</v>
      </c>
      <c r="G61" s="73">
        <f t="shared" si="0"/>
        <v>10.568015873015872</v>
      </c>
      <c r="H61" s="76"/>
      <c r="I61" s="76"/>
      <c r="J61" s="76"/>
      <c r="K61" s="76"/>
      <c r="L61" s="76"/>
      <c r="M61" s="76"/>
      <c r="N61" s="76"/>
      <c r="O61" s="76"/>
      <c r="P61" s="76"/>
      <c r="Q61" s="76"/>
      <c r="R61" s="76"/>
      <c r="S61" s="74"/>
      <c r="T61" s="76"/>
      <c r="U61" s="76"/>
      <c r="V61" s="76"/>
      <c r="W61" s="74"/>
      <c r="X61" s="76"/>
      <c r="Y61" s="76"/>
      <c r="Z61" s="76"/>
      <c r="AA61" s="74"/>
      <c r="AB61" s="76"/>
      <c r="AC61" s="76"/>
      <c r="AD61" s="76"/>
      <c r="AE61" s="74"/>
      <c r="AF61" s="76"/>
      <c r="AG61" s="76"/>
      <c r="AH61" s="76"/>
      <c r="AI61" s="74"/>
      <c r="AJ61" s="76"/>
      <c r="AK61" s="76"/>
      <c r="AL61" s="76"/>
      <c r="AM61" s="74"/>
      <c r="AN61" s="76"/>
      <c r="AO61" s="76"/>
      <c r="AP61" s="76"/>
      <c r="AQ61" s="76"/>
      <c r="AR61" s="76"/>
      <c r="AS61" s="76"/>
      <c r="AT61" s="76"/>
      <c r="AU61" s="74"/>
      <c r="AV61" s="76"/>
      <c r="AW61" s="76"/>
      <c r="AX61" s="76"/>
      <c r="AY61" s="74"/>
      <c r="AZ61" s="76"/>
      <c r="BA61" s="76"/>
      <c r="BB61" s="76"/>
      <c r="BC61" s="74"/>
      <c r="BD61" s="76"/>
      <c r="BE61" s="76"/>
      <c r="BF61" s="76"/>
      <c r="BG61" s="74"/>
      <c r="BH61" s="74"/>
      <c r="BI61" s="76"/>
      <c r="BJ61" s="76"/>
      <c r="BK61" s="74"/>
      <c r="BL61" s="74"/>
      <c r="BM61" s="76"/>
      <c r="BN61" s="76"/>
      <c r="BO61" s="74"/>
      <c r="BP61" s="74"/>
      <c r="BQ61" s="76"/>
      <c r="BR61" s="76"/>
      <c r="BS61" s="74"/>
      <c r="BT61" s="74"/>
      <c r="BU61" s="76"/>
      <c r="BV61" s="76"/>
      <c r="BW61" s="74"/>
      <c r="BX61" s="76"/>
      <c r="BY61" s="76"/>
      <c r="BZ61" s="76"/>
      <c r="CA61" s="74"/>
      <c r="CB61" s="74"/>
      <c r="CC61" s="76"/>
      <c r="CD61" s="76"/>
      <c r="CE61" s="74"/>
      <c r="CF61" s="76"/>
      <c r="CG61" s="76"/>
      <c r="CH61" s="76"/>
      <c r="CI61" s="74"/>
      <c r="CJ61" s="76"/>
      <c r="CK61" s="76"/>
      <c r="CL61" s="76"/>
      <c r="CM61" s="74"/>
      <c r="CN61" s="76"/>
      <c r="CO61" s="76"/>
      <c r="CP61" s="76"/>
      <c r="CQ61" s="74"/>
      <c r="CR61" s="74"/>
      <c r="CS61" s="76"/>
      <c r="CT61" s="76"/>
      <c r="CU61" s="74"/>
      <c r="CV61" s="74"/>
      <c r="CW61" s="76"/>
      <c r="CX61" s="76"/>
      <c r="CY61" s="74"/>
      <c r="CZ61" s="76"/>
      <c r="DA61" s="76"/>
      <c r="DB61" s="76"/>
      <c r="DC61" s="74"/>
      <c r="DD61" s="76"/>
      <c r="DE61" s="76"/>
      <c r="DF61" s="76"/>
      <c r="DG61" s="74"/>
      <c r="DH61" s="76"/>
      <c r="DI61" s="76"/>
      <c r="DJ61" s="76"/>
      <c r="DK61" s="74"/>
      <c r="DL61" s="76"/>
      <c r="DM61" s="76"/>
      <c r="DN61" s="76"/>
      <c r="DO61" s="74"/>
      <c r="DP61" s="76"/>
      <c r="DQ61" s="76"/>
      <c r="DR61" s="76"/>
      <c r="DS61" s="74"/>
      <c r="DT61" s="76"/>
      <c r="DU61" s="76"/>
      <c r="DV61" s="76"/>
      <c r="DW61" s="74"/>
      <c r="DX61" s="76"/>
      <c r="DY61" s="76"/>
      <c r="DZ61" s="76"/>
      <c r="EA61" s="74"/>
      <c r="EB61" s="76"/>
      <c r="EC61" s="76"/>
      <c r="ED61" s="76"/>
      <c r="EE61" s="74"/>
      <c r="EF61" s="76"/>
      <c r="EG61" s="76"/>
      <c r="EH61" s="76"/>
      <c r="EI61" s="74"/>
      <c r="EJ61" s="76"/>
      <c r="EK61" s="76"/>
      <c r="EL61" s="76"/>
      <c r="EM61" s="74"/>
      <c r="EN61" s="76"/>
      <c r="EO61" s="76"/>
      <c r="EP61" s="76"/>
      <c r="EQ61" s="74"/>
      <c r="ER61" s="76"/>
      <c r="ES61" s="76"/>
      <c r="ET61" s="76"/>
      <c r="EU61" s="74"/>
      <c r="EV61" s="76"/>
      <c r="EW61" s="76"/>
      <c r="EX61" s="76"/>
      <c r="EY61" s="74"/>
      <c r="EZ61" s="76"/>
      <c r="FA61" s="76"/>
      <c r="FB61" s="76"/>
      <c r="FC61" s="76"/>
      <c r="FD61" s="76"/>
      <c r="FE61" s="76"/>
      <c r="FF61" s="76"/>
      <c r="FG61" s="76"/>
      <c r="FH61" s="76"/>
      <c r="FI61" s="76"/>
      <c r="FJ61" s="76"/>
      <c r="FK61" s="76"/>
      <c r="FL61" s="76"/>
      <c r="FM61" s="76"/>
      <c r="FN61" s="76"/>
      <c r="FO61" s="76"/>
      <c r="FP61" s="76"/>
      <c r="FQ61" s="76"/>
      <c r="FR61" s="76"/>
      <c r="FS61" s="76"/>
      <c r="FT61" s="76"/>
      <c r="FU61" s="76"/>
      <c r="FV61" s="76"/>
      <c r="FW61" s="76"/>
      <c r="FX61" s="76"/>
      <c r="FY61" s="76"/>
      <c r="FZ61" s="76"/>
      <c r="GA61" s="76"/>
      <c r="GB61" s="76"/>
      <c r="GC61" s="76"/>
      <c r="GD61" s="76"/>
      <c r="GE61" s="76"/>
      <c r="GF61" s="76"/>
      <c r="GG61" s="76"/>
      <c r="GH61" s="76"/>
      <c r="GI61" s="76"/>
      <c r="GJ61" s="76"/>
      <c r="GK61" s="76"/>
      <c r="GL61" s="76"/>
      <c r="GM61" s="76"/>
      <c r="GN61" s="76"/>
      <c r="GO61" s="76"/>
      <c r="GP61" s="76"/>
      <c r="GQ61" s="76"/>
      <c r="GR61" s="76"/>
      <c r="GS61" s="76"/>
      <c r="GT61" s="76"/>
      <c r="GU61" s="76"/>
      <c r="GV61" s="76"/>
      <c r="GW61" s="76"/>
      <c r="GX61" s="76"/>
      <c r="GY61" s="76"/>
      <c r="GZ61" s="76"/>
      <c r="HA61" s="76"/>
      <c r="HB61" s="76"/>
      <c r="HC61" s="76"/>
      <c r="HD61" s="76"/>
      <c r="HE61" s="76"/>
      <c r="HF61" s="76"/>
      <c r="HG61" s="76"/>
      <c r="HH61" s="76"/>
      <c r="HI61" s="76"/>
      <c r="HJ61" s="76"/>
      <c r="HK61" s="76"/>
      <c r="HL61" s="76"/>
      <c r="HM61" s="76"/>
      <c r="HN61" s="76"/>
      <c r="HO61" s="74"/>
      <c r="HP61" s="76"/>
      <c r="HQ61" s="76"/>
      <c r="HR61" s="76"/>
      <c r="HS61" s="74"/>
      <c r="HT61" s="76"/>
      <c r="HU61" s="76"/>
      <c r="HV61" s="76"/>
      <c r="HW61" s="76"/>
      <c r="HX61" s="76"/>
      <c r="HY61" s="77">
        <v>50.4</v>
      </c>
      <c r="HZ61" s="77">
        <v>5.3262799999999997</v>
      </c>
      <c r="IA61" s="77">
        <f t="shared" si="189"/>
        <v>10.568015873015872</v>
      </c>
      <c r="IB61" s="76"/>
      <c r="IC61" s="77"/>
      <c r="ID61" s="77"/>
      <c r="IE61" s="77"/>
      <c r="IF61" s="76"/>
      <c r="IG61" s="77"/>
      <c r="IH61" s="77"/>
      <c r="II61" s="77"/>
      <c r="IJ61" s="76"/>
      <c r="IK61" s="77"/>
      <c r="IL61" s="77"/>
      <c r="IM61" s="77"/>
      <c r="IN61" s="76"/>
      <c r="IO61" s="77"/>
      <c r="IP61" s="77"/>
      <c r="IQ61" s="77"/>
      <c r="IR61" s="76"/>
      <c r="IS61" s="77"/>
      <c r="IT61" s="77"/>
      <c r="IU61" s="77"/>
      <c r="IV61" s="76"/>
      <c r="IW61" s="77"/>
      <c r="IX61" s="77"/>
      <c r="IY61" s="77"/>
      <c r="IZ61" s="76"/>
      <c r="JA61" s="77"/>
      <c r="JB61" s="77"/>
      <c r="JC61" s="77"/>
      <c r="JD61" s="76"/>
      <c r="JE61" s="77"/>
      <c r="JF61" s="77"/>
      <c r="JG61" s="77"/>
      <c r="JH61" s="76"/>
      <c r="JI61" s="77"/>
      <c r="JJ61" s="77"/>
      <c r="JK61" s="77"/>
      <c r="JL61" s="76"/>
      <c r="JM61" s="77"/>
      <c r="JN61" s="77"/>
      <c r="JO61" s="77"/>
      <c r="JP61" s="76"/>
      <c r="JQ61" s="77"/>
      <c r="JR61" s="77"/>
      <c r="JS61" s="77"/>
    </row>
    <row r="62" spans="1:279" ht="15.75" x14ac:dyDescent="0.25">
      <c r="A62" s="259" t="s">
        <v>308</v>
      </c>
      <c r="B62" s="77">
        <f t="shared" si="40"/>
        <v>0</v>
      </c>
      <c r="C62" s="77">
        <f t="shared" si="41"/>
        <v>627.1</v>
      </c>
      <c r="D62" s="77">
        <f t="shared" si="42"/>
        <v>627.1</v>
      </c>
      <c r="E62" s="77">
        <f t="shared" si="43"/>
        <v>0</v>
      </c>
      <c r="F62" s="77">
        <f t="shared" si="44"/>
        <v>0</v>
      </c>
      <c r="G62" s="73">
        <f t="shared" si="0"/>
        <v>0</v>
      </c>
      <c r="H62" s="76"/>
      <c r="I62" s="76"/>
      <c r="J62" s="76"/>
      <c r="K62" s="76"/>
      <c r="L62" s="76"/>
      <c r="M62" s="76"/>
      <c r="N62" s="76"/>
      <c r="O62" s="76"/>
      <c r="P62" s="76"/>
      <c r="Q62" s="76"/>
      <c r="R62" s="76"/>
      <c r="S62" s="74"/>
      <c r="T62" s="76"/>
      <c r="U62" s="76"/>
      <c r="V62" s="76"/>
      <c r="W62" s="74"/>
      <c r="X62" s="76"/>
      <c r="Y62" s="76"/>
      <c r="Z62" s="76"/>
      <c r="AA62" s="74"/>
      <c r="AB62" s="76"/>
      <c r="AC62" s="76"/>
      <c r="AD62" s="76"/>
      <c r="AE62" s="74"/>
      <c r="AF62" s="76"/>
      <c r="AG62" s="76"/>
      <c r="AH62" s="76"/>
      <c r="AI62" s="74"/>
      <c r="AJ62" s="76"/>
      <c r="AK62" s="76"/>
      <c r="AL62" s="76"/>
      <c r="AM62" s="74"/>
      <c r="AN62" s="76"/>
      <c r="AO62" s="76"/>
      <c r="AP62" s="76"/>
      <c r="AQ62" s="76"/>
      <c r="AR62" s="76"/>
      <c r="AS62" s="76"/>
      <c r="AT62" s="76"/>
      <c r="AU62" s="74"/>
      <c r="AV62" s="76"/>
      <c r="AW62" s="76"/>
      <c r="AX62" s="76"/>
      <c r="AY62" s="74"/>
      <c r="AZ62" s="76"/>
      <c r="BA62" s="76"/>
      <c r="BB62" s="76"/>
      <c r="BC62" s="74"/>
      <c r="BD62" s="76"/>
      <c r="BE62" s="76"/>
      <c r="BF62" s="76"/>
      <c r="BG62" s="74"/>
      <c r="BH62" s="74"/>
      <c r="BI62" s="76"/>
      <c r="BJ62" s="76"/>
      <c r="BK62" s="74"/>
      <c r="BL62" s="74"/>
      <c r="BM62" s="76"/>
      <c r="BN62" s="76"/>
      <c r="BO62" s="74"/>
      <c r="BP62" s="74"/>
      <c r="BQ62" s="76"/>
      <c r="BR62" s="76"/>
      <c r="BS62" s="74"/>
      <c r="BT62" s="74"/>
      <c r="BU62" s="76"/>
      <c r="BV62" s="76"/>
      <c r="BW62" s="74"/>
      <c r="BX62" s="76"/>
      <c r="BY62" s="76"/>
      <c r="BZ62" s="76"/>
      <c r="CA62" s="74"/>
      <c r="CB62" s="74"/>
      <c r="CC62" s="76"/>
      <c r="CD62" s="76"/>
      <c r="CE62" s="74"/>
      <c r="CF62" s="76"/>
      <c r="CG62" s="76"/>
      <c r="CH62" s="76"/>
      <c r="CI62" s="74"/>
      <c r="CJ62" s="76"/>
      <c r="CK62" s="76"/>
      <c r="CL62" s="76"/>
      <c r="CM62" s="74"/>
      <c r="CN62" s="76"/>
      <c r="CO62" s="76"/>
      <c r="CP62" s="76"/>
      <c r="CQ62" s="74"/>
      <c r="CR62" s="74"/>
      <c r="CS62" s="76"/>
      <c r="CT62" s="76"/>
      <c r="CU62" s="74"/>
      <c r="CV62" s="74"/>
      <c r="CW62" s="76"/>
      <c r="CX62" s="76"/>
      <c r="CY62" s="74"/>
      <c r="CZ62" s="76"/>
      <c r="DA62" s="76"/>
      <c r="DB62" s="76"/>
      <c r="DC62" s="74"/>
      <c r="DD62" s="76"/>
      <c r="DE62" s="76"/>
      <c r="DF62" s="76"/>
      <c r="DG62" s="74"/>
      <c r="DH62" s="76"/>
      <c r="DI62" s="76"/>
      <c r="DJ62" s="76"/>
      <c r="DK62" s="74"/>
      <c r="DL62" s="76"/>
      <c r="DM62" s="76"/>
      <c r="DN62" s="76"/>
      <c r="DO62" s="74"/>
      <c r="DP62" s="76"/>
      <c r="DQ62" s="76"/>
      <c r="DR62" s="76"/>
      <c r="DS62" s="74"/>
      <c r="DT62" s="76"/>
      <c r="DU62" s="76"/>
      <c r="DV62" s="76"/>
      <c r="DW62" s="74"/>
      <c r="DX62" s="76"/>
      <c r="DY62" s="76"/>
      <c r="DZ62" s="76"/>
      <c r="EA62" s="74"/>
      <c r="EB62" s="76"/>
      <c r="EC62" s="76"/>
      <c r="ED62" s="76"/>
      <c r="EE62" s="74"/>
      <c r="EF62" s="76"/>
      <c r="EG62" s="76"/>
      <c r="EH62" s="76"/>
      <c r="EI62" s="74"/>
      <c r="EJ62" s="76"/>
      <c r="EK62" s="76"/>
      <c r="EL62" s="76"/>
      <c r="EM62" s="74"/>
      <c r="EN62" s="76"/>
      <c r="EO62" s="76"/>
      <c r="EP62" s="76"/>
      <c r="EQ62" s="74"/>
      <c r="ER62" s="76"/>
      <c r="ES62" s="76"/>
      <c r="ET62" s="76"/>
      <c r="EU62" s="74"/>
      <c r="EV62" s="76"/>
      <c r="EW62" s="76"/>
      <c r="EX62" s="76"/>
      <c r="EY62" s="74"/>
      <c r="EZ62" s="76"/>
      <c r="FA62" s="76"/>
      <c r="FB62" s="76"/>
      <c r="FC62" s="76"/>
      <c r="FD62" s="76"/>
      <c r="FE62" s="76"/>
      <c r="FF62" s="76"/>
      <c r="FG62" s="76"/>
      <c r="FH62" s="76"/>
      <c r="FI62" s="76"/>
      <c r="FJ62" s="76"/>
      <c r="FK62" s="76"/>
      <c r="FL62" s="76"/>
      <c r="FM62" s="76"/>
      <c r="FN62" s="76"/>
      <c r="FO62" s="76"/>
      <c r="FP62" s="76"/>
      <c r="FQ62" s="76"/>
      <c r="FR62" s="76"/>
      <c r="FS62" s="76"/>
      <c r="FT62" s="76"/>
      <c r="FU62" s="76"/>
      <c r="FV62" s="76"/>
      <c r="FW62" s="76"/>
      <c r="FX62" s="76"/>
      <c r="FY62" s="76"/>
      <c r="FZ62" s="76"/>
      <c r="GA62" s="76"/>
      <c r="GB62" s="76"/>
      <c r="GC62" s="76"/>
      <c r="GD62" s="76"/>
      <c r="GE62" s="76"/>
      <c r="GF62" s="76"/>
      <c r="GG62" s="76"/>
      <c r="GH62" s="76"/>
      <c r="GI62" s="76"/>
      <c r="GJ62" s="76"/>
      <c r="GK62" s="76"/>
      <c r="GL62" s="76"/>
      <c r="GM62" s="76"/>
      <c r="GN62" s="76"/>
      <c r="GO62" s="76"/>
      <c r="GP62" s="76"/>
      <c r="GQ62" s="76"/>
      <c r="GR62" s="76"/>
      <c r="GS62" s="76"/>
      <c r="GT62" s="76"/>
      <c r="GU62" s="76"/>
      <c r="GV62" s="76"/>
      <c r="GW62" s="76"/>
      <c r="GX62" s="76"/>
      <c r="GY62" s="76"/>
      <c r="GZ62" s="76"/>
      <c r="HA62" s="76"/>
      <c r="HB62" s="76"/>
      <c r="HC62" s="76"/>
      <c r="HD62" s="76"/>
      <c r="HE62" s="76"/>
      <c r="HF62" s="76"/>
      <c r="HG62" s="76"/>
      <c r="HH62" s="76"/>
      <c r="HI62" s="76"/>
      <c r="HJ62" s="76"/>
      <c r="HK62" s="76"/>
      <c r="HL62" s="76"/>
      <c r="HM62" s="76"/>
      <c r="HN62" s="76"/>
      <c r="HO62" s="74"/>
      <c r="HP62" s="76"/>
      <c r="HQ62" s="76"/>
      <c r="HR62" s="76"/>
      <c r="HS62" s="74"/>
      <c r="HT62" s="76"/>
      <c r="HU62" s="76"/>
      <c r="HV62" s="76"/>
      <c r="HW62" s="76"/>
      <c r="HX62" s="76"/>
      <c r="HY62" s="77">
        <v>627.1</v>
      </c>
      <c r="HZ62" s="77">
        <v>0</v>
      </c>
      <c r="IA62" s="77">
        <f t="shared" si="189"/>
        <v>0</v>
      </c>
      <c r="IB62" s="76"/>
      <c r="IC62" s="77"/>
      <c r="ID62" s="77"/>
      <c r="IE62" s="77"/>
      <c r="IF62" s="76"/>
      <c r="IG62" s="77"/>
      <c r="IH62" s="77"/>
      <c r="II62" s="77"/>
      <c r="IJ62" s="76"/>
      <c r="IK62" s="77"/>
      <c r="IL62" s="77"/>
      <c r="IM62" s="77"/>
      <c r="IN62" s="76"/>
      <c r="IO62" s="77"/>
      <c r="IP62" s="77"/>
      <c r="IQ62" s="77"/>
      <c r="IR62" s="76"/>
      <c r="IS62" s="77"/>
      <c r="IT62" s="77"/>
      <c r="IU62" s="77"/>
      <c r="IV62" s="76"/>
      <c r="IW62" s="77"/>
      <c r="IX62" s="77"/>
      <c r="IY62" s="77"/>
      <c r="IZ62" s="76"/>
      <c r="JA62" s="77"/>
      <c r="JB62" s="77"/>
      <c r="JC62" s="77"/>
      <c r="JD62" s="76"/>
      <c r="JE62" s="77"/>
      <c r="JF62" s="77"/>
      <c r="JG62" s="77"/>
      <c r="JH62" s="76"/>
      <c r="JI62" s="77"/>
      <c r="JJ62" s="77"/>
      <c r="JK62" s="77"/>
      <c r="JL62" s="76"/>
      <c r="JM62" s="77"/>
      <c r="JN62" s="77"/>
      <c r="JO62" s="77"/>
      <c r="JP62" s="76"/>
      <c r="JQ62" s="77"/>
      <c r="JR62" s="77"/>
      <c r="JS62" s="77"/>
    </row>
    <row r="63" spans="1:279" ht="15.75" x14ac:dyDescent="0.25">
      <c r="A63" s="259" t="s">
        <v>141</v>
      </c>
      <c r="B63" s="77">
        <f t="shared" si="40"/>
        <v>0</v>
      </c>
      <c r="C63" s="77">
        <f t="shared" si="41"/>
        <v>366.9</v>
      </c>
      <c r="D63" s="77">
        <f t="shared" si="42"/>
        <v>366.9</v>
      </c>
      <c r="E63" s="77">
        <f t="shared" si="43"/>
        <v>0</v>
      </c>
      <c r="F63" s="77">
        <f t="shared" si="44"/>
        <v>40.235779999999998</v>
      </c>
      <c r="G63" s="73">
        <f t="shared" si="0"/>
        <v>10.966415917143637</v>
      </c>
      <c r="H63" s="76"/>
      <c r="I63" s="76"/>
      <c r="J63" s="76"/>
      <c r="K63" s="76"/>
      <c r="L63" s="76"/>
      <c r="M63" s="76"/>
      <c r="N63" s="76"/>
      <c r="O63" s="76"/>
      <c r="P63" s="76"/>
      <c r="Q63" s="76"/>
      <c r="R63" s="76"/>
      <c r="S63" s="74"/>
      <c r="T63" s="76"/>
      <c r="U63" s="76"/>
      <c r="V63" s="76"/>
      <c r="W63" s="74"/>
      <c r="X63" s="76"/>
      <c r="Y63" s="76"/>
      <c r="Z63" s="76"/>
      <c r="AA63" s="74"/>
      <c r="AB63" s="76"/>
      <c r="AC63" s="76"/>
      <c r="AD63" s="76"/>
      <c r="AE63" s="74"/>
      <c r="AF63" s="76"/>
      <c r="AG63" s="76"/>
      <c r="AH63" s="76"/>
      <c r="AI63" s="74"/>
      <c r="AJ63" s="76"/>
      <c r="AK63" s="76"/>
      <c r="AL63" s="76"/>
      <c r="AM63" s="74"/>
      <c r="AN63" s="76"/>
      <c r="AO63" s="76"/>
      <c r="AP63" s="76"/>
      <c r="AQ63" s="76"/>
      <c r="AR63" s="76"/>
      <c r="AS63" s="76"/>
      <c r="AT63" s="76"/>
      <c r="AU63" s="74"/>
      <c r="AV63" s="76"/>
      <c r="AW63" s="76"/>
      <c r="AX63" s="76"/>
      <c r="AY63" s="74"/>
      <c r="AZ63" s="76"/>
      <c r="BA63" s="76"/>
      <c r="BB63" s="76"/>
      <c r="BC63" s="74"/>
      <c r="BD63" s="76"/>
      <c r="BE63" s="76"/>
      <c r="BF63" s="76"/>
      <c r="BG63" s="74"/>
      <c r="BH63" s="74"/>
      <c r="BI63" s="76"/>
      <c r="BJ63" s="76"/>
      <c r="BK63" s="74"/>
      <c r="BL63" s="74"/>
      <c r="BM63" s="76"/>
      <c r="BN63" s="76"/>
      <c r="BO63" s="74"/>
      <c r="BP63" s="74"/>
      <c r="BQ63" s="76"/>
      <c r="BR63" s="76"/>
      <c r="BS63" s="74"/>
      <c r="BT63" s="74"/>
      <c r="BU63" s="76"/>
      <c r="BV63" s="76"/>
      <c r="BW63" s="74"/>
      <c r="BX63" s="76"/>
      <c r="BY63" s="76"/>
      <c r="BZ63" s="76"/>
      <c r="CA63" s="74"/>
      <c r="CB63" s="74"/>
      <c r="CC63" s="76"/>
      <c r="CD63" s="76"/>
      <c r="CE63" s="74"/>
      <c r="CF63" s="76"/>
      <c r="CG63" s="76"/>
      <c r="CH63" s="76"/>
      <c r="CI63" s="74"/>
      <c r="CJ63" s="76"/>
      <c r="CK63" s="76"/>
      <c r="CL63" s="76"/>
      <c r="CM63" s="74"/>
      <c r="CN63" s="76"/>
      <c r="CO63" s="76"/>
      <c r="CP63" s="76"/>
      <c r="CQ63" s="74"/>
      <c r="CR63" s="74"/>
      <c r="CS63" s="76"/>
      <c r="CT63" s="76"/>
      <c r="CU63" s="74"/>
      <c r="CV63" s="74"/>
      <c r="CW63" s="76"/>
      <c r="CX63" s="76"/>
      <c r="CY63" s="74"/>
      <c r="CZ63" s="76"/>
      <c r="DA63" s="76"/>
      <c r="DB63" s="76"/>
      <c r="DC63" s="74"/>
      <c r="DD63" s="76"/>
      <c r="DE63" s="76"/>
      <c r="DF63" s="76"/>
      <c r="DG63" s="74"/>
      <c r="DH63" s="76"/>
      <c r="DI63" s="76"/>
      <c r="DJ63" s="76"/>
      <c r="DK63" s="74"/>
      <c r="DL63" s="76"/>
      <c r="DM63" s="76"/>
      <c r="DN63" s="76"/>
      <c r="DO63" s="74"/>
      <c r="DP63" s="76"/>
      <c r="DQ63" s="76"/>
      <c r="DR63" s="76"/>
      <c r="DS63" s="74"/>
      <c r="DT63" s="76"/>
      <c r="DU63" s="76"/>
      <c r="DV63" s="76"/>
      <c r="DW63" s="74"/>
      <c r="DX63" s="76"/>
      <c r="DY63" s="76"/>
      <c r="DZ63" s="76"/>
      <c r="EA63" s="74"/>
      <c r="EB63" s="76"/>
      <c r="EC63" s="76"/>
      <c r="ED63" s="76"/>
      <c r="EE63" s="74"/>
      <c r="EF63" s="76"/>
      <c r="EG63" s="76"/>
      <c r="EH63" s="76"/>
      <c r="EI63" s="74"/>
      <c r="EJ63" s="76"/>
      <c r="EK63" s="76"/>
      <c r="EL63" s="76"/>
      <c r="EM63" s="74"/>
      <c r="EN63" s="76"/>
      <c r="EO63" s="76"/>
      <c r="EP63" s="76"/>
      <c r="EQ63" s="74"/>
      <c r="ER63" s="76"/>
      <c r="ES63" s="76"/>
      <c r="ET63" s="76"/>
      <c r="EU63" s="74"/>
      <c r="EV63" s="76"/>
      <c r="EW63" s="76"/>
      <c r="EX63" s="76"/>
      <c r="EY63" s="74"/>
      <c r="EZ63" s="76"/>
      <c r="FA63" s="76"/>
      <c r="FB63" s="76"/>
      <c r="FC63" s="76"/>
      <c r="FD63" s="76"/>
      <c r="FE63" s="76"/>
      <c r="FF63" s="76"/>
      <c r="FG63" s="76"/>
      <c r="FH63" s="76"/>
      <c r="FI63" s="76"/>
      <c r="FJ63" s="76"/>
      <c r="FK63" s="76"/>
      <c r="FL63" s="76"/>
      <c r="FM63" s="76"/>
      <c r="FN63" s="76"/>
      <c r="FO63" s="76"/>
      <c r="FP63" s="76"/>
      <c r="FQ63" s="76"/>
      <c r="FR63" s="76"/>
      <c r="FS63" s="76"/>
      <c r="FT63" s="76"/>
      <c r="FU63" s="76"/>
      <c r="FV63" s="76"/>
      <c r="FW63" s="76"/>
      <c r="FX63" s="76"/>
      <c r="FY63" s="76"/>
      <c r="FZ63" s="76"/>
      <c r="GA63" s="76"/>
      <c r="GB63" s="76"/>
      <c r="GC63" s="76"/>
      <c r="GD63" s="76"/>
      <c r="GE63" s="76"/>
      <c r="GF63" s="76"/>
      <c r="GG63" s="76"/>
      <c r="GH63" s="76"/>
      <c r="GI63" s="76"/>
      <c r="GJ63" s="76"/>
      <c r="GK63" s="76"/>
      <c r="GL63" s="76"/>
      <c r="GM63" s="76"/>
      <c r="GN63" s="76"/>
      <c r="GO63" s="76"/>
      <c r="GP63" s="76"/>
      <c r="GQ63" s="76"/>
      <c r="GR63" s="76"/>
      <c r="GS63" s="76"/>
      <c r="GT63" s="76"/>
      <c r="GU63" s="76"/>
      <c r="GV63" s="76"/>
      <c r="GW63" s="76"/>
      <c r="GX63" s="76"/>
      <c r="GY63" s="76"/>
      <c r="GZ63" s="76"/>
      <c r="HA63" s="76"/>
      <c r="HB63" s="76"/>
      <c r="HC63" s="76"/>
      <c r="HD63" s="76"/>
      <c r="HE63" s="76"/>
      <c r="HF63" s="76"/>
      <c r="HG63" s="76"/>
      <c r="HH63" s="76"/>
      <c r="HI63" s="76"/>
      <c r="HJ63" s="76"/>
      <c r="HK63" s="76"/>
      <c r="HL63" s="76"/>
      <c r="HM63" s="76"/>
      <c r="HN63" s="76"/>
      <c r="HO63" s="74"/>
      <c r="HP63" s="76"/>
      <c r="HQ63" s="76"/>
      <c r="HR63" s="76"/>
      <c r="HS63" s="74"/>
      <c r="HT63" s="76"/>
      <c r="HU63" s="76"/>
      <c r="HV63" s="76"/>
      <c r="HW63" s="76"/>
      <c r="HX63" s="76"/>
      <c r="HY63" s="77">
        <v>366.9</v>
      </c>
      <c r="HZ63" s="77">
        <v>40.235779999999998</v>
      </c>
      <c r="IA63" s="77">
        <f t="shared" si="189"/>
        <v>10.966415917143637</v>
      </c>
      <c r="IB63" s="76"/>
      <c r="IC63" s="77"/>
      <c r="ID63" s="77"/>
      <c r="IE63" s="77"/>
      <c r="IF63" s="76"/>
      <c r="IG63" s="77"/>
      <c r="IH63" s="77"/>
      <c r="II63" s="77"/>
      <c r="IJ63" s="76"/>
      <c r="IK63" s="77"/>
      <c r="IL63" s="77"/>
      <c r="IM63" s="77"/>
      <c r="IN63" s="76"/>
      <c r="IO63" s="77"/>
      <c r="IP63" s="77"/>
      <c r="IQ63" s="77"/>
      <c r="IR63" s="76"/>
      <c r="IS63" s="77"/>
      <c r="IT63" s="77"/>
      <c r="IU63" s="77"/>
      <c r="IV63" s="76"/>
      <c r="IW63" s="77"/>
      <c r="IX63" s="77"/>
      <c r="IY63" s="77"/>
      <c r="IZ63" s="76"/>
      <c r="JA63" s="77"/>
      <c r="JB63" s="77"/>
      <c r="JC63" s="77"/>
      <c r="JD63" s="76"/>
      <c r="JE63" s="77"/>
      <c r="JF63" s="77"/>
      <c r="JG63" s="77"/>
      <c r="JH63" s="76"/>
      <c r="JI63" s="77"/>
      <c r="JJ63" s="77"/>
      <c r="JK63" s="77"/>
      <c r="JL63" s="76"/>
      <c r="JM63" s="77"/>
      <c r="JN63" s="77"/>
      <c r="JO63" s="77"/>
      <c r="JP63" s="76"/>
      <c r="JQ63" s="77"/>
      <c r="JR63" s="77"/>
      <c r="JS63" s="77"/>
    </row>
    <row r="64" spans="1:279" ht="15.75" x14ac:dyDescent="0.25">
      <c r="A64" s="259" t="s">
        <v>307</v>
      </c>
      <c r="B64" s="77">
        <f t="shared" si="40"/>
        <v>0</v>
      </c>
      <c r="C64" s="77">
        <f t="shared" si="41"/>
        <v>583.6</v>
      </c>
      <c r="D64" s="77">
        <f t="shared" si="42"/>
        <v>583.6</v>
      </c>
      <c r="E64" s="77">
        <f t="shared" si="43"/>
        <v>0</v>
      </c>
      <c r="F64" s="77">
        <f t="shared" si="44"/>
        <v>53.642769999999999</v>
      </c>
      <c r="G64" s="73">
        <f t="shared" si="0"/>
        <v>9.1917015078821116</v>
      </c>
      <c r="H64" s="76"/>
      <c r="I64" s="76"/>
      <c r="J64" s="76"/>
      <c r="K64" s="76"/>
      <c r="L64" s="76"/>
      <c r="M64" s="76"/>
      <c r="N64" s="76"/>
      <c r="O64" s="76"/>
      <c r="P64" s="76"/>
      <c r="Q64" s="76"/>
      <c r="R64" s="76"/>
      <c r="S64" s="74"/>
      <c r="T64" s="76"/>
      <c r="U64" s="76"/>
      <c r="V64" s="76"/>
      <c r="W64" s="74"/>
      <c r="X64" s="76"/>
      <c r="Y64" s="76"/>
      <c r="Z64" s="76"/>
      <c r="AA64" s="74"/>
      <c r="AB64" s="76"/>
      <c r="AC64" s="76"/>
      <c r="AD64" s="76"/>
      <c r="AE64" s="74"/>
      <c r="AF64" s="76"/>
      <c r="AG64" s="76"/>
      <c r="AH64" s="76"/>
      <c r="AI64" s="74"/>
      <c r="AJ64" s="76"/>
      <c r="AK64" s="76"/>
      <c r="AL64" s="76"/>
      <c r="AM64" s="74"/>
      <c r="AN64" s="76"/>
      <c r="AO64" s="76"/>
      <c r="AP64" s="76"/>
      <c r="AQ64" s="76"/>
      <c r="AR64" s="76"/>
      <c r="AS64" s="76"/>
      <c r="AT64" s="76"/>
      <c r="AU64" s="74"/>
      <c r="AV64" s="76"/>
      <c r="AW64" s="76"/>
      <c r="AX64" s="76"/>
      <c r="AY64" s="74"/>
      <c r="AZ64" s="76"/>
      <c r="BA64" s="76"/>
      <c r="BB64" s="76"/>
      <c r="BC64" s="74"/>
      <c r="BD64" s="76"/>
      <c r="BE64" s="76"/>
      <c r="BF64" s="76"/>
      <c r="BG64" s="74"/>
      <c r="BH64" s="74"/>
      <c r="BI64" s="76"/>
      <c r="BJ64" s="76"/>
      <c r="BK64" s="74"/>
      <c r="BL64" s="74"/>
      <c r="BM64" s="76"/>
      <c r="BN64" s="76"/>
      <c r="BO64" s="74"/>
      <c r="BP64" s="74"/>
      <c r="BQ64" s="76"/>
      <c r="BR64" s="76"/>
      <c r="BS64" s="74"/>
      <c r="BT64" s="74"/>
      <c r="BU64" s="76"/>
      <c r="BV64" s="76"/>
      <c r="BW64" s="74"/>
      <c r="BX64" s="76"/>
      <c r="BY64" s="76"/>
      <c r="BZ64" s="76"/>
      <c r="CA64" s="74"/>
      <c r="CB64" s="74"/>
      <c r="CC64" s="76"/>
      <c r="CD64" s="76"/>
      <c r="CE64" s="74"/>
      <c r="CF64" s="76"/>
      <c r="CG64" s="76"/>
      <c r="CH64" s="76"/>
      <c r="CI64" s="74"/>
      <c r="CJ64" s="76"/>
      <c r="CK64" s="76"/>
      <c r="CL64" s="76"/>
      <c r="CM64" s="74"/>
      <c r="CN64" s="76"/>
      <c r="CO64" s="76"/>
      <c r="CP64" s="76"/>
      <c r="CQ64" s="74"/>
      <c r="CR64" s="74"/>
      <c r="CS64" s="76"/>
      <c r="CT64" s="76"/>
      <c r="CU64" s="74"/>
      <c r="CV64" s="74"/>
      <c r="CW64" s="76"/>
      <c r="CX64" s="76"/>
      <c r="CY64" s="74"/>
      <c r="CZ64" s="76"/>
      <c r="DA64" s="76"/>
      <c r="DB64" s="76"/>
      <c r="DC64" s="74"/>
      <c r="DD64" s="76"/>
      <c r="DE64" s="76"/>
      <c r="DF64" s="76"/>
      <c r="DG64" s="74"/>
      <c r="DH64" s="76"/>
      <c r="DI64" s="76"/>
      <c r="DJ64" s="76"/>
      <c r="DK64" s="74"/>
      <c r="DL64" s="76"/>
      <c r="DM64" s="76"/>
      <c r="DN64" s="76"/>
      <c r="DO64" s="74"/>
      <c r="DP64" s="76"/>
      <c r="DQ64" s="76"/>
      <c r="DR64" s="76"/>
      <c r="DS64" s="74"/>
      <c r="DT64" s="76"/>
      <c r="DU64" s="76"/>
      <c r="DV64" s="76"/>
      <c r="DW64" s="74"/>
      <c r="DX64" s="76"/>
      <c r="DY64" s="76"/>
      <c r="DZ64" s="76"/>
      <c r="EA64" s="74"/>
      <c r="EB64" s="76"/>
      <c r="EC64" s="76"/>
      <c r="ED64" s="76"/>
      <c r="EE64" s="74"/>
      <c r="EF64" s="76"/>
      <c r="EG64" s="76"/>
      <c r="EH64" s="76"/>
      <c r="EI64" s="74"/>
      <c r="EJ64" s="76"/>
      <c r="EK64" s="76"/>
      <c r="EL64" s="76"/>
      <c r="EM64" s="74"/>
      <c r="EN64" s="76"/>
      <c r="EO64" s="76"/>
      <c r="EP64" s="76"/>
      <c r="EQ64" s="74"/>
      <c r="ER64" s="76"/>
      <c r="ES64" s="76"/>
      <c r="ET64" s="76"/>
      <c r="EU64" s="74"/>
      <c r="EV64" s="76"/>
      <c r="EW64" s="76"/>
      <c r="EX64" s="76"/>
      <c r="EY64" s="74"/>
      <c r="EZ64" s="76"/>
      <c r="FA64" s="76"/>
      <c r="FB64" s="76"/>
      <c r="FC64" s="76"/>
      <c r="FD64" s="76"/>
      <c r="FE64" s="76"/>
      <c r="FF64" s="76"/>
      <c r="FG64" s="76"/>
      <c r="FH64" s="76"/>
      <c r="FI64" s="76"/>
      <c r="FJ64" s="76"/>
      <c r="FK64" s="76"/>
      <c r="FL64" s="76"/>
      <c r="FM64" s="76"/>
      <c r="FN64" s="76"/>
      <c r="FO64" s="76"/>
      <c r="FP64" s="76"/>
      <c r="FQ64" s="76"/>
      <c r="FR64" s="76"/>
      <c r="FS64" s="76"/>
      <c r="FT64" s="76"/>
      <c r="FU64" s="76"/>
      <c r="FV64" s="76"/>
      <c r="FW64" s="76"/>
      <c r="FX64" s="76"/>
      <c r="FY64" s="76"/>
      <c r="FZ64" s="76"/>
      <c r="GA64" s="76"/>
      <c r="GB64" s="76"/>
      <c r="GC64" s="76"/>
      <c r="GD64" s="76"/>
      <c r="GE64" s="76"/>
      <c r="GF64" s="76"/>
      <c r="GG64" s="76"/>
      <c r="GH64" s="76"/>
      <c r="GI64" s="76"/>
      <c r="GJ64" s="76"/>
      <c r="GK64" s="76"/>
      <c r="GL64" s="76"/>
      <c r="GM64" s="76"/>
      <c r="GN64" s="76"/>
      <c r="GO64" s="76"/>
      <c r="GP64" s="76"/>
      <c r="GQ64" s="76"/>
      <c r="GR64" s="76"/>
      <c r="GS64" s="76"/>
      <c r="GT64" s="76"/>
      <c r="GU64" s="76"/>
      <c r="GV64" s="76"/>
      <c r="GW64" s="76"/>
      <c r="GX64" s="76"/>
      <c r="GY64" s="76"/>
      <c r="GZ64" s="76"/>
      <c r="HA64" s="76"/>
      <c r="HB64" s="76"/>
      <c r="HC64" s="76"/>
      <c r="HD64" s="76"/>
      <c r="HE64" s="76"/>
      <c r="HF64" s="76"/>
      <c r="HG64" s="76"/>
      <c r="HH64" s="76"/>
      <c r="HI64" s="76"/>
      <c r="HJ64" s="76"/>
      <c r="HK64" s="76"/>
      <c r="HL64" s="76"/>
      <c r="HM64" s="76"/>
      <c r="HN64" s="76"/>
      <c r="HO64" s="74"/>
      <c r="HP64" s="76"/>
      <c r="HQ64" s="76"/>
      <c r="HR64" s="76"/>
      <c r="HS64" s="74"/>
      <c r="HT64" s="76"/>
      <c r="HU64" s="76"/>
      <c r="HV64" s="76"/>
      <c r="HW64" s="76"/>
      <c r="HX64" s="76"/>
      <c r="HY64" s="77">
        <v>583.6</v>
      </c>
      <c r="HZ64" s="77">
        <v>53.642769999999999</v>
      </c>
      <c r="IA64" s="77">
        <f>HZ64/HY64*100</f>
        <v>9.1917015078821116</v>
      </c>
      <c r="IB64" s="76"/>
      <c r="IC64" s="77"/>
      <c r="ID64" s="77"/>
      <c r="IE64" s="77"/>
      <c r="IF64" s="76"/>
      <c r="IG64" s="77"/>
      <c r="IH64" s="77"/>
      <c r="II64" s="77"/>
      <c r="IJ64" s="76"/>
      <c r="IK64" s="77"/>
      <c r="IL64" s="77"/>
      <c r="IM64" s="77"/>
      <c r="IN64" s="76"/>
      <c r="IO64" s="77"/>
      <c r="IP64" s="77"/>
      <c r="IQ64" s="77"/>
      <c r="IR64" s="76"/>
      <c r="IS64" s="77"/>
      <c r="IT64" s="77"/>
      <c r="IU64" s="77"/>
      <c r="IV64" s="76"/>
      <c r="IW64" s="77"/>
      <c r="IX64" s="77"/>
      <c r="IY64" s="77"/>
      <c r="IZ64" s="76"/>
      <c r="JA64" s="77"/>
      <c r="JB64" s="77"/>
      <c r="JC64" s="77"/>
      <c r="JD64" s="76"/>
      <c r="JE64" s="77"/>
      <c r="JF64" s="77"/>
      <c r="JG64" s="77"/>
      <c r="JH64" s="76"/>
      <c r="JI64" s="77"/>
      <c r="JJ64" s="77"/>
      <c r="JK64" s="77"/>
      <c r="JL64" s="76"/>
      <c r="JM64" s="77"/>
      <c r="JN64" s="77"/>
      <c r="JO64" s="77"/>
      <c r="JP64" s="76"/>
      <c r="JQ64" s="77"/>
      <c r="JR64" s="77"/>
      <c r="JS64" s="77"/>
    </row>
    <row r="65" spans="1:279" s="5" customFormat="1" ht="31.5" x14ac:dyDescent="0.25">
      <c r="A65" s="63" t="s">
        <v>147</v>
      </c>
      <c r="B65" s="76">
        <f t="shared" si="40"/>
        <v>31094.2</v>
      </c>
      <c r="C65" s="76">
        <f t="shared" si="41"/>
        <v>38161</v>
      </c>
      <c r="D65" s="76">
        <f t="shared" si="42"/>
        <v>38161</v>
      </c>
      <c r="E65" s="76">
        <f t="shared" si="43"/>
        <v>0</v>
      </c>
      <c r="F65" s="76">
        <f t="shared" si="44"/>
        <v>5660.8902000000007</v>
      </c>
      <c r="G65" s="72">
        <f t="shared" si="0"/>
        <v>14.834229186866175</v>
      </c>
      <c r="H65" s="72">
        <f>H66+H67+H70</f>
        <v>0</v>
      </c>
      <c r="I65" s="72">
        <f>I66+I67+I70</f>
        <v>0</v>
      </c>
      <c r="J65" s="72">
        <f>J66+J67+J70</f>
        <v>0</v>
      </c>
      <c r="K65" s="72"/>
      <c r="L65" s="72">
        <f>L66+L67+L70</f>
        <v>1130.0999999999999</v>
      </c>
      <c r="M65" s="72">
        <f>M66+M67+M70</f>
        <v>1130.0999999999999</v>
      </c>
      <c r="N65" s="72">
        <f>N66+N67+N70</f>
        <v>500</v>
      </c>
      <c r="O65" s="71">
        <f>N65/M65*100</f>
        <v>44.243872223697025</v>
      </c>
      <c r="P65" s="72">
        <f>P66+P67+P70</f>
        <v>184</v>
      </c>
      <c r="Q65" s="72">
        <f>Q66+Q67+Q70</f>
        <v>184</v>
      </c>
      <c r="R65" s="72">
        <f>R66+R67+R70</f>
        <v>30.6</v>
      </c>
      <c r="S65" s="71">
        <f>R65/Q65*100</f>
        <v>16.630434782608695</v>
      </c>
      <c r="T65" s="72">
        <f>T66+T67+T70</f>
        <v>926</v>
      </c>
      <c r="U65" s="72">
        <f>U66+U67+U70</f>
        <v>926</v>
      </c>
      <c r="V65" s="72">
        <f>V66+V67+V70</f>
        <v>154.30000000000001</v>
      </c>
      <c r="W65" s="71">
        <f>V65/U65*100</f>
        <v>16.663066954643629</v>
      </c>
      <c r="X65" s="72">
        <f>X66+X67+X70</f>
        <v>389</v>
      </c>
      <c r="Y65" s="72">
        <f>Y66+Y67+Y70</f>
        <v>389</v>
      </c>
      <c r="Z65" s="72">
        <f>Z66+Z67+Z70</f>
        <v>64.8</v>
      </c>
      <c r="AA65" s="71">
        <f>Z65/Y65*100</f>
        <v>16.658097686375321</v>
      </c>
      <c r="AB65" s="72">
        <f>AB66+AB67+AB70</f>
        <v>0</v>
      </c>
      <c r="AC65" s="72">
        <f>AC66+AC67+AC70</f>
        <v>0</v>
      </c>
      <c r="AD65" s="72">
        <f>AD66+AD67+AD70</f>
        <v>0</v>
      </c>
      <c r="AE65" s="71"/>
      <c r="AF65" s="72">
        <f t="shared" ref="AF65" si="191">AF66+AF67+AF70</f>
        <v>15947.3</v>
      </c>
      <c r="AG65" s="72">
        <f t="shared" ref="AG65:AH65" si="192">AG66+AG67+AG70</f>
        <v>15947.3</v>
      </c>
      <c r="AH65" s="72">
        <f t="shared" si="192"/>
        <v>2378.9416699999997</v>
      </c>
      <c r="AI65" s="71">
        <f>AH65/AG65*100</f>
        <v>14.917520019062788</v>
      </c>
      <c r="AJ65" s="72">
        <f t="shared" ref="AJ65" si="193">AJ66+AJ67+AJ70</f>
        <v>560</v>
      </c>
      <c r="AK65" s="72">
        <f t="shared" ref="AK65:AL65" si="194">AK66+AK67+AK70</f>
        <v>560</v>
      </c>
      <c r="AL65" s="72">
        <f t="shared" si="194"/>
        <v>0</v>
      </c>
      <c r="AM65" s="71">
        <f>AL65/AK65*100</f>
        <v>0</v>
      </c>
      <c r="AN65" s="72">
        <f t="shared" ref="AN65" si="195">AN66+AN67+AN70</f>
        <v>0</v>
      </c>
      <c r="AO65" s="72">
        <f t="shared" ref="AO65:AT65" si="196">AO66+AO67+AO70</f>
        <v>0</v>
      </c>
      <c r="AP65" s="72">
        <f t="shared" si="196"/>
        <v>0</v>
      </c>
      <c r="AQ65" s="72">
        <f t="shared" si="196"/>
        <v>0</v>
      </c>
      <c r="AR65" s="72">
        <f t="shared" ref="AR65" si="197">AR66+AR67+AR70</f>
        <v>500</v>
      </c>
      <c r="AS65" s="72">
        <f t="shared" si="196"/>
        <v>500</v>
      </c>
      <c r="AT65" s="72">
        <f t="shared" si="196"/>
        <v>0</v>
      </c>
      <c r="AU65" s="71">
        <f>AT65/AS65*100</f>
        <v>0</v>
      </c>
      <c r="AV65" s="72"/>
      <c r="AW65" s="72">
        <f t="shared" ref="AW65:AX65" si="198">AW66+AW67+AW70</f>
        <v>0</v>
      </c>
      <c r="AX65" s="72">
        <f t="shared" si="198"/>
        <v>0</v>
      </c>
      <c r="AY65" s="71"/>
      <c r="AZ65" s="72"/>
      <c r="BA65" s="72"/>
      <c r="BB65" s="72"/>
      <c r="BC65" s="71"/>
      <c r="BD65" s="72">
        <f>BD66+BD67+BD70</f>
        <v>1070.7</v>
      </c>
      <c r="BE65" s="72">
        <f>BE66+BE67+BE70</f>
        <v>1070.7</v>
      </c>
      <c r="BF65" s="72">
        <f>BF66+BF67+BF70</f>
        <v>277.40568000000002</v>
      </c>
      <c r="BG65" s="71">
        <f>BF65/BE65*100</f>
        <v>25.90881479405996</v>
      </c>
      <c r="BH65" s="71"/>
      <c r="BI65" s="72">
        <f>BI66+BI67+BI70</f>
        <v>0</v>
      </c>
      <c r="BJ65" s="72">
        <f>BJ66+BJ67+BJ70</f>
        <v>0</v>
      </c>
      <c r="BK65" s="71"/>
      <c r="BL65" s="71"/>
      <c r="BM65" s="72">
        <f>BM66+BM67+BM70</f>
        <v>0</v>
      </c>
      <c r="BN65" s="72">
        <f>BN66+BN67+BN70</f>
        <v>0</v>
      </c>
      <c r="BO65" s="71"/>
      <c r="BP65" s="71"/>
      <c r="BQ65" s="72">
        <f>BQ66+BQ67+BQ70</f>
        <v>0</v>
      </c>
      <c r="BR65" s="72">
        <f>BR66+BR67+BR70</f>
        <v>0</v>
      </c>
      <c r="BS65" s="71"/>
      <c r="BT65" s="71"/>
      <c r="BU65" s="72">
        <f>BU66+BU67+BU70</f>
        <v>0</v>
      </c>
      <c r="BV65" s="72">
        <f>BV66+BV67+BV70</f>
        <v>0</v>
      </c>
      <c r="BW65" s="71"/>
      <c r="BX65" s="72">
        <f>BX66+BX67+BX70</f>
        <v>634.4</v>
      </c>
      <c r="BY65" s="72">
        <f>BY66+BY67+BY70</f>
        <v>634.4</v>
      </c>
      <c r="BZ65" s="72">
        <f>BZ66+BZ67+BZ70</f>
        <v>131.46173999999999</v>
      </c>
      <c r="CA65" s="71">
        <f>BZ65/BY65*100</f>
        <v>20.722216267339217</v>
      </c>
      <c r="CB65" s="71"/>
      <c r="CC65" s="72"/>
      <c r="CD65" s="72"/>
      <c r="CE65" s="71"/>
      <c r="CF65" s="72">
        <f>CF66+CF67+CF70</f>
        <v>250</v>
      </c>
      <c r="CG65" s="72">
        <f>CG66+CG67+CG70</f>
        <v>250</v>
      </c>
      <c r="CH65" s="72">
        <f>CH66+CH67+CH70</f>
        <v>250</v>
      </c>
      <c r="CI65" s="71">
        <f t="shared" si="60"/>
        <v>100</v>
      </c>
      <c r="CJ65" s="72">
        <f>CJ66+CJ67+CJ70</f>
        <v>0</v>
      </c>
      <c r="CK65" s="72">
        <f>CK66+CK67+CK70</f>
        <v>0</v>
      </c>
      <c r="CL65" s="72">
        <f>CL66+CL67+CL70</f>
        <v>0</v>
      </c>
      <c r="CM65" s="71"/>
      <c r="CN65" s="72">
        <f>CN66+CN67+CN70</f>
        <v>0</v>
      </c>
      <c r="CO65" s="72">
        <f>CO66+CO67+CO70</f>
        <v>0</v>
      </c>
      <c r="CP65" s="72">
        <f>CP66+CP67+CP70</f>
        <v>0</v>
      </c>
      <c r="CQ65" s="71"/>
      <c r="CR65" s="71"/>
      <c r="CS65" s="72">
        <f>CS66+CS67+CS70</f>
        <v>0</v>
      </c>
      <c r="CT65" s="72">
        <f>CT66+CT67+CT70</f>
        <v>0</v>
      </c>
      <c r="CU65" s="71"/>
      <c r="CV65" s="71"/>
      <c r="CW65" s="72">
        <f>CW66+CW67+CW70</f>
        <v>0</v>
      </c>
      <c r="CX65" s="72">
        <f>CX66+CX67+CX70</f>
        <v>0</v>
      </c>
      <c r="CY65" s="71"/>
      <c r="CZ65" s="72">
        <f>CZ66+CZ67+CZ70</f>
        <v>1000</v>
      </c>
      <c r="DA65" s="72">
        <f>DA66+DA67+DA70</f>
        <v>1000</v>
      </c>
      <c r="DB65" s="72">
        <f>DB66+DB67+DB70</f>
        <v>206.57511</v>
      </c>
      <c r="DC65" s="71">
        <f>DB65/DA65*100</f>
        <v>20.657511</v>
      </c>
      <c r="DD65" s="72">
        <f>DD66+DD67+DD70</f>
        <v>1561.9</v>
      </c>
      <c r="DE65" s="72">
        <f>DE66+DE67+DE70</f>
        <v>0</v>
      </c>
      <c r="DF65" s="72">
        <f>DF66+DF67+DF70</f>
        <v>0</v>
      </c>
      <c r="DG65" s="71"/>
      <c r="DH65" s="72">
        <f>DH66+DH67+DH70</f>
        <v>0</v>
      </c>
      <c r="DI65" s="72">
        <f>DI66+DI67+DI70</f>
        <v>0</v>
      </c>
      <c r="DJ65" s="72">
        <f>DJ66+DJ67+DJ70</f>
        <v>0</v>
      </c>
      <c r="DK65" s="71"/>
      <c r="DL65" s="72"/>
      <c r="DM65" s="72">
        <f>DM66+DM67+DM70</f>
        <v>0</v>
      </c>
      <c r="DN65" s="72">
        <f>DN66+DN67+DN70</f>
        <v>0</v>
      </c>
      <c r="DO65" s="71"/>
      <c r="DP65" s="72"/>
      <c r="DQ65" s="72">
        <f>DQ66+DQ67+DQ70</f>
        <v>0</v>
      </c>
      <c r="DR65" s="72">
        <f>DR66+DR67+DR70</f>
        <v>0</v>
      </c>
      <c r="DS65" s="71"/>
      <c r="DT65" s="72"/>
      <c r="DU65" s="72">
        <f>DU66+DU67+DU70</f>
        <v>0</v>
      </c>
      <c r="DV65" s="72">
        <f>DV66+DV67+DV70</f>
        <v>0</v>
      </c>
      <c r="DW65" s="71"/>
      <c r="DX65" s="72">
        <f>DX66+DX67+DX70</f>
        <v>659.6</v>
      </c>
      <c r="DY65" s="72">
        <f>DY66+DY67+DY70</f>
        <v>659.6</v>
      </c>
      <c r="DZ65" s="72">
        <f>DZ66+DZ67+DZ70</f>
        <v>131.91999999999999</v>
      </c>
      <c r="EA65" s="71">
        <f>DZ65/DY65*100</f>
        <v>20</v>
      </c>
      <c r="EB65" s="72"/>
      <c r="EC65" s="72"/>
      <c r="ED65" s="72"/>
      <c r="EE65" s="71"/>
      <c r="EF65" s="72"/>
      <c r="EG65" s="72">
        <f>EG66+EG67+EG70</f>
        <v>0</v>
      </c>
      <c r="EH65" s="72">
        <f>EH66+EH67+EH70</f>
        <v>0</v>
      </c>
      <c r="EI65" s="71"/>
      <c r="EJ65" s="72"/>
      <c r="EK65" s="72">
        <f>EK66+EK67+EK70</f>
        <v>0</v>
      </c>
      <c r="EL65" s="72">
        <f>EL66+EL67+EL70</f>
        <v>0</v>
      </c>
      <c r="EM65" s="71"/>
      <c r="EN65" s="72"/>
      <c r="EO65" s="72">
        <f>EO66+EO67+EO70</f>
        <v>0</v>
      </c>
      <c r="EP65" s="72">
        <f>EP66+EP67+EP70</f>
        <v>0</v>
      </c>
      <c r="EQ65" s="71"/>
      <c r="ER65" s="72">
        <f>ER66+ER67+ER70</f>
        <v>625</v>
      </c>
      <c r="ES65" s="72">
        <f>ES66+ES67+ES70</f>
        <v>625</v>
      </c>
      <c r="ET65" s="72">
        <f>ET66+ET67+ET70</f>
        <v>156.24600000000001</v>
      </c>
      <c r="EU65" s="71">
        <f t="shared" si="125"/>
        <v>24.999359999999999</v>
      </c>
      <c r="EV65" s="72"/>
      <c r="EW65" s="72">
        <f>EW66+EW67+EW70</f>
        <v>0</v>
      </c>
      <c r="EX65" s="72">
        <f>EX66+EX67+EX70</f>
        <v>0</v>
      </c>
      <c r="EY65" s="71"/>
      <c r="EZ65" s="72"/>
      <c r="FA65" s="72">
        <f>FA66+FA67+FA70</f>
        <v>0</v>
      </c>
      <c r="FB65" s="72">
        <f>FB66+FB67+FB70</f>
        <v>0</v>
      </c>
      <c r="FC65" s="71"/>
      <c r="FD65" s="72"/>
      <c r="FE65" s="72">
        <f>FE66+FE67+FE70</f>
        <v>0</v>
      </c>
      <c r="FF65" s="72">
        <f>FF66+FF67+FF70</f>
        <v>0</v>
      </c>
      <c r="FG65" s="71"/>
      <c r="FH65" s="72"/>
      <c r="FI65" s="72">
        <f>FI66+FI67+FI70</f>
        <v>0</v>
      </c>
      <c r="FJ65" s="72">
        <f>FJ66+FJ67+FJ70</f>
        <v>0</v>
      </c>
      <c r="FK65" s="71"/>
      <c r="FL65" s="72"/>
      <c r="FM65" s="72">
        <f>FM66+FM67+FM70</f>
        <v>0</v>
      </c>
      <c r="FN65" s="72">
        <f>FN66+FN67+FN70</f>
        <v>0</v>
      </c>
      <c r="FO65" s="71"/>
      <c r="FP65" s="72">
        <f>FP66+FP67+FP70</f>
        <v>104.4</v>
      </c>
      <c r="FQ65" s="72">
        <f>FQ66+FQ67+FQ70</f>
        <v>104.4</v>
      </c>
      <c r="FR65" s="72">
        <f>FR66+FR67+FR70</f>
        <v>0</v>
      </c>
      <c r="FS65" s="71">
        <f>FR65/FQ65*100</f>
        <v>0</v>
      </c>
      <c r="FT65" s="72"/>
      <c r="FU65" s="72">
        <f>FU66+FU67+FU70</f>
        <v>0</v>
      </c>
      <c r="FV65" s="72">
        <f>FV66+FV67+FV70</f>
        <v>0</v>
      </c>
      <c r="FW65" s="71"/>
      <c r="FX65" s="72"/>
      <c r="FY65" s="72">
        <f>FY66+FY67+FY70</f>
        <v>0</v>
      </c>
      <c r="FZ65" s="72">
        <f>FZ66+FZ67+FZ70</f>
        <v>0</v>
      </c>
      <c r="GA65" s="71"/>
      <c r="GB65" s="72"/>
      <c r="GC65" s="72">
        <f>GC66+GC67+GC70</f>
        <v>0</v>
      </c>
      <c r="GD65" s="72">
        <f>GD66+GD67+GD70</f>
        <v>0</v>
      </c>
      <c r="GE65" s="71"/>
      <c r="GF65" s="72"/>
      <c r="GG65" s="72">
        <f>GG66+GG67+GG70</f>
        <v>0</v>
      </c>
      <c r="GH65" s="72">
        <f>GH66+GH67+GH70</f>
        <v>0</v>
      </c>
      <c r="GI65" s="71"/>
      <c r="GJ65" s="72"/>
      <c r="GK65" s="72">
        <f>GK66+GK67+GK70</f>
        <v>0</v>
      </c>
      <c r="GL65" s="72">
        <f>GL66+GL67+GL70</f>
        <v>0</v>
      </c>
      <c r="GM65" s="71"/>
      <c r="GN65" s="72"/>
      <c r="GO65" s="72">
        <f>GO66+GO67+GO70</f>
        <v>0</v>
      </c>
      <c r="GP65" s="72">
        <f>GP66+GP67+GP70</f>
        <v>0</v>
      </c>
      <c r="GQ65" s="71"/>
      <c r="GR65" s="72"/>
      <c r="GS65" s="72">
        <f>GS66+GS67+GS70</f>
        <v>0</v>
      </c>
      <c r="GT65" s="72">
        <f>GT66+GT67+GT70</f>
        <v>0</v>
      </c>
      <c r="GU65" s="71"/>
      <c r="GV65" s="72"/>
      <c r="GW65" s="72">
        <f>GW66+GW67+GW70</f>
        <v>0</v>
      </c>
      <c r="GX65" s="72">
        <f>GX66+GX67+GX70</f>
        <v>0</v>
      </c>
      <c r="GY65" s="71"/>
      <c r="GZ65" s="72"/>
      <c r="HA65" s="72">
        <f>HA66+HA67+HA70</f>
        <v>0</v>
      </c>
      <c r="HB65" s="72">
        <f>HB66+HB67+HB70</f>
        <v>0</v>
      </c>
      <c r="HC65" s="71"/>
      <c r="HD65" s="72"/>
      <c r="HE65" s="72">
        <f>HE66+HE67+HE70</f>
        <v>0</v>
      </c>
      <c r="HF65" s="72">
        <f>HF66+HF67+HF70</f>
        <v>0</v>
      </c>
      <c r="HG65" s="71"/>
      <c r="HH65" s="72"/>
      <c r="HI65" s="72">
        <f>HI66+HI67+HI70</f>
        <v>0</v>
      </c>
      <c r="HJ65" s="72">
        <f>HJ66+HJ67+HJ70</f>
        <v>0</v>
      </c>
      <c r="HK65" s="71"/>
      <c r="HL65" s="72"/>
      <c r="HM65" s="72"/>
      <c r="HN65" s="72"/>
      <c r="HO65" s="71"/>
      <c r="HP65" s="72"/>
      <c r="HQ65" s="72"/>
      <c r="HR65" s="72"/>
      <c r="HS65" s="71"/>
      <c r="HT65" s="72">
        <f>SUM(HT66:HT70)</f>
        <v>5551.7999999999993</v>
      </c>
      <c r="HU65" s="72">
        <f>SUM(HU66:HU70)</f>
        <v>5551.7999999999993</v>
      </c>
      <c r="HV65" s="72">
        <f>HV66+HV67+HV70</f>
        <v>0</v>
      </c>
      <c r="HW65" s="71">
        <f>HV65/HU65*100</f>
        <v>0</v>
      </c>
      <c r="HX65" s="72"/>
      <c r="HY65" s="72">
        <f>SUM(HY66:HY70)</f>
        <v>244</v>
      </c>
      <c r="HZ65" s="72">
        <f>HZ66+HZ67+HZ70</f>
        <v>0</v>
      </c>
      <c r="IA65" s="71">
        <f>HZ65/HY65*100</f>
        <v>0</v>
      </c>
      <c r="IB65" s="72"/>
      <c r="IC65" s="72">
        <f>SUM(IC66:IC70)</f>
        <v>6893.2</v>
      </c>
      <c r="ID65" s="72">
        <f>ID66+ID67+ID70</f>
        <v>1378.64</v>
      </c>
      <c r="IE65" s="71">
        <f>ID65/IC65*100</f>
        <v>20</v>
      </c>
      <c r="IF65" s="72"/>
      <c r="IG65" s="72"/>
      <c r="IH65" s="72"/>
      <c r="II65" s="71"/>
      <c r="IJ65" s="72"/>
      <c r="IK65" s="72"/>
      <c r="IL65" s="72"/>
      <c r="IM65" s="71"/>
      <c r="IN65" s="72"/>
      <c r="IO65" s="72"/>
      <c r="IP65" s="72"/>
      <c r="IQ65" s="71"/>
      <c r="IR65" s="72"/>
      <c r="IS65" s="72"/>
      <c r="IT65" s="72"/>
      <c r="IU65" s="71"/>
      <c r="IV65" s="72"/>
      <c r="IW65" s="72"/>
      <c r="IX65" s="72"/>
      <c r="IY65" s="71"/>
      <c r="IZ65" s="72"/>
      <c r="JA65" s="72">
        <f>SUM(JA66:JA70)</f>
        <v>1491.5</v>
      </c>
      <c r="JB65" s="72">
        <f>JB66+JB67+JB70</f>
        <v>0</v>
      </c>
      <c r="JC65" s="71">
        <f>JB65/JA65*100</f>
        <v>0</v>
      </c>
      <c r="JD65" s="72"/>
      <c r="JE65" s="72"/>
      <c r="JF65" s="72"/>
      <c r="JG65" s="71"/>
      <c r="JH65" s="72"/>
      <c r="JI65" s="72">
        <f>SUM(JI66:JI70)</f>
        <v>0</v>
      </c>
      <c r="JJ65" s="72">
        <f>JJ66+JJ67+JJ70</f>
        <v>0</v>
      </c>
      <c r="JK65" s="71"/>
      <c r="JL65" s="72"/>
      <c r="JM65" s="72">
        <f>SUM(JM66:JM70)</f>
        <v>0</v>
      </c>
      <c r="JN65" s="72">
        <f>JN66+JN67+JN70</f>
        <v>0</v>
      </c>
      <c r="JO65" s="71"/>
      <c r="JP65" s="72"/>
      <c r="JQ65" s="72"/>
      <c r="JR65" s="72"/>
      <c r="JS65" s="71"/>
    </row>
    <row r="66" spans="1:279" ht="15.75" x14ac:dyDescent="0.25">
      <c r="A66" s="259" t="s">
        <v>146</v>
      </c>
      <c r="B66" s="77">
        <f t="shared" si="40"/>
        <v>25542.400000000001</v>
      </c>
      <c r="C66" s="77">
        <f t="shared" si="41"/>
        <v>32365.200000000001</v>
      </c>
      <c r="D66" s="77">
        <f t="shared" si="42"/>
        <v>32365.200000000001</v>
      </c>
      <c r="E66" s="77">
        <f t="shared" si="43"/>
        <v>0</v>
      </c>
      <c r="F66" s="77">
        <f t="shared" si="44"/>
        <v>5660.8902000000007</v>
      </c>
      <c r="G66" s="73">
        <f t="shared" si="0"/>
        <v>17.490669608097591</v>
      </c>
      <c r="H66" s="73"/>
      <c r="I66" s="73"/>
      <c r="J66" s="73"/>
      <c r="K66" s="73"/>
      <c r="L66" s="73">
        <v>1130.0999999999999</v>
      </c>
      <c r="M66" s="73">
        <v>1130.0999999999999</v>
      </c>
      <c r="N66" s="73">
        <v>500</v>
      </c>
      <c r="O66" s="74">
        <f>N66/M66*100</f>
        <v>44.243872223697025</v>
      </c>
      <c r="P66" s="301">
        <v>184</v>
      </c>
      <c r="Q66" s="268">
        <v>184</v>
      </c>
      <c r="R66" s="301">
        <v>30.6</v>
      </c>
      <c r="S66" s="74">
        <f>R66/Q66*100</f>
        <v>16.630434782608695</v>
      </c>
      <c r="T66" s="340">
        <v>926</v>
      </c>
      <c r="U66" s="308">
        <v>926</v>
      </c>
      <c r="V66" s="308">
        <v>154.30000000000001</v>
      </c>
      <c r="W66" s="74">
        <f>V66/U66*100</f>
        <v>16.663066954643629</v>
      </c>
      <c r="X66" s="341">
        <v>389</v>
      </c>
      <c r="Y66" s="341">
        <v>389</v>
      </c>
      <c r="Z66" s="341">
        <v>64.8</v>
      </c>
      <c r="AA66" s="74">
        <f>Z66/Y66*100</f>
        <v>16.658097686375321</v>
      </c>
      <c r="AB66" s="341"/>
      <c r="AC66" s="341"/>
      <c r="AD66" s="341"/>
      <c r="AE66" s="74"/>
      <c r="AF66" s="341">
        <v>15947.3</v>
      </c>
      <c r="AG66" s="341">
        <v>15947.3</v>
      </c>
      <c r="AH66" s="341">
        <v>2378.9416699999997</v>
      </c>
      <c r="AI66" s="74">
        <f>AH66/AG66*100</f>
        <v>14.917520019062788</v>
      </c>
      <c r="AJ66" s="341">
        <v>560</v>
      </c>
      <c r="AK66" s="341">
        <v>560</v>
      </c>
      <c r="AL66" s="341">
        <v>0</v>
      </c>
      <c r="AM66" s="74">
        <f>AL66/AK66*100</f>
        <v>0</v>
      </c>
      <c r="AN66" s="73"/>
      <c r="AO66" s="73"/>
      <c r="AP66" s="73"/>
      <c r="AQ66" s="74"/>
      <c r="AR66" s="341">
        <v>500</v>
      </c>
      <c r="AS66" s="341">
        <v>500</v>
      </c>
      <c r="AT66" s="341">
        <v>0</v>
      </c>
      <c r="AU66" s="74">
        <f>AT66/AS66*100</f>
        <v>0</v>
      </c>
      <c r="AV66" s="341"/>
      <c r="AW66" s="341"/>
      <c r="AX66" s="341"/>
      <c r="AY66" s="74"/>
      <c r="AZ66" s="341"/>
      <c r="BA66" s="341"/>
      <c r="BB66" s="341"/>
      <c r="BC66" s="74"/>
      <c r="BD66" s="341">
        <v>1070.7</v>
      </c>
      <c r="BE66" s="341">
        <v>1070.7</v>
      </c>
      <c r="BF66" s="341">
        <v>277.40568000000002</v>
      </c>
      <c r="BG66" s="74">
        <f>BF66/BE66*100</f>
        <v>25.90881479405996</v>
      </c>
      <c r="BH66" s="74"/>
      <c r="BI66" s="341"/>
      <c r="BJ66" s="341"/>
      <c r="BK66" s="74"/>
      <c r="BL66" s="74"/>
      <c r="BM66" s="341"/>
      <c r="BN66" s="341"/>
      <c r="BO66" s="74"/>
      <c r="BP66" s="74"/>
      <c r="BQ66" s="341"/>
      <c r="BR66" s="341"/>
      <c r="BS66" s="74"/>
      <c r="BT66" s="74"/>
      <c r="BU66" s="341"/>
      <c r="BV66" s="341"/>
      <c r="BW66" s="74"/>
      <c r="BX66" s="341">
        <v>634.4</v>
      </c>
      <c r="BY66" s="341">
        <v>634.4</v>
      </c>
      <c r="BZ66" s="341">
        <v>131.46173999999999</v>
      </c>
      <c r="CA66" s="74">
        <f>BZ66/BY66*100</f>
        <v>20.722216267339217</v>
      </c>
      <c r="CB66" s="74"/>
      <c r="CC66" s="341"/>
      <c r="CD66" s="341"/>
      <c r="CE66" s="74"/>
      <c r="CF66" s="341">
        <v>250</v>
      </c>
      <c r="CG66" s="341">
        <v>250</v>
      </c>
      <c r="CH66" s="341">
        <v>250</v>
      </c>
      <c r="CI66" s="74">
        <f t="shared" si="60"/>
        <v>100</v>
      </c>
      <c r="CJ66" s="341"/>
      <c r="CK66" s="341"/>
      <c r="CL66" s="341"/>
      <c r="CM66" s="74"/>
      <c r="CN66" s="341"/>
      <c r="CO66" s="341"/>
      <c r="CP66" s="341"/>
      <c r="CQ66" s="74"/>
      <c r="CR66" s="74"/>
      <c r="CS66" s="341"/>
      <c r="CT66" s="341"/>
      <c r="CU66" s="74"/>
      <c r="CV66" s="74"/>
      <c r="CW66" s="341"/>
      <c r="CX66" s="341"/>
      <c r="CY66" s="74"/>
      <c r="CZ66" s="341">
        <v>1000</v>
      </c>
      <c r="DA66" s="341">
        <v>1000</v>
      </c>
      <c r="DB66" s="341">
        <v>206.57511</v>
      </c>
      <c r="DC66" s="74">
        <f>DB66/DA66*100</f>
        <v>20.657511</v>
      </c>
      <c r="DD66" s="341">
        <v>1561.9</v>
      </c>
      <c r="DE66" s="341"/>
      <c r="DF66" s="341"/>
      <c r="DG66" s="74"/>
      <c r="DH66" s="341"/>
      <c r="DI66" s="341"/>
      <c r="DJ66" s="341"/>
      <c r="DK66" s="74"/>
      <c r="DL66" s="341"/>
      <c r="DM66" s="341"/>
      <c r="DN66" s="341"/>
      <c r="DO66" s="74"/>
      <c r="DP66" s="341"/>
      <c r="DQ66" s="341"/>
      <c r="DR66" s="341"/>
      <c r="DS66" s="74"/>
      <c r="DT66" s="341"/>
      <c r="DU66" s="341"/>
      <c r="DV66" s="341"/>
      <c r="DW66" s="74"/>
      <c r="DX66" s="341">
        <v>659.6</v>
      </c>
      <c r="DY66" s="341">
        <v>659.6</v>
      </c>
      <c r="DZ66" s="341">
        <v>131.91999999999999</v>
      </c>
      <c r="EA66" s="74">
        <f t="shared" ref="EA66" si="199">DZ66/DY66*100</f>
        <v>20</v>
      </c>
      <c r="EB66" s="341"/>
      <c r="EC66" s="341"/>
      <c r="ED66" s="341"/>
      <c r="EE66" s="74"/>
      <c r="EF66" s="341"/>
      <c r="EG66" s="341"/>
      <c r="EH66" s="341"/>
      <c r="EI66" s="74"/>
      <c r="EJ66" s="341"/>
      <c r="EK66" s="341"/>
      <c r="EL66" s="341"/>
      <c r="EM66" s="74"/>
      <c r="EN66" s="341"/>
      <c r="EO66" s="341"/>
      <c r="EP66" s="341"/>
      <c r="EQ66" s="74"/>
      <c r="ER66" s="341">
        <v>625</v>
      </c>
      <c r="ES66" s="341">
        <v>625</v>
      </c>
      <c r="ET66" s="341">
        <v>156.24600000000001</v>
      </c>
      <c r="EU66" s="74">
        <f t="shared" si="125"/>
        <v>24.999359999999999</v>
      </c>
      <c r="EV66" s="341"/>
      <c r="EW66" s="341"/>
      <c r="EX66" s="341"/>
      <c r="EY66" s="74"/>
      <c r="EZ66" s="73"/>
      <c r="FA66" s="73"/>
      <c r="FB66" s="73"/>
      <c r="FC66" s="74"/>
      <c r="FD66" s="73"/>
      <c r="FE66" s="73"/>
      <c r="FF66" s="73"/>
      <c r="FG66" s="74"/>
      <c r="FH66" s="73"/>
      <c r="FI66" s="73"/>
      <c r="FJ66" s="73"/>
      <c r="FK66" s="74"/>
      <c r="FL66" s="73"/>
      <c r="FM66" s="73"/>
      <c r="FN66" s="73"/>
      <c r="FO66" s="74"/>
      <c r="FP66" s="73">
        <v>104.4</v>
      </c>
      <c r="FQ66" s="73">
        <v>104.4</v>
      </c>
      <c r="FR66" s="73">
        <v>0</v>
      </c>
      <c r="FS66" s="74">
        <f>FR66/FQ66*100</f>
        <v>0</v>
      </c>
      <c r="FT66" s="73"/>
      <c r="FU66" s="73"/>
      <c r="FV66" s="73">
        <v>0</v>
      </c>
      <c r="FW66" s="74"/>
      <c r="FX66" s="73"/>
      <c r="FY66" s="73"/>
      <c r="FZ66" s="73">
        <v>0</v>
      </c>
      <c r="GA66" s="74"/>
      <c r="GB66" s="73"/>
      <c r="GC66" s="73"/>
      <c r="GD66" s="73">
        <v>0</v>
      </c>
      <c r="GE66" s="74"/>
      <c r="GF66" s="73"/>
      <c r="GG66" s="73"/>
      <c r="GH66" s="73">
        <v>0</v>
      </c>
      <c r="GI66" s="74"/>
      <c r="GJ66" s="73"/>
      <c r="GK66" s="73"/>
      <c r="GL66" s="73">
        <v>0</v>
      </c>
      <c r="GM66" s="74"/>
      <c r="GN66" s="73"/>
      <c r="GO66" s="73"/>
      <c r="GP66" s="73">
        <v>0</v>
      </c>
      <c r="GQ66" s="74"/>
      <c r="GR66" s="73"/>
      <c r="GS66" s="73"/>
      <c r="GT66" s="73">
        <v>0</v>
      </c>
      <c r="GU66" s="74"/>
      <c r="GV66" s="73"/>
      <c r="GW66" s="73"/>
      <c r="GX66" s="73">
        <v>0</v>
      </c>
      <c r="GY66" s="74"/>
      <c r="GZ66" s="73"/>
      <c r="HA66" s="73"/>
      <c r="HB66" s="73">
        <v>0</v>
      </c>
      <c r="HC66" s="74"/>
      <c r="HD66" s="73"/>
      <c r="HE66" s="73"/>
      <c r="HF66" s="73">
        <v>0</v>
      </c>
      <c r="HG66" s="74"/>
      <c r="HH66" s="73"/>
      <c r="HI66" s="73"/>
      <c r="HJ66" s="73">
        <v>0</v>
      </c>
      <c r="HK66" s="74"/>
      <c r="HL66" s="341"/>
      <c r="HM66" s="341"/>
      <c r="HN66" s="341"/>
      <c r="HO66" s="74"/>
      <c r="HP66" s="341"/>
      <c r="HQ66" s="341"/>
      <c r="HR66" s="341"/>
      <c r="HS66" s="74"/>
      <c r="HT66" s="73"/>
      <c r="HU66" s="73"/>
      <c r="HV66" s="73"/>
      <c r="HW66" s="74"/>
      <c r="HX66" s="73"/>
      <c r="HY66" s="73"/>
      <c r="HZ66" s="73"/>
      <c r="IA66" s="74"/>
      <c r="IB66" s="73"/>
      <c r="IC66" s="73">
        <v>6893.2</v>
      </c>
      <c r="ID66" s="73">
        <v>1378.64</v>
      </c>
      <c r="IE66" s="77">
        <f t="shared" ref="IE66:IE80" si="200">ID66/IC66*100</f>
        <v>20</v>
      </c>
      <c r="IF66" s="73"/>
      <c r="IG66" s="73"/>
      <c r="IH66" s="73"/>
      <c r="II66" s="77"/>
      <c r="IJ66" s="73"/>
      <c r="IK66" s="73"/>
      <c r="IL66" s="73"/>
      <c r="IM66" s="77"/>
      <c r="IN66" s="73"/>
      <c r="IO66" s="73"/>
      <c r="IP66" s="73"/>
      <c r="IQ66" s="77"/>
      <c r="IR66" s="73"/>
      <c r="IS66" s="73"/>
      <c r="IT66" s="73"/>
      <c r="IU66" s="77"/>
      <c r="IV66" s="73"/>
      <c r="IW66" s="73"/>
      <c r="IX66" s="73"/>
      <c r="IY66" s="77"/>
      <c r="IZ66" s="73"/>
      <c r="JA66" s="73">
        <v>1491.5</v>
      </c>
      <c r="JB66" s="73">
        <v>0</v>
      </c>
      <c r="JC66" s="77">
        <f t="shared" ref="JC66" si="201">JB66/JA66*100</f>
        <v>0</v>
      </c>
      <c r="JD66" s="73"/>
      <c r="JE66" s="73"/>
      <c r="JF66" s="73"/>
      <c r="JG66" s="77"/>
      <c r="JH66" s="73"/>
      <c r="JI66" s="73"/>
      <c r="JJ66" s="73">
        <v>0</v>
      </c>
      <c r="JK66" s="77"/>
      <c r="JL66" s="73"/>
      <c r="JM66" s="73"/>
      <c r="JN66" s="73"/>
      <c r="JO66" s="77"/>
      <c r="JP66" s="73"/>
      <c r="JQ66" s="73"/>
      <c r="JR66" s="73"/>
      <c r="JS66" s="77"/>
    </row>
    <row r="67" spans="1:279" ht="15.75" x14ac:dyDescent="0.25">
      <c r="A67" s="115" t="s">
        <v>144</v>
      </c>
      <c r="B67" s="77">
        <f t="shared" si="40"/>
        <v>2700.2</v>
      </c>
      <c r="C67" s="77">
        <f t="shared" si="41"/>
        <v>2700.2</v>
      </c>
      <c r="D67" s="77">
        <f t="shared" si="42"/>
        <v>2700.2</v>
      </c>
      <c r="E67" s="77">
        <f t="shared" si="43"/>
        <v>0</v>
      </c>
      <c r="F67" s="77">
        <f t="shared" si="44"/>
        <v>0</v>
      </c>
      <c r="G67" s="73">
        <f t="shared" si="0"/>
        <v>0</v>
      </c>
      <c r="H67" s="76"/>
      <c r="I67" s="76"/>
      <c r="J67" s="76"/>
      <c r="K67" s="76"/>
      <c r="L67" s="76"/>
      <c r="M67" s="76"/>
      <c r="N67" s="76"/>
      <c r="O67" s="76"/>
      <c r="P67" s="76"/>
      <c r="Q67" s="76"/>
      <c r="R67" s="76"/>
      <c r="S67" s="74"/>
      <c r="T67" s="76"/>
      <c r="U67" s="76"/>
      <c r="V67" s="76"/>
      <c r="W67" s="74"/>
      <c r="X67" s="76"/>
      <c r="Y67" s="76"/>
      <c r="Z67" s="76"/>
      <c r="AA67" s="74"/>
      <c r="AB67" s="76"/>
      <c r="AC67" s="76"/>
      <c r="AD67" s="76"/>
      <c r="AE67" s="74"/>
      <c r="AF67" s="76"/>
      <c r="AG67" s="76"/>
      <c r="AH67" s="76"/>
      <c r="AI67" s="74"/>
      <c r="AJ67" s="76"/>
      <c r="AK67" s="76"/>
      <c r="AL67" s="76"/>
      <c r="AM67" s="74"/>
      <c r="AN67" s="76"/>
      <c r="AO67" s="76"/>
      <c r="AP67" s="76"/>
      <c r="AQ67" s="76"/>
      <c r="AR67" s="76"/>
      <c r="AS67" s="76"/>
      <c r="AT67" s="76"/>
      <c r="AU67" s="74"/>
      <c r="AV67" s="76"/>
      <c r="AW67" s="76"/>
      <c r="AX67" s="76"/>
      <c r="AY67" s="74"/>
      <c r="AZ67" s="76"/>
      <c r="BA67" s="76"/>
      <c r="BB67" s="76"/>
      <c r="BC67" s="74"/>
      <c r="BD67" s="76"/>
      <c r="BE67" s="76"/>
      <c r="BF67" s="76"/>
      <c r="BG67" s="74"/>
      <c r="BH67" s="74"/>
      <c r="BI67" s="76"/>
      <c r="BJ67" s="76"/>
      <c r="BK67" s="74"/>
      <c r="BL67" s="74"/>
      <c r="BM67" s="76"/>
      <c r="BN67" s="76"/>
      <c r="BO67" s="74"/>
      <c r="BP67" s="74"/>
      <c r="BQ67" s="76"/>
      <c r="BR67" s="76"/>
      <c r="BS67" s="74"/>
      <c r="BT67" s="74"/>
      <c r="BU67" s="76"/>
      <c r="BV67" s="76"/>
      <c r="BW67" s="74"/>
      <c r="BX67" s="76"/>
      <c r="BY67" s="76"/>
      <c r="BZ67" s="76"/>
      <c r="CA67" s="74"/>
      <c r="CB67" s="74"/>
      <c r="CC67" s="76"/>
      <c r="CD67" s="76"/>
      <c r="CE67" s="74"/>
      <c r="CF67" s="76"/>
      <c r="CG67" s="76"/>
      <c r="CH67" s="76"/>
      <c r="CI67" s="74"/>
      <c r="CJ67" s="76"/>
      <c r="CK67" s="76"/>
      <c r="CL67" s="76"/>
      <c r="CM67" s="74"/>
      <c r="CN67" s="76"/>
      <c r="CO67" s="76"/>
      <c r="CP67" s="76"/>
      <c r="CQ67" s="74"/>
      <c r="CR67" s="74"/>
      <c r="CS67" s="76"/>
      <c r="CT67" s="76"/>
      <c r="CU67" s="74"/>
      <c r="CV67" s="74"/>
      <c r="CW67" s="76"/>
      <c r="CX67" s="76"/>
      <c r="CY67" s="74"/>
      <c r="CZ67" s="76"/>
      <c r="DA67" s="76"/>
      <c r="DB67" s="76"/>
      <c r="DC67" s="74"/>
      <c r="DD67" s="76"/>
      <c r="DE67" s="76"/>
      <c r="DF67" s="76"/>
      <c r="DG67" s="74"/>
      <c r="DH67" s="77"/>
      <c r="DI67" s="77"/>
      <c r="DJ67" s="76"/>
      <c r="DK67" s="74"/>
      <c r="DL67" s="76"/>
      <c r="DM67" s="77"/>
      <c r="DN67" s="76"/>
      <c r="DO67" s="74"/>
      <c r="DP67" s="76"/>
      <c r="DQ67" s="77"/>
      <c r="DR67" s="76"/>
      <c r="DS67" s="74"/>
      <c r="DT67" s="76"/>
      <c r="DU67" s="77"/>
      <c r="DV67" s="76"/>
      <c r="DW67" s="74"/>
      <c r="DX67" s="76"/>
      <c r="DY67" s="76"/>
      <c r="DZ67" s="76"/>
      <c r="EA67" s="74"/>
      <c r="EB67" s="76"/>
      <c r="EC67" s="76"/>
      <c r="ED67" s="76"/>
      <c r="EE67" s="74"/>
      <c r="EF67" s="76"/>
      <c r="EG67" s="77"/>
      <c r="EH67" s="76"/>
      <c r="EI67" s="74"/>
      <c r="EJ67" s="76"/>
      <c r="EK67" s="77"/>
      <c r="EL67" s="76"/>
      <c r="EM67" s="74"/>
      <c r="EN67" s="76"/>
      <c r="EO67" s="77"/>
      <c r="EP67" s="76"/>
      <c r="EQ67" s="74"/>
      <c r="ER67" s="77"/>
      <c r="ES67" s="77"/>
      <c r="ET67" s="76"/>
      <c r="EU67" s="74"/>
      <c r="EV67" s="76"/>
      <c r="EW67" s="77"/>
      <c r="EX67" s="76"/>
      <c r="EY67" s="74"/>
      <c r="EZ67" s="76"/>
      <c r="FA67" s="76"/>
      <c r="FB67" s="76"/>
      <c r="FC67" s="76"/>
      <c r="FD67" s="76"/>
      <c r="FE67" s="76"/>
      <c r="FF67" s="76"/>
      <c r="FG67" s="76"/>
      <c r="FH67" s="76"/>
      <c r="FI67" s="76"/>
      <c r="FJ67" s="76"/>
      <c r="FK67" s="76"/>
      <c r="FL67" s="76"/>
      <c r="FM67" s="76"/>
      <c r="FN67" s="76"/>
      <c r="FO67" s="76"/>
      <c r="FP67" s="76"/>
      <c r="FQ67" s="76"/>
      <c r="FR67" s="76"/>
      <c r="FS67" s="76"/>
      <c r="FT67" s="76"/>
      <c r="FU67" s="76"/>
      <c r="FV67" s="76"/>
      <c r="FW67" s="76"/>
      <c r="FX67" s="76"/>
      <c r="FY67" s="76"/>
      <c r="FZ67" s="76"/>
      <c r="GA67" s="76"/>
      <c r="GB67" s="76"/>
      <c r="GC67" s="76"/>
      <c r="GD67" s="76"/>
      <c r="GE67" s="76"/>
      <c r="GF67" s="76"/>
      <c r="GG67" s="76"/>
      <c r="GH67" s="76"/>
      <c r="GI67" s="76"/>
      <c r="GJ67" s="76"/>
      <c r="GK67" s="76"/>
      <c r="GL67" s="76"/>
      <c r="GM67" s="76"/>
      <c r="GN67" s="76"/>
      <c r="GO67" s="76"/>
      <c r="GP67" s="76"/>
      <c r="GQ67" s="76"/>
      <c r="GR67" s="76"/>
      <c r="GS67" s="76"/>
      <c r="GT67" s="76"/>
      <c r="GU67" s="76"/>
      <c r="GV67" s="76"/>
      <c r="GW67" s="76"/>
      <c r="GX67" s="76"/>
      <c r="GY67" s="76"/>
      <c r="GZ67" s="76"/>
      <c r="HA67" s="76"/>
      <c r="HB67" s="76"/>
      <c r="HC67" s="76"/>
      <c r="HD67" s="76"/>
      <c r="HE67" s="76"/>
      <c r="HF67" s="76"/>
      <c r="HG67" s="76"/>
      <c r="HH67" s="76"/>
      <c r="HI67" s="76"/>
      <c r="HJ67" s="76"/>
      <c r="HK67" s="76"/>
      <c r="HL67" s="76"/>
      <c r="HM67" s="76"/>
      <c r="HN67" s="76"/>
      <c r="HO67" s="74"/>
      <c r="HP67" s="76"/>
      <c r="HQ67" s="76"/>
      <c r="HR67" s="76"/>
      <c r="HS67" s="74"/>
      <c r="HT67" s="77">
        <v>2700.2</v>
      </c>
      <c r="HU67" s="77">
        <v>2700.2</v>
      </c>
      <c r="HV67" s="77"/>
      <c r="HW67" s="76"/>
      <c r="HX67" s="77"/>
      <c r="HY67" s="77"/>
      <c r="HZ67" s="77"/>
      <c r="IA67" s="76"/>
      <c r="IB67" s="77"/>
      <c r="IC67" s="77"/>
      <c r="ID67" s="77"/>
      <c r="IE67" s="77"/>
      <c r="IF67" s="77"/>
      <c r="IG67" s="77"/>
      <c r="IH67" s="77"/>
      <c r="II67" s="77"/>
      <c r="IJ67" s="77"/>
      <c r="IK67" s="77"/>
      <c r="IL67" s="77"/>
      <c r="IM67" s="77"/>
      <c r="IN67" s="77"/>
      <c r="IO67" s="77"/>
      <c r="IP67" s="77"/>
      <c r="IQ67" s="77"/>
      <c r="IR67" s="77"/>
      <c r="IS67" s="77"/>
      <c r="IT67" s="77"/>
      <c r="IU67" s="77"/>
      <c r="IV67" s="77"/>
      <c r="IW67" s="77"/>
      <c r="IX67" s="77"/>
      <c r="IY67" s="77"/>
      <c r="IZ67" s="77"/>
      <c r="JA67" s="77"/>
      <c r="JB67" s="77"/>
      <c r="JC67" s="77"/>
      <c r="JD67" s="77"/>
      <c r="JE67" s="77"/>
      <c r="JF67" s="77"/>
      <c r="JG67" s="77"/>
      <c r="JH67" s="77"/>
      <c r="JI67" s="77"/>
      <c r="JJ67" s="77"/>
      <c r="JK67" s="77"/>
      <c r="JL67" s="77"/>
      <c r="JM67" s="77"/>
      <c r="JN67" s="77"/>
      <c r="JO67" s="77"/>
      <c r="JP67" s="77"/>
      <c r="JQ67" s="77"/>
      <c r="JR67" s="77"/>
      <c r="JS67" s="77"/>
    </row>
    <row r="68" spans="1:279" ht="15.75" x14ac:dyDescent="0.25">
      <c r="A68" s="115" t="s">
        <v>312</v>
      </c>
      <c r="B68" s="77">
        <f t="shared" si="40"/>
        <v>594.70000000000005</v>
      </c>
      <c r="C68" s="77">
        <f t="shared" si="41"/>
        <v>594.70000000000005</v>
      </c>
      <c r="D68" s="77">
        <f t="shared" si="42"/>
        <v>594.70000000000005</v>
      </c>
      <c r="E68" s="77">
        <f t="shared" si="43"/>
        <v>0</v>
      </c>
      <c r="F68" s="77">
        <f t="shared" si="44"/>
        <v>0</v>
      </c>
      <c r="G68" s="73">
        <f t="shared" si="0"/>
        <v>0</v>
      </c>
      <c r="H68" s="76"/>
      <c r="I68" s="76"/>
      <c r="J68" s="76"/>
      <c r="K68" s="76"/>
      <c r="L68" s="76"/>
      <c r="M68" s="76"/>
      <c r="N68" s="76"/>
      <c r="O68" s="76"/>
      <c r="P68" s="76"/>
      <c r="Q68" s="76"/>
      <c r="R68" s="76"/>
      <c r="S68" s="74"/>
      <c r="T68" s="76"/>
      <c r="U68" s="76"/>
      <c r="V68" s="76"/>
      <c r="W68" s="74"/>
      <c r="X68" s="76"/>
      <c r="Y68" s="76"/>
      <c r="Z68" s="76"/>
      <c r="AA68" s="74"/>
      <c r="AB68" s="76"/>
      <c r="AC68" s="76"/>
      <c r="AD68" s="76"/>
      <c r="AE68" s="74"/>
      <c r="AF68" s="76"/>
      <c r="AG68" s="76"/>
      <c r="AH68" s="76"/>
      <c r="AI68" s="74"/>
      <c r="AJ68" s="76"/>
      <c r="AK68" s="76"/>
      <c r="AL68" s="76"/>
      <c r="AM68" s="74"/>
      <c r="AN68" s="76"/>
      <c r="AO68" s="76"/>
      <c r="AP68" s="76"/>
      <c r="AQ68" s="76"/>
      <c r="AR68" s="76"/>
      <c r="AS68" s="76"/>
      <c r="AT68" s="76"/>
      <c r="AU68" s="74"/>
      <c r="AV68" s="76"/>
      <c r="AW68" s="76"/>
      <c r="AX68" s="76"/>
      <c r="AY68" s="74"/>
      <c r="AZ68" s="76"/>
      <c r="BA68" s="76"/>
      <c r="BB68" s="76"/>
      <c r="BC68" s="74"/>
      <c r="BD68" s="76"/>
      <c r="BE68" s="76"/>
      <c r="BF68" s="76"/>
      <c r="BG68" s="74"/>
      <c r="BH68" s="74"/>
      <c r="BI68" s="76"/>
      <c r="BJ68" s="76"/>
      <c r="BK68" s="74"/>
      <c r="BL68" s="74"/>
      <c r="BM68" s="76"/>
      <c r="BN68" s="76"/>
      <c r="BO68" s="74"/>
      <c r="BP68" s="74"/>
      <c r="BQ68" s="76"/>
      <c r="BR68" s="76"/>
      <c r="BS68" s="74"/>
      <c r="BT68" s="74"/>
      <c r="BU68" s="76"/>
      <c r="BV68" s="76"/>
      <c r="BW68" s="74"/>
      <c r="BX68" s="76"/>
      <c r="BY68" s="76"/>
      <c r="BZ68" s="76"/>
      <c r="CA68" s="74"/>
      <c r="CB68" s="74"/>
      <c r="CC68" s="76"/>
      <c r="CD68" s="76"/>
      <c r="CE68" s="74"/>
      <c r="CF68" s="76"/>
      <c r="CG68" s="76"/>
      <c r="CH68" s="76"/>
      <c r="CI68" s="74"/>
      <c r="CJ68" s="76"/>
      <c r="CK68" s="76"/>
      <c r="CL68" s="76"/>
      <c r="CM68" s="74"/>
      <c r="CN68" s="76"/>
      <c r="CO68" s="76"/>
      <c r="CP68" s="76"/>
      <c r="CQ68" s="74"/>
      <c r="CR68" s="74"/>
      <c r="CS68" s="76"/>
      <c r="CT68" s="76"/>
      <c r="CU68" s="74"/>
      <c r="CV68" s="74"/>
      <c r="CW68" s="76"/>
      <c r="CX68" s="76"/>
      <c r="CY68" s="74"/>
      <c r="CZ68" s="76"/>
      <c r="DA68" s="76"/>
      <c r="DB68" s="76"/>
      <c r="DC68" s="74"/>
      <c r="DD68" s="76"/>
      <c r="DE68" s="76"/>
      <c r="DF68" s="76"/>
      <c r="DG68" s="74"/>
      <c r="DH68" s="77"/>
      <c r="DI68" s="77"/>
      <c r="DJ68" s="76"/>
      <c r="DK68" s="74"/>
      <c r="DL68" s="76"/>
      <c r="DM68" s="77"/>
      <c r="DN68" s="76"/>
      <c r="DO68" s="74"/>
      <c r="DP68" s="76"/>
      <c r="DQ68" s="77"/>
      <c r="DR68" s="76"/>
      <c r="DS68" s="74"/>
      <c r="DT68" s="76"/>
      <c r="DU68" s="77"/>
      <c r="DV68" s="76"/>
      <c r="DW68" s="74"/>
      <c r="DX68" s="76"/>
      <c r="DY68" s="76"/>
      <c r="DZ68" s="76"/>
      <c r="EA68" s="74"/>
      <c r="EB68" s="76"/>
      <c r="EC68" s="76"/>
      <c r="ED68" s="76"/>
      <c r="EE68" s="74"/>
      <c r="EF68" s="76"/>
      <c r="EG68" s="77"/>
      <c r="EH68" s="76"/>
      <c r="EI68" s="74"/>
      <c r="EJ68" s="76"/>
      <c r="EK68" s="77"/>
      <c r="EL68" s="76"/>
      <c r="EM68" s="74"/>
      <c r="EN68" s="76"/>
      <c r="EO68" s="77"/>
      <c r="EP68" s="76"/>
      <c r="EQ68" s="74"/>
      <c r="ER68" s="77"/>
      <c r="ES68" s="77"/>
      <c r="ET68" s="76"/>
      <c r="EU68" s="74"/>
      <c r="EV68" s="76"/>
      <c r="EW68" s="77"/>
      <c r="EX68" s="76"/>
      <c r="EY68" s="74"/>
      <c r="EZ68" s="76"/>
      <c r="FA68" s="76"/>
      <c r="FB68" s="76"/>
      <c r="FC68" s="76"/>
      <c r="FD68" s="76"/>
      <c r="FE68" s="76"/>
      <c r="FF68" s="76"/>
      <c r="FG68" s="76"/>
      <c r="FH68" s="76"/>
      <c r="FI68" s="76"/>
      <c r="FJ68" s="76"/>
      <c r="FK68" s="76"/>
      <c r="FL68" s="76"/>
      <c r="FM68" s="76"/>
      <c r="FN68" s="76"/>
      <c r="FO68" s="76"/>
      <c r="FP68" s="76"/>
      <c r="FQ68" s="76"/>
      <c r="FR68" s="76"/>
      <c r="FS68" s="76"/>
      <c r="FT68" s="76"/>
      <c r="FU68" s="76"/>
      <c r="FV68" s="76"/>
      <c r="FW68" s="76"/>
      <c r="FX68" s="76"/>
      <c r="FY68" s="76"/>
      <c r="FZ68" s="76"/>
      <c r="GA68" s="76"/>
      <c r="GB68" s="76"/>
      <c r="GC68" s="76"/>
      <c r="GD68" s="76"/>
      <c r="GE68" s="76"/>
      <c r="GF68" s="76"/>
      <c r="GG68" s="76"/>
      <c r="GH68" s="76"/>
      <c r="GI68" s="76"/>
      <c r="GJ68" s="76"/>
      <c r="GK68" s="76"/>
      <c r="GL68" s="76"/>
      <c r="GM68" s="76"/>
      <c r="GN68" s="76"/>
      <c r="GO68" s="76"/>
      <c r="GP68" s="76"/>
      <c r="GQ68" s="76"/>
      <c r="GR68" s="76"/>
      <c r="GS68" s="76"/>
      <c r="GT68" s="76"/>
      <c r="GU68" s="76"/>
      <c r="GV68" s="76"/>
      <c r="GW68" s="76"/>
      <c r="GX68" s="76"/>
      <c r="GY68" s="76"/>
      <c r="GZ68" s="76"/>
      <c r="HA68" s="76"/>
      <c r="HB68" s="76"/>
      <c r="HC68" s="76"/>
      <c r="HD68" s="76"/>
      <c r="HE68" s="76"/>
      <c r="HF68" s="76"/>
      <c r="HG68" s="76"/>
      <c r="HH68" s="76"/>
      <c r="HI68" s="76"/>
      <c r="HJ68" s="76"/>
      <c r="HK68" s="76"/>
      <c r="HL68" s="76"/>
      <c r="HM68" s="76"/>
      <c r="HN68" s="76"/>
      <c r="HO68" s="74"/>
      <c r="HP68" s="76"/>
      <c r="HQ68" s="76"/>
      <c r="HR68" s="76"/>
      <c r="HS68" s="74"/>
      <c r="HT68" s="77">
        <v>594.70000000000005</v>
      </c>
      <c r="HU68" s="77">
        <v>594.70000000000005</v>
      </c>
      <c r="HV68" s="77"/>
      <c r="HW68" s="76"/>
      <c r="HX68" s="77"/>
      <c r="HY68" s="77"/>
      <c r="HZ68" s="77"/>
      <c r="IA68" s="76"/>
      <c r="IB68" s="77"/>
      <c r="IC68" s="77"/>
      <c r="ID68" s="77"/>
      <c r="IE68" s="77"/>
      <c r="IF68" s="77"/>
      <c r="IG68" s="77"/>
      <c r="IH68" s="77"/>
      <c r="II68" s="77"/>
      <c r="IJ68" s="77"/>
      <c r="IK68" s="77"/>
      <c r="IL68" s="77"/>
      <c r="IM68" s="77"/>
      <c r="IN68" s="77"/>
      <c r="IO68" s="77"/>
      <c r="IP68" s="77"/>
      <c r="IQ68" s="77"/>
      <c r="IR68" s="77"/>
      <c r="IS68" s="77"/>
      <c r="IT68" s="77"/>
      <c r="IU68" s="77"/>
      <c r="IV68" s="77"/>
      <c r="IW68" s="77"/>
      <c r="IX68" s="77"/>
      <c r="IY68" s="77"/>
      <c r="IZ68" s="77"/>
      <c r="JA68" s="77"/>
      <c r="JB68" s="77"/>
      <c r="JC68" s="77"/>
      <c r="JD68" s="77"/>
      <c r="JE68" s="77"/>
      <c r="JF68" s="77"/>
      <c r="JG68" s="77"/>
      <c r="JH68" s="77"/>
      <c r="JI68" s="77"/>
      <c r="JJ68" s="77"/>
      <c r="JK68" s="77"/>
      <c r="JL68" s="77"/>
      <c r="JM68" s="77"/>
      <c r="JN68" s="77"/>
      <c r="JO68" s="77"/>
      <c r="JP68" s="77"/>
      <c r="JQ68" s="77"/>
      <c r="JR68" s="77"/>
      <c r="JS68" s="77"/>
    </row>
    <row r="69" spans="1:279" ht="15.75" x14ac:dyDescent="0.25">
      <c r="A69" s="115" t="s">
        <v>311</v>
      </c>
      <c r="B69" s="77">
        <f t="shared" si="40"/>
        <v>956.7</v>
      </c>
      <c r="C69" s="77">
        <f t="shared" si="41"/>
        <v>956.7</v>
      </c>
      <c r="D69" s="77">
        <f t="shared" si="42"/>
        <v>956.7</v>
      </c>
      <c r="E69" s="77">
        <f t="shared" si="43"/>
        <v>0</v>
      </c>
      <c r="F69" s="77">
        <f t="shared" si="44"/>
        <v>0</v>
      </c>
      <c r="G69" s="73">
        <f t="shared" si="0"/>
        <v>0</v>
      </c>
      <c r="H69" s="76"/>
      <c r="I69" s="76"/>
      <c r="J69" s="76"/>
      <c r="K69" s="76"/>
      <c r="L69" s="76"/>
      <c r="M69" s="76"/>
      <c r="N69" s="76"/>
      <c r="O69" s="76"/>
      <c r="P69" s="76"/>
      <c r="Q69" s="76"/>
      <c r="R69" s="76"/>
      <c r="S69" s="74"/>
      <c r="T69" s="76"/>
      <c r="U69" s="76"/>
      <c r="V69" s="76"/>
      <c r="W69" s="74"/>
      <c r="X69" s="76"/>
      <c r="Y69" s="76"/>
      <c r="Z69" s="76"/>
      <c r="AA69" s="74"/>
      <c r="AB69" s="76"/>
      <c r="AC69" s="76"/>
      <c r="AD69" s="76"/>
      <c r="AE69" s="74"/>
      <c r="AF69" s="76"/>
      <c r="AG69" s="76"/>
      <c r="AH69" s="76"/>
      <c r="AI69" s="74"/>
      <c r="AJ69" s="76"/>
      <c r="AK69" s="76"/>
      <c r="AL69" s="76"/>
      <c r="AM69" s="74"/>
      <c r="AN69" s="76"/>
      <c r="AO69" s="76"/>
      <c r="AP69" s="76"/>
      <c r="AQ69" s="76"/>
      <c r="AR69" s="76"/>
      <c r="AS69" s="76"/>
      <c r="AT69" s="76"/>
      <c r="AU69" s="74"/>
      <c r="AV69" s="76"/>
      <c r="AW69" s="76"/>
      <c r="AX69" s="76"/>
      <c r="AY69" s="74"/>
      <c r="AZ69" s="76"/>
      <c r="BA69" s="76"/>
      <c r="BB69" s="76"/>
      <c r="BC69" s="74"/>
      <c r="BD69" s="76"/>
      <c r="BE69" s="76"/>
      <c r="BF69" s="76"/>
      <c r="BG69" s="74"/>
      <c r="BH69" s="74"/>
      <c r="BI69" s="76"/>
      <c r="BJ69" s="76"/>
      <c r="BK69" s="74"/>
      <c r="BL69" s="74"/>
      <c r="BM69" s="76"/>
      <c r="BN69" s="76"/>
      <c r="BO69" s="74"/>
      <c r="BP69" s="74"/>
      <c r="BQ69" s="76"/>
      <c r="BR69" s="76"/>
      <c r="BS69" s="74"/>
      <c r="BT69" s="74"/>
      <c r="BU69" s="76"/>
      <c r="BV69" s="76"/>
      <c r="BW69" s="74"/>
      <c r="BX69" s="76"/>
      <c r="BY69" s="76"/>
      <c r="BZ69" s="76"/>
      <c r="CA69" s="74"/>
      <c r="CB69" s="74"/>
      <c r="CC69" s="76"/>
      <c r="CD69" s="76"/>
      <c r="CE69" s="74"/>
      <c r="CF69" s="76"/>
      <c r="CG69" s="76"/>
      <c r="CH69" s="76"/>
      <c r="CI69" s="74"/>
      <c r="CJ69" s="76"/>
      <c r="CK69" s="76"/>
      <c r="CL69" s="76"/>
      <c r="CM69" s="74"/>
      <c r="CN69" s="76"/>
      <c r="CO69" s="76"/>
      <c r="CP69" s="76"/>
      <c r="CQ69" s="74"/>
      <c r="CR69" s="74"/>
      <c r="CS69" s="76"/>
      <c r="CT69" s="76"/>
      <c r="CU69" s="74"/>
      <c r="CV69" s="74"/>
      <c r="CW69" s="76"/>
      <c r="CX69" s="76"/>
      <c r="CY69" s="74"/>
      <c r="CZ69" s="76"/>
      <c r="DA69" s="76"/>
      <c r="DB69" s="76"/>
      <c r="DC69" s="74"/>
      <c r="DD69" s="76"/>
      <c r="DE69" s="76"/>
      <c r="DF69" s="76"/>
      <c r="DG69" s="74"/>
      <c r="DH69" s="77"/>
      <c r="DI69" s="77"/>
      <c r="DJ69" s="76"/>
      <c r="DK69" s="74"/>
      <c r="DL69" s="76"/>
      <c r="DM69" s="77"/>
      <c r="DN69" s="76"/>
      <c r="DO69" s="74"/>
      <c r="DP69" s="76"/>
      <c r="DQ69" s="77"/>
      <c r="DR69" s="76"/>
      <c r="DS69" s="74"/>
      <c r="DT69" s="76"/>
      <c r="DU69" s="77"/>
      <c r="DV69" s="76"/>
      <c r="DW69" s="74"/>
      <c r="DX69" s="76"/>
      <c r="DY69" s="76"/>
      <c r="DZ69" s="76"/>
      <c r="EA69" s="74"/>
      <c r="EB69" s="76"/>
      <c r="EC69" s="76"/>
      <c r="ED69" s="76"/>
      <c r="EE69" s="74"/>
      <c r="EF69" s="76"/>
      <c r="EG69" s="77"/>
      <c r="EH69" s="76"/>
      <c r="EI69" s="74"/>
      <c r="EJ69" s="76"/>
      <c r="EK69" s="77"/>
      <c r="EL69" s="76"/>
      <c r="EM69" s="74"/>
      <c r="EN69" s="76"/>
      <c r="EO69" s="77"/>
      <c r="EP69" s="76"/>
      <c r="EQ69" s="74"/>
      <c r="ER69" s="77"/>
      <c r="ES69" s="77"/>
      <c r="ET69" s="76"/>
      <c r="EU69" s="74"/>
      <c r="EV69" s="76"/>
      <c r="EW69" s="77"/>
      <c r="EX69" s="76"/>
      <c r="EY69" s="74"/>
      <c r="EZ69" s="76"/>
      <c r="FA69" s="76"/>
      <c r="FB69" s="76"/>
      <c r="FC69" s="76"/>
      <c r="FD69" s="76"/>
      <c r="FE69" s="76"/>
      <c r="FF69" s="76"/>
      <c r="FG69" s="76"/>
      <c r="FH69" s="76"/>
      <c r="FI69" s="76"/>
      <c r="FJ69" s="76"/>
      <c r="FK69" s="76"/>
      <c r="FL69" s="76"/>
      <c r="FM69" s="76"/>
      <c r="FN69" s="76"/>
      <c r="FO69" s="76"/>
      <c r="FP69" s="76"/>
      <c r="FQ69" s="76"/>
      <c r="FR69" s="76"/>
      <c r="FS69" s="76"/>
      <c r="FT69" s="76"/>
      <c r="FU69" s="76"/>
      <c r="FV69" s="76"/>
      <c r="FW69" s="76"/>
      <c r="FX69" s="76"/>
      <c r="FY69" s="76"/>
      <c r="FZ69" s="76"/>
      <c r="GA69" s="76"/>
      <c r="GB69" s="76"/>
      <c r="GC69" s="76"/>
      <c r="GD69" s="76"/>
      <c r="GE69" s="76"/>
      <c r="GF69" s="76"/>
      <c r="GG69" s="76"/>
      <c r="GH69" s="76"/>
      <c r="GI69" s="76"/>
      <c r="GJ69" s="76"/>
      <c r="GK69" s="76"/>
      <c r="GL69" s="76"/>
      <c r="GM69" s="76"/>
      <c r="GN69" s="76"/>
      <c r="GO69" s="76"/>
      <c r="GP69" s="76"/>
      <c r="GQ69" s="76"/>
      <c r="GR69" s="76"/>
      <c r="GS69" s="76"/>
      <c r="GT69" s="76"/>
      <c r="GU69" s="76"/>
      <c r="GV69" s="76"/>
      <c r="GW69" s="76"/>
      <c r="GX69" s="76"/>
      <c r="GY69" s="76"/>
      <c r="GZ69" s="76"/>
      <c r="HA69" s="76"/>
      <c r="HB69" s="76"/>
      <c r="HC69" s="76"/>
      <c r="HD69" s="76"/>
      <c r="HE69" s="76"/>
      <c r="HF69" s="76"/>
      <c r="HG69" s="76"/>
      <c r="HH69" s="76"/>
      <c r="HI69" s="76"/>
      <c r="HJ69" s="76"/>
      <c r="HK69" s="76"/>
      <c r="HL69" s="76"/>
      <c r="HM69" s="76"/>
      <c r="HN69" s="76"/>
      <c r="HO69" s="74"/>
      <c r="HP69" s="76"/>
      <c r="HQ69" s="76"/>
      <c r="HR69" s="76"/>
      <c r="HS69" s="74"/>
      <c r="HT69" s="77">
        <v>956.7</v>
      </c>
      <c r="HU69" s="77">
        <v>956.7</v>
      </c>
      <c r="HV69" s="77"/>
      <c r="HW69" s="76"/>
      <c r="HX69" s="77"/>
      <c r="HY69" s="77"/>
      <c r="HZ69" s="77"/>
      <c r="IA69" s="76"/>
      <c r="IB69" s="77"/>
      <c r="IC69" s="77"/>
      <c r="ID69" s="77"/>
      <c r="IE69" s="77"/>
      <c r="IF69" s="77"/>
      <c r="IG69" s="77"/>
      <c r="IH69" s="77"/>
      <c r="II69" s="77"/>
      <c r="IJ69" s="77"/>
      <c r="IK69" s="77"/>
      <c r="IL69" s="77"/>
      <c r="IM69" s="77"/>
      <c r="IN69" s="77"/>
      <c r="IO69" s="77"/>
      <c r="IP69" s="77"/>
      <c r="IQ69" s="77"/>
      <c r="IR69" s="77"/>
      <c r="IS69" s="77"/>
      <c r="IT69" s="77"/>
      <c r="IU69" s="77"/>
      <c r="IV69" s="77"/>
      <c r="IW69" s="77"/>
      <c r="IX69" s="77"/>
      <c r="IY69" s="77"/>
      <c r="IZ69" s="77"/>
      <c r="JA69" s="77"/>
      <c r="JB69" s="77"/>
      <c r="JC69" s="77"/>
      <c r="JD69" s="77"/>
      <c r="JE69" s="77"/>
      <c r="JF69" s="77"/>
      <c r="JG69" s="77"/>
      <c r="JH69" s="77"/>
      <c r="JI69" s="77"/>
      <c r="JJ69" s="77"/>
      <c r="JK69" s="77"/>
      <c r="JL69" s="77"/>
      <c r="JM69" s="77"/>
      <c r="JN69" s="77"/>
      <c r="JO69" s="77"/>
      <c r="JP69" s="77"/>
      <c r="JQ69" s="77"/>
      <c r="JR69" s="77"/>
      <c r="JS69" s="77"/>
    </row>
    <row r="70" spans="1:279" ht="15.75" x14ac:dyDescent="0.25">
      <c r="A70" s="115" t="s">
        <v>145</v>
      </c>
      <c r="B70" s="77">
        <f t="shared" si="40"/>
        <v>1300.2</v>
      </c>
      <c r="C70" s="77">
        <f t="shared" si="41"/>
        <v>1544.2</v>
      </c>
      <c r="D70" s="77">
        <f t="shared" si="42"/>
        <v>1544.2</v>
      </c>
      <c r="E70" s="77">
        <f t="shared" si="43"/>
        <v>0</v>
      </c>
      <c r="F70" s="77">
        <f t="shared" si="44"/>
        <v>0</v>
      </c>
      <c r="G70" s="73">
        <f t="shared" si="0"/>
        <v>0</v>
      </c>
      <c r="H70" s="76"/>
      <c r="I70" s="76"/>
      <c r="J70" s="76"/>
      <c r="K70" s="76"/>
      <c r="L70" s="76"/>
      <c r="M70" s="76"/>
      <c r="N70" s="76"/>
      <c r="O70" s="76"/>
      <c r="P70" s="76"/>
      <c r="Q70" s="76"/>
      <c r="R70" s="76"/>
      <c r="S70" s="74"/>
      <c r="T70" s="76"/>
      <c r="U70" s="76"/>
      <c r="V70" s="76"/>
      <c r="W70" s="74"/>
      <c r="X70" s="76"/>
      <c r="Y70" s="76"/>
      <c r="Z70" s="76"/>
      <c r="AA70" s="74"/>
      <c r="AB70" s="76"/>
      <c r="AC70" s="76"/>
      <c r="AD70" s="76"/>
      <c r="AE70" s="74"/>
      <c r="AF70" s="76"/>
      <c r="AG70" s="76"/>
      <c r="AH70" s="76"/>
      <c r="AI70" s="74"/>
      <c r="AJ70" s="76"/>
      <c r="AK70" s="76"/>
      <c r="AL70" s="76"/>
      <c r="AM70" s="74"/>
      <c r="AN70" s="76"/>
      <c r="AO70" s="76"/>
      <c r="AP70" s="76"/>
      <c r="AQ70" s="76"/>
      <c r="AR70" s="76"/>
      <c r="AS70" s="76"/>
      <c r="AT70" s="76"/>
      <c r="AU70" s="74"/>
      <c r="AV70" s="76"/>
      <c r="AW70" s="76"/>
      <c r="AX70" s="76"/>
      <c r="AY70" s="74"/>
      <c r="AZ70" s="76"/>
      <c r="BA70" s="76"/>
      <c r="BB70" s="76"/>
      <c r="BC70" s="74"/>
      <c r="BD70" s="76"/>
      <c r="BE70" s="76"/>
      <c r="BF70" s="76"/>
      <c r="BG70" s="74"/>
      <c r="BH70" s="74"/>
      <c r="BI70" s="76"/>
      <c r="BJ70" s="76"/>
      <c r="BK70" s="74"/>
      <c r="BL70" s="74"/>
      <c r="BM70" s="76"/>
      <c r="BN70" s="76"/>
      <c r="BO70" s="74"/>
      <c r="BP70" s="74"/>
      <c r="BQ70" s="76"/>
      <c r="BR70" s="76"/>
      <c r="BS70" s="74"/>
      <c r="BT70" s="74"/>
      <c r="BU70" s="76"/>
      <c r="BV70" s="76"/>
      <c r="BW70" s="74"/>
      <c r="BX70" s="76"/>
      <c r="BY70" s="76"/>
      <c r="BZ70" s="76"/>
      <c r="CA70" s="74"/>
      <c r="CB70" s="74"/>
      <c r="CC70" s="76"/>
      <c r="CD70" s="76"/>
      <c r="CE70" s="74"/>
      <c r="CF70" s="76"/>
      <c r="CG70" s="76"/>
      <c r="CH70" s="76"/>
      <c r="CI70" s="74"/>
      <c r="CJ70" s="76"/>
      <c r="CK70" s="76"/>
      <c r="CL70" s="76"/>
      <c r="CM70" s="74"/>
      <c r="CN70" s="76"/>
      <c r="CO70" s="76"/>
      <c r="CP70" s="76"/>
      <c r="CQ70" s="74"/>
      <c r="CR70" s="74"/>
      <c r="CS70" s="76"/>
      <c r="CT70" s="76"/>
      <c r="CU70" s="74"/>
      <c r="CV70" s="74"/>
      <c r="CW70" s="76"/>
      <c r="CX70" s="76"/>
      <c r="CY70" s="74"/>
      <c r="CZ70" s="76"/>
      <c r="DA70" s="76"/>
      <c r="DB70" s="76"/>
      <c r="DC70" s="74"/>
      <c r="DD70" s="76"/>
      <c r="DE70" s="76"/>
      <c r="DF70" s="76"/>
      <c r="DG70" s="74"/>
      <c r="DH70" s="77"/>
      <c r="DI70" s="77"/>
      <c r="DJ70" s="77"/>
      <c r="DK70" s="74"/>
      <c r="DL70" s="76"/>
      <c r="DM70" s="77"/>
      <c r="DN70" s="77"/>
      <c r="DO70" s="74"/>
      <c r="DP70" s="76"/>
      <c r="DQ70" s="77"/>
      <c r="DR70" s="77"/>
      <c r="DS70" s="74"/>
      <c r="DT70" s="76"/>
      <c r="DU70" s="77"/>
      <c r="DV70" s="77"/>
      <c r="DW70" s="74"/>
      <c r="DX70" s="77"/>
      <c r="DY70" s="77"/>
      <c r="DZ70" s="77"/>
      <c r="EA70" s="74"/>
      <c r="EB70" s="77"/>
      <c r="EC70" s="77"/>
      <c r="ED70" s="77"/>
      <c r="EE70" s="74"/>
      <c r="EF70" s="76"/>
      <c r="EG70" s="77"/>
      <c r="EH70" s="77"/>
      <c r="EI70" s="74"/>
      <c r="EJ70" s="76"/>
      <c r="EK70" s="77"/>
      <c r="EL70" s="77"/>
      <c r="EM70" s="74"/>
      <c r="EN70" s="76"/>
      <c r="EO70" s="77"/>
      <c r="EP70" s="77"/>
      <c r="EQ70" s="74"/>
      <c r="ER70" s="77"/>
      <c r="ES70" s="77"/>
      <c r="ET70" s="77"/>
      <c r="EU70" s="74"/>
      <c r="EV70" s="76"/>
      <c r="EW70" s="77"/>
      <c r="EX70" s="77"/>
      <c r="EY70" s="74"/>
      <c r="EZ70" s="76"/>
      <c r="FA70" s="76"/>
      <c r="FB70" s="76"/>
      <c r="FC70" s="76"/>
      <c r="FD70" s="76"/>
      <c r="FE70" s="76"/>
      <c r="FF70" s="76"/>
      <c r="FG70" s="76"/>
      <c r="FH70" s="76"/>
      <c r="FI70" s="76"/>
      <c r="FJ70" s="76"/>
      <c r="FK70" s="76"/>
      <c r="FL70" s="76"/>
      <c r="FM70" s="76"/>
      <c r="FN70" s="76"/>
      <c r="FO70" s="76"/>
      <c r="FP70" s="76"/>
      <c r="FQ70" s="76"/>
      <c r="FR70" s="76"/>
      <c r="FS70" s="76"/>
      <c r="FT70" s="76"/>
      <c r="FU70" s="76"/>
      <c r="FV70" s="76"/>
      <c r="FW70" s="76"/>
      <c r="FX70" s="76"/>
      <c r="FY70" s="76"/>
      <c r="FZ70" s="76"/>
      <c r="GA70" s="76"/>
      <c r="GB70" s="76"/>
      <c r="GC70" s="76"/>
      <c r="GD70" s="76"/>
      <c r="GE70" s="76"/>
      <c r="GF70" s="76"/>
      <c r="GG70" s="76"/>
      <c r="GH70" s="76"/>
      <c r="GI70" s="76"/>
      <c r="GJ70" s="76"/>
      <c r="GK70" s="76"/>
      <c r="GL70" s="76"/>
      <c r="GM70" s="76"/>
      <c r="GN70" s="76"/>
      <c r="GO70" s="76"/>
      <c r="GP70" s="76"/>
      <c r="GQ70" s="76"/>
      <c r="GR70" s="76"/>
      <c r="GS70" s="76"/>
      <c r="GT70" s="76"/>
      <c r="GU70" s="76"/>
      <c r="GV70" s="76"/>
      <c r="GW70" s="76"/>
      <c r="GX70" s="76"/>
      <c r="GY70" s="76"/>
      <c r="GZ70" s="76"/>
      <c r="HA70" s="76"/>
      <c r="HB70" s="76"/>
      <c r="HC70" s="76"/>
      <c r="HD70" s="76"/>
      <c r="HE70" s="76"/>
      <c r="HF70" s="76"/>
      <c r="HG70" s="76"/>
      <c r="HH70" s="76"/>
      <c r="HI70" s="76"/>
      <c r="HJ70" s="76"/>
      <c r="HK70" s="76"/>
      <c r="HL70" s="76"/>
      <c r="HM70" s="76"/>
      <c r="HN70" s="76"/>
      <c r="HO70" s="74"/>
      <c r="HP70" s="77"/>
      <c r="HQ70" s="77"/>
      <c r="HR70" s="77"/>
      <c r="HS70" s="74"/>
      <c r="HT70" s="77">
        <v>1300.2</v>
      </c>
      <c r="HU70" s="77">
        <v>1300.2</v>
      </c>
      <c r="HV70" s="76"/>
      <c r="HW70" s="76"/>
      <c r="HX70" s="77"/>
      <c r="HY70" s="77">
        <v>244</v>
      </c>
      <c r="HZ70" s="76">
        <v>0</v>
      </c>
      <c r="IA70" s="76"/>
      <c r="IB70" s="77"/>
      <c r="IC70" s="77"/>
      <c r="ID70" s="76">
        <v>0</v>
      </c>
      <c r="IE70" s="77"/>
      <c r="IF70" s="77"/>
      <c r="IG70" s="77"/>
      <c r="IH70" s="76"/>
      <c r="II70" s="77"/>
      <c r="IJ70" s="77"/>
      <c r="IK70" s="77"/>
      <c r="IL70" s="76"/>
      <c r="IM70" s="77"/>
      <c r="IN70" s="77"/>
      <c r="IO70" s="77"/>
      <c r="IP70" s="76"/>
      <c r="IQ70" s="77"/>
      <c r="IR70" s="77"/>
      <c r="IS70" s="77"/>
      <c r="IT70" s="76"/>
      <c r="IU70" s="77"/>
      <c r="IV70" s="77"/>
      <c r="IW70" s="77"/>
      <c r="IX70" s="76"/>
      <c r="IY70" s="77"/>
      <c r="IZ70" s="77"/>
      <c r="JA70" s="77"/>
      <c r="JB70" s="76">
        <v>0</v>
      </c>
      <c r="JC70" s="77"/>
      <c r="JD70" s="77"/>
      <c r="JE70" s="77"/>
      <c r="JF70" s="76"/>
      <c r="JG70" s="77"/>
      <c r="JH70" s="77"/>
      <c r="JI70" s="77"/>
      <c r="JJ70" s="76">
        <v>0</v>
      </c>
      <c r="JK70" s="77"/>
      <c r="JL70" s="77"/>
      <c r="JM70" s="77"/>
      <c r="JN70" s="76">
        <v>0</v>
      </c>
      <c r="JO70" s="77"/>
      <c r="JP70" s="77"/>
      <c r="JQ70" s="77"/>
      <c r="JR70" s="76"/>
      <c r="JS70" s="77"/>
    </row>
    <row r="71" spans="1:279" s="5" customFormat="1" ht="31.5" x14ac:dyDescent="0.25">
      <c r="A71" s="114" t="s">
        <v>151</v>
      </c>
      <c r="B71" s="76">
        <f t="shared" si="40"/>
        <v>75418.419070000004</v>
      </c>
      <c r="C71" s="76">
        <f t="shared" si="41"/>
        <v>157524.71907000002</v>
      </c>
      <c r="D71" s="76">
        <f t="shared" si="42"/>
        <v>157524.71907000002</v>
      </c>
      <c r="E71" s="76">
        <f t="shared" si="43"/>
        <v>0</v>
      </c>
      <c r="F71" s="76">
        <f t="shared" si="44"/>
        <v>17322.55948</v>
      </c>
      <c r="G71" s="72">
        <f t="shared" si="0"/>
        <v>10.99672456632174</v>
      </c>
      <c r="H71" s="72">
        <f t="shared" ref="H71" si="202">H72+H73+H76</f>
        <v>0</v>
      </c>
      <c r="I71" s="72">
        <f t="shared" ref="I71:N71" si="203">I72+I73+I76</f>
        <v>0</v>
      </c>
      <c r="J71" s="72">
        <f t="shared" si="203"/>
        <v>0</v>
      </c>
      <c r="K71" s="72">
        <f t="shared" si="203"/>
        <v>0</v>
      </c>
      <c r="L71" s="72">
        <f t="shared" ref="L71" si="204">L72+L73+L76</f>
        <v>1614</v>
      </c>
      <c r="M71" s="72">
        <f t="shared" si="203"/>
        <v>1614</v>
      </c>
      <c r="N71" s="72">
        <f t="shared" si="203"/>
        <v>272.86740000000003</v>
      </c>
      <c r="O71" s="71">
        <f>N71/M71*100</f>
        <v>16.906282527881043</v>
      </c>
      <c r="P71" s="72">
        <f>P72+P73+P76</f>
        <v>2040</v>
      </c>
      <c r="Q71" s="72">
        <f>Q72+Q73+Q76</f>
        <v>2040</v>
      </c>
      <c r="R71" s="72">
        <f>R72+R73+R76</f>
        <v>81.680600000000013</v>
      </c>
      <c r="S71" s="71">
        <f>R71/Q71*100</f>
        <v>4.0039509803921574</v>
      </c>
      <c r="T71" s="72">
        <f>T72+T73+T76</f>
        <v>5704</v>
      </c>
      <c r="U71" s="72">
        <f>U72+U73+U76</f>
        <v>5704</v>
      </c>
      <c r="V71" s="72">
        <f>V72+V73+V76</f>
        <v>461.06435999999997</v>
      </c>
      <c r="W71" s="71">
        <f>V71/U71*100</f>
        <v>8.0831760168302935</v>
      </c>
      <c r="X71" s="72">
        <f>X72+X73+X76</f>
        <v>4389</v>
      </c>
      <c r="Y71" s="72">
        <f>Y72+Y73+Y76</f>
        <v>4389</v>
      </c>
      <c r="Z71" s="72">
        <f>Z72+Z73+Z76</f>
        <v>0</v>
      </c>
      <c r="AA71" s="71">
        <f>Z71/Y71*100</f>
        <v>0</v>
      </c>
      <c r="AB71" s="72">
        <f>AB72+AB73+AB76</f>
        <v>0</v>
      </c>
      <c r="AC71" s="72">
        <f>AC72+AC73+AC76</f>
        <v>0</v>
      </c>
      <c r="AD71" s="72">
        <f>AD72+AD73+AD76</f>
        <v>0</v>
      </c>
      <c r="AE71" s="71"/>
      <c r="AF71" s="72">
        <f>AF72+AF73+AF76</f>
        <v>17845.900000000001</v>
      </c>
      <c r="AG71" s="72">
        <f>AG72+AG73+AG76</f>
        <v>17845.900000000001</v>
      </c>
      <c r="AH71" s="72">
        <f>AH72+AH73+AH76</f>
        <v>2580.4606800000001</v>
      </c>
      <c r="AI71" s="71">
        <f>AH71/AG71*100</f>
        <v>14.459683624810179</v>
      </c>
      <c r="AJ71" s="72">
        <f>AJ72+AJ73+AJ76</f>
        <v>800</v>
      </c>
      <c r="AK71" s="72">
        <f>AK72+AK73+AK76</f>
        <v>800</v>
      </c>
      <c r="AL71" s="72">
        <f>AL72+AL73+AL76</f>
        <v>0</v>
      </c>
      <c r="AM71" s="71">
        <f>AL71/AK71*100</f>
        <v>0</v>
      </c>
      <c r="AN71" s="72">
        <f t="shared" ref="AN71" si="205">AN72+AN73+AN76</f>
        <v>0</v>
      </c>
      <c r="AO71" s="72">
        <f t="shared" ref="AO71:AQ71" si="206">AO72+AO73+AO76</f>
        <v>0</v>
      </c>
      <c r="AP71" s="72">
        <f t="shared" si="206"/>
        <v>0</v>
      </c>
      <c r="AQ71" s="72">
        <f t="shared" si="206"/>
        <v>0</v>
      </c>
      <c r="AR71" s="72">
        <f>AR72+AR73+AR76</f>
        <v>500</v>
      </c>
      <c r="AS71" s="72">
        <f>AS72+AS73+AS76</f>
        <v>500</v>
      </c>
      <c r="AT71" s="72">
        <f>AT72+AT73+AT76</f>
        <v>0</v>
      </c>
      <c r="AU71" s="71">
        <f>AT71/AS71*100</f>
        <v>0</v>
      </c>
      <c r="AV71" s="72"/>
      <c r="AW71" s="72">
        <f>AW72+AW73+AW76</f>
        <v>0</v>
      </c>
      <c r="AX71" s="72">
        <f>AX72+AX73+AX76</f>
        <v>0</v>
      </c>
      <c r="AY71" s="71"/>
      <c r="AZ71" s="72"/>
      <c r="BA71" s="72"/>
      <c r="BB71" s="72"/>
      <c r="BC71" s="71"/>
      <c r="BD71" s="72">
        <f>BD72+BD73+BD76</f>
        <v>3601.3</v>
      </c>
      <c r="BE71" s="72">
        <f>BE72+BE73+BE76</f>
        <v>3601.3</v>
      </c>
      <c r="BF71" s="72">
        <f>BF72+BF73+BF76</f>
        <v>1000.21666</v>
      </c>
      <c r="BG71" s="71">
        <f>BF71/BE71*100</f>
        <v>27.77376669536001</v>
      </c>
      <c r="BH71" s="71"/>
      <c r="BI71" s="72">
        <f>BI72+BI73+BI76</f>
        <v>0</v>
      </c>
      <c r="BJ71" s="72">
        <f>BJ72+BJ73+BJ76</f>
        <v>0</v>
      </c>
      <c r="BK71" s="71"/>
      <c r="BL71" s="71"/>
      <c r="BM71" s="72">
        <f>BM72+BM73+BM76</f>
        <v>0</v>
      </c>
      <c r="BN71" s="72">
        <f>BN72+BN73+BN76</f>
        <v>0</v>
      </c>
      <c r="BO71" s="71"/>
      <c r="BP71" s="71"/>
      <c r="BQ71" s="72">
        <f>BQ72+BQ73+BQ76</f>
        <v>0</v>
      </c>
      <c r="BR71" s="72">
        <f>BR72+BR73+BR76</f>
        <v>0</v>
      </c>
      <c r="BS71" s="71"/>
      <c r="BT71" s="71"/>
      <c r="BU71" s="72">
        <f>BU72+BU73+BU76</f>
        <v>0</v>
      </c>
      <c r="BV71" s="72">
        <f>BV72+BV73+BV76</f>
        <v>0</v>
      </c>
      <c r="BW71" s="71"/>
      <c r="BX71" s="72">
        <f>BX72+BX73+BX76</f>
        <v>634.4</v>
      </c>
      <c r="BY71" s="72">
        <f>BY72+BY73+BY76</f>
        <v>634.4</v>
      </c>
      <c r="BZ71" s="72">
        <f>BZ72+BZ73+BZ76</f>
        <v>158.59998000000002</v>
      </c>
      <c r="CA71" s="71">
        <f>BZ71/BY71*100</f>
        <v>24.999996847414884</v>
      </c>
      <c r="CB71" s="71"/>
      <c r="CC71" s="72"/>
      <c r="CD71" s="72"/>
      <c r="CE71" s="71"/>
      <c r="CF71" s="72">
        <f>CF72+CF73+CF76</f>
        <v>1000</v>
      </c>
      <c r="CG71" s="72">
        <f>CG72+CG73+CG76</f>
        <v>500</v>
      </c>
      <c r="CH71" s="72">
        <f>CH72+CH73+CH76</f>
        <v>250</v>
      </c>
      <c r="CI71" s="71">
        <f t="shared" si="60"/>
        <v>50</v>
      </c>
      <c r="CJ71" s="72">
        <f>CJ72+CJ73+CJ76</f>
        <v>0</v>
      </c>
      <c r="CK71" s="72">
        <f>CK72+CK73+CK76</f>
        <v>0</v>
      </c>
      <c r="CL71" s="72">
        <f>CL72+CL73+CL76</f>
        <v>0</v>
      </c>
      <c r="CM71" s="71"/>
      <c r="CN71" s="72">
        <f>CN72+CN73+CN76</f>
        <v>0</v>
      </c>
      <c r="CO71" s="72">
        <f>CO72+CO73+CO76</f>
        <v>0</v>
      </c>
      <c r="CP71" s="72">
        <f>CP72+CP73+CP76</f>
        <v>0</v>
      </c>
      <c r="CQ71" s="71"/>
      <c r="CR71" s="71"/>
      <c r="CS71" s="72">
        <f>CS72+CS73+CS76</f>
        <v>0</v>
      </c>
      <c r="CT71" s="72">
        <f>CT72+CT73+CT76</f>
        <v>0</v>
      </c>
      <c r="CU71" s="71"/>
      <c r="CV71" s="71"/>
      <c r="CW71" s="72">
        <f>CW72+CW73+CW76</f>
        <v>0</v>
      </c>
      <c r="CX71" s="72">
        <f>CX72+CX73+CX76</f>
        <v>0</v>
      </c>
      <c r="CY71" s="71"/>
      <c r="CZ71" s="72">
        <f>CZ72+CZ73+CZ76</f>
        <v>1000</v>
      </c>
      <c r="DA71" s="72">
        <f>DA72+DA73+DA76</f>
        <v>1000</v>
      </c>
      <c r="DB71" s="72">
        <f>DB72+DB73+DB76</f>
        <v>0</v>
      </c>
      <c r="DC71" s="71">
        <f>DB71/DA71*100</f>
        <v>0</v>
      </c>
      <c r="DD71" s="72">
        <f>DD72+DD73+DD76</f>
        <v>16889.5</v>
      </c>
      <c r="DE71" s="72">
        <f>DE72+DE73+DE76</f>
        <v>0</v>
      </c>
      <c r="DF71" s="72">
        <f>DF72+DF73+DF76</f>
        <v>0</v>
      </c>
      <c r="DG71" s="71"/>
      <c r="DH71" s="72">
        <f>DH72+DH73+DH76</f>
        <v>5000</v>
      </c>
      <c r="DI71" s="72">
        <f>DI72+DI73+DI76</f>
        <v>5000</v>
      </c>
      <c r="DJ71" s="72">
        <f>DJ72+DJ73+DJ76</f>
        <v>0</v>
      </c>
      <c r="DK71" s="71"/>
      <c r="DL71" s="72"/>
      <c r="DM71" s="72">
        <f>DM72+DM73+DM76</f>
        <v>0</v>
      </c>
      <c r="DN71" s="72">
        <f>DN72+DN73+DN76</f>
        <v>0</v>
      </c>
      <c r="DO71" s="71"/>
      <c r="DP71" s="72"/>
      <c r="DQ71" s="72">
        <f>DQ72+DQ73+DQ76</f>
        <v>0</v>
      </c>
      <c r="DR71" s="72">
        <f>DR72+DR73+DR76</f>
        <v>0</v>
      </c>
      <c r="DS71" s="71"/>
      <c r="DT71" s="72"/>
      <c r="DU71" s="72">
        <f>DU72+DU73+DU76</f>
        <v>0</v>
      </c>
      <c r="DV71" s="72">
        <f>DV72+DV73+DV76</f>
        <v>0</v>
      </c>
      <c r="DW71" s="71"/>
      <c r="DX71" s="72">
        <f>DX72+DX73+DX76</f>
        <v>1071.9000000000001</v>
      </c>
      <c r="DY71" s="72">
        <f>DY72+DY73+DY76</f>
        <v>1071.9000000000001</v>
      </c>
      <c r="DZ71" s="72">
        <f>DZ72+DZ73+DZ76</f>
        <v>153.69273000000001</v>
      </c>
      <c r="EA71" s="71">
        <f t="shared" ref="EA71:EA72" si="207">DZ71/DY71*100</f>
        <v>14.338345927791771</v>
      </c>
      <c r="EB71" s="72"/>
      <c r="EC71" s="72"/>
      <c r="ED71" s="72"/>
      <c r="EE71" s="71"/>
      <c r="EF71" s="72"/>
      <c r="EG71" s="72">
        <f>EG72+EG73+EG76</f>
        <v>0</v>
      </c>
      <c r="EH71" s="72">
        <f>EH72+EH73+EH76</f>
        <v>0</v>
      </c>
      <c r="EI71" s="71"/>
      <c r="EJ71" s="72"/>
      <c r="EK71" s="72">
        <f>EK72+EK73+EK76</f>
        <v>0</v>
      </c>
      <c r="EL71" s="72">
        <f>EL72+EL73+EL76</f>
        <v>0</v>
      </c>
      <c r="EM71" s="71"/>
      <c r="EN71" s="72"/>
      <c r="EO71" s="72">
        <f>EO72+EO73+EO76</f>
        <v>0</v>
      </c>
      <c r="EP71" s="72">
        <f>EP72+EP73+EP76</f>
        <v>0</v>
      </c>
      <c r="EQ71" s="71"/>
      <c r="ER71" s="72">
        <f>ER72+ER73+ER76</f>
        <v>2031.1</v>
      </c>
      <c r="ES71" s="72">
        <f>ES72+ES73+ES76</f>
        <v>2031.1</v>
      </c>
      <c r="ET71" s="72">
        <f>ET72+ET73+ET76</f>
        <v>438.51600000000002</v>
      </c>
      <c r="EU71" s="71">
        <f t="shared" si="125"/>
        <v>21.590074343951553</v>
      </c>
      <c r="EV71" s="72"/>
      <c r="EW71" s="72">
        <f>EW72+EW73+EW76</f>
        <v>0</v>
      </c>
      <c r="EX71" s="72">
        <f>EX72+EX73+EX76</f>
        <v>0</v>
      </c>
      <c r="EY71" s="71"/>
      <c r="EZ71" s="72">
        <f t="shared" ref="EZ71:FB71" si="208">EZ72+EZ73+EZ76</f>
        <v>9478.9</v>
      </c>
      <c r="FA71" s="72">
        <f t="shared" si="208"/>
        <v>9478.9</v>
      </c>
      <c r="FB71" s="72">
        <f t="shared" si="208"/>
        <v>1713.9185299999999</v>
      </c>
      <c r="FC71" s="71">
        <f>FB71/FA71*100</f>
        <v>18.081407441791768</v>
      </c>
      <c r="FD71" s="72">
        <f t="shared" ref="FD71:FF71" si="209">FD72+FD73+FD76</f>
        <v>1300</v>
      </c>
      <c r="FE71" s="72">
        <f t="shared" si="209"/>
        <v>1300</v>
      </c>
      <c r="FF71" s="72">
        <f t="shared" si="209"/>
        <v>92.94</v>
      </c>
      <c r="FG71" s="71">
        <f>FF71/FE71*100</f>
        <v>7.1492307692307691</v>
      </c>
      <c r="FH71" s="72"/>
      <c r="FI71" s="72"/>
      <c r="FJ71" s="72"/>
      <c r="FK71" s="71"/>
      <c r="FL71" s="72"/>
      <c r="FM71" s="72">
        <f t="shared" ref="FM71:FN71" si="210">FM72+FM73+FM76</f>
        <v>0</v>
      </c>
      <c r="FN71" s="72">
        <f t="shared" si="210"/>
        <v>0</v>
      </c>
      <c r="FO71" s="71"/>
      <c r="FP71" s="72">
        <f t="shared" ref="FP71" si="211">FP72+FP73+FP76</f>
        <v>417.6</v>
      </c>
      <c r="FQ71" s="72">
        <f t="shared" ref="FQ71:FR71" si="212">FQ72+FQ73+FQ76</f>
        <v>417.6</v>
      </c>
      <c r="FR71" s="72">
        <f t="shared" si="212"/>
        <v>26.1</v>
      </c>
      <c r="FS71" s="71">
        <f>FR71/FQ71*100</f>
        <v>6.25</v>
      </c>
      <c r="FT71" s="72"/>
      <c r="FU71" s="72">
        <f t="shared" ref="FU71:FV71" si="213">FU72+FU73+FU76</f>
        <v>0</v>
      </c>
      <c r="FV71" s="72">
        <f t="shared" si="213"/>
        <v>0</v>
      </c>
      <c r="FW71" s="71"/>
      <c r="FX71" s="72"/>
      <c r="FY71" s="72">
        <f t="shared" ref="FY71:FZ71" si="214">FY72+FY73+FY76</f>
        <v>0</v>
      </c>
      <c r="FZ71" s="72">
        <f t="shared" si="214"/>
        <v>0</v>
      </c>
      <c r="GA71" s="71"/>
      <c r="GB71" s="72"/>
      <c r="GC71" s="72">
        <f t="shared" ref="GC71:GD71" si="215">GC72+GC73+GC76</f>
        <v>0</v>
      </c>
      <c r="GD71" s="72">
        <f t="shared" si="215"/>
        <v>0</v>
      </c>
      <c r="GE71" s="71"/>
      <c r="GF71" s="72"/>
      <c r="GG71" s="72">
        <f t="shared" ref="GG71:GH71" si="216">GG72+GG73+GG76</f>
        <v>0</v>
      </c>
      <c r="GH71" s="72">
        <f t="shared" si="216"/>
        <v>0</v>
      </c>
      <c r="GI71" s="71"/>
      <c r="GJ71" s="72"/>
      <c r="GK71" s="72">
        <f t="shared" ref="GK71:GL71" si="217">GK72+GK73+GK76</f>
        <v>0</v>
      </c>
      <c r="GL71" s="72">
        <f t="shared" si="217"/>
        <v>0</v>
      </c>
      <c r="GM71" s="71"/>
      <c r="GN71" s="72"/>
      <c r="GO71" s="72">
        <f t="shared" ref="GO71:GP71" si="218">GO72+GO73+GO76</f>
        <v>0</v>
      </c>
      <c r="GP71" s="72">
        <f t="shared" si="218"/>
        <v>0</v>
      </c>
      <c r="GQ71" s="71"/>
      <c r="GR71" s="72"/>
      <c r="GS71" s="72">
        <f t="shared" ref="GS71:GT71" si="219">GS72+GS73+GS76</f>
        <v>0</v>
      </c>
      <c r="GT71" s="72">
        <f t="shared" si="219"/>
        <v>0</v>
      </c>
      <c r="GU71" s="71"/>
      <c r="GV71" s="72"/>
      <c r="GW71" s="72">
        <f t="shared" ref="GW71:GX71" si="220">GW72+GW73+GW76</f>
        <v>0</v>
      </c>
      <c r="GX71" s="72">
        <f t="shared" si="220"/>
        <v>0</v>
      </c>
      <c r="GY71" s="76"/>
      <c r="GZ71" s="72"/>
      <c r="HA71" s="72">
        <f t="shared" ref="HA71:HB71" si="221">HA72+HA73+HA76</f>
        <v>0</v>
      </c>
      <c r="HB71" s="72">
        <f t="shared" si="221"/>
        <v>0</v>
      </c>
      <c r="HC71" s="71"/>
      <c r="HD71" s="72"/>
      <c r="HE71" s="72">
        <f t="shared" ref="HE71:HF71" si="222">HE72+HE73+HE76</f>
        <v>0</v>
      </c>
      <c r="HF71" s="72">
        <f t="shared" si="222"/>
        <v>0</v>
      </c>
      <c r="HG71" s="71"/>
      <c r="HH71" s="72">
        <f t="shared" ref="HH71:HJ71" si="223">HH72+HH73+HH76</f>
        <v>100.81907000000001</v>
      </c>
      <c r="HI71" s="72">
        <f t="shared" si="223"/>
        <v>100.81907000000001</v>
      </c>
      <c r="HJ71" s="72">
        <f t="shared" si="223"/>
        <v>0</v>
      </c>
      <c r="HK71" s="71"/>
      <c r="HL71" s="72"/>
      <c r="HM71" s="72"/>
      <c r="HN71" s="72"/>
      <c r="HO71" s="71"/>
      <c r="HP71" s="72"/>
      <c r="HQ71" s="72">
        <f>HQ72+HQ73+HQ76+HQ77+HQ78</f>
        <v>0</v>
      </c>
      <c r="HR71" s="72">
        <f>HR72+HR73+HR76+HR77+HR78</f>
        <v>0</v>
      </c>
      <c r="HS71" s="71"/>
      <c r="HT71" s="72">
        <f t="shared" ref="HT71:HV71" si="224">HT72+HT73+HT76</f>
        <v>0</v>
      </c>
      <c r="HU71" s="72">
        <f t="shared" si="224"/>
        <v>0</v>
      </c>
      <c r="HV71" s="72">
        <f t="shared" si="224"/>
        <v>0</v>
      </c>
      <c r="HW71" s="71"/>
      <c r="HX71" s="72"/>
      <c r="HY71" s="72">
        <f>SUM(HY72:HY78)</f>
        <v>504</v>
      </c>
      <c r="HZ71" s="72">
        <f>SUM(HZ72:HZ78)</f>
        <v>0</v>
      </c>
      <c r="IA71" s="71"/>
      <c r="IB71" s="72"/>
      <c r="IC71" s="72">
        <f>SUM(IC72:IC78)</f>
        <v>90299.6</v>
      </c>
      <c r="ID71" s="72">
        <f>SUM(ID72:ID78)</f>
        <v>10092.502539999999</v>
      </c>
      <c r="IE71" s="76">
        <f t="shared" si="200"/>
        <v>11.176685766049903</v>
      </c>
      <c r="IF71" s="72"/>
      <c r="IG71" s="72"/>
      <c r="IH71" s="72"/>
      <c r="II71" s="76"/>
      <c r="IJ71" s="72"/>
      <c r="IK71" s="72"/>
      <c r="IL71" s="72"/>
      <c r="IM71" s="76"/>
      <c r="IN71" s="72"/>
      <c r="IO71" s="72"/>
      <c r="IP71" s="72"/>
      <c r="IQ71" s="76"/>
      <c r="IR71" s="72"/>
      <c r="IS71" s="72"/>
      <c r="IT71" s="72"/>
      <c r="IU71" s="76"/>
      <c r="IV71" s="72"/>
      <c r="IW71" s="72"/>
      <c r="IX71" s="72"/>
      <c r="IY71" s="76"/>
      <c r="IZ71" s="72"/>
      <c r="JA71" s="72">
        <f>SUM(JA72:JA78)</f>
        <v>8692.2000000000007</v>
      </c>
      <c r="JB71" s="72">
        <f>SUM(JB72:JB78)</f>
        <v>0</v>
      </c>
      <c r="JC71" s="76">
        <f t="shared" ref="JC71:JC72" si="225">JB71/JA71*100</f>
        <v>0</v>
      </c>
      <c r="JD71" s="72"/>
      <c r="JE71" s="72"/>
      <c r="JF71" s="72"/>
      <c r="JG71" s="76"/>
      <c r="JH71" s="72"/>
      <c r="JI71" s="72">
        <f>SUM(JI72:JI78)</f>
        <v>0</v>
      </c>
      <c r="JJ71" s="72">
        <f>SUM(JJ72:JJ78)</f>
        <v>0</v>
      </c>
      <c r="JK71" s="76"/>
      <c r="JL71" s="72"/>
      <c r="JM71" s="72">
        <f>SUM(JM72:JM78)</f>
        <v>0</v>
      </c>
      <c r="JN71" s="72">
        <f>SUM(JN72:JN78)</f>
        <v>0</v>
      </c>
      <c r="JO71" s="76"/>
      <c r="JP71" s="72"/>
      <c r="JQ71" s="72"/>
      <c r="JR71" s="72"/>
      <c r="JS71" s="76"/>
    </row>
    <row r="72" spans="1:279" ht="18.75" customHeight="1" x14ac:dyDescent="0.25">
      <c r="A72" s="115" t="s">
        <v>150</v>
      </c>
      <c r="B72" s="77">
        <f t="shared" si="40"/>
        <v>70317.600000000006</v>
      </c>
      <c r="C72" s="77">
        <f t="shared" si="41"/>
        <v>151919.90000000002</v>
      </c>
      <c r="D72" s="77">
        <f t="shared" si="42"/>
        <v>151919.90000000002</v>
      </c>
      <c r="E72" s="77">
        <f t="shared" si="43"/>
        <v>0</v>
      </c>
      <c r="F72" s="77">
        <f t="shared" si="44"/>
        <v>17322.55948</v>
      </c>
      <c r="G72" s="73">
        <f t="shared" si="0"/>
        <v>11.402429490804034</v>
      </c>
      <c r="H72" s="73"/>
      <c r="I72" s="73"/>
      <c r="J72" s="73"/>
      <c r="K72" s="73"/>
      <c r="L72" s="73">
        <v>1614</v>
      </c>
      <c r="M72" s="73">
        <v>1614</v>
      </c>
      <c r="N72" s="73">
        <v>272.86740000000003</v>
      </c>
      <c r="O72" s="74">
        <f>N72/M72*100</f>
        <v>16.906282527881043</v>
      </c>
      <c r="P72" s="301">
        <v>2040</v>
      </c>
      <c r="Q72" s="269">
        <v>2040</v>
      </c>
      <c r="R72" s="301">
        <v>81.680600000000013</v>
      </c>
      <c r="S72" s="74">
        <f>R72/Q72*100</f>
        <v>4.0039509803921574</v>
      </c>
      <c r="T72" s="340">
        <v>5704</v>
      </c>
      <c r="U72" s="309">
        <v>5704</v>
      </c>
      <c r="V72" s="309">
        <v>461.06435999999997</v>
      </c>
      <c r="W72" s="74">
        <f>V72/U72*100</f>
        <v>8.0831760168302935</v>
      </c>
      <c r="X72" s="341">
        <v>4389</v>
      </c>
      <c r="Y72" s="341">
        <v>4389</v>
      </c>
      <c r="Z72" s="341">
        <v>0</v>
      </c>
      <c r="AA72" s="74">
        <f>Z72/Y72*100</f>
        <v>0</v>
      </c>
      <c r="AB72" s="341"/>
      <c r="AC72" s="341"/>
      <c r="AD72" s="341"/>
      <c r="AE72" s="74"/>
      <c r="AF72" s="341">
        <v>17845.900000000001</v>
      </c>
      <c r="AG72" s="341">
        <v>17845.900000000001</v>
      </c>
      <c r="AH72" s="341">
        <v>2580.4606800000001</v>
      </c>
      <c r="AI72" s="74">
        <f>AH72/AG72*100</f>
        <v>14.459683624810179</v>
      </c>
      <c r="AJ72" s="341">
        <v>800</v>
      </c>
      <c r="AK72" s="341">
        <v>800</v>
      </c>
      <c r="AL72" s="341">
        <v>0</v>
      </c>
      <c r="AM72" s="74">
        <f>AL72/AK72*100</f>
        <v>0</v>
      </c>
      <c r="AN72" s="73"/>
      <c r="AO72" s="73"/>
      <c r="AP72" s="73"/>
      <c r="AQ72" s="74"/>
      <c r="AR72" s="341">
        <v>500</v>
      </c>
      <c r="AS72" s="341">
        <v>500</v>
      </c>
      <c r="AT72" s="341">
        <v>0</v>
      </c>
      <c r="AU72" s="74">
        <f>AT72/AS72*100</f>
        <v>0</v>
      </c>
      <c r="AV72" s="341"/>
      <c r="AW72" s="341"/>
      <c r="AX72" s="341"/>
      <c r="AY72" s="74"/>
      <c r="AZ72" s="341"/>
      <c r="BA72" s="341"/>
      <c r="BB72" s="341"/>
      <c r="BC72" s="74"/>
      <c r="BD72" s="341">
        <v>3601.3</v>
      </c>
      <c r="BE72" s="341">
        <v>3601.3</v>
      </c>
      <c r="BF72" s="341">
        <v>1000.21666</v>
      </c>
      <c r="BG72" s="74">
        <f>BF72/BE72*100</f>
        <v>27.77376669536001</v>
      </c>
      <c r="BH72" s="74"/>
      <c r="BI72" s="341"/>
      <c r="BJ72" s="341"/>
      <c r="BK72" s="74"/>
      <c r="BL72" s="74"/>
      <c r="BM72" s="341"/>
      <c r="BN72" s="341"/>
      <c r="BO72" s="74"/>
      <c r="BP72" s="74"/>
      <c r="BQ72" s="341"/>
      <c r="BR72" s="341"/>
      <c r="BS72" s="74"/>
      <c r="BT72" s="74"/>
      <c r="BU72" s="341"/>
      <c r="BV72" s="341"/>
      <c r="BW72" s="74"/>
      <c r="BX72" s="341">
        <v>634.4</v>
      </c>
      <c r="BY72" s="341">
        <v>634.4</v>
      </c>
      <c r="BZ72" s="341">
        <v>158.59998000000002</v>
      </c>
      <c r="CA72" s="74">
        <f>BZ72/BY72*100</f>
        <v>24.999996847414884</v>
      </c>
      <c r="CB72" s="74"/>
      <c r="CC72" s="341"/>
      <c r="CD72" s="341"/>
      <c r="CE72" s="74"/>
      <c r="CF72" s="341">
        <v>1000</v>
      </c>
      <c r="CG72" s="341">
        <v>500</v>
      </c>
      <c r="CH72" s="341">
        <v>250</v>
      </c>
      <c r="CI72" s="74">
        <f t="shared" si="60"/>
        <v>50</v>
      </c>
      <c r="CJ72" s="341"/>
      <c r="CK72" s="341"/>
      <c r="CL72" s="341"/>
      <c r="CM72" s="74"/>
      <c r="CN72" s="341"/>
      <c r="CO72" s="341"/>
      <c r="CP72" s="341"/>
      <c r="CQ72" s="74"/>
      <c r="CR72" s="74"/>
      <c r="CS72" s="341"/>
      <c r="CT72" s="341"/>
      <c r="CU72" s="74"/>
      <c r="CV72" s="74"/>
      <c r="CW72" s="341"/>
      <c r="CX72" s="341"/>
      <c r="CY72" s="74"/>
      <c r="CZ72" s="341">
        <v>1000</v>
      </c>
      <c r="DA72" s="341">
        <v>1000</v>
      </c>
      <c r="DB72" s="341">
        <v>0</v>
      </c>
      <c r="DC72" s="74">
        <f>DB72/DA72*100</f>
        <v>0</v>
      </c>
      <c r="DD72" s="341">
        <v>16889.5</v>
      </c>
      <c r="DE72" s="341"/>
      <c r="DF72" s="341"/>
      <c r="DG72" s="74"/>
      <c r="DH72" s="341"/>
      <c r="DI72" s="341"/>
      <c r="DJ72" s="341"/>
      <c r="DK72" s="74"/>
      <c r="DL72" s="341"/>
      <c r="DM72" s="341"/>
      <c r="DN72" s="341"/>
      <c r="DO72" s="74"/>
      <c r="DP72" s="341"/>
      <c r="DQ72" s="341"/>
      <c r="DR72" s="341"/>
      <c r="DS72" s="74"/>
      <c r="DT72" s="341"/>
      <c r="DU72" s="341"/>
      <c r="DV72" s="341"/>
      <c r="DW72" s="74"/>
      <c r="DX72" s="341">
        <v>1071.9000000000001</v>
      </c>
      <c r="DY72" s="341">
        <v>1071.9000000000001</v>
      </c>
      <c r="DZ72" s="341">
        <v>153.69273000000001</v>
      </c>
      <c r="EA72" s="74">
        <f t="shared" si="207"/>
        <v>14.338345927791771</v>
      </c>
      <c r="EB72" s="341"/>
      <c r="EC72" s="341"/>
      <c r="ED72" s="341"/>
      <c r="EE72" s="74"/>
      <c r="EF72" s="341"/>
      <c r="EG72" s="341"/>
      <c r="EH72" s="341"/>
      <c r="EI72" s="74"/>
      <c r="EJ72" s="341"/>
      <c r="EK72" s="341"/>
      <c r="EL72" s="341"/>
      <c r="EM72" s="74"/>
      <c r="EN72" s="341"/>
      <c r="EO72" s="341"/>
      <c r="EP72" s="341"/>
      <c r="EQ72" s="74"/>
      <c r="ER72" s="341">
        <v>2031.1</v>
      </c>
      <c r="ES72" s="341">
        <v>2031.1</v>
      </c>
      <c r="ET72" s="341">
        <v>438.51600000000002</v>
      </c>
      <c r="EU72" s="74">
        <f t="shared" si="125"/>
        <v>21.590074343951553</v>
      </c>
      <c r="EV72" s="341"/>
      <c r="EW72" s="341"/>
      <c r="EX72" s="341"/>
      <c r="EY72" s="74"/>
      <c r="EZ72" s="73">
        <v>9478.9</v>
      </c>
      <c r="FA72" s="73">
        <v>9478.9</v>
      </c>
      <c r="FB72" s="73">
        <v>1713.9185299999999</v>
      </c>
      <c r="FC72" s="74">
        <f>FB72/FA72*100</f>
        <v>18.081407441791768</v>
      </c>
      <c r="FD72" s="73">
        <v>1300</v>
      </c>
      <c r="FE72" s="73">
        <v>1300</v>
      </c>
      <c r="FF72" s="73">
        <v>92.94</v>
      </c>
      <c r="FG72" s="74">
        <f>FF72/FE72*100</f>
        <v>7.1492307692307691</v>
      </c>
      <c r="FH72" s="73"/>
      <c r="FI72" s="73"/>
      <c r="FJ72" s="73"/>
      <c r="FK72" s="74"/>
      <c r="FL72" s="73"/>
      <c r="FM72" s="73"/>
      <c r="FN72" s="73"/>
      <c r="FO72" s="74"/>
      <c r="FP72" s="73">
        <v>417.6</v>
      </c>
      <c r="FQ72" s="73">
        <v>417.6</v>
      </c>
      <c r="FR72" s="73">
        <v>26.1</v>
      </c>
      <c r="FS72" s="74">
        <f>FR72/FQ72*100</f>
        <v>6.25</v>
      </c>
      <c r="FT72" s="73"/>
      <c r="FU72" s="73"/>
      <c r="FV72" s="73">
        <v>0</v>
      </c>
      <c r="FW72" s="74"/>
      <c r="FX72" s="73"/>
      <c r="FY72" s="73"/>
      <c r="FZ72" s="73">
        <v>0</v>
      </c>
      <c r="GA72" s="74"/>
      <c r="GB72" s="73"/>
      <c r="GC72" s="73"/>
      <c r="GD72" s="73">
        <v>0</v>
      </c>
      <c r="GE72" s="74"/>
      <c r="GF72" s="73"/>
      <c r="GG72" s="73"/>
      <c r="GH72" s="73">
        <v>0</v>
      </c>
      <c r="GI72" s="74"/>
      <c r="GJ72" s="73"/>
      <c r="GK72" s="73"/>
      <c r="GL72" s="73">
        <v>0</v>
      </c>
      <c r="GM72" s="74"/>
      <c r="GN72" s="73"/>
      <c r="GO72" s="73"/>
      <c r="GP72" s="73">
        <v>0</v>
      </c>
      <c r="GQ72" s="74"/>
      <c r="GR72" s="73"/>
      <c r="GS72" s="73"/>
      <c r="GT72" s="73">
        <v>0</v>
      </c>
      <c r="GU72" s="74"/>
      <c r="GV72" s="73"/>
      <c r="GW72" s="73"/>
      <c r="GX72" s="73">
        <v>0</v>
      </c>
      <c r="GY72" s="77"/>
      <c r="GZ72" s="73"/>
      <c r="HA72" s="73"/>
      <c r="HB72" s="73">
        <v>0</v>
      </c>
      <c r="HC72" s="74"/>
      <c r="HD72" s="73"/>
      <c r="HE72" s="73"/>
      <c r="HF72" s="73">
        <v>0</v>
      </c>
      <c r="HG72" s="74"/>
      <c r="HH72" s="73"/>
      <c r="HI72" s="73"/>
      <c r="HJ72" s="73">
        <v>0</v>
      </c>
      <c r="HK72" s="74"/>
      <c r="HL72" s="341"/>
      <c r="HM72" s="341"/>
      <c r="HN72" s="341"/>
      <c r="HO72" s="74"/>
      <c r="HP72" s="341"/>
      <c r="HQ72" s="341"/>
      <c r="HR72" s="341"/>
      <c r="HS72" s="74"/>
      <c r="HT72" s="73"/>
      <c r="HU72" s="73"/>
      <c r="HV72" s="73"/>
      <c r="HW72" s="74"/>
      <c r="HX72" s="73"/>
      <c r="HY72" s="73"/>
      <c r="HZ72" s="73"/>
      <c r="IA72" s="74"/>
      <c r="IB72" s="73"/>
      <c r="IC72" s="73">
        <v>90299.6</v>
      </c>
      <c r="ID72" s="73">
        <v>10092.502539999999</v>
      </c>
      <c r="IE72" s="77">
        <f t="shared" si="200"/>
        <v>11.176685766049903</v>
      </c>
      <c r="IF72" s="73"/>
      <c r="IG72" s="73"/>
      <c r="IH72" s="73"/>
      <c r="II72" s="77"/>
      <c r="IJ72" s="73"/>
      <c r="IK72" s="73"/>
      <c r="IL72" s="73"/>
      <c r="IM72" s="77"/>
      <c r="IN72" s="73"/>
      <c r="IO72" s="73"/>
      <c r="IP72" s="73"/>
      <c r="IQ72" s="77"/>
      <c r="IR72" s="73"/>
      <c r="IS72" s="73"/>
      <c r="IT72" s="73"/>
      <c r="IU72" s="77"/>
      <c r="IV72" s="73"/>
      <c r="IW72" s="73"/>
      <c r="IX72" s="73"/>
      <c r="IY72" s="77"/>
      <c r="IZ72" s="73"/>
      <c r="JA72" s="73">
        <v>8692.2000000000007</v>
      </c>
      <c r="JB72" s="73">
        <v>0</v>
      </c>
      <c r="JC72" s="77">
        <f t="shared" si="225"/>
        <v>0</v>
      </c>
      <c r="JD72" s="73"/>
      <c r="JE72" s="73"/>
      <c r="JF72" s="73"/>
      <c r="JG72" s="77"/>
      <c r="JH72" s="73"/>
      <c r="JI72" s="73"/>
      <c r="JJ72" s="73">
        <v>0</v>
      </c>
      <c r="JK72" s="77"/>
      <c r="JL72" s="73"/>
      <c r="JM72" s="73"/>
      <c r="JN72" s="73"/>
      <c r="JO72" s="77"/>
      <c r="JP72" s="73"/>
      <c r="JQ72" s="73"/>
      <c r="JR72" s="73"/>
      <c r="JS72" s="77"/>
    </row>
    <row r="73" spans="1:279" ht="15.75" x14ac:dyDescent="0.25">
      <c r="A73" s="115" t="s">
        <v>149</v>
      </c>
      <c r="B73" s="77">
        <f t="shared" si="40"/>
        <v>5100.8190699999996</v>
      </c>
      <c r="C73" s="77">
        <f t="shared" si="41"/>
        <v>5100.8190699999996</v>
      </c>
      <c r="D73" s="77">
        <f t="shared" si="42"/>
        <v>5100.8190699999996</v>
      </c>
      <c r="E73" s="77">
        <f t="shared" si="43"/>
        <v>0</v>
      </c>
      <c r="F73" s="77">
        <f t="shared" si="44"/>
        <v>0</v>
      </c>
      <c r="G73" s="73">
        <f t="shared" si="0"/>
        <v>0</v>
      </c>
      <c r="H73" s="76"/>
      <c r="I73" s="76"/>
      <c r="J73" s="76"/>
      <c r="K73" s="76"/>
      <c r="L73" s="77"/>
      <c r="M73" s="77"/>
      <c r="N73" s="77"/>
      <c r="O73" s="77"/>
      <c r="P73" s="77"/>
      <c r="Q73" s="77"/>
      <c r="R73" s="77"/>
      <c r="S73" s="74"/>
      <c r="T73" s="77"/>
      <c r="U73" s="77"/>
      <c r="V73" s="77"/>
      <c r="W73" s="74"/>
      <c r="X73" s="341"/>
      <c r="Y73" s="341"/>
      <c r="Z73" s="341"/>
      <c r="AA73" s="74"/>
      <c r="AB73" s="77"/>
      <c r="AC73" s="77"/>
      <c r="AD73" s="77"/>
      <c r="AE73" s="74"/>
      <c r="AF73" s="77"/>
      <c r="AG73" s="77"/>
      <c r="AH73" s="77"/>
      <c r="AI73" s="74"/>
      <c r="AJ73" s="77"/>
      <c r="AK73" s="77"/>
      <c r="AL73" s="77"/>
      <c r="AM73" s="74"/>
      <c r="AN73" s="77"/>
      <c r="AO73" s="77"/>
      <c r="AP73" s="77"/>
      <c r="AQ73" s="77"/>
      <c r="AR73" s="77"/>
      <c r="AS73" s="77"/>
      <c r="AT73" s="77"/>
      <c r="AU73" s="74"/>
      <c r="AV73" s="77"/>
      <c r="AW73" s="77"/>
      <c r="AX73" s="77"/>
      <c r="AY73" s="74"/>
      <c r="AZ73" s="77"/>
      <c r="BA73" s="77"/>
      <c r="BB73" s="77"/>
      <c r="BC73" s="74"/>
      <c r="BD73" s="77"/>
      <c r="BE73" s="77"/>
      <c r="BF73" s="77"/>
      <c r="BG73" s="74"/>
      <c r="BH73" s="74"/>
      <c r="BI73" s="77"/>
      <c r="BJ73" s="77"/>
      <c r="BK73" s="74"/>
      <c r="BL73" s="74"/>
      <c r="BM73" s="77"/>
      <c r="BN73" s="77"/>
      <c r="BO73" s="74"/>
      <c r="BP73" s="74"/>
      <c r="BQ73" s="77"/>
      <c r="BR73" s="77"/>
      <c r="BS73" s="74"/>
      <c r="BT73" s="74"/>
      <c r="BU73" s="77"/>
      <c r="BV73" s="77"/>
      <c r="BW73" s="74"/>
      <c r="BX73" s="77"/>
      <c r="BY73" s="77"/>
      <c r="BZ73" s="77"/>
      <c r="CA73" s="74"/>
      <c r="CB73" s="74"/>
      <c r="CC73" s="77"/>
      <c r="CD73" s="77"/>
      <c r="CE73" s="74"/>
      <c r="CF73" s="77"/>
      <c r="CG73" s="77"/>
      <c r="CH73" s="77"/>
      <c r="CI73" s="74"/>
      <c r="CJ73" s="77"/>
      <c r="CK73" s="77"/>
      <c r="CL73" s="77"/>
      <c r="CM73" s="74"/>
      <c r="CN73" s="77"/>
      <c r="CO73" s="77"/>
      <c r="CP73" s="77"/>
      <c r="CQ73" s="74"/>
      <c r="CR73" s="74"/>
      <c r="CS73" s="77"/>
      <c r="CT73" s="77"/>
      <c r="CU73" s="74"/>
      <c r="CV73" s="74"/>
      <c r="CW73" s="77"/>
      <c r="CX73" s="77"/>
      <c r="CY73" s="74"/>
      <c r="CZ73" s="77"/>
      <c r="DA73" s="77"/>
      <c r="DB73" s="77"/>
      <c r="DC73" s="74"/>
      <c r="DD73" s="77"/>
      <c r="DE73" s="77"/>
      <c r="DF73" s="77"/>
      <c r="DG73" s="74"/>
      <c r="DH73" s="77">
        <v>5000</v>
      </c>
      <c r="DI73" s="77">
        <v>5000</v>
      </c>
      <c r="DJ73" s="77">
        <v>0</v>
      </c>
      <c r="DK73" s="74"/>
      <c r="DL73" s="77"/>
      <c r="DM73" s="77"/>
      <c r="DN73" s="77"/>
      <c r="DO73" s="74"/>
      <c r="DP73" s="77"/>
      <c r="DQ73" s="77"/>
      <c r="DR73" s="77"/>
      <c r="DS73" s="74"/>
      <c r="DT73" s="77"/>
      <c r="DU73" s="77"/>
      <c r="DV73" s="77"/>
      <c r="DW73" s="74"/>
      <c r="DX73" s="77"/>
      <c r="DY73" s="77"/>
      <c r="DZ73" s="77"/>
      <c r="EA73" s="74"/>
      <c r="EB73" s="77"/>
      <c r="EC73" s="77"/>
      <c r="ED73" s="77"/>
      <c r="EE73" s="74"/>
      <c r="EF73" s="77"/>
      <c r="EG73" s="77"/>
      <c r="EH73" s="77"/>
      <c r="EI73" s="74"/>
      <c r="EJ73" s="77"/>
      <c r="EK73" s="77"/>
      <c r="EL73" s="77"/>
      <c r="EM73" s="74"/>
      <c r="EN73" s="77"/>
      <c r="EO73" s="77"/>
      <c r="EP73" s="77"/>
      <c r="EQ73" s="74"/>
      <c r="ER73" s="77"/>
      <c r="ES73" s="77"/>
      <c r="ET73" s="77"/>
      <c r="EU73" s="74"/>
      <c r="EV73" s="77"/>
      <c r="EW73" s="77"/>
      <c r="EX73" s="77"/>
      <c r="EY73" s="74"/>
      <c r="EZ73" s="77"/>
      <c r="FA73" s="77"/>
      <c r="FB73" s="77"/>
      <c r="FC73" s="77"/>
      <c r="FD73" s="77"/>
      <c r="FE73" s="77"/>
      <c r="FF73" s="77"/>
      <c r="FG73" s="77"/>
      <c r="FH73" s="77"/>
      <c r="FI73" s="77"/>
      <c r="FJ73" s="77"/>
      <c r="FK73" s="77"/>
      <c r="FL73" s="77"/>
      <c r="FM73" s="77"/>
      <c r="FN73" s="77"/>
      <c r="FO73" s="77"/>
      <c r="FP73" s="77"/>
      <c r="FQ73" s="77"/>
      <c r="FR73" s="77"/>
      <c r="FS73" s="77"/>
      <c r="FT73" s="77"/>
      <c r="FU73" s="77"/>
      <c r="FV73" s="77"/>
      <c r="FW73" s="77"/>
      <c r="FX73" s="77"/>
      <c r="FY73" s="77"/>
      <c r="FZ73" s="77"/>
      <c r="GA73" s="77"/>
      <c r="GB73" s="77"/>
      <c r="GC73" s="77"/>
      <c r="GD73" s="77"/>
      <c r="GE73" s="77"/>
      <c r="GF73" s="77"/>
      <c r="GG73" s="77"/>
      <c r="GH73" s="77"/>
      <c r="GI73" s="77"/>
      <c r="GJ73" s="77"/>
      <c r="GK73" s="77"/>
      <c r="GL73" s="77"/>
      <c r="GM73" s="77"/>
      <c r="GN73" s="77"/>
      <c r="GO73" s="77"/>
      <c r="GP73" s="77"/>
      <c r="GQ73" s="77"/>
      <c r="GR73" s="77"/>
      <c r="GS73" s="77"/>
      <c r="GT73" s="77"/>
      <c r="GU73" s="77"/>
      <c r="GV73" s="77"/>
      <c r="GW73" s="77"/>
      <c r="GX73" s="77"/>
      <c r="GY73" s="77"/>
      <c r="GZ73" s="77"/>
      <c r="HA73" s="77"/>
      <c r="HB73" s="77"/>
      <c r="HC73" s="77"/>
      <c r="HD73" s="77"/>
      <c r="HE73" s="77"/>
      <c r="HF73" s="77"/>
      <c r="HG73" s="77"/>
      <c r="HH73" s="73">
        <v>100.81907000000001</v>
      </c>
      <c r="HI73" s="73">
        <v>100.81907000000001</v>
      </c>
      <c r="HJ73" s="77">
        <v>0</v>
      </c>
      <c r="HK73" s="77"/>
      <c r="HL73" s="77"/>
      <c r="HM73" s="77"/>
      <c r="HN73" s="77"/>
      <c r="HO73" s="74"/>
      <c r="HP73" s="77"/>
      <c r="HQ73" s="77"/>
      <c r="HR73" s="77"/>
      <c r="HS73" s="74"/>
      <c r="HT73" s="77"/>
      <c r="HU73" s="77"/>
      <c r="HV73" s="77"/>
      <c r="HW73" s="77"/>
      <c r="HX73" s="77"/>
      <c r="HY73" s="77"/>
      <c r="HZ73" s="77"/>
      <c r="IA73" s="77"/>
      <c r="IB73" s="77"/>
      <c r="IC73" s="77"/>
      <c r="ID73" s="77"/>
      <c r="IE73" s="77"/>
      <c r="IF73" s="77"/>
      <c r="IG73" s="77"/>
      <c r="IH73" s="77"/>
      <c r="II73" s="77"/>
      <c r="IJ73" s="77"/>
      <c r="IK73" s="77"/>
      <c r="IL73" s="77"/>
      <c r="IM73" s="77"/>
      <c r="IN73" s="77"/>
      <c r="IO73" s="77"/>
      <c r="IP73" s="77"/>
      <c r="IQ73" s="77"/>
      <c r="IR73" s="77"/>
      <c r="IS73" s="77"/>
      <c r="IT73" s="77"/>
      <c r="IU73" s="77"/>
      <c r="IV73" s="77"/>
      <c r="IW73" s="77"/>
      <c r="IX73" s="77"/>
      <c r="IY73" s="77"/>
      <c r="IZ73" s="77"/>
      <c r="JA73" s="77"/>
      <c r="JB73" s="77"/>
      <c r="JC73" s="77"/>
      <c r="JD73" s="77"/>
      <c r="JE73" s="77"/>
      <c r="JF73" s="77"/>
      <c r="JG73" s="77"/>
      <c r="JH73" s="77"/>
      <c r="JI73" s="77"/>
      <c r="JJ73" s="77"/>
      <c r="JK73" s="77"/>
      <c r="JL73" s="77"/>
      <c r="JM73" s="77"/>
      <c r="JN73" s="77"/>
      <c r="JO73" s="77"/>
      <c r="JP73" s="77"/>
      <c r="JQ73" s="77"/>
      <c r="JR73" s="77"/>
      <c r="JS73" s="77"/>
    </row>
    <row r="74" spans="1:279" ht="15.75" x14ac:dyDescent="0.25">
      <c r="A74" s="115" t="s">
        <v>226</v>
      </c>
      <c r="B74" s="77">
        <f t="shared" si="40"/>
        <v>0</v>
      </c>
      <c r="C74" s="77">
        <f t="shared" si="41"/>
        <v>11</v>
      </c>
      <c r="D74" s="77">
        <f t="shared" si="42"/>
        <v>11</v>
      </c>
      <c r="E74" s="77">
        <f t="shared" si="43"/>
        <v>0</v>
      </c>
      <c r="F74" s="77">
        <f t="shared" si="44"/>
        <v>0</v>
      </c>
      <c r="G74" s="73">
        <f t="shared" ref="G74:G137" si="226">F74/C74*100</f>
        <v>0</v>
      </c>
      <c r="H74" s="76"/>
      <c r="I74" s="76"/>
      <c r="J74" s="76"/>
      <c r="K74" s="76"/>
      <c r="L74" s="77"/>
      <c r="M74" s="77"/>
      <c r="N74" s="77"/>
      <c r="O74" s="77"/>
      <c r="P74" s="77"/>
      <c r="Q74" s="77"/>
      <c r="R74" s="77"/>
      <c r="S74" s="74"/>
      <c r="T74" s="77"/>
      <c r="U74" s="77"/>
      <c r="V74" s="77"/>
      <c r="W74" s="74"/>
      <c r="X74" s="341"/>
      <c r="Y74" s="341"/>
      <c r="Z74" s="341"/>
      <c r="AA74" s="74"/>
      <c r="AB74" s="77"/>
      <c r="AC74" s="77"/>
      <c r="AD74" s="77"/>
      <c r="AE74" s="74"/>
      <c r="AF74" s="77"/>
      <c r="AG74" s="77"/>
      <c r="AH74" s="77"/>
      <c r="AI74" s="74"/>
      <c r="AJ74" s="77"/>
      <c r="AK74" s="77"/>
      <c r="AL74" s="77"/>
      <c r="AM74" s="74"/>
      <c r="AN74" s="77"/>
      <c r="AO74" s="77"/>
      <c r="AP74" s="77"/>
      <c r="AQ74" s="77"/>
      <c r="AR74" s="77"/>
      <c r="AS74" s="77"/>
      <c r="AT74" s="77"/>
      <c r="AU74" s="74"/>
      <c r="AV74" s="77"/>
      <c r="AW74" s="77"/>
      <c r="AX74" s="77"/>
      <c r="AY74" s="74"/>
      <c r="AZ74" s="77"/>
      <c r="BA74" s="77"/>
      <c r="BB74" s="77"/>
      <c r="BC74" s="74"/>
      <c r="BD74" s="77"/>
      <c r="BE74" s="77"/>
      <c r="BF74" s="77"/>
      <c r="BG74" s="74"/>
      <c r="BH74" s="74"/>
      <c r="BI74" s="77"/>
      <c r="BJ74" s="77"/>
      <c r="BK74" s="74"/>
      <c r="BL74" s="74"/>
      <c r="BM74" s="77"/>
      <c r="BN74" s="77"/>
      <c r="BO74" s="74"/>
      <c r="BP74" s="74"/>
      <c r="BQ74" s="77"/>
      <c r="BR74" s="77"/>
      <c r="BS74" s="74"/>
      <c r="BT74" s="74"/>
      <c r="BU74" s="77"/>
      <c r="BV74" s="77"/>
      <c r="BW74" s="74"/>
      <c r="BX74" s="77"/>
      <c r="BY74" s="77"/>
      <c r="BZ74" s="77"/>
      <c r="CA74" s="74"/>
      <c r="CB74" s="74"/>
      <c r="CC74" s="77"/>
      <c r="CD74" s="77"/>
      <c r="CE74" s="74"/>
      <c r="CF74" s="77"/>
      <c r="CG74" s="77"/>
      <c r="CH74" s="77"/>
      <c r="CI74" s="74"/>
      <c r="CJ74" s="77"/>
      <c r="CK74" s="77"/>
      <c r="CL74" s="77"/>
      <c r="CM74" s="74"/>
      <c r="CN74" s="77"/>
      <c r="CO74" s="77"/>
      <c r="CP74" s="77"/>
      <c r="CQ74" s="74"/>
      <c r="CR74" s="74"/>
      <c r="CS74" s="77"/>
      <c r="CT74" s="77"/>
      <c r="CU74" s="74"/>
      <c r="CV74" s="74"/>
      <c r="CW74" s="77"/>
      <c r="CX74" s="77"/>
      <c r="CY74" s="74"/>
      <c r="CZ74" s="77"/>
      <c r="DA74" s="77"/>
      <c r="DB74" s="77"/>
      <c r="DC74" s="74"/>
      <c r="DD74" s="77"/>
      <c r="DE74" s="77"/>
      <c r="DF74" s="77"/>
      <c r="DG74" s="74"/>
      <c r="DH74" s="77"/>
      <c r="DI74" s="77"/>
      <c r="DJ74" s="77"/>
      <c r="DK74" s="74"/>
      <c r="DL74" s="77"/>
      <c r="DM74" s="77"/>
      <c r="DN74" s="77"/>
      <c r="DO74" s="74"/>
      <c r="DP74" s="77"/>
      <c r="DQ74" s="77"/>
      <c r="DR74" s="77"/>
      <c r="DS74" s="74"/>
      <c r="DT74" s="77"/>
      <c r="DU74" s="77"/>
      <c r="DV74" s="77"/>
      <c r="DW74" s="74"/>
      <c r="DX74" s="77"/>
      <c r="DY74" s="77"/>
      <c r="DZ74" s="77"/>
      <c r="EA74" s="74"/>
      <c r="EB74" s="77"/>
      <c r="EC74" s="77"/>
      <c r="ED74" s="77"/>
      <c r="EE74" s="74"/>
      <c r="EF74" s="77"/>
      <c r="EG74" s="77"/>
      <c r="EH74" s="77"/>
      <c r="EI74" s="74"/>
      <c r="EJ74" s="77"/>
      <c r="EK74" s="77"/>
      <c r="EL74" s="77"/>
      <c r="EM74" s="74"/>
      <c r="EN74" s="77"/>
      <c r="EO74" s="77"/>
      <c r="EP74" s="77"/>
      <c r="EQ74" s="74"/>
      <c r="ER74" s="77"/>
      <c r="ES74" s="77"/>
      <c r="ET74" s="77"/>
      <c r="EU74" s="74"/>
      <c r="EV74" s="77"/>
      <c r="EW74" s="77"/>
      <c r="EX74" s="77"/>
      <c r="EY74" s="74"/>
      <c r="EZ74" s="77"/>
      <c r="FA74" s="77"/>
      <c r="FB74" s="77"/>
      <c r="FC74" s="77"/>
      <c r="FD74" s="77"/>
      <c r="FE74" s="77"/>
      <c r="FF74" s="77"/>
      <c r="FG74" s="77"/>
      <c r="FH74" s="77"/>
      <c r="FI74" s="77"/>
      <c r="FJ74" s="77"/>
      <c r="FK74" s="77"/>
      <c r="FL74" s="77"/>
      <c r="FM74" s="77"/>
      <c r="FN74" s="77"/>
      <c r="FO74" s="77"/>
      <c r="FP74" s="77"/>
      <c r="FQ74" s="77"/>
      <c r="FR74" s="77"/>
      <c r="FS74" s="77"/>
      <c r="FT74" s="77"/>
      <c r="FU74" s="77"/>
      <c r="FV74" s="77"/>
      <c r="FW74" s="77"/>
      <c r="FX74" s="77"/>
      <c r="FY74" s="77"/>
      <c r="FZ74" s="77"/>
      <c r="GA74" s="77"/>
      <c r="GB74" s="77"/>
      <c r="GC74" s="77"/>
      <c r="GD74" s="77"/>
      <c r="GE74" s="77"/>
      <c r="GF74" s="77"/>
      <c r="GG74" s="77"/>
      <c r="GH74" s="77"/>
      <c r="GI74" s="77"/>
      <c r="GJ74" s="77"/>
      <c r="GK74" s="77"/>
      <c r="GL74" s="77"/>
      <c r="GM74" s="77"/>
      <c r="GN74" s="77"/>
      <c r="GO74" s="77"/>
      <c r="GP74" s="77"/>
      <c r="GQ74" s="77"/>
      <c r="GR74" s="77"/>
      <c r="GS74" s="77"/>
      <c r="GT74" s="77"/>
      <c r="GU74" s="77"/>
      <c r="GV74" s="77"/>
      <c r="GW74" s="77"/>
      <c r="GX74" s="77"/>
      <c r="GY74" s="77"/>
      <c r="GZ74" s="77"/>
      <c r="HA74" s="77"/>
      <c r="HB74" s="77"/>
      <c r="HC74" s="77"/>
      <c r="HD74" s="77"/>
      <c r="HE74" s="77"/>
      <c r="HF74" s="77"/>
      <c r="HG74" s="77"/>
      <c r="HH74" s="73"/>
      <c r="HI74" s="73"/>
      <c r="HJ74" s="77"/>
      <c r="HK74" s="77"/>
      <c r="HL74" s="77"/>
      <c r="HM74" s="77"/>
      <c r="HN74" s="77"/>
      <c r="HO74" s="74"/>
      <c r="HP74" s="77"/>
      <c r="HQ74" s="77"/>
      <c r="HR74" s="77"/>
      <c r="HS74" s="74"/>
      <c r="HT74" s="77"/>
      <c r="HU74" s="77"/>
      <c r="HV74" s="77"/>
      <c r="HW74" s="77"/>
      <c r="HX74" s="77"/>
      <c r="HY74" s="77">
        <v>11</v>
      </c>
      <c r="HZ74" s="77">
        <v>0</v>
      </c>
      <c r="IA74" s="77"/>
      <c r="IB74" s="77"/>
      <c r="IC74" s="77"/>
      <c r="ID74" s="77">
        <v>0</v>
      </c>
      <c r="IE74" s="77"/>
      <c r="IF74" s="77"/>
      <c r="IG74" s="77"/>
      <c r="IH74" s="77"/>
      <c r="II74" s="77"/>
      <c r="IJ74" s="77"/>
      <c r="IK74" s="77"/>
      <c r="IL74" s="77"/>
      <c r="IM74" s="77"/>
      <c r="IN74" s="77"/>
      <c r="IO74" s="77"/>
      <c r="IP74" s="77"/>
      <c r="IQ74" s="77"/>
      <c r="IR74" s="77"/>
      <c r="IS74" s="77"/>
      <c r="IT74" s="77"/>
      <c r="IU74" s="77"/>
      <c r="IV74" s="77"/>
      <c r="IW74" s="77"/>
      <c r="IX74" s="77"/>
      <c r="IY74" s="77"/>
      <c r="IZ74" s="77"/>
      <c r="JA74" s="77"/>
      <c r="JB74" s="77">
        <v>0</v>
      </c>
      <c r="JC74" s="77"/>
      <c r="JD74" s="77"/>
      <c r="JE74" s="77"/>
      <c r="JF74" s="77"/>
      <c r="JG74" s="77"/>
      <c r="JH74" s="77"/>
      <c r="JI74" s="77"/>
      <c r="JJ74" s="77">
        <v>0</v>
      </c>
      <c r="JK74" s="77"/>
      <c r="JL74" s="77"/>
      <c r="JM74" s="77"/>
      <c r="JN74" s="77">
        <v>0</v>
      </c>
      <c r="JO74" s="77"/>
      <c r="JP74" s="77"/>
      <c r="JQ74" s="77"/>
      <c r="JR74" s="77"/>
      <c r="JS74" s="77"/>
    </row>
    <row r="75" spans="1:279" ht="15.75" x14ac:dyDescent="0.25">
      <c r="A75" s="115" t="s">
        <v>323</v>
      </c>
      <c r="B75" s="77">
        <f t="shared" ref="B75:B138" si="227">H75+L75+P75+T75+X75+AB75+AF75+AJ75+AN75+AR75+AV75+AZ75+BD75+BH75+BL75+BP75+BT75+BX75+CB75+CF75+CJ75+CN75+CR75+CV75+CZ75+DD75+DH75+DL75+DP75+DT75+DX75+EB75+EF75+EJ75+EN75+ER75+EV75+EZ75+FD75+FH75+FL75+FP75+FT75+FX75+GB75+GF75+GJ75+GN75+GR75+GV75+GZ75+HD75+HH75+HL75+HP75+HT75+HX75+IB75+IF75+IJ75+IN75+IR75+IV75+IZ75+JD75+JH75+JL75+JP75</f>
        <v>0</v>
      </c>
      <c r="C75" s="77">
        <f t="shared" ref="C75:C138" si="228">I75+M75+Q75+U75+Y75+AC75+AG75+AK75+AO75+AS75+AW75+BA75+BE75+BI75+BM75+BQ75+BU75+BY75+CC75+CG75+CK75+CO75+CS75+CW75+DA75+DE75+DI75+DM75+DQ75+DU75+DY75+EC75+EG75+EK75+EO75+ES75+EW75+FA75+FE75+FI75+FM75+FQ75+FU75+FY75+GC75+GG75+GK75+GO75+GS75+GW75+HA75+HE75+HI75+HM75+HQ75+HU75+HY75+IC75+IG75+IK75+IO75+IS75+IW75+JA75+JE75+JI75+JM75+JQ75</f>
        <v>0</v>
      </c>
      <c r="D75" s="77">
        <f t="shared" ref="D75:D138" si="229">I75+M75+Q75+U75+Y75+AC75+AG75+AK75+AO75+AS75+AW75+BA75+BE75+BI75+BM75+BQ75+BU75+BY75+CC75+CG75+CK75+CO75+CS75+CW75+DA75+DE75+DI75+DM75+DQ75+DU75+DY75+EC75+EG75+EK75+EO75+ES75+EW75+FA75+FE75+FI75+FM75+FQ75+FU75+FY75+GC75+GG75+GK75+GO75+GS75+GW75+HA75+HE75+HI75+HM75+HQ75+HU75+HY75+IC75+IG75+IK75+IO75+IS75+IW75+JA75+JE75+JI75</f>
        <v>0</v>
      </c>
      <c r="E75" s="77">
        <f t="shared" ref="E75:E138" si="230">JM75+JQ75</f>
        <v>0</v>
      </c>
      <c r="F75" s="77">
        <f t="shared" ref="F75:F138" si="231">J75+N75+R75+V75+Z75+AD75+AH75+AL75+AP75+AT75+AX75+BB75+BF75+BJ75+BN75+BR75+BV75+BZ75+CD75+CH75+CL75+CP75+CT75+CX75+DB75+DF75+DJ75+DN75+DR75+DV75+DZ75+ED75+EH75+EL75+EP75+ET75+EX75+FB75+FF75+FJ75+FN75+FR75+FV75+FZ75+GD75+GH75+GL75+GP75+GT75+GX75+HB75+HF75+HJ75+HN75+HR75+HV75+HZ75+ID75+IH75+IL75+IP75+IT75+IX75+JB75+JF75+JJ75+JN75+JR75</f>
        <v>0</v>
      </c>
      <c r="G75" s="73"/>
      <c r="H75" s="76"/>
      <c r="I75" s="76"/>
      <c r="J75" s="76"/>
      <c r="K75" s="76"/>
      <c r="L75" s="77"/>
      <c r="M75" s="77"/>
      <c r="N75" s="77"/>
      <c r="O75" s="77"/>
      <c r="P75" s="77"/>
      <c r="Q75" s="77"/>
      <c r="R75" s="77"/>
      <c r="S75" s="74"/>
      <c r="T75" s="77"/>
      <c r="U75" s="77"/>
      <c r="V75" s="77"/>
      <c r="W75" s="74"/>
      <c r="X75" s="341"/>
      <c r="Y75" s="341"/>
      <c r="Z75" s="341"/>
      <c r="AA75" s="74"/>
      <c r="AB75" s="77"/>
      <c r="AC75" s="77"/>
      <c r="AD75" s="77"/>
      <c r="AE75" s="74"/>
      <c r="AF75" s="77"/>
      <c r="AG75" s="77"/>
      <c r="AH75" s="77"/>
      <c r="AI75" s="74"/>
      <c r="AJ75" s="77"/>
      <c r="AK75" s="77"/>
      <c r="AL75" s="77"/>
      <c r="AM75" s="74"/>
      <c r="AN75" s="77"/>
      <c r="AO75" s="77"/>
      <c r="AP75" s="77"/>
      <c r="AQ75" s="77"/>
      <c r="AR75" s="77"/>
      <c r="AS75" s="77"/>
      <c r="AT75" s="77"/>
      <c r="AU75" s="74"/>
      <c r="AV75" s="77"/>
      <c r="AW75" s="77"/>
      <c r="AX75" s="77"/>
      <c r="AY75" s="74"/>
      <c r="AZ75" s="77"/>
      <c r="BA75" s="77"/>
      <c r="BB75" s="77"/>
      <c r="BC75" s="74"/>
      <c r="BD75" s="77"/>
      <c r="BE75" s="77"/>
      <c r="BF75" s="77"/>
      <c r="BG75" s="74"/>
      <c r="BH75" s="74"/>
      <c r="BI75" s="77"/>
      <c r="BJ75" s="77"/>
      <c r="BK75" s="74"/>
      <c r="BL75" s="74"/>
      <c r="BM75" s="77"/>
      <c r="BN75" s="77"/>
      <c r="BO75" s="74"/>
      <c r="BP75" s="74"/>
      <c r="BQ75" s="77"/>
      <c r="BR75" s="77"/>
      <c r="BS75" s="74"/>
      <c r="BT75" s="74"/>
      <c r="BU75" s="77"/>
      <c r="BV75" s="77"/>
      <c r="BW75" s="74"/>
      <c r="BX75" s="77"/>
      <c r="BY75" s="77"/>
      <c r="BZ75" s="77"/>
      <c r="CA75" s="74"/>
      <c r="CB75" s="74"/>
      <c r="CC75" s="77"/>
      <c r="CD75" s="77"/>
      <c r="CE75" s="74"/>
      <c r="CF75" s="77"/>
      <c r="CG75" s="77"/>
      <c r="CH75" s="77"/>
      <c r="CI75" s="74"/>
      <c r="CJ75" s="77"/>
      <c r="CK75" s="77"/>
      <c r="CL75" s="77"/>
      <c r="CM75" s="74"/>
      <c r="CN75" s="77"/>
      <c r="CO75" s="77"/>
      <c r="CP75" s="77"/>
      <c r="CQ75" s="74"/>
      <c r="CR75" s="74"/>
      <c r="CS75" s="77"/>
      <c r="CT75" s="77"/>
      <c r="CU75" s="74"/>
      <c r="CV75" s="74"/>
      <c r="CW75" s="77"/>
      <c r="CX75" s="77"/>
      <c r="CY75" s="74"/>
      <c r="CZ75" s="77"/>
      <c r="DA75" s="77"/>
      <c r="DB75" s="77"/>
      <c r="DC75" s="74"/>
      <c r="DD75" s="77"/>
      <c r="DE75" s="77"/>
      <c r="DF75" s="77"/>
      <c r="DG75" s="74"/>
      <c r="DH75" s="77"/>
      <c r="DI75" s="77"/>
      <c r="DJ75" s="77"/>
      <c r="DK75" s="74"/>
      <c r="DL75" s="77"/>
      <c r="DM75" s="77"/>
      <c r="DN75" s="77"/>
      <c r="DO75" s="74"/>
      <c r="DP75" s="77"/>
      <c r="DQ75" s="77"/>
      <c r="DR75" s="77"/>
      <c r="DS75" s="74"/>
      <c r="DT75" s="77"/>
      <c r="DU75" s="77"/>
      <c r="DV75" s="77"/>
      <c r="DW75" s="74"/>
      <c r="DX75" s="77"/>
      <c r="DY75" s="77"/>
      <c r="DZ75" s="77"/>
      <c r="EA75" s="74"/>
      <c r="EB75" s="77"/>
      <c r="EC75" s="77"/>
      <c r="ED75" s="77"/>
      <c r="EE75" s="74"/>
      <c r="EF75" s="77"/>
      <c r="EG75" s="77"/>
      <c r="EH75" s="77"/>
      <c r="EI75" s="74"/>
      <c r="EJ75" s="77"/>
      <c r="EK75" s="77"/>
      <c r="EL75" s="77"/>
      <c r="EM75" s="74"/>
      <c r="EN75" s="77"/>
      <c r="EO75" s="77"/>
      <c r="EP75" s="77"/>
      <c r="EQ75" s="74"/>
      <c r="ER75" s="77"/>
      <c r="ES75" s="77"/>
      <c r="ET75" s="77"/>
      <c r="EU75" s="74"/>
      <c r="EV75" s="77"/>
      <c r="EW75" s="77"/>
      <c r="EX75" s="77"/>
      <c r="EY75" s="74"/>
      <c r="EZ75" s="77"/>
      <c r="FA75" s="77"/>
      <c r="FB75" s="77"/>
      <c r="FC75" s="77"/>
      <c r="FD75" s="77"/>
      <c r="FE75" s="77"/>
      <c r="FF75" s="77"/>
      <c r="FG75" s="77"/>
      <c r="FH75" s="77"/>
      <c r="FI75" s="77"/>
      <c r="FJ75" s="77"/>
      <c r="FK75" s="77"/>
      <c r="FL75" s="77"/>
      <c r="FM75" s="77"/>
      <c r="FN75" s="77"/>
      <c r="FO75" s="77"/>
      <c r="FP75" s="77"/>
      <c r="FQ75" s="77"/>
      <c r="FR75" s="77"/>
      <c r="FS75" s="77"/>
      <c r="FT75" s="77"/>
      <c r="FU75" s="77"/>
      <c r="FV75" s="77"/>
      <c r="FW75" s="77"/>
      <c r="FX75" s="77"/>
      <c r="FY75" s="77"/>
      <c r="FZ75" s="77"/>
      <c r="GA75" s="77"/>
      <c r="GB75" s="77"/>
      <c r="GC75" s="77"/>
      <c r="GD75" s="77"/>
      <c r="GE75" s="77"/>
      <c r="GF75" s="77"/>
      <c r="GG75" s="77"/>
      <c r="GH75" s="77"/>
      <c r="GI75" s="77"/>
      <c r="GJ75" s="77"/>
      <c r="GK75" s="77"/>
      <c r="GL75" s="77"/>
      <c r="GM75" s="77"/>
      <c r="GN75" s="77"/>
      <c r="GO75" s="77"/>
      <c r="GP75" s="77"/>
      <c r="GQ75" s="77"/>
      <c r="GR75" s="77"/>
      <c r="GS75" s="77"/>
      <c r="GT75" s="77"/>
      <c r="GU75" s="77"/>
      <c r="GV75" s="77"/>
      <c r="GW75" s="77"/>
      <c r="GX75" s="77"/>
      <c r="GY75" s="77"/>
      <c r="GZ75" s="77"/>
      <c r="HA75" s="77"/>
      <c r="HB75" s="77"/>
      <c r="HC75" s="77"/>
      <c r="HD75" s="77"/>
      <c r="HE75" s="77"/>
      <c r="HF75" s="77"/>
      <c r="HG75" s="77"/>
      <c r="HH75" s="77"/>
      <c r="HI75" s="77"/>
      <c r="HJ75" s="77"/>
      <c r="HK75" s="77"/>
      <c r="HL75" s="77"/>
      <c r="HM75" s="77"/>
      <c r="HN75" s="77"/>
      <c r="HO75" s="74"/>
      <c r="HP75" s="77"/>
      <c r="HQ75" s="77"/>
      <c r="HR75" s="77"/>
      <c r="HS75" s="74"/>
      <c r="HT75" s="77"/>
      <c r="HU75" s="77"/>
      <c r="HV75" s="77"/>
      <c r="HW75" s="77"/>
      <c r="HX75" s="77"/>
      <c r="HY75" s="77"/>
      <c r="HZ75" s="77"/>
      <c r="IA75" s="77"/>
      <c r="IB75" s="77"/>
      <c r="IC75" s="77"/>
      <c r="ID75" s="77"/>
      <c r="IE75" s="77"/>
      <c r="IF75" s="77"/>
      <c r="IG75" s="77"/>
      <c r="IH75" s="77"/>
      <c r="II75" s="77"/>
      <c r="IJ75" s="77"/>
      <c r="IK75" s="77"/>
      <c r="IL75" s="77"/>
      <c r="IM75" s="77"/>
      <c r="IN75" s="77"/>
      <c r="IO75" s="77"/>
      <c r="IP75" s="77"/>
      <c r="IQ75" s="77"/>
      <c r="IR75" s="77"/>
      <c r="IS75" s="77"/>
      <c r="IT75" s="77"/>
      <c r="IU75" s="77"/>
      <c r="IV75" s="77"/>
      <c r="IW75" s="77"/>
      <c r="IX75" s="77"/>
      <c r="IY75" s="77"/>
      <c r="IZ75" s="77"/>
      <c r="JA75" s="77"/>
      <c r="JB75" s="77"/>
      <c r="JC75" s="77"/>
      <c r="JD75" s="77"/>
      <c r="JE75" s="77"/>
      <c r="JF75" s="77"/>
      <c r="JG75" s="77"/>
      <c r="JH75" s="77"/>
      <c r="JI75" s="77"/>
      <c r="JJ75" s="77"/>
      <c r="JK75" s="77"/>
      <c r="JL75" s="77"/>
      <c r="JM75" s="77"/>
      <c r="JN75" s="77"/>
      <c r="JO75" s="77"/>
      <c r="JP75" s="77"/>
      <c r="JQ75" s="77"/>
      <c r="JR75" s="77"/>
      <c r="JS75" s="77"/>
    </row>
    <row r="76" spans="1:279" ht="15.75" x14ac:dyDescent="0.25">
      <c r="A76" s="115" t="s">
        <v>148</v>
      </c>
      <c r="B76" s="77">
        <f t="shared" si="227"/>
        <v>0</v>
      </c>
      <c r="C76" s="77">
        <f t="shared" si="228"/>
        <v>210.5</v>
      </c>
      <c r="D76" s="77">
        <f t="shared" si="229"/>
        <v>210.5</v>
      </c>
      <c r="E76" s="77">
        <f t="shared" si="230"/>
        <v>0</v>
      </c>
      <c r="F76" s="77">
        <f t="shared" si="231"/>
        <v>0</v>
      </c>
      <c r="G76" s="73">
        <f t="shared" si="226"/>
        <v>0</v>
      </c>
      <c r="H76" s="76"/>
      <c r="I76" s="76"/>
      <c r="J76" s="76"/>
      <c r="K76" s="76"/>
      <c r="L76" s="76"/>
      <c r="M76" s="76"/>
      <c r="N76" s="76"/>
      <c r="O76" s="76"/>
      <c r="P76" s="76"/>
      <c r="Q76" s="76"/>
      <c r="R76" s="76"/>
      <c r="S76" s="74"/>
      <c r="T76" s="76"/>
      <c r="U76" s="76"/>
      <c r="V76" s="76"/>
      <c r="W76" s="74"/>
      <c r="X76" s="76"/>
      <c r="Y76" s="76"/>
      <c r="Z76" s="76"/>
      <c r="AA76" s="74"/>
      <c r="AB76" s="76"/>
      <c r="AC76" s="76"/>
      <c r="AD76" s="76"/>
      <c r="AE76" s="74"/>
      <c r="AF76" s="76"/>
      <c r="AG76" s="76"/>
      <c r="AH76" s="76"/>
      <c r="AI76" s="74"/>
      <c r="AJ76" s="76"/>
      <c r="AK76" s="76"/>
      <c r="AL76" s="76"/>
      <c r="AM76" s="74"/>
      <c r="AN76" s="76"/>
      <c r="AO76" s="76"/>
      <c r="AP76" s="76"/>
      <c r="AQ76" s="76"/>
      <c r="AR76" s="76"/>
      <c r="AS76" s="76"/>
      <c r="AT76" s="76"/>
      <c r="AU76" s="74"/>
      <c r="AV76" s="76"/>
      <c r="AW76" s="76"/>
      <c r="AX76" s="76"/>
      <c r="AY76" s="74"/>
      <c r="AZ76" s="76"/>
      <c r="BA76" s="76"/>
      <c r="BB76" s="76"/>
      <c r="BC76" s="74"/>
      <c r="BD76" s="76"/>
      <c r="BE76" s="76"/>
      <c r="BF76" s="76"/>
      <c r="BG76" s="74"/>
      <c r="BH76" s="74"/>
      <c r="BI76" s="76"/>
      <c r="BJ76" s="76"/>
      <c r="BK76" s="74"/>
      <c r="BL76" s="74"/>
      <c r="BM76" s="76"/>
      <c r="BN76" s="76"/>
      <c r="BO76" s="74"/>
      <c r="BP76" s="74"/>
      <c r="BQ76" s="77"/>
      <c r="BR76" s="76"/>
      <c r="BS76" s="74"/>
      <c r="BT76" s="74"/>
      <c r="BU76" s="77"/>
      <c r="BV76" s="76"/>
      <c r="BW76" s="74"/>
      <c r="BX76" s="77"/>
      <c r="BY76" s="77"/>
      <c r="BZ76" s="77"/>
      <c r="CA76" s="74"/>
      <c r="CB76" s="74"/>
      <c r="CC76" s="77"/>
      <c r="CD76" s="77"/>
      <c r="CE76" s="74"/>
      <c r="CF76" s="77"/>
      <c r="CG76" s="77"/>
      <c r="CH76" s="77"/>
      <c r="CI76" s="74"/>
      <c r="CJ76" s="77"/>
      <c r="CK76" s="77"/>
      <c r="CL76" s="77"/>
      <c r="CM76" s="74"/>
      <c r="CN76" s="77"/>
      <c r="CO76" s="77"/>
      <c r="CP76" s="77"/>
      <c r="CQ76" s="74"/>
      <c r="CR76" s="74"/>
      <c r="CS76" s="76"/>
      <c r="CT76" s="76"/>
      <c r="CU76" s="74"/>
      <c r="CV76" s="74"/>
      <c r="CW76" s="76"/>
      <c r="CX76" s="76"/>
      <c r="CY76" s="74"/>
      <c r="CZ76" s="77"/>
      <c r="DA76" s="77"/>
      <c r="DB76" s="77"/>
      <c r="DC76" s="74"/>
      <c r="DD76" s="77"/>
      <c r="DE76" s="77"/>
      <c r="DF76" s="77"/>
      <c r="DG76" s="74"/>
      <c r="DH76" s="77"/>
      <c r="DI76" s="77"/>
      <c r="DJ76" s="77"/>
      <c r="DK76" s="74"/>
      <c r="DL76" s="77"/>
      <c r="DM76" s="77"/>
      <c r="DN76" s="77"/>
      <c r="DO76" s="74"/>
      <c r="DP76" s="77"/>
      <c r="DQ76" s="77"/>
      <c r="DR76" s="77"/>
      <c r="DS76" s="74"/>
      <c r="DT76" s="77"/>
      <c r="DU76" s="77"/>
      <c r="DV76" s="77"/>
      <c r="DW76" s="74"/>
      <c r="DX76" s="77"/>
      <c r="DY76" s="77"/>
      <c r="DZ76" s="77"/>
      <c r="EA76" s="74"/>
      <c r="EB76" s="77"/>
      <c r="EC76" s="77"/>
      <c r="ED76" s="77"/>
      <c r="EE76" s="74"/>
      <c r="EF76" s="77"/>
      <c r="EG76" s="77"/>
      <c r="EH76" s="77"/>
      <c r="EI76" s="74"/>
      <c r="EJ76" s="77"/>
      <c r="EK76" s="77"/>
      <c r="EL76" s="77"/>
      <c r="EM76" s="74"/>
      <c r="EN76" s="77"/>
      <c r="EO76" s="77"/>
      <c r="EP76" s="77"/>
      <c r="EQ76" s="74"/>
      <c r="ER76" s="77"/>
      <c r="ES76" s="77"/>
      <c r="ET76" s="77"/>
      <c r="EU76" s="74"/>
      <c r="EV76" s="77"/>
      <c r="EW76" s="77"/>
      <c r="EX76" s="77"/>
      <c r="EY76" s="74"/>
      <c r="EZ76" s="76"/>
      <c r="FA76" s="76"/>
      <c r="FB76" s="76"/>
      <c r="FC76" s="76"/>
      <c r="FD76" s="76"/>
      <c r="FE76" s="76"/>
      <c r="FF76" s="76"/>
      <c r="FG76" s="76"/>
      <c r="FH76" s="76"/>
      <c r="FI76" s="76"/>
      <c r="FJ76" s="76"/>
      <c r="FK76" s="76"/>
      <c r="FL76" s="76"/>
      <c r="FM76" s="76"/>
      <c r="FN76" s="76"/>
      <c r="FO76" s="76"/>
      <c r="FP76" s="76"/>
      <c r="FQ76" s="76"/>
      <c r="FR76" s="76"/>
      <c r="FS76" s="76"/>
      <c r="FT76" s="76"/>
      <c r="FU76" s="76"/>
      <c r="FV76" s="76"/>
      <c r="FW76" s="76"/>
      <c r="FX76" s="76"/>
      <c r="FY76" s="76"/>
      <c r="FZ76" s="76"/>
      <c r="GA76" s="76"/>
      <c r="GB76" s="76"/>
      <c r="GC76" s="76"/>
      <c r="GD76" s="76"/>
      <c r="GE76" s="76"/>
      <c r="GF76" s="76"/>
      <c r="GG76" s="76"/>
      <c r="GH76" s="76"/>
      <c r="GI76" s="76"/>
      <c r="GJ76" s="76"/>
      <c r="GK76" s="76"/>
      <c r="GL76" s="76"/>
      <c r="GM76" s="76"/>
      <c r="GN76" s="76"/>
      <c r="GO76" s="76"/>
      <c r="GP76" s="76"/>
      <c r="GQ76" s="76"/>
      <c r="GR76" s="76"/>
      <c r="GS76" s="76"/>
      <c r="GT76" s="76"/>
      <c r="GU76" s="76"/>
      <c r="GV76" s="76"/>
      <c r="GW76" s="76"/>
      <c r="GX76" s="76"/>
      <c r="GY76" s="76"/>
      <c r="GZ76" s="76"/>
      <c r="HA76" s="76"/>
      <c r="HB76" s="76"/>
      <c r="HC76" s="76"/>
      <c r="HD76" s="76"/>
      <c r="HE76" s="76"/>
      <c r="HF76" s="76"/>
      <c r="HG76" s="76"/>
      <c r="HH76" s="76"/>
      <c r="HI76" s="76"/>
      <c r="HJ76" s="76"/>
      <c r="HK76" s="76"/>
      <c r="HL76" s="76"/>
      <c r="HM76" s="76"/>
      <c r="HN76" s="76"/>
      <c r="HO76" s="74"/>
      <c r="HP76" s="77"/>
      <c r="HQ76" s="77"/>
      <c r="HR76" s="77"/>
      <c r="HS76" s="74"/>
      <c r="HT76" s="76"/>
      <c r="HU76" s="76"/>
      <c r="HV76" s="76"/>
      <c r="HW76" s="76"/>
      <c r="HX76" s="76"/>
      <c r="HY76" s="77">
        <v>210.5</v>
      </c>
      <c r="HZ76" s="77">
        <v>0</v>
      </c>
      <c r="IA76" s="76"/>
      <c r="IB76" s="76"/>
      <c r="IC76" s="77"/>
      <c r="ID76" s="77">
        <v>0</v>
      </c>
      <c r="IE76" s="77"/>
      <c r="IF76" s="76"/>
      <c r="IG76" s="77"/>
      <c r="IH76" s="77"/>
      <c r="II76" s="77"/>
      <c r="IJ76" s="76"/>
      <c r="IK76" s="77"/>
      <c r="IL76" s="77"/>
      <c r="IM76" s="77"/>
      <c r="IN76" s="76"/>
      <c r="IO76" s="77"/>
      <c r="IP76" s="77"/>
      <c r="IQ76" s="77"/>
      <c r="IR76" s="76"/>
      <c r="IS76" s="77"/>
      <c r="IT76" s="77"/>
      <c r="IU76" s="77"/>
      <c r="IV76" s="76"/>
      <c r="IW76" s="77"/>
      <c r="IX76" s="77"/>
      <c r="IY76" s="77"/>
      <c r="IZ76" s="76"/>
      <c r="JA76" s="77"/>
      <c r="JB76" s="77">
        <v>0</v>
      </c>
      <c r="JC76" s="77"/>
      <c r="JD76" s="76"/>
      <c r="JE76" s="77"/>
      <c r="JF76" s="77"/>
      <c r="JG76" s="77"/>
      <c r="JH76" s="76"/>
      <c r="JI76" s="77"/>
      <c r="JJ76" s="77">
        <v>0</v>
      </c>
      <c r="JK76" s="77"/>
      <c r="JL76" s="76"/>
      <c r="JM76" s="77"/>
      <c r="JN76" s="77">
        <v>0</v>
      </c>
      <c r="JO76" s="77"/>
      <c r="JP76" s="76"/>
      <c r="JQ76" s="77"/>
      <c r="JR76" s="77"/>
      <c r="JS76" s="77"/>
    </row>
    <row r="77" spans="1:279" ht="15.75" x14ac:dyDescent="0.25">
      <c r="A77" s="115" t="s">
        <v>321</v>
      </c>
      <c r="B77" s="77">
        <f t="shared" si="227"/>
        <v>0</v>
      </c>
      <c r="C77" s="77">
        <f t="shared" si="228"/>
        <v>217.6</v>
      </c>
      <c r="D77" s="77">
        <f t="shared" si="229"/>
        <v>217.6</v>
      </c>
      <c r="E77" s="77">
        <f t="shared" si="230"/>
        <v>0</v>
      </c>
      <c r="F77" s="77">
        <f t="shared" si="231"/>
        <v>0</v>
      </c>
      <c r="G77" s="73">
        <f t="shared" si="226"/>
        <v>0</v>
      </c>
      <c r="H77" s="76"/>
      <c r="I77" s="76"/>
      <c r="J77" s="76"/>
      <c r="K77" s="76"/>
      <c r="L77" s="76"/>
      <c r="M77" s="76"/>
      <c r="N77" s="76"/>
      <c r="O77" s="76"/>
      <c r="P77" s="76"/>
      <c r="Q77" s="76"/>
      <c r="R77" s="76"/>
      <c r="S77" s="74"/>
      <c r="T77" s="76"/>
      <c r="U77" s="76"/>
      <c r="V77" s="76"/>
      <c r="W77" s="74"/>
      <c r="X77" s="76"/>
      <c r="Y77" s="76"/>
      <c r="Z77" s="76"/>
      <c r="AA77" s="74"/>
      <c r="AB77" s="76"/>
      <c r="AC77" s="76"/>
      <c r="AD77" s="76"/>
      <c r="AE77" s="74"/>
      <c r="AF77" s="76"/>
      <c r="AG77" s="76"/>
      <c r="AH77" s="76"/>
      <c r="AI77" s="74"/>
      <c r="AJ77" s="76"/>
      <c r="AK77" s="76"/>
      <c r="AL77" s="76"/>
      <c r="AM77" s="74"/>
      <c r="AN77" s="76"/>
      <c r="AO77" s="76"/>
      <c r="AP77" s="76"/>
      <c r="AQ77" s="76"/>
      <c r="AR77" s="76"/>
      <c r="AS77" s="76"/>
      <c r="AT77" s="76"/>
      <c r="AU77" s="74"/>
      <c r="AV77" s="76"/>
      <c r="AW77" s="76"/>
      <c r="AX77" s="76"/>
      <c r="AY77" s="74"/>
      <c r="AZ77" s="76"/>
      <c r="BA77" s="76"/>
      <c r="BB77" s="76"/>
      <c r="BC77" s="74"/>
      <c r="BD77" s="76"/>
      <c r="BE77" s="76"/>
      <c r="BF77" s="76"/>
      <c r="BG77" s="74"/>
      <c r="BH77" s="74"/>
      <c r="BI77" s="76"/>
      <c r="BJ77" s="76"/>
      <c r="BK77" s="74"/>
      <c r="BL77" s="74"/>
      <c r="BM77" s="76"/>
      <c r="BN77" s="76"/>
      <c r="BO77" s="74"/>
      <c r="BP77" s="74"/>
      <c r="BQ77" s="76"/>
      <c r="BR77" s="76"/>
      <c r="BS77" s="74"/>
      <c r="BT77" s="74"/>
      <c r="BU77" s="76"/>
      <c r="BV77" s="76"/>
      <c r="BW77" s="74"/>
      <c r="BX77" s="76"/>
      <c r="BY77" s="76"/>
      <c r="BZ77" s="76"/>
      <c r="CA77" s="74"/>
      <c r="CB77" s="74"/>
      <c r="CC77" s="76"/>
      <c r="CD77" s="76"/>
      <c r="CE77" s="74"/>
      <c r="CF77" s="76"/>
      <c r="CG77" s="76"/>
      <c r="CH77" s="76"/>
      <c r="CI77" s="74"/>
      <c r="CJ77" s="76"/>
      <c r="CK77" s="76"/>
      <c r="CL77" s="76"/>
      <c r="CM77" s="74"/>
      <c r="CN77" s="76"/>
      <c r="CO77" s="76"/>
      <c r="CP77" s="76"/>
      <c r="CQ77" s="74"/>
      <c r="CR77" s="74"/>
      <c r="CS77" s="76"/>
      <c r="CT77" s="76"/>
      <c r="CU77" s="74"/>
      <c r="CV77" s="74"/>
      <c r="CW77" s="76"/>
      <c r="CX77" s="76"/>
      <c r="CY77" s="74"/>
      <c r="CZ77" s="76"/>
      <c r="DA77" s="76"/>
      <c r="DB77" s="76"/>
      <c r="DC77" s="74"/>
      <c r="DD77" s="76"/>
      <c r="DE77" s="76"/>
      <c r="DF77" s="76"/>
      <c r="DG77" s="74"/>
      <c r="DH77" s="76"/>
      <c r="DI77" s="76"/>
      <c r="DJ77" s="76"/>
      <c r="DK77" s="74"/>
      <c r="DL77" s="76"/>
      <c r="DM77" s="76"/>
      <c r="DN77" s="76"/>
      <c r="DO77" s="74"/>
      <c r="DP77" s="76"/>
      <c r="DQ77" s="76"/>
      <c r="DR77" s="76"/>
      <c r="DS77" s="74"/>
      <c r="DT77" s="76"/>
      <c r="DU77" s="76"/>
      <c r="DV77" s="76"/>
      <c r="DW77" s="74"/>
      <c r="DX77" s="76"/>
      <c r="DY77" s="76"/>
      <c r="DZ77" s="76"/>
      <c r="EA77" s="74"/>
      <c r="EB77" s="76"/>
      <c r="EC77" s="76"/>
      <c r="ED77" s="76"/>
      <c r="EE77" s="74"/>
      <c r="EF77" s="76"/>
      <c r="EG77" s="76"/>
      <c r="EH77" s="76"/>
      <c r="EI77" s="74"/>
      <c r="EJ77" s="76"/>
      <c r="EK77" s="76"/>
      <c r="EL77" s="76"/>
      <c r="EM77" s="74"/>
      <c r="EN77" s="76"/>
      <c r="EO77" s="76"/>
      <c r="EP77" s="76"/>
      <c r="EQ77" s="74"/>
      <c r="ER77" s="76"/>
      <c r="ES77" s="76"/>
      <c r="ET77" s="76"/>
      <c r="EU77" s="74"/>
      <c r="EV77" s="76"/>
      <c r="EW77" s="76"/>
      <c r="EX77" s="76"/>
      <c r="EY77" s="74"/>
      <c r="EZ77" s="76"/>
      <c r="FA77" s="76"/>
      <c r="FB77" s="76"/>
      <c r="FC77" s="76"/>
      <c r="FD77" s="76"/>
      <c r="FE77" s="76"/>
      <c r="FF77" s="76"/>
      <c r="FG77" s="76"/>
      <c r="FH77" s="76"/>
      <c r="FI77" s="76"/>
      <c r="FJ77" s="76"/>
      <c r="FK77" s="76"/>
      <c r="FL77" s="76"/>
      <c r="FM77" s="76"/>
      <c r="FN77" s="76"/>
      <c r="FO77" s="76"/>
      <c r="FP77" s="76"/>
      <c r="FQ77" s="76"/>
      <c r="FR77" s="76"/>
      <c r="FS77" s="76"/>
      <c r="FT77" s="76"/>
      <c r="FU77" s="76"/>
      <c r="FV77" s="76"/>
      <c r="FW77" s="76"/>
      <c r="FX77" s="76"/>
      <c r="FY77" s="76"/>
      <c r="FZ77" s="76"/>
      <c r="GA77" s="76"/>
      <c r="GB77" s="76"/>
      <c r="GC77" s="76"/>
      <c r="GD77" s="76"/>
      <c r="GE77" s="76"/>
      <c r="GF77" s="76"/>
      <c r="GG77" s="76"/>
      <c r="GH77" s="76"/>
      <c r="GI77" s="76"/>
      <c r="GJ77" s="76"/>
      <c r="GK77" s="76"/>
      <c r="GL77" s="76"/>
      <c r="GM77" s="76"/>
      <c r="GN77" s="76"/>
      <c r="GO77" s="76"/>
      <c r="GP77" s="76"/>
      <c r="GQ77" s="76"/>
      <c r="GR77" s="76"/>
      <c r="GS77" s="76"/>
      <c r="GT77" s="76"/>
      <c r="GU77" s="76"/>
      <c r="GV77" s="76"/>
      <c r="GW77" s="76"/>
      <c r="GX77" s="76"/>
      <c r="GY77" s="76"/>
      <c r="GZ77" s="76"/>
      <c r="HA77" s="76"/>
      <c r="HB77" s="76"/>
      <c r="HC77" s="76"/>
      <c r="HD77" s="76"/>
      <c r="HE77" s="76"/>
      <c r="HF77" s="76"/>
      <c r="HG77" s="76"/>
      <c r="HH77" s="76"/>
      <c r="HI77" s="76"/>
      <c r="HJ77" s="76"/>
      <c r="HK77" s="76"/>
      <c r="HL77" s="76"/>
      <c r="HM77" s="76"/>
      <c r="HN77" s="76"/>
      <c r="HO77" s="74"/>
      <c r="HP77" s="76"/>
      <c r="HQ77" s="76"/>
      <c r="HR77" s="76"/>
      <c r="HS77" s="74"/>
      <c r="HT77" s="76"/>
      <c r="HU77" s="76"/>
      <c r="HV77" s="76"/>
      <c r="HW77" s="76"/>
      <c r="HX77" s="76"/>
      <c r="HY77" s="77">
        <v>217.6</v>
      </c>
      <c r="HZ77" s="77">
        <v>0</v>
      </c>
      <c r="IA77" s="76"/>
      <c r="IB77" s="76"/>
      <c r="IC77" s="77"/>
      <c r="ID77" s="77">
        <v>0</v>
      </c>
      <c r="IE77" s="77"/>
      <c r="IF77" s="76"/>
      <c r="IG77" s="77"/>
      <c r="IH77" s="77"/>
      <c r="II77" s="77"/>
      <c r="IJ77" s="76"/>
      <c r="IK77" s="77"/>
      <c r="IL77" s="77"/>
      <c r="IM77" s="77"/>
      <c r="IN77" s="76"/>
      <c r="IO77" s="77"/>
      <c r="IP77" s="77"/>
      <c r="IQ77" s="77"/>
      <c r="IR77" s="76"/>
      <c r="IS77" s="77"/>
      <c r="IT77" s="77"/>
      <c r="IU77" s="77"/>
      <c r="IV77" s="76"/>
      <c r="IW77" s="77"/>
      <c r="IX77" s="77"/>
      <c r="IY77" s="77"/>
      <c r="IZ77" s="76"/>
      <c r="JA77" s="77"/>
      <c r="JB77" s="77">
        <v>0</v>
      </c>
      <c r="JC77" s="77"/>
      <c r="JD77" s="76"/>
      <c r="JE77" s="77"/>
      <c r="JF77" s="77"/>
      <c r="JG77" s="77"/>
      <c r="JH77" s="76"/>
      <c r="JI77" s="77"/>
      <c r="JJ77" s="77">
        <v>0</v>
      </c>
      <c r="JK77" s="77"/>
      <c r="JL77" s="76"/>
      <c r="JM77" s="77"/>
      <c r="JN77" s="77">
        <v>0</v>
      </c>
      <c r="JO77" s="77"/>
      <c r="JP77" s="76"/>
      <c r="JQ77" s="77"/>
      <c r="JR77" s="77"/>
      <c r="JS77" s="77"/>
    </row>
    <row r="78" spans="1:279" ht="15.75" x14ac:dyDescent="0.25">
      <c r="A78" s="115" t="s">
        <v>322</v>
      </c>
      <c r="B78" s="77">
        <f t="shared" si="227"/>
        <v>0</v>
      </c>
      <c r="C78" s="77">
        <f t="shared" si="228"/>
        <v>64.900000000000006</v>
      </c>
      <c r="D78" s="77">
        <f t="shared" si="229"/>
        <v>64.900000000000006</v>
      </c>
      <c r="E78" s="77">
        <f t="shared" si="230"/>
        <v>0</v>
      </c>
      <c r="F78" s="77">
        <f t="shared" si="231"/>
        <v>0</v>
      </c>
      <c r="G78" s="73">
        <f t="shared" si="226"/>
        <v>0</v>
      </c>
      <c r="H78" s="76"/>
      <c r="I78" s="76"/>
      <c r="J78" s="76"/>
      <c r="K78" s="76"/>
      <c r="L78" s="76"/>
      <c r="M78" s="76"/>
      <c r="N78" s="76"/>
      <c r="O78" s="76"/>
      <c r="P78" s="76"/>
      <c r="Q78" s="76"/>
      <c r="R78" s="76"/>
      <c r="S78" s="74"/>
      <c r="T78" s="76"/>
      <c r="U78" s="76"/>
      <c r="V78" s="76"/>
      <c r="W78" s="74"/>
      <c r="X78" s="76"/>
      <c r="Y78" s="76"/>
      <c r="Z78" s="76"/>
      <c r="AA78" s="74"/>
      <c r="AB78" s="76"/>
      <c r="AC78" s="76"/>
      <c r="AD78" s="76"/>
      <c r="AE78" s="74"/>
      <c r="AF78" s="76"/>
      <c r="AG78" s="76"/>
      <c r="AH78" s="76"/>
      <c r="AI78" s="74"/>
      <c r="AJ78" s="76"/>
      <c r="AK78" s="76"/>
      <c r="AL78" s="76"/>
      <c r="AM78" s="74"/>
      <c r="AN78" s="76"/>
      <c r="AO78" s="76"/>
      <c r="AP78" s="76"/>
      <c r="AQ78" s="76"/>
      <c r="AR78" s="76"/>
      <c r="AS78" s="76"/>
      <c r="AT78" s="76"/>
      <c r="AU78" s="74"/>
      <c r="AV78" s="76"/>
      <c r="AW78" s="76"/>
      <c r="AX78" s="76"/>
      <c r="AY78" s="74"/>
      <c r="AZ78" s="76"/>
      <c r="BA78" s="76"/>
      <c r="BB78" s="76"/>
      <c r="BC78" s="74"/>
      <c r="BD78" s="76"/>
      <c r="BE78" s="76"/>
      <c r="BF78" s="76"/>
      <c r="BG78" s="74"/>
      <c r="BH78" s="74"/>
      <c r="BI78" s="76"/>
      <c r="BJ78" s="76"/>
      <c r="BK78" s="74"/>
      <c r="BL78" s="74"/>
      <c r="BM78" s="76"/>
      <c r="BN78" s="76"/>
      <c r="BO78" s="74"/>
      <c r="BP78" s="74"/>
      <c r="BQ78" s="76"/>
      <c r="BR78" s="76"/>
      <c r="BS78" s="74"/>
      <c r="BT78" s="74"/>
      <c r="BU78" s="76"/>
      <c r="BV78" s="76"/>
      <c r="BW78" s="74"/>
      <c r="BX78" s="76"/>
      <c r="BY78" s="76"/>
      <c r="BZ78" s="76"/>
      <c r="CA78" s="74"/>
      <c r="CB78" s="74"/>
      <c r="CC78" s="76"/>
      <c r="CD78" s="76"/>
      <c r="CE78" s="74"/>
      <c r="CF78" s="76"/>
      <c r="CG78" s="76"/>
      <c r="CH78" s="76"/>
      <c r="CI78" s="74"/>
      <c r="CJ78" s="76"/>
      <c r="CK78" s="76"/>
      <c r="CL78" s="76"/>
      <c r="CM78" s="74"/>
      <c r="CN78" s="76"/>
      <c r="CO78" s="76"/>
      <c r="CP78" s="76"/>
      <c r="CQ78" s="74"/>
      <c r="CR78" s="74"/>
      <c r="CS78" s="76"/>
      <c r="CT78" s="76"/>
      <c r="CU78" s="74"/>
      <c r="CV78" s="74"/>
      <c r="CW78" s="76"/>
      <c r="CX78" s="76"/>
      <c r="CY78" s="74"/>
      <c r="CZ78" s="76"/>
      <c r="DA78" s="76"/>
      <c r="DB78" s="76"/>
      <c r="DC78" s="74"/>
      <c r="DD78" s="76"/>
      <c r="DE78" s="76"/>
      <c r="DF78" s="76"/>
      <c r="DG78" s="74"/>
      <c r="DH78" s="76"/>
      <c r="DI78" s="76"/>
      <c r="DJ78" s="76"/>
      <c r="DK78" s="74"/>
      <c r="DL78" s="76"/>
      <c r="DM78" s="76"/>
      <c r="DN78" s="76"/>
      <c r="DO78" s="74"/>
      <c r="DP78" s="76"/>
      <c r="DQ78" s="76"/>
      <c r="DR78" s="76"/>
      <c r="DS78" s="74"/>
      <c r="DT78" s="76"/>
      <c r="DU78" s="76"/>
      <c r="DV78" s="76"/>
      <c r="DW78" s="74"/>
      <c r="DX78" s="76"/>
      <c r="DY78" s="76"/>
      <c r="DZ78" s="76"/>
      <c r="EA78" s="74"/>
      <c r="EB78" s="76"/>
      <c r="EC78" s="76"/>
      <c r="ED78" s="76"/>
      <c r="EE78" s="74"/>
      <c r="EF78" s="76"/>
      <c r="EG78" s="76"/>
      <c r="EH78" s="76"/>
      <c r="EI78" s="74"/>
      <c r="EJ78" s="76"/>
      <c r="EK78" s="76"/>
      <c r="EL78" s="76"/>
      <c r="EM78" s="74"/>
      <c r="EN78" s="76"/>
      <c r="EO78" s="76"/>
      <c r="EP78" s="76"/>
      <c r="EQ78" s="74"/>
      <c r="ER78" s="76"/>
      <c r="ES78" s="76"/>
      <c r="ET78" s="76"/>
      <c r="EU78" s="74"/>
      <c r="EV78" s="76"/>
      <c r="EW78" s="76"/>
      <c r="EX78" s="76"/>
      <c r="EY78" s="74"/>
      <c r="EZ78" s="76"/>
      <c r="FA78" s="76"/>
      <c r="FB78" s="76"/>
      <c r="FC78" s="76"/>
      <c r="FD78" s="76"/>
      <c r="FE78" s="76"/>
      <c r="FF78" s="76"/>
      <c r="FG78" s="76"/>
      <c r="FH78" s="76"/>
      <c r="FI78" s="76"/>
      <c r="FJ78" s="76"/>
      <c r="FK78" s="76"/>
      <c r="FL78" s="76"/>
      <c r="FM78" s="76"/>
      <c r="FN78" s="76"/>
      <c r="FO78" s="76"/>
      <c r="FP78" s="76"/>
      <c r="FQ78" s="76"/>
      <c r="FR78" s="76"/>
      <c r="FS78" s="76"/>
      <c r="FT78" s="76"/>
      <c r="FU78" s="76"/>
      <c r="FV78" s="76"/>
      <c r="FW78" s="76"/>
      <c r="FX78" s="76"/>
      <c r="FY78" s="76"/>
      <c r="FZ78" s="76"/>
      <c r="GA78" s="76"/>
      <c r="GB78" s="76"/>
      <c r="GC78" s="76"/>
      <c r="GD78" s="76"/>
      <c r="GE78" s="76"/>
      <c r="GF78" s="76"/>
      <c r="GG78" s="76"/>
      <c r="GH78" s="76"/>
      <c r="GI78" s="76"/>
      <c r="GJ78" s="76"/>
      <c r="GK78" s="76"/>
      <c r="GL78" s="76"/>
      <c r="GM78" s="76"/>
      <c r="GN78" s="76"/>
      <c r="GO78" s="76"/>
      <c r="GP78" s="76"/>
      <c r="GQ78" s="76"/>
      <c r="GR78" s="76"/>
      <c r="GS78" s="76"/>
      <c r="GT78" s="76"/>
      <c r="GU78" s="76"/>
      <c r="GV78" s="76"/>
      <c r="GW78" s="76"/>
      <c r="GX78" s="76"/>
      <c r="GY78" s="76"/>
      <c r="GZ78" s="76"/>
      <c r="HA78" s="76"/>
      <c r="HB78" s="76"/>
      <c r="HC78" s="76"/>
      <c r="HD78" s="76"/>
      <c r="HE78" s="76"/>
      <c r="HF78" s="76"/>
      <c r="HG78" s="76"/>
      <c r="HH78" s="76"/>
      <c r="HI78" s="76"/>
      <c r="HJ78" s="76"/>
      <c r="HK78" s="76"/>
      <c r="HL78" s="76"/>
      <c r="HM78" s="76"/>
      <c r="HN78" s="76"/>
      <c r="HO78" s="74"/>
      <c r="HP78" s="76"/>
      <c r="HQ78" s="77"/>
      <c r="HR78" s="77"/>
      <c r="HS78" s="74"/>
      <c r="HT78" s="76"/>
      <c r="HU78" s="76"/>
      <c r="HV78" s="76"/>
      <c r="HW78" s="76"/>
      <c r="HX78" s="76"/>
      <c r="HY78" s="77">
        <v>64.900000000000006</v>
      </c>
      <c r="HZ78" s="77">
        <v>0</v>
      </c>
      <c r="IA78" s="76"/>
      <c r="IB78" s="76"/>
      <c r="IC78" s="77"/>
      <c r="ID78" s="77">
        <v>0</v>
      </c>
      <c r="IE78" s="77"/>
      <c r="IF78" s="76"/>
      <c r="IG78" s="77"/>
      <c r="IH78" s="77"/>
      <c r="II78" s="77"/>
      <c r="IJ78" s="76"/>
      <c r="IK78" s="77"/>
      <c r="IL78" s="77"/>
      <c r="IM78" s="77"/>
      <c r="IN78" s="76"/>
      <c r="IO78" s="77"/>
      <c r="IP78" s="77"/>
      <c r="IQ78" s="77"/>
      <c r="IR78" s="76"/>
      <c r="IS78" s="77"/>
      <c r="IT78" s="77"/>
      <c r="IU78" s="77"/>
      <c r="IV78" s="76"/>
      <c r="IW78" s="77"/>
      <c r="IX78" s="77"/>
      <c r="IY78" s="77"/>
      <c r="IZ78" s="76"/>
      <c r="JA78" s="77"/>
      <c r="JB78" s="77">
        <v>0</v>
      </c>
      <c r="JC78" s="77"/>
      <c r="JD78" s="76"/>
      <c r="JE78" s="77"/>
      <c r="JF78" s="77"/>
      <c r="JG78" s="77"/>
      <c r="JH78" s="76"/>
      <c r="JI78" s="77"/>
      <c r="JJ78" s="77">
        <v>0</v>
      </c>
      <c r="JK78" s="77"/>
      <c r="JL78" s="76"/>
      <c r="JM78" s="77"/>
      <c r="JN78" s="77">
        <v>0</v>
      </c>
      <c r="JO78" s="77"/>
      <c r="JP78" s="76"/>
      <c r="JQ78" s="77"/>
      <c r="JR78" s="77"/>
      <c r="JS78" s="77"/>
    </row>
    <row r="79" spans="1:279" s="5" customFormat="1" ht="31.5" x14ac:dyDescent="0.25">
      <c r="A79" s="114" t="s">
        <v>154</v>
      </c>
      <c r="B79" s="76">
        <f t="shared" si="227"/>
        <v>20362</v>
      </c>
      <c r="C79" s="76">
        <f t="shared" si="228"/>
        <v>28949</v>
      </c>
      <c r="D79" s="76">
        <f t="shared" si="229"/>
        <v>28949</v>
      </c>
      <c r="E79" s="76">
        <f t="shared" si="230"/>
        <v>0</v>
      </c>
      <c r="F79" s="76">
        <f t="shared" si="231"/>
        <v>4358.2095800000006</v>
      </c>
      <c r="G79" s="72">
        <f t="shared" si="226"/>
        <v>15.054784552143428</v>
      </c>
      <c r="H79" s="72">
        <f>H80+H81</f>
        <v>0</v>
      </c>
      <c r="I79" s="72">
        <f>I80+I81</f>
        <v>0</v>
      </c>
      <c r="J79" s="72">
        <f>J80+J81</f>
        <v>0</v>
      </c>
      <c r="K79" s="72">
        <f>K80+K81</f>
        <v>0</v>
      </c>
      <c r="L79" s="72">
        <f t="shared" ref="L79" si="232">L80+L81</f>
        <v>1130.0999999999999</v>
      </c>
      <c r="M79" s="72">
        <f t="shared" ref="M79:N79" si="233">M80+M81</f>
        <v>1130.0999999999999</v>
      </c>
      <c r="N79" s="72">
        <f t="shared" si="233"/>
        <v>182.61992000000001</v>
      </c>
      <c r="O79" s="71">
        <f>N79/M79*100</f>
        <v>16.159624811963543</v>
      </c>
      <c r="P79" s="72">
        <f>P80+P81</f>
        <v>207</v>
      </c>
      <c r="Q79" s="72">
        <f>Q80+Q81</f>
        <v>207</v>
      </c>
      <c r="R79" s="72">
        <f>R80+R81</f>
        <v>62.1</v>
      </c>
      <c r="S79" s="71">
        <f>R79/Q79*100</f>
        <v>30</v>
      </c>
      <c r="T79" s="72">
        <f>T80+T81</f>
        <v>953</v>
      </c>
      <c r="U79" s="72">
        <f>U80+U81</f>
        <v>953</v>
      </c>
      <c r="V79" s="72">
        <f>V80+V81</f>
        <v>273.89999999999998</v>
      </c>
      <c r="W79" s="71">
        <f>V79/U79*100</f>
        <v>28.740818467995798</v>
      </c>
      <c r="X79" s="72">
        <f>X80+X81</f>
        <v>0</v>
      </c>
      <c r="Y79" s="72">
        <f>Y80+Y81</f>
        <v>0</v>
      </c>
      <c r="Z79" s="72">
        <f>Z80+Z81</f>
        <v>0</v>
      </c>
      <c r="AA79" s="71"/>
      <c r="AB79" s="72">
        <f>AB80+AB81</f>
        <v>0</v>
      </c>
      <c r="AC79" s="72">
        <f>AC80+AC81</f>
        <v>282</v>
      </c>
      <c r="AD79" s="72">
        <f>AD80+AD81</f>
        <v>0</v>
      </c>
      <c r="AE79" s="71">
        <f>AD79/AC79*100</f>
        <v>0</v>
      </c>
      <c r="AF79" s="72">
        <f>AF80+AF81</f>
        <v>6834.6</v>
      </c>
      <c r="AG79" s="72">
        <f>AG80+AG81</f>
        <v>6834.6</v>
      </c>
      <c r="AH79" s="72">
        <f>AH80+AH81</f>
        <v>1620.38</v>
      </c>
      <c r="AI79" s="71">
        <f>AH79/AG79*100</f>
        <v>23.708483305533608</v>
      </c>
      <c r="AJ79" s="72">
        <f>AJ80+AJ81</f>
        <v>240</v>
      </c>
      <c r="AK79" s="72">
        <f>AK80+AK81</f>
        <v>240</v>
      </c>
      <c r="AL79" s="72">
        <f>AL80+AL81</f>
        <v>0</v>
      </c>
      <c r="AM79" s="71">
        <f>AL79/AK79*100</f>
        <v>0</v>
      </c>
      <c r="AN79" s="72">
        <f t="shared" ref="AN79" si="234">AN80+AN81</f>
        <v>0</v>
      </c>
      <c r="AO79" s="72">
        <f t="shared" ref="AO79:AQ79" si="235">AO80+AO81</f>
        <v>0</v>
      </c>
      <c r="AP79" s="72">
        <f t="shared" si="235"/>
        <v>0</v>
      </c>
      <c r="AQ79" s="72">
        <f t="shared" si="235"/>
        <v>0</v>
      </c>
      <c r="AR79" s="72">
        <f>AR80+AR81</f>
        <v>500</v>
      </c>
      <c r="AS79" s="72">
        <f>AS80+AS81</f>
        <v>500</v>
      </c>
      <c r="AT79" s="72">
        <f>AT80+AT81</f>
        <v>0</v>
      </c>
      <c r="AU79" s="71">
        <f>AT79/AS79*100</f>
        <v>0</v>
      </c>
      <c r="AV79" s="72"/>
      <c r="AW79" s="72">
        <f>AW80+AW81</f>
        <v>0</v>
      </c>
      <c r="AX79" s="72">
        <f>AX80+AX81</f>
        <v>0</v>
      </c>
      <c r="AY79" s="71"/>
      <c r="AZ79" s="72"/>
      <c r="BA79" s="72"/>
      <c r="BB79" s="72"/>
      <c r="BC79" s="71"/>
      <c r="BD79" s="72">
        <f>BD80+BD81</f>
        <v>973.3</v>
      </c>
      <c r="BE79" s="72">
        <f>BE80+BE81</f>
        <v>973.3</v>
      </c>
      <c r="BF79" s="72">
        <f>BF80+BF81</f>
        <v>246.68266</v>
      </c>
      <c r="BG79" s="71">
        <f>BF79/BE79*100</f>
        <v>25.344976882769959</v>
      </c>
      <c r="BH79" s="71"/>
      <c r="BI79" s="72">
        <f>BI80+BI81</f>
        <v>0</v>
      </c>
      <c r="BJ79" s="72">
        <f>BJ80+BJ81</f>
        <v>0</v>
      </c>
      <c r="BK79" s="71"/>
      <c r="BL79" s="71"/>
      <c r="BM79" s="72">
        <f>BM80+BM81</f>
        <v>0</v>
      </c>
      <c r="BN79" s="72">
        <f>BN80+BN81</f>
        <v>0</v>
      </c>
      <c r="BO79" s="71"/>
      <c r="BP79" s="71"/>
      <c r="BQ79" s="72">
        <f>BQ80+BQ81</f>
        <v>0</v>
      </c>
      <c r="BR79" s="72">
        <f>BR80+BR81</f>
        <v>0</v>
      </c>
      <c r="BS79" s="71"/>
      <c r="BT79" s="71"/>
      <c r="BU79" s="72">
        <f>BU80+BU81</f>
        <v>0</v>
      </c>
      <c r="BV79" s="72">
        <f>BV80+BV81</f>
        <v>0</v>
      </c>
      <c r="BW79" s="71"/>
      <c r="BX79" s="72">
        <f>BX80+BX81</f>
        <v>634.4</v>
      </c>
      <c r="BY79" s="72">
        <f>BY80+BY81</f>
        <v>634.4</v>
      </c>
      <c r="BZ79" s="72">
        <f>BZ80+BZ81</f>
        <v>128.87100000000001</v>
      </c>
      <c r="CA79" s="71">
        <f>BZ79/BY79*100</f>
        <v>20.313839848675915</v>
      </c>
      <c r="CB79" s="71"/>
      <c r="CC79" s="72"/>
      <c r="CD79" s="72"/>
      <c r="CE79" s="71"/>
      <c r="CF79" s="72">
        <f>CF80+CF81</f>
        <v>250</v>
      </c>
      <c r="CG79" s="72">
        <f>CG80+CG81</f>
        <v>250</v>
      </c>
      <c r="CH79" s="72">
        <f>CH80+CH81</f>
        <v>250</v>
      </c>
      <c r="CI79" s="71">
        <f t="shared" si="60"/>
        <v>100</v>
      </c>
      <c r="CJ79" s="72">
        <f>CJ80+CJ81</f>
        <v>0</v>
      </c>
      <c r="CK79" s="72">
        <f>CK80+CK81</f>
        <v>0</v>
      </c>
      <c r="CL79" s="72">
        <f>CL80+CL81</f>
        <v>0</v>
      </c>
      <c r="CM79" s="71"/>
      <c r="CN79" s="72">
        <f>CN80+CN81</f>
        <v>0</v>
      </c>
      <c r="CO79" s="72">
        <f>CO80+CO81</f>
        <v>0</v>
      </c>
      <c r="CP79" s="72">
        <f>CP80+CP81</f>
        <v>0</v>
      </c>
      <c r="CQ79" s="71"/>
      <c r="CR79" s="71"/>
      <c r="CS79" s="72">
        <f>CS80+CS81</f>
        <v>0</v>
      </c>
      <c r="CT79" s="72">
        <f>CT80+CT81</f>
        <v>0</v>
      </c>
      <c r="CU79" s="71"/>
      <c r="CV79" s="71"/>
      <c r="CW79" s="72">
        <f>CW80+CW81</f>
        <v>0</v>
      </c>
      <c r="CX79" s="72">
        <f>CX80+CX81</f>
        <v>0</v>
      </c>
      <c r="CY79" s="71"/>
      <c r="CZ79" s="72">
        <f>CZ80+CZ81</f>
        <v>1000</v>
      </c>
      <c r="DA79" s="72">
        <f>DA80+DA81</f>
        <v>1000</v>
      </c>
      <c r="DB79" s="72">
        <f>DB80+DB81</f>
        <v>0</v>
      </c>
      <c r="DC79" s="71">
        <f>DB79/DA79*100</f>
        <v>0</v>
      </c>
      <c r="DD79" s="72">
        <f>DD80+DD81</f>
        <v>1053.2</v>
      </c>
      <c r="DE79" s="72">
        <f>DE80+DE81</f>
        <v>0</v>
      </c>
      <c r="DF79" s="72">
        <f>DF80+DF81</f>
        <v>0</v>
      </c>
      <c r="DG79" s="71"/>
      <c r="DH79" s="72">
        <f>DH80+DH81+DH82+DH83</f>
        <v>5000</v>
      </c>
      <c r="DI79" s="72">
        <f>DI80+DI81+DI82+DI83</f>
        <v>5000</v>
      </c>
      <c r="DJ79" s="72">
        <f>DJ80+DJ81+DJ82+DJ83</f>
        <v>0</v>
      </c>
      <c r="DK79" s="71">
        <f t="shared" ref="DK79:DK81" si="236">DJ79/DI79*100</f>
        <v>0</v>
      </c>
      <c r="DL79" s="72"/>
      <c r="DM79" s="72">
        <f>DM80+DM81</f>
        <v>0</v>
      </c>
      <c r="DN79" s="72">
        <f>DN80+DN81</f>
        <v>0</v>
      </c>
      <c r="DO79" s="71"/>
      <c r="DP79" s="72"/>
      <c r="DQ79" s="72">
        <f>DQ80+DQ81</f>
        <v>0</v>
      </c>
      <c r="DR79" s="72">
        <f>DR80+DR81</f>
        <v>0</v>
      </c>
      <c r="DS79" s="71"/>
      <c r="DT79" s="72"/>
      <c r="DU79" s="72">
        <f>DU80+DU81</f>
        <v>0</v>
      </c>
      <c r="DV79" s="72">
        <f>DV80+DV81</f>
        <v>0</v>
      </c>
      <c r="DW79" s="71"/>
      <c r="DX79" s="72">
        <f>DX80+DX81</f>
        <v>700.8</v>
      </c>
      <c r="DY79" s="72">
        <f>DY80+DY81</f>
        <v>700.8</v>
      </c>
      <c r="DZ79" s="72">
        <f>DZ80+DZ81</f>
        <v>104</v>
      </c>
      <c r="EA79" s="71">
        <f t="shared" ref="EA79:EA80" si="237">DZ79/DY79*100</f>
        <v>14.840182648401829</v>
      </c>
      <c r="EB79" s="72"/>
      <c r="EC79" s="72"/>
      <c r="ED79" s="72"/>
      <c r="EE79" s="71"/>
      <c r="EF79" s="72"/>
      <c r="EG79" s="72">
        <f>EG80+EG81</f>
        <v>0</v>
      </c>
      <c r="EH79" s="72">
        <f>EH80+EH81</f>
        <v>0</v>
      </c>
      <c r="EI79" s="71"/>
      <c r="EJ79" s="72"/>
      <c r="EK79" s="72">
        <f>EK80+EK81</f>
        <v>0</v>
      </c>
      <c r="EL79" s="72">
        <f>EL80+EL81</f>
        <v>0</v>
      </c>
      <c r="EM79" s="71"/>
      <c r="EN79" s="72"/>
      <c r="EO79" s="72">
        <f>EO80+EO81</f>
        <v>0</v>
      </c>
      <c r="EP79" s="72">
        <f>EP80+EP81</f>
        <v>0</v>
      </c>
      <c r="EQ79" s="71"/>
      <c r="ER79" s="72">
        <f>ER80+ER81</f>
        <v>781.2</v>
      </c>
      <c r="ES79" s="72">
        <f>ES80+ES81</f>
        <v>781.2</v>
      </c>
      <c r="ET79" s="72">
        <f>ET80+ET81</f>
        <v>182.3</v>
      </c>
      <c r="EU79" s="71">
        <f t="shared" si="125"/>
        <v>23.335893497183822</v>
      </c>
      <c r="EV79" s="72"/>
      <c r="EW79" s="72">
        <f>EW80+EW81</f>
        <v>0</v>
      </c>
      <c r="EX79" s="72">
        <f>EX80+EX81</f>
        <v>0</v>
      </c>
      <c r="EY79" s="71"/>
      <c r="EZ79" s="72"/>
      <c r="FA79" s="72">
        <f t="shared" ref="FA79:FB79" si="238">FA80+FA81</f>
        <v>0</v>
      </c>
      <c r="FB79" s="72">
        <f t="shared" si="238"/>
        <v>0</v>
      </c>
      <c r="FC79" s="71"/>
      <c r="FD79" s="72"/>
      <c r="FE79" s="72">
        <f t="shared" ref="FE79:FF79" si="239">FE80+FE81</f>
        <v>0</v>
      </c>
      <c r="FF79" s="72">
        <f t="shared" si="239"/>
        <v>0</v>
      </c>
      <c r="FG79" s="71"/>
      <c r="FH79" s="72"/>
      <c r="FI79" s="72">
        <f t="shared" ref="FI79:FJ79" si="240">FI80+FI81</f>
        <v>0</v>
      </c>
      <c r="FJ79" s="72">
        <f t="shared" si="240"/>
        <v>0</v>
      </c>
      <c r="FK79" s="71"/>
      <c r="FL79" s="72"/>
      <c r="FM79" s="72">
        <f t="shared" ref="FM79:FN79" si="241">FM80+FM81</f>
        <v>0</v>
      </c>
      <c r="FN79" s="72">
        <f t="shared" si="241"/>
        <v>0</v>
      </c>
      <c r="FO79" s="71"/>
      <c r="FP79" s="72">
        <f t="shared" ref="FP79" si="242">FP80+FP81</f>
        <v>104.4</v>
      </c>
      <c r="FQ79" s="72">
        <f t="shared" ref="FQ79:FR79" si="243">FQ80+FQ81</f>
        <v>104.4</v>
      </c>
      <c r="FR79" s="72">
        <f t="shared" si="243"/>
        <v>0</v>
      </c>
      <c r="FS79" s="71"/>
      <c r="FT79" s="72"/>
      <c r="FU79" s="72">
        <f t="shared" ref="FU79:FV79" si="244">FU80+FU81</f>
        <v>0</v>
      </c>
      <c r="FV79" s="72">
        <f t="shared" si="244"/>
        <v>0</v>
      </c>
      <c r="FW79" s="71"/>
      <c r="FX79" s="72"/>
      <c r="FY79" s="72">
        <f t="shared" ref="FY79:FZ79" si="245">FY80+FY81</f>
        <v>0</v>
      </c>
      <c r="FZ79" s="72">
        <f t="shared" si="245"/>
        <v>0</v>
      </c>
      <c r="GA79" s="71"/>
      <c r="GB79" s="72"/>
      <c r="GC79" s="72">
        <f t="shared" ref="GC79:GD79" si="246">GC80+GC81</f>
        <v>0</v>
      </c>
      <c r="GD79" s="72">
        <f t="shared" si="246"/>
        <v>0</v>
      </c>
      <c r="GE79" s="71"/>
      <c r="GF79" s="72"/>
      <c r="GG79" s="72">
        <f t="shared" ref="GG79:GH79" si="247">GG80+GG81</f>
        <v>0</v>
      </c>
      <c r="GH79" s="72">
        <f t="shared" si="247"/>
        <v>0</v>
      </c>
      <c r="GI79" s="71"/>
      <c r="GJ79" s="72"/>
      <c r="GK79" s="72">
        <f t="shared" ref="GK79:GL79" si="248">GK80+GK81</f>
        <v>0</v>
      </c>
      <c r="GL79" s="72">
        <f t="shared" si="248"/>
        <v>0</v>
      </c>
      <c r="GM79" s="71"/>
      <c r="GN79" s="72"/>
      <c r="GO79" s="72">
        <f t="shared" ref="GO79:GP79" si="249">GO80+GO81</f>
        <v>0</v>
      </c>
      <c r="GP79" s="72">
        <f t="shared" si="249"/>
        <v>0</v>
      </c>
      <c r="GQ79" s="71"/>
      <c r="GR79" s="72"/>
      <c r="GS79" s="72">
        <f t="shared" ref="GS79:GT79" si="250">GS80+GS81</f>
        <v>0</v>
      </c>
      <c r="GT79" s="72">
        <f t="shared" si="250"/>
        <v>0</v>
      </c>
      <c r="GU79" s="71"/>
      <c r="GV79" s="72"/>
      <c r="GW79" s="72">
        <f t="shared" ref="GW79:GX79" si="251">GW80+GW81</f>
        <v>0</v>
      </c>
      <c r="GX79" s="72">
        <f t="shared" si="251"/>
        <v>0</v>
      </c>
      <c r="GY79" s="71"/>
      <c r="GZ79" s="72"/>
      <c r="HA79" s="72">
        <f t="shared" ref="HA79:HB79" si="252">HA80+HA81</f>
        <v>0</v>
      </c>
      <c r="HB79" s="72">
        <f t="shared" si="252"/>
        <v>0</v>
      </c>
      <c r="HC79" s="71"/>
      <c r="HD79" s="72"/>
      <c r="HE79" s="72">
        <f t="shared" ref="HE79:HF79" si="253">HE80+HE81</f>
        <v>0</v>
      </c>
      <c r="HF79" s="72">
        <f t="shared" si="253"/>
        <v>0</v>
      </c>
      <c r="HG79" s="71"/>
      <c r="HH79" s="72"/>
      <c r="HI79" s="72">
        <f t="shared" ref="HI79:HJ79" si="254">HI80+HI81</f>
        <v>0</v>
      </c>
      <c r="HJ79" s="72">
        <f t="shared" si="254"/>
        <v>0</v>
      </c>
      <c r="HK79" s="71"/>
      <c r="HL79" s="72"/>
      <c r="HM79" s="72"/>
      <c r="HN79" s="72"/>
      <c r="HO79" s="71"/>
      <c r="HP79" s="72"/>
      <c r="HQ79" s="72"/>
      <c r="HR79" s="72"/>
      <c r="HS79" s="71"/>
      <c r="HT79" s="72"/>
      <c r="HU79" s="72"/>
      <c r="HV79" s="72"/>
      <c r="HW79" s="71"/>
      <c r="HX79" s="72"/>
      <c r="HY79" s="72">
        <f>HY80+HY81+HY82+HY83</f>
        <v>272.8</v>
      </c>
      <c r="HZ79" s="72">
        <f>HZ80+HZ81+HZ82+HZ83</f>
        <v>36.456000000000003</v>
      </c>
      <c r="IA79" s="76">
        <f t="shared" ref="IA79" si="255">HZ79/HY79*100</f>
        <v>13.363636363636363</v>
      </c>
      <c r="IB79" s="72"/>
      <c r="IC79" s="72">
        <f>IC80+IC81+IC82+IC83</f>
        <v>7625.4</v>
      </c>
      <c r="ID79" s="72">
        <f>ID80+ID81+ID82+ID83</f>
        <v>1270.9000000000001</v>
      </c>
      <c r="IE79" s="76">
        <f t="shared" si="200"/>
        <v>16.666666666666668</v>
      </c>
      <c r="IF79" s="72"/>
      <c r="IG79" s="72"/>
      <c r="IH79" s="72"/>
      <c r="II79" s="76"/>
      <c r="IJ79" s="72"/>
      <c r="IK79" s="72"/>
      <c r="IL79" s="72"/>
      <c r="IM79" s="76"/>
      <c r="IN79" s="72"/>
      <c r="IO79" s="72"/>
      <c r="IP79" s="72"/>
      <c r="IQ79" s="76"/>
      <c r="IR79" s="72"/>
      <c r="IS79" s="72"/>
      <c r="IT79" s="72"/>
      <c r="IU79" s="76"/>
      <c r="IV79" s="72"/>
      <c r="IW79" s="72"/>
      <c r="IX79" s="72"/>
      <c r="IY79" s="76"/>
      <c r="IZ79" s="72"/>
      <c r="JA79" s="72">
        <f>JA80+JA81+JA82+JA83</f>
        <v>1460</v>
      </c>
      <c r="JB79" s="72">
        <f>JB80+JB81+JB82+JB83</f>
        <v>0</v>
      </c>
      <c r="JC79" s="76">
        <f t="shared" ref="JC79:JC80" si="256">JB79/JA79*100</f>
        <v>0</v>
      </c>
      <c r="JD79" s="72"/>
      <c r="JE79" s="72"/>
      <c r="JF79" s="72"/>
      <c r="JG79" s="76"/>
      <c r="JH79" s="72"/>
      <c r="JI79" s="72">
        <f>JI80+JI81+JI82+JI83</f>
        <v>0</v>
      </c>
      <c r="JJ79" s="72">
        <f>JJ80+JJ81+JJ82+JJ83</f>
        <v>0</v>
      </c>
      <c r="JK79" s="76"/>
      <c r="JL79" s="72"/>
      <c r="JM79" s="72">
        <f>JM80+JM81+JM82+JM83</f>
        <v>0</v>
      </c>
      <c r="JN79" s="72">
        <f>JN80+JN81+JN82+JN83</f>
        <v>0</v>
      </c>
      <c r="JO79" s="76"/>
      <c r="JP79" s="72"/>
      <c r="JQ79" s="72"/>
      <c r="JR79" s="72"/>
      <c r="JS79" s="76"/>
    </row>
    <row r="80" spans="1:279" ht="31.5" x14ac:dyDescent="0.25">
      <c r="A80" s="115" t="s">
        <v>153</v>
      </c>
      <c r="B80" s="77">
        <f t="shared" si="227"/>
        <v>15362</v>
      </c>
      <c r="C80" s="77">
        <f t="shared" si="228"/>
        <v>23676.199999999997</v>
      </c>
      <c r="D80" s="77">
        <f t="shared" si="229"/>
        <v>23676.199999999997</v>
      </c>
      <c r="E80" s="77">
        <f t="shared" si="230"/>
        <v>0</v>
      </c>
      <c r="F80" s="77">
        <f t="shared" si="231"/>
        <v>4321.7535800000005</v>
      </c>
      <c r="G80" s="73">
        <f t="shared" si="226"/>
        <v>18.253577770081353</v>
      </c>
      <c r="H80" s="73"/>
      <c r="I80" s="73"/>
      <c r="J80" s="73"/>
      <c r="K80" s="73"/>
      <c r="L80" s="73">
        <v>1130.0999999999999</v>
      </c>
      <c r="M80" s="73">
        <v>1130.0999999999999</v>
      </c>
      <c r="N80" s="73">
        <v>182.61992000000001</v>
      </c>
      <c r="O80" s="74">
        <f>N80/M80*100</f>
        <v>16.159624811963543</v>
      </c>
      <c r="P80" s="301">
        <v>207</v>
      </c>
      <c r="Q80" s="270">
        <v>207</v>
      </c>
      <c r="R80" s="301">
        <v>62.1</v>
      </c>
      <c r="S80" s="74">
        <f>R80/Q80*100</f>
        <v>30</v>
      </c>
      <c r="T80" s="340">
        <v>953</v>
      </c>
      <c r="U80" s="310">
        <v>953</v>
      </c>
      <c r="V80" s="310">
        <v>273.89999999999998</v>
      </c>
      <c r="W80" s="74">
        <f>V80/U80*100</f>
        <v>28.740818467995798</v>
      </c>
      <c r="X80" s="341"/>
      <c r="Y80" s="341"/>
      <c r="Z80" s="341"/>
      <c r="AA80" s="74"/>
      <c r="AB80" s="341"/>
      <c r="AC80" s="341">
        <v>282</v>
      </c>
      <c r="AD80" s="341">
        <v>0</v>
      </c>
      <c r="AE80" s="74">
        <f>AD80/AC80*100</f>
        <v>0</v>
      </c>
      <c r="AF80" s="341">
        <v>6834.6</v>
      </c>
      <c r="AG80" s="341">
        <v>6834.6</v>
      </c>
      <c r="AH80" s="341">
        <v>1620.38</v>
      </c>
      <c r="AI80" s="74">
        <f>AH80/AG80*100</f>
        <v>23.708483305533608</v>
      </c>
      <c r="AJ80" s="341">
        <v>240</v>
      </c>
      <c r="AK80" s="341">
        <v>240</v>
      </c>
      <c r="AL80" s="341">
        <v>0</v>
      </c>
      <c r="AM80" s="74">
        <f>AL80/AK80*100</f>
        <v>0</v>
      </c>
      <c r="AN80" s="73"/>
      <c r="AO80" s="73"/>
      <c r="AP80" s="73"/>
      <c r="AQ80" s="74"/>
      <c r="AR80" s="341">
        <v>500</v>
      </c>
      <c r="AS80" s="341">
        <v>500</v>
      </c>
      <c r="AT80" s="341">
        <v>0</v>
      </c>
      <c r="AU80" s="74">
        <f>AT80/AS80*100</f>
        <v>0</v>
      </c>
      <c r="AV80" s="341"/>
      <c r="AW80" s="341"/>
      <c r="AX80" s="341"/>
      <c r="AY80" s="74"/>
      <c r="AZ80" s="341"/>
      <c r="BA80" s="341"/>
      <c r="BB80" s="341"/>
      <c r="BC80" s="74"/>
      <c r="BD80" s="341">
        <v>973.3</v>
      </c>
      <c r="BE80" s="341">
        <v>973.3</v>
      </c>
      <c r="BF80" s="341">
        <v>246.68266</v>
      </c>
      <c r="BG80" s="74">
        <f>BF80/BE80*100</f>
        <v>25.344976882769959</v>
      </c>
      <c r="BH80" s="74"/>
      <c r="BI80" s="341"/>
      <c r="BJ80" s="341"/>
      <c r="BK80" s="74"/>
      <c r="BL80" s="74"/>
      <c r="BM80" s="341"/>
      <c r="BN80" s="341"/>
      <c r="BO80" s="74"/>
      <c r="BP80" s="74"/>
      <c r="BQ80" s="341"/>
      <c r="BR80" s="341"/>
      <c r="BS80" s="74"/>
      <c r="BT80" s="74"/>
      <c r="BU80" s="341"/>
      <c r="BV80" s="341"/>
      <c r="BW80" s="74"/>
      <c r="BX80" s="341">
        <v>634.4</v>
      </c>
      <c r="BY80" s="341">
        <v>634.4</v>
      </c>
      <c r="BZ80" s="342">
        <v>128.87100000000001</v>
      </c>
      <c r="CA80" s="74">
        <f>BZ80/BY80*100</f>
        <v>20.313839848675915</v>
      </c>
      <c r="CB80" s="74"/>
      <c r="CC80" s="341"/>
      <c r="CD80" s="341"/>
      <c r="CE80" s="74"/>
      <c r="CF80" s="341">
        <v>250</v>
      </c>
      <c r="CG80" s="341">
        <v>250</v>
      </c>
      <c r="CH80" s="341">
        <v>250</v>
      </c>
      <c r="CI80" s="74">
        <f t="shared" si="60"/>
        <v>100</v>
      </c>
      <c r="CJ80" s="341"/>
      <c r="CK80" s="341"/>
      <c r="CL80" s="341"/>
      <c r="CM80" s="74"/>
      <c r="CN80" s="341"/>
      <c r="CO80" s="341"/>
      <c r="CP80" s="341"/>
      <c r="CQ80" s="74"/>
      <c r="CR80" s="74"/>
      <c r="CS80" s="341"/>
      <c r="CT80" s="341"/>
      <c r="CU80" s="74"/>
      <c r="CV80" s="74"/>
      <c r="CW80" s="341"/>
      <c r="CX80" s="341"/>
      <c r="CY80" s="74"/>
      <c r="CZ80" s="341">
        <v>1000</v>
      </c>
      <c r="DA80" s="341">
        <v>1000</v>
      </c>
      <c r="DB80" s="341">
        <v>0</v>
      </c>
      <c r="DC80" s="74">
        <f>DB80/DA80*100</f>
        <v>0</v>
      </c>
      <c r="DD80" s="341">
        <v>1053.2</v>
      </c>
      <c r="DE80" s="341"/>
      <c r="DF80" s="341"/>
      <c r="DG80" s="74"/>
      <c r="DH80" s="341"/>
      <c r="DI80" s="341"/>
      <c r="DJ80" s="341"/>
      <c r="DK80" s="74"/>
      <c r="DL80" s="341"/>
      <c r="DM80" s="341"/>
      <c r="DN80" s="341"/>
      <c r="DO80" s="74"/>
      <c r="DP80" s="341"/>
      <c r="DQ80" s="341"/>
      <c r="DR80" s="341"/>
      <c r="DS80" s="74"/>
      <c r="DT80" s="341"/>
      <c r="DU80" s="341"/>
      <c r="DV80" s="341"/>
      <c r="DW80" s="74"/>
      <c r="DX80" s="341">
        <v>700.8</v>
      </c>
      <c r="DY80" s="341">
        <v>700.8</v>
      </c>
      <c r="DZ80" s="341">
        <v>104</v>
      </c>
      <c r="EA80" s="74">
        <f t="shared" si="237"/>
        <v>14.840182648401829</v>
      </c>
      <c r="EB80" s="341"/>
      <c r="EC80" s="341"/>
      <c r="ED80" s="341"/>
      <c r="EE80" s="74"/>
      <c r="EF80" s="341"/>
      <c r="EG80" s="341"/>
      <c r="EH80" s="341"/>
      <c r="EI80" s="74"/>
      <c r="EJ80" s="341"/>
      <c r="EK80" s="341"/>
      <c r="EL80" s="341"/>
      <c r="EM80" s="74"/>
      <c r="EN80" s="341"/>
      <c r="EO80" s="341"/>
      <c r="EP80" s="341"/>
      <c r="EQ80" s="74"/>
      <c r="ER80" s="341">
        <v>781.2</v>
      </c>
      <c r="ES80" s="341">
        <v>781.2</v>
      </c>
      <c r="ET80" s="341">
        <v>182.3</v>
      </c>
      <c r="EU80" s="74">
        <f t="shared" si="125"/>
        <v>23.335893497183822</v>
      </c>
      <c r="EV80" s="341"/>
      <c r="EW80" s="341"/>
      <c r="EX80" s="341"/>
      <c r="EY80" s="74"/>
      <c r="EZ80" s="73"/>
      <c r="FA80" s="73"/>
      <c r="FB80" s="73"/>
      <c r="FC80" s="74"/>
      <c r="FD80" s="73"/>
      <c r="FE80" s="73"/>
      <c r="FF80" s="73"/>
      <c r="FG80" s="74"/>
      <c r="FH80" s="73"/>
      <c r="FI80" s="73"/>
      <c r="FJ80" s="73"/>
      <c r="FK80" s="74"/>
      <c r="FL80" s="73"/>
      <c r="FM80" s="73"/>
      <c r="FN80" s="73"/>
      <c r="FO80" s="74"/>
      <c r="FP80" s="73">
        <v>104.4</v>
      </c>
      <c r="FQ80" s="73">
        <v>104.4</v>
      </c>
      <c r="FR80" s="73">
        <v>0</v>
      </c>
      <c r="FS80" s="74"/>
      <c r="FT80" s="73"/>
      <c r="FU80" s="73"/>
      <c r="FV80" s="73">
        <v>0</v>
      </c>
      <c r="FW80" s="74"/>
      <c r="FX80" s="73"/>
      <c r="FY80" s="73"/>
      <c r="FZ80" s="73">
        <v>0</v>
      </c>
      <c r="GA80" s="74"/>
      <c r="GB80" s="73"/>
      <c r="GC80" s="73"/>
      <c r="GD80" s="73">
        <v>0</v>
      </c>
      <c r="GE80" s="74"/>
      <c r="GF80" s="73"/>
      <c r="GG80" s="73"/>
      <c r="GH80" s="73">
        <v>0</v>
      </c>
      <c r="GI80" s="74"/>
      <c r="GJ80" s="73"/>
      <c r="GK80" s="73"/>
      <c r="GL80" s="73">
        <v>0</v>
      </c>
      <c r="GM80" s="74"/>
      <c r="GN80" s="73"/>
      <c r="GO80" s="73"/>
      <c r="GP80" s="73">
        <v>0</v>
      </c>
      <c r="GQ80" s="74"/>
      <c r="GR80" s="73"/>
      <c r="GS80" s="73"/>
      <c r="GT80" s="73">
        <v>0</v>
      </c>
      <c r="GU80" s="74"/>
      <c r="GV80" s="73"/>
      <c r="GW80" s="73"/>
      <c r="GX80" s="73">
        <v>0</v>
      </c>
      <c r="GY80" s="74"/>
      <c r="GZ80" s="73"/>
      <c r="HA80" s="73"/>
      <c r="HB80" s="73">
        <v>0</v>
      </c>
      <c r="HC80" s="74"/>
      <c r="HD80" s="73"/>
      <c r="HE80" s="73"/>
      <c r="HF80" s="73">
        <v>0</v>
      </c>
      <c r="HG80" s="74"/>
      <c r="HH80" s="73"/>
      <c r="HI80" s="73"/>
      <c r="HJ80" s="73">
        <v>0</v>
      </c>
      <c r="HK80" s="74"/>
      <c r="HL80" s="341"/>
      <c r="HM80" s="341"/>
      <c r="HN80" s="341"/>
      <c r="HO80" s="74"/>
      <c r="HP80" s="341"/>
      <c r="HQ80" s="341"/>
      <c r="HR80" s="341"/>
      <c r="HS80" s="74"/>
      <c r="HT80" s="73"/>
      <c r="HU80" s="73"/>
      <c r="HV80" s="73"/>
      <c r="HW80" s="74"/>
      <c r="HX80" s="73"/>
      <c r="HY80" s="73"/>
      <c r="HZ80" s="73"/>
      <c r="IA80" s="77"/>
      <c r="IB80" s="73"/>
      <c r="IC80" s="73">
        <v>7625.4</v>
      </c>
      <c r="ID80" s="73">
        <v>1270.9000000000001</v>
      </c>
      <c r="IE80" s="77">
        <f t="shared" si="200"/>
        <v>16.666666666666668</v>
      </c>
      <c r="IF80" s="73"/>
      <c r="IG80" s="73"/>
      <c r="IH80" s="73"/>
      <c r="II80" s="77"/>
      <c r="IJ80" s="73"/>
      <c r="IK80" s="73"/>
      <c r="IL80" s="73"/>
      <c r="IM80" s="77"/>
      <c r="IN80" s="73"/>
      <c r="IO80" s="73"/>
      <c r="IP80" s="73"/>
      <c r="IQ80" s="77"/>
      <c r="IR80" s="73"/>
      <c r="IS80" s="73"/>
      <c r="IT80" s="73"/>
      <c r="IU80" s="77"/>
      <c r="IV80" s="73"/>
      <c r="IW80" s="73"/>
      <c r="IX80" s="73"/>
      <c r="IY80" s="77"/>
      <c r="IZ80" s="73"/>
      <c r="JA80" s="73">
        <v>1460</v>
      </c>
      <c r="JB80" s="73">
        <v>0</v>
      </c>
      <c r="JC80" s="77">
        <f t="shared" si="256"/>
        <v>0</v>
      </c>
      <c r="JD80" s="73"/>
      <c r="JE80" s="73"/>
      <c r="JF80" s="73"/>
      <c r="JG80" s="77"/>
      <c r="JH80" s="73"/>
      <c r="JI80" s="73"/>
      <c r="JJ80" s="73">
        <v>0</v>
      </c>
      <c r="JK80" s="77"/>
      <c r="JL80" s="73"/>
      <c r="JM80" s="73"/>
      <c r="JN80" s="73"/>
      <c r="JO80" s="77"/>
      <c r="JP80" s="73"/>
      <c r="JQ80" s="73"/>
      <c r="JR80" s="73"/>
      <c r="JS80" s="77"/>
    </row>
    <row r="81" spans="1:279" ht="15.75" x14ac:dyDescent="0.25">
      <c r="A81" s="115" t="s">
        <v>152</v>
      </c>
      <c r="B81" s="77">
        <f t="shared" si="227"/>
        <v>2000</v>
      </c>
      <c r="C81" s="77">
        <f t="shared" si="228"/>
        <v>2000</v>
      </c>
      <c r="D81" s="77">
        <f t="shared" si="229"/>
        <v>2000</v>
      </c>
      <c r="E81" s="77">
        <f t="shared" si="230"/>
        <v>0</v>
      </c>
      <c r="F81" s="77">
        <f t="shared" si="231"/>
        <v>0</v>
      </c>
      <c r="G81" s="73">
        <f t="shared" si="226"/>
        <v>0</v>
      </c>
      <c r="H81" s="76"/>
      <c r="I81" s="76"/>
      <c r="J81" s="76"/>
      <c r="K81" s="76"/>
      <c r="L81" s="76"/>
      <c r="M81" s="76"/>
      <c r="N81" s="76"/>
      <c r="O81" s="76"/>
      <c r="P81" s="76"/>
      <c r="Q81" s="76"/>
      <c r="R81" s="76"/>
      <c r="S81" s="74"/>
      <c r="T81" s="76"/>
      <c r="U81" s="76"/>
      <c r="V81" s="76"/>
      <c r="W81" s="74"/>
      <c r="X81" s="76"/>
      <c r="Y81" s="76"/>
      <c r="Z81" s="76"/>
      <c r="AA81" s="74"/>
      <c r="AB81" s="76"/>
      <c r="AC81" s="76"/>
      <c r="AD81" s="76"/>
      <c r="AE81" s="74"/>
      <c r="AF81" s="76"/>
      <c r="AG81" s="76"/>
      <c r="AH81" s="76"/>
      <c r="AI81" s="74"/>
      <c r="AJ81" s="76"/>
      <c r="AK81" s="76"/>
      <c r="AL81" s="76"/>
      <c r="AM81" s="74"/>
      <c r="AN81" s="76"/>
      <c r="AO81" s="76"/>
      <c r="AP81" s="76"/>
      <c r="AQ81" s="76"/>
      <c r="AR81" s="76"/>
      <c r="AS81" s="76"/>
      <c r="AT81" s="76"/>
      <c r="AU81" s="74"/>
      <c r="AV81" s="76"/>
      <c r="AW81" s="76"/>
      <c r="AX81" s="76"/>
      <c r="AY81" s="74"/>
      <c r="AZ81" s="76"/>
      <c r="BA81" s="76"/>
      <c r="BB81" s="76"/>
      <c r="BC81" s="74"/>
      <c r="BD81" s="76"/>
      <c r="BE81" s="76"/>
      <c r="BF81" s="76"/>
      <c r="BG81" s="74"/>
      <c r="BH81" s="74"/>
      <c r="BI81" s="76"/>
      <c r="BJ81" s="76"/>
      <c r="BK81" s="74"/>
      <c r="BL81" s="74"/>
      <c r="BM81" s="76"/>
      <c r="BN81" s="76"/>
      <c r="BO81" s="74"/>
      <c r="BP81" s="74"/>
      <c r="BQ81" s="76"/>
      <c r="BR81" s="76"/>
      <c r="BS81" s="74"/>
      <c r="BT81" s="74"/>
      <c r="BU81" s="76"/>
      <c r="BV81" s="76"/>
      <c r="BW81" s="74"/>
      <c r="BX81" s="76"/>
      <c r="BY81" s="76"/>
      <c r="BZ81" s="76"/>
      <c r="CA81" s="74"/>
      <c r="CB81" s="74"/>
      <c r="CC81" s="76"/>
      <c r="CD81" s="76"/>
      <c r="CE81" s="74"/>
      <c r="CF81" s="76"/>
      <c r="CG81" s="76"/>
      <c r="CH81" s="76"/>
      <c r="CI81" s="74"/>
      <c r="CJ81" s="76"/>
      <c r="CK81" s="76"/>
      <c r="CL81" s="76"/>
      <c r="CM81" s="74"/>
      <c r="CN81" s="76"/>
      <c r="CO81" s="76"/>
      <c r="CP81" s="76"/>
      <c r="CQ81" s="74"/>
      <c r="CR81" s="74"/>
      <c r="CS81" s="76"/>
      <c r="CT81" s="76"/>
      <c r="CU81" s="74"/>
      <c r="CV81" s="74"/>
      <c r="CW81" s="76"/>
      <c r="CX81" s="76"/>
      <c r="CY81" s="74"/>
      <c r="CZ81" s="76"/>
      <c r="DA81" s="76"/>
      <c r="DB81" s="76"/>
      <c r="DC81" s="74"/>
      <c r="DD81" s="76"/>
      <c r="DE81" s="76"/>
      <c r="DF81" s="76"/>
      <c r="DG81" s="74"/>
      <c r="DH81" s="77">
        <v>2000</v>
      </c>
      <c r="DI81" s="77">
        <v>2000</v>
      </c>
      <c r="DJ81" s="76">
        <v>0</v>
      </c>
      <c r="DK81" s="74">
        <f t="shared" si="236"/>
        <v>0</v>
      </c>
      <c r="DL81" s="76"/>
      <c r="DM81" s="76"/>
      <c r="DN81" s="76"/>
      <c r="DO81" s="74"/>
      <c r="DP81" s="76"/>
      <c r="DQ81" s="76"/>
      <c r="DR81" s="76"/>
      <c r="DS81" s="74"/>
      <c r="DT81" s="76"/>
      <c r="DU81" s="76"/>
      <c r="DV81" s="76"/>
      <c r="DW81" s="74"/>
      <c r="DX81" s="76"/>
      <c r="DY81" s="76"/>
      <c r="DZ81" s="76"/>
      <c r="EA81" s="74"/>
      <c r="EB81" s="76"/>
      <c r="EC81" s="76"/>
      <c r="ED81" s="76"/>
      <c r="EE81" s="74"/>
      <c r="EF81" s="76"/>
      <c r="EG81" s="76"/>
      <c r="EH81" s="76"/>
      <c r="EI81" s="74"/>
      <c r="EJ81" s="76"/>
      <c r="EK81" s="76"/>
      <c r="EL81" s="76"/>
      <c r="EM81" s="74"/>
      <c r="EN81" s="76"/>
      <c r="EO81" s="76"/>
      <c r="EP81" s="76"/>
      <c r="EQ81" s="74"/>
      <c r="ER81" s="76"/>
      <c r="ES81" s="76"/>
      <c r="ET81" s="76"/>
      <c r="EU81" s="74"/>
      <c r="EV81" s="76"/>
      <c r="EW81" s="76"/>
      <c r="EX81" s="76"/>
      <c r="EY81" s="74"/>
      <c r="EZ81" s="76"/>
      <c r="FA81" s="76"/>
      <c r="FB81" s="76"/>
      <c r="FC81" s="76"/>
      <c r="FD81" s="76"/>
      <c r="FE81" s="76"/>
      <c r="FF81" s="76"/>
      <c r="FG81" s="76"/>
      <c r="FH81" s="76"/>
      <c r="FI81" s="76"/>
      <c r="FJ81" s="76"/>
      <c r="FK81" s="76"/>
      <c r="FL81" s="76"/>
      <c r="FM81" s="76"/>
      <c r="FN81" s="76"/>
      <c r="FO81" s="76"/>
      <c r="FP81" s="76"/>
      <c r="FQ81" s="76"/>
      <c r="FR81" s="76"/>
      <c r="FS81" s="76"/>
      <c r="FT81" s="76"/>
      <c r="FU81" s="76"/>
      <c r="FV81" s="76"/>
      <c r="FW81" s="76"/>
      <c r="FX81" s="76"/>
      <c r="FY81" s="76"/>
      <c r="FZ81" s="76"/>
      <c r="GA81" s="76"/>
      <c r="GB81" s="76"/>
      <c r="GC81" s="76"/>
      <c r="GD81" s="76"/>
      <c r="GE81" s="76"/>
      <c r="GF81" s="76"/>
      <c r="GG81" s="76"/>
      <c r="GH81" s="76"/>
      <c r="GI81" s="76"/>
      <c r="GJ81" s="76"/>
      <c r="GK81" s="76"/>
      <c r="GL81" s="76"/>
      <c r="GM81" s="76"/>
      <c r="GN81" s="76"/>
      <c r="GO81" s="76"/>
      <c r="GP81" s="76"/>
      <c r="GQ81" s="76"/>
      <c r="GR81" s="76"/>
      <c r="GS81" s="76"/>
      <c r="GT81" s="76"/>
      <c r="GU81" s="76"/>
      <c r="GV81" s="76"/>
      <c r="GW81" s="76"/>
      <c r="GX81" s="76"/>
      <c r="GY81" s="76"/>
      <c r="GZ81" s="76"/>
      <c r="HA81" s="76"/>
      <c r="HB81" s="76"/>
      <c r="HC81" s="76"/>
      <c r="HD81" s="76"/>
      <c r="HE81" s="76"/>
      <c r="HF81" s="76"/>
      <c r="HG81" s="76"/>
      <c r="HH81" s="76"/>
      <c r="HI81" s="76"/>
      <c r="HJ81" s="76"/>
      <c r="HK81" s="76"/>
      <c r="HL81" s="76"/>
      <c r="HM81" s="76"/>
      <c r="HN81" s="76"/>
      <c r="HO81" s="74"/>
      <c r="HP81" s="76"/>
      <c r="HQ81" s="76"/>
      <c r="HR81" s="76"/>
      <c r="HS81" s="74"/>
      <c r="HT81" s="76"/>
      <c r="HU81" s="76"/>
      <c r="HV81" s="76"/>
      <c r="HW81" s="76"/>
      <c r="HX81" s="76"/>
      <c r="HY81" s="76"/>
      <c r="HZ81" s="76"/>
      <c r="IA81" s="77"/>
      <c r="IB81" s="76"/>
      <c r="IC81" s="76"/>
      <c r="ID81" s="76"/>
      <c r="IE81" s="77"/>
      <c r="IF81" s="76"/>
      <c r="IG81" s="76"/>
      <c r="IH81" s="76"/>
      <c r="II81" s="77"/>
      <c r="IJ81" s="76"/>
      <c r="IK81" s="76"/>
      <c r="IL81" s="76"/>
      <c r="IM81" s="77"/>
      <c r="IN81" s="76"/>
      <c r="IO81" s="76"/>
      <c r="IP81" s="76"/>
      <c r="IQ81" s="77"/>
      <c r="IR81" s="76"/>
      <c r="IS81" s="76"/>
      <c r="IT81" s="76"/>
      <c r="IU81" s="77"/>
      <c r="IV81" s="76"/>
      <c r="IW81" s="76"/>
      <c r="IX81" s="76"/>
      <c r="IY81" s="77"/>
      <c r="IZ81" s="76"/>
      <c r="JA81" s="76"/>
      <c r="JB81" s="76"/>
      <c r="JC81" s="77"/>
      <c r="JD81" s="76"/>
      <c r="JE81" s="76"/>
      <c r="JF81" s="76"/>
      <c r="JG81" s="77"/>
      <c r="JH81" s="76"/>
      <c r="JI81" s="76"/>
      <c r="JJ81" s="76"/>
      <c r="JK81" s="77"/>
      <c r="JL81" s="76"/>
      <c r="JM81" s="76"/>
      <c r="JN81" s="76"/>
      <c r="JO81" s="77"/>
      <c r="JP81" s="76"/>
      <c r="JQ81" s="76"/>
      <c r="JR81" s="76"/>
      <c r="JS81" s="77"/>
    </row>
    <row r="82" spans="1:279" ht="15.75" x14ac:dyDescent="0.25">
      <c r="A82" s="15" t="s">
        <v>325</v>
      </c>
      <c r="B82" s="77">
        <f t="shared" si="227"/>
        <v>2000</v>
      </c>
      <c r="C82" s="77">
        <f t="shared" si="228"/>
        <v>2272.8000000000002</v>
      </c>
      <c r="D82" s="77">
        <f t="shared" si="229"/>
        <v>2272.8000000000002</v>
      </c>
      <c r="E82" s="77">
        <f t="shared" si="230"/>
        <v>0</v>
      </c>
      <c r="F82" s="77">
        <f t="shared" si="231"/>
        <v>36.456000000000003</v>
      </c>
      <c r="G82" s="73">
        <f t="shared" si="226"/>
        <v>1.6040126715945089</v>
      </c>
      <c r="H82" s="76"/>
      <c r="I82" s="76"/>
      <c r="J82" s="76"/>
      <c r="K82" s="76"/>
      <c r="L82" s="76"/>
      <c r="M82" s="76"/>
      <c r="N82" s="76"/>
      <c r="O82" s="76"/>
      <c r="P82" s="76"/>
      <c r="Q82" s="76"/>
      <c r="R82" s="76"/>
      <c r="S82" s="74"/>
      <c r="T82" s="76"/>
      <c r="U82" s="76"/>
      <c r="V82" s="76"/>
      <c r="W82" s="74"/>
      <c r="X82" s="76"/>
      <c r="Y82" s="76"/>
      <c r="Z82" s="76"/>
      <c r="AA82" s="74"/>
      <c r="AB82" s="76"/>
      <c r="AC82" s="76"/>
      <c r="AD82" s="76"/>
      <c r="AE82" s="74"/>
      <c r="AF82" s="76"/>
      <c r="AG82" s="76"/>
      <c r="AH82" s="76"/>
      <c r="AI82" s="74"/>
      <c r="AJ82" s="76"/>
      <c r="AK82" s="76"/>
      <c r="AL82" s="76"/>
      <c r="AM82" s="74"/>
      <c r="AN82" s="76"/>
      <c r="AO82" s="76"/>
      <c r="AP82" s="76"/>
      <c r="AQ82" s="76"/>
      <c r="AR82" s="76"/>
      <c r="AS82" s="76"/>
      <c r="AT82" s="76"/>
      <c r="AU82" s="74"/>
      <c r="AV82" s="76"/>
      <c r="AW82" s="76"/>
      <c r="AX82" s="76"/>
      <c r="AY82" s="74"/>
      <c r="AZ82" s="76"/>
      <c r="BA82" s="76"/>
      <c r="BB82" s="76"/>
      <c r="BC82" s="74"/>
      <c r="BD82" s="76"/>
      <c r="BE82" s="76"/>
      <c r="BF82" s="76"/>
      <c r="BG82" s="74"/>
      <c r="BH82" s="74"/>
      <c r="BI82" s="76"/>
      <c r="BJ82" s="76"/>
      <c r="BK82" s="74"/>
      <c r="BL82" s="74"/>
      <c r="BM82" s="76"/>
      <c r="BN82" s="76"/>
      <c r="BO82" s="74"/>
      <c r="BP82" s="74"/>
      <c r="BQ82" s="76"/>
      <c r="BR82" s="76"/>
      <c r="BS82" s="74"/>
      <c r="BT82" s="74"/>
      <c r="BU82" s="76"/>
      <c r="BV82" s="76"/>
      <c r="BW82" s="74"/>
      <c r="BX82" s="76"/>
      <c r="BY82" s="76"/>
      <c r="BZ82" s="76"/>
      <c r="CA82" s="74"/>
      <c r="CB82" s="74"/>
      <c r="CC82" s="76"/>
      <c r="CD82" s="76"/>
      <c r="CE82" s="74"/>
      <c r="CF82" s="76"/>
      <c r="CG82" s="76"/>
      <c r="CH82" s="76"/>
      <c r="CI82" s="74"/>
      <c r="CJ82" s="76"/>
      <c r="CK82" s="76"/>
      <c r="CL82" s="76"/>
      <c r="CM82" s="74"/>
      <c r="CN82" s="76"/>
      <c r="CO82" s="76"/>
      <c r="CP82" s="76"/>
      <c r="CQ82" s="74"/>
      <c r="CR82" s="74"/>
      <c r="CS82" s="76"/>
      <c r="CT82" s="76"/>
      <c r="CU82" s="74"/>
      <c r="CV82" s="74"/>
      <c r="CW82" s="76"/>
      <c r="CX82" s="76"/>
      <c r="CY82" s="74"/>
      <c r="CZ82" s="76"/>
      <c r="DA82" s="76"/>
      <c r="DB82" s="76"/>
      <c r="DC82" s="74"/>
      <c r="DD82" s="76"/>
      <c r="DE82" s="76"/>
      <c r="DF82" s="76"/>
      <c r="DG82" s="74"/>
      <c r="DH82" s="77">
        <v>2000</v>
      </c>
      <c r="DI82" s="77">
        <v>2000</v>
      </c>
      <c r="DJ82" s="77">
        <v>0</v>
      </c>
      <c r="DK82" s="74">
        <f>DJ82/DI82*100</f>
        <v>0</v>
      </c>
      <c r="DL82" s="76"/>
      <c r="DM82" s="76"/>
      <c r="DN82" s="76"/>
      <c r="DO82" s="74"/>
      <c r="DP82" s="76"/>
      <c r="DQ82" s="76"/>
      <c r="DR82" s="76"/>
      <c r="DS82" s="74"/>
      <c r="DT82" s="76"/>
      <c r="DU82" s="76"/>
      <c r="DV82" s="76"/>
      <c r="DW82" s="74"/>
      <c r="DX82" s="76"/>
      <c r="DY82" s="76"/>
      <c r="DZ82" s="76"/>
      <c r="EA82" s="74"/>
      <c r="EB82" s="76"/>
      <c r="EC82" s="76"/>
      <c r="ED82" s="76"/>
      <c r="EE82" s="74"/>
      <c r="EF82" s="76"/>
      <c r="EG82" s="76"/>
      <c r="EH82" s="76"/>
      <c r="EI82" s="74"/>
      <c r="EJ82" s="76"/>
      <c r="EK82" s="76"/>
      <c r="EL82" s="76"/>
      <c r="EM82" s="74"/>
      <c r="EN82" s="76"/>
      <c r="EO82" s="76"/>
      <c r="EP82" s="76"/>
      <c r="EQ82" s="74"/>
      <c r="ER82" s="76"/>
      <c r="ES82" s="76"/>
      <c r="ET82" s="76"/>
      <c r="EU82" s="74"/>
      <c r="EV82" s="76"/>
      <c r="EW82" s="76"/>
      <c r="EX82" s="76"/>
      <c r="EY82" s="74"/>
      <c r="EZ82" s="76"/>
      <c r="FA82" s="76"/>
      <c r="FB82" s="76"/>
      <c r="FC82" s="76"/>
      <c r="FD82" s="76"/>
      <c r="FE82" s="76"/>
      <c r="FF82" s="76"/>
      <c r="FG82" s="76"/>
      <c r="FH82" s="76"/>
      <c r="FI82" s="76"/>
      <c r="FJ82" s="76"/>
      <c r="FK82" s="76"/>
      <c r="FL82" s="76"/>
      <c r="FM82" s="76"/>
      <c r="FN82" s="76"/>
      <c r="FO82" s="76"/>
      <c r="FP82" s="76"/>
      <c r="FQ82" s="76"/>
      <c r="FR82" s="76"/>
      <c r="FS82" s="76"/>
      <c r="FT82" s="76"/>
      <c r="FU82" s="76"/>
      <c r="FV82" s="76"/>
      <c r="FW82" s="76"/>
      <c r="FX82" s="76"/>
      <c r="FY82" s="76"/>
      <c r="FZ82" s="76"/>
      <c r="GA82" s="76"/>
      <c r="GB82" s="76"/>
      <c r="GC82" s="76"/>
      <c r="GD82" s="76"/>
      <c r="GE82" s="76"/>
      <c r="GF82" s="76"/>
      <c r="GG82" s="76"/>
      <c r="GH82" s="76"/>
      <c r="GI82" s="76"/>
      <c r="GJ82" s="76"/>
      <c r="GK82" s="76"/>
      <c r="GL82" s="76"/>
      <c r="GM82" s="76"/>
      <c r="GN82" s="76"/>
      <c r="GO82" s="76"/>
      <c r="GP82" s="76"/>
      <c r="GQ82" s="76"/>
      <c r="GR82" s="76"/>
      <c r="GS82" s="76"/>
      <c r="GT82" s="76"/>
      <c r="GU82" s="76"/>
      <c r="GV82" s="76"/>
      <c r="GW82" s="76"/>
      <c r="GX82" s="76"/>
      <c r="GY82" s="76"/>
      <c r="GZ82" s="76"/>
      <c r="HA82" s="76"/>
      <c r="HB82" s="76"/>
      <c r="HC82" s="76"/>
      <c r="HD82" s="76"/>
      <c r="HE82" s="76"/>
      <c r="HF82" s="76"/>
      <c r="HG82" s="76"/>
      <c r="HH82" s="76"/>
      <c r="HI82" s="76"/>
      <c r="HJ82" s="76"/>
      <c r="HK82" s="76"/>
      <c r="HL82" s="76"/>
      <c r="HM82" s="76"/>
      <c r="HN82" s="76"/>
      <c r="HO82" s="74"/>
      <c r="HP82" s="76"/>
      <c r="HQ82" s="76"/>
      <c r="HR82" s="76"/>
      <c r="HS82" s="74"/>
      <c r="HT82" s="76"/>
      <c r="HU82" s="76"/>
      <c r="HV82" s="76"/>
      <c r="HW82" s="76"/>
      <c r="HX82" s="76"/>
      <c r="HY82" s="77">
        <v>272.8</v>
      </c>
      <c r="HZ82" s="77">
        <v>36.456000000000003</v>
      </c>
      <c r="IA82" s="77">
        <f>HZ82/HY82*100</f>
        <v>13.363636363636363</v>
      </c>
      <c r="IB82" s="76"/>
      <c r="IC82" s="77"/>
      <c r="ID82" s="77"/>
      <c r="IE82" s="77"/>
      <c r="IF82" s="76"/>
      <c r="IG82" s="77"/>
      <c r="IH82" s="77"/>
      <c r="II82" s="77"/>
      <c r="IJ82" s="76"/>
      <c r="IK82" s="77"/>
      <c r="IL82" s="77"/>
      <c r="IM82" s="77"/>
      <c r="IN82" s="76"/>
      <c r="IO82" s="77"/>
      <c r="IP82" s="77"/>
      <c r="IQ82" s="77"/>
      <c r="IR82" s="76"/>
      <c r="IS82" s="77"/>
      <c r="IT82" s="77"/>
      <c r="IU82" s="77"/>
      <c r="IV82" s="76"/>
      <c r="IW82" s="77"/>
      <c r="IX82" s="77"/>
      <c r="IY82" s="77"/>
      <c r="IZ82" s="76"/>
      <c r="JA82" s="77"/>
      <c r="JB82" s="77"/>
      <c r="JC82" s="77"/>
      <c r="JD82" s="76"/>
      <c r="JE82" s="77"/>
      <c r="JF82" s="77"/>
      <c r="JG82" s="77"/>
      <c r="JH82" s="76"/>
      <c r="JI82" s="77"/>
      <c r="JJ82" s="77"/>
      <c r="JK82" s="77"/>
      <c r="JL82" s="76"/>
      <c r="JM82" s="77"/>
      <c r="JN82" s="77"/>
      <c r="JO82" s="77"/>
      <c r="JP82" s="76"/>
      <c r="JQ82" s="77"/>
      <c r="JR82" s="77"/>
      <c r="JS82" s="77"/>
    </row>
    <row r="83" spans="1:279" ht="15.75" x14ac:dyDescent="0.25">
      <c r="A83" s="15" t="s">
        <v>326</v>
      </c>
      <c r="B83" s="77">
        <f t="shared" si="227"/>
        <v>1000</v>
      </c>
      <c r="C83" s="77">
        <f t="shared" si="228"/>
        <v>1000</v>
      </c>
      <c r="D83" s="77">
        <f t="shared" si="229"/>
        <v>1000</v>
      </c>
      <c r="E83" s="77">
        <f t="shared" si="230"/>
        <v>0</v>
      </c>
      <c r="F83" s="77">
        <f t="shared" si="231"/>
        <v>0</v>
      </c>
      <c r="G83" s="73">
        <f t="shared" si="226"/>
        <v>0</v>
      </c>
      <c r="H83" s="76"/>
      <c r="I83" s="76"/>
      <c r="J83" s="76"/>
      <c r="K83" s="76"/>
      <c r="L83" s="76"/>
      <c r="M83" s="76"/>
      <c r="N83" s="76"/>
      <c r="O83" s="76"/>
      <c r="P83" s="76"/>
      <c r="Q83" s="76"/>
      <c r="R83" s="76"/>
      <c r="S83" s="74"/>
      <c r="T83" s="76"/>
      <c r="U83" s="76"/>
      <c r="V83" s="76"/>
      <c r="W83" s="74"/>
      <c r="X83" s="76"/>
      <c r="Y83" s="76"/>
      <c r="Z83" s="76"/>
      <c r="AA83" s="74"/>
      <c r="AB83" s="76"/>
      <c r="AC83" s="76"/>
      <c r="AD83" s="76"/>
      <c r="AE83" s="74"/>
      <c r="AF83" s="76"/>
      <c r="AG83" s="76"/>
      <c r="AH83" s="76"/>
      <c r="AI83" s="74"/>
      <c r="AJ83" s="76"/>
      <c r="AK83" s="76"/>
      <c r="AL83" s="76"/>
      <c r="AM83" s="74"/>
      <c r="AN83" s="76"/>
      <c r="AO83" s="76"/>
      <c r="AP83" s="76"/>
      <c r="AQ83" s="76"/>
      <c r="AR83" s="76"/>
      <c r="AS83" s="76"/>
      <c r="AT83" s="76"/>
      <c r="AU83" s="74"/>
      <c r="AV83" s="76"/>
      <c r="AW83" s="76"/>
      <c r="AX83" s="76"/>
      <c r="AY83" s="74"/>
      <c r="AZ83" s="76"/>
      <c r="BA83" s="76"/>
      <c r="BB83" s="76"/>
      <c r="BC83" s="74"/>
      <c r="BD83" s="76"/>
      <c r="BE83" s="76"/>
      <c r="BF83" s="76"/>
      <c r="BG83" s="74"/>
      <c r="BH83" s="74"/>
      <c r="BI83" s="76"/>
      <c r="BJ83" s="76"/>
      <c r="BK83" s="74"/>
      <c r="BL83" s="74"/>
      <c r="BM83" s="76"/>
      <c r="BN83" s="76"/>
      <c r="BO83" s="74"/>
      <c r="BP83" s="74"/>
      <c r="BQ83" s="76"/>
      <c r="BR83" s="76"/>
      <c r="BS83" s="74"/>
      <c r="BT83" s="74"/>
      <c r="BU83" s="76"/>
      <c r="BV83" s="76"/>
      <c r="BW83" s="74"/>
      <c r="BX83" s="76"/>
      <c r="BY83" s="76"/>
      <c r="BZ83" s="76"/>
      <c r="CA83" s="74"/>
      <c r="CB83" s="74"/>
      <c r="CC83" s="76"/>
      <c r="CD83" s="76"/>
      <c r="CE83" s="74"/>
      <c r="CF83" s="76"/>
      <c r="CG83" s="76"/>
      <c r="CH83" s="76"/>
      <c r="CI83" s="74"/>
      <c r="CJ83" s="76"/>
      <c r="CK83" s="76"/>
      <c r="CL83" s="76"/>
      <c r="CM83" s="74"/>
      <c r="CN83" s="76"/>
      <c r="CO83" s="76"/>
      <c r="CP83" s="76"/>
      <c r="CQ83" s="74"/>
      <c r="CR83" s="74"/>
      <c r="CS83" s="76"/>
      <c r="CT83" s="76"/>
      <c r="CU83" s="74"/>
      <c r="CV83" s="74"/>
      <c r="CW83" s="76"/>
      <c r="CX83" s="76"/>
      <c r="CY83" s="74"/>
      <c r="CZ83" s="76"/>
      <c r="DA83" s="76"/>
      <c r="DB83" s="76"/>
      <c r="DC83" s="74"/>
      <c r="DD83" s="76"/>
      <c r="DE83" s="76"/>
      <c r="DF83" s="76"/>
      <c r="DG83" s="74"/>
      <c r="DH83" s="77">
        <v>1000</v>
      </c>
      <c r="DI83" s="77">
        <v>1000</v>
      </c>
      <c r="DJ83" s="77">
        <v>0</v>
      </c>
      <c r="DK83" s="74">
        <f>DJ83/DI83*100</f>
        <v>0</v>
      </c>
      <c r="DL83" s="76"/>
      <c r="DM83" s="76"/>
      <c r="DN83" s="76"/>
      <c r="DO83" s="74"/>
      <c r="DP83" s="76"/>
      <c r="DQ83" s="76"/>
      <c r="DR83" s="76"/>
      <c r="DS83" s="74"/>
      <c r="DT83" s="76"/>
      <c r="DU83" s="76"/>
      <c r="DV83" s="76"/>
      <c r="DW83" s="74"/>
      <c r="DX83" s="76"/>
      <c r="DY83" s="76"/>
      <c r="DZ83" s="76"/>
      <c r="EA83" s="74"/>
      <c r="EB83" s="76"/>
      <c r="EC83" s="76"/>
      <c r="ED83" s="76"/>
      <c r="EE83" s="74"/>
      <c r="EF83" s="76"/>
      <c r="EG83" s="76"/>
      <c r="EH83" s="76"/>
      <c r="EI83" s="74"/>
      <c r="EJ83" s="76"/>
      <c r="EK83" s="76"/>
      <c r="EL83" s="76"/>
      <c r="EM83" s="74"/>
      <c r="EN83" s="76"/>
      <c r="EO83" s="76"/>
      <c r="EP83" s="76"/>
      <c r="EQ83" s="74"/>
      <c r="ER83" s="76"/>
      <c r="ES83" s="76"/>
      <c r="ET83" s="76"/>
      <c r="EU83" s="74"/>
      <c r="EV83" s="76"/>
      <c r="EW83" s="76"/>
      <c r="EX83" s="76"/>
      <c r="EY83" s="74"/>
      <c r="EZ83" s="76"/>
      <c r="FA83" s="76"/>
      <c r="FB83" s="76"/>
      <c r="FC83" s="76"/>
      <c r="FD83" s="76"/>
      <c r="FE83" s="76"/>
      <c r="FF83" s="76"/>
      <c r="FG83" s="76"/>
      <c r="FH83" s="76"/>
      <c r="FI83" s="76"/>
      <c r="FJ83" s="76"/>
      <c r="FK83" s="76"/>
      <c r="FL83" s="76"/>
      <c r="FM83" s="76"/>
      <c r="FN83" s="76"/>
      <c r="FO83" s="76"/>
      <c r="FP83" s="76"/>
      <c r="FQ83" s="76"/>
      <c r="FR83" s="76"/>
      <c r="FS83" s="76"/>
      <c r="FT83" s="76"/>
      <c r="FU83" s="76"/>
      <c r="FV83" s="76"/>
      <c r="FW83" s="76"/>
      <c r="FX83" s="76"/>
      <c r="FY83" s="76"/>
      <c r="FZ83" s="76"/>
      <c r="GA83" s="76"/>
      <c r="GB83" s="76"/>
      <c r="GC83" s="76"/>
      <c r="GD83" s="76"/>
      <c r="GE83" s="76"/>
      <c r="GF83" s="76"/>
      <c r="GG83" s="76"/>
      <c r="GH83" s="76"/>
      <c r="GI83" s="76"/>
      <c r="GJ83" s="76"/>
      <c r="GK83" s="76"/>
      <c r="GL83" s="76"/>
      <c r="GM83" s="76"/>
      <c r="GN83" s="76"/>
      <c r="GO83" s="76"/>
      <c r="GP83" s="76"/>
      <c r="GQ83" s="76"/>
      <c r="GR83" s="76"/>
      <c r="GS83" s="76"/>
      <c r="GT83" s="76"/>
      <c r="GU83" s="76"/>
      <c r="GV83" s="76"/>
      <c r="GW83" s="76"/>
      <c r="GX83" s="76"/>
      <c r="GY83" s="76"/>
      <c r="GZ83" s="76"/>
      <c r="HA83" s="76"/>
      <c r="HB83" s="76"/>
      <c r="HC83" s="76"/>
      <c r="HD83" s="76"/>
      <c r="HE83" s="76"/>
      <c r="HF83" s="76"/>
      <c r="HG83" s="76"/>
      <c r="HH83" s="76"/>
      <c r="HI83" s="76"/>
      <c r="HJ83" s="76"/>
      <c r="HK83" s="76"/>
      <c r="HL83" s="76"/>
      <c r="HM83" s="76"/>
      <c r="HN83" s="76"/>
      <c r="HO83" s="74"/>
      <c r="HP83" s="76"/>
      <c r="HQ83" s="76"/>
      <c r="HR83" s="76"/>
      <c r="HS83" s="74"/>
      <c r="HT83" s="76"/>
      <c r="HU83" s="76"/>
      <c r="HV83" s="76"/>
      <c r="HW83" s="76"/>
      <c r="HX83" s="76"/>
      <c r="HY83" s="76"/>
      <c r="HZ83" s="76"/>
      <c r="IA83" s="76"/>
      <c r="IB83" s="76"/>
      <c r="IC83" s="76"/>
      <c r="ID83" s="76"/>
      <c r="IE83" s="76"/>
      <c r="IF83" s="76"/>
      <c r="IG83" s="76"/>
      <c r="IH83" s="76"/>
      <c r="II83" s="76"/>
      <c r="IJ83" s="76"/>
      <c r="IK83" s="76"/>
      <c r="IL83" s="76"/>
      <c r="IM83" s="76"/>
      <c r="IN83" s="76"/>
      <c r="IO83" s="76"/>
      <c r="IP83" s="76"/>
      <c r="IQ83" s="76"/>
      <c r="IR83" s="76"/>
      <c r="IS83" s="76"/>
      <c r="IT83" s="76"/>
      <c r="IU83" s="76"/>
      <c r="IV83" s="76"/>
      <c r="IW83" s="76"/>
      <c r="IX83" s="76"/>
      <c r="IY83" s="76"/>
      <c r="IZ83" s="76"/>
      <c r="JA83" s="76"/>
      <c r="JB83" s="76"/>
      <c r="JC83" s="76"/>
      <c r="JD83" s="76"/>
      <c r="JE83" s="76"/>
      <c r="JF83" s="76"/>
      <c r="JG83" s="76"/>
      <c r="JH83" s="76"/>
      <c r="JI83" s="76"/>
      <c r="JJ83" s="76"/>
      <c r="JK83" s="76"/>
      <c r="JL83" s="76"/>
      <c r="JM83" s="76"/>
      <c r="JN83" s="76"/>
      <c r="JO83" s="76"/>
      <c r="JP83" s="76"/>
      <c r="JQ83" s="76"/>
      <c r="JR83" s="76"/>
      <c r="JS83" s="76"/>
    </row>
    <row r="84" spans="1:279" s="5" customFormat="1" ht="31.5" x14ac:dyDescent="0.25">
      <c r="A84" s="114" t="s">
        <v>157</v>
      </c>
      <c r="B84" s="76">
        <f t="shared" si="227"/>
        <v>66095</v>
      </c>
      <c r="C84" s="76">
        <f t="shared" si="228"/>
        <v>82668.800000000003</v>
      </c>
      <c r="D84" s="76">
        <f t="shared" si="229"/>
        <v>82668.800000000003</v>
      </c>
      <c r="E84" s="76">
        <f t="shared" si="230"/>
        <v>0</v>
      </c>
      <c r="F84" s="76">
        <f t="shared" si="231"/>
        <v>5128.9022399999994</v>
      </c>
      <c r="G84" s="72">
        <f t="shared" si="226"/>
        <v>6.2041571185259725</v>
      </c>
      <c r="H84" s="72">
        <f>H85+H89+H93</f>
        <v>0</v>
      </c>
      <c r="I84" s="72">
        <f>I85+I89+I93</f>
        <v>0</v>
      </c>
      <c r="J84" s="72">
        <f>J85+J89+J93</f>
        <v>0</v>
      </c>
      <c r="K84" s="72"/>
      <c r="L84" s="72">
        <f t="shared" ref="L84" si="257">L85+L89+L93</f>
        <v>500</v>
      </c>
      <c r="M84" s="72">
        <f t="shared" ref="M84:N84" si="258">M85+M89+M93</f>
        <v>500</v>
      </c>
      <c r="N84" s="72">
        <f t="shared" si="258"/>
        <v>0</v>
      </c>
      <c r="O84" s="71">
        <f>N84/M84*100</f>
        <v>0</v>
      </c>
      <c r="P84" s="72">
        <f>P85+P89+P93</f>
        <v>362</v>
      </c>
      <c r="Q84" s="72">
        <f>Q85+Q89+Q93</f>
        <v>362</v>
      </c>
      <c r="R84" s="72">
        <f>R85+R89+R93</f>
        <v>30.17</v>
      </c>
      <c r="S84" s="71">
        <f>R84/Q84*100</f>
        <v>8.3342541436464099</v>
      </c>
      <c r="T84" s="72">
        <f>T85+T89+T93</f>
        <v>1485</v>
      </c>
      <c r="U84" s="72">
        <f>U85+U89+U93</f>
        <v>1485</v>
      </c>
      <c r="V84" s="72">
        <f>V85+V89+V93</f>
        <v>53.167999999999999</v>
      </c>
      <c r="W84" s="71">
        <f>V84/U84*100</f>
        <v>3.5803367003367006</v>
      </c>
      <c r="X84" s="72">
        <f>X85+X89+X93</f>
        <v>925</v>
      </c>
      <c r="Y84" s="72">
        <f>Y85+Y89+Y93</f>
        <v>925</v>
      </c>
      <c r="Z84" s="72">
        <f>Z85+Z89+Z93</f>
        <v>9</v>
      </c>
      <c r="AA84" s="71">
        <f>Z84/Y84*100</f>
        <v>0.97297297297297292</v>
      </c>
      <c r="AB84" s="72">
        <f>AB85+AB89+AB93</f>
        <v>0</v>
      </c>
      <c r="AC84" s="72">
        <f>AC85+AC89+AC93</f>
        <v>0</v>
      </c>
      <c r="AD84" s="72">
        <f>AD85+AD89+AD93</f>
        <v>0</v>
      </c>
      <c r="AE84" s="71"/>
      <c r="AF84" s="72">
        <f>AF85+AF89+AF93</f>
        <v>18225.5</v>
      </c>
      <c r="AG84" s="72">
        <f>AG85+AG89+AG93</f>
        <v>18225.5</v>
      </c>
      <c r="AH84" s="72">
        <f>AH85+AH89+AH93</f>
        <v>1457.02233</v>
      </c>
      <c r="AI84" s="71">
        <f>AH84/AG84*100</f>
        <v>7.994416230007408</v>
      </c>
      <c r="AJ84" s="72">
        <f>AJ85+AJ89+AJ93</f>
        <v>640</v>
      </c>
      <c r="AK84" s="72">
        <f>AK85+AK89+AK93</f>
        <v>640</v>
      </c>
      <c r="AL84" s="72">
        <f>AL85+AL89+AL93</f>
        <v>0</v>
      </c>
      <c r="AM84" s="71">
        <f>AL84/AK84*100</f>
        <v>0</v>
      </c>
      <c r="AN84" s="72">
        <f t="shared" ref="AN84" si="259">AN85+AN89+AN93</f>
        <v>0</v>
      </c>
      <c r="AO84" s="72">
        <f t="shared" ref="AO84:AQ84" si="260">AO85+AO89+AO93</f>
        <v>0</v>
      </c>
      <c r="AP84" s="72">
        <f t="shared" si="260"/>
        <v>0</v>
      </c>
      <c r="AQ84" s="72">
        <f t="shared" si="260"/>
        <v>0</v>
      </c>
      <c r="AR84" s="72">
        <f>AR85+AR89+AR93</f>
        <v>500</v>
      </c>
      <c r="AS84" s="72">
        <f>AS85+AS89+AS93</f>
        <v>500</v>
      </c>
      <c r="AT84" s="72">
        <f>AT85+AT89+AT93</f>
        <v>0</v>
      </c>
      <c r="AU84" s="71">
        <f>AT84/AS84*100</f>
        <v>0</v>
      </c>
      <c r="AV84" s="72"/>
      <c r="AW84" s="72">
        <f>AW85+AW89+AW93</f>
        <v>0</v>
      </c>
      <c r="AX84" s="72">
        <f>AX85+AX89+AX93</f>
        <v>0</v>
      </c>
      <c r="AY84" s="71"/>
      <c r="AZ84" s="72"/>
      <c r="BA84" s="72"/>
      <c r="BB84" s="72"/>
      <c r="BC84" s="71"/>
      <c r="BD84" s="72">
        <f>BD85+BD89+BD93</f>
        <v>1168</v>
      </c>
      <c r="BE84" s="72">
        <f>BE85+BE89+BE93</f>
        <v>1168</v>
      </c>
      <c r="BF84" s="72">
        <f>BF85+BF89+BF93</f>
        <v>291.96665999999999</v>
      </c>
      <c r="BG84" s="71">
        <f>BF84/BE84*100</f>
        <v>24.997145547945205</v>
      </c>
      <c r="BH84" s="71"/>
      <c r="BI84" s="72">
        <f>BI85+BI89+BI93</f>
        <v>0</v>
      </c>
      <c r="BJ84" s="72">
        <f>BJ85+BJ89+BJ93</f>
        <v>0</v>
      </c>
      <c r="BK84" s="71"/>
      <c r="BL84" s="71"/>
      <c r="BM84" s="72">
        <f>BM85+BM89+BM93</f>
        <v>0</v>
      </c>
      <c r="BN84" s="72">
        <f>BN85+BN89+BN93</f>
        <v>0</v>
      </c>
      <c r="BO84" s="71"/>
      <c r="BP84" s="71"/>
      <c r="BQ84" s="72">
        <f>BQ85+BQ89+BQ93</f>
        <v>0</v>
      </c>
      <c r="BR84" s="72">
        <f>BR85+BR89+BR93</f>
        <v>0</v>
      </c>
      <c r="BS84" s="71"/>
      <c r="BT84" s="71"/>
      <c r="BU84" s="72">
        <f>BU85+BU89+BU93</f>
        <v>0</v>
      </c>
      <c r="BV84" s="72">
        <f>BV85+BV89+BV93</f>
        <v>0</v>
      </c>
      <c r="BW84" s="71"/>
      <c r="BX84" s="72">
        <f>BX85+BX89+BX93</f>
        <v>634.4</v>
      </c>
      <c r="BY84" s="72">
        <f>BY85+BY89+BY93</f>
        <v>634.4</v>
      </c>
      <c r="BZ84" s="72">
        <f>BZ85+BZ89+BZ93</f>
        <v>92.908270000000002</v>
      </c>
      <c r="CA84" s="71">
        <f>BZ84/BY84*100</f>
        <v>14.645061475409838</v>
      </c>
      <c r="CB84" s="71"/>
      <c r="CC84" s="72"/>
      <c r="CD84" s="72"/>
      <c r="CE84" s="71"/>
      <c r="CF84" s="72">
        <f>CF85+CF89+CF93</f>
        <v>250</v>
      </c>
      <c r="CG84" s="72">
        <f>CG85+CG89+CG93</f>
        <v>250</v>
      </c>
      <c r="CH84" s="72">
        <f>CH85+CH89+CH93</f>
        <v>250</v>
      </c>
      <c r="CI84" s="71">
        <f t="shared" si="60"/>
        <v>100</v>
      </c>
      <c r="CJ84" s="72">
        <f>CJ85+CJ89+CJ93</f>
        <v>0</v>
      </c>
      <c r="CK84" s="72">
        <f>CK85+CK89+CK93</f>
        <v>0</v>
      </c>
      <c r="CL84" s="72">
        <f>CL85+CL89+CL93</f>
        <v>0</v>
      </c>
      <c r="CM84" s="71"/>
      <c r="CN84" s="72">
        <f>CN85+CN89+CN93</f>
        <v>0</v>
      </c>
      <c r="CO84" s="72">
        <f>CO85+CO89+CO93</f>
        <v>0</v>
      </c>
      <c r="CP84" s="72">
        <f>CP85+CP89+CP93</f>
        <v>0</v>
      </c>
      <c r="CQ84" s="71"/>
      <c r="CR84" s="71"/>
      <c r="CS84" s="72">
        <f>CS85+CS89+CS93</f>
        <v>0</v>
      </c>
      <c r="CT84" s="72">
        <f>CT85+CT89+CT93</f>
        <v>0</v>
      </c>
      <c r="CU84" s="71"/>
      <c r="CV84" s="71"/>
      <c r="CW84" s="72">
        <f>CW85+CW89+CW93</f>
        <v>0</v>
      </c>
      <c r="CX84" s="72">
        <f>CX85+CX89+CX93</f>
        <v>0</v>
      </c>
      <c r="CY84" s="71"/>
      <c r="CZ84" s="72">
        <f>CZ85+CZ89+CZ93</f>
        <v>1000</v>
      </c>
      <c r="DA84" s="72">
        <f>DA85+DA89+DA93</f>
        <v>1000</v>
      </c>
      <c r="DB84" s="72">
        <f>DB85+DB89+DB93</f>
        <v>0</v>
      </c>
      <c r="DC84" s="71">
        <f>DB84/DA84*100</f>
        <v>0</v>
      </c>
      <c r="DD84" s="72">
        <f>DD85+DD89+DD93</f>
        <v>3240.9</v>
      </c>
      <c r="DE84" s="72">
        <f>DE85+DE89+DE93</f>
        <v>0</v>
      </c>
      <c r="DF84" s="72">
        <f>DF85+DF89+DF93</f>
        <v>0</v>
      </c>
      <c r="DG84" s="71"/>
      <c r="DH84" s="72">
        <f>DH85+DH89+DH93</f>
        <v>5000</v>
      </c>
      <c r="DI84" s="72">
        <f>DI85+DI89+DI93</f>
        <v>5000</v>
      </c>
      <c r="DJ84" s="72">
        <f>DJ85+DJ89+DJ93</f>
        <v>0</v>
      </c>
      <c r="DK84" s="71">
        <f t="shared" ref="DK84:DK101" si="261">DJ84/DI84*100</f>
        <v>0</v>
      </c>
      <c r="DL84" s="72"/>
      <c r="DM84" s="72">
        <f>DM85+DM89+DM93</f>
        <v>0</v>
      </c>
      <c r="DN84" s="72">
        <f>DN85+DN89+DN93</f>
        <v>0</v>
      </c>
      <c r="DO84" s="71"/>
      <c r="DP84" s="72"/>
      <c r="DQ84" s="72">
        <f>DQ85+DQ89+DQ93</f>
        <v>0</v>
      </c>
      <c r="DR84" s="72">
        <f>DR85+DR89+DR93</f>
        <v>0</v>
      </c>
      <c r="DS84" s="71"/>
      <c r="DT84" s="72"/>
      <c r="DU84" s="72">
        <f>DU85+DU89+DU93</f>
        <v>0</v>
      </c>
      <c r="DV84" s="72">
        <f>DV85+DV89+DV93</f>
        <v>0</v>
      </c>
      <c r="DW84" s="71"/>
      <c r="DX84" s="72">
        <f>DX85+DX89+DX93</f>
        <v>907</v>
      </c>
      <c r="DY84" s="72">
        <f>DY85+DY89+DY93</f>
        <v>907</v>
      </c>
      <c r="DZ84" s="72">
        <f>DZ85+DZ89+DZ93</f>
        <v>107.92895</v>
      </c>
      <c r="EA84" s="71">
        <f t="shared" ref="EA84:EA85" si="262">DZ84/DY84*100</f>
        <v>11.899553472987872</v>
      </c>
      <c r="EB84" s="72"/>
      <c r="EC84" s="72"/>
      <c r="ED84" s="72"/>
      <c r="EE84" s="71"/>
      <c r="EF84" s="72"/>
      <c r="EG84" s="72">
        <f>EG85+EG89+EG93</f>
        <v>0</v>
      </c>
      <c r="EH84" s="72">
        <f>EH85+EH89+EH93</f>
        <v>0</v>
      </c>
      <c r="EI84" s="71"/>
      <c r="EJ84" s="72"/>
      <c r="EK84" s="72">
        <f>EK85+EK89+EK93</f>
        <v>0</v>
      </c>
      <c r="EL84" s="72">
        <f>EL85+EL89+EL93</f>
        <v>0</v>
      </c>
      <c r="EM84" s="71"/>
      <c r="EN84" s="72"/>
      <c r="EO84" s="72">
        <f>EO85+EO89+EO93</f>
        <v>0</v>
      </c>
      <c r="EP84" s="72">
        <f>EP85+EP89+EP93</f>
        <v>0</v>
      </c>
      <c r="EQ84" s="71"/>
      <c r="ER84" s="72">
        <f>ER85+ER89+ER93</f>
        <v>546.9</v>
      </c>
      <c r="ES84" s="72">
        <f>ES85+ES89+ES93</f>
        <v>546.9</v>
      </c>
      <c r="ET84" s="72">
        <f>ET85+ET89+ET93</f>
        <v>136.72499999999999</v>
      </c>
      <c r="EU84" s="71">
        <f t="shared" si="125"/>
        <v>25</v>
      </c>
      <c r="EV84" s="72"/>
      <c r="EW84" s="72">
        <f>EW85+EW89+EW93</f>
        <v>0</v>
      </c>
      <c r="EX84" s="72">
        <f>EX85+EX89+EX93</f>
        <v>0</v>
      </c>
      <c r="EY84" s="71"/>
      <c r="EZ84" s="72"/>
      <c r="FA84" s="72">
        <f t="shared" ref="FA84:FB84" si="263">FA85+FA89+FA93</f>
        <v>0</v>
      </c>
      <c r="FB84" s="72">
        <f t="shared" si="263"/>
        <v>0</v>
      </c>
      <c r="FC84" s="71"/>
      <c r="FD84" s="72"/>
      <c r="FE84" s="72">
        <f t="shared" ref="FE84:FF84" si="264">FE85+FE89+FE93</f>
        <v>0</v>
      </c>
      <c r="FF84" s="72">
        <f t="shared" si="264"/>
        <v>0</v>
      </c>
      <c r="FG84" s="71"/>
      <c r="FH84" s="72"/>
      <c r="FI84" s="72">
        <f t="shared" ref="FI84:FJ84" si="265">FI85+FI89+FI93</f>
        <v>0</v>
      </c>
      <c r="FJ84" s="72">
        <f t="shared" si="265"/>
        <v>0</v>
      </c>
      <c r="FK84" s="71"/>
      <c r="FL84" s="72"/>
      <c r="FM84" s="72">
        <f t="shared" ref="FM84:FN84" si="266">FM85+FM89+FM93</f>
        <v>0</v>
      </c>
      <c r="FN84" s="72">
        <f t="shared" si="266"/>
        <v>0</v>
      </c>
      <c r="FO84" s="71"/>
      <c r="FP84" s="72">
        <f t="shared" ref="FP84" si="267">FP85+FP89+FP93</f>
        <v>104.4</v>
      </c>
      <c r="FQ84" s="72">
        <f t="shared" ref="FQ84:FR84" si="268">FQ85+FQ89+FQ93</f>
        <v>104.4</v>
      </c>
      <c r="FR84" s="72">
        <f t="shared" si="268"/>
        <v>0</v>
      </c>
      <c r="FS84" s="71">
        <f>FR84/FQ84*100</f>
        <v>0</v>
      </c>
      <c r="FT84" s="72">
        <f t="shared" ref="FT84:FV84" si="269">FT85+FT89+FT93</f>
        <v>13200</v>
      </c>
      <c r="FU84" s="72">
        <f t="shared" si="269"/>
        <v>13200</v>
      </c>
      <c r="FV84" s="72">
        <f t="shared" si="269"/>
        <v>0</v>
      </c>
      <c r="FW84" s="71">
        <f>FV84/FU84*100</f>
        <v>0</v>
      </c>
      <c r="FX84" s="72">
        <f t="shared" ref="FX84:FZ84" si="270">FX85+FX89+FX93</f>
        <v>12885.9</v>
      </c>
      <c r="FY84" s="72">
        <f t="shared" si="270"/>
        <v>12885.9</v>
      </c>
      <c r="FZ84" s="72">
        <f t="shared" si="270"/>
        <v>0</v>
      </c>
      <c r="GA84" s="71">
        <f>FZ84/FY84*100</f>
        <v>0</v>
      </c>
      <c r="GB84" s="72"/>
      <c r="GC84" s="72">
        <f t="shared" ref="GC84:GD84" si="271">GC85+GC89+GC93</f>
        <v>0</v>
      </c>
      <c r="GD84" s="72">
        <f t="shared" si="271"/>
        <v>0</v>
      </c>
      <c r="GE84" s="71"/>
      <c r="GF84" s="72"/>
      <c r="GG84" s="72">
        <f t="shared" ref="GG84:GH84" si="272">GG85+GG89+GG93</f>
        <v>0</v>
      </c>
      <c r="GH84" s="72">
        <f t="shared" si="272"/>
        <v>0</v>
      </c>
      <c r="GI84" s="71"/>
      <c r="GJ84" s="72">
        <f t="shared" ref="GJ84:GL84" si="273">GJ85+GJ89+GJ93</f>
        <v>2300</v>
      </c>
      <c r="GK84" s="72">
        <f t="shared" si="273"/>
        <v>2300</v>
      </c>
      <c r="GL84" s="72">
        <f t="shared" si="273"/>
        <v>0</v>
      </c>
      <c r="GM84" s="71">
        <f>GL84/GK84*100</f>
        <v>0</v>
      </c>
      <c r="GN84" s="72">
        <f t="shared" ref="GN84:GP84" si="274">GN85+GN89+GN93</f>
        <v>540</v>
      </c>
      <c r="GO84" s="72">
        <f t="shared" si="274"/>
        <v>540</v>
      </c>
      <c r="GP84" s="72">
        <f t="shared" si="274"/>
        <v>0</v>
      </c>
      <c r="GQ84" s="71"/>
      <c r="GR84" s="72">
        <f t="shared" ref="GR84:GT84" si="275">GR85+GR89+GR93</f>
        <v>1680</v>
      </c>
      <c r="GS84" s="72">
        <f t="shared" si="275"/>
        <v>1680</v>
      </c>
      <c r="GT84" s="72">
        <f t="shared" si="275"/>
        <v>0</v>
      </c>
      <c r="GU84" s="71">
        <f>GT84/GS84*100</f>
        <v>0</v>
      </c>
      <c r="GV84" s="72"/>
      <c r="GW84" s="72">
        <f t="shared" ref="GW84:GX84" si="276">GW85+GW89+GW93</f>
        <v>0</v>
      </c>
      <c r="GX84" s="72">
        <f t="shared" si="276"/>
        <v>0</v>
      </c>
      <c r="GY84" s="344"/>
      <c r="GZ84" s="72"/>
      <c r="HA84" s="72">
        <f t="shared" ref="HA84:HB84" si="277">HA85+HA89+HA93</f>
        <v>0</v>
      </c>
      <c r="HB84" s="72">
        <f t="shared" si="277"/>
        <v>0</v>
      </c>
      <c r="HC84" s="71"/>
      <c r="HD84" s="72"/>
      <c r="HE84" s="72">
        <f t="shared" ref="HE84:HF84" si="278">HE85+HE89+HE93</f>
        <v>0</v>
      </c>
      <c r="HF84" s="72">
        <f t="shared" si="278"/>
        <v>0</v>
      </c>
      <c r="HG84" s="71"/>
      <c r="HH84" s="72"/>
      <c r="HI84" s="72">
        <f t="shared" ref="HI84:HJ84" si="279">HI85+HI89+HI93</f>
        <v>0</v>
      </c>
      <c r="HJ84" s="72">
        <f t="shared" si="279"/>
        <v>0</v>
      </c>
      <c r="HK84" s="71"/>
      <c r="HL84" s="72"/>
      <c r="HM84" s="72"/>
      <c r="HN84" s="72"/>
      <c r="HO84" s="71"/>
      <c r="HP84" s="72"/>
      <c r="HQ84" s="72"/>
      <c r="HR84" s="72"/>
      <c r="HS84" s="71"/>
      <c r="HT84" s="72"/>
      <c r="HU84" s="72"/>
      <c r="HV84" s="72"/>
      <c r="HW84" s="71"/>
      <c r="HX84" s="72"/>
      <c r="HY84" s="72">
        <f>SUM(HY85:HY95)</f>
        <v>3419.2</v>
      </c>
      <c r="HZ84" s="72">
        <f>SUM(HZ85:HZ95)</f>
        <v>645.58114</v>
      </c>
      <c r="IA84" s="76">
        <f t="shared" ref="IA84:IA94" si="280">HZ84/HY84*100</f>
        <v>18.881058142255501</v>
      </c>
      <c r="IB84" s="72"/>
      <c r="IC84" s="72">
        <f>SUM(IC85:IC95)</f>
        <v>13854.1</v>
      </c>
      <c r="ID84" s="72">
        <f>SUM(ID85:ID95)</f>
        <v>2054.4318899999998</v>
      </c>
      <c r="IE84" s="76">
        <f t="shared" ref="IE84" si="281">ID84/IC84*100</f>
        <v>14.829053421008942</v>
      </c>
      <c r="IF84" s="72"/>
      <c r="IG84" s="72"/>
      <c r="IH84" s="72"/>
      <c r="II84" s="76"/>
      <c r="IJ84" s="72"/>
      <c r="IK84" s="72"/>
      <c r="IL84" s="72"/>
      <c r="IM84" s="76"/>
      <c r="IN84" s="72"/>
      <c r="IO84" s="72"/>
      <c r="IP84" s="72"/>
      <c r="IQ84" s="76"/>
      <c r="IR84" s="72"/>
      <c r="IS84" s="72"/>
      <c r="IT84" s="72"/>
      <c r="IU84" s="76"/>
      <c r="IV84" s="72"/>
      <c r="IW84" s="72"/>
      <c r="IX84" s="72"/>
      <c r="IY84" s="76"/>
      <c r="IZ84" s="72"/>
      <c r="JA84" s="72">
        <f>SUM(JA85:JA95)</f>
        <v>2541.4</v>
      </c>
      <c r="JB84" s="72">
        <f>SUM(JB85:JB95)</f>
        <v>0</v>
      </c>
      <c r="JC84" s="76">
        <f t="shared" ref="JC84:JC85" si="282">JB84/JA84*100</f>
        <v>0</v>
      </c>
      <c r="JD84" s="72"/>
      <c r="JE84" s="72"/>
      <c r="JF84" s="72"/>
      <c r="JG84" s="76"/>
      <c r="JH84" s="72"/>
      <c r="JI84" s="72">
        <f>SUM(JI85:JI95)</f>
        <v>0</v>
      </c>
      <c r="JJ84" s="72">
        <f>SUM(JJ85:JJ95)</f>
        <v>0</v>
      </c>
      <c r="JK84" s="76"/>
      <c r="JL84" s="72"/>
      <c r="JM84" s="72">
        <f>SUM(JM85:JM95)</f>
        <v>0</v>
      </c>
      <c r="JN84" s="72">
        <f>SUM(JN85:JN95)</f>
        <v>0</v>
      </c>
      <c r="JO84" s="76"/>
      <c r="JP84" s="72"/>
      <c r="JQ84" s="72"/>
      <c r="JR84" s="72"/>
      <c r="JS84" s="76"/>
    </row>
    <row r="85" spans="1:279" ht="31.5" x14ac:dyDescent="0.25">
      <c r="A85" s="115" t="s">
        <v>156</v>
      </c>
      <c r="B85" s="77">
        <f t="shared" si="227"/>
        <v>48209.100000000006</v>
      </c>
      <c r="C85" s="77">
        <f t="shared" si="228"/>
        <v>61363.700000000004</v>
      </c>
      <c r="D85" s="77">
        <f t="shared" si="229"/>
        <v>61363.700000000004</v>
      </c>
      <c r="E85" s="77">
        <f t="shared" si="230"/>
        <v>0</v>
      </c>
      <c r="F85" s="77">
        <f t="shared" si="231"/>
        <v>4483.3210999999992</v>
      </c>
      <c r="G85" s="73">
        <f t="shared" si="226"/>
        <v>7.3061453269604009</v>
      </c>
      <c r="H85" s="73"/>
      <c r="I85" s="73"/>
      <c r="J85" s="73"/>
      <c r="K85" s="73"/>
      <c r="L85" s="73">
        <v>500</v>
      </c>
      <c r="M85" s="73">
        <v>500</v>
      </c>
      <c r="N85" s="73">
        <v>0</v>
      </c>
      <c r="O85" s="74">
        <f>N85/M85*100</f>
        <v>0</v>
      </c>
      <c r="P85" s="301">
        <v>362</v>
      </c>
      <c r="Q85" s="271">
        <v>362</v>
      </c>
      <c r="R85" s="301">
        <v>30.17</v>
      </c>
      <c r="S85" s="74">
        <f>R85/Q85*100</f>
        <v>8.3342541436464099</v>
      </c>
      <c r="T85" s="340">
        <v>1485</v>
      </c>
      <c r="U85" s="311">
        <v>1485</v>
      </c>
      <c r="V85" s="311">
        <v>53.167999999999999</v>
      </c>
      <c r="W85" s="74">
        <f>V85/U85*100</f>
        <v>3.5803367003367006</v>
      </c>
      <c r="X85" s="341">
        <v>925</v>
      </c>
      <c r="Y85" s="341">
        <v>925</v>
      </c>
      <c r="Z85" s="341">
        <v>9</v>
      </c>
      <c r="AA85" s="74">
        <f>Z85/Y85*100</f>
        <v>0.97297297297297292</v>
      </c>
      <c r="AB85" s="341"/>
      <c r="AC85" s="341"/>
      <c r="AD85" s="341"/>
      <c r="AE85" s="74"/>
      <c r="AF85" s="341">
        <v>18225.5</v>
      </c>
      <c r="AG85" s="341">
        <v>18225.5</v>
      </c>
      <c r="AH85" s="341">
        <v>1457.02233</v>
      </c>
      <c r="AI85" s="74">
        <f>AH85/AG85*100</f>
        <v>7.994416230007408</v>
      </c>
      <c r="AJ85" s="341">
        <v>640</v>
      </c>
      <c r="AK85" s="341">
        <v>640</v>
      </c>
      <c r="AL85" s="341">
        <v>0</v>
      </c>
      <c r="AM85" s="74">
        <f>AL85/AK85*100</f>
        <v>0</v>
      </c>
      <c r="AN85" s="73"/>
      <c r="AO85" s="73"/>
      <c r="AP85" s="73"/>
      <c r="AQ85" s="74"/>
      <c r="AR85" s="341">
        <v>500</v>
      </c>
      <c r="AS85" s="341">
        <v>500</v>
      </c>
      <c r="AT85" s="341">
        <v>0</v>
      </c>
      <c r="AU85" s="74">
        <f>AT85/AS85*100</f>
        <v>0</v>
      </c>
      <c r="AV85" s="341"/>
      <c r="AW85" s="341"/>
      <c r="AX85" s="341"/>
      <c r="AY85" s="74"/>
      <c r="AZ85" s="341"/>
      <c r="BA85" s="341"/>
      <c r="BB85" s="73"/>
      <c r="BC85" s="74"/>
      <c r="BD85" s="341">
        <v>1168</v>
      </c>
      <c r="BE85" s="341">
        <v>1168</v>
      </c>
      <c r="BF85" s="341">
        <v>291.96665999999999</v>
      </c>
      <c r="BG85" s="74">
        <f>BF85/BE85*100</f>
        <v>24.997145547945205</v>
      </c>
      <c r="BH85" s="74"/>
      <c r="BI85" s="341"/>
      <c r="BJ85" s="73"/>
      <c r="BK85" s="74"/>
      <c r="BL85" s="74"/>
      <c r="BM85" s="341"/>
      <c r="BN85" s="73"/>
      <c r="BO85" s="74"/>
      <c r="BP85" s="74"/>
      <c r="BQ85" s="341"/>
      <c r="BR85" s="73"/>
      <c r="BS85" s="74"/>
      <c r="BT85" s="74"/>
      <c r="BU85" s="341"/>
      <c r="BV85" s="73"/>
      <c r="BW85" s="74"/>
      <c r="BX85" s="341">
        <v>634.4</v>
      </c>
      <c r="BY85" s="341">
        <v>634.4</v>
      </c>
      <c r="BZ85" s="341">
        <v>92.908270000000002</v>
      </c>
      <c r="CA85" s="74">
        <f>BZ85/BY85*100</f>
        <v>14.645061475409838</v>
      </c>
      <c r="CB85" s="74"/>
      <c r="CC85" s="341"/>
      <c r="CD85" s="341"/>
      <c r="CE85" s="74"/>
      <c r="CF85" s="341">
        <v>250</v>
      </c>
      <c r="CG85" s="341">
        <v>250</v>
      </c>
      <c r="CH85" s="341">
        <v>250</v>
      </c>
      <c r="CI85" s="74">
        <f t="shared" si="60"/>
        <v>100</v>
      </c>
      <c r="CJ85" s="341"/>
      <c r="CK85" s="341"/>
      <c r="CL85" s="341"/>
      <c r="CM85" s="74"/>
      <c r="CN85" s="341"/>
      <c r="CO85" s="341"/>
      <c r="CP85" s="341">
        <v>0</v>
      </c>
      <c r="CQ85" s="74"/>
      <c r="CR85" s="74"/>
      <c r="CS85" s="341"/>
      <c r="CT85" s="73"/>
      <c r="CU85" s="74"/>
      <c r="CV85" s="74"/>
      <c r="CW85" s="341"/>
      <c r="CX85" s="73"/>
      <c r="CY85" s="74"/>
      <c r="CZ85" s="341">
        <v>1000</v>
      </c>
      <c r="DA85" s="341">
        <v>1000</v>
      </c>
      <c r="DB85" s="341">
        <v>0</v>
      </c>
      <c r="DC85" s="74">
        <f>DB85/DA85*100</f>
        <v>0</v>
      </c>
      <c r="DD85" s="341">
        <v>3240.9</v>
      </c>
      <c r="DE85" s="341"/>
      <c r="DF85" s="341"/>
      <c r="DG85" s="74"/>
      <c r="DH85" s="341"/>
      <c r="DI85" s="341"/>
      <c r="DJ85" s="341"/>
      <c r="DK85" s="74"/>
      <c r="DL85" s="341"/>
      <c r="DM85" s="341"/>
      <c r="DN85" s="341"/>
      <c r="DO85" s="74"/>
      <c r="DP85" s="341"/>
      <c r="DQ85" s="341"/>
      <c r="DR85" s="341"/>
      <c r="DS85" s="74"/>
      <c r="DT85" s="341"/>
      <c r="DU85" s="341"/>
      <c r="DV85" s="341"/>
      <c r="DW85" s="74"/>
      <c r="DX85" s="341">
        <v>907</v>
      </c>
      <c r="DY85" s="341">
        <v>907</v>
      </c>
      <c r="DZ85" s="341">
        <v>107.92895</v>
      </c>
      <c r="EA85" s="74">
        <f t="shared" si="262"/>
        <v>11.899553472987872</v>
      </c>
      <c r="EB85" s="341"/>
      <c r="EC85" s="341"/>
      <c r="ED85" s="341"/>
      <c r="EE85" s="74"/>
      <c r="EF85" s="341"/>
      <c r="EG85" s="341"/>
      <c r="EH85" s="341"/>
      <c r="EI85" s="74"/>
      <c r="EJ85" s="341"/>
      <c r="EK85" s="341"/>
      <c r="EL85" s="341"/>
      <c r="EM85" s="74"/>
      <c r="EN85" s="341"/>
      <c r="EO85" s="341"/>
      <c r="EP85" s="341"/>
      <c r="EQ85" s="74"/>
      <c r="ER85" s="341">
        <v>546.9</v>
      </c>
      <c r="ES85" s="341">
        <v>546.9</v>
      </c>
      <c r="ET85" s="341">
        <v>136.72499999999999</v>
      </c>
      <c r="EU85" s="74">
        <f t="shared" si="125"/>
        <v>25</v>
      </c>
      <c r="EV85" s="341"/>
      <c r="EW85" s="341"/>
      <c r="EX85" s="341"/>
      <c r="EY85" s="74"/>
      <c r="EZ85" s="73"/>
      <c r="FA85" s="73"/>
      <c r="FB85" s="73">
        <v>0</v>
      </c>
      <c r="FC85" s="74"/>
      <c r="FD85" s="73"/>
      <c r="FE85" s="73"/>
      <c r="FF85" s="73">
        <v>0</v>
      </c>
      <c r="FG85" s="74"/>
      <c r="FH85" s="73"/>
      <c r="FI85" s="73"/>
      <c r="FJ85" s="73">
        <v>0</v>
      </c>
      <c r="FK85" s="74"/>
      <c r="FL85" s="73"/>
      <c r="FM85" s="73"/>
      <c r="FN85" s="73">
        <v>0</v>
      </c>
      <c r="FO85" s="74"/>
      <c r="FP85" s="73">
        <v>104.4</v>
      </c>
      <c r="FQ85" s="73">
        <v>104.4</v>
      </c>
      <c r="FR85" s="73">
        <v>0</v>
      </c>
      <c r="FS85" s="74">
        <f>FR85/FQ85*100</f>
        <v>0</v>
      </c>
      <c r="FT85" s="73">
        <v>13200</v>
      </c>
      <c r="FU85" s="73">
        <v>13200</v>
      </c>
      <c r="FV85" s="73"/>
      <c r="FW85" s="74"/>
      <c r="FX85" s="73"/>
      <c r="FY85" s="73"/>
      <c r="FZ85" s="73"/>
      <c r="GA85" s="74"/>
      <c r="GB85" s="73"/>
      <c r="GC85" s="73"/>
      <c r="GD85" s="73"/>
      <c r="GE85" s="74"/>
      <c r="GF85" s="73"/>
      <c r="GG85" s="73"/>
      <c r="GH85" s="73"/>
      <c r="GI85" s="74"/>
      <c r="GJ85" s="73">
        <v>2300</v>
      </c>
      <c r="GK85" s="73">
        <v>2300</v>
      </c>
      <c r="GL85" s="73"/>
      <c r="GM85" s="74">
        <f>GL85/GK85*100</f>
        <v>0</v>
      </c>
      <c r="GN85" s="73">
        <v>540</v>
      </c>
      <c r="GO85" s="73">
        <v>540</v>
      </c>
      <c r="GP85" s="73">
        <v>0</v>
      </c>
      <c r="GQ85" s="74">
        <f>GP85/GO85*100</f>
        <v>0</v>
      </c>
      <c r="GR85" s="73">
        <v>1680</v>
      </c>
      <c r="GS85" s="73">
        <v>1680</v>
      </c>
      <c r="GT85" s="73"/>
      <c r="GU85" s="74">
        <f>GT85/GS85*100</f>
        <v>0</v>
      </c>
      <c r="GV85" s="73"/>
      <c r="GW85" s="73"/>
      <c r="GX85" s="73">
        <v>0</v>
      </c>
      <c r="GY85" s="345"/>
      <c r="GZ85" s="73"/>
      <c r="HA85" s="73"/>
      <c r="HB85" s="73">
        <v>0</v>
      </c>
      <c r="HC85" s="74"/>
      <c r="HD85" s="73"/>
      <c r="HE85" s="73"/>
      <c r="HF85" s="73">
        <v>0</v>
      </c>
      <c r="HG85" s="74"/>
      <c r="HH85" s="73"/>
      <c r="HI85" s="73"/>
      <c r="HJ85" s="73">
        <v>0</v>
      </c>
      <c r="HK85" s="74"/>
      <c r="HL85" s="341"/>
      <c r="HM85" s="341"/>
      <c r="HN85" s="341"/>
      <c r="HO85" s="74"/>
      <c r="HP85" s="341"/>
      <c r="HQ85" s="341"/>
      <c r="HR85" s="341"/>
      <c r="HS85" s="74"/>
      <c r="HT85" s="73"/>
      <c r="HU85" s="73"/>
      <c r="HV85" s="73"/>
      <c r="HW85" s="74"/>
      <c r="HX85" s="73"/>
      <c r="HY85" s="73"/>
      <c r="HZ85" s="73"/>
      <c r="IA85" s="77"/>
      <c r="IB85" s="73"/>
      <c r="IC85" s="73">
        <v>13854.1</v>
      </c>
      <c r="ID85" s="73">
        <v>2054.4318899999998</v>
      </c>
      <c r="IE85" s="77">
        <f t="shared" ref="IE85" si="283">ID85/IC85*100</f>
        <v>14.829053421008942</v>
      </c>
      <c r="IF85" s="73"/>
      <c r="IG85" s="73"/>
      <c r="IH85" s="73"/>
      <c r="II85" s="77"/>
      <c r="IJ85" s="73"/>
      <c r="IK85" s="73"/>
      <c r="IL85" s="73"/>
      <c r="IM85" s="77"/>
      <c r="IN85" s="73"/>
      <c r="IO85" s="73"/>
      <c r="IP85" s="73"/>
      <c r="IQ85" s="77"/>
      <c r="IR85" s="73"/>
      <c r="IS85" s="73"/>
      <c r="IT85" s="73"/>
      <c r="IU85" s="77"/>
      <c r="IV85" s="73"/>
      <c r="IW85" s="73"/>
      <c r="IX85" s="73"/>
      <c r="IY85" s="77"/>
      <c r="IZ85" s="73"/>
      <c r="JA85" s="73">
        <v>2541.4</v>
      </c>
      <c r="JB85" s="73">
        <v>0</v>
      </c>
      <c r="JC85" s="77">
        <f t="shared" si="282"/>
        <v>0</v>
      </c>
      <c r="JD85" s="73"/>
      <c r="JE85" s="73"/>
      <c r="JF85" s="73"/>
      <c r="JG85" s="77"/>
      <c r="JH85" s="73"/>
      <c r="JI85" s="73"/>
      <c r="JJ85" s="73">
        <v>0</v>
      </c>
      <c r="JK85" s="77"/>
      <c r="JL85" s="73"/>
      <c r="JM85" s="73"/>
      <c r="JN85" s="73"/>
      <c r="JO85" s="77"/>
      <c r="JP85" s="73"/>
      <c r="JQ85" s="73"/>
      <c r="JR85" s="73"/>
      <c r="JS85" s="77"/>
    </row>
    <row r="86" spans="1:279" ht="15.75" x14ac:dyDescent="0.25">
      <c r="A86" s="115" t="s">
        <v>327</v>
      </c>
      <c r="B86" s="77">
        <f t="shared" si="227"/>
        <v>0</v>
      </c>
      <c r="C86" s="77">
        <f t="shared" si="228"/>
        <v>344.9</v>
      </c>
      <c r="D86" s="77">
        <f t="shared" si="229"/>
        <v>344.9</v>
      </c>
      <c r="E86" s="77">
        <f t="shared" si="230"/>
        <v>0</v>
      </c>
      <c r="F86" s="77">
        <f t="shared" si="231"/>
        <v>56.95017</v>
      </c>
      <c r="G86" s="73">
        <f t="shared" si="226"/>
        <v>16.512081762829805</v>
      </c>
      <c r="H86" s="73"/>
      <c r="I86" s="73"/>
      <c r="J86" s="73"/>
      <c r="K86" s="73"/>
      <c r="L86" s="73"/>
      <c r="M86" s="73"/>
      <c r="N86" s="73"/>
      <c r="O86" s="74"/>
      <c r="P86" s="262"/>
      <c r="Q86" s="262"/>
      <c r="R86" s="301"/>
      <c r="S86" s="74"/>
      <c r="T86" s="341"/>
      <c r="U86" s="341"/>
      <c r="V86" s="341"/>
      <c r="W86" s="74"/>
      <c r="X86" s="341"/>
      <c r="Y86" s="341"/>
      <c r="Z86" s="341"/>
      <c r="AA86" s="74"/>
      <c r="AB86" s="341"/>
      <c r="AC86" s="341"/>
      <c r="AD86" s="341"/>
      <c r="AE86" s="74"/>
      <c r="AF86" s="341"/>
      <c r="AG86" s="341"/>
      <c r="AH86" s="341"/>
      <c r="AI86" s="74"/>
      <c r="AJ86" s="341"/>
      <c r="AK86" s="341"/>
      <c r="AL86" s="341"/>
      <c r="AM86" s="74"/>
      <c r="AN86" s="73"/>
      <c r="AO86" s="73"/>
      <c r="AP86" s="73"/>
      <c r="AQ86" s="74"/>
      <c r="AR86" s="341"/>
      <c r="AS86" s="341"/>
      <c r="AT86" s="341"/>
      <c r="AU86" s="74"/>
      <c r="AV86" s="341"/>
      <c r="AW86" s="341"/>
      <c r="AX86" s="341"/>
      <c r="AY86" s="74"/>
      <c r="AZ86" s="341"/>
      <c r="BA86" s="341"/>
      <c r="BB86" s="73"/>
      <c r="BC86" s="74"/>
      <c r="BD86" s="341"/>
      <c r="BE86" s="341"/>
      <c r="BF86" s="341"/>
      <c r="BG86" s="74"/>
      <c r="BH86" s="74"/>
      <c r="BI86" s="341"/>
      <c r="BJ86" s="73"/>
      <c r="BK86" s="74"/>
      <c r="BL86" s="74"/>
      <c r="BM86" s="341"/>
      <c r="BN86" s="73"/>
      <c r="BO86" s="74"/>
      <c r="BP86" s="74"/>
      <c r="BQ86" s="341"/>
      <c r="BR86" s="73"/>
      <c r="BS86" s="74"/>
      <c r="BT86" s="74"/>
      <c r="BU86" s="341"/>
      <c r="BV86" s="73"/>
      <c r="BW86" s="74"/>
      <c r="BX86" s="341"/>
      <c r="BY86" s="341"/>
      <c r="BZ86" s="341"/>
      <c r="CA86" s="74"/>
      <c r="CB86" s="74"/>
      <c r="CC86" s="341"/>
      <c r="CD86" s="341"/>
      <c r="CE86" s="74"/>
      <c r="CF86" s="341"/>
      <c r="CG86" s="341"/>
      <c r="CH86" s="341"/>
      <c r="CI86" s="74"/>
      <c r="CJ86" s="341"/>
      <c r="CK86" s="341"/>
      <c r="CL86" s="341"/>
      <c r="CM86" s="74"/>
      <c r="CN86" s="341"/>
      <c r="CO86" s="341"/>
      <c r="CP86" s="341"/>
      <c r="CQ86" s="74"/>
      <c r="CR86" s="74"/>
      <c r="CS86" s="341"/>
      <c r="CT86" s="73"/>
      <c r="CU86" s="74"/>
      <c r="CV86" s="74"/>
      <c r="CW86" s="341"/>
      <c r="CX86" s="73"/>
      <c r="CY86" s="74"/>
      <c r="CZ86" s="341"/>
      <c r="DA86" s="341"/>
      <c r="DB86" s="341"/>
      <c r="DC86" s="74"/>
      <c r="DD86" s="341"/>
      <c r="DE86" s="341"/>
      <c r="DF86" s="341"/>
      <c r="DG86" s="74"/>
      <c r="DH86" s="341"/>
      <c r="DI86" s="341"/>
      <c r="DJ86" s="341"/>
      <c r="DK86" s="74"/>
      <c r="DL86" s="341"/>
      <c r="DM86" s="341"/>
      <c r="DN86" s="341"/>
      <c r="DO86" s="74"/>
      <c r="DP86" s="341"/>
      <c r="DQ86" s="341"/>
      <c r="DR86" s="341"/>
      <c r="DS86" s="74"/>
      <c r="DT86" s="341"/>
      <c r="DU86" s="341"/>
      <c r="DV86" s="341"/>
      <c r="DW86" s="74"/>
      <c r="DX86" s="341"/>
      <c r="DY86" s="341"/>
      <c r="DZ86" s="341"/>
      <c r="EA86" s="74"/>
      <c r="EB86" s="341"/>
      <c r="EC86" s="341"/>
      <c r="ED86" s="341"/>
      <c r="EE86" s="74"/>
      <c r="EF86" s="341"/>
      <c r="EG86" s="341"/>
      <c r="EH86" s="341"/>
      <c r="EI86" s="74"/>
      <c r="EJ86" s="341"/>
      <c r="EK86" s="341"/>
      <c r="EL86" s="341"/>
      <c r="EM86" s="74"/>
      <c r="EN86" s="341"/>
      <c r="EO86" s="341"/>
      <c r="EP86" s="341"/>
      <c r="EQ86" s="74"/>
      <c r="ER86" s="341"/>
      <c r="ES86" s="341"/>
      <c r="ET86" s="341"/>
      <c r="EU86" s="74"/>
      <c r="EV86" s="341"/>
      <c r="EW86" s="341"/>
      <c r="EX86" s="341"/>
      <c r="EY86" s="74"/>
      <c r="EZ86" s="73"/>
      <c r="FA86" s="73"/>
      <c r="FB86" s="73"/>
      <c r="FC86" s="74"/>
      <c r="FD86" s="73"/>
      <c r="FE86" s="73"/>
      <c r="FF86" s="73"/>
      <c r="FG86" s="74"/>
      <c r="FH86" s="73"/>
      <c r="FI86" s="73"/>
      <c r="FJ86" s="73"/>
      <c r="FK86" s="74"/>
      <c r="FL86" s="73"/>
      <c r="FM86" s="73"/>
      <c r="FN86" s="73"/>
      <c r="FO86" s="74"/>
      <c r="FP86" s="73"/>
      <c r="FQ86" s="73"/>
      <c r="FR86" s="73"/>
      <c r="FS86" s="74"/>
      <c r="FT86" s="73"/>
      <c r="FU86" s="73"/>
      <c r="FV86" s="73"/>
      <c r="FW86" s="74"/>
      <c r="FX86" s="73"/>
      <c r="FY86" s="73"/>
      <c r="FZ86" s="73"/>
      <c r="GA86" s="74"/>
      <c r="GB86" s="73"/>
      <c r="GC86" s="73"/>
      <c r="GD86" s="73"/>
      <c r="GE86" s="74"/>
      <c r="GF86" s="73"/>
      <c r="GG86" s="73"/>
      <c r="GH86" s="73"/>
      <c r="GI86" s="74"/>
      <c r="GJ86" s="73"/>
      <c r="GK86" s="73"/>
      <c r="GL86" s="73"/>
      <c r="GM86" s="74"/>
      <c r="GN86" s="73"/>
      <c r="GO86" s="73"/>
      <c r="GP86" s="73"/>
      <c r="GQ86" s="74"/>
      <c r="GR86" s="73"/>
      <c r="GS86" s="73"/>
      <c r="GT86" s="73"/>
      <c r="GU86" s="74"/>
      <c r="GV86" s="73"/>
      <c r="GW86" s="73"/>
      <c r="GX86" s="73"/>
      <c r="GY86" s="345"/>
      <c r="GZ86" s="73"/>
      <c r="HA86" s="73"/>
      <c r="HB86" s="73"/>
      <c r="HC86" s="74"/>
      <c r="HD86" s="73"/>
      <c r="HE86" s="73"/>
      <c r="HF86" s="73"/>
      <c r="HG86" s="74"/>
      <c r="HH86" s="73"/>
      <c r="HI86" s="73"/>
      <c r="HJ86" s="73"/>
      <c r="HK86" s="74"/>
      <c r="HL86" s="341"/>
      <c r="HM86" s="341"/>
      <c r="HN86" s="341"/>
      <c r="HO86" s="74"/>
      <c r="HP86" s="341"/>
      <c r="HQ86" s="341"/>
      <c r="HR86" s="341"/>
      <c r="HS86" s="74"/>
      <c r="HT86" s="73"/>
      <c r="HU86" s="73"/>
      <c r="HV86" s="73"/>
      <c r="HW86" s="74"/>
      <c r="HX86" s="73"/>
      <c r="HY86" s="73">
        <v>344.9</v>
      </c>
      <c r="HZ86" s="73">
        <v>56.95017</v>
      </c>
      <c r="IA86" s="77">
        <f t="shared" si="280"/>
        <v>16.512081762829805</v>
      </c>
      <c r="IB86" s="73"/>
      <c r="IC86" s="73"/>
      <c r="ID86" s="73"/>
      <c r="IE86" s="77"/>
      <c r="IF86" s="73"/>
      <c r="IG86" s="73"/>
      <c r="IH86" s="73"/>
      <c r="II86" s="77"/>
      <c r="IJ86" s="73"/>
      <c r="IK86" s="73"/>
      <c r="IL86" s="73"/>
      <c r="IM86" s="77"/>
      <c r="IN86" s="73"/>
      <c r="IO86" s="73"/>
      <c r="IP86" s="73"/>
      <c r="IQ86" s="77"/>
      <c r="IR86" s="73"/>
      <c r="IS86" s="73"/>
      <c r="IT86" s="73"/>
      <c r="IU86" s="77"/>
      <c r="IV86" s="73"/>
      <c r="IW86" s="73"/>
      <c r="IX86" s="73"/>
      <c r="IY86" s="77"/>
      <c r="IZ86" s="73"/>
      <c r="JA86" s="73"/>
      <c r="JB86" s="73"/>
      <c r="JC86" s="77"/>
      <c r="JD86" s="73"/>
      <c r="JE86" s="73"/>
      <c r="JF86" s="73"/>
      <c r="JG86" s="77"/>
      <c r="JH86" s="73"/>
      <c r="JI86" s="73"/>
      <c r="JJ86" s="73"/>
      <c r="JK86" s="77"/>
      <c r="JL86" s="73"/>
      <c r="JM86" s="73"/>
      <c r="JN86" s="73"/>
      <c r="JO86" s="77"/>
      <c r="JP86" s="73"/>
      <c r="JQ86" s="73"/>
      <c r="JR86" s="73"/>
      <c r="JS86" s="77"/>
    </row>
    <row r="87" spans="1:279" ht="15.75" x14ac:dyDescent="0.25">
      <c r="A87" s="115" t="s">
        <v>328</v>
      </c>
      <c r="B87" s="77">
        <f t="shared" si="227"/>
        <v>0</v>
      </c>
      <c r="C87" s="77">
        <f t="shared" si="228"/>
        <v>362.9</v>
      </c>
      <c r="D87" s="77">
        <f t="shared" si="229"/>
        <v>362.9</v>
      </c>
      <c r="E87" s="77">
        <f t="shared" si="230"/>
        <v>0</v>
      </c>
      <c r="F87" s="77">
        <f t="shared" si="231"/>
        <v>73.730800000000002</v>
      </c>
      <c r="G87" s="73">
        <f t="shared" si="226"/>
        <v>20.31711215210802</v>
      </c>
      <c r="H87" s="73"/>
      <c r="I87" s="73"/>
      <c r="J87" s="73"/>
      <c r="K87" s="73"/>
      <c r="L87" s="73"/>
      <c r="M87" s="73"/>
      <c r="N87" s="73"/>
      <c r="O87" s="74"/>
      <c r="P87" s="262"/>
      <c r="Q87" s="262"/>
      <c r="R87" s="301"/>
      <c r="S87" s="74"/>
      <c r="T87" s="341"/>
      <c r="U87" s="341"/>
      <c r="V87" s="341"/>
      <c r="W87" s="74"/>
      <c r="X87" s="341"/>
      <c r="Y87" s="341"/>
      <c r="Z87" s="341"/>
      <c r="AA87" s="74"/>
      <c r="AB87" s="341"/>
      <c r="AC87" s="341"/>
      <c r="AD87" s="341"/>
      <c r="AE87" s="74"/>
      <c r="AF87" s="341"/>
      <c r="AG87" s="341"/>
      <c r="AH87" s="341"/>
      <c r="AI87" s="74"/>
      <c r="AJ87" s="341"/>
      <c r="AK87" s="341"/>
      <c r="AL87" s="341"/>
      <c r="AM87" s="74"/>
      <c r="AN87" s="73"/>
      <c r="AO87" s="73"/>
      <c r="AP87" s="73"/>
      <c r="AQ87" s="74"/>
      <c r="AR87" s="341"/>
      <c r="AS87" s="341"/>
      <c r="AT87" s="341"/>
      <c r="AU87" s="74"/>
      <c r="AV87" s="341"/>
      <c r="AW87" s="341"/>
      <c r="AX87" s="341"/>
      <c r="AY87" s="74"/>
      <c r="AZ87" s="341"/>
      <c r="BA87" s="341"/>
      <c r="BB87" s="73"/>
      <c r="BC87" s="74"/>
      <c r="BD87" s="341"/>
      <c r="BE87" s="341"/>
      <c r="BF87" s="341"/>
      <c r="BG87" s="74"/>
      <c r="BH87" s="74"/>
      <c r="BI87" s="341"/>
      <c r="BJ87" s="73"/>
      <c r="BK87" s="74"/>
      <c r="BL87" s="74"/>
      <c r="BM87" s="341"/>
      <c r="BN87" s="73"/>
      <c r="BO87" s="74"/>
      <c r="BP87" s="74"/>
      <c r="BQ87" s="341"/>
      <c r="BR87" s="73"/>
      <c r="BS87" s="74"/>
      <c r="BT87" s="74"/>
      <c r="BU87" s="341"/>
      <c r="BV87" s="73"/>
      <c r="BW87" s="74"/>
      <c r="BX87" s="341"/>
      <c r="BY87" s="341"/>
      <c r="BZ87" s="341"/>
      <c r="CA87" s="74"/>
      <c r="CB87" s="74"/>
      <c r="CC87" s="341"/>
      <c r="CD87" s="341"/>
      <c r="CE87" s="74"/>
      <c r="CF87" s="341"/>
      <c r="CG87" s="341"/>
      <c r="CH87" s="341"/>
      <c r="CI87" s="74"/>
      <c r="CJ87" s="341"/>
      <c r="CK87" s="341"/>
      <c r="CL87" s="341"/>
      <c r="CM87" s="74"/>
      <c r="CN87" s="341"/>
      <c r="CO87" s="341"/>
      <c r="CP87" s="341"/>
      <c r="CQ87" s="74"/>
      <c r="CR87" s="74"/>
      <c r="CS87" s="341"/>
      <c r="CT87" s="73"/>
      <c r="CU87" s="74"/>
      <c r="CV87" s="74"/>
      <c r="CW87" s="341"/>
      <c r="CX87" s="73"/>
      <c r="CY87" s="74"/>
      <c r="CZ87" s="341"/>
      <c r="DA87" s="341"/>
      <c r="DB87" s="341"/>
      <c r="DC87" s="74"/>
      <c r="DD87" s="341"/>
      <c r="DE87" s="341"/>
      <c r="DF87" s="341"/>
      <c r="DG87" s="74"/>
      <c r="DH87" s="341"/>
      <c r="DI87" s="341"/>
      <c r="DJ87" s="341"/>
      <c r="DK87" s="74"/>
      <c r="DL87" s="341"/>
      <c r="DM87" s="341"/>
      <c r="DN87" s="341"/>
      <c r="DO87" s="74"/>
      <c r="DP87" s="341"/>
      <c r="DQ87" s="341"/>
      <c r="DR87" s="341"/>
      <c r="DS87" s="74"/>
      <c r="DT87" s="341"/>
      <c r="DU87" s="341"/>
      <c r="DV87" s="341"/>
      <c r="DW87" s="74"/>
      <c r="DX87" s="341"/>
      <c r="DY87" s="341"/>
      <c r="DZ87" s="341"/>
      <c r="EA87" s="74"/>
      <c r="EB87" s="341"/>
      <c r="EC87" s="341"/>
      <c r="ED87" s="341"/>
      <c r="EE87" s="74"/>
      <c r="EF87" s="341"/>
      <c r="EG87" s="341"/>
      <c r="EH87" s="341"/>
      <c r="EI87" s="74"/>
      <c r="EJ87" s="341"/>
      <c r="EK87" s="341"/>
      <c r="EL87" s="341"/>
      <c r="EM87" s="74"/>
      <c r="EN87" s="341"/>
      <c r="EO87" s="341"/>
      <c r="EP87" s="341"/>
      <c r="EQ87" s="74"/>
      <c r="ER87" s="341"/>
      <c r="ES87" s="341"/>
      <c r="ET87" s="341"/>
      <c r="EU87" s="74"/>
      <c r="EV87" s="341"/>
      <c r="EW87" s="341"/>
      <c r="EX87" s="341"/>
      <c r="EY87" s="74"/>
      <c r="EZ87" s="73"/>
      <c r="FA87" s="73"/>
      <c r="FB87" s="73"/>
      <c r="FC87" s="74"/>
      <c r="FD87" s="73"/>
      <c r="FE87" s="73"/>
      <c r="FF87" s="73"/>
      <c r="FG87" s="74"/>
      <c r="FH87" s="73"/>
      <c r="FI87" s="73"/>
      <c r="FJ87" s="73"/>
      <c r="FK87" s="74"/>
      <c r="FL87" s="73"/>
      <c r="FM87" s="73"/>
      <c r="FN87" s="73"/>
      <c r="FO87" s="74"/>
      <c r="FP87" s="73"/>
      <c r="FQ87" s="73"/>
      <c r="FR87" s="73"/>
      <c r="FS87" s="74"/>
      <c r="FT87" s="73"/>
      <c r="FU87" s="73"/>
      <c r="FV87" s="73"/>
      <c r="FW87" s="74"/>
      <c r="FX87" s="73"/>
      <c r="FY87" s="73"/>
      <c r="FZ87" s="73"/>
      <c r="GA87" s="74"/>
      <c r="GB87" s="73"/>
      <c r="GC87" s="73"/>
      <c r="GD87" s="73"/>
      <c r="GE87" s="74"/>
      <c r="GF87" s="73"/>
      <c r="GG87" s="73"/>
      <c r="GH87" s="73"/>
      <c r="GI87" s="74"/>
      <c r="GJ87" s="73"/>
      <c r="GK87" s="73"/>
      <c r="GL87" s="73"/>
      <c r="GM87" s="74"/>
      <c r="GN87" s="73"/>
      <c r="GO87" s="73"/>
      <c r="GP87" s="73"/>
      <c r="GQ87" s="74"/>
      <c r="GR87" s="73"/>
      <c r="GS87" s="73"/>
      <c r="GT87" s="73"/>
      <c r="GU87" s="74"/>
      <c r="GV87" s="73"/>
      <c r="GW87" s="73"/>
      <c r="GX87" s="73"/>
      <c r="GY87" s="345"/>
      <c r="GZ87" s="73"/>
      <c r="HA87" s="73"/>
      <c r="HB87" s="73"/>
      <c r="HC87" s="74"/>
      <c r="HD87" s="73"/>
      <c r="HE87" s="73"/>
      <c r="HF87" s="73"/>
      <c r="HG87" s="74"/>
      <c r="HH87" s="73"/>
      <c r="HI87" s="73"/>
      <c r="HJ87" s="73"/>
      <c r="HK87" s="74"/>
      <c r="HL87" s="341"/>
      <c r="HM87" s="341"/>
      <c r="HN87" s="341"/>
      <c r="HO87" s="74"/>
      <c r="HP87" s="341"/>
      <c r="HQ87" s="341"/>
      <c r="HR87" s="341"/>
      <c r="HS87" s="74"/>
      <c r="HT87" s="73"/>
      <c r="HU87" s="73"/>
      <c r="HV87" s="73"/>
      <c r="HW87" s="74"/>
      <c r="HX87" s="73"/>
      <c r="HY87" s="73">
        <v>362.9</v>
      </c>
      <c r="HZ87" s="73">
        <v>73.730800000000002</v>
      </c>
      <c r="IA87" s="77">
        <f t="shared" si="280"/>
        <v>20.31711215210802</v>
      </c>
      <c r="IB87" s="73"/>
      <c r="IC87" s="73"/>
      <c r="ID87" s="73"/>
      <c r="IE87" s="77"/>
      <c r="IF87" s="73"/>
      <c r="IG87" s="73"/>
      <c r="IH87" s="73"/>
      <c r="II87" s="77"/>
      <c r="IJ87" s="73"/>
      <c r="IK87" s="73"/>
      <c r="IL87" s="73"/>
      <c r="IM87" s="77"/>
      <c r="IN87" s="73"/>
      <c r="IO87" s="73"/>
      <c r="IP87" s="73"/>
      <c r="IQ87" s="77"/>
      <c r="IR87" s="73"/>
      <c r="IS87" s="73"/>
      <c r="IT87" s="73"/>
      <c r="IU87" s="77"/>
      <c r="IV87" s="73"/>
      <c r="IW87" s="73"/>
      <c r="IX87" s="73"/>
      <c r="IY87" s="77"/>
      <c r="IZ87" s="73"/>
      <c r="JA87" s="73"/>
      <c r="JB87" s="73"/>
      <c r="JC87" s="77"/>
      <c r="JD87" s="73"/>
      <c r="JE87" s="73"/>
      <c r="JF87" s="73"/>
      <c r="JG87" s="77"/>
      <c r="JH87" s="73"/>
      <c r="JI87" s="73"/>
      <c r="JJ87" s="73"/>
      <c r="JK87" s="77"/>
      <c r="JL87" s="73"/>
      <c r="JM87" s="73"/>
      <c r="JN87" s="73"/>
      <c r="JO87" s="77"/>
      <c r="JP87" s="73"/>
      <c r="JQ87" s="73"/>
      <c r="JR87" s="73"/>
      <c r="JS87" s="77"/>
    </row>
    <row r="88" spans="1:279" ht="15.75" x14ac:dyDescent="0.25">
      <c r="A88" s="115" t="s">
        <v>329</v>
      </c>
      <c r="B88" s="77">
        <f t="shared" si="227"/>
        <v>0</v>
      </c>
      <c r="C88" s="77">
        <f t="shared" si="228"/>
        <v>453.9</v>
      </c>
      <c r="D88" s="77">
        <f t="shared" si="229"/>
        <v>453.9</v>
      </c>
      <c r="E88" s="77">
        <f t="shared" si="230"/>
        <v>0</v>
      </c>
      <c r="F88" s="77">
        <f t="shared" si="231"/>
        <v>105.47669999999999</v>
      </c>
      <c r="G88" s="73">
        <f t="shared" si="226"/>
        <v>23.237871777924653</v>
      </c>
      <c r="H88" s="73"/>
      <c r="I88" s="73"/>
      <c r="J88" s="73"/>
      <c r="K88" s="73"/>
      <c r="L88" s="73"/>
      <c r="M88" s="73"/>
      <c r="N88" s="73"/>
      <c r="O88" s="74"/>
      <c r="P88" s="262"/>
      <c r="Q88" s="262"/>
      <c r="R88" s="301"/>
      <c r="S88" s="74"/>
      <c r="T88" s="340"/>
      <c r="U88" s="163"/>
      <c r="V88" s="163"/>
      <c r="W88" s="74"/>
      <c r="X88" s="341"/>
      <c r="Y88" s="341"/>
      <c r="Z88" s="341"/>
      <c r="AA88" s="74"/>
      <c r="AB88" s="341"/>
      <c r="AC88" s="341"/>
      <c r="AD88" s="341"/>
      <c r="AE88" s="74"/>
      <c r="AF88" s="341"/>
      <c r="AG88" s="341"/>
      <c r="AH88" s="341"/>
      <c r="AI88" s="74"/>
      <c r="AJ88" s="341"/>
      <c r="AK88" s="341"/>
      <c r="AL88" s="341"/>
      <c r="AM88" s="74"/>
      <c r="AN88" s="73"/>
      <c r="AO88" s="73"/>
      <c r="AP88" s="73"/>
      <c r="AQ88" s="74"/>
      <c r="AR88" s="341"/>
      <c r="AS88" s="341"/>
      <c r="AT88" s="341"/>
      <c r="AU88" s="74"/>
      <c r="AV88" s="341"/>
      <c r="AW88" s="341"/>
      <c r="AX88" s="341"/>
      <c r="AY88" s="74"/>
      <c r="AZ88" s="341"/>
      <c r="BA88" s="341"/>
      <c r="BB88" s="73"/>
      <c r="BC88" s="74"/>
      <c r="BD88" s="341"/>
      <c r="BE88" s="341"/>
      <c r="BF88" s="341"/>
      <c r="BG88" s="74"/>
      <c r="BH88" s="74"/>
      <c r="BI88" s="341"/>
      <c r="BJ88" s="73"/>
      <c r="BK88" s="74"/>
      <c r="BL88" s="74"/>
      <c r="BM88" s="341"/>
      <c r="BN88" s="73"/>
      <c r="BO88" s="74"/>
      <c r="BP88" s="74"/>
      <c r="BQ88" s="341"/>
      <c r="BR88" s="73"/>
      <c r="BS88" s="74"/>
      <c r="BT88" s="74"/>
      <c r="BU88" s="341"/>
      <c r="BV88" s="73"/>
      <c r="BW88" s="74"/>
      <c r="BX88" s="341"/>
      <c r="BY88" s="341"/>
      <c r="BZ88" s="341"/>
      <c r="CA88" s="74"/>
      <c r="CB88" s="74"/>
      <c r="CC88" s="341"/>
      <c r="CD88" s="341"/>
      <c r="CE88" s="74"/>
      <c r="CF88" s="341"/>
      <c r="CG88" s="341"/>
      <c r="CH88" s="341"/>
      <c r="CI88" s="74"/>
      <c r="CJ88" s="341"/>
      <c r="CK88" s="341"/>
      <c r="CL88" s="341"/>
      <c r="CM88" s="74"/>
      <c r="CN88" s="341"/>
      <c r="CO88" s="341"/>
      <c r="CP88" s="341"/>
      <c r="CQ88" s="74"/>
      <c r="CR88" s="74"/>
      <c r="CS88" s="341"/>
      <c r="CT88" s="73"/>
      <c r="CU88" s="74"/>
      <c r="CV88" s="74"/>
      <c r="CW88" s="341"/>
      <c r="CX88" s="73"/>
      <c r="CY88" s="74"/>
      <c r="CZ88" s="341"/>
      <c r="DA88" s="341"/>
      <c r="DB88" s="341"/>
      <c r="DC88" s="74"/>
      <c r="DD88" s="341"/>
      <c r="DE88" s="341"/>
      <c r="DF88" s="341"/>
      <c r="DG88" s="74"/>
      <c r="DH88" s="341"/>
      <c r="DI88" s="341"/>
      <c r="DJ88" s="341"/>
      <c r="DK88" s="74"/>
      <c r="DL88" s="341"/>
      <c r="DM88" s="341"/>
      <c r="DN88" s="341"/>
      <c r="DO88" s="74"/>
      <c r="DP88" s="341"/>
      <c r="DQ88" s="341"/>
      <c r="DR88" s="341"/>
      <c r="DS88" s="74"/>
      <c r="DT88" s="341"/>
      <c r="DU88" s="341"/>
      <c r="DV88" s="341"/>
      <c r="DW88" s="74"/>
      <c r="DX88" s="341"/>
      <c r="DY88" s="341"/>
      <c r="DZ88" s="341"/>
      <c r="EA88" s="74"/>
      <c r="EB88" s="341"/>
      <c r="EC88" s="341"/>
      <c r="ED88" s="341"/>
      <c r="EE88" s="74"/>
      <c r="EF88" s="341"/>
      <c r="EG88" s="341"/>
      <c r="EH88" s="341"/>
      <c r="EI88" s="74"/>
      <c r="EJ88" s="341"/>
      <c r="EK88" s="341"/>
      <c r="EL88" s="341"/>
      <c r="EM88" s="74"/>
      <c r="EN88" s="341"/>
      <c r="EO88" s="341"/>
      <c r="EP88" s="341"/>
      <c r="EQ88" s="74"/>
      <c r="ER88" s="341"/>
      <c r="ES88" s="341"/>
      <c r="ET88" s="341"/>
      <c r="EU88" s="74"/>
      <c r="EV88" s="341"/>
      <c r="EW88" s="341"/>
      <c r="EX88" s="341"/>
      <c r="EY88" s="74"/>
      <c r="EZ88" s="73"/>
      <c r="FA88" s="73"/>
      <c r="FB88" s="73"/>
      <c r="FC88" s="74"/>
      <c r="FD88" s="73"/>
      <c r="FE88" s="73"/>
      <c r="FF88" s="73"/>
      <c r="FG88" s="74"/>
      <c r="FH88" s="73"/>
      <c r="FI88" s="73"/>
      <c r="FJ88" s="73"/>
      <c r="FK88" s="74"/>
      <c r="FL88" s="73"/>
      <c r="FM88" s="73"/>
      <c r="FN88" s="73"/>
      <c r="FO88" s="74"/>
      <c r="FP88" s="73"/>
      <c r="FQ88" s="73"/>
      <c r="FR88" s="73"/>
      <c r="FS88" s="74"/>
      <c r="FT88" s="73"/>
      <c r="FU88" s="73"/>
      <c r="FV88" s="73"/>
      <c r="FW88" s="74"/>
      <c r="FX88" s="73"/>
      <c r="FY88" s="73"/>
      <c r="FZ88" s="73"/>
      <c r="GA88" s="74"/>
      <c r="GB88" s="73"/>
      <c r="GC88" s="73"/>
      <c r="GD88" s="73"/>
      <c r="GE88" s="74"/>
      <c r="GF88" s="73"/>
      <c r="GG88" s="73"/>
      <c r="GH88" s="73"/>
      <c r="GI88" s="74"/>
      <c r="GJ88" s="73"/>
      <c r="GK88" s="73"/>
      <c r="GL88" s="73"/>
      <c r="GM88" s="74"/>
      <c r="GN88" s="73"/>
      <c r="GO88" s="73"/>
      <c r="GP88" s="73"/>
      <c r="GQ88" s="74"/>
      <c r="GR88" s="73"/>
      <c r="GS88" s="73"/>
      <c r="GT88" s="73"/>
      <c r="GU88" s="74"/>
      <c r="GV88" s="73"/>
      <c r="GW88" s="73"/>
      <c r="GX88" s="73"/>
      <c r="GY88" s="345"/>
      <c r="GZ88" s="73"/>
      <c r="HA88" s="73"/>
      <c r="HB88" s="73"/>
      <c r="HC88" s="74"/>
      <c r="HD88" s="73"/>
      <c r="HE88" s="73"/>
      <c r="HF88" s="73"/>
      <c r="HG88" s="74"/>
      <c r="HH88" s="73"/>
      <c r="HI88" s="73"/>
      <c r="HJ88" s="73"/>
      <c r="HK88" s="74"/>
      <c r="HL88" s="341"/>
      <c r="HM88" s="341"/>
      <c r="HN88" s="341"/>
      <c r="HO88" s="74"/>
      <c r="HP88" s="341"/>
      <c r="HQ88" s="341"/>
      <c r="HR88" s="341"/>
      <c r="HS88" s="74"/>
      <c r="HT88" s="73"/>
      <c r="HU88" s="73"/>
      <c r="HV88" s="73"/>
      <c r="HW88" s="74"/>
      <c r="HX88" s="73"/>
      <c r="HY88" s="73">
        <v>453.9</v>
      </c>
      <c r="HZ88" s="73">
        <v>105.47669999999999</v>
      </c>
      <c r="IA88" s="77">
        <f t="shared" si="280"/>
        <v>23.237871777924653</v>
      </c>
      <c r="IB88" s="73"/>
      <c r="IC88" s="73"/>
      <c r="ID88" s="73"/>
      <c r="IE88" s="77"/>
      <c r="IF88" s="73"/>
      <c r="IG88" s="73"/>
      <c r="IH88" s="73"/>
      <c r="II88" s="77"/>
      <c r="IJ88" s="73"/>
      <c r="IK88" s="73"/>
      <c r="IL88" s="73"/>
      <c r="IM88" s="77"/>
      <c r="IN88" s="73"/>
      <c r="IO88" s="73"/>
      <c r="IP88" s="73"/>
      <c r="IQ88" s="77"/>
      <c r="IR88" s="73"/>
      <c r="IS88" s="73"/>
      <c r="IT88" s="73"/>
      <c r="IU88" s="77"/>
      <c r="IV88" s="73"/>
      <c r="IW88" s="73"/>
      <c r="IX88" s="73"/>
      <c r="IY88" s="77"/>
      <c r="IZ88" s="73"/>
      <c r="JA88" s="73"/>
      <c r="JB88" s="73"/>
      <c r="JC88" s="77"/>
      <c r="JD88" s="73"/>
      <c r="JE88" s="73"/>
      <c r="JF88" s="73"/>
      <c r="JG88" s="77"/>
      <c r="JH88" s="73"/>
      <c r="JI88" s="73"/>
      <c r="JJ88" s="73"/>
      <c r="JK88" s="77"/>
      <c r="JL88" s="73"/>
      <c r="JM88" s="73"/>
      <c r="JN88" s="73"/>
      <c r="JO88" s="77"/>
      <c r="JP88" s="73"/>
      <c r="JQ88" s="73"/>
      <c r="JR88" s="73"/>
      <c r="JS88" s="77"/>
    </row>
    <row r="89" spans="1:279" ht="15.75" x14ac:dyDescent="0.25">
      <c r="A89" s="115" t="s">
        <v>158</v>
      </c>
      <c r="B89" s="77">
        <f t="shared" si="227"/>
        <v>17885.900000000001</v>
      </c>
      <c r="C89" s="77">
        <f t="shared" si="228"/>
        <v>17885.900000000001</v>
      </c>
      <c r="D89" s="77">
        <f t="shared" si="229"/>
        <v>17885.900000000001</v>
      </c>
      <c r="E89" s="77">
        <f t="shared" si="230"/>
        <v>0</v>
      </c>
      <c r="F89" s="77">
        <f t="shared" si="231"/>
        <v>0</v>
      </c>
      <c r="G89" s="73">
        <f t="shared" si="226"/>
        <v>0</v>
      </c>
      <c r="H89" s="76"/>
      <c r="I89" s="76"/>
      <c r="J89" s="76"/>
      <c r="K89" s="76"/>
      <c r="L89" s="76"/>
      <c r="M89" s="76"/>
      <c r="N89" s="76"/>
      <c r="O89" s="76"/>
      <c r="P89" s="76"/>
      <c r="Q89" s="76"/>
      <c r="R89" s="76"/>
      <c r="S89" s="74"/>
      <c r="T89" s="76"/>
      <c r="U89" s="76"/>
      <c r="V89" s="76"/>
      <c r="W89" s="74"/>
      <c r="X89" s="76"/>
      <c r="Y89" s="76"/>
      <c r="Z89" s="76"/>
      <c r="AA89" s="74"/>
      <c r="AB89" s="76"/>
      <c r="AC89" s="76"/>
      <c r="AD89" s="76"/>
      <c r="AE89" s="74"/>
      <c r="AF89" s="76"/>
      <c r="AG89" s="76"/>
      <c r="AH89" s="76"/>
      <c r="AI89" s="74"/>
      <c r="AJ89" s="76"/>
      <c r="AK89" s="76"/>
      <c r="AL89" s="76"/>
      <c r="AM89" s="74"/>
      <c r="AN89" s="76"/>
      <c r="AO89" s="76"/>
      <c r="AP89" s="76"/>
      <c r="AQ89" s="76"/>
      <c r="AR89" s="76"/>
      <c r="AS89" s="76"/>
      <c r="AT89" s="76"/>
      <c r="AU89" s="74"/>
      <c r="AV89" s="76"/>
      <c r="AW89" s="76"/>
      <c r="AX89" s="76"/>
      <c r="AY89" s="74"/>
      <c r="AZ89" s="76"/>
      <c r="BA89" s="76"/>
      <c r="BB89" s="76"/>
      <c r="BC89" s="74"/>
      <c r="BD89" s="76"/>
      <c r="BE89" s="76"/>
      <c r="BF89" s="76"/>
      <c r="BG89" s="74"/>
      <c r="BH89" s="74"/>
      <c r="BI89" s="76"/>
      <c r="BJ89" s="76"/>
      <c r="BK89" s="74"/>
      <c r="BL89" s="74"/>
      <c r="BM89" s="76"/>
      <c r="BN89" s="76"/>
      <c r="BO89" s="74"/>
      <c r="BP89" s="74"/>
      <c r="BQ89" s="77"/>
      <c r="BR89" s="76"/>
      <c r="BS89" s="74"/>
      <c r="BT89" s="74"/>
      <c r="BU89" s="77"/>
      <c r="BV89" s="76"/>
      <c r="BW89" s="74"/>
      <c r="BX89" s="77"/>
      <c r="BY89" s="77"/>
      <c r="BZ89" s="77"/>
      <c r="CA89" s="74"/>
      <c r="CB89" s="74"/>
      <c r="CC89" s="77"/>
      <c r="CD89" s="77"/>
      <c r="CE89" s="74"/>
      <c r="CF89" s="77"/>
      <c r="CG89" s="77"/>
      <c r="CH89" s="77"/>
      <c r="CI89" s="74"/>
      <c r="CJ89" s="77"/>
      <c r="CK89" s="77"/>
      <c r="CL89" s="77"/>
      <c r="CM89" s="74"/>
      <c r="CN89" s="77"/>
      <c r="CO89" s="77"/>
      <c r="CP89" s="77"/>
      <c r="CQ89" s="74"/>
      <c r="CR89" s="74"/>
      <c r="CS89" s="76"/>
      <c r="CT89" s="76"/>
      <c r="CU89" s="74"/>
      <c r="CV89" s="74"/>
      <c r="CW89" s="76"/>
      <c r="CX89" s="76"/>
      <c r="CY89" s="74"/>
      <c r="CZ89" s="77"/>
      <c r="DA89" s="77"/>
      <c r="DB89" s="77"/>
      <c r="DC89" s="74"/>
      <c r="DD89" s="77"/>
      <c r="DE89" s="77"/>
      <c r="DF89" s="77"/>
      <c r="DG89" s="74"/>
      <c r="DH89" s="77">
        <v>5000</v>
      </c>
      <c r="DI89" s="77">
        <v>5000</v>
      </c>
      <c r="DJ89" s="77">
        <v>0</v>
      </c>
      <c r="DK89" s="74">
        <f t="shared" si="261"/>
        <v>0</v>
      </c>
      <c r="DL89" s="77"/>
      <c r="DM89" s="77"/>
      <c r="DN89" s="77"/>
      <c r="DO89" s="74"/>
      <c r="DP89" s="77"/>
      <c r="DQ89" s="77"/>
      <c r="DR89" s="77"/>
      <c r="DS89" s="74"/>
      <c r="DT89" s="77"/>
      <c r="DU89" s="77"/>
      <c r="DV89" s="77"/>
      <c r="DW89" s="74"/>
      <c r="DX89" s="77"/>
      <c r="DY89" s="77"/>
      <c r="DZ89" s="77"/>
      <c r="EA89" s="74"/>
      <c r="EB89" s="77"/>
      <c r="EC89" s="77"/>
      <c r="ED89" s="77"/>
      <c r="EE89" s="74"/>
      <c r="EF89" s="77"/>
      <c r="EG89" s="77"/>
      <c r="EH89" s="77"/>
      <c r="EI89" s="74"/>
      <c r="EJ89" s="77"/>
      <c r="EK89" s="77"/>
      <c r="EL89" s="77"/>
      <c r="EM89" s="74"/>
      <c r="EN89" s="77"/>
      <c r="EO89" s="77"/>
      <c r="EP89" s="77"/>
      <c r="EQ89" s="74"/>
      <c r="ER89" s="77"/>
      <c r="ES89" s="77"/>
      <c r="ET89" s="77"/>
      <c r="EU89" s="74"/>
      <c r="EV89" s="77"/>
      <c r="EW89" s="77"/>
      <c r="EX89" s="77"/>
      <c r="EY89" s="74"/>
      <c r="EZ89" s="76"/>
      <c r="FA89" s="76"/>
      <c r="FB89" s="76"/>
      <c r="FC89" s="76"/>
      <c r="FD89" s="76"/>
      <c r="FE89" s="76"/>
      <c r="FF89" s="76"/>
      <c r="FG89" s="76"/>
      <c r="FH89" s="76"/>
      <c r="FI89" s="76"/>
      <c r="FJ89" s="76"/>
      <c r="FK89" s="76"/>
      <c r="FL89" s="76"/>
      <c r="FM89" s="76"/>
      <c r="FN89" s="76"/>
      <c r="FO89" s="76"/>
      <c r="FP89" s="76"/>
      <c r="FQ89" s="76"/>
      <c r="FR89" s="76"/>
      <c r="FS89" s="76"/>
      <c r="FT89" s="77"/>
      <c r="FU89" s="77"/>
      <c r="FV89" s="76">
        <v>0</v>
      </c>
      <c r="FW89" s="74"/>
      <c r="FX89" s="77">
        <v>12885.9</v>
      </c>
      <c r="FY89" s="77">
        <v>12885.9</v>
      </c>
      <c r="FZ89" s="76">
        <v>0</v>
      </c>
      <c r="GA89" s="74">
        <f t="shared" ref="GA89" si="284">FZ89/FY89*100</f>
        <v>0</v>
      </c>
      <c r="GB89" s="76"/>
      <c r="GC89" s="76"/>
      <c r="GD89" s="76"/>
      <c r="GE89" s="76"/>
      <c r="GF89" s="76"/>
      <c r="GG89" s="76"/>
      <c r="GH89" s="76"/>
      <c r="GI89" s="76"/>
      <c r="GJ89" s="76"/>
      <c r="GK89" s="76"/>
      <c r="GL89" s="76"/>
      <c r="GM89" s="76"/>
      <c r="GN89" s="76"/>
      <c r="GO89" s="76"/>
      <c r="GP89" s="76"/>
      <c r="GQ89" s="76"/>
      <c r="GR89" s="76"/>
      <c r="GS89" s="76"/>
      <c r="GT89" s="76"/>
      <c r="GU89" s="76"/>
      <c r="GV89" s="76"/>
      <c r="GW89" s="77"/>
      <c r="GX89" s="77"/>
      <c r="GY89" s="345"/>
      <c r="GZ89" s="76"/>
      <c r="HA89" s="76"/>
      <c r="HB89" s="76"/>
      <c r="HC89" s="76"/>
      <c r="HD89" s="76"/>
      <c r="HE89" s="76"/>
      <c r="HF89" s="76"/>
      <c r="HG89" s="76"/>
      <c r="HH89" s="76"/>
      <c r="HI89" s="76"/>
      <c r="HJ89" s="76"/>
      <c r="HK89" s="76"/>
      <c r="HL89" s="76"/>
      <c r="HM89" s="76"/>
      <c r="HN89" s="76"/>
      <c r="HO89" s="74"/>
      <c r="HP89" s="77"/>
      <c r="HQ89" s="77"/>
      <c r="HR89" s="77"/>
      <c r="HS89" s="74"/>
      <c r="HT89" s="76"/>
      <c r="HU89" s="76"/>
      <c r="HV89" s="76"/>
      <c r="HW89" s="76"/>
      <c r="HX89" s="76"/>
      <c r="HY89" s="76"/>
      <c r="HZ89" s="76"/>
      <c r="IA89" s="77"/>
      <c r="IB89" s="76"/>
      <c r="IC89" s="76"/>
      <c r="ID89" s="76"/>
      <c r="IE89" s="77"/>
      <c r="IF89" s="76"/>
      <c r="IG89" s="76"/>
      <c r="IH89" s="76"/>
      <c r="II89" s="77"/>
      <c r="IJ89" s="76"/>
      <c r="IK89" s="76"/>
      <c r="IL89" s="76"/>
      <c r="IM89" s="77"/>
      <c r="IN89" s="76"/>
      <c r="IO89" s="76"/>
      <c r="IP89" s="76"/>
      <c r="IQ89" s="77"/>
      <c r="IR89" s="76"/>
      <c r="IS89" s="76"/>
      <c r="IT89" s="76"/>
      <c r="IU89" s="77"/>
      <c r="IV89" s="76"/>
      <c r="IW89" s="76"/>
      <c r="IX89" s="76"/>
      <c r="IY89" s="77"/>
      <c r="IZ89" s="76"/>
      <c r="JA89" s="76"/>
      <c r="JB89" s="76"/>
      <c r="JC89" s="77"/>
      <c r="JD89" s="76"/>
      <c r="JE89" s="76"/>
      <c r="JF89" s="76"/>
      <c r="JG89" s="77"/>
      <c r="JH89" s="76"/>
      <c r="JI89" s="76"/>
      <c r="JJ89" s="76"/>
      <c r="JK89" s="77"/>
      <c r="JL89" s="76"/>
      <c r="JM89" s="76"/>
      <c r="JN89" s="76"/>
      <c r="JO89" s="77"/>
      <c r="JP89" s="76"/>
      <c r="JQ89" s="76"/>
      <c r="JR89" s="76"/>
      <c r="JS89" s="77"/>
    </row>
    <row r="90" spans="1:279" ht="15.75" x14ac:dyDescent="0.25">
      <c r="A90" s="115" t="s">
        <v>330</v>
      </c>
      <c r="B90" s="77">
        <f t="shared" si="227"/>
        <v>0</v>
      </c>
      <c r="C90" s="77">
        <f t="shared" si="228"/>
        <v>332.4</v>
      </c>
      <c r="D90" s="77">
        <f t="shared" si="229"/>
        <v>332.4</v>
      </c>
      <c r="E90" s="77">
        <f t="shared" si="230"/>
        <v>0</v>
      </c>
      <c r="F90" s="77">
        <f t="shared" si="231"/>
        <v>72.16846000000001</v>
      </c>
      <c r="G90" s="73">
        <f t="shared" si="226"/>
        <v>21.711329723225035</v>
      </c>
      <c r="H90" s="76"/>
      <c r="I90" s="76"/>
      <c r="J90" s="76"/>
      <c r="K90" s="76"/>
      <c r="L90" s="76"/>
      <c r="M90" s="76"/>
      <c r="N90" s="76"/>
      <c r="O90" s="76"/>
      <c r="P90" s="76"/>
      <c r="Q90" s="76"/>
      <c r="R90" s="76"/>
      <c r="S90" s="74"/>
      <c r="T90" s="76"/>
      <c r="U90" s="76"/>
      <c r="V90" s="76"/>
      <c r="W90" s="74"/>
      <c r="X90" s="76"/>
      <c r="Y90" s="76"/>
      <c r="Z90" s="76"/>
      <c r="AA90" s="74"/>
      <c r="AB90" s="76"/>
      <c r="AC90" s="76"/>
      <c r="AD90" s="76"/>
      <c r="AE90" s="74"/>
      <c r="AF90" s="76"/>
      <c r="AG90" s="76"/>
      <c r="AH90" s="76"/>
      <c r="AI90" s="74"/>
      <c r="AJ90" s="76"/>
      <c r="AK90" s="76"/>
      <c r="AL90" s="76"/>
      <c r="AM90" s="74"/>
      <c r="AN90" s="76"/>
      <c r="AO90" s="76"/>
      <c r="AP90" s="76"/>
      <c r="AQ90" s="76"/>
      <c r="AR90" s="76"/>
      <c r="AS90" s="76"/>
      <c r="AT90" s="76"/>
      <c r="AU90" s="74"/>
      <c r="AV90" s="76"/>
      <c r="AW90" s="76"/>
      <c r="AX90" s="76"/>
      <c r="AY90" s="74"/>
      <c r="AZ90" s="76"/>
      <c r="BA90" s="76"/>
      <c r="BB90" s="76"/>
      <c r="BC90" s="74"/>
      <c r="BD90" s="76"/>
      <c r="BE90" s="76"/>
      <c r="BF90" s="76"/>
      <c r="BG90" s="74"/>
      <c r="BH90" s="74"/>
      <c r="BI90" s="76"/>
      <c r="BJ90" s="76"/>
      <c r="BK90" s="74"/>
      <c r="BL90" s="74"/>
      <c r="BM90" s="76"/>
      <c r="BN90" s="76"/>
      <c r="BO90" s="74"/>
      <c r="BP90" s="74"/>
      <c r="BQ90" s="77"/>
      <c r="BR90" s="76"/>
      <c r="BS90" s="74"/>
      <c r="BT90" s="74"/>
      <c r="BU90" s="77"/>
      <c r="BV90" s="76"/>
      <c r="BW90" s="74"/>
      <c r="BX90" s="77"/>
      <c r="BY90" s="77"/>
      <c r="BZ90" s="77"/>
      <c r="CA90" s="74"/>
      <c r="CB90" s="74"/>
      <c r="CC90" s="77"/>
      <c r="CD90" s="77"/>
      <c r="CE90" s="74"/>
      <c r="CF90" s="77"/>
      <c r="CG90" s="77"/>
      <c r="CH90" s="77"/>
      <c r="CI90" s="74"/>
      <c r="CJ90" s="77"/>
      <c r="CK90" s="77"/>
      <c r="CL90" s="77"/>
      <c r="CM90" s="74"/>
      <c r="CN90" s="77"/>
      <c r="CO90" s="77"/>
      <c r="CP90" s="77"/>
      <c r="CQ90" s="74"/>
      <c r="CR90" s="74"/>
      <c r="CS90" s="76"/>
      <c r="CT90" s="76"/>
      <c r="CU90" s="74"/>
      <c r="CV90" s="74"/>
      <c r="CW90" s="76"/>
      <c r="CX90" s="76"/>
      <c r="CY90" s="74"/>
      <c r="CZ90" s="77"/>
      <c r="DA90" s="77"/>
      <c r="DB90" s="77"/>
      <c r="DC90" s="74"/>
      <c r="DD90" s="77"/>
      <c r="DE90" s="77"/>
      <c r="DF90" s="77"/>
      <c r="DG90" s="74"/>
      <c r="DH90" s="77"/>
      <c r="DI90" s="77"/>
      <c r="DJ90" s="77"/>
      <c r="DK90" s="74"/>
      <c r="DL90" s="77"/>
      <c r="DM90" s="77"/>
      <c r="DN90" s="77"/>
      <c r="DO90" s="74"/>
      <c r="DP90" s="77"/>
      <c r="DQ90" s="77"/>
      <c r="DR90" s="77"/>
      <c r="DS90" s="74"/>
      <c r="DT90" s="77"/>
      <c r="DU90" s="77"/>
      <c r="DV90" s="77"/>
      <c r="DW90" s="74"/>
      <c r="DX90" s="77"/>
      <c r="DY90" s="77"/>
      <c r="DZ90" s="77"/>
      <c r="EA90" s="74"/>
      <c r="EB90" s="77"/>
      <c r="EC90" s="77"/>
      <c r="ED90" s="77"/>
      <c r="EE90" s="74"/>
      <c r="EF90" s="77"/>
      <c r="EG90" s="77"/>
      <c r="EH90" s="77"/>
      <c r="EI90" s="74"/>
      <c r="EJ90" s="77"/>
      <c r="EK90" s="77"/>
      <c r="EL90" s="77"/>
      <c r="EM90" s="74"/>
      <c r="EN90" s="77"/>
      <c r="EO90" s="77"/>
      <c r="EP90" s="77"/>
      <c r="EQ90" s="74"/>
      <c r="ER90" s="77"/>
      <c r="ES90" s="77"/>
      <c r="ET90" s="77"/>
      <c r="EU90" s="74"/>
      <c r="EV90" s="77"/>
      <c r="EW90" s="77"/>
      <c r="EX90" s="77"/>
      <c r="EY90" s="74"/>
      <c r="EZ90" s="76"/>
      <c r="FA90" s="76"/>
      <c r="FB90" s="76"/>
      <c r="FC90" s="76"/>
      <c r="FD90" s="76"/>
      <c r="FE90" s="76"/>
      <c r="FF90" s="76"/>
      <c r="FG90" s="76"/>
      <c r="FH90" s="76"/>
      <c r="FI90" s="76"/>
      <c r="FJ90" s="76"/>
      <c r="FK90" s="76"/>
      <c r="FL90" s="76"/>
      <c r="FM90" s="76"/>
      <c r="FN90" s="76"/>
      <c r="FO90" s="76"/>
      <c r="FP90" s="76"/>
      <c r="FQ90" s="76"/>
      <c r="FR90" s="76"/>
      <c r="FS90" s="76"/>
      <c r="FT90" s="77"/>
      <c r="FU90" s="77"/>
      <c r="FV90" s="76"/>
      <c r="FW90" s="74"/>
      <c r="FX90" s="77"/>
      <c r="FY90" s="77"/>
      <c r="FZ90" s="76"/>
      <c r="GA90" s="74"/>
      <c r="GB90" s="76"/>
      <c r="GC90" s="76"/>
      <c r="GD90" s="76"/>
      <c r="GE90" s="76"/>
      <c r="GF90" s="76"/>
      <c r="GG90" s="76"/>
      <c r="GH90" s="76"/>
      <c r="GI90" s="76"/>
      <c r="GJ90" s="76"/>
      <c r="GK90" s="76"/>
      <c r="GL90" s="76"/>
      <c r="GM90" s="76"/>
      <c r="GN90" s="76"/>
      <c r="GO90" s="76"/>
      <c r="GP90" s="76"/>
      <c r="GQ90" s="76"/>
      <c r="GR90" s="76"/>
      <c r="GS90" s="76"/>
      <c r="GT90" s="76"/>
      <c r="GU90" s="76"/>
      <c r="GV90" s="76"/>
      <c r="GW90" s="77"/>
      <c r="GX90" s="77"/>
      <c r="GY90" s="345"/>
      <c r="GZ90" s="76"/>
      <c r="HA90" s="76"/>
      <c r="HB90" s="76"/>
      <c r="HC90" s="76"/>
      <c r="HD90" s="76"/>
      <c r="HE90" s="76"/>
      <c r="HF90" s="76"/>
      <c r="HG90" s="76"/>
      <c r="HH90" s="76"/>
      <c r="HI90" s="76"/>
      <c r="HJ90" s="76"/>
      <c r="HK90" s="76"/>
      <c r="HL90" s="76"/>
      <c r="HM90" s="76"/>
      <c r="HN90" s="76"/>
      <c r="HO90" s="74"/>
      <c r="HP90" s="77"/>
      <c r="HQ90" s="77"/>
      <c r="HR90" s="77"/>
      <c r="HS90" s="74"/>
      <c r="HT90" s="76"/>
      <c r="HU90" s="76"/>
      <c r="HV90" s="76"/>
      <c r="HW90" s="76"/>
      <c r="HX90" s="76"/>
      <c r="HY90" s="77">
        <v>332.4</v>
      </c>
      <c r="HZ90" s="77">
        <v>72.16846000000001</v>
      </c>
      <c r="IA90" s="77">
        <f t="shared" si="280"/>
        <v>21.711329723225035</v>
      </c>
      <c r="IB90" s="76"/>
      <c r="IC90" s="77"/>
      <c r="ID90" s="77"/>
      <c r="IE90" s="77"/>
      <c r="IF90" s="76"/>
      <c r="IG90" s="77"/>
      <c r="IH90" s="77"/>
      <c r="II90" s="77"/>
      <c r="IJ90" s="76"/>
      <c r="IK90" s="77"/>
      <c r="IL90" s="77"/>
      <c r="IM90" s="77"/>
      <c r="IN90" s="76"/>
      <c r="IO90" s="77"/>
      <c r="IP90" s="77"/>
      <c r="IQ90" s="77"/>
      <c r="IR90" s="76"/>
      <c r="IS90" s="77"/>
      <c r="IT90" s="77"/>
      <c r="IU90" s="77"/>
      <c r="IV90" s="76"/>
      <c r="IW90" s="77"/>
      <c r="IX90" s="77"/>
      <c r="IY90" s="77"/>
      <c r="IZ90" s="76"/>
      <c r="JA90" s="77"/>
      <c r="JB90" s="77"/>
      <c r="JC90" s="77"/>
      <c r="JD90" s="76"/>
      <c r="JE90" s="77"/>
      <c r="JF90" s="77"/>
      <c r="JG90" s="77"/>
      <c r="JH90" s="76"/>
      <c r="JI90" s="77"/>
      <c r="JJ90" s="77"/>
      <c r="JK90" s="77"/>
      <c r="JL90" s="76"/>
      <c r="JM90" s="77"/>
      <c r="JN90" s="77"/>
      <c r="JO90" s="77"/>
      <c r="JP90" s="76"/>
      <c r="JQ90" s="77"/>
      <c r="JR90" s="77"/>
      <c r="JS90" s="77"/>
    </row>
    <row r="91" spans="1:279" ht="15.75" x14ac:dyDescent="0.25">
      <c r="A91" s="115" t="s">
        <v>331</v>
      </c>
      <c r="B91" s="77">
        <f t="shared" si="227"/>
        <v>0</v>
      </c>
      <c r="C91" s="77">
        <f t="shared" si="228"/>
        <v>500</v>
      </c>
      <c r="D91" s="77">
        <f t="shared" si="229"/>
        <v>500</v>
      </c>
      <c r="E91" s="77">
        <f t="shared" si="230"/>
        <v>0</v>
      </c>
      <c r="F91" s="77">
        <f t="shared" si="231"/>
        <v>114.10923</v>
      </c>
      <c r="G91" s="73">
        <f t="shared" si="226"/>
        <v>22.821845999999997</v>
      </c>
      <c r="H91" s="76"/>
      <c r="I91" s="76"/>
      <c r="J91" s="76"/>
      <c r="K91" s="76"/>
      <c r="L91" s="76"/>
      <c r="M91" s="76"/>
      <c r="N91" s="76"/>
      <c r="O91" s="76"/>
      <c r="P91" s="76"/>
      <c r="Q91" s="76"/>
      <c r="R91" s="76"/>
      <c r="S91" s="74"/>
      <c r="T91" s="76"/>
      <c r="U91" s="76"/>
      <c r="V91" s="76"/>
      <c r="W91" s="74"/>
      <c r="X91" s="76"/>
      <c r="Y91" s="76"/>
      <c r="Z91" s="76"/>
      <c r="AA91" s="74"/>
      <c r="AB91" s="76"/>
      <c r="AC91" s="76"/>
      <c r="AD91" s="76"/>
      <c r="AE91" s="74"/>
      <c r="AF91" s="76"/>
      <c r="AG91" s="76"/>
      <c r="AH91" s="76"/>
      <c r="AI91" s="74"/>
      <c r="AJ91" s="76"/>
      <c r="AK91" s="76"/>
      <c r="AL91" s="76"/>
      <c r="AM91" s="74"/>
      <c r="AN91" s="76"/>
      <c r="AO91" s="76"/>
      <c r="AP91" s="76"/>
      <c r="AQ91" s="76"/>
      <c r="AR91" s="76"/>
      <c r="AS91" s="76"/>
      <c r="AT91" s="76"/>
      <c r="AU91" s="74"/>
      <c r="AV91" s="76"/>
      <c r="AW91" s="76"/>
      <c r="AX91" s="76"/>
      <c r="AY91" s="74"/>
      <c r="AZ91" s="76"/>
      <c r="BA91" s="76"/>
      <c r="BB91" s="76"/>
      <c r="BC91" s="74"/>
      <c r="BD91" s="76"/>
      <c r="BE91" s="76"/>
      <c r="BF91" s="76"/>
      <c r="BG91" s="74"/>
      <c r="BH91" s="74"/>
      <c r="BI91" s="76"/>
      <c r="BJ91" s="76"/>
      <c r="BK91" s="74"/>
      <c r="BL91" s="74"/>
      <c r="BM91" s="76"/>
      <c r="BN91" s="76"/>
      <c r="BO91" s="74"/>
      <c r="BP91" s="74"/>
      <c r="BQ91" s="77"/>
      <c r="BR91" s="76"/>
      <c r="BS91" s="74"/>
      <c r="BT91" s="74"/>
      <c r="BU91" s="77"/>
      <c r="BV91" s="76"/>
      <c r="BW91" s="74"/>
      <c r="BX91" s="77"/>
      <c r="BY91" s="77"/>
      <c r="BZ91" s="77"/>
      <c r="CA91" s="74"/>
      <c r="CB91" s="74"/>
      <c r="CC91" s="77"/>
      <c r="CD91" s="77"/>
      <c r="CE91" s="74"/>
      <c r="CF91" s="77"/>
      <c r="CG91" s="77"/>
      <c r="CH91" s="77"/>
      <c r="CI91" s="74"/>
      <c r="CJ91" s="77"/>
      <c r="CK91" s="77"/>
      <c r="CL91" s="77"/>
      <c r="CM91" s="74"/>
      <c r="CN91" s="77"/>
      <c r="CO91" s="77"/>
      <c r="CP91" s="77"/>
      <c r="CQ91" s="74"/>
      <c r="CR91" s="74"/>
      <c r="CS91" s="76"/>
      <c r="CT91" s="76"/>
      <c r="CU91" s="74"/>
      <c r="CV91" s="74"/>
      <c r="CW91" s="76"/>
      <c r="CX91" s="76"/>
      <c r="CY91" s="74"/>
      <c r="CZ91" s="77"/>
      <c r="DA91" s="77"/>
      <c r="DB91" s="77"/>
      <c r="DC91" s="74"/>
      <c r="DD91" s="77"/>
      <c r="DE91" s="77"/>
      <c r="DF91" s="77"/>
      <c r="DG91" s="74"/>
      <c r="DH91" s="77"/>
      <c r="DI91" s="77"/>
      <c r="DJ91" s="77"/>
      <c r="DK91" s="74"/>
      <c r="DL91" s="77"/>
      <c r="DM91" s="77"/>
      <c r="DN91" s="77"/>
      <c r="DO91" s="74"/>
      <c r="DP91" s="77"/>
      <c r="DQ91" s="77"/>
      <c r="DR91" s="77"/>
      <c r="DS91" s="74"/>
      <c r="DT91" s="77"/>
      <c r="DU91" s="77"/>
      <c r="DV91" s="77"/>
      <c r="DW91" s="74"/>
      <c r="DX91" s="77"/>
      <c r="DY91" s="77"/>
      <c r="DZ91" s="77"/>
      <c r="EA91" s="74"/>
      <c r="EB91" s="77"/>
      <c r="EC91" s="77"/>
      <c r="ED91" s="77"/>
      <c r="EE91" s="74"/>
      <c r="EF91" s="77"/>
      <c r="EG91" s="77"/>
      <c r="EH91" s="77"/>
      <c r="EI91" s="74"/>
      <c r="EJ91" s="77"/>
      <c r="EK91" s="77"/>
      <c r="EL91" s="77"/>
      <c r="EM91" s="74"/>
      <c r="EN91" s="77"/>
      <c r="EO91" s="77"/>
      <c r="EP91" s="77"/>
      <c r="EQ91" s="74"/>
      <c r="ER91" s="77"/>
      <c r="ES91" s="77"/>
      <c r="ET91" s="77"/>
      <c r="EU91" s="74"/>
      <c r="EV91" s="77"/>
      <c r="EW91" s="77"/>
      <c r="EX91" s="77"/>
      <c r="EY91" s="74"/>
      <c r="EZ91" s="76"/>
      <c r="FA91" s="76"/>
      <c r="FB91" s="76"/>
      <c r="FC91" s="76"/>
      <c r="FD91" s="76"/>
      <c r="FE91" s="76"/>
      <c r="FF91" s="76"/>
      <c r="FG91" s="76"/>
      <c r="FH91" s="76"/>
      <c r="FI91" s="76"/>
      <c r="FJ91" s="76"/>
      <c r="FK91" s="76"/>
      <c r="FL91" s="76"/>
      <c r="FM91" s="76"/>
      <c r="FN91" s="76"/>
      <c r="FO91" s="76"/>
      <c r="FP91" s="76"/>
      <c r="FQ91" s="76"/>
      <c r="FR91" s="76"/>
      <c r="FS91" s="76"/>
      <c r="FT91" s="77"/>
      <c r="FU91" s="77"/>
      <c r="FV91" s="76"/>
      <c r="FW91" s="74"/>
      <c r="FX91" s="77"/>
      <c r="FY91" s="77"/>
      <c r="FZ91" s="76"/>
      <c r="GA91" s="74"/>
      <c r="GB91" s="76"/>
      <c r="GC91" s="76"/>
      <c r="GD91" s="76"/>
      <c r="GE91" s="76"/>
      <c r="GF91" s="76"/>
      <c r="GG91" s="76"/>
      <c r="GH91" s="76"/>
      <c r="GI91" s="76"/>
      <c r="GJ91" s="76"/>
      <c r="GK91" s="76"/>
      <c r="GL91" s="76"/>
      <c r="GM91" s="76"/>
      <c r="GN91" s="76"/>
      <c r="GO91" s="76"/>
      <c r="GP91" s="76"/>
      <c r="GQ91" s="76"/>
      <c r="GR91" s="76"/>
      <c r="GS91" s="76"/>
      <c r="GT91" s="76"/>
      <c r="GU91" s="76"/>
      <c r="GV91" s="76"/>
      <c r="GW91" s="77"/>
      <c r="GX91" s="77"/>
      <c r="GY91" s="345"/>
      <c r="GZ91" s="76"/>
      <c r="HA91" s="76"/>
      <c r="HB91" s="76"/>
      <c r="HC91" s="76"/>
      <c r="HD91" s="76"/>
      <c r="HE91" s="76"/>
      <c r="HF91" s="76"/>
      <c r="HG91" s="76"/>
      <c r="HH91" s="76"/>
      <c r="HI91" s="76"/>
      <c r="HJ91" s="76"/>
      <c r="HK91" s="76"/>
      <c r="HL91" s="76"/>
      <c r="HM91" s="76"/>
      <c r="HN91" s="76"/>
      <c r="HO91" s="74"/>
      <c r="HP91" s="77"/>
      <c r="HQ91" s="77"/>
      <c r="HR91" s="77"/>
      <c r="HS91" s="74"/>
      <c r="HT91" s="76"/>
      <c r="HU91" s="76"/>
      <c r="HV91" s="76"/>
      <c r="HW91" s="76"/>
      <c r="HX91" s="76"/>
      <c r="HY91" s="77">
        <v>500</v>
      </c>
      <c r="HZ91" s="77">
        <v>114.10923</v>
      </c>
      <c r="IA91" s="77">
        <f t="shared" si="280"/>
        <v>22.821845999999997</v>
      </c>
      <c r="IB91" s="76"/>
      <c r="IC91" s="77"/>
      <c r="ID91" s="77"/>
      <c r="IE91" s="77"/>
      <c r="IF91" s="76"/>
      <c r="IG91" s="77"/>
      <c r="IH91" s="77"/>
      <c r="II91" s="77"/>
      <c r="IJ91" s="76"/>
      <c r="IK91" s="77"/>
      <c r="IL91" s="77"/>
      <c r="IM91" s="77"/>
      <c r="IN91" s="76"/>
      <c r="IO91" s="77"/>
      <c r="IP91" s="77"/>
      <c r="IQ91" s="77"/>
      <c r="IR91" s="76"/>
      <c r="IS91" s="77"/>
      <c r="IT91" s="77"/>
      <c r="IU91" s="77"/>
      <c r="IV91" s="76"/>
      <c r="IW91" s="77"/>
      <c r="IX91" s="77"/>
      <c r="IY91" s="77"/>
      <c r="IZ91" s="76"/>
      <c r="JA91" s="77"/>
      <c r="JB91" s="77"/>
      <c r="JC91" s="77"/>
      <c r="JD91" s="76"/>
      <c r="JE91" s="77"/>
      <c r="JF91" s="77"/>
      <c r="JG91" s="77"/>
      <c r="JH91" s="76"/>
      <c r="JI91" s="77"/>
      <c r="JJ91" s="77"/>
      <c r="JK91" s="77"/>
      <c r="JL91" s="76"/>
      <c r="JM91" s="77"/>
      <c r="JN91" s="77"/>
      <c r="JO91" s="77"/>
      <c r="JP91" s="76"/>
      <c r="JQ91" s="77"/>
      <c r="JR91" s="77"/>
      <c r="JS91" s="77"/>
    </row>
    <row r="92" spans="1:279" ht="15.75" x14ac:dyDescent="0.25">
      <c r="A92" s="115" t="s">
        <v>141</v>
      </c>
      <c r="B92" s="77">
        <f t="shared" si="227"/>
        <v>0</v>
      </c>
      <c r="C92" s="77">
        <f t="shared" si="228"/>
        <v>310.2</v>
      </c>
      <c r="D92" s="77">
        <f t="shared" si="229"/>
        <v>310.2</v>
      </c>
      <c r="E92" s="77">
        <f t="shared" si="230"/>
        <v>0</v>
      </c>
      <c r="F92" s="77">
        <f t="shared" si="231"/>
        <v>3.2312500000000002</v>
      </c>
      <c r="G92" s="73">
        <f t="shared" si="226"/>
        <v>1.0416666666666667</v>
      </c>
      <c r="H92" s="76"/>
      <c r="I92" s="76"/>
      <c r="J92" s="76"/>
      <c r="K92" s="76"/>
      <c r="L92" s="76"/>
      <c r="M92" s="76"/>
      <c r="N92" s="76"/>
      <c r="O92" s="76"/>
      <c r="P92" s="76"/>
      <c r="Q92" s="76"/>
      <c r="R92" s="76"/>
      <c r="S92" s="74"/>
      <c r="T92" s="76"/>
      <c r="U92" s="76"/>
      <c r="V92" s="76"/>
      <c r="W92" s="74"/>
      <c r="X92" s="76"/>
      <c r="Y92" s="76"/>
      <c r="Z92" s="76"/>
      <c r="AA92" s="74"/>
      <c r="AB92" s="76"/>
      <c r="AC92" s="76"/>
      <c r="AD92" s="76"/>
      <c r="AE92" s="74"/>
      <c r="AF92" s="76"/>
      <c r="AG92" s="76"/>
      <c r="AH92" s="76"/>
      <c r="AI92" s="74"/>
      <c r="AJ92" s="76"/>
      <c r="AK92" s="76"/>
      <c r="AL92" s="76"/>
      <c r="AM92" s="74"/>
      <c r="AN92" s="76"/>
      <c r="AO92" s="76"/>
      <c r="AP92" s="76"/>
      <c r="AQ92" s="76"/>
      <c r="AR92" s="76"/>
      <c r="AS92" s="76"/>
      <c r="AT92" s="76"/>
      <c r="AU92" s="74"/>
      <c r="AV92" s="76"/>
      <c r="AW92" s="76"/>
      <c r="AX92" s="76"/>
      <c r="AY92" s="74"/>
      <c r="AZ92" s="76"/>
      <c r="BA92" s="76"/>
      <c r="BB92" s="76"/>
      <c r="BC92" s="74"/>
      <c r="BD92" s="76"/>
      <c r="BE92" s="76"/>
      <c r="BF92" s="76"/>
      <c r="BG92" s="74"/>
      <c r="BH92" s="74"/>
      <c r="BI92" s="76"/>
      <c r="BJ92" s="76"/>
      <c r="BK92" s="74"/>
      <c r="BL92" s="74"/>
      <c r="BM92" s="76"/>
      <c r="BN92" s="76"/>
      <c r="BO92" s="74"/>
      <c r="BP92" s="74"/>
      <c r="BQ92" s="77"/>
      <c r="BR92" s="76"/>
      <c r="BS92" s="74"/>
      <c r="BT92" s="74"/>
      <c r="BU92" s="77"/>
      <c r="BV92" s="76"/>
      <c r="BW92" s="74"/>
      <c r="BX92" s="77"/>
      <c r="BY92" s="77"/>
      <c r="BZ92" s="77"/>
      <c r="CA92" s="74"/>
      <c r="CB92" s="74"/>
      <c r="CC92" s="77"/>
      <c r="CD92" s="77"/>
      <c r="CE92" s="74"/>
      <c r="CF92" s="77"/>
      <c r="CG92" s="77"/>
      <c r="CH92" s="77"/>
      <c r="CI92" s="74"/>
      <c r="CJ92" s="77"/>
      <c r="CK92" s="77"/>
      <c r="CL92" s="77"/>
      <c r="CM92" s="74"/>
      <c r="CN92" s="77"/>
      <c r="CO92" s="77"/>
      <c r="CP92" s="77"/>
      <c r="CQ92" s="74"/>
      <c r="CR92" s="74"/>
      <c r="CS92" s="76"/>
      <c r="CT92" s="76"/>
      <c r="CU92" s="74"/>
      <c r="CV92" s="74"/>
      <c r="CW92" s="76"/>
      <c r="CX92" s="76"/>
      <c r="CY92" s="74"/>
      <c r="CZ92" s="77"/>
      <c r="DA92" s="77"/>
      <c r="DB92" s="77"/>
      <c r="DC92" s="74"/>
      <c r="DD92" s="77"/>
      <c r="DE92" s="77"/>
      <c r="DF92" s="77"/>
      <c r="DG92" s="74"/>
      <c r="DH92" s="77"/>
      <c r="DI92" s="77"/>
      <c r="DJ92" s="77"/>
      <c r="DK92" s="74"/>
      <c r="DL92" s="77"/>
      <c r="DM92" s="77"/>
      <c r="DN92" s="77"/>
      <c r="DO92" s="74"/>
      <c r="DP92" s="77"/>
      <c r="DQ92" s="77"/>
      <c r="DR92" s="77"/>
      <c r="DS92" s="74"/>
      <c r="DT92" s="77"/>
      <c r="DU92" s="77"/>
      <c r="DV92" s="77"/>
      <c r="DW92" s="74"/>
      <c r="DX92" s="77"/>
      <c r="DY92" s="77"/>
      <c r="DZ92" s="77"/>
      <c r="EA92" s="74"/>
      <c r="EB92" s="77"/>
      <c r="EC92" s="77"/>
      <c r="ED92" s="77"/>
      <c r="EE92" s="74"/>
      <c r="EF92" s="77"/>
      <c r="EG92" s="77"/>
      <c r="EH92" s="77"/>
      <c r="EI92" s="74"/>
      <c r="EJ92" s="77"/>
      <c r="EK92" s="77"/>
      <c r="EL92" s="77"/>
      <c r="EM92" s="74"/>
      <c r="EN92" s="77"/>
      <c r="EO92" s="77"/>
      <c r="EP92" s="77"/>
      <c r="EQ92" s="74"/>
      <c r="ER92" s="77"/>
      <c r="ES92" s="77"/>
      <c r="ET92" s="77"/>
      <c r="EU92" s="74"/>
      <c r="EV92" s="77"/>
      <c r="EW92" s="77"/>
      <c r="EX92" s="77"/>
      <c r="EY92" s="74"/>
      <c r="EZ92" s="76"/>
      <c r="FA92" s="76"/>
      <c r="FB92" s="76"/>
      <c r="FC92" s="76"/>
      <c r="FD92" s="76"/>
      <c r="FE92" s="76"/>
      <c r="FF92" s="76"/>
      <c r="FG92" s="76"/>
      <c r="FH92" s="76"/>
      <c r="FI92" s="76"/>
      <c r="FJ92" s="76"/>
      <c r="FK92" s="76"/>
      <c r="FL92" s="76"/>
      <c r="FM92" s="76"/>
      <c r="FN92" s="76"/>
      <c r="FO92" s="76"/>
      <c r="FP92" s="76"/>
      <c r="FQ92" s="76"/>
      <c r="FR92" s="76"/>
      <c r="FS92" s="76"/>
      <c r="FT92" s="77"/>
      <c r="FU92" s="77"/>
      <c r="FV92" s="76"/>
      <c r="FW92" s="74"/>
      <c r="FX92" s="77"/>
      <c r="FY92" s="77"/>
      <c r="FZ92" s="76"/>
      <c r="GA92" s="74"/>
      <c r="GB92" s="76"/>
      <c r="GC92" s="76"/>
      <c r="GD92" s="76"/>
      <c r="GE92" s="76"/>
      <c r="GF92" s="76"/>
      <c r="GG92" s="76"/>
      <c r="GH92" s="76"/>
      <c r="GI92" s="76"/>
      <c r="GJ92" s="76"/>
      <c r="GK92" s="76"/>
      <c r="GL92" s="76"/>
      <c r="GM92" s="76"/>
      <c r="GN92" s="76"/>
      <c r="GO92" s="76"/>
      <c r="GP92" s="76"/>
      <c r="GQ92" s="76"/>
      <c r="GR92" s="76"/>
      <c r="GS92" s="76"/>
      <c r="GT92" s="76"/>
      <c r="GU92" s="76"/>
      <c r="GV92" s="76"/>
      <c r="GW92" s="77"/>
      <c r="GX92" s="77"/>
      <c r="GY92" s="345"/>
      <c r="GZ92" s="76"/>
      <c r="HA92" s="76"/>
      <c r="HB92" s="76"/>
      <c r="HC92" s="76"/>
      <c r="HD92" s="76"/>
      <c r="HE92" s="76"/>
      <c r="HF92" s="76"/>
      <c r="HG92" s="76"/>
      <c r="HH92" s="76"/>
      <c r="HI92" s="76"/>
      <c r="HJ92" s="76"/>
      <c r="HK92" s="76"/>
      <c r="HL92" s="76"/>
      <c r="HM92" s="76"/>
      <c r="HN92" s="76"/>
      <c r="HO92" s="74"/>
      <c r="HP92" s="77"/>
      <c r="HQ92" s="77"/>
      <c r="HR92" s="77"/>
      <c r="HS92" s="74"/>
      <c r="HT92" s="76"/>
      <c r="HU92" s="76"/>
      <c r="HV92" s="76"/>
      <c r="HW92" s="76"/>
      <c r="HX92" s="76"/>
      <c r="HY92" s="77">
        <v>310.2</v>
      </c>
      <c r="HZ92" s="77">
        <v>3.2312500000000002</v>
      </c>
      <c r="IA92" s="77">
        <f t="shared" si="280"/>
        <v>1.0416666666666667</v>
      </c>
      <c r="IB92" s="76"/>
      <c r="IC92" s="77"/>
      <c r="ID92" s="77"/>
      <c r="IE92" s="77"/>
      <c r="IF92" s="76"/>
      <c r="IG92" s="77"/>
      <c r="IH92" s="77"/>
      <c r="II92" s="77"/>
      <c r="IJ92" s="76"/>
      <c r="IK92" s="77"/>
      <c r="IL92" s="77"/>
      <c r="IM92" s="77"/>
      <c r="IN92" s="76"/>
      <c r="IO92" s="77"/>
      <c r="IP92" s="77"/>
      <c r="IQ92" s="77"/>
      <c r="IR92" s="76"/>
      <c r="IS92" s="77"/>
      <c r="IT92" s="77"/>
      <c r="IU92" s="77"/>
      <c r="IV92" s="76"/>
      <c r="IW92" s="77"/>
      <c r="IX92" s="77"/>
      <c r="IY92" s="77"/>
      <c r="IZ92" s="76"/>
      <c r="JA92" s="77"/>
      <c r="JB92" s="77"/>
      <c r="JC92" s="77"/>
      <c r="JD92" s="76"/>
      <c r="JE92" s="77"/>
      <c r="JF92" s="77"/>
      <c r="JG92" s="77"/>
      <c r="JH92" s="76"/>
      <c r="JI92" s="77"/>
      <c r="JJ92" s="77"/>
      <c r="JK92" s="77"/>
      <c r="JL92" s="76"/>
      <c r="JM92" s="77"/>
      <c r="JN92" s="77"/>
      <c r="JO92" s="77"/>
      <c r="JP92" s="76"/>
      <c r="JQ92" s="77"/>
      <c r="JR92" s="77"/>
      <c r="JS92" s="77"/>
    </row>
    <row r="93" spans="1:279" ht="15.75" x14ac:dyDescent="0.25">
      <c r="A93" s="115" t="s">
        <v>155</v>
      </c>
      <c r="B93" s="77">
        <f t="shared" si="227"/>
        <v>0</v>
      </c>
      <c r="C93" s="77">
        <f t="shared" si="228"/>
        <v>435.9</v>
      </c>
      <c r="D93" s="77">
        <f t="shared" si="229"/>
        <v>435.9</v>
      </c>
      <c r="E93" s="77">
        <f t="shared" si="230"/>
        <v>0</v>
      </c>
      <c r="F93" s="77">
        <f t="shared" si="231"/>
        <v>84.606929999999991</v>
      </c>
      <c r="G93" s="73">
        <f t="shared" si="226"/>
        <v>19.409710942876806</v>
      </c>
      <c r="H93" s="76"/>
      <c r="I93" s="76"/>
      <c r="J93" s="76"/>
      <c r="K93" s="76"/>
      <c r="L93" s="76"/>
      <c r="M93" s="76"/>
      <c r="N93" s="76"/>
      <c r="O93" s="76"/>
      <c r="P93" s="76"/>
      <c r="Q93" s="76"/>
      <c r="R93" s="76"/>
      <c r="S93" s="74"/>
      <c r="T93" s="76"/>
      <c r="U93" s="76"/>
      <c r="V93" s="76"/>
      <c r="W93" s="74"/>
      <c r="X93" s="76"/>
      <c r="Y93" s="76"/>
      <c r="Z93" s="76"/>
      <c r="AA93" s="74"/>
      <c r="AB93" s="76"/>
      <c r="AC93" s="76"/>
      <c r="AD93" s="76"/>
      <c r="AE93" s="74"/>
      <c r="AF93" s="76"/>
      <c r="AG93" s="76"/>
      <c r="AH93" s="76"/>
      <c r="AI93" s="74"/>
      <c r="AJ93" s="76"/>
      <c r="AK93" s="76"/>
      <c r="AL93" s="76"/>
      <c r="AM93" s="74"/>
      <c r="AN93" s="76"/>
      <c r="AO93" s="76"/>
      <c r="AP93" s="76"/>
      <c r="AQ93" s="76"/>
      <c r="AR93" s="76"/>
      <c r="AS93" s="76"/>
      <c r="AT93" s="76"/>
      <c r="AU93" s="74"/>
      <c r="AV93" s="76"/>
      <c r="AW93" s="76"/>
      <c r="AX93" s="76"/>
      <c r="AY93" s="74"/>
      <c r="AZ93" s="76"/>
      <c r="BA93" s="76"/>
      <c r="BB93" s="76"/>
      <c r="BC93" s="74"/>
      <c r="BD93" s="76"/>
      <c r="BE93" s="76"/>
      <c r="BF93" s="76"/>
      <c r="BG93" s="74"/>
      <c r="BH93" s="74"/>
      <c r="BI93" s="76"/>
      <c r="BJ93" s="76"/>
      <c r="BK93" s="74"/>
      <c r="BL93" s="74"/>
      <c r="BM93" s="76"/>
      <c r="BN93" s="76"/>
      <c r="BO93" s="74"/>
      <c r="BP93" s="74"/>
      <c r="BQ93" s="76"/>
      <c r="BR93" s="76"/>
      <c r="BS93" s="74"/>
      <c r="BT93" s="74"/>
      <c r="BU93" s="76"/>
      <c r="BV93" s="76"/>
      <c r="BW93" s="74"/>
      <c r="BX93" s="76"/>
      <c r="BY93" s="76"/>
      <c r="BZ93" s="76"/>
      <c r="CA93" s="74"/>
      <c r="CB93" s="74"/>
      <c r="CC93" s="76"/>
      <c r="CD93" s="76"/>
      <c r="CE93" s="74"/>
      <c r="CF93" s="76"/>
      <c r="CG93" s="76"/>
      <c r="CH93" s="76"/>
      <c r="CI93" s="74"/>
      <c r="CJ93" s="76"/>
      <c r="CK93" s="76"/>
      <c r="CL93" s="76"/>
      <c r="CM93" s="74"/>
      <c r="CN93" s="76"/>
      <c r="CO93" s="76"/>
      <c r="CP93" s="76"/>
      <c r="CQ93" s="74"/>
      <c r="CR93" s="74"/>
      <c r="CS93" s="76"/>
      <c r="CT93" s="76"/>
      <c r="CU93" s="74"/>
      <c r="CV93" s="74"/>
      <c r="CW93" s="76"/>
      <c r="CX93" s="76"/>
      <c r="CY93" s="74"/>
      <c r="CZ93" s="76"/>
      <c r="DA93" s="76"/>
      <c r="DB93" s="76"/>
      <c r="DC93" s="74"/>
      <c r="DD93" s="76"/>
      <c r="DE93" s="76"/>
      <c r="DF93" s="76"/>
      <c r="DG93" s="74"/>
      <c r="DH93" s="76"/>
      <c r="DI93" s="76"/>
      <c r="DJ93" s="76"/>
      <c r="DK93" s="74"/>
      <c r="DL93" s="76"/>
      <c r="DM93" s="76"/>
      <c r="DN93" s="76"/>
      <c r="DO93" s="74"/>
      <c r="DP93" s="76"/>
      <c r="DQ93" s="76"/>
      <c r="DR93" s="76"/>
      <c r="DS93" s="74"/>
      <c r="DT93" s="76"/>
      <c r="DU93" s="76"/>
      <c r="DV93" s="76"/>
      <c r="DW93" s="74"/>
      <c r="DX93" s="76"/>
      <c r="DY93" s="76"/>
      <c r="DZ93" s="76"/>
      <c r="EA93" s="74"/>
      <c r="EB93" s="76"/>
      <c r="EC93" s="76"/>
      <c r="ED93" s="76"/>
      <c r="EE93" s="74"/>
      <c r="EF93" s="76"/>
      <c r="EG93" s="76"/>
      <c r="EH93" s="76"/>
      <c r="EI93" s="74"/>
      <c r="EJ93" s="76"/>
      <c r="EK93" s="76"/>
      <c r="EL93" s="76"/>
      <c r="EM93" s="74"/>
      <c r="EN93" s="76"/>
      <c r="EO93" s="76"/>
      <c r="EP93" s="76"/>
      <c r="EQ93" s="74"/>
      <c r="ER93" s="76"/>
      <c r="ES93" s="76"/>
      <c r="ET93" s="76"/>
      <c r="EU93" s="74"/>
      <c r="EV93" s="76"/>
      <c r="EW93" s="76"/>
      <c r="EX93" s="76"/>
      <c r="EY93" s="74"/>
      <c r="EZ93" s="76"/>
      <c r="FA93" s="76"/>
      <c r="FB93" s="76"/>
      <c r="FC93" s="76"/>
      <c r="FD93" s="76"/>
      <c r="FE93" s="76"/>
      <c r="FF93" s="76"/>
      <c r="FG93" s="76"/>
      <c r="FH93" s="76"/>
      <c r="FI93" s="76"/>
      <c r="FJ93" s="76"/>
      <c r="FK93" s="76"/>
      <c r="FL93" s="76"/>
      <c r="FM93" s="76"/>
      <c r="FN93" s="76"/>
      <c r="FO93" s="76"/>
      <c r="FP93" s="76"/>
      <c r="FQ93" s="76"/>
      <c r="FR93" s="76"/>
      <c r="FS93" s="76"/>
      <c r="FT93" s="76"/>
      <c r="FU93" s="76"/>
      <c r="FV93" s="76"/>
      <c r="FW93" s="76"/>
      <c r="FX93" s="76"/>
      <c r="FY93" s="76"/>
      <c r="FZ93" s="76"/>
      <c r="GA93" s="76"/>
      <c r="GB93" s="76"/>
      <c r="GC93" s="76"/>
      <c r="GD93" s="76"/>
      <c r="GE93" s="76"/>
      <c r="GF93" s="76"/>
      <c r="GG93" s="76"/>
      <c r="GH93" s="76"/>
      <c r="GI93" s="76"/>
      <c r="GJ93" s="76"/>
      <c r="GK93" s="76"/>
      <c r="GL93" s="76"/>
      <c r="GM93" s="76"/>
      <c r="GN93" s="76"/>
      <c r="GO93" s="76"/>
      <c r="GP93" s="76"/>
      <c r="GQ93" s="76"/>
      <c r="GR93" s="76"/>
      <c r="GS93" s="76"/>
      <c r="GT93" s="76"/>
      <c r="GU93" s="76"/>
      <c r="GV93" s="76"/>
      <c r="GW93" s="76"/>
      <c r="GX93" s="76"/>
      <c r="GY93" s="345"/>
      <c r="GZ93" s="76"/>
      <c r="HA93" s="76"/>
      <c r="HB93" s="76"/>
      <c r="HC93" s="76"/>
      <c r="HD93" s="76"/>
      <c r="HE93" s="76"/>
      <c r="HF93" s="76"/>
      <c r="HG93" s="76"/>
      <c r="HH93" s="76"/>
      <c r="HI93" s="76"/>
      <c r="HJ93" s="76"/>
      <c r="HK93" s="76"/>
      <c r="HL93" s="76"/>
      <c r="HM93" s="76"/>
      <c r="HN93" s="76"/>
      <c r="HO93" s="74"/>
      <c r="HP93" s="76"/>
      <c r="HQ93" s="76"/>
      <c r="HR93" s="76"/>
      <c r="HS93" s="74"/>
      <c r="HT93" s="76"/>
      <c r="HU93" s="76"/>
      <c r="HV93" s="76"/>
      <c r="HW93" s="76"/>
      <c r="HX93" s="76"/>
      <c r="HY93" s="77">
        <v>435.9</v>
      </c>
      <c r="HZ93" s="77">
        <v>84.606929999999991</v>
      </c>
      <c r="IA93" s="77">
        <f t="shared" si="280"/>
        <v>19.409710942876806</v>
      </c>
      <c r="IB93" s="76"/>
      <c r="IC93" s="77"/>
      <c r="ID93" s="77"/>
      <c r="IE93" s="77"/>
      <c r="IF93" s="76"/>
      <c r="IG93" s="77"/>
      <c r="IH93" s="77"/>
      <c r="II93" s="77"/>
      <c r="IJ93" s="76"/>
      <c r="IK93" s="77"/>
      <c r="IL93" s="77"/>
      <c r="IM93" s="77"/>
      <c r="IN93" s="76"/>
      <c r="IO93" s="77"/>
      <c r="IP93" s="77"/>
      <c r="IQ93" s="77"/>
      <c r="IR93" s="76"/>
      <c r="IS93" s="77"/>
      <c r="IT93" s="77"/>
      <c r="IU93" s="77"/>
      <c r="IV93" s="76"/>
      <c r="IW93" s="77"/>
      <c r="IX93" s="77"/>
      <c r="IY93" s="77"/>
      <c r="IZ93" s="76"/>
      <c r="JA93" s="77"/>
      <c r="JB93" s="77"/>
      <c r="JC93" s="77"/>
      <c r="JD93" s="76"/>
      <c r="JE93" s="77"/>
      <c r="JF93" s="77"/>
      <c r="JG93" s="77"/>
      <c r="JH93" s="76"/>
      <c r="JI93" s="77"/>
      <c r="JJ93" s="77"/>
      <c r="JK93" s="77"/>
      <c r="JL93" s="76"/>
      <c r="JM93" s="77"/>
      <c r="JN93" s="77"/>
      <c r="JO93" s="77"/>
      <c r="JP93" s="76"/>
      <c r="JQ93" s="77"/>
      <c r="JR93" s="77"/>
      <c r="JS93" s="77"/>
    </row>
    <row r="94" spans="1:279" ht="15.75" x14ac:dyDescent="0.25">
      <c r="A94" s="115" t="s">
        <v>332</v>
      </c>
      <c r="B94" s="77">
        <f t="shared" si="227"/>
        <v>0</v>
      </c>
      <c r="C94" s="77">
        <f t="shared" si="228"/>
        <v>398.8</v>
      </c>
      <c r="D94" s="77">
        <f t="shared" si="229"/>
        <v>398.8</v>
      </c>
      <c r="E94" s="77">
        <f t="shared" si="230"/>
        <v>0</v>
      </c>
      <c r="F94" s="77">
        <f t="shared" si="231"/>
        <v>69.638949999999994</v>
      </c>
      <c r="G94" s="73">
        <f t="shared" si="226"/>
        <v>17.462123871614843</v>
      </c>
      <c r="H94" s="76"/>
      <c r="I94" s="76"/>
      <c r="J94" s="76"/>
      <c r="K94" s="76"/>
      <c r="L94" s="76"/>
      <c r="M94" s="76"/>
      <c r="N94" s="76"/>
      <c r="O94" s="76"/>
      <c r="P94" s="76"/>
      <c r="Q94" s="76"/>
      <c r="R94" s="76"/>
      <c r="S94" s="74"/>
      <c r="T94" s="76"/>
      <c r="U94" s="76"/>
      <c r="V94" s="76"/>
      <c r="W94" s="74"/>
      <c r="X94" s="76"/>
      <c r="Y94" s="76"/>
      <c r="Z94" s="76"/>
      <c r="AA94" s="74"/>
      <c r="AB94" s="76"/>
      <c r="AC94" s="76"/>
      <c r="AD94" s="76"/>
      <c r="AE94" s="74"/>
      <c r="AF94" s="76"/>
      <c r="AG94" s="76"/>
      <c r="AH94" s="76"/>
      <c r="AI94" s="74"/>
      <c r="AJ94" s="76"/>
      <c r="AK94" s="76"/>
      <c r="AL94" s="76"/>
      <c r="AM94" s="74"/>
      <c r="AN94" s="76"/>
      <c r="AO94" s="76"/>
      <c r="AP94" s="76"/>
      <c r="AQ94" s="76"/>
      <c r="AR94" s="76"/>
      <c r="AS94" s="76"/>
      <c r="AT94" s="76"/>
      <c r="AU94" s="74"/>
      <c r="AV94" s="76"/>
      <c r="AW94" s="76"/>
      <c r="AX94" s="76"/>
      <c r="AY94" s="74"/>
      <c r="AZ94" s="76"/>
      <c r="BA94" s="76"/>
      <c r="BB94" s="76"/>
      <c r="BC94" s="74"/>
      <c r="BD94" s="76"/>
      <c r="BE94" s="76"/>
      <c r="BF94" s="76"/>
      <c r="BG94" s="74"/>
      <c r="BH94" s="74"/>
      <c r="BI94" s="76"/>
      <c r="BJ94" s="76"/>
      <c r="BK94" s="74"/>
      <c r="BL94" s="74"/>
      <c r="BM94" s="76"/>
      <c r="BN94" s="76"/>
      <c r="BO94" s="74"/>
      <c r="BP94" s="74"/>
      <c r="BQ94" s="76"/>
      <c r="BR94" s="76"/>
      <c r="BS94" s="74"/>
      <c r="BT94" s="74"/>
      <c r="BU94" s="76"/>
      <c r="BV94" s="76"/>
      <c r="BW94" s="74"/>
      <c r="BX94" s="76"/>
      <c r="BY94" s="76"/>
      <c r="BZ94" s="76"/>
      <c r="CA94" s="74"/>
      <c r="CB94" s="74"/>
      <c r="CC94" s="76"/>
      <c r="CD94" s="76"/>
      <c r="CE94" s="74"/>
      <c r="CF94" s="76"/>
      <c r="CG94" s="76"/>
      <c r="CH94" s="76"/>
      <c r="CI94" s="74"/>
      <c r="CJ94" s="76"/>
      <c r="CK94" s="76"/>
      <c r="CL94" s="76"/>
      <c r="CM94" s="74"/>
      <c r="CN94" s="76"/>
      <c r="CO94" s="76"/>
      <c r="CP94" s="76"/>
      <c r="CQ94" s="74"/>
      <c r="CR94" s="74"/>
      <c r="CS94" s="76"/>
      <c r="CT94" s="76"/>
      <c r="CU94" s="74"/>
      <c r="CV94" s="74"/>
      <c r="CW94" s="76"/>
      <c r="CX94" s="76"/>
      <c r="CY94" s="74"/>
      <c r="CZ94" s="76"/>
      <c r="DA94" s="76"/>
      <c r="DB94" s="76"/>
      <c r="DC94" s="74"/>
      <c r="DD94" s="76"/>
      <c r="DE94" s="76"/>
      <c r="DF94" s="76"/>
      <c r="DG94" s="74"/>
      <c r="DH94" s="76"/>
      <c r="DI94" s="76"/>
      <c r="DJ94" s="76"/>
      <c r="DK94" s="74"/>
      <c r="DL94" s="76"/>
      <c r="DM94" s="76"/>
      <c r="DN94" s="76"/>
      <c r="DO94" s="74"/>
      <c r="DP94" s="76"/>
      <c r="DQ94" s="76"/>
      <c r="DR94" s="76"/>
      <c r="DS94" s="74"/>
      <c r="DT94" s="76"/>
      <c r="DU94" s="76"/>
      <c r="DV94" s="76"/>
      <c r="DW94" s="74"/>
      <c r="DX94" s="76"/>
      <c r="DY94" s="76"/>
      <c r="DZ94" s="76"/>
      <c r="EA94" s="74"/>
      <c r="EB94" s="76"/>
      <c r="EC94" s="76"/>
      <c r="ED94" s="76"/>
      <c r="EE94" s="74"/>
      <c r="EF94" s="76"/>
      <c r="EG94" s="76"/>
      <c r="EH94" s="76"/>
      <c r="EI94" s="74"/>
      <c r="EJ94" s="76"/>
      <c r="EK94" s="76"/>
      <c r="EL94" s="76"/>
      <c r="EM94" s="74"/>
      <c r="EN94" s="76"/>
      <c r="EO94" s="76"/>
      <c r="EP94" s="76"/>
      <c r="EQ94" s="74"/>
      <c r="ER94" s="76"/>
      <c r="ES94" s="76"/>
      <c r="ET94" s="76"/>
      <c r="EU94" s="74"/>
      <c r="EV94" s="76"/>
      <c r="EW94" s="76"/>
      <c r="EX94" s="76"/>
      <c r="EY94" s="74"/>
      <c r="EZ94" s="76"/>
      <c r="FA94" s="76"/>
      <c r="FB94" s="76"/>
      <c r="FC94" s="76"/>
      <c r="FD94" s="76"/>
      <c r="FE94" s="76"/>
      <c r="FF94" s="76"/>
      <c r="FG94" s="76"/>
      <c r="FH94" s="76"/>
      <c r="FI94" s="76"/>
      <c r="FJ94" s="76"/>
      <c r="FK94" s="76"/>
      <c r="FL94" s="76"/>
      <c r="FM94" s="76"/>
      <c r="FN94" s="76"/>
      <c r="FO94" s="76"/>
      <c r="FP94" s="76"/>
      <c r="FQ94" s="76"/>
      <c r="FR94" s="76"/>
      <c r="FS94" s="76"/>
      <c r="FT94" s="76"/>
      <c r="FU94" s="76"/>
      <c r="FV94" s="76"/>
      <c r="FW94" s="76"/>
      <c r="FX94" s="76"/>
      <c r="FY94" s="76"/>
      <c r="FZ94" s="76"/>
      <c r="GA94" s="76"/>
      <c r="GB94" s="76"/>
      <c r="GC94" s="76"/>
      <c r="GD94" s="76"/>
      <c r="GE94" s="76"/>
      <c r="GF94" s="76"/>
      <c r="GG94" s="76"/>
      <c r="GH94" s="76"/>
      <c r="GI94" s="76"/>
      <c r="GJ94" s="76"/>
      <c r="GK94" s="76"/>
      <c r="GL94" s="76"/>
      <c r="GM94" s="76"/>
      <c r="GN94" s="76"/>
      <c r="GO94" s="76"/>
      <c r="GP94" s="76"/>
      <c r="GQ94" s="76"/>
      <c r="GR94" s="76"/>
      <c r="GS94" s="76"/>
      <c r="GT94" s="76"/>
      <c r="GU94" s="76"/>
      <c r="GV94" s="76"/>
      <c r="GW94" s="76"/>
      <c r="GX94" s="76"/>
      <c r="GY94" s="345"/>
      <c r="GZ94" s="76"/>
      <c r="HA94" s="76"/>
      <c r="HB94" s="76"/>
      <c r="HC94" s="76"/>
      <c r="HD94" s="76"/>
      <c r="HE94" s="76"/>
      <c r="HF94" s="76"/>
      <c r="HG94" s="76"/>
      <c r="HH94" s="76"/>
      <c r="HI94" s="76"/>
      <c r="HJ94" s="76"/>
      <c r="HK94" s="76"/>
      <c r="HL94" s="76"/>
      <c r="HM94" s="76"/>
      <c r="HN94" s="76"/>
      <c r="HO94" s="74"/>
      <c r="HP94" s="76"/>
      <c r="HQ94" s="76"/>
      <c r="HR94" s="76"/>
      <c r="HS94" s="74"/>
      <c r="HT94" s="76"/>
      <c r="HU94" s="76"/>
      <c r="HV94" s="76"/>
      <c r="HW94" s="76"/>
      <c r="HX94" s="76"/>
      <c r="HY94" s="77">
        <v>398.8</v>
      </c>
      <c r="HZ94" s="77">
        <v>69.638949999999994</v>
      </c>
      <c r="IA94" s="77">
        <f t="shared" si="280"/>
        <v>17.462123871614843</v>
      </c>
      <c r="IB94" s="76"/>
      <c r="IC94" s="77"/>
      <c r="ID94" s="77"/>
      <c r="IE94" s="77"/>
      <c r="IF94" s="76"/>
      <c r="IG94" s="77"/>
      <c r="IH94" s="77"/>
      <c r="II94" s="77"/>
      <c r="IJ94" s="76"/>
      <c r="IK94" s="77"/>
      <c r="IL94" s="77"/>
      <c r="IM94" s="77"/>
      <c r="IN94" s="76"/>
      <c r="IO94" s="77"/>
      <c r="IP94" s="77"/>
      <c r="IQ94" s="77"/>
      <c r="IR94" s="76"/>
      <c r="IS94" s="77"/>
      <c r="IT94" s="77"/>
      <c r="IU94" s="77"/>
      <c r="IV94" s="76"/>
      <c r="IW94" s="77"/>
      <c r="IX94" s="77"/>
      <c r="IY94" s="77"/>
      <c r="IZ94" s="76"/>
      <c r="JA94" s="77"/>
      <c r="JB94" s="77"/>
      <c r="JC94" s="77"/>
      <c r="JD94" s="76"/>
      <c r="JE94" s="77"/>
      <c r="JF94" s="77"/>
      <c r="JG94" s="77"/>
      <c r="JH94" s="76"/>
      <c r="JI94" s="77"/>
      <c r="JJ94" s="77"/>
      <c r="JK94" s="77"/>
      <c r="JL94" s="76"/>
      <c r="JM94" s="77"/>
      <c r="JN94" s="77"/>
      <c r="JO94" s="77"/>
      <c r="JP94" s="76"/>
      <c r="JQ94" s="77"/>
      <c r="JR94" s="77"/>
      <c r="JS94" s="77"/>
    </row>
    <row r="95" spans="1:279" ht="15.75" x14ac:dyDescent="0.25">
      <c r="A95" s="115" t="s">
        <v>262</v>
      </c>
      <c r="B95" s="77">
        <f t="shared" si="227"/>
        <v>0</v>
      </c>
      <c r="C95" s="77">
        <f t="shared" si="228"/>
        <v>280.2</v>
      </c>
      <c r="D95" s="77">
        <f t="shared" si="229"/>
        <v>280.2</v>
      </c>
      <c r="E95" s="77">
        <f t="shared" si="230"/>
        <v>0</v>
      </c>
      <c r="F95" s="77">
        <f t="shared" si="231"/>
        <v>65.66865</v>
      </c>
      <c r="G95" s="73">
        <f t="shared" si="226"/>
        <v>23.436349036402571</v>
      </c>
      <c r="H95" s="76"/>
      <c r="I95" s="76"/>
      <c r="J95" s="76"/>
      <c r="K95" s="76"/>
      <c r="L95" s="76"/>
      <c r="M95" s="76"/>
      <c r="N95" s="76"/>
      <c r="O95" s="76"/>
      <c r="P95" s="76"/>
      <c r="Q95" s="76"/>
      <c r="R95" s="76"/>
      <c r="S95" s="74"/>
      <c r="T95" s="76"/>
      <c r="U95" s="76"/>
      <c r="V95" s="76"/>
      <c r="W95" s="74"/>
      <c r="X95" s="76"/>
      <c r="Y95" s="76"/>
      <c r="Z95" s="76"/>
      <c r="AA95" s="74"/>
      <c r="AB95" s="76"/>
      <c r="AC95" s="76"/>
      <c r="AD95" s="76"/>
      <c r="AE95" s="74"/>
      <c r="AF95" s="76"/>
      <c r="AG95" s="76"/>
      <c r="AH95" s="76"/>
      <c r="AI95" s="74"/>
      <c r="AJ95" s="76"/>
      <c r="AK95" s="76"/>
      <c r="AL95" s="76"/>
      <c r="AM95" s="74"/>
      <c r="AN95" s="76"/>
      <c r="AO95" s="76"/>
      <c r="AP95" s="76"/>
      <c r="AQ95" s="76"/>
      <c r="AR95" s="76"/>
      <c r="AS95" s="76"/>
      <c r="AT95" s="76"/>
      <c r="AU95" s="74"/>
      <c r="AV95" s="76"/>
      <c r="AW95" s="76"/>
      <c r="AX95" s="76"/>
      <c r="AY95" s="74"/>
      <c r="AZ95" s="76"/>
      <c r="BA95" s="76"/>
      <c r="BB95" s="76"/>
      <c r="BC95" s="74"/>
      <c r="BD95" s="76"/>
      <c r="BE95" s="76"/>
      <c r="BF95" s="76"/>
      <c r="BG95" s="74"/>
      <c r="BH95" s="74"/>
      <c r="BI95" s="76"/>
      <c r="BJ95" s="76"/>
      <c r="BK95" s="74"/>
      <c r="BL95" s="74"/>
      <c r="BM95" s="76"/>
      <c r="BN95" s="76"/>
      <c r="BO95" s="74"/>
      <c r="BP95" s="74"/>
      <c r="BQ95" s="76"/>
      <c r="BR95" s="76"/>
      <c r="BS95" s="74"/>
      <c r="BT95" s="74"/>
      <c r="BU95" s="76"/>
      <c r="BV95" s="76"/>
      <c r="BW95" s="74"/>
      <c r="BX95" s="76"/>
      <c r="BY95" s="76"/>
      <c r="BZ95" s="76"/>
      <c r="CA95" s="74"/>
      <c r="CB95" s="74"/>
      <c r="CC95" s="76"/>
      <c r="CD95" s="76"/>
      <c r="CE95" s="74"/>
      <c r="CF95" s="76"/>
      <c r="CG95" s="76"/>
      <c r="CH95" s="76"/>
      <c r="CI95" s="74"/>
      <c r="CJ95" s="76"/>
      <c r="CK95" s="76"/>
      <c r="CL95" s="76"/>
      <c r="CM95" s="74"/>
      <c r="CN95" s="76"/>
      <c r="CO95" s="76"/>
      <c r="CP95" s="76"/>
      <c r="CQ95" s="74"/>
      <c r="CR95" s="74"/>
      <c r="CS95" s="76"/>
      <c r="CT95" s="76"/>
      <c r="CU95" s="74"/>
      <c r="CV95" s="74"/>
      <c r="CW95" s="76"/>
      <c r="CX95" s="76"/>
      <c r="CY95" s="74"/>
      <c r="CZ95" s="76"/>
      <c r="DA95" s="76"/>
      <c r="DB95" s="76"/>
      <c r="DC95" s="74"/>
      <c r="DD95" s="76"/>
      <c r="DE95" s="76"/>
      <c r="DF95" s="76"/>
      <c r="DG95" s="74"/>
      <c r="DH95" s="76"/>
      <c r="DI95" s="76"/>
      <c r="DJ95" s="76"/>
      <c r="DK95" s="74"/>
      <c r="DL95" s="76"/>
      <c r="DM95" s="76"/>
      <c r="DN95" s="76"/>
      <c r="DO95" s="74"/>
      <c r="DP95" s="76"/>
      <c r="DQ95" s="76"/>
      <c r="DR95" s="76"/>
      <c r="DS95" s="74"/>
      <c r="DT95" s="76"/>
      <c r="DU95" s="76"/>
      <c r="DV95" s="76"/>
      <c r="DW95" s="74"/>
      <c r="DX95" s="76"/>
      <c r="DY95" s="76"/>
      <c r="DZ95" s="76"/>
      <c r="EA95" s="74"/>
      <c r="EB95" s="76"/>
      <c r="EC95" s="76"/>
      <c r="ED95" s="76"/>
      <c r="EE95" s="74"/>
      <c r="EF95" s="76"/>
      <c r="EG95" s="76"/>
      <c r="EH95" s="76"/>
      <c r="EI95" s="74"/>
      <c r="EJ95" s="76"/>
      <c r="EK95" s="76"/>
      <c r="EL95" s="76"/>
      <c r="EM95" s="74"/>
      <c r="EN95" s="76"/>
      <c r="EO95" s="76"/>
      <c r="EP95" s="76"/>
      <c r="EQ95" s="74"/>
      <c r="ER95" s="76"/>
      <c r="ES95" s="76"/>
      <c r="ET95" s="76"/>
      <c r="EU95" s="74"/>
      <c r="EV95" s="76"/>
      <c r="EW95" s="76"/>
      <c r="EX95" s="76"/>
      <c r="EY95" s="74"/>
      <c r="EZ95" s="76"/>
      <c r="FA95" s="76"/>
      <c r="FB95" s="76"/>
      <c r="FC95" s="76"/>
      <c r="FD95" s="76"/>
      <c r="FE95" s="76"/>
      <c r="FF95" s="76"/>
      <c r="FG95" s="76"/>
      <c r="FH95" s="76"/>
      <c r="FI95" s="76"/>
      <c r="FJ95" s="76"/>
      <c r="FK95" s="76"/>
      <c r="FL95" s="76"/>
      <c r="FM95" s="76"/>
      <c r="FN95" s="76"/>
      <c r="FO95" s="76"/>
      <c r="FP95" s="76"/>
      <c r="FQ95" s="76"/>
      <c r="FR95" s="76"/>
      <c r="FS95" s="76"/>
      <c r="FT95" s="76"/>
      <c r="FU95" s="76"/>
      <c r="FV95" s="76"/>
      <c r="FW95" s="76"/>
      <c r="FX95" s="76"/>
      <c r="FY95" s="76"/>
      <c r="FZ95" s="76"/>
      <c r="GA95" s="76"/>
      <c r="GB95" s="76"/>
      <c r="GC95" s="76"/>
      <c r="GD95" s="76"/>
      <c r="GE95" s="76"/>
      <c r="GF95" s="76"/>
      <c r="GG95" s="76"/>
      <c r="GH95" s="76"/>
      <c r="GI95" s="76"/>
      <c r="GJ95" s="76"/>
      <c r="GK95" s="76"/>
      <c r="GL95" s="76"/>
      <c r="GM95" s="76"/>
      <c r="GN95" s="76"/>
      <c r="GO95" s="76"/>
      <c r="GP95" s="76"/>
      <c r="GQ95" s="76"/>
      <c r="GR95" s="76"/>
      <c r="GS95" s="76"/>
      <c r="GT95" s="76"/>
      <c r="GU95" s="76"/>
      <c r="GV95" s="76"/>
      <c r="GW95" s="76"/>
      <c r="GX95" s="76"/>
      <c r="GY95" s="345"/>
      <c r="GZ95" s="76"/>
      <c r="HA95" s="76"/>
      <c r="HB95" s="76"/>
      <c r="HC95" s="76"/>
      <c r="HD95" s="76"/>
      <c r="HE95" s="76"/>
      <c r="HF95" s="76"/>
      <c r="HG95" s="76"/>
      <c r="HH95" s="76"/>
      <c r="HI95" s="76"/>
      <c r="HJ95" s="76"/>
      <c r="HK95" s="76"/>
      <c r="HL95" s="76"/>
      <c r="HM95" s="76"/>
      <c r="HN95" s="76"/>
      <c r="HO95" s="74"/>
      <c r="HP95" s="76"/>
      <c r="HQ95" s="76"/>
      <c r="HR95" s="76"/>
      <c r="HS95" s="74"/>
      <c r="HT95" s="76"/>
      <c r="HU95" s="76"/>
      <c r="HV95" s="76"/>
      <c r="HW95" s="76"/>
      <c r="HX95" s="76"/>
      <c r="HY95" s="77">
        <v>280.2</v>
      </c>
      <c r="HZ95" s="77">
        <v>65.66865</v>
      </c>
      <c r="IA95" s="77">
        <f>HZ95/HY95*100</f>
        <v>23.436349036402571</v>
      </c>
      <c r="IB95" s="76"/>
      <c r="IC95" s="77"/>
      <c r="ID95" s="77"/>
      <c r="IE95" s="77"/>
      <c r="IF95" s="76"/>
      <c r="IG95" s="77"/>
      <c r="IH95" s="77"/>
      <c r="II95" s="77"/>
      <c r="IJ95" s="76"/>
      <c r="IK95" s="77"/>
      <c r="IL95" s="77"/>
      <c r="IM95" s="77"/>
      <c r="IN95" s="76"/>
      <c r="IO95" s="77"/>
      <c r="IP95" s="77"/>
      <c r="IQ95" s="77"/>
      <c r="IR95" s="76"/>
      <c r="IS95" s="77"/>
      <c r="IT95" s="77"/>
      <c r="IU95" s="77"/>
      <c r="IV95" s="76"/>
      <c r="IW95" s="77"/>
      <c r="IX95" s="77"/>
      <c r="IY95" s="77"/>
      <c r="IZ95" s="76"/>
      <c r="JA95" s="77"/>
      <c r="JB95" s="77"/>
      <c r="JC95" s="77"/>
      <c r="JD95" s="76"/>
      <c r="JE95" s="77"/>
      <c r="JF95" s="77"/>
      <c r="JG95" s="77"/>
      <c r="JH95" s="76"/>
      <c r="JI95" s="77"/>
      <c r="JJ95" s="77"/>
      <c r="JK95" s="77"/>
      <c r="JL95" s="76"/>
      <c r="JM95" s="77"/>
      <c r="JN95" s="77"/>
      <c r="JO95" s="77"/>
      <c r="JP95" s="76"/>
      <c r="JQ95" s="77"/>
      <c r="JR95" s="77"/>
      <c r="JS95" s="77"/>
    </row>
    <row r="96" spans="1:279" s="5" customFormat="1" ht="31.5" x14ac:dyDescent="0.25">
      <c r="A96" s="114" t="s">
        <v>162</v>
      </c>
      <c r="B96" s="76">
        <f t="shared" si="227"/>
        <v>23880.300000000003</v>
      </c>
      <c r="C96" s="76">
        <f t="shared" si="228"/>
        <v>32544.300000000003</v>
      </c>
      <c r="D96" s="76">
        <f t="shared" si="229"/>
        <v>32544.300000000003</v>
      </c>
      <c r="E96" s="76">
        <f t="shared" si="230"/>
        <v>0</v>
      </c>
      <c r="F96" s="76">
        <f t="shared" si="231"/>
        <v>7296.3893399999997</v>
      </c>
      <c r="G96" s="72">
        <f t="shared" si="226"/>
        <v>22.41986873277348</v>
      </c>
      <c r="H96" s="76">
        <f>H97+H98+H99+H101</f>
        <v>0</v>
      </c>
      <c r="I96" s="76">
        <f>I97+I98+I99+I101</f>
        <v>0</v>
      </c>
      <c r="J96" s="76">
        <f>J97+J98+J99+J101</f>
        <v>0</v>
      </c>
      <c r="K96" s="72"/>
      <c r="L96" s="76">
        <f t="shared" ref="L96" si="285">L97+L98+L99+L101</f>
        <v>777</v>
      </c>
      <c r="M96" s="76">
        <f t="shared" ref="M96:N96" si="286">M97+M98+M99+M101</f>
        <v>777</v>
      </c>
      <c r="N96" s="76">
        <f t="shared" si="286"/>
        <v>777</v>
      </c>
      <c r="O96" s="71">
        <f>N96/M96*100</f>
        <v>100</v>
      </c>
      <c r="P96" s="76">
        <f>P97+P98+P99+P101</f>
        <v>216</v>
      </c>
      <c r="Q96" s="76">
        <f>Q97+Q98+Q99+Q101</f>
        <v>216</v>
      </c>
      <c r="R96" s="76">
        <f>R97+R98+R99+R101</f>
        <v>36.5</v>
      </c>
      <c r="S96" s="71">
        <f>R96/Q96*100</f>
        <v>16.898148148148149</v>
      </c>
      <c r="T96" s="76">
        <f>T97+T98+T99+T101</f>
        <v>910</v>
      </c>
      <c r="U96" s="76">
        <f>U97+U98+U99+U101</f>
        <v>910</v>
      </c>
      <c r="V96" s="76">
        <f>V97+V98+V99+V101</f>
        <v>122.3</v>
      </c>
      <c r="W96" s="71">
        <f>V96/U96*100</f>
        <v>13.439560439560438</v>
      </c>
      <c r="X96" s="76">
        <f>X97+X98+X99+X101</f>
        <v>0</v>
      </c>
      <c r="Y96" s="76">
        <f>Y97+Y98+Y99+Y101</f>
        <v>0</v>
      </c>
      <c r="Z96" s="76">
        <f>Z97+Z98+Z99+Z101</f>
        <v>0</v>
      </c>
      <c r="AA96" s="71"/>
      <c r="AB96" s="76">
        <f>AB97+AB98+AB99+AB101</f>
        <v>0</v>
      </c>
      <c r="AC96" s="76">
        <f>AC97+AC98+AC99+AC101</f>
        <v>0</v>
      </c>
      <c r="AD96" s="76">
        <f>AD97+AD98+AD99+AD101</f>
        <v>0</v>
      </c>
      <c r="AE96" s="71"/>
      <c r="AF96" s="76">
        <f>AF97+AF98+AF99+AF101</f>
        <v>11390.9</v>
      </c>
      <c r="AG96" s="76">
        <f>AG97+AG98+AG99+AG101</f>
        <v>11390.9</v>
      </c>
      <c r="AH96" s="76">
        <f>AH97+AH98+AH99+AH101</f>
        <v>2811.52</v>
      </c>
      <c r="AI96" s="71">
        <f>AH96/AG96*100</f>
        <v>24.682158565170447</v>
      </c>
      <c r="AJ96" s="76">
        <f>AJ97+AJ98+AJ99+AJ101</f>
        <v>400</v>
      </c>
      <c r="AK96" s="76">
        <f>AK97+AK98+AK99+AK101</f>
        <v>400</v>
      </c>
      <c r="AL96" s="76">
        <f>AL97+AL98+AL99+AL101</f>
        <v>0</v>
      </c>
      <c r="AM96" s="71">
        <f>AL96/AK96*100</f>
        <v>0</v>
      </c>
      <c r="AN96" s="76">
        <f t="shared" ref="AN96" si="287">AN97+AN98+AN99+AN101</f>
        <v>0</v>
      </c>
      <c r="AO96" s="76">
        <f t="shared" ref="AO96:AQ96" si="288">AO97+AO98+AO99+AO101</f>
        <v>0</v>
      </c>
      <c r="AP96" s="76">
        <f t="shared" si="288"/>
        <v>0</v>
      </c>
      <c r="AQ96" s="76">
        <f t="shared" si="288"/>
        <v>0</v>
      </c>
      <c r="AR96" s="76">
        <f>AR97+AR98+AR99+AR101</f>
        <v>500</v>
      </c>
      <c r="AS96" s="76">
        <f>AS97+AS98+AS99+AS101</f>
        <v>500</v>
      </c>
      <c r="AT96" s="76">
        <f>AT97+AT98+AT99+AT101</f>
        <v>100</v>
      </c>
      <c r="AU96" s="71">
        <f>AT96/AS96*100</f>
        <v>20</v>
      </c>
      <c r="AV96" s="76"/>
      <c r="AW96" s="76">
        <f>AW97+AW98+AW99+AW101</f>
        <v>0</v>
      </c>
      <c r="AX96" s="76">
        <f>AX97+AX98+AX99+AX101</f>
        <v>0</v>
      </c>
      <c r="AY96" s="71"/>
      <c r="AZ96" s="76"/>
      <c r="BA96" s="76"/>
      <c r="BB96" s="76"/>
      <c r="BC96" s="71"/>
      <c r="BD96" s="76">
        <f>BD97+BD98+BD99+BD101</f>
        <v>730</v>
      </c>
      <c r="BE96" s="76">
        <f>BE97+BE98+BE99+BE101</f>
        <v>730</v>
      </c>
      <c r="BF96" s="76">
        <f>BF97+BF98+BF99+BF101</f>
        <v>182.83551</v>
      </c>
      <c r="BG96" s="71">
        <f>BF96/BE96*100</f>
        <v>25.0459602739726</v>
      </c>
      <c r="BH96" s="71"/>
      <c r="BI96" s="76">
        <f>BI97+BI98+BI99+BI101</f>
        <v>0</v>
      </c>
      <c r="BJ96" s="76">
        <f>BJ97+BJ98+BJ99+BJ101</f>
        <v>0</v>
      </c>
      <c r="BK96" s="71"/>
      <c r="BL96" s="71"/>
      <c r="BM96" s="76">
        <f>BM97+BM98+BM99+BM101</f>
        <v>0</v>
      </c>
      <c r="BN96" s="76">
        <f>BN97+BN98+BN99+BN101</f>
        <v>0</v>
      </c>
      <c r="BO96" s="71"/>
      <c r="BP96" s="71"/>
      <c r="BQ96" s="76">
        <f>BQ97+BQ98+BQ99+BQ101</f>
        <v>0</v>
      </c>
      <c r="BR96" s="76">
        <f>BR97+BR98+BR99+BR101</f>
        <v>0</v>
      </c>
      <c r="BS96" s="71"/>
      <c r="BT96" s="71"/>
      <c r="BU96" s="76">
        <f>BU97+BU98+BU99+BU101</f>
        <v>0</v>
      </c>
      <c r="BV96" s="76">
        <f>BV97+BV98+BV99+BV101</f>
        <v>0</v>
      </c>
      <c r="BW96" s="71"/>
      <c r="BX96" s="76">
        <f>BX97+BX98+BX99+BX101</f>
        <v>634.4</v>
      </c>
      <c r="BY96" s="76">
        <f>BY97+BY98+BY99+BY101</f>
        <v>634.4</v>
      </c>
      <c r="BZ96" s="76">
        <f>BZ97+BZ98+BZ99+BZ101</f>
        <v>129.00253999999998</v>
      </c>
      <c r="CA96" s="71">
        <f>BZ96/BY96*100</f>
        <v>20.334574401008826</v>
      </c>
      <c r="CB96" s="71"/>
      <c r="CC96" s="76"/>
      <c r="CD96" s="76"/>
      <c r="CE96" s="71"/>
      <c r="CF96" s="76">
        <f>CF97+CF98+CF99+CF101</f>
        <v>250</v>
      </c>
      <c r="CG96" s="76">
        <f>CG97+CG98+CG99+CG101</f>
        <v>250</v>
      </c>
      <c r="CH96" s="76">
        <f>CH97+CH98+CH99+CH101</f>
        <v>0</v>
      </c>
      <c r="CI96" s="71">
        <f t="shared" si="60"/>
        <v>0</v>
      </c>
      <c r="CJ96" s="76">
        <f>CJ97+CJ98+CJ99+CJ101</f>
        <v>0</v>
      </c>
      <c r="CK96" s="76">
        <f>CK97+CK98+CK99+CK101</f>
        <v>0</v>
      </c>
      <c r="CL96" s="76">
        <f>CL97+CL98+CL99+CL101</f>
        <v>0</v>
      </c>
      <c r="CM96" s="71"/>
      <c r="CN96" s="76">
        <f>CN97+CN98+CN99+CN101</f>
        <v>0</v>
      </c>
      <c r="CO96" s="76">
        <f>CO97+CO98+CO99+CO101</f>
        <v>0</v>
      </c>
      <c r="CP96" s="76">
        <f>CP97+CP98+CP99+CP101</f>
        <v>0</v>
      </c>
      <c r="CQ96" s="71"/>
      <c r="CR96" s="71"/>
      <c r="CS96" s="76">
        <f>CS97+CS98+CS99+CS101</f>
        <v>0</v>
      </c>
      <c r="CT96" s="76">
        <f>CT97+CT98+CT99+CT101</f>
        <v>0</v>
      </c>
      <c r="CU96" s="71"/>
      <c r="CV96" s="71"/>
      <c r="CW96" s="76">
        <f>CW97+CW98+CW99+CW101</f>
        <v>0</v>
      </c>
      <c r="CX96" s="76">
        <f>CX97+CX98+CX99+CX101</f>
        <v>0</v>
      </c>
      <c r="CY96" s="71"/>
      <c r="CZ96" s="76">
        <f>CZ97+CZ98+CZ99+CZ101</f>
        <v>1000</v>
      </c>
      <c r="DA96" s="76">
        <f>DA97+DA98+DA99+DA101</f>
        <v>1000</v>
      </c>
      <c r="DB96" s="76">
        <f>DB97+DB98+DB99+DB101</f>
        <v>0</v>
      </c>
      <c r="DC96" s="71">
        <f>DB96/DA96*100</f>
        <v>0</v>
      </c>
      <c r="DD96" s="76">
        <f>DD97+DD98+DD99+DD101</f>
        <v>803.5</v>
      </c>
      <c r="DE96" s="76">
        <f>DE97+DE98+DE99+DE101</f>
        <v>0</v>
      </c>
      <c r="DF96" s="76">
        <f>DF97+DF98+DF99+DF101</f>
        <v>0</v>
      </c>
      <c r="DG96" s="71"/>
      <c r="DH96" s="76">
        <f>DH97+DH98+DH99+DH101</f>
        <v>5000</v>
      </c>
      <c r="DI96" s="76">
        <f>DI97+DI98+DI99+DI101</f>
        <v>5000</v>
      </c>
      <c r="DJ96" s="76">
        <f>DJ97+DJ98+DJ99+DJ101</f>
        <v>1292.44461</v>
      </c>
      <c r="DK96" s="71">
        <f t="shared" si="261"/>
        <v>25.848892200000002</v>
      </c>
      <c r="DL96" s="76"/>
      <c r="DM96" s="76">
        <f>DM97+DM98+DM99+DM101</f>
        <v>0</v>
      </c>
      <c r="DN96" s="76">
        <f>DN97+DN98+DN99+DN101</f>
        <v>0</v>
      </c>
      <c r="DO96" s="71"/>
      <c r="DP96" s="76"/>
      <c r="DQ96" s="76">
        <f>DQ97+DQ98+DQ99+DQ101</f>
        <v>0</v>
      </c>
      <c r="DR96" s="76">
        <f>DR97+DR98+DR99+DR101</f>
        <v>0</v>
      </c>
      <c r="DS96" s="71"/>
      <c r="DT96" s="76"/>
      <c r="DU96" s="76">
        <f>DU97+DU98+DU99+DU101</f>
        <v>0</v>
      </c>
      <c r="DV96" s="76">
        <f>DV97+DV98+DV99+DV101</f>
        <v>0</v>
      </c>
      <c r="DW96" s="71"/>
      <c r="DX96" s="76">
        <f>DX97+DX98+DX99+DX101</f>
        <v>577.20000000000005</v>
      </c>
      <c r="DY96" s="76">
        <f>DY97+DY98+DY99+DY101</f>
        <v>577.20000000000005</v>
      </c>
      <c r="DZ96" s="76">
        <f>DZ97+DZ98+DZ99+DZ101</f>
        <v>115.44</v>
      </c>
      <c r="EA96" s="71">
        <f t="shared" ref="EA96:EA97" si="289">DZ96/DY96*100</f>
        <v>20</v>
      </c>
      <c r="EB96" s="76"/>
      <c r="EC96" s="76"/>
      <c r="ED96" s="76"/>
      <c r="EE96" s="71"/>
      <c r="EF96" s="76"/>
      <c r="EG96" s="76">
        <f>EG97+EG98+EG99+EG101</f>
        <v>0</v>
      </c>
      <c r="EH96" s="76">
        <f>EH97+EH98+EH99+EH101</f>
        <v>0</v>
      </c>
      <c r="EI96" s="71"/>
      <c r="EJ96" s="76"/>
      <c r="EK96" s="76">
        <f>EK97+EK98+EK99+EK101</f>
        <v>0</v>
      </c>
      <c r="EL96" s="76">
        <f>EL97+EL98+EL99+EL101</f>
        <v>0</v>
      </c>
      <c r="EM96" s="71"/>
      <c r="EN96" s="76"/>
      <c r="EO96" s="76">
        <f>EO97+EO98+EO99+EO101</f>
        <v>0</v>
      </c>
      <c r="EP96" s="76">
        <f>EP97+EP98+EP99+EP101</f>
        <v>0</v>
      </c>
      <c r="EQ96" s="71"/>
      <c r="ER96" s="76">
        <f>ER97+ER98+ER99+ER101</f>
        <v>546.9</v>
      </c>
      <c r="ES96" s="76">
        <f>ES97+ES98+ES99+ES101</f>
        <v>546.9</v>
      </c>
      <c r="ET96" s="76">
        <f>ET97+ET98+ET99+ET101</f>
        <v>136.71</v>
      </c>
      <c r="EU96" s="71">
        <f t="shared" si="125"/>
        <v>24.997257268239167</v>
      </c>
      <c r="EV96" s="76">
        <f>EV97+EV98+EV99+EV101</f>
        <v>40</v>
      </c>
      <c r="EW96" s="76">
        <f>EW97+EW98+EW99+EW101</f>
        <v>40</v>
      </c>
      <c r="EX96" s="76">
        <f>EX97+EX98+EX99+EX101</f>
        <v>0</v>
      </c>
      <c r="EY96" s="71">
        <f t="shared" ref="EY96" si="290">EX96/EW96*100</f>
        <v>0</v>
      </c>
      <c r="EZ96" s="76"/>
      <c r="FA96" s="76">
        <f t="shared" ref="FA96:FB96" si="291">FA97+FA98+FA99+FA101</f>
        <v>0</v>
      </c>
      <c r="FB96" s="76">
        <f t="shared" si="291"/>
        <v>0</v>
      </c>
      <c r="FC96" s="71"/>
      <c r="FD96" s="76"/>
      <c r="FE96" s="76">
        <f t="shared" ref="FE96:FF96" si="292">FE97+FE98+FE99+FE101</f>
        <v>0</v>
      </c>
      <c r="FF96" s="76">
        <f t="shared" si="292"/>
        <v>0</v>
      </c>
      <c r="FG96" s="71"/>
      <c r="FH96" s="76"/>
      <c r="FI96" s="76">
        <f t="shared" ref="FI96:FJ96" si="293">FI97+FI98+FI99+FI101</f>
        <v>0</v>
      </c>
      <c r="FJ96" s="76">
        <f t="shared" si="293"/>
        <v>0</v>
      </c>
      <c r="FK96" s="71"/>
      <c r="FL96" s="76"/>
      <c r="FM96" s="76">
        <f t="shared" ref="FM96:FN96" si="294">FM97+FM98+FM99+FM101</f>
        <v>0</v>
      </c>
      <c r="FN96" s="76">
        <f t="shared" si="294"/>
        <v>0</v>
      </c>
      <c r="FO96" s="71"/>
      <c r="FP96" s="76">
        <f t="shared" ref="FP96" si="295">FP97+FP98+FP99+FP101</f>
        <v>104.4</v>
      </c>
      <c r="FQ96" s="76">
        <f t="shared" ref="FQ96:FR96" si="296">FQ97+FQ98+FQ99+FQ101</f>
        <v>104.4</v>
      </c>
      <c r="FR96" s="76">
        <f t="shared" si="296"/>
        <v>0</v>
      </c>
      <c r="FS96" s="71">
        <f>FR96/FQ96*100</f>
        <v>0</v>
      </c>
      <c r="FT96" s="76"/>
      <c r="FU96" s="76">
        <f t="shared" ref="FU96:FV96" si="297">FU97+FU98+FU99+FU101</f>
        <v>0</v>
      </c>
      <c r="FV96" s="76">
        <f t="shared" si="297"/>
        <v>0</v>
      </c>
      <c r="FW96" s="71"/>
      <c r="FX96" s="76"/>
      <c r="FY96" s="76">
        <f t="shared" ref="FY96:FZ96" si="298">FY97+FY98+FY99+FY101</f>
        <v>0</v>
      </c>
      <c r="FZ96" s="76">
        <f t="shared" si="298"/>
        <v>0</v>
      </c>
      <c r="GA96" s="71"/>
      <c r="GB96" s="76"/>
      <c r="GC96" s="76">
        <f t="shared" ref="GC96:GD96" si="299">GC97+GC98+GC99+GC101</f>
        <v>0</v>
      </c>
      <c r="GD96" s="76">
        <f t="shared" si="299"/>
        <v>0</v>
      </c>
      <c r="GE96" s="71"/>
      <c r="GF96" s="76"/>
      <c r="GG96" s="76">
        <f t="shared" ref="GG96:GH96" si="300">GG97+GG98+GG99+GG101</f>
        <v>0</v>
      </c>
      <c r="GH96" s="76">
        <f t="shared" si="300"/>
        <v>0</v>
      </c>
      <c r="GI96" s="71"/>
      <c r="GJ96" s="76"/>
      <c r="GK96" s="76">
        <f t="shared" ref="GK96:GL96" si="301">GK97+GK98+GK99+GK101</f>
        <v>0</v>
      </c>
      <c r="GL96" s="76">
        <f t="shared" si="301"/>
        <v>0</v>
      </c>
      <c r="GM96" s="71"/>
      <c r="GN96" s="76"/>
      <c r="GO96" s="76">
        <f t="shared" ref="GO96:GP96" si="302">GO97+GO98+GO99+GO101</f>
        <v>0</v>
      </c>
      <c r="GP96" s="76">
        <f t="shared" si="302"/>
        <v>0</v>
      </c>
      <c r="GQ96" s="71"/>
      <c r="GR96" s="76"/>
      <c r="GS96" s="76">
        <f t="shared" ref="GS96:GT96" si="303">GS97+GS98+GS99+GS101</f>
        <v>0</v>
      </c>
      <c r="GT96" s="76">
        <f t="shared" si="303"/>
        <v>0</v>
      </c>
      <c r="GU96" s="71"/>
      <c r="GV96" s="76"/>
      <c r="GW96" s="76">
        <f t="shared" ref="GW96:GX96" si="304">GW97+GW98+GW99+GW101</f>
        <v>0</v>
      </c>
      <c r="GX96" s="76">
        <f t="shared" si="304"/>
        <v>0</v>
      </c>
      <c r="GY96" s="344"/>
      <c r="GZ96" s="76"/>
      <c r="HA96" s="76">
        <f t="shared" ref="HA96:HB96" si="305">HA97+HA98+HA99+HA101</f>
        <v>0</v>
      </c>
      <c r="HB96" s="76">
        <f t="shared" si="305"/>
        <v>0</v>
      </c>
      <c r="HC96" s="71"/>
      <c r="HD96" s="76"/>
      <c r="HE96" s="76">
        <f t="shared" ref="HE96:HF96" si="306">HE97+HE98+HE99+HE101</f>
        <v>0</v>
      </c>
      <c r="HF96" s="76">
        <f t="shared" si="306"/>
        <v>0</v>
      </c>
      <c r="HG96" s="71"/>
      <c r="HH96" s="76"/>
      <c r="HI96" s="76">
        <f t="shared" ref="HI96:HJ96" si="307">HI97+HI98+HI99+HI101</f>
        <v>0</v>
      </c>
      <c r="HJ96" s="76">
        <f t="shared" si="307"/>
        <v>0</v>
      </c>
      <c r="HK96" s="71"/>
      <c r="HL96" s="76"/>
      <c r="HM96" s="76"/>
      <c r="HN96" s="76"/>
      <c r="HO96" s="71"/>
      <c r="HP96" s="76"/>
      <c r="HQ96" s="76"/>
      <c r="HR96" s="76"/>
      <c r="HS96" s="71"/>
      <c r="HT96" s="76"/>
      <c r="HU96" s="76"/>
      <c r="HV96" s="76"/>
      <c r="HW96" s="71"/>
      <c r="HX96" s="76"/>
      <c r="HY96" s="76">
        <f>SUM(HY97:HY101)</f>
        <v>195.2</v>
      </c>
      <c r="HZ96" s="76">
        <f>SUM(HZ97:HZ101)</f>
        <v>38.276679999999999</v>
      </c>
      <c r="IA96" s="76">
        <f t="shared" ref="IA96:IA193" si="308">HZ96/HY96*100</f>
        <v>19.608954918032786</v>
      </c>
      <c r="IB96" s="76"/>
      <c r="IC96" s="76">
        <f>SUM(IC97:IC101)</f>
        <v>7771.8</v>
      </c>
      <c r="ID96" s="76">
        <f>SUM(ID97:ID101)</f>
        <v>1554.36</v>
      </c>
      <c r="IE96" s="76">
        <f t="shared" ref="IE96" si="309">ID96/IC96*100</f>
        <v>20</v>
      </c>
      <c r="IF96" s="76"/>
      <c r="IG96" s="76"/>
      <c r="IH96" s="76"/>
      <c r="II96" s="76"/>
      <c r="IJ96" s="76"/>
      <c r="IK96" s="76"/>
      <c r="IL96" s="76"/>
      <c r="IM96" s="76"/>
      <c r="IN96" s="76"/>
      <c r="IO96" s="76"/>
      <c r="IP96" s="76"/>
      <c r="IQ96" s="76"/>
      <c r="IR96" s="76"/>
      <c r="IS96" s="76"/>
      <c r="IT96" s="76"/>
      <c r="IU96" s="76"/>
      <c r="IV96" s="76"/>
      <c r="IW96" s="76"/>
      <c r="IX96" s="76"/>
      <c r="IY96" s="76"/>
      <c r="IZ96" s="76"/>
      <c r="JA96" s="76">
        <f>SUM(JA97:JA101)</f>
        <v>1500.5</v>
      </c>
      <c r="JB96" s="76">
        <f>SUM(JB97:JB101)</f>
        <v>0</v>
      </c>
      <c r="JC96" s="76">
        <f t="shared" ref="JC96:JC97" si="310">JB96/JA96*100</f>
        <v>0</v>
      </c>
      <c r="JD96" s="76"/>
      <c r="JE96" s="76"/>
      <c r="JF96" s="76"/>
      <c r="JG96" s="76"/>
      <c r="JH96" s="76"/>
      <c r="JI96" s="76">
        <f>SUM(JI97:JI101)</f>
        <v>0</v>
      </c>
      <c r="JJ96" s="76">
        <f>SUM(JJ97:JJ101)</f>
        <v>0</v>
      </c>
      <c r="JK96" s="76"/>
      <c r="JL96" s="76"/>
      <c r="JM96" s="76">
        <f>SUM(JM97:JM101)</f>
        <v>0</v>
      </c>
      <c r="JN96" s="76">
        <f>SUM(JN97:JN101)</f>
        <v>0</v>
      </c>
      <c r="JO96" s="76"/>
      <c r="JP96" s="76"/>
      <c r="JQ96" s="76"/>
      <c r="JR96" s="76"/>
      <c r="JS96" s="76"/>
    </row>
    <row r="97" spans="1:279" ht="31.5" x14ac:dyDescent="0.25">
      <c r="A97" s="115" t="s">
        <v>161</v>
      </c>
      <c r="B97" s="77">
        <f t="shared" si="227"/>
        <v>18880.300000000003</v>
      </c>
      <c r="C97" s="77">
        <f t="shared" si="228"/>
        <v>27349.100000000002</v>
      </c>
      <c r="D97" s="77">
        <f t="shared" si="229"/>
        <v>27349.100000000002</v>
      </c>
      <c r="E97" s="77">
        <f t="shared" si="230"/>
        <v>0</v>
      </c>
      <c r="F97" s="77">
        <f t="shared" si="231"/>
        <v>5965.6680499999993</v>
      </c>
      <c r="G97" s="73">
        <f t="shared" si="226"/>
        <v>21.813032421542204</v>
      </c>
      <c r="H97" s="73"/>
      <c r="I97" s="73"/>
      <c r="J97" s="73"/>
      <c r="K97" s="73"/>
      <c r="L97" s="73">
        <v>777</v>
      </c>
      <c r="M97" s="73">
        <v>777</v>
      </c>
      <c r="N97" s="73">
        <v>777</v>
      </c>
      <c r="O97" s="74">
        <f>N97/M97*100</f>
        <v>100</v>
      </c>
      <c r="P97" s="301">
        <v>216</v>
      </c>
      <c r="Q97" s="272">
        <v>216</v>
      </c>
      <c r="R97" s="301">
        <v>36.5</v>
      </c>
      <c r="S97" s="74">
        <f>R97/Q97*100</f>
        <v>16.898148148148149</v>
      </c>
      <c r="T97" s="340">
        <v>910</v>
      </c>
      <c r="U97" s="312">
        <v>910</v>
      </c>
      <c r="V97" s="312">
        <v>122.3</v>
      </c>
      <c r="W97" s="74">
        <f>V97/U97*100</f>
        <v>13.439560439560438</v>
      </c>
      <c r="X97" s="73"/>
      <c r="Y97" s="73"/>
      <c r="Z97" s="73"/>
      <c r="AA97" s="74"/>
      <c r="AB97" s="73"/>
      <c r="AC97" s="73"/>
      <c r="AD97" s="73"/>
      <c r="AE97" s="74"/>
      <c r="AF97" s="341">
        <v>11390.9</v>
      </c>
      <c r="AG97" s="341">
        <v>11390.9</v>
      </c>
      <c r="AH97" s="341">
        <v>2811.52</v>
      </c>
      <c r="AI97" s="74">
        <f>AH97/AG97*100</f>
        <v>24.682158565170447</v>
      </c>
      <c r="AJ97" s="341">
        <v>400</v>
      </c>
      <c r="AK97" s="341">
        <v>400</v>
      </c>
      <c r="AL97" s="341">
        <v>0</v>
      </c>
      <c r="AM97" s="74">
        <f>AL97/AK97*100</f>
        <v>0</v>
      </c>
      <c r="AN97" s="73"/>
      <c r="AO97" s="73"/>
      <c r="AP97" s="73"/>
      <c r="AQ97" s="74"/>
      <c r="AR97" s="341">
        <v>500</v>
      </c>
      <c r="AS97" s="341">
        <v>500</v>
      </c>
      <c r="AT97" s="341">
        <v>100</v>
      </c>
      <c r="AU97" s="74">
        <f>AT97/AS97*100</f>
        <v>20</v>
      </c>
      <c r="AV97" s="341"/>
      <c r="AW97" s="341"/>
      <c r="AX97" s="341">
        <v>0</v>
      </c>
      <c r="AY97" s="74"/>
      <c r="AZ97" s="341"/>
      <c r="BA97" s="341"/>
      <c r="BB97" s="341"/>
      <c r="BC97" s="74"/>
      <c r="BD97" s="341">
        <v>730</v>
      </c>
      <c r="BE97" s="341">
        <v>730</v>
      </c>
      <c r="BF97" s="341">
        <v>182.83551</v>
      </c>
      <c r="BG97" s="74">
        <f>BF97/BE97*100</f>
        <v>25.0459602739726</v>
      </c>
      <c r="BH97" s="74"/>
      <c r="BI97" s="341"/>
      <c r="BJ97" s="341"/>
      <c r="BK97" s="74"/>
      <c r="BL97" s="74"/>
      <c r="BM97" s="341"/>
      <c r="BN97" s="341"/>
      <c r="BO97" s="74"/>
      <c r="BP97" s="74"/>
      <c r="BQ97" s="341"/>
      <c r="BR97" s="341"/>
      <c r="BS97" s="74"/>
      <c r="BT97" s="74"/>
      <c r="BU97" s="341"/>
      <c r="BV97" s="341"/>
      <c r="BW97" s="74"/>
      <c r="BX97" s="341">
        <v>634.4</v>
      </c>
      <c r="BY97" s="341">
        <v>634.4</v>
      </c>
      <c r="BZ97" s="341">
        <v>129.00253999999998</v>
      </c>
      <c r="CA97" s="74">
        <f>BZ97/BY97*100</f>
        <v>20.334574401008826</v>
      </c>
      <c r="CB97" s="74"/>
      <c r="CC97" s="341"/>
      <c r="CD97" s="341"/>
      <c r="CE97" s="74"/>
      <c r="CF97" s="341">
        <v>250</v>
      </c>
      <c r="CG97" s="341">
        <v>250</v>
      </c>
      <c r="CH97" s="341">
        <v>0</v>
      </c>
      <c r="CI97" s="74">
        <f t="shared" si="60"/>
        <v>0</v>
      </c>
      <c r="CJ97" s="341"/>
      <c r="CK97" s="341"/>
      <c r="CL97" s="341"/>
      <c r="CM97" s="74"/>
      <c r="CN97" s="341"/>
      <c r="CO97" s="341"/>
      <c r="CP97" s="341">
        <v>0</v>
      </c>
      <c r="CQ97" s="74"/>
      <c r="CR97" s="74"/>
      <c r="CS97" s="341"/>
      <c r="CT97" s="341"/>
      <c r="CU97" s="74"/>
      <c r="CV97" s="74"/>
      <c r="CW97" s="341"/>
      <c r="CX97" s="341"/>
      <c r="CY97" s="74"/>
      <c r="CZ97" s="341">
        <v>1000</v>
      </c>
      <c r="DA97" s="341">
        <v>1000</v>
      </c>
      <c r="DB97" s="341">
        <v>0</v>
      </c>
      <c r="DC97" s="74">
        <f>DB97/DA97*100</f>
        <v>0</v>
      </c>
      <c r="DD97" s="341">
        <v>803.5</v>
      </c>
      <c r="DE97" s="341"/>
      <c r="DF97" s="341"/>
      <c r="DG97" s="74"/>
      <c r="DH97" s="341"/>
      <c r="DI97" s="341"/>
      <c r="DJ97" s="341"/>
      <c r="DK97" s="74"/>
      <c r="DL97" s="341"/>
      <c r="DM97" s="341"/>
      <c r="DN97" s="341"/>
      <c r="DO97" s="74"/>
      <c r="DP97" s="341"/>
      <c r="DQ97" s="341"/>
      <c r="DR97" s="341"/>
      <c r="DS97" s="74"/>
      <c r="DT97" s="341"/>
      <c r="DU97" s="341"/>
      <c r="DV97" s="341"/>
      <c r="DW97" s="74"/>
      <c r="DX97" s="341">
        <v>577.20000000000005</v>
      </c>
      <c r="DY97" s="341">
        <v>577.20000000000005</v>
      </c>
      <c r="DZ97" s="341">
        <v>115.44</v>
      </c>
      <c r="EA97" s="74">
        <f t="shared" si="289"/>
        <v>20</v>
      </c>
      <c r="EB97" s="341"/>
      <c r="EC97" s="341"/>
      <c r="ED97" s="341"/>
      <c r="EE97" s="74"/>
      <c r="EF97" s="341"/>
      <c r="EG97" s="341"/>
      <c r="EH97" s="341"/>
      <c r="EI97" s="74"/>
      <c r="EJ97" s="341"/>
      <c r="EK97" s="341"/>
      <c r="EL97" s="341"/>
      <c r="EM97" s="74"/>
      <c r="EN97" s="341"/>
      <c r="EO97" s="341"/>
      <c r="EP97" s="341"/>
      <c r="EQ97" s="74"/>
      <c r="ER97" s="341">
        <v>546.9</v>
      </c>
      <c r="ES97" s="341">
        <v>546.9</v>
      </c>
      <c r="ET97" s="341">
        <v>136.71</v>
      </c>
      <c r="EU97" s="74">
        <f t="shared" si="125"/>
        <v>24.997257268239167</v>
      </c>
      <c r="EV97" s="341">
        <v>40</v>
      </c>
      <c r="EW97" s="341">
        <v>40</v>
      </c>
      <c r="EX97" s="341"/>
      <c r="EY97" s="74">
        <f>EX97/EW97*100</f>
        <v>0</v>
      </c>
      <c r="EZ97" s="73"/>
      <c r="FA97" s="73"/>
      <c r="FB97" s="73"/>
      <c r="FC97" s="74"/>
      <c r="FD97" s="73"/>
      <c r="FE97" s="73"/>
      <c r="FF97" s="73"/>
      <c r="FG97" s="74"/>
      <c r="FH97" s="73"/>
      <c r="FI97" s="73"/>
      <c r="FJ97" s="73"/>
      <c r="FK97" s="74"/>
      <c r="FL97" s="73"/>
      <c r="FM97" s="73"/>
      <c r="FN97" s="73"/>
      <c r="FO97" s="74"/>
      <c r="FP97" s="73">
        <v>104.4</v>
      </c>
      <c r="FQ97" s="73">
        <v>104.4</v>
      </c>
      <c r="FR97" s="73">
        <v>0</v>
      </c>
      <c r="FS97" s="74">
        <f>FR97/FQ97*100</f>
        <v>0</v>
      </c>
      <c r="FT97" s="73"/>
      <c r="FU97" s="73"/>
      <c r="FV97" s="73">
        <v>0</v>
      </c>
      <c r="FW97" s="74"/>
      <c r="FX97" s="73"/>
      <c r="FY97" s="73"/>
      <c r="FZ97" s="73">
        <v>0</v>
      </c>
      <c r="GA97" s="74"/>
      <c r="GB97" s="73"/>
      <c r="GC97" s="73"/>
      <c r="GD97" s="73">
        <v>0</v>
      </c>
      <c r="GE97" s="74"/>
      <c r="GF97" s="73"/>
      <c r="GG97" s="73"/>
      <c r="GH97" s="73">
        <v>0</v>
      </c>
      <c r="GI97" s="74"/>
      <c r="GJ97" s="73"/>
      <c r="GK97" s="73"/>
      <c r="GL97" s="73">
        <v>0</v>
      </c>
      <c r="GM97" s="74"/>
      <c r="GN97" s="73"/>
      <c r="GO97" s="73"/>
      <c r="GP97" s="73">
        <v>0</v>
      </c>
      <c r="GQ97" s="74"/>
      <c r="GR97" s="73"/>
      <c r="GS97" s="73"/>
      <c r="GT97" s="73">
        <v>0</v>
      </c>
      <c r="GU97" s="74"/>
      <c r="GV97" s="73"/>
      <c r="GW97" s="73"/>
      <c r="GX97" s="73">
        <v>0</v>
      </c>
      <c r="GY97" s="345"/>
      <c r="GZ97" s="73"/>
      <c r="HA97" s="73"/>
      <c r="HB97" s="73">
        <v>0</v>
      </c>
      <c r="HC97" s="74"/>
      <c r="HD97" s="73"/>
      <c r="HE97" s="73"/>
      <c r="HF97" s="73">
        <v>0</v>
      </c>
      <c r="HG97" s="74"/>
      <c r="HH97" s="73"/>
      <c r="HI97" s="73"/>
      <c r="HJ97" s="73">
        <v>0</v>
      </c>
      <c r="HK97" s="74"/>
      <c r="HL97" s="341"/>
      <c r="HM97" s="341"/>
      <c r="HN97" s="341"/>
      <c r="HO97" s="74"/>
      <c r="HP97" s="341"/>
      <c r="HQ97" s="341"/>
      <c r="HR97" s="341"/>
      <c r="HS97" s="74"/>
      <c r="HT97" s="73"/>
      <c r="HU97" s="73"/>
      <c r="HV97" s="73"/>
      <c r="HW97" s="74"/>
      <c r="HX97" s="73"/>
      <c r="HY97" s="73"/>
      <c r="HZ97" s="73"/>
      <c r="IA97" s="77"/>
      <c r="IB97" s="73"/>
      <c r="IC97" s="73">
        <v>7771.8</v>
      </c>
      <c r="ID97" s="73">
        <v>1554.36</v>
      </c>
      <c r="IE97" s="77">
        <f t="shared" ref="IE97" si="311">ID97/IC97*100</f>
        <v>20</v>
      </c>
      <c r="IF97" s="73"/>
      <c r="IG97" s="73"/>
      <c r="IH97" s="73"/>
      <c r="II97" s="77"/>
      <c r="IJ97" s="73"/>
      <c r="IK97" s="73"/>
      <c r="IL97" s="73"/>
      <c r="IM97" s="77"/>
      <c r="IN97" s="73"/>
      <c r="IO97" s="73"/>
      <c r="IP97" s="73"/>
      <c r="IQ97" s="77"/>
      <c r="IR97" s="73"/>
      <c r="IS97" s="73"/>
      <c r="IT97" s="73"/>
      <c r="IU97" s="77"/>
      <c r="IV97" s="73"/>
      <c r="IW97" s="73"/>
      <c r="IX97" s="73"/>
      <c r="IY97" s="77"/>
      <c r="IZ97" s="73"/>
      <c r="JA97" s="73">
        <v>1500.5</v>
      </c>
      <c r="JB97" s="73">
        <v>0</v>
      </c>
      <c r="JC97" s="77">
        <f t="shared" si="310"/>
        <v>0</v>
      </c>
      <c r="JD97" s="73"/>
      <c r="JE97" s="73"/>
      <c r="JF97" s="73"/>
      <c r="JG97" s="77"/>
      <c r="JH97" s="73"/>
      <c r="JI97" s="73"/>
      <c r="JJ97" s="73">
        <v>0</v>
      </c>
      <c r="JK97" s="77"/>
      <c r="JL97" s="73"/>
      <c r="JM97" s="73"/>
      <c r="JN97" s="73"/>
      <c r="JO97" s="77"/>
      <c r="JP97" s="73"/>
      <c r="JQ97" s="73"/>
      <c r="JR97" s="73"/>
      <c r="JS97" s="77"/>
    </row>
    <row r="98" spans="1:279" ht="15.75" x14ac:dyDescent="0.25">
      <c r="A98" s="115" t="s">
        <v>159</v>
      </c>
      <c r="B98" s="77">
        <f t="shared" si="227"/>
        <v>0</v>
      </c>
      <c r="C98" s="77">
        <f t="shared" si="228"/>
        <v>106.6</v>
      </c>
      <c r="D98" s="77">
        <f t="shared" si="229"/>
        <v>106.6</v>
      </c>
      <c r="E98" s="77">
        <f t="shared" si="230"/>
        <v>0</v>
      </c>
      <c r="F98" s="77">
        <f t="shared" si="231"/>
        <v>21.082000000000001</v>
      </c>
      <c r="G98" s="73">
        <f t="shared" si="226"/>
        <v>19.776735459662291</v>
      </c>
      <c r="H98" s="76"/>
      <c r="I98" s="76"/>
      <c r="J98" s="76"/>
      <c r="K98" s="76"/>
      <c r="L98" s="76"/>
      <c r="M98" s="76"/>
      <c r="N98" s="76"/>
      <c r="O98" s="76"/>
      <c r="P98" s="76"/>
      <c r="Q98" s="76"/>
      <c r="R98" s="76"/>
      <c r="S98" s="74"/>
      <c r="T98" s="76"/>
      <c r="U98" s="76"/>
      <c r="V98" s="76"/>
      <c r="W98" s="74"/>
      <c r="X98" s="76"/>
      <c r="Y98" s="76"/>
      <c r="Z98" s="76"/>
      <c r="AA98" s="74"/>
      <c r="AB98" s="76"/>
      <c r="AC98" s="76"/>
      <c r="AD98" s="76"/>
      <c r="AE98" s="74"/>
      <c r="AF98" s="76"/>
      <c r="AG98" s="76"/>
      <c r="AH98" s="76"/>
      <c r="AI98" s="74"/>
      <c r="AJ98" s="76"/>
      <c r="AK98" s="76"/>
      <c r="AL98" s="76"/>
      <c r="AM98" s="74"/>
      <c r="AN98" s="76"/>
      <c r="AO98" s="76"/>
      <c r="AP98" s="76"/>
      <c r="AQ98" s="76"/>
      <c r="AR98" s="76"/>
      <c r="AS98" s="76"/>
      <c r="AT98" s="76"/>
      <c r="AU98" s="74"/>
      <c r="AV98" s="76"/>
      <c r="AW98" s="76"/>
      <c r="AX98" s="76"/>
      <c r="AY98" s="74"/>
      <c r="AZ98" s="76"/>
      <c r="BA98" s="76"/>
      <c r="BB98" s="76"/>
      <c r="BC98" s="74"/>
      <c r="BD98" s="76"/>
      <c r="BE98" s="76"/>
      <c r="BF98" s="76"/>
      <c r="BG98" s="74"/>
      <c r="BH98" s="74"/>
      <c r="BI98" s="76"/>
      <c r="BJ98" s="76"/>
      <c r="BK98" s="74"/>
      <c r="BL98" s="74"/>
      <c r="BM98" s="76"/>
      <c r="BN98" s="76"/>
      <c r="BO98" s="74"/>
      <c r="BP98" s="74"/>
      <c r="BQ98" s="76"/>
      <c r="BR98" s="76"/>
      <c r="BS98" s="74"/>
      <c r="BT98" s="74"/>
      <c r="BU98" s="76"/>
      <c r="BV98" s="76"/>
      <c r="BW98" s="74"/>
      <c r="BX98" s="76"/>
      <c r="BY98" s="76"/>
      <c r="BZ98" s="76"/>
      <c r="CA98" s="74"/>
      <c r="CB98" s="74"/>
      <c r="CC98" s="76"/>
      <c r="CD98" s="76"/>
      <c r="CE98" s="74"/>
      <c r="CF98" s="76"/>
      <c r="CG98" s="76"/>
      <c r="CH98" s="76"/>
      <c r="CI98" s="74"/>
      <c r="CJ98" s="76"/>
      <c r="CK98" s="76"/>
      <c r="CL98" s="76"/>
      <c r="CM98" s="74"/>
      <c r="CN98" s="76"/>
      <c r="CO98" s="76"/>
      <c r="CP98" s="76"/>
      <c r="CQ98" s="74"/>
      <c r="CR98" s="74"/>
      <c r="CS98" s="76"/>
      <c r="CT98" s="76"/>
      <c r="CU98" s="74"/>
      <c r="CV98" s="74"/>
      <c r="CW98" s="76"/>
      <c r="CX98" s="76"/>
      <c r="CY98" s="74"/>
      <c r="CZ98" s="76"/>
      <c r="DA98" s="76"/>
      <c r="DB98" s="76"/>
      <c r="DC98" s="74"/>
      <c r="DD98" s="76"/>
      <c r="DE98" s="76"/>
      <c r="DF98" s="76"/>
      <c r="DG98" s="74"/>
      <c r="DH98" s="76"/>
      <c r="DI98" s="76"/>
      <c r="DJ98" s="76"/>
      <c r="DK98" s="74"/>
      <c r="DL98" s="76"/>
      <c r="DM98" s="76"/>
      <c r="DN98" s="76"/>
      <c r="DO98" s="74"/>
      <c r="DP98" s="76"/>
      <c r="DQ98" s="76"/>
      <c r="DR98" s="76"/>
      <c r="DS98" s="74"/>
      <c r="DT98" s="76"/>
      <c r="DU98" s="76"/>
      <c r="DV98" s="76"/>
      <c r="DW98" s="74"/>
      <c r="DX98" s="76"/>
      <c r="DY98" s="76"/>
      <c r="DZ98" s="76"/>
      <c r="EA98" s="74"/>
      <c r="EB98" s="76"/>
      <c r="EC98" s="76"/>
      <c r="ED98" s="76"/>
      <c r="EE98" s="74"/>
      <c r="EF98" s="76"/>
      <c r="EG98" s="76"/>
      <c r="EH98" s="76"/>
      <c r="EI98" s="74"/>
      <c r="EJ98" s="76"/>
      <c r="EK98" s="76"/>
      <c r="EL98" s="76"/>
      <c r="EM98" s="74"/>
      <c r="EN98" s="76"/>
      <c r="EO98" s="76"/>
      <c r="EP98" s="76"/>
      <c r="EQ98" s="74"/>
      <c r="ER98" s="76"/>
      <c r="ES98" s="76"/>
      <c r="ET98" s="76"/>
      <c r="EU98" s="74"/>
      <c r="EV98" s="76"/>
      <c r="EW98" s="76"/>
      <c r="EX98" s="76"/>
      <c r="EY98" s="74"/>
      <c r="EZ98" s="76"/>
      <c r="FA98" s="76"/>
      <c r="FB98" s="76"/>
      <c r="FC98" s="76"/>
      <c r="FD98" s="76"/>
      <c r="FE98" s="76"/>
      <c r="FF98" s="76"/>
      <c r="FG98" s="76"/>
      <c r="FH98" s="76"/>
      <c r="FI98" s="76"/>
      <c r="FJ98" s="76"/>
      <c r="FK98" s="76"/>
      <c r="FL98" s="76"/>
      <c r="FM98" s="76"/>
      <c r="FN98" s="76"/>
      <c r="FO98" s="76"/>
      <c r="FP98" s="76"/>
      <c r="FQ98" s="76"/>
      <c r="FR98" s="76"/>
      <c r="FS98" s="76"/>
      <c r="FT98" s="76"/>
      <c r="FU98" s="76"/>
      <c r="FV98" s="76"/>
      <c r="FW98" s="76"/>
      <c r="FX98" s="76"/>
      <c r="FY98" s="76"/>
      <c r="FZ98" s="76"/>
      <c r="GA98" s="76"/>
      <c r="GB98" s="76"/>
      <c r="GC98" s="76"/>
      <c r="GD98" s="76"/>
      <c r="GE98" s="76"/>
      <c r="GF98" s="76"/>
      <c r="GG98" s="76"/>
      <c r="GH98" s="76"/>
      <c r="GI98" s="76"/>
      <c r="GJ98" s="76"/>
      <c r="GK98" s="76"/>
      <c r="GL98" s="76"/>
      <c r="GM98" s="76"/>
      <c r="GN98" s="76"/>
      <c r="GO98" s="76"/>
      <c r="GP98" s="76"/>
      <c r="GQ98" s="76"/>
      <c r="GR98" s="76"/>
      <c r="GS98" s="76"/>
      <c r="GT98" s="76"/>
      <c r="GU98" s="76"/>
      <c r="GV98" s="76"/>
      <c r="GW98" s="76"/>
      <c r="GX98" s="76"/>
      <c r="GY98" s="345"/>
      <c r="GZ98" s="76"/>
      <c r="HA98" s="76"/>
      <c r="HB98" s="76"/>
      <c r="HC98" s="76"/>
      <c r="HD98" s="76"/>
      <c r="HE98" s="76"/>
      <c r="HF98" s="76"/>
      <c r="HG98" s="76"/>
      <c r="HH98" s="76"/>
      <c r="HI98" s="76"/>
      <c r="HJ98" s="76"/>
      <c r="HK98" s="76"/>
      <c r="HL98" s="76"/>
      <c r="HM98" s="76"/>
      <c r="HN98" s="76"/>
      <c r="HO98" s="74"/>
      <c r="HP98" s="76"/>
      <c r="HQ98" s="76"/>
      <c r="HR98" s="76"/>
      <c r="HS98" s="74"/>
      <c r="HT98" s="76"/>
      <c r="HU98" s="76"/>
      <c r="HV98" s="76"/>
      <c r="HW98" s="76"/>
      <c r="HX98" s="76"/>
      <c r="HY98" s="77">
        <v>106.6</v>
      </c>
      <c r="HZ98" s="77">
        <v>21.082000000000001</v>
      </c>
      <c r="IA98" s="77">
        <f t="shared" si="308"/>
        <v>19.776735459662291</v>
      </c>
      <c r="IB98" s="76"/>
      <c r="IC98" s="77"/>
      <c r="ID98" s="77"/>
      <c r="IE98" s="77"/>
      <c r="IF98" s="76"/>
      <c r="IG98" s="77"/>
      <c r="IH98" s="77"/>
      <c r="II98" s="77"/>
      <c r="IJ98" s="76"/>
      <c r="IK98" s="77"/>
      <c r="IL98" s="77"/>
      <c r="IM98" s="77"/>
      <c r="IN98" s="76"/>
      <c r="IO98" s="77"/>
      <c r="IP98" s="77"/>
      <c r="IQ98" s="77"/>
      <c r="IR98" s="76"/>
      <c r="IS98" s="77"/>
      <c r="IT98" s="77"/>
      <c r="IU98" s="77"/>
      <c r="IV98" s="76"/>
      <c r="IW98" s="77"/>
      <c r="IX98" s="77"/>
      <c r="IY98" s="77"/>
      <c r="IZ98" s="76"/>
      <c r="JA98" s="77"/>
      <c r="JB98" s="77"/>
      <c r="JC98" s="77"/>
      <c r="JD98" s="76"/>
      <c r="JE98" s="77"/>
      <c r="JF98" s="77"/>
      <c r="JG98" s="77"/>
      <c r="JH98" s="76"/>
      <c r="JI98" s="77"/>
      <c r="JJ98" s="77"/>
      <c r="JK98" s="77"/>
      <c r="JL98" s="76"/>
      <c r="JM98" s="77"/>
      <c r="JN98" s="77"/>
      <c r="JO98" s="77"/>
      <c r="JP98" s="76"/>
      <c r="JQ98" s="77"/>
      <c r="JR98" s="77"/>
      <c r="JS98" s="77"/>
    </row>
    <row r="99" spans="1:279" ht="15.75" x14ac:dyDescent="0.25">
      <c r="A99" s="15" t="s">
        <v>974</v>
      </c>
      <c r="B99" s="77">
        <f t="shared" si="227"/>
        <v>0</v>
      </c>
      <c r="C99" s="77">
        <f t="shared" si="228"/>
        <v>0</v>
      </c>
      <c r="D99" s="77">
        <f t="shared" si="229"/>
        <v>0</v>
      </c>
      <c r="E99" s="77">
        <f t="shared" si="230"/>
        <v>0</v>
      </c>
      <c r="F99" s="77">
        <f t="shared" si="231"/>
        <v>0</v>
      </c>
      <c r="G99" s="73"/>
      <c r="H99" s="77"/>
      <c r="I99" s="77"/>
      <c r="J99" s="77"/>
      <c r="K99" s="77"/>
      <c r="L99" s="89"/>
      <c r="M99" s="89"/>
      <c r="N99" s="89"/>
      <c r="O99" s="89"/>
      <c r="P99" s="89"/>
      <c r="Q99" s="89"/>
      <c r="R99" s="89"/>
      <c r="S99" s="74"/>
      <c r="T99" s="86"/>
      <c r="U99" s="86"/>
      <c r="V99" s="86"/>
      <c r="W99" s="74"/>
      <c r="X99" s="86"/>
      <c r="Y99" s="86"/>
      <c r="Z99" s="86"/>
      <c r="AA99" s="74"/>
      <c r="AB99" s="86"/>
      <c r="AC99" s="86"/>
      <c r="AD99" s="86"/>
      <c r="AE99" s="74"/>
      <c r="AF99" s="86"/>
      <c r="AG99" s="86"/>
      <c r="AH99" s="86"/>
      <c r="AI99" s="74"/>
      <c r="AJ99" s="86"/>
      <c r="AK99" s="86"/>
      <c r="AL99" s="86"/>
      <c r="AM99" s="74"/>
      <c r="AN99" s="89"/>
      <c r="AO99" s="89"/>
      <c r="AP99" s="89"/>
      <c r="AQ99" s="89"/>
      <c r="AR99" s="86"/>
      <c r="AS99" s="86"/>
      <c r="AT99" s="86"/>
      <c r="AU99" s="74"/>
      <c r="AV99" s="86"/>
      <c r="AW99" s="86"/>
      <c r="AX99" s="86"/>
      <c r="AY99" s="74"/>
      <c r="AZ99" s="86"/>
      <c r="BA99" s="86"/>
      <c r="BB99" s="86"/>
      <c r="BC99" s="74"/>
      <c r="BD99" s="86"/>
      <c r="BE99" s="86"/>
      <c r="BF99" s="86"/>
      <c r="BG99" s="74"/>
      <c r="BH99" s="74"/>
      <c r="BI99" s="86"/>
      <c r="BJ99" s="86"/>
      <c r="BK99" s="74"/>
      <c r="BL99" s="74"/>
      <c r="BM99" s="86"/>
      <c r="BN99" s="86"/>
      <c r="BO99" s="74"/>
      <c r="BP99" s="74"/>
      <c r="BQ99" s="86"/>
      <c r="BR99" s="86"/>
      <c r="BS99" s="74"/>
      <c r="BT99" s="74"/>
      <c r="BU99" s="86"/>
      <c r="BV99" s="86"/>
      <c r="BW99" s="74"/>
      <c r="BX99" s="86"/>
      <c r="BY99" s="86"/>
      <c r="BZ99" s="86"/>
      <c r="CA99" s="74"/>
      <c r="CB99" s="74"/>
      <c r="CC99" s="86"/>
      <c r="CD99" s="86"/>
      <c r="CE99" s="74"/>
      <c r="CF99" s="86"/>
      <c r="CG99" s="86"/>
      <c r="CH99" s="77"/>
      <c r="CI99" s="74"/>
      <c r="CJ99" s="86"/>
      <c r="CK99" s="86"/>
      <c r="CL99" s="86"/>
      <c r="CM99" s="74"/>
      <c r="CN99" s="86"/>
      <c r="CO99" s="86"/>
      <c r="CP99" s="86"/>
      <c r="CQ99" s="74"/>
      <c r="CR99" s="74"/>
      <c r="CS99" s="86"/>
      <c r="CT99" s="86"/>
      <c r="CU99" s="74"/>
      <c r="CV99" s="74"/>
      <c r="CW99" s="86"/>
      <c r="CX99" s="86"/>
      <c r="CY99" s="74"/>
      <c r="CZ99" s="86"/>
      <c r="DA99" s="86"/>
      <c r="DB99" s="86"/>
      <c r="DC99" s="74"/>
      <c r="DD99" s="86"/>
      <c r="DE99" s="86"/>
      <c r="DF99" s="86"/>
      <c r="DG99" s="74"/>
      <c r="DH99" s="86"/>
      <c r="DI99" s="86"/>
      <c r="DJ99" s="86"/>
      <c r="DK99" s="74"/>
      <c r="DL99" s="86"/>
      <c r="DM99" s="86"/>
      <c r="DN99" s="86"/>
      <c r="DO99" s="74"/>
      <c r="DP99" s="86"/>
      <c r="DQ99" s="86"/>
      <c r="DR99" s="86"/>
      <c r="DS99" s="74"/>
      <c r="DT99" s="86"/>
      <c r="DU99" s="86"/>
      <c r="DV99" s="86"/>
      <c r="DW99" s="74"/>
      <c r="DX99" s="86"/>
      <c r="DY99" s="86"/>
      <c r="DZ99" s="86"/>
      <c r="EA99" s="74"/>
      <c r="EB99" s="86"/>
      <c r="EC99" s="86"/>
      <c r="ED99" s="86"/>
      <c r="EE99" s="74"/>
      <c r="EF99" s="86"/>
      <c r="EG99" s="86"/>
      <c r="EH99" s="86"/>
      <c r="EI99" s="74"/>
      <c r="EJ99" s="86"/>
      <c r="EK99" s="86"/>
      <c r="EL99" s="86"/>
      <c r="EM99" s="74"/>
      <c r="EN99" s="86"/>
      <c r="EO99" s="86"/>
      <c r="EP99" s="86"/>
      <c r="EQ99" s="74"/>
      <c r="ER99" s="86"/>
      <c r="ES99" s="86"/>
      <c r="ET99" s="86"/>
      <c r="EU99" s="74"/>
      <c r="EV99" s="86"/>
      <c r="EW99" s="86"/>
      <c r="EX99" s="86"/>
      <c r="EY99" s="74"/>
      <c r="EZ99" s="89"/>
      <c r="FA99" s="89"/>
      <c r="FB99" s="89"/>
      <c r="FC99" s="89"/>
      <c r="FD99" s="89"/>
      <c r="FE99" s="89"/>
      <c r="FF99" s="89"/>
      <c r="FG99" s="89"/>
      <c r="FH99" s="89"/>
      <c r="FI99" s="89"/>
      <c r="FJ99" s="89"/>
      <c r="FK99" s="89"/>
      <c r="FL99" s="89"/>
      <c r="FM99" s="89"/>
      <c r="FN99" s="89"/>
      <c r="FO99" s="89"/>
      <c r="FP99" s="89"/>
      <c r="FQ99" s="89"/>
      <c r="FR99" s="89"/>
      <c r="FS99" s="89"/>
      <c r="FT99" s="89"/>
      <c r="FU99" s="89"/>
      <c r="FV99" s="89"/>
      <c r="FW99" s="89"/>
      <c r="FX99" s="89"/>
      <c r="FY99" s="89"/>
      <c r="FZ99" s="89"/>
      <c r="GA99" s="89"/>
      <c r="GB99" s="89"/>
      <c r="GC99" s="89"/>
      <c r="GD99" s="89"/>
      <c r="GE99" s="89"/>
      <c r="GF99" s="89"/>
      <c r="GG99" s="89"/>
      <c r="GH99" s="89"/>
      <c r="GI99" s="89"/>
      <c r="GJ99" s="89"/>
      <c r="GK99" s="89"/>
      <c r="GL99" s="89"/>
      <c r="GM99" s="89"/>
      <c r="GN99" s="89"/>
      <c r="GO99" s="89"/>
      <c r="GP99" s="89"/>
      <c r="GQ99" s="89"/>
      <c r="GR99" s="89"/>
      <c r="GS99" s="89"/>
      <c r="GT99" s="89"/>
      <c r="GU99" s="89"/>
      <c r="GV99" s="89"/>
      <c r="GW99" s="89"/>
      <c r="GX99" s="89"/>
      <c r="GY99" s="345"/>
      <c r="GZ99" s="89"/>
      <c r="HA99" s="89"/>
      <c r="HB99" s="89"/>
      <c r="HC99" s="89"/>
      <c r="HD99" s="89"/>
      <c r="HE99" s="89"/>
      <c r="HF99" s="89"/>
      <c r="HG99" s="89"/>
      <c r="HH99" s="89"/>
      <c r="HI99" s="89"/>
      <c r="HJ99" s="89"/>
      <c r="HK99" s="89"/>
      <c r="HL99" s="86"/>
      <c r="HM99" s="86"/>
      <c r="HN99" s="86"/>
      <c r="HO99" s="74"/>
      <c r="HP99" s="86"/>
      <c r="HQ99" s="86"/>
      <c r="HR99" s="86"/>
      <c r="HS99" s="74"/>
      <c r="HT99" s="89"/>
      <c r="HU99" s="89"/>
      <c r="HV99" s="89"/>
      <c r="HW99" s="89"/>
      <c r="HX99" s="86"/>
      <c r="HY99" s="86"/>
      <c r="HZ99" s="86"/>
      <c r="IA99" s="77"/>
      <c r="IB99" s="89"/>
      <c r="IC99" s="89"/>
      <c r="ID99" s="89"/>
      <c r="IE99" s="77"/>
      <c r="IF99" s="89"/>
      <c r="IG99" s="89"/>
      <c r="IH99" s="89"/>
      <c r="II99" s="77"/>
      <c r="IJ99" s="89"/>
      <c r="IK99" s="89"/>
      <c r="IL99" s="89"/>
      <c r="IM99" s="77"/>
      <c r="IN99" s="89"/>
      <c r="IO99" s="89"/>
      <c r="IP99" s="89"/>
      <c r="IQ99" s="77"/>
      <c r="IR99" s="89"/>
      <c r="IS99" s="89"/>
      <c r="IT99" s="89"/>
      <c r="IU99" s="77"/>
      <c r="IV99" s="89"/>
      <c r="IW99" s="89"/>
      <c r="IX99" s="89"/>
      <c r="IY99" s="77"/>
      <c r="IZ99" s="89"/>
      <c r="JA99" s="89"/>
      <c r="JB99" s="89"/>
      <c r="JC99" s="77"/>
      <c r="JD99" s="89"/>
      <c r="JE99" s="89"/>
      <c r="JF99" s="89"/>
      <c r="JG99" s="77"/>
      <c r="JH99" s="89"/>
      <c r="JI99" s="89"/>
      <c r="JJ99" s="89"/>
      <c r="JK99" s="77"/>
      <c r="JL99" s="89"/>
      <c r="JM99" s="89"/>
      <c r="JN99" s="89"/>
      <c r="JO99" s="77"/>
      <c r="JP99" s="89"/>
      <c r="JQ99" s="89"/>
      <c r="JR99" s="89"/>
      <c r="JS99" s="77"/>
    </row>
    <row r="100" spans="1:279" ht="15.75" x14ac:dyDescent="0.25">
      <c r="A100" s="115" t="s">
        <v>406</v>
      </c>
      <c r="B100" s="77">
        <f t="shared" si="227"/>
        <v>0</v>
      </c>
      <c r="C100" s="77">
        <f t="shared" si="228"/>
        <v>88.6</v>
      </c>
      <c r="D100" s="77">
        <f t="shared" si="229"/>
        <v>88.6</v>
      </c>
      <c r="E100" s="77">
        <f t="shared" si="230"/>
        <v>0</v>
      </c>
      <c r="F100" s="77">
        <f t="shared" si="231"/>
        <v>17.194680000000002</v>
      </c>
      <c r="G100" s="73">
        <f t="shared" si="226"/>
        <v>19.407088036117383</v>
      </c>
      <c r="H100" s="77"/>
      <c r="I100" s="77"/>
      <c r="J100" s="77"/>
      <c r="K100" s="77"/>
      <c r="L100" s="89"/>
      <c r="M100" s="89"/>
      <c r="N100" s="89"/>
      <c r="O100" s="89"/>
      <c r="P100" s="89"/>
      <c r="Q100" s="89"/>
      <c r="R100" s="89"/>
      <c r="S100" s="74"/>
      <c r="T100" s="86"/>
      <c r="U100" s="86"/>
      <c r="V100" s="86"/>
      <c r="W100" s="74"/>
      <c r="X100" s="86"/>
      <c r="Y100" s="86"/>
      <c r="Z100" s="86"/>
      <c r="AA100" s="74"/>
      <c r="AB100" s="86"/>
      <c r="AC100" s="86"/>
      <c r="AD100" s="86"/>
      <c r="AE100" s="74"/>
      <c r="AF100" s="86"/>
      <c r="AG100" s="86"/>
      <c r="AH100" s="86"/>
      <c r="AI100" s="74"/>
      <c r="AJ100" s="86"/>
      <c r="AK100" s="86"/>
      <c r="AL100" s="86"/>
      <c r="AM100" s="74"/>
      <c r="AN100" s="89"/>
      <c r="AO100" s="89"/>
      <c r="AP100" s="89"/>
      <c r="AQ100" s="89"/>
      <c r="AR100" s="86"/>
      <c r="AS100" s="86"/>
      <c r="AT100" s="86"/>
      <c r="AU100" s="74"/>
      <c r="AV100" s="86"/>
      <c r="AW100" s="86"/>
      <c r="AX100" s="86"/>
      <c r="AY100" s="74"/>
      <c r="AZ100" s="86"/>
      <c r="BA100" s="86"/>
      <c r="BB100" s="86"/>
      <c r="BC100" s="74"/>
      <c r="BD100" s="86"/>
      <c r="BE100" s="86"/>
      <c r="BF100" s="86"/>
      <c r="BG100" s="74"/>
      <c r="BH100" s="74"/>
      <c r="BI100" s="86"/>
      <c r="BJ100" s="86"/>
      <c r="BK100" s="74"/>
      <c r="BL100" s="74"/>
      <c r="BM100" s="86"/>
      <c r="BN100" s="86"/>
      <c r="BO100" s="74"/>
      <c r="BP100" s="74"/>
      <c r="BQ100" s="86"/>
      <c r="BR100" s="86"/>
      <c r="BS100" s="74"/>
      <c r="BT100" s="74"/>
      <c r="BU100" s="86"/>
      <c r="BV100" s="86"/>
      <c r="BW100" s="74"/>
      <c r="BX100" s="86"/>
      <c r="BY100" s="86"/>
      <c r="BZ100" s="86"/>
      <c r="CA100" s="74"/>
      <c r="CB100" s="74"/>
      <c r="CC100" s="86"/>
      <c r="CD100" s="86"/>
      <c r="CE100" s="74"/>
      <c r="CF100" s="86"/>
      <c r="CG100" s="86"/>
      <c r="CH100" s="77"/>
      <c r="CI100" s="74"/>
      <c r="CJ100" s="86"/>
      <c r="CK100" s="86"/>
      <c r="CL100" s="86"/>
      <c r="CM100" s="74"/>
      <c r="CN100" s="86"/>
      <c r="CO100" s="86"/>
      <c r="CP100" s="86"/>
      <c r="CQ100" s="74"/>
      <c r="CR100" s="74"/>
      <c r="CS100" s="86"/>
      <c r="CT100" s="86"/>
      <c r="CU100" s="74"/>
      <c r="CV100" s="74"/>
      <c r="CW100" s="86"/>
      <c r="CX100" s="86"/>
      <c r="CY100" s="74"/>
      <c r="CZ100" s="86"/>
      <c r="DA100" s="86"/>
      <c r="DB100" s="86"/>
      <c r="DC100" s="74"/>
      <c r="DD100" s="86"/>
      <c r="DE100" s="86"/>
      <c r="DF100" s="86"/>
      <c r="DG100" s="74"/>
      <c r="DH100" s="86"/>
      <c r="DI100" s="86"/>
      <c r="DJ100" s="86"/>
      <c r="DK100" s="74"/>
      <c r="DL100" s="86"/>
      <c r="DM100" s="86"/>
      <c r="DN100" s="86"/>
      <c r="DO100" s="74"/>
      <c r="DP100" s="86"/>
      <c r="DQ100" s="86"/>
      <c r="DR100" s="86"/>
      <c r="DS100" s="74"/>
      <c r="DT100" s="86"/>
      <c r="DU100" s="86"/>
      <c r="DV100" s="86"/>
      <c r="DW100" s="74"/>
      <c r="DX100" s="86"/>
      <c r="DY100" s="86"/>
      <c r="DZ100" s="86"/>
      <c r="EA100" s="74"/>
      <c r="EB100" s="86"/>
      <c r="EC100" s="86"/>
      <c r="ED100" s="86"/>
      <c r="EE100" s="74"/>
      <c r="EF100" s="86"/>
      <c r="EG100" s="86"/>
      <c r="EH100" s="86"/>
      <c r="EI100" s="74"/>
      <c r="EJ100" s="86"/>
      <c r="EK100" s="86"/>
      <c r="EL100" s="86"/>
      <c r="EM100" s="74"/>
      <c r="EN100" s="86"/>
      <c r="EO100" s="86"/>
      <c r="EP100" s="86"/>
      <c r="EQ100" s="74"/>
      <c r="ER100" s="86"/>
      <c r="ES100" s="86"/>
      <c r="ET100" s="86"/>
      <c r="EU100" s="74"/>
      <c r="EV100" s="86"/>
      <c r="EW100" s="86"/>
      <c r="EX100" s="86"/>
      <c r="EY100" s="74"/>
      <c r="EZ100" s="89"/>
      <c r="FA100" s="89"/>
      <c r="FB100" s="89"/>
      <c r="FC100" s="89"/>
      <c r="FD100" s="89"/>
      <c r="FE100" s="89"/>
      <c r="FF100" s="89"/>
      <c r="FG100" s="89"/>
      <c r="FH100" s="89"/>
      <c r="FI100" s="89"/>
      <c r="FJ100" s="89"/>
      <c r="FK100" s="89"/>
      <c r="FL100" s="89"/>
      <c r="FM100" s="89"/>
      <c r="FN100" s="89"/>
      <c r="FO100" s="89"/>
      <c r="FP100" s="89"/>
      <c r="FQ100" s="89"/>
      <c r="FR100" s="89"/>
      <c r="FS100" s="89"/>
      <c r="FT100" s="89"/>
      <c r="FU100" s="89"/>
      <c r="FV100" s="89"/>
      <c r="FW100" s="89"/>
      <c r="FX100" s="89"/>
      <c r="FY100" s="89"/>
      <c r="FZ100" s="89"/>
      <c r="GA100" s="89"/>
      <c r="GB100" s="89"/>
      <c r="GC100" s="89"/>
      <c r="GD100" s="89"/>
      <c r="GE100" s="89"/>
      <c r="GF100" s="89"/>
      <c r="GG100" s="89"/>
      <c r="GH100" s="89"/>
      <c r="GI100" s="89"/>
      <c r="GJ100" s="89"/>
      <c r="GK100" s="89"/>
      <c r="GL100" s="89"/>
      <c r="GM100" s="89"/>
      <c r="GN100" s="89"/>
      <c r="GO100" s="89"/>
      <c r="GP100" s="89"/>
      <c r="GQ100" s="89"/>
      <c r="GR100" s="89"/>
      <c r="GS100" s="89"/>
      <c r="GT100" s="89"/>
      <c r="GU100" s="89"/>
      <c r="GV100" s="89"/>
      <c r="GW100" s="89"/>
      <c r="GX100" s="89"/>
      <c r="GY100" s="345"/>
      <c r="GZ100" s="89"/>
      <c r="HA100" s="89"/>
      <c r="HB100" s="89"/>
      <c r="HC100" s="89"/>
      <c r="HD100" s="89"/>
      <c r="HE100" s="89"/>
      <c r="HF100" s="89"/>
      <c r="HG100" s="89"/>
      <c r="HH100" s="89"/>
      <c r="HI100" s="89"/>
      <c r="HJ100" s="89"/>
      <c r="HK100" s="89"/>
      <c r="HL100" s="86"/>
      <c r="HM100" s="86"/>
      <c r="HN100" s="86"/>
      <c r="HO100" s="74"/>
      <c r="HP100" s="86"/>
      <c r="HQ100" s="86"/>
      <c r="HR100" s="86"/>
      <c r="HS100" s="74"/>
      <c r="HT100" s="89"/>
      <c r="HU100" s="89"/>
      <c r="HV100" s="89"/>
      <c r="HW100" s="89"/>
      <c r="HX100" s="86"/>
      <c r="HY100" s="77">
        <v>88.6</v>
      </c>
      <c r="HZ100" s="77">
        <v>17.194680000000002</v>
      </c>
      <c r="IA100" s="77">
        <f t="shared" si="308"/>
        <v>19.407088036117383</v>
      </c>
      <c r="IB100" s="89"/>
      <c r="IC100" s="77"/>
      <c r="ID100" s="77"/>
      <c r="IE100" s="77"/>
      <c r="IF100" s="89"/>
      <c r="IG100" s="77"/>
      <c r="IH100" s="77"/>
      <c r="II100" s="77"/>
      <c r="IJ100" s="89"/>
      <c r="IK100" s="77"/>
      <c r="IL100" s="77"/>
      <c r="IM100" s="77"/>
      <c r="IN100" s="89"/>
      <c r="IO100" s="77"/>
      <c r="IP100" s="77"/>
      <c r="IQ100" s="77"/>
      <c r="IR100" s="89"/>
      <c r="IS100" s="77"/>
      <c r="IT100" s="77"/>
      <c r="IU100" s="77"/>
      <c r="IV100" s="89"/>
      <c r="IW100" s="77"/>
      <c r="IX100" s="77"/>
      <c r="IY100" s="77"/>
      <c r="IZ100" s="89"/>
      <c r="JA100" s="77"/>
      <c r="JB100" s="77"/>
      <c r="JC100" s="77"/>
      <c r="JD100" s="89"/>
      <c r="JE100" s="77"/>
      <c r="JF100" s="77"/>
      <c r="JG100" s="77"/>
      <c r="JH100" s="89"/>
      <c r="JI100" s="77"/>
      <c r="JJ100" s="77"/>
      <c r="JK100" s="77"/>
      <c r="JL100" s="89"/>
      <c r="JM100" s="77"/>
      <c r="JN100" s="77"/>
      <c r="JO100" s="77"/>
      <c r="JP100" s="89"/>
      <c r="JQ100" s="77"/>
      <c r="JR100" s="77"/>
      <c r="JS100" s="77"/>
    </row>
    <row r="101" spans="1:279" ht="15.75" x14ac:dyDescent="0.25">
      <c r="A101" s="115" t="s">
        <v>160</v>
      </c>
      <c r="B101" s="77">
        <f t="shared" si="227"/>
        <v>5000</v>
      </c>
      <c r="C101" s="77">
        <f t="shared" si="228"/>
        <v>5000</v>
      </c>
      <c r="D101" s="77">
        <f t="shared" si="229"/>
        <v>5000</v>
      </c>
      <c r="E101" s="77">
        <f t="shared" si="230"/>
        <v>0</v>
      </c>
      <c r="F101" s="77">
        <f t="shared" si="231"/>
        <v>1292.44461</v>
      </c>
      <c r="G101" s="73">
        <f t="shared" si="226"/>
        <v>25.848892200000002</v>
      </c>
      <c r="H101" s="77"/>
      <c r="I101" s="77"/>
      <c r="J101" s="77"/>
      <c r="K101" s="77"/>
      <c r="L101" s="89"/>
      <c r="M101" s="89"/>
      <c r="N101" s="89"/>
      <c r="O101" s="89"/>
      <c r="P101" s="89"/>
      <c r="Q101" s="89"/>
      <c r="R101" s="89"/>
      <c r="S101" s="74"/>
      <c r="T101" s="86"/>
      <c r="U101" s="86"/>
      <c r="V101" s="86"/>
      <c r="W101" s="74"/>
      <c r="X101" s="86"/>
      <c r="Y101" s="86"/>
      <c r="Z101" s="86"/>
      <c r="AA101" s="74"/>
      <c r="AB101" s="86"/>
      <c r="AC101" s="86"/>
      <c r="AD101" s="86"/>
      <c r="AE101" s="74"/>
      <c r="AF101" s="86"/>
      <c r="AG101" s="86"/>
      <c r="AH101" s="86"/>
      <c r="AI101" s="74"/>
      <c r="AJ101" s="86"/>
      <c r="AK101" s="86"/>
      <c r="AL101" s="86"/>
      <c r="AM101" s="74"/>
      <c r="AN101" s="89"/>
      <c r="AO101" s="89"/>
      <c r="AP101" s="89"/>
      <c r="AQ101" s="89"/>
      <c r="AR101" s="86"/>
      <c r="AS101" s="86"/>
      <c r="AT101" s="86"/>
      <c r="AU101" s="74"/>
      <c r="AV101" s="86"/>
      <c r="AW101" s="86"/>
      <c r="AX101" s="86"/>
      <c r="AY101" s="74"/>
      <c r="AZ101" s="86"/>
      <c r="BA101" s="86"/>
      <c r="BB101" s="86"/>
      <c r="BC101" s="74"/>
      <c r="BD101" s="86"/>
      <c r="BE101" s="86"/>
      <c r="BF101" s="86"/>
      <c r="BG101" s="74"/>
      <c r="BH101" s="74"/>
      <c r="BI101" s="86"/>
      <c r="BJ101" s="86"/>
      <c r="BK101" s="74"/>
      <c r="BL101" s="74"/>
      <c r="BM101" s="86"/>
      <c r="BN101" s="86"/>
      <c r="BO101" s="74"/>
      <c r="BP101" s="74"/>
      <c r="BQ101" s="86"/>
      <c r="BR101" s="86"/>
      <c r="BS101" s="74"/>
      <c r="BT101" s="74"/>
      <c r="BU101" s="86"/>
      <c r="BV101" s="86"/>
      <c r="BW101" s="74"/>
      <c r="BX101" s="86"/>
      <c r="BY101" s="86"/>
      <c r="BZ101" s="86"/>
      <c r="CA101" s="74"/>
      <c r="CB101" s="74"/>
      <c r="CC101" s="86"/>
      <c r="CD101" s="86"/>
      <c r="CE101" s="74"/>
      <c r="CF101" s="86"/>
      <c r="CG101" s="86"/>
      <c r="CH101" s="77"/>
      <c r="CI101" s="74"/>
      <c r="CJ101" s="86"/>
      <c r="CK101" s="86"/>
      <c r="CL101" s="86"/>
      <c r="CM101" s="74"/>
      <c r="CN101" s="86"/>
      <c r="CO101" s="86"/>
      <c r="CP101" s="86"/>
      <c r="CQ101" s="74"/>
      <c r="CR101" s="74"/>
      <c r="CS101" s="86"/>
      <c r="CT101" s="86"/>
      <c r="CU101" s="74"/>
      <c r="CV101" s="74"/>
      <c r="CW101" s="86"/>
      <c r="CX101" s="86"/>
      <c r="CY101" s="74"/>
      <c r="CZ101" s="86"/>
      <c r="DA101" s="86"/>
      <c r="DB101" s="86"/>
      <c r="DC101" s="74"/>
      <c r="DD101" s="86"/>
      <c r="DE101" s="86"/>
      <c r="DF101" s="86"/>
      <c r="DG101" s="74"/>
      <c r="DH101" s="77">
        <v>5000</v>
      </c>
      <c r="DI101" s="77">
        <v>5000</v>
      </c>
      <c r="DJ101" s="77">
        <v>1292.44461</v>
      </c>
      <c r="DK101" s="74">
        <f t="shared" si="261"/>
        <v>25.848892200000002</v>
      </c>
      <c r="DL101" s="86"/>
      <c r="DM101" s="86"/>
      <c r="DN101" s="86"/>
      <c r="DO101" s="74"/>
      <c r="DP101" s="86"/>
      <c r="DQ101" s="86"/>
      <c r="DR101" s="86"/>
      <c r="DS101" s="74"/>
      <c r="DT101" s="86"/>
      <c r="DU101" s="86"/>
      <c r="DV101" s="86"/>
      <c r="DW101" s="74"/>
      <c r="DX101" s="86"/>
      <c r="DY101" s="86"/>
      <c r="DZ101" s="86"/>
      <c r="EA101" s="74"/>
      <c r="EB101" s="86"/>
      <c r="EC101" s="86"/>
      <c r="ED101" s="86"/>
      <c r="EE101" s="74"/>
      <c r="EF101" s="86"/>
      <c r="EG101" s="86"/>
      <c r="EH101" s="86"/>
      <c r="EI101" s="74"/>
      <c r="EJ101" s="86"/>
      <c r="EK101" s="86"/>
      <c r="EL101" s="86"/>
      <c r="EM101" s="74"/>
      <c r="EN101" s="86"/>
      <c r="EO101" s="86"/>
      <c r="EP101" s="86"/>
      <c r="EQ101" s="74"/>
      <c r="ER101" s="86"/>
      <c r="ES101" s="86"/>
      <c r="ET101" s="86"/>
      <c r="EU101" s="74"/>
      <c r="EV101" s="86"/>
      <c r="EW101" s="86"/>
      <c r="EX101" s="86"/>
      <c r="EY101" s="74"/>
      <c r="EZ101" s="89"/>
      <c r="FA101" s="89"/>
      <c r="FB101" s="89"/>
      <c r="FC101" s="89"/>
      <c r="FD101" s="89"/>
      <c r="FE101" s="89"/>
      <c r="FF101" s="89"/>
      <c r="FG101" s="89"/>
      <c r="FH101" s="89"/>
      <c r="FI101" s="89"/>
      <c r="FJ101" s="89"/>
      <c r="FK101" s="89"/>
      <c r="FL101" s="89"/>
      <c r="FM101" s="89"/>
      <c r="FN101" s="89"/>
      <c r="FO101" s="89"/>
      <c r="FP101" s="89"/>
      <c r="FQ101" s="89"/>
      <c r="FR101" s="89"/>
      <c r="FS101" s="89"/>
      <c r="FT101" s="89"/>
      <c r="FU101" s="89"/>
      <c r="FV101" s="89"/>
      <c r="FW101" s="89"/>
      <c r="FX101" s="89"/>
      <c r="FY101" s="89"/>
      <c r="FZ101" s="89"/>
      <c r="GA101" s="89"/>
      <c r="GB101" s="89"/>
      <c r="GC101" s="89"/>
      <c r="GD101" s="89"/>
      <c r="GE101" s="89"/>
      <c r="GF101" s="89"/>
      <c r="GG101" s="89"/>
      <c r="GH101" s="89"/>
      <c r="GI101" s="89"/>
      <c r="GJ101" s="89"/>
      <c r="GK101" s="89"/>
      <c r="GL101" s="89"/>
      <c r="GM101" s="89"/>
      <c r="GN101" s="89"/>
      <c r="GO101" s="89"/>
      <c r="GP101" s="89"/>
      <c r="GQ101" s="89"/>
      <c r="GR101" s="89"/>
      <c r="GS101" s="89"/>
      <c r="GT101" s="89"/>
      <c r="GU101" s="89"/>
      <c r="GV101" s="89"/>
      <c r="GW101" s="89"/>
      <c r="GX101" s="89"/>
      <c r="GY101" s="345"/>
      <c r="GZ101" s="89"/>
      <c r="HA101" s="89"/>
      <c r="HB101" s="89"/>
      <c r="HC101" s="89"/>
      <c r="HD101" s="89"/>
      <c r="HE101" s="89"/>
      <c r="HF101" s="89"/>
      <c r="HG101" s="89"/>
      <c r="HH101" s="89"/>
      <c r="HI101" s="89"/>
      <c r="HJ101" s="89"/>
      <c r="HK101" s="89"/>
      <c r="HL101" s="86"/>
      <c r="HM101" s="86"/>
      <c r="HN101" s="86"/>
      <c r="HO101" s="74"/>
      <c r="HP101" s="86"/>
      <c r="HQ101" s="86"/>
      <c r="HR101" s="86"/>
      <c r="HS101" s="74"/>
      <c r="HT101" s="89"/>
      <c r="HU101" s="89"/>
      <c r="HV101" s="89"/>
      <c r="HW101" s="89"/>
      <c r="HX101" s="86"/>
      <c r="HY101" s="86"/>
      <c r="HZ101" s="86"/>
      <c r="IA101" s="77"/>
      <c r="IB101" s="89"/>
      <c r="IC101" s="89"/>
      <c r="ID101" s="89"/>
      <c r="IE101" s="77"/>
      <c r="IF101" s="89"/>
      <c r="IG101" s="89"/>
      <c r="IH101" s="89"/>
      <c r="II101" s="77"/>
      <c r="IJ101" s="89"/>
      <c r="IK101" s="89"/>
      <c r="IL101" s="89"/>
      <c r="IM101" s="77"/>
      <c r="IN101" s="89"/>
      <c r="IO101" s="89"/>
      <c r="IP101" s="89"/>
      <c r="IQ101" s="77"/>
      <c r="IR101" s="89"/>
      <c r="IS101" s="89"/>
      <c r="IT101" s="89"/>
      <c r="IU101" s="77"/>
      <c r="IV101" s="89"/>
      <c r="IW101" s="89"/>
      <c r="IX101" s="89"/>
      <c r="IY101" s="77"/>
      <c r="IZ101" s="89"/>
      <c r="JA101" s="89"/>
      <c r="JB101" s="89"/>
      <c r="JC101" s="77"/>
      <c r="JD101" s="89"/>
      <c r="JE101" s="89"/>
      <c r="JF101" s="89"/>
      <c r="JG101" s="77"/>
      <c r="JH101" s="89"/>
      <c r="JI101" s="89"/>
      <c r="JJ101" s="89"/>
      <c r="JK101" s="77"/>
      <c r="JL101" s="89"/>
      <c r="JM101" s="89"/>
      <c r="JN101" s="89"/>
      <c r="JO101" s="77"/>
      <c r="JP101" s="89"/>
      <c r="JQ101" s="89"/>
      <c r="JR101" s="89"/>
      <c r="JS101" s="77"/>
    </row>
    <row r="102" spans="1:279" s="5" customFormat="1" ht="31.5" x14ac:dyDescent="0.25">
      <c r="A102" s="114" t="s">
        <v>165</v>
      </c>
      <c r="B102" s="76">
        <f t="shared" si="227"/>
        <v>36608.199999999997</v>
      </c>
      <c r="C102" s="76">
        <f t="shared" si="228"/>
        <v>52408.299999999996</v>
      </c>
      <c r="D102" s="76">
        <f t="shared" si="229"/>
        <v>52408.299999999996</v>
      </c>
      <c r="E102" s="76">
        <f t="shared" si="230"/>
        <v>0</v>
      </c>
      <c r="F102" s="76">
        <f t="shared" si="231"/>
        <v>5493.2538400000003</v>
      </c>
      <c r="G102" s="72">
        <f t="shared" si="226"/>
        <v>10.481648593829606</v>
      </c>
      <c r="H102" s="76">
        <f>H103+H105</f>
        <v>0</v>
      </c>
      <c r="I102" s="76">
        <f>I103+I105</f>
        <v>0</v>
      </c>
      <c r="J102" s="76">
        <f>J103+J105</f>
        <v>0</v>
      </c>
      <c r="K102" s="76">
        <f>K103+K105</f>
        <v>0</v>
      </c>
      <c r="L102" s="76">
        <f t="shared" ref="L102" si="312">L103+L105</f>
        <v>777</v>
      </c>
      <c r="M102" s="76">
        <f t="shared" ref="M102:N102" si="313">M103+M105</f>
        <v>777</v>
      </c>
      <c r="N102" s="76">
        <f t="shared" si="313"/>
        <v>0</v>
      </c>
      <c r="O102" s="71">
        <f>N102/M102*100</f>
        <v>0</v>
      </c>
      <c r="P102" s="76">
        <f>P103+P105</f>
        <v>315</v>
      </c>
      <c r="Q102" s="76">
        <f>Q103+Q105</f>
        <v>315</v>
      </c>
      <c r="R102" s="76">
        <f>R103+R105</f>
        <v>37.14584</v>
      </c>
      <c r="S102" s="71">
        <f>R102/Q102*100</f>
        <v>11.792330158730159</v>
      </c>
      <c r="T102" s="76">
        <f>T103+T105</f>
        <v>1581</v>
      </c>
      <c r="U102" s="76">
        <f>U103+U105</f>
        <v>1581</v>
      </c>
      <c r="V102" s="76">
        <f>V103+V105</f>
        <v>163.95564000000002</v>
      </c>
      <c r="W102" s="71">
        <f>V102/U102*100</f>
        <v>10.370375711574955</v>
      </c>
      <c r="X102" s="76">
        <f>X103+X105</f>
        <v>696</v>
      </c>
      <c r="Y102" s="76">
        <f>Y103+Y105</f>
        <v>696</v>
      </c>
      <c r="Z102" s="76">
        <f>Z103+Z105</f>
        <v>12.956280000000001</v>
      </c>
      <c r="AA102" s="71">
        <f>Z102/Y102*100</f>
        <v>1.8615344827586211</v>
      </c>
      <c r="AB102" s="76">
        <f>AB103+AB105</f>
        <v>0</v>
      </c>
      <c r="AC102" s="76">
        <f>AC103+AC105</f>
        <v>0</v>
      </c>
      <c r="AD102" s="76">
        <f>AD103+AD105</f>
        <v>0</v>
      </c>
      <c r="AE102" s="71"/>
      <c r="AF102" s="76">
        <f>AF103+AF105</f>
        <v>18225.5</v>
      </c>
      <c r="AG102" s="76">
        <f>AG103+AG105</f>
        <v>18225.5</v>
      </c>
      <c r="AH102" s="76">
        <f>AH103+AH105</f>
        <v>2851.7557900000002</v>
      </c>
      <c r="AI102" s="71">
        <f>AH102/AG102*100</f>
        <v>15.647064771885546</v>
      </c>
      <c r="AJ102" s="76">
        <f>AJ103+AJ105</f>
        <v>640</v>
      </c>
      <c r="AK102" s="76">
        <f>AK103+AK105</f>
        <v>640</v>
      </c>
      <c r="AL102" s="76">
        <f>AL103+AL105</f>
        <v>0</v>
      </c>
      <c r="AM102" s="71">
        <f>AL102/AK102*100</f>
        <v>0</v>
      </c>
      <c r="AN102" s="76">
        <f t="shared" ref="AN102" si="314">AN103+AN105</f>
        <v>0</v>
      </c>
      <c r="AO102" s="76">
        <f t="shared" ref="AO102:AQ102" si="315">AO103+AO105</f>
        <v>0</v>
      </c>
      <c r="AP102" s="76">
        <f t="shared" si="315"/>
        <v>0</v>
      </c>
      <c r="AQ102" s="76">
        <f t="shared" si="315"/>
        <v>0</v>
      </c>
      <c r="AR102" s="76">
        <f>AR103+AR105</f>
        <v>500</v>
      </c>
      <c r="AS102" s="76">
        <f>AS103+AS105</f>
        <v>500</v>
      </c>
      <c r="AT102" s="76">
        <f>AT103+AT105</f>
        <v>0</v>
      </c>
      <c r="AU102" s="71">
        <f>AT102/AS102*100</f>
        <v>0</v>
      </c>
      <c r="AV102" s="76"/>
      <c r="AW102" s="76">
        <f>AW103+AW105</f>
        <v>0</v>
      </c>
      <c r="AX102" s="76">
        <f>AX103+AX105</f>
        <v>0</v>
      </c>
      <c r="AY102" s="71"/>
      <c r="AZ102" s="76"/>
      <c r="BA102" s="76"/>
      <c r="BB102" s="76"/>
      <c r="BC102" s="71"/>
      <c r="BD102" s="76">
        <f>BD103+BD105</f>
        <v>1800.6</v>
      </c>
      <c r="BE102" s="76">
        <f>BE103+BE105</f>
        <v>1800.6</v>
      </c>
      <c r="BF102" s="76">
        <f>BF103+BF105</f>
        <v>521.47334000000001</v>
      </c>
      <c r="BG102" s="71">
        <f>BF102/BE102*100</f>
        <v>28.961087415306007</v>
      </c>
      <c r="BH102" s="71"/>
      <c r="BI102" s="76">
        <f>BI103+BI105</f>
        <v>0</v>
      </c>
      <c r="BJ102" s="76">
        <f>BJ103+BJ105</f>
        <v>0</v>
      </c>
      <c r="BK102" s="71"/>
      <c r="BL102" s="71"/>
      <c r="BM102" s="76">
        <f>BM103+BM105</f>
        <v>0</v>
      </c>
      <c r="BN102" s="76">
        <f>BN103+BN105</f>
        <v>0</v>
      </c>
      <c r="BO102" s="71"/>
      <c r="BP102" s="71"/>
      <c r="BQ102" s="76">
        <f>BQ103+BQ105</f>
        <v>0</v>
      </c>
      <c r="BR102" s="76">
        <f>BR103+BR105</f>
        <v>0</v>
      </c>
      <c r="BS102" s="71"/>
      <c r="BT102" s="71"/>
      <c r="BU102" s="76">
        <f>BU103+BU105</f>
        <v>0</v>
      </c>
      <c r="BV102" s="76">
        <f>BV103+BV105</f>
        <v>0</v>
      </c>
      <c r="BW102" s="71"/>
      <c r="BX102" s="76">
        <f>BX103+BX105</f>
        <v>634.4</v>
      </c>
      <c r="BY102" s="76">
        <f>BY103+BY105</f>
        <v>634.4</v>
      </c>
      <c r="BZ102" s="76">
        <f>BZ103+BZ105</f>
        <v>129.50925999999998</v>
      </c>
      <c r="CA102" s="71">
        <f>BZ102/BY102*100</f>
        <v>20.414448297604036</v>
      </c>
      <c r="CB102" s="71"/>
      <c r="CC102" s="76"/>
      <c r="CD102" s="76"/>
      <c r="CE102" s="71"/>
      <c r="CF102" s="76">
        <f>CF103+CF105</f>
        <v>500</v>
      </c>
      <c r="CG102" s="76">
        <f>CG103+CG105</f>
        <v>250</v>
      </c>
      <c r="CH102" s="76">
        <f>CH103+CH105</f>
        <v>0</v>
      </c>
      <c r="CI102" s="71">
        <f t="shared" si="60"/>
        <v>0</v>
      </c>
      <c r="CJ102" s="76">
        <f>CJ103+CJ105</f>
        <v>0</v>
      </c>
      <c r="CK102" s="76">
        <f>CK103+CK105</f>
        <v>0</v>
      </c>
      <c r="CL102" s="76">
        <f>CL103+CL105</f>
        <v>0</v>
      </c>
      <c r="CM102" s="71"/>
      <c r="CN102" s="76">
        <f>CN103+CN105</f>
        <v>0</v>
      </c>
      <c r="CO102" s="76">
        <f>CO103+CO105</f>
        <v>0</v>
      </c>
      <c r="CP102" s="76">
        <f>CP103+CP105</f>
        <v>0</v>
      </c>
      <c r="CQ102" s="71"/>
      <c r="CR102" s="71"/>
      <c r="CS102" s="76">
        <f>CS103+CS105</f>
        <v>0</v>
      </c>
      <c r="CT102" s="76">
        <f>CT103+CT105</f>
        <v>0</v>
      </c>
      <c r="CU102" s="71"/>
      <c r="CV102" s="71"/>
      <c r="CW102" s="76">
        <f>CW103+CW105</f>
        <v>0</v>
      </c>
      <c r="CX102" s="76">
        <f>CX103+CX105</f>
        <v>0</v>
      </c>
      <c r="CY102" s="71"/>
      <c r="CZ102" s="76">
        <f>CZ103+CZ105</f>
        <v>1000</v>
      </c>
      <c r="DA102" s="76">
        <f>DA103+DA105</f>
        <v>1000</v>
      </c>
      <c r="DB102" s="76">
        <f>DB103+DB105</f>
        <v>0</v>
      </c>
      <c r="DC102" s="71">
        <f>DB102/DA102*100</f>
        <v>0</v>
      </c>
      <c r="DD102" s="76">
        <f>DD103+DD105</f>
        <v>2665</v>
      </c>
      <c r="DE102" s="76">
        <f>DE103+DE105</f>
        <v>0</v>
      </c>
      <c r="DF102" s="76">
        <f>DF103+DF105</f>
        <v>0</v>
      </c>
      <c r="DG102" s="71"/>
      <c r="DH102" s="76">
        <f>DH103+DH105</f>
        <v>5000</v>
      </c>
      <c r="DI102" s="76">
        <f>DI103+DI105</f>
        <v>5000</v>
      </c>
      <c r="DJ102" s="76">
        <f>DJ103+DJ105</f>
        <v>0</v>
      </c>
      <c r="DK102" s="71">
        <f t="shared" ref="DK102" si="316">DJ102/DI102*100</f>
        <v>0</v>
      </c>
      <c r="DL102" s="76"/>
      <c r="DM102" s="76">
        <f>DM103+DM105</f>
        <v>0</v>
      </c>
      <c r="DN102" s="76">
        <f>DN103+DN105</f>
        <v>0</v>
      </c>
      <c r="DO102" s="71"/>
      <c r="DP102" s="76"/>
      <c r="DQ102" s="76">
        <f>DQ103+DQ105</f>
        <v>0</v>
      </c>
      <c r="DR102" s="76">
        <f>DR103+DR105</f>
        <v>0</v>
      </c>
      <c r="DS102" s="71"/>
      <c r="DT102" s="76"/>
      <c r="DU102" s="76">
        <f>DU103+DU105</f>
        <v>0</v>
      </c>
      <c r="DV102" s="76">
        <f>DV103+DV105</f>
        <v>0</v>
      </c>
      <c r="DW102" s="71"/>
      <c r="DX102" s="76">
        <f>DX103+DX105</f>
        <v>742.1</v>
      </c>
      <c r="DY102" s="76">
        <f>DY103+DY105</f>
        <v>742.1</v>
      </c>
      <c r="DZ102" s="76">
        <f>DZ103+DZ105</f>
        <v>119.70563</v>
      </c>
      <c r="EA102" s="71">
        <f t="shared" ref="EA102:EA103" si="317">DZ102/DY102*100</f>
        <v>16.130660288370837</v>
      </c>
      <c r="EB102" s="76"/>
      <c r="EC102" s="76"/>
      <c r="ED102" s="76"/>
      <c r="EE102" s="71"/>
      <c r="EF102" s="76"/>
      <c r="EG102" s="76">
        <f>EG103+EG105</f>
        <v>0</v>
      </c>
      <c r="EH102" s="76">
        <f>EH103+EH105</f>
        <v>0</v>
      </c>
      <c r="EI102" s="71"/>
      <c r="EJ102" s="76"/>
      <c r="EK102" s="76">
        <f>EK103+EK105</f>
        <v>0</v>
      </c>
      <c r="EL102" s="76">
        <f>EL103+EL105</f>
        <v>0</v>
      </c>
      <c r="EM102" s="71"/>
      <c r="EN102" s="76"/>
      <c r="EO102" s="76">
        <f>EO103+EO105</f>
        <v>0</v>
      </c>
      <c r="EP102" s="76">
        <f>EP103+EP105</f>
        <v>0</v>
      </c>
      <c r="EQ102" s="71"/>
      <c r="ER102" s="76">
        <f>ER103+ER105</f>
        <v>1328</v>
      </c>
      <c r="ES102" s="76">
        <f>ES103+ES105</f>
        <v>1328</v>
      </c>
      <c r="ET102" s="76">
        <f>ET103+ET105</f>
        <v>332.00099999999998</v>
      </c>
      <c r="EU102" s="71">
        <f t="shared" si="125"/>
        <v>25.000075301204816</v>
      </c>
      <c r="EV102" s="76">
        <f>EV103+EV105</f>
        <v>73.099999999999994</v>
      </c>
      <c r="EW102" s="76">
        <f>EW103+EW105</f>
        <v>73.099999999999994</v>
      </c>
      <c r="EX102" s="76">
        <f>EX103+EX105</f>
        <v>0</v>
      </c>
      <c r="EY102" s="71">
        <f>EX102/EW102*100</f>
        <v>0</v>
      </c>
      <c r="EZ102" s="76"/>
      <c r="FA102" s="76">
        <f t="shared" ref="FA102:FB102" si="318">FA103+FA105</f>
        <v>0</v>
      </c>
      <c r="FB102" s="76">
        <f t="shared" si="318"/>
        <v>0</v>
      </c>
      <c r="FC102" s="71"/>
      <c r="FD102" s="76"/>
      <c r="FE102" s="76">
        <f t="shared" ref="FE102:FF102" si="319">FE103+FE105</f>
        <v>0</v>
      </c>
      <c r="FF102" s="76">
        <f t="shared" si="319"/>
        <v>0</v>
      </c>
      <c r="FG102" s="71"/>
      <c r="FH102" s="76"/>
      <c r="FI102" s="76">
        <f t="shared" ref="FI102:FJ102" si="320">FI103+FI105</f>
        <v>0</v>
      </c>
      <c r="FJ102" s="76">
        <f t="shared" si="320"/>
        <v>0</v>
      </c>
      <c r="FK102" s="71"/>
      <c r="FL102" s="76"/>
      <c r="FM102" s="76">
        <f t="shared" ref="FM102:FN102" si="321">FM103+FM105</f>
        <v>0</v>
      </c>
      <c r="FN102" s="76">
        <f t="shared" si="321"/>
        <v>0</v>
      </c>
      <c r="FO102" s="71"/>
      <c r="FP102" s="76">
        <f t="shared" ref="FP102" si="322">FP103+FP105</f>
        <v>130.5</v>
      </c>
      <c r="FQ102" s="76">
        <f t="shared" ref="FQ102:FR102" si="323">FQ103+FQ105</f>
        <v>130.5</v>
      </c>
      <c r="FR102" s="76">
        <f t="shared" si="323"/>
        <v>0</v>
      </c>
      <c r="FS102" s="71"/>
      <c r="FT102" s="76"/>
      <c r="FU102" s="76">
        <f t="shared" ref="FU102:FV102" si="324">FU103+FU105</f>
        <v>0</v>
      </c>
      <c r="FV102" s="76">
        <f t="shared" si="324"/>
        <v>0</v>
      </c>
      <c r="FW102" s="71"/>
      <c r="FX102" s="76"/>
      <c r="FY102" s="76">
        <f t="shared" ref="FY102:FZ102" si="325">FY103+FY105</f>
        <v>0</v>
      </c>
      <c r="FZ102" s="76">
        <f t="shared" si="325"/>
        <v>0</v>
      </c>
      <c r="GA102" s="71"/>
      <c r="GB102" s="76"/>
      <c r="GC102" s="76">
        <f t="shared" ref="GC102:GD102" si="326">GC103+GC105</f>
        <v>0</v>
      </c>
      <c r="GD102" s="76">
        <f t="shared" si="326"/>
        <v>0</v>
      </c>
      <c r="GE102" s="71"/>
      <c r="GF102" s="76"/>
      <c r="GG102" s="76">
        <f t="shared" ref="GG102:GH102" si="327">GG103+GG105</f>
        <v>0</v>
      </c>
      <c r="GH102" s="76">
        <f t="shared" si="327"/>
        <v>0</v>
      </c>
      <c r="GI102" s="71"/>
      <c r="GJ102" s="76"/>
      <c r="GK102" s="76">
        <f t="shared" ref="GK102:GL102" si="328">GK103+GK105</f>
        <v>0</v>
      </c>
      <c r="GL102" s="76">
        <f t="shared" si="328"/>
        <v>0</v>
      </c>
      <c r="GM102" s="71"/>
      <c r="GN102" s="76"/>
      <c r="GO102" s="76">
        <f t="shared" ref="GO102:GP102" si="329">GO103+GO105</f>
        <v>0</v>
      </c>
      <c r="GP102" s="76">
        <f t="shared" si="329"/>
        <v>0</v>
      </c>
      <c r="GQ102" s="71"/>
      <c r="GR102" s="76"/>
      <c r="GS102" s="76">
        <f t="shared" ref="GS102:GT102" si="330">GS103+GS105</f>
        <v>0</v>
      </c>
      <c r="GT102" s="76">
        <f t="shared" si="330"/>
        <v>0</v>
      </c>
      <c r="GU102" s="71"/>
      <c r="GV102" s="76"/>
      <c r="GW102" s="76">
        <f t="shared" ref="GW102:GX102" si="331">GW103+GW105</f>
        <v>0</v>
      </c>
      <c r="GX102" s="76">
        <f t="shared" si="331"/>
        <v>0</v>
      </c>
      <c r="GY102" s="344"/>
      <c r="GZ102" s="76"/>
      <c r="HA102" s="76">
        <f t="shared" ref="HA102:HB102" si="332">HA103+HA105</f>
        <v>0</v>
      </c>
      <c r="HB102" s="76">
        <f t="shared" si="332"/>
        <v>0</v>
      </c>
      <c r="HC102" s="71"/>
      <c r="HD102" s="76"/>
      <c r="HE102" s="76">
        <f t="shared" ref="HE102:HF102" si="333">HE103+HE105</f>
        <v>0</v>
      </c>
      <c r="HF102" s="76">
        <f t="shared" si="333"/>
        <v>0</v>
      </c>
      <c r="HG102" s="71"/>
      <c r="HH102" s="76"/>
      <c r="HI102" s="76">
        <f t="shared" ref="HI102:HJ102" si="334">HI103+HI105</f>
        <v>0</v>
      </c>
      <c r="HJ102" s="76">
        <f t="shared" si="334"/>
        <v>0</v>
      </c>
      <c r="HK102" s="71"/>
      <c r="HL102" s="76"/>
      <c r="HM102" s="76"/>
      <c r="HN102" s="76"/>
      <c r="HO102" s="71"/>
      <c r="HP102" s="76"/>
      <c r="HQ102" s="76"/>
      <c r="HR102" s="76"/>
      <c r="HS102" s="71"/>
      <c r="HT102" s="76"/>
      <c r="HU102" s="76"/>
      <c r="HV102" s="76"/>
      <c r="HW102" s="71"/>
      <c r="HX102" s="76"/>
      <c r="HY102" s="76">
        <f>SUM(HY103:HY110)</f>
        <v>310.2</v>
      </c>
      <c r="HZ102" s="76">
        <f>SUM(HZ103:HZ110)</f>
        <v>77.549989999999994</v>
      </c>
      <c r="IA102" s="76">
        <f t="shared" si="308"/>
        <v>24.99999677627337</v>
      </c>
      <c r="IB102" s="76"/>
      <c r="IC102" s="76">
        <f>SUM(IC103:IC110)</f>
        <v>15949.1</v>
      </c>
      <c r="ID102" s="76">
        <f>SUM(ID103:ID110)</f>
        <v>1247.2010700000001</v>
      </c>
      <c r="IE102" s="76">
        <f t="shared" ref="IE102" si="335">ID102/IC102*100</f>
        <v>7.8198836924967559</v>
      </c>
      <c r="IF102" s="76"/>
      <c r="IG102" s="76"/>
      <c r="IH102" s="76"/>
      <c r="II102" s="76"/>
      <c r="IJ102" s="76"/>
      <c r="IK102" s="76"/>
      <c r="IL102" s="76"/>
      <c r="IM102" s="76"/>
      <c r="IN102" s="76"/>
      <c r="IO102" s="76"/>
      <c r="IP102" s="76"/>
      <c r="IQ102" s="76"/>
      <c r="IR102" s="76"/>
      <c r="IS102" s="76"/>
      <c r="IT102" s="76"/>
      <c r="IU102" s="76"/>
      <c r="IV102" s="76"/>
      <c r="IW102" s="76"/>
      <c r="IX102" s="76"/>
      <c r="IY102" s="76"/>
      <c r="IZ102" s="76"/>
      <c r="JA102" s="76">
        <f>SUM(JA103:JA110)</f>
        <v>2455.8000000000002</v>
      </c>
      <c r="JB102" s="76">
        <f>SUM(JB103:JB110)</f>
        <v>0</v>
      </c>
      <c r="JC102" s="76">
        <f t="shared" ref="JC102:JC103" si="336">JB102/JA102*100</f>
        <v>0</v>
      </c>
      <c r="JD102" s="76"/>
      <c r="JE102" s="76"/>
      <c r="JF102" s="76"/>
      <c r="JG102" s="76"/>
      <c r="JH102" s="76"/>
      <c r="JI102" s="76">
        <f>SUM(JI103:JI110)</f>
        <v>0</v>
      </c>
      <c r="JJ102" s="76">
        <f>SUM(JJ103:JJ110)</f>
        <v>0</v>
      </c>
      <c r="JK102" s="76"/>
      <c r="JL102" s="76"/>
      <c r="JM102" s="76">
        <f>SUM(JM103:JM110)</f>
        <v>0</v>
      </c>
      <c r="JN102" s="76">
        <f>SUM(JN103:JN110)</f>
        <v>0</v>
      </c>
      <c r="JO102" s="76"/>
      <c r="JP102" s="76"/>
      <c r="JQ102" s="76"/>
      <c r="JR102" s="76"/>
      <c r="JS102" s="76"/>
    </row>
    <row r="103" spans="1:279" ht="33" customHeight="1" x14ac:dyDescent="0.25">
      <c r="A103" s="115" t="s">
        <v>164</v>
      </c>
      <c r="B103" s="77">
        <f t="shared" si="227"/>
        <v>31608.199999999997</v>
      </c>
      <c r="C103" s="77">
        <f t="shared" si="228"/>
        <v>47098.1</v>
      </c>
      <c r="D103" s="77">
        <f t="shared" si="229"/>
        <v>47098.1</v>
      </c>
      <c r="E103" s="77">
        <f t="shared" si="230"/>
        <v>0</v>
      </c>
      <c r="F103" s="77">
        <f t="shared" si="231"/>
        <v>5415.7038499999999</v>
      </c>
      <c r="G103" s="73">
        <f t="shared" si="226"/>
        <v>11.498773517403038</v>
      </c>
      <c r="H103" s="73"/>
      <c r="I103" s="73"/>
      <c r="J103" s="73"/>
      <c r="K103" s="73"/>
      <c r="L103" s="73">
        <v>777</v>
      </c>
      <c r="M103" s="73">
        <v>777</v>
      </c>
      <c r="N103" s="73">
        <v>0</v>
      </c>
      <c r="O103" s="74">
        <f>N103/M103*100</f>
        <v>0</v>
      </c>
      <c r="P103" s="301">
        <v>315</v>
      </c>
      <c r="Q103" s="273">
        <v>315</v>
      </c>
      <c r="R103" s="301">
        <v>37.14584</v>
      </c>
      <c r="S103" s="74">
        <f>R103/Q103*100</f>
        <v>11.792330158730159</v>
      </c>
      <c r="T103" s="340">
        <v>1581</v>
      </c>
      <c r="U103" s="313">
        <v>1581</v>
      </c>
      <c r="V103" s="313">
        <v>163.95564000000002</v>
      </c>
      <c r="W103" s="74">
        <f>V103/U103*100</f>
        <v>10.370375711574955</v>
      </c>
      <c r="X103" s="341">
        <v>696</v>
      </c>
      <c r="Y103" s="341">
        <v>696</v>
      </c>
      <c r="Z103" s="341">
        <v>12.956280000000001</v>
      </c>
      <c r="AA103" s="74">
        <f>Z103/Y103*100</f>
        <v>1.8615344827586211</v>
      </c>
      <c r="AB103" s="341"/>
      <c r="AC103" s="341"/>
      <c r="AD103" s="341"/>
      <c r="AE103" s="74"/>
      <c r="AF103" s="341">
        <v>18225.5</v>
      </c>
      <c r="AG103" s="341">
        <v>18225.5</v>
      </c>
      <c r="AH103" s="341">
        <v>2851.7557900000002</v>
      </c>
      <c r="AI103" s="74">
        <f>AH103/AG103*100</f>
        <v>15.647064771885546</v>
      </c>
      <c r="AJ103" s="341">
        <v>640</v>
      </c>
      <c r="AK103" s="341">
        <v>640</v>
      </c>
      <c r="AL103" s="341">
        <v>0</v>
      </c>
      <c r="AM103" s="74">
        <f>AL103/AK103*100</f>
        <v>0</v>
      </c>
      <c r="AN103" s="73"/>
      <c r="AO103" s="73"/>
      <c r="AP103" s="73"/>
      <c r="AQ103" s="74"/>
      <c r="AR103" s="341">
        <v>500</v>
      </c>
      <c r="AS103" s="341">
        <v>500</v>
      </c>
      <c r="AT103" s="341">
        <v>0</v>
      </c>
      <c r="AU103" s="74">
        <f>AT103/AS103*100</f>
        <v>0</v>
      </c>
      <c r="AV103" s="341"/>
      <c r="AW103" s="341"/>
      <c r="AX103" s="341"/>
      <c r="AY103" s="74"/>
      <c r="AZ103" s="341"/>
      <c r="BA103" s="341"/>
      <c r="BB103" s="341"/>
      <c r="BC103" s="74"/>
      <c r="BD103" s="341">
        <v>1800.6</v>
      </c>
      <c r="BE103" s="341">
        <v>1800.6</v>
      </c>
      <c r="BF103" s="341">
        <v>521.47334000000001</v>
      </c>
      <c r="BG103" s="74">
        <f>BF103/BE103*100</f>
        <v>28.961087415306007</v>
      </c>
      <c r="BH103" s="74"/>
      <c r="BI103" s="341"/>
      <c r="BJ103" s="341"/>
      <c r="BK103" s="74"/>
      <c r="BL103" s="74"/>
      <c r="BM103" s="341"/>
      <c r="BN103" s="341"/>
      <c r="BO103" s="74"/>
      <c r="BP103" s="74"/>
      <c r="BQ103" s="341"/>
      <c r="BR103" s="341"/>
      <c r="BS103" s="74"/>
      <c r="BT103" s="74"/>
      <c r="BU103" s="341"/>
      <c r="BV103" s="341"/>
      <c r="BW103" s="74"/>
      <c r="BX103" s="341">
        <v>634.4</v>
      </c>
      <c r="BY103" s="341">
        <v>634.4</v>
      </c>
      <c r="BZ103" s="341">
        <v>129.50925999999998</v>
      </c>
      <c r="CA103" s="74">
        <f>BZ103/BY103*100</f>
        <v>20.414448297604036</v>
      </c>
      <c r="CB103" s="74"/>
      <c r="CC103" s="341"/>
      <c r="CD103" s="341"/>
      <c r="CE103" s="74"/>
      <c r="CF103" s="341">
        <v>500</v>
      </c>
      <c r="CG103" s="341">
        <v>250</v>
      </c>
      <c r="CH103" s="341">
        <v>0</v>
      </c>
      <c r="CI103" s="74">
        <f>CH103/CG103*100</f>
        <v>0</v>
      </c>
      <c r="CJ103" s="341"/>
      <c r="CK103" s="341"/>
      <c r="CL103" s="341"/>
      <c r="CM103" s="74"/>
      <c r="CN103" s="341"/>
      <c r="CO103" s="341"/>
      <c r="CP103" s="341">
        <v>0</v>
      </c>
      <c r="CQ103" s="74"/>
      <c r="CR103" s="74"/>
      <c r="CS103" s="341"/>
      <c r="CT103" s="341"/>
      <c r="CU103" s="74"/>
      <c r="CV103" s="74"/>
      <c r="CW103" s="341"/>
      <c r="CX103" s="341"/>
      <c r="CY103" s="74"/>
      <c r="CZ103" s="341">
        <v>1000</v>
      </c>
      <c r="DA103" s="341">
        <v>1000</v>
      </c>
      <c r="DB103" s="341">
        <v>0</v>
      </c>
      <c r="DC103" s="74">
        <f>DB103/DA103*100</f>
        <v>0</v>
      </c>
      <c r="DD103" s="341">
        <v>2665</v>
      </c>
      <c r="DE103" s="341"/>
      <c r="DF103" s="341"/>
      <c r="DG103" s="74"/>
      <c r="DH103" s="341"/>
      <c r="DI103" s="341"/>
      <c r="DJ103" s="341"/>
      <c r="DK103" s="74"/>
      <c r="DL103" s="341"/>
      <c r="DM103" s="341"/>
      <c r="DN103" s="341"/>
      <c r="DO103" s="74"/>
      <c r="DP103" s="341"/>
      <c r="DQ103" s="341"/>
      <c r="DR103" s="341"/>
      <c r="DS103" s="74"/>
      <c r="DT103" s="341"/>
      <c r="DU103" s="341"/>
      <c r="DV103" s="341"/>
      <c r="DW103" s="74"/>
      <c r="DX103" s="341">
        <v>742.1</v>
      </c>
      <c r="DY103" s="341">
        <v>742.1</v>
      </c>
      <c r="DZ103" s="341">
        <v>119.70563</v>
      </c>
      <c r="EA103" s="74">
        <f t="shared" si="317"/>
        <v>16.130660288370837</v>
      </c>
      <c r="EB103" s="341"/>
      <c r="EC103" s="341"/>
      <c r="ED103" s="341"/>
      <c r="EE103" s="74"/>
      <c r="EF103" s="341"/>
      <c r="EG103" s="341"/>
      <c r="EH103" s="341"/>
      <c r="EI103" s="74"/>
      <c r="EJ103" s="341"/>
      <c r="EK103" s="341"/>
      <c r="EL103" s="341"/>
      <c r="EM103" s="74"/>
      <c r="EN103" s="341"/>
      <c r="EO103" s="341"/>
      <c r="EP103" s="341"/>
      <c r="EQ103" s="74"/>
      <c r="ER103" s="341">
        <v>1328</v>
      </c>
      <c r="ES103" s="341">
        <v>1328</v>
      </c>
      <c r="ET103" s="341">
        <v>332.00099999999998</v>
      </c>
      <c r="EU103" s="74">
        <f t="shared" si="125"/>
        <v>25.000075301204816</v>
      </c>
      <c r="EV103" s="341">
        <v>73.099999999999994</v>
      </c>
      <c r="EW103" s="6">
        <v>73.099999999999994</v>
      </c>
      <c r="EX103" s="341"/>
      <c r="EY103" s="74">
        <f>EX103/EW103*100</f>
        <v>0</v>
      </c>
      <c r="EZ103" s="73"/>
      <c r="FA103" s="73"/>
      <c r="FB103" s="73"/>
      <c r="FC103" s="74"/>
      <c r="FD103" s="73"/>
      <c r="FE103" s="73"/>
      <c r="FF103" s="73"/>
      <c r="FG103" s="74"/>
      <c r="FH103" s="73"/>
      <c r="FI103" s="73"/>
      <c r="FJ103" s="73"/>
      <c r="FK103" s="74"/>
      <c r="FL103" s="73"/>
      <c r="FM103" s="73"/>
      <c r="FN103" s="73"/>
      <c r="FO103" s="74"/>
      <c r="FP103" s="73">
        <v>130.5</v>
      </c>
      <c r="FQ103" s="73">
        <v>130.5</v>
      </c>
      <c r="FR103" s="73">
        <v>0</v>
      </c>
      <c r="FS103" s="74"/>
      <c r="FT103" s="73"/>
      <c r="FU103" s="73"/>
      <c r="FV103" s="73">
        <v>0</v>
      </c>
      <c r="FW103" s="74"/>
      <c r="FX103" s="73"/>
      <c r="FY103" s="73"/>
      <c r="FZ103" s="73">
        <v>0</v>
      </c>
      <c r="GA103" s="74"/>
      <c r="GB103" s="73"/>
      <c r="GC103" s="73"/>
      <c r="GD103" s="73">
        <v>0</v>
      </c>
      <c r="GE103" s="74"/>
      <c r="GF103" s="73"/>
      <c r="GG103" s="73"/>
      <c r="GH103" s="73">
        <v>0</v>
      </c>
      <c r="GI103" s="74"/>
      <c r="GJ103" s="73"/>
      <c r="GK103" s="73"/>
      <c r="GL103" s="73">
        <v>0</v>
      </c>
      <c r="GM103" s="74"/>
      <c r="GN103" s="73"/>
      <c r="GO103" s="73"/>
      <c r="GP103" s="73">
        <v>0</v>
      </c>
      <c r="GQ103" s="74"/>
      <c r="GR103" s="73"/>
      <c r="GS103" s="73"/>
      <c r="GT103" s="73">
        <v>0</v>
      </c>
      <c r="GU103" s="74"/>
      <c r="GV103" s="73"/>
      <c r="GW103" s="73"/>
      <c r="GX103" s="73">
        <v>0</v>
      </c>
      <c r="GY103" s="345"/>
      <c r="GZ103" s="73"/>
      <c r="HA103" s="77"/>
      <c r="HB103" s="73"/>
      <c r="HC103" s="74"/>
      <c r="HD103" s="73"/>
      <c r="HE103" s="73"/>
      <c r="HF103" s="73">
        <v>0</v>
      </c>
      <c r="HG103" s="74"/>
      <c r="HH103" s="73"/>
      <c r="HI103" s="73"/>
      <c r="HJ103" s="73">
        <v>0</v>
      </c>
      <c r="HK103" s="74"/>
      <c r="HL103" s="341"/>
      <c r="HM103" s="341"/>
      <c r="HN103" s="341"/>
      <c r="HO103" s="74"/>
      <c r="HP103" s="341"/>
      <c r="HQ103" s="341"/>
      <c r="HR103" s="341"/>
      <c r="HS103" s="74"/>
      <c r="HT103" s="73"/>
      <c r="HU103" s="73"/>
      <c r="HV103" s="73"/>
      <c r="HW103" s="74"/>
      <c r="HX103" s="73"/>
      <c r="HY103" s="73"/>
      <c r="HZ103" s="73"/>
      <c r="IA103" s="77"/>
      <c r="IB103" s="73"/>
      <c r="IC103" s="73">
        <v>15949.1</v>
      </c>
      <c r="ID103" s="73">
        <v>1247.2010700000001</v>
      </c>
      <c r="IE103" s="77">
        <f t="shared" ref="IE103" si="337">ID103/IC103*100</f>
        <v>7.8198836924967559</v>
      </c>
      <c r="IF103" s="73"/>
      <c r="IG103" s="73"/>
      <c r="IH103" s="73"/>
      <c r="II103" s="77"/>
      <c r="IJ103" s="73"/>
      <c r="IK103" s="73"/>
      <c r="IL103" s="73"/>
      <c r="IM103" s="77"/>
      <c r="IN103" s="73"/>
      <c r="IO103" s="73"/>
      <c r="IP103" s="73"/>
      <c r="IQ103" s="77"/>
      <c r="IR103" s="73"/>
      <c r="IS103" s="73"/>
      <c r="IT103" s="73"/>
      <c r="IU103" s="77"/>
      <c r="IV103" s="73"/>
      <c r="IW103" s="73"/>
      <c r="IX103" s="73"/>
      <c r="IY103" s="77"/>
      <c r="IZ103" s="73"/>
      <c r="JA103" s="73">
        <v>2455.8000000000002</v>
      </c>
      <c r="JB103" s="73">
        <v>0</v>
      </c>
      <c r="JC103" s="77">
        <f t="shared" si="336"/>
        <v>0</v>
      </c>
      <c r="JD103" s="73"/>
      <c r="JE103" s="73"/>
      <c r="JF103" s="73"/>
      <c r="JG103" s="77"/>
      <c r="JH103" s="73"/>
      <c r="JI103" s="73"/>
      <c r="JJ103" s="73">
        <v>0</v>
      </c>
      <c r="JK103" s="77"/>
      <c r="JL103" s="73"/>
      <c r="JM103" s="73"/>
      <c r="JN103" s="73"/>
      <c r="JO103" s="77"/>
      <c r="JP103" s="73"/>
      <c r="JQ103" s="73"/>
      <c r="JR103" s="73"/>
      <c r="JS103" s="77"/>
    </row>
    <row r="104" spans="1:279" ht="15.75" x14ac:dyDescent="0.25">
      <c r="A104" s="15" t="s">
        <v>339</v>
      </c>
      <c r="B104" s="77">
        <f t="shared" si="227"/>
        <v>0</v>
      </c>
      <c r="C104" s="77">
        <f t="shared" si="228"/>
        <v>148.69999999999999</v>
      </c>
      <c r="D104" s="77">
        <f t="shared" si="229"/>
        <v>148.69999999999999</v>
      </c>
      <c r="E104" s="77">
        <f t="shared" si="230"/>
        <v>0</v>
      </c>
      <c r="F104" s="77">
        <f t="shared" si="231"/>
        <v>37.174999999999997</v>
      </c>
      <c r="G104" s="73">
        <f t="shared" si="226"/>
        <v>25</v>
      </c>
      <c r="H104" s="73"/>
      <c r="I104" s="73"/>
      <c r="J104" s="73"/>
      <c r="K104" s="73"/>
      <c r="L104" s="73"/>
      <c r="M104" s="73"/>
      <c r="N104" s="73"/>
      <c r="O104" s="74"/>
      <c r="P104" s="301"/>
      <c r="Q104" s="301"/>
      <c r="R104" s="301"/>
      <c r="S104" s="74"/>
      <c r="T104" s="341"/>
      <c r="U104" s="341"/>
      <c r="V104" s="341"/>
      <c r="W104" s="74"/>
      <c r="X104" s="341"/>
      <c r="Y104" s="341"/>
      <c r="Z104" s="341"/>
      <c r="AA104" s="74"/>
      <c r="AB104" s="341"/>
      <c r="AC104" s="341"/>
      <c r="AD104" s="341"/>
      <c r="AE104" s="74"/>
      <c r="AF104" s="341"/>
      <c r="AG104" s="341"/>
      <c r="AH104" s="341"/>
      <c r="AI104" s="74"/>
      <c r="AJ104" s="341"/>
      <c r="AK104" s="341"/>
      <c r="AL104" s="341"/>
      <c r="AM104" s="74"/>
      <c r="AN104" s="73"/>
      <c r="AO104" s="73"/>
      <c r="AP104" s="73"/>
      <c r="AQ104" s="74"/>
      <c r="AR104" s="341"/>
      <c r="AS104" s="341"/>
      <c r="AT104" s="341"/>
      <c r="AU104" s="74"/>
      <c r="AV104" s="341"/>
      <c r="AW104" s="341"/>
      <c r="AX104" s="341"/>
      <c r="AY104" s="74"/>
      <c r="AZ104" s="341"/>
      <c r="BA104" s="341"/>
      <c r="BB104" s="341"/>
      <c r="BC104" s="74"/>
      <c r="BD104" s="341"/>
      <c r="BE104" s="341"/>
      <c r="BF104" s="341"/>
      <c r="BG104" s="74"/>
      <c r="BH104" s="74"/>
      <c r="BI104" s="341"/>
      <c r="BJ104" s="341"/>
      <c r="BK104" s="74"/>
      <c r="BL104" s="74"/>
      <c r="BM104" s="341"/>
      <c r="BN104" s="341"/>
      <c r="BO104" s="74"/>
      <c r="BP104" s="74"/>
      <c r="BQ104" s="341"/>
      <c r="BR104" s="341"/>
      <c r="BS104" s="74"/>
      <c r="BT104" s="74"/>
      <c r="BU104" s="341"/>
      <c r="BV104" s="341"/>
      <c r="BW104" s="74"/>
      <c r="BX104" s="341"/>
      <c r="BY104" s="341"/>
      <c r="BZ104" s="341"/>
      <c r="CA104" s="74"/>
      <c r="CB104" s="74"/>
      <c r="CC104" s="341"/>
      <c r="CD104" s="341"/>
      <c r="CE104" s="74"/>
      <c r="CF104" s="341"/>
      <c r="CG104" s="341"/>
      <c r="CH104" s="341"/>
      <c r="CI104" s="74"/>
      <c r="CJ104" s="341"/>
      <c r="CK104" s="341"/>
      <c r="CL104" s="341"/>
      <c r="CM104" s="74"/>
      <c r="CN104" s="341"/>
      <c r="CO104" s="341"/>
      <c r="CP104" s="341"/>
      <c r="CQ104" s="74"/>
      <c r="CR104" s="74"/>
      <c r="CS104" s="341"/>
      <c r="CT104" s="341"/>
      <c r="CU104" s="74"/>
      <c r="CV104" s="74"/>
      <c r="CW104" s="341"/>
      <c r="CX104" s="341"/>
      <c r="CY104" s="74"/>
      <c r="CZ104" s="341"/>
      <c r="DA104" s="341"/>
      <c r="DB104" s="341"/>
      <c r="DC104" s="74"/>
      <c r="DD104" s="341"/>
      <c r="DE104" s="341"/>
      <c r="DF104" s="341"/>
      <c r="DG104" s="74"/>
      <c r="DH104" s="341"/>
      <c r="DI104" s="341"/>
      <c r="DJ104" s="341"/>
      <c r="DK104" s="74"/>
      <c r="DL104" s="341"/>
      <c r="DM104" s="341"/>
      <c r="DN104" s="341"/>
      <c r="DO104" s="74"/>
      <c r="DP104" s="341"/>
      <c r="DQ104" s="341"/>
      <c r="DR104" s="341"/>
      <c r="DS104" s="74"/>
      <c r="DT104" s="341"/>
      <c r="DU104" s="341"/>
      <c r="DV104" s="341"/>
      <c r="DW104" s="74"/>
      <c r="DX104" s="341"/>
      <c r="DY104" s="341"/>
      <c r="DZ104" s="341"/>
      <c r="EA104" s="74"/>
      <c r="EB104" s="341"/>
      <c r="EC104" s="341"/>
      <c r="ED104" s="341"/>
      <c r="EE104" s="74"/>
      <c r="EF104" s="341"/>
      <c r="EG104" s="341"/>
      <c r="EH104" s="341"/>
      <c r="EI104" s="74"/>
      <c r="EJ104" s="341"/>
      <c r="EK104" s="341"/>
      <c r="EL104" s="341"/>
      <c r="EM104" s="74"/>
      <c r="EN104" s="341"/>
      <c r="EO104" s="341"/>
      <c r="EP104" s="341"/>
      <c r="EQ104" s="74"/>
      <c r="ER104" s="341"/>
      <c r="ES104" s="341"/>
      <c r="ET104" s="341"/>
      <c r="EU104" s="74"/>
      <c r="EV104" s="341"/>
      <c r="EW104" s="6"/>
      <c r="EX104" s="341"/>
      <c r="EY104" s="74"/>
      <c r="EZ104" s="73"/>
      <c r="FA104" s="73"/>
      <c r="FB104" s="73"/>
      <c r="FC104" s="74"/>
      <c r="FD104" s="73"/>
      <c r="FE104" s="73"/>
      <c r="FF104" s="73"/>
      <c r="FG104" s="74"/>
      <c r="FH104" s="73"/>
      <c r="FI104" s="73"/>
      <c r="FJ104" s="73"/>
      <c r="FK104" s="74"/>
      <c r="FL104" s="73"/>
      <c r="FM104" s="73"/>
      <c r="FN104" s="73"/>
      <c r="FO104" s="74"/>
      <c r="FP104" s="73"/>
      <c r="FQ104" s="73"/>
      <c r="FR104" s="73"/>
      <c r="FS104" s="74"/>
      <c r="FT104" s="73"/>
      <c r="FU104" s="73"/>
      <c r="FV104" s="73"/>
      <c r="FW104" s="74"/>
      <c r="FX104" s="73"/>
      <c r="FY104" s="73"/>
      <c r="FZ104" s="73"/>
      <c r="GA104" s="74"/>
      <c r="GB104" s="73"/>
      <c r="GC104" s="73"/>
      <c r="GD104" s="73"/>
      <c r="GE104" s="74"/>
      <c r="GF104" s="73"/>
      <c r="GG104" s="73"/>
      <c r="GH104" s="73"/>
      <c r="GI104" s="74"/>
      <c r="GJ104" s="73"/>
      <c r="GK104" s="73"/>
      <c r="GL104" s="73"/>
      <c r="GM104" s="74"/>
      <c r="GN104" s="73"/>
      <c r="GO104" s="73"/>
      <c r="GP104" s="73"/>
      <c r="GQ104" s="74"/>
      <c r="GR104" s="73"/>
      <c r="GS104" s="73"/>
      <c r="GT104" s="73"/>
      <c r="GU104" s="74"/>
      <c r="GV104" s="73"/>
      <c r="GW104" s="73"/>
      <c r="GX104" s="73"/>
      <c r="GY104" s="345"/>
      <c r="GZ104" s="73"/>
      <c r="HA104" s="77"/>
      <c r="HB104" s="73"/>
      <c r="HC104" s="74"/>
      <c r="HD104" s="73"/>
      <c r="HE104" s="73"/>
      <c r="HF104" s="73"/>
      <c r="HG104" s="74"/>
      <c r="HH104" s="73"/>
      <c r="HI104" s="73"/>
      <c r="HJ104" s="73"/>
      <c r="HK104" s="74"/>
      <c r="HL104" s="341"/>
      <c r="HM104" s="341"/>
      <c r="HN104" s="341"/>
      <c r="HO104" s="74"/>
      <c r="HP104" s="341"/>
      <c r="HQ104" s="341"/>
      <c r="HR104" s="341"/>
      <c r="HS104" s="74"/>
      <c r="HT104" s="73"/>
      <c r="HU104" s="73"/>
      <c r="HV104" s="73"/>
      <c r="HW104" s="74"/>
      <c r="HX104" s="73"/>
      <c r="HY104" s="73">
        <v>148.69999999999999</v>
      </c>
      <c r="HZ104" s="73">
        <v>37.174999999999997</v>
      </c>
      <c r="IA104" s="77">
        <f t="shared" si="308"/>
        <v>25</v>
      </c>
      <c r="IB104" s="73"/>
      <c r="IC104" s="73"/>
      <c r="ID104" s="73"/>
      <c r="IE104" s="77"/>
      <c r="IF104" s="73"/>
      <c r="IG104" s="73"/>
      <c r="IH104" s="73"/>
      <c r="II104" s="77"/>
      <c r="IJ104" s="73"/>
      <c r="IK104" s="73"/>
      <c r="IL104" s="73"/>
      <c r="IM104" s="77"/>
      <c r="IN104" s="73"/>
      <c r="IO104" s="73"/>
      <c r="IP104" s="73"/>
      <c r="IQ104" s="77"/>
      <c r="IR104" s="73"/>
      <c r="IS104" s="73"/>
      <c r="IT104" s="73"/>
      <c r="IU104" s="77"/>
      <c r="IV104" s="73"/>
      <c r="IW104" s="73"/>
      <c r="IX104" s="73"/>
      <c r="IY104" s="77"/>
      <c r="IZ104" s="73"/>
      <c r="JA104" s="73"/>
      <c r="JB104" s="73"/>
      <c r="JC104" s="77"/>
      <c r="JD104" s="73"/>
      <c r="JE104" s="73"/>
      <c r="JF104" s="73"/>
      <c r="JG104" s="77"/>
      <c r="JH104" s="73"/>
      <c r="JI104" s="73"/>
      <c r="JJ104" s="73"/>
      <c r="JK104" s="77"/>
      <c r="JL104" s="73"/>
      <c r="JM104" s="73"/>
      <c r="JN104" s="73"/>
      <c r="JO104" s="77"/>
      <c r="JP104" s="73"/>
      <c r="JQ104" s="73"/>
      <c r="JR104" s="73"/>
      <c r="JS104" s="77"/>
    </row>
    <row r="105" spans="1:279" ht="18" customHeight="1" x14ac:dyDescent="0.25">
      <c r="A105" s="115" t="s">
        <v>163</v>
      </c>
      <c r="B105" s="77">
        <f t="shared" si="227"/>
        <v>5000</v>
      </c>
      <c r="C105" s="77">
        <f t="shared" si="228"/>
        <v>5000</v>
      </c>
      <c r="D105" s="77">
        <f t="shared" si="229"/>
        <v>5000</v>
      </c>
      <c r="E105" s="77">
        <f t="shared" si="230"/>
        <v>0</v>
      </c>
      <c r="F105" s="77">
        <f t="shared" si="231"/>
        <v>0</v>
      </c>
      <c r="G105" s="73">
        <f t="shared" si="226"/>
        <v>0</v>
      </c>
      <c r="H105" s="77"/>
      <c r="I105" s="77"/>
      <c r="J105" s="77"/>
      <c r="K105" s="77"/>
      <c r="L105" s="89"/>
      <c r="M105" s="89"/>
      <c r="N105" s="89"/>
      <c r="O105" s="89"/>
      <c r="P105" s="89"/>
      <c r="Q105" s="89"/>
      <c r="R105" s="89"/>
      <c r="S105" s="74"/>
      <c r="T105" s="86"/>
      <c r="U105" s="86"/>
      <c r="V105" s="86"/>
      <c r="W105" s="74"/>
      <c r="X105" s="86"/>
      <c r="Y105" s="86"/>
      <c r="Z105" s="86"/>
      <c r="AA105" s="74"/>
      <c r="AB105" s="86"/>
      <c r="AC105" s="86"/>
      <c r="AD105" s="86"/>
      <c r="AE105" s="74"/>
      <c r="AF105" s="86"/>
      <c r="AG105" s="86"/>
      <c r="AH105" s="86"/>
      <c r="AI105" s="74"/>
      <c r="AJ105" s="86"/>
      <c r="AK105" s="86"/>
      <c r="AL105" s="86"/>
      <c r="AM105" s="74"/>
      <c r="AN105" s="89"/>
      <c r="AO105" s="89"/>
      <c r="AP105" s="89"/>
      <c r="AQ105" s="89"/>
      <c r="AR105" s="86"/>
      <c r="AS105" s="86"/>
      <c r="AT105" s="86"/>
      <c r="AU105" s="74"/>
      <c r="AV105" s="86"/>
      <c r="AW105" s="86"/>
      <c r="AX105" s="86"/>
      <c r="AY105" s="74"/>
      <c r="AZ105" s="86"/>
      <c r="BA105" s="86"/>
      <c r="BB105" s="86"/>
      <c r="BC105" s="74"/>
      <c r="BD105" s="86"/>
      <c r="BE105" s="86"/>
      <c r="BF105" s="86"/>
      <c r="BG105" s="74"/>
      <c r="BH105" s="74"/>
      <c r="BI105" s="86"/>
      <c r="BJ105" s="86"/>
      <c r="BK105" s="74"/>
      <c r="BL105" s="74"/>
      <c r="BM105" s="86"/>
      <c r="BN105" s="86"/>
      <c r="BO105" s="74"/>
      <c r="BP105" s="74"/>
      <c r="BQ105" s="86"/>
      <c r="BR105" s="86"/>
      <c r="BS105" s="74"/>
      <c r="BT105" s="74"/>
      <c r="BU105" s="86"/>
      <c r="BV105" s="86"/>
      <c r="BW105" s="74"/>
      <c r="BX105" s="86"/>
      <c r="BY105" s="86"/>
      <c r="BZ105" s="86"/>
      <c r="CA105" s="74"/>
      <c r="CB105" s="74"/>
      <c r="CC105" s="86"/>
      <c r="CD105" s="86"/>
      <c r="CE105" s="74"/>
      <c r="CF105" s="86"/>
      <c r="CG105" s="86"/>
      <c r="CH105" s="77"/>
      <c r="CI105" s="74"/>
      <c r="CJ105" s="86"/>
      <c r="CK105" s="86"/>
      <c r="CL105" s="86"/>
      <c r="CM105" s="74"/>
      <c r="CN105" s="86"/>
      <c r="CO105" s="86"/>
      <c r="CP105" s="86"/>
      <c r="CQ105" s="74"/>
      <c r="CR105" s="74"/>
      <c r="CS105" s="86"/>
      <c r="CT105" s="86"/>
      <c r="CU105" s="74"/>
      <c r="CV105" s="74"/>
      <c r="CW105" s="86"/>
      <c r="CX105" s="86"/>
      <c r="CY105" s="74"/>
      <c r="CZ105" s="86"/>
      <c r="DA105" s="86"/>
      <c r="DB105" s="86"/>
      <c r="DC105" s="74"/>
      <c r="DD105" s="86"/>
      <c r="DE105" s="86"/>
      <c r="DF105" s="86"/>
      <c r="DG105" s="74"/>
      <c r="DH105" s="77">
        <v>5000</v>
      </c>
      <c r="DI105" s="77">
        <v>5000</v>
      </c>
      <c r="DJ105" s="77">
        <v>0</v>
      </c>
      <c r="DK105" s="74">
        <f>DJ105/DI105*100</f>
        <v>0</v>
      </c>
      <c r="DL105" s="86"/>
      <c r="DM105" s="78"/>
      <c r="DN105" s="78"/>
      <c r="DO105" s="74"/>
      <c r="DP105" s="86"/>
      <c r="DQ105" s="86"/>
      <c r="DR105" s="86"/>
      <c r="DS105" s="74"/>
      <c r="DT105" s="86"/>
      <c r="DU105" s="86"/>
      <c r="DV105" s="86"/>
      <c r="DW105" s="74"/>
      <c r="DX105" s="86"/>
      <c r="DY105" s="86"/>
      <c r="DZ105" s="86"/>
      <c r="EA105" s="74"/>
      <c r="EB105" s="86"/>
      <c r="EC105" s="86"/>
      <c r="ED105" s="86"/>
      <c r="EE105" s="74"/>
      <c r="EF105" s="86"/>
      <c r="EG105" s="86"/>
      <c r="EH105" s="86"/>
      <c r="EI105" s="74"/>
      <c r="EJ105" s="86"/>
      <c r="EK105" s="86"/>
      <c r="EL105" s="86"/>
      <c r="EM105" s="74"/>
      <c r="EN105" s="86"/>
      <c r="EO105" s="86"/>
      <c r="EP105" s="86"/>
      <c r="EQ105" s="74"/>
      <c r="ER105" s="86"/>
      <c r="ES105" s="86"/>
      <c r="ET105" s="86"/>
      <c r="EU105" s="74"/>
      <c r="EV105" s="86"/>
      <c r="EW105" s="86"/>
      <c r="EX105" s="86"/>
      <c r="EY105" s="74"/>
      <c r="EZ105" s="89"/>
      <c r="FA105" s="89"/>
      <c r="FB105" s="89"/>
      <c r="FC105" s="89"/>
      <c r="FD105" s="89"/>
      <c r="FE105" s="89"/>
      <c r="FF105" s="89"/>
      <c r="FG105" s="89"/>
      <c r="FH105" s="89"/>
      <c r="FI105" s="89"/>
      <c r="FJ105" s="89"/>
      <c r="FK105" s="89"/>
      <c r="FL105" s="89"/>
      <c r="FM105" s="89"/>
      <c r="FN105" s="89"/>
      <c r="FO105" s="89"/>
      <c r="FP105" s="89"/>
      <c r="FQ105" s="89"/>
      <c r="FR105" s="89"/>
      <c r="FS105" s="89"/>
      <c r="FT105" s="89"/>
      <c r="FU105" s="89"/>
      <c r="FV105" s="89"/>
      <c r="FW105" s="89"/>
      <c r="FX105" s="89"/>
      <c r="FY105" s="89"/>
      <c r="FZ105" s="89"/>
      <c r="GA105" s="89"/>
      <c r="GB105" s="89"/>
      <c r="GC105" s="89"/>
      <c r="GD105" s="89"/>
      <c r="GE105" s="89"/>
      <c r="GF105" s="89"/>
      <c r="GG105" s="89"/>
      <c r="GH105" s="89"/>
      <c r="GI105" s="89"/>
      <c r="GJ105" s="89"/>
      <c r="GK105" s="89"/>
      <c r="GL105" s="89"/>
      <c r="GM105" s="89"/>
      <c r="GN105" s="89"/>
      <c r="GO105" s="89"/>
      <c r="GP105" s="89"/>
      <c r="GQ105" s="89"/>
      <c r="GR105" s="89"/>
      <c r="GS105" s="89"/>
      <c r="GT105" s="89"/>
      <c r="GU105" s="89"/>
      <c r="GV105" s="89"/>
      <c r="GW105" s="77"/>
      <c r="GX105" s="77"/>
      <c r="GY105" s="345"/>
      <c r="GZ105" s="89"/>
      <c r="HA105" s="77"/>
      <c r="HB105" s="89">
        <v>0</v>
      </c>
      <c r="HC105" s="89"/>
      <c r="HD105" s="89"/>
      <c r="HE105" s="89"/>
      <c r="HF105" s="89"/>
      <c r="HG105" s="89"/>
      <c r="HH105" s="89"/>
      <c r="HI105" s="89"/>
      <c r="HJ105" s="89"/>
      <c r="HK105" s="89"/>
      <c r="HL105" s="86"/>
      <c r="HM105" s="86"/>
      <c r="HN105" s="86"/>
      <c r="HO105" s="74"/>
      <c r="HP105" s="86"/>
      <c r="HQ105" s="86"/>
      <c r="HR105" s="86"/>
      <c r="HS105" s="74"/>
      <c r="HT105" s="89"/>
      <c r="HU105" s="89"/>
      <c r="HV105" s="89"/>
      <c r="HW105" s="89"/>
      <c r="HX105" s="86"/>
      <c r="HY105" s="86"/>
      <c r="HZ105" s="86"/>
      <c r="IA105" s="77"/>
      <c r="IB105" s="89"/>
      <c r="IC105" s="89"/>
      <c r="ID105" s="89"/>
      <c r="IE105" s="77"/>
      <c r="IF105" s="89"/>
      <c r="IG105" s="89"/>
      <c r="IH105" s="89"/>
      <c r="II105" s="77"/>
      <c r="IJ105" s="89"/>
      <c r="IK105" s="89"/>
      <c r="IL105" s="89"/>
      <c r="IM105" s="77"/>
      <c r="IN105" s="89"/>
      <c r="IO105" s="89"/>
      <c r="IP105" s="89"/>
      <c r="IQ105" s="77"/>
      <c r="IR105" s="89"/>
      <c r="IS105" s="89"/>
      <c r="IT105" s="89"/>
      <c r="IU105" s="77"/>
      <c r="IV105" s="89"/>
      <c r="IW105" s="89"/>
      <c r="IX105" s="89"/>
      <c r="IY105" s="77"/>
      <c r="IZ105" s="89"/>
      <c r="JA105" s="89"/>
      <c r="JB105" s="89"/>
      <c r="JC105" s="77"/>
      <c r="JD105" s="89"/>
      <c r="JE105" s="89"/>
      <c r="JF105" s="89"/>
      <c r="JG105" s="77"/>
      <c r="JH105" s="89"/>
      <c r="JI105" s="89"/>
      <c r="JJ105" s="89"/>
      <c r="JK105" s="77"/>
      <c r="JL105" s="89"/>
      <c r="JM105" s="89"/>
      <c r="JN105" s="89"/>
      <c r="JO105" s="77"/>
      <c r="JP105" s="89"/>
      <c r="JQ105" s="89"/>
      <c r="JR105" s="89"/>
      <c r="JS105" s="77"/>
    </row>
    <row r="106" spans="1:279" ht="18" customHeight="1" x14ac:dyDescent="0.25">
      <c r="A106" s="15" t="s">
        <v>341</v>
      </c>
      <c r="B106" s="77">
        <f t="shared" si="227"/>
        <v>0</v>
      </c>
      <c r="C106" s="77">
        <f t="shared" si="228"/>
        <v>0</v>
      </c>
      <c r="D106" s="77">
        <f t="shared" si="229"/>
        <v>0</v>
      </c>
      <c r="E106" s="77">
        <f t="shared" si="230"/>
        <v>0</v>
      </c>
      <c r="F106" s="77">
        <f t="shared" si="231"/>
        <v>0</v>
      </c>
      <c r="G106" s="73"/>
      <c r="H106" s="77"/>
      <c r="I106" s="77"/>
      <c r="J106" s="77"/>
      <c r="K106" s="77"/>
      <c r="L106" s="89"/>
      <c r="M106" s="89"/>
      <c r="N106" s="89"/>
      <c r="O106" s="89"/>
      <c r="P106" s="89"/>
      <c r="Q106" s="89"/>
      <c r="R106" s="89"/>
      <c r="S106" s="74"/>
      <c r="T106" s="86"/>
      <c r="U106" s="86"/>
      <c r="V106" s="86"/>
      <c r="W106" s="74"/>
      <c r="X106" s="86"/>
      <c r="Y106" s="86"/>
      <c r="Z106" s="86"/>
      <c r="AA106" s="74"/>
      <c r="AB106" s="86"/>
      <c r="AC106" s="86"/>
      <c r="AD106" s="86"/>
      <c r="AE106" s="74"/>
      <c r="AF106" s="86"/>
      <c r="AG106" s="86"/>
      <c r="AH106" s="86"/>
      <c r="AI106" s="74"/>
      <c r="AJ106" s="86"/>
      <c r="AK106" s="86"/>
      <c r="AL106" s="86"/>
      <c r="AM106" s="74"/>
      <c r="AN106" s="89"/>
      <c r="AO106" s="89"/>
      <c r="AP106" s="89"/>
      <c r="AQ106" s="89"/>
      <c r="AR106" s="86"/>
      <c r="AS106" s="86"/>
      <c r="AT106" s="86"/>
      <c r="AU106" s="74"/>
      <c r="AV106" s="86"/>
      <c r="AW106" s="86"/>
      <c r="AX106" s="86"/>
      <c r="AY106" s="74"/>
      <c r="AZ106" s="86"/>
      <c r="BA106" s="86"/>
      <c r="BB106" s="86"/>
      <c r="BC106" s="74"/>
      <c r="BD106" s="86"/>
      <c r="BE106" s="86"/>
      <c r="BF106" s="86"/>
      <c r="BG106" s="74"/>
      <c r="BH106" s="74"/>
      <c r="BI106" s="86"/>
      <c r="BJ106" s="86"/>
      <c r="BK106" s="74"/>
      <c r="BL106" s="74"/>
      <c r="BM106" s="86"/>
      <c r="BN106" s="86"/>
      <c r="BO106" s="74"/>
      <c r="BP106" s="74"/>
      <c r="BQ106" s="86"/>
      <c r="BR106" s="86"/>
      <c r="BS106" s="74"/>
      <c r="BT106" s="74"/>
      <c r="BU106" s="86"/>
      <c r="BV106" s="86"/>
      <c r="BW106" s="74"/>
      <c r="BX106" s="86"/>
      <c r="BY106" s="86"/>
      <c r="BZ106" s="86"/>
      <c r="CA106" s="74"/>
      <c r="CB106" s="74"/>
      <c r="CC106" s="86"/>
      <c r="CD106" s="86"/>
      <c r="CE106" s="74"/>
      <c r="CF106" s="86"/>
      <c r="CG106" s="86"/>
      <c r="CH106" s="77"/>
      <c r="CI106" s="74"/>
      <c r="CJ106" s="86"/>
      <c r="CK106" s="86"/>
      <c r="CL106" s="86"/>
      <c r="CM106" s="74"/>
      <c r="CN106" s="86"/>
      <c r="CO106" s="86"/>
      <c r="CP106" s="86"/>
      <c r="CQ106" s="74"/>
      <c r="CR106" s="74"/>
      <c r="CS106" s="86"/>
      <c r="CT106" s="86"/>
      <c r="CU106" s="74"/>
      <c r="CV106" s="74"/>
      <c r="CW106" s="86"/>
      <c r="CX106" s="86"/>
      <c r="CY106" s="74"/>
      <c r="CZ106" s="86"/>
      <c r="DA106" s="86"/>
      <c r="DB106" s="86"/>
      <c r="DC106" s="74"/>
      <c r="DD106" s="86"/>
      <c r="DE106" s="86"/>
      <c r="DF106" s="86"/>
      <c r="DG106" s="74"/>
      <c r="DH106" s="77"/>
      <c r="DI106" s="77"/>
      <c r="DJ106" s="77"/>
      <c r="DK106" s="74"/>
      <c r="DL106" s="86"/>
      <c r="DM106" s="78"/>
      <c r="DN106" s="78"/>
      <c r="DO106" s="74"/>
      <c r="DP106" s="86"/>
      <c r="DQ106" s="86"/>
      <c r="DR106" s="86"/>
      <c r="DS106" s="74"/>
      <c r="DT106" s="86"/>
      <c r="DU106" s="86"/>
      <c r="DV106" s="86"/>
      <c r="DW106" s="74"/>
      <c r="DX106" s="86"/>
      <c r="DY106" s="86"/>
      <c r="DZ106" s="86"/>
      <c r="EA106" s="74"/>
      <c r="EB106" s="86"/>
      <c r="EC106" s="86"/>
      <c r="ED106" s="86"/>
      <c r="EE106" s="74"/>
      <c r="EF106" s="86"/>
      <c r="EG106" s="86"/>
      <c r="EH106" s="86"/>
      <c r="EI106" s="74"/>
      <c r="EJ106" s="86"/>
      <c r="EK106" s="86"/>
      <c r="EL106" s="86"/>
      <c r="EM106" s="74"/>
      <c r="EN106" s="86"/>
      <c r="EO106" s="86"/>
      <c r="EP106" s="86"/>
      <c r="EQ106" s="74"/>
      <c r="ER106" s="86"/>
      <c r="ES106" s="86"/>
      <c r="ET106" s="86"/>
      <c r="EU106" s="74"/>
      <c r="EV106" s="86"/>
      <c r="EW106" s="86"/>
      <c r="EX106" s="86"/>
      <c r="EY106" s="74"/>
      <c r="EZ106" s="89"/>
      <c r="FA106" s="89"/>
      <c r="FB106" s="89"/>
      <c r="FC106" s="89"/>
      <c r="FD106" s="89"/>
      <c r="FE106" s="89"/>
      <c r="FF106" s="89"/>
      <c r="FG106" s="89"/>
      <c r="FH106" s="89"/>
      <c r="FI106" s="89"/>
      <c r="FJ106" s="89"/>
      <c r="FK106" s="89"/>
      <c r="FL106" s="89"/>
      <c r="FM106" s="89"/>
      <c r="FN106" s="89"/>
      <c r="FO106" s="89"/>
      <c r="FP106" s="89"/>
      <c r="FQ106" s="89"/>
      <c r="FR106" s="89"/>
      <c r="FS106" s="89"/>
      <c r="FT106" s="89"/>
      <c r="FU106" s="89"/>
      <c r="FV106" s="89"/>
      <c r="FW106" s="89"/>
      <c r="FX106" s="89"/>
      <c r="FY106" s="89"/>
      <c r="FZ106" s="89"/>
      <c r="GA106" s="89"/>
      <c r="GB106" s="89"/>
      <c r="GC106" s="89"/>
      <c r="GD106" s="89"/>
      <c r="GE106" s="89"/>
      <c r="GF106" s="89"/>
      <c r="GG106" s="89"/>
      <c r="GH106" s="89"/>
      <c r="GI106" s="89"/>
      <c r="GJ106" s="89"/>
      <c r="GK106" s="89"/>
      <c r="GL106" s="89"/>
      <c r="GM106" s="89"/>
      <c r="GN106" s="89"/>
      <c r="GO106" s="89"/>
      <c r="GP106" s="89"/>
      <c r="GQ106" s="89"/>
      <c r="GR106" s="89"/>
      <c r="GS106" s="89"/>
      <c r="GT106" s="89"/>
      <c r="GU106" s="89"/>
      <c r="GV106" s="89"/>
      <c r="GW106" s="77"/>
      <c r="GX106" s="77"/>
      <c r="GY106" s="345"/>
      <c r="GZ106" s="89"/>
      <c r="HA106" s="77"/>
      <c r="HB106" s="89"/>
      <c r="HC106" s="89"/>
      <c r="HD106" s="89"/>
      <c r="HE106" s="89"/>
      <c r="HF106" s="89"/>
      <c r="HG106" s="89"/>
      <c r="HH106" s="89"/>
      <c r="HI106" s="89"/>
      <c r="HJ106" s="89"/>
      <c r="HK106" s="89"/>
      <c r="HL106" s="86"/>
      <c r="HM106" s="86"/>
      <c r="HN106" s="86"/>
      <c r="HO106" s="74"/>
      <c r="HP106" s="86"/>
      <c r="HQ106" s="86"/>
      <c r="HR106" s="86"/>
      <c r="HS106" s="74"/>
      <c r="HT106" s="89"/>
      <c r="HU106" s="89"/>
      <c r="HV106" s="89"/>
      <c r="HW106" s="89"/>
      <c r="HX106" s="86"/>
      <c r="HY106" s="86"/>
      <c r="HZ106" s="86"/>
      <c r="IA106" s="77"/>
      <c r="IB106" s="89"/>
      <c r="IC106" s="89"/>
      <c r="ID106" s="89"/>
      <c r="IE106" s="77"/>
      <c r="IF106" s="89"/>
      <c r="IG106" s="89"/>
      <c r="IH106" s="89"/>
      <c r="II106" s="77"/>
      <c r="IJ106" s="89"/>
      <c r="IK106" s="89"/>
      <c r="IL106" s="89"/>
      <c r="IM106" s="77"/>
      <c r="IN106" s="89"/>
      <c r="IO106" s="89"/>
      <c r="IP106" s="89"/>
      <c r="IQ106" s="77"/>
      <c r="IR106" s="89"/>
      <c r="IS106" s="89"/>
      <c r="IT106" s="89"/>
      <c r="IU106" s="77"/>
      <c r="IV106" s="89"/>
      <c r="IW106" s="89"/>
      <c r="IX106" s="89"/>
      <c r="IY106" s="77"/>
      <c r="IZ106" s="89"/>
      <c r="JA106" s="89"/>
      <c r="JB106" s="89"/>
      <c r="JC106" s="77"/>
      <c r="JD106" s="89"/>
      <c r="JE106" s="89"/>
      <c r="JF106" s="89"/>
      <c r="JG106" s="77"/>
      <c r="JH106" s="89"/>
      <c r="JI106" s="89"/>
      <c r="JJ106" s="89"/>
      <c r="JK106" s="77"/>
      <c r="JL106" s="89"/>
      <c r="JM106" s="89"/>
      <c r="JN106" s="89"/>
      <c r="JO106" s="77"/>
      <c r="JP106" s="89"/>
      <c r="JQ106" s="89"/>
      <c r="JR106" s="89"/>
      <c r="JS106" s="77"/>
    </row>
    <row r="107" spans="1:279" ht="18" customHeight="1" x14ac:dyDescent="0.25">
      <c r="A107" s="15" t="s">
        <v>483</v>
      </c>
      <c r="B107" s="77">
        <f t="shared" si="227"/>
        <v>0</v>
      </c>
      <c r="C107" s="77">
        <f t="shared" si="228"/>
        <v>56.5</v>
      </c>
      <c r="D107" s="77">
        <f t="shared" si="229"/>
        <v>56.5</v>
      </c>
      <c r="E107" s="77">
        <f t="shared" si="230"/>
        <v>0</v>
      </c>
      <c r="F107" s="77">
        <f t="shared" si="231"/>
        <v>14.12499</v>
      </c>
      <c r="G107" s="73">
        <f t="shared" si="226"/>
        <v>24.999982300884955</v>
      </c>
      <c r="H107" s="77"/>
      <c r="I107" s="77"/>
      <c r="J107" s="77"/>
      <c r="K107" s="77"/>
      <c r="L107" s="89"/>
      <c r="M107" s="89"/>
      <c r="N107" s="89"/>
      <c r="O107" s="89"/>
      <c r="P107" s="89"/>
      <c r="Q107" s="89"/>
      <c r="R107" s="89"/>
      <c r="S107" s="74"/>
      <c r="T107" s="86"/>
      <c r="U107" s="86"/>
      <c r="V107" s="86"/>
      <c r="W107" s="74"/>
      <c r="X107" s="86"/>
      <c r="Y107" s="86"/>
      <c r="Z107" s="86"/>
      <c r="AA107" s="74"/>
      <c r="AB107" s="86"/>
      <c r="AC107" s="86"/>
      <c r="AD107" s="86"/>
      <c r="AE107" s="74"/>
      <c r="AF107" s="86"/>
      <c r="AG107" s="86"/>
      <c r="AH107" s="86"/>
      <c r="AI107" s="74"/>
      <c r="AJ107" s="86"/>
      <c r="AK107" s="86"/>
      <c r="AL107" s="86"/>
      <c r="AM107" s="74"/>
      <c r="AN107" s="89"/>
      <c r="AO107" s="89"/>
      <c r="AP107" s="89"/>
      <c r="AQ107" s="89"/>
      <c r="AR107" s="86"/>
      <c r="AS107" s="86"/>
      <c r="AT107" s="86"/>
      <c r="AU107" s="74"/>
      <c r="AV107" s="86"/>
      <c r="AW107" s="86"/>
      <c r="AX107" s="86"/>
      <c r="AY107" s="74"/>
      <c r="AZ107" s="86"/>
      <c r="BA107" s="86"/>
      <c r="BB107" s="86"/>
      <c r="BC107" s="74"/>
      <c r="BD107" s="86"/>
      <c r="BE107" s="86"/>
      <c r="BF107" s="86"/>
      <c r="BG107" s="74"/>
      <c r="BH107" s="74"/>
      <c r="BI107" s="86"/>
      <c r="BJ107" s="86"/>
      <c r="BK107" s="74"/>
      <c r="BL107" s="74"/>
      <c r="BM107" s="86"/>
      <c r="BN107" s="86"/>
      <c r="BO107" s="74"/>
      <c r="BP107" s="74"/>
      <c r="BQ107" s="86"/>
      <c r="BR107" s="86"/>
      <c r="BS107" s="74"/>
      <c r="BT107" s="74"/>
      <c r="BU107" s="86"/>
      <c r="BV107" s="86"/>
      <c r="BW107" s="74"/>
      <c r="BX107" s="86"/>
      <c r="BY107" s="86"/>
      <c r="BZ107" s="86"/>
      <c r="CA107" s="74"/>
      <c r="CB107" s="74"/>
      <c r="CC107" s="86"/>
      <c r="CD107" s="86"/>
      <c r="CE107" s="74"/>
      <c r="CF107" s="86"/>
      <c r="CG107" s="86"/>
      <c r="CH107" s="77"/>
      <c r="CI107" s="74"/>
      <c r="CJ107" s="86"/>
      <c r="CK107" s="86"/>
      <c r="CL107" s="86"/>
      <c r="CM107" s="74"/>
      <c r="CN107" s="86"/>
      <c r="CO107" s="86"/>
      <c r="CP107" s="86"/>
      <c r="CQ107" s="74"/>
      <c r="CR107" s="74"/>
      <c r="CS107" s="86"/>
      <c r="CT107" s="86"/>
      <c r="CU107" s="74"/>
      <c r="CV107" s="74"/>
      <c r="CW107" s="86"/>
      <c r="CX107" s="86"/>
      <c r="CY107" s="74"/>
      <c r="CZ107" s="86"/>
      <c r="DA107" s="86"/>
      <c r="DB107" s="86"/>
      <c r="DC107" s="74"/>
      <c r="DD107" s="86"/>
      <c r="DE107" s="86"/>
      <c r="DF107" s="86"/>
      <c r="DG107" s="74"/>
      <c r="DH107" s="77"/>
      <c r="DI107" s="77"/>
      <c r="DJ107" s="77"/>
      <c r="DK107" s="74"/>
      <c r="DL107" s="86"/>
      <c r="DM107" s="78"/>
      <c r="DN107" s="78"/>
      <c r="DO107" s="74"/>
      <c r="DP107" s="86"/>
      <c r="DQ107" s="86"/>
      <c r="DR107" s="86"/>
      <c r="DS107" s="74"/>
      <c r="DT107" s="86"/>
      <c r="DU107" s="86"/>
      <c r="DV107" s="86"/>
      <c r="DW107" s="74"/>
      <c r="DX107" s="86"/>
      <c r="DY107" s="86"/>
      <c r="DZ107" s="86"/>
      <c r="EA107" s="74"/>
      <c r="EB107" s="86"/>
      <c r="EC107" s="86"/>
      <c r="ED107" s="86"/>
      <c r="EE107" s="74"/>
      <c r="EF107" s="86"/>
      <c r="EG107" s="86"/>
      <c r="EH107" s="86"/>
      <c r="EI107" s="74"/>
      <c r="EJ107" s="86"/>
      <c r="EK107" s="86"/>
      <c r="EL107" s="86"/>
      <c r="EM107" s="74"/>
      <c r="EN107" s="86"/>
      <c r="EO107" s="86"/>
      <c r="EP107" s="86"/>
      <c r="EQ107" s="74"/>
      <c r="ER107" s="86"/>
      <c r="ES107" s="86"/>
      <c r="ET107" s="86"/>
      <c r="EU107" s="74"/>
      <c r="EV107" s="86"/>
      <c r="EW107" s="86"/>
      <c r="EX107" s="86"/>
      <c r="EY107" s="74"/>
      <c r="EZ107" s="89"/>
      <c r="FA107" s="89"/>
      <c r="FB107" s="89"/>
      <c r="FC107" s="89"/>
      <c r="FD107" s="89"/>
      <c r="FE107" s="89"/>
      <c r="FF107" s="89"/>
      <c r="FG107" s="89"/>
      <c r="FH107" s="89"/>
      <c r="FI107" s="89"/>
      <c r="FJ107" s="89"/>
      <c r="FK107" s="89"/>
      <c r="FL107" s="89"/>
      <c r="FM107" s="89"/>
      <c r="FN107" s="89"/>
      <c r="FO107" s="89"/>
      <c r="FP107" s="89"/>
      <c r="FQ107" s="89"/>
      <c r="FR107" s="89"/>
      <c r="FS107" s="89"/>
      <c r="FT107" s="89"/>
      <c r="FU107" s="89"/>
      <c r="FV107" s="89"/>
      <c r="FW107" s="89"/>
      <c r="FX107" s="89"/>
      <c r="FY107" s="89"/>
      <c r="FZ107" s="89"/>
      <c r="GA107" s="89"/>
      <c r="GB107" s="89"/>
      <c r="GC107" s="89"/>
      <c r="GD107" s="89"/>
      <c r="GE107" s="89"/>
      <c r="GF107" s="89"/>
      <c r="GG107" s="89"/>
      <c r="GH107" s="89"/>
      <c r="GI107" s="89"/>
      <c r="GJ107" s="89"/>
      <c r="GK107" s="89"/>
      <c r="GL107" s="89"/>
      <c r="GM107" s="89"/>
      <c r="GN107" s="89"/>
      <c r="GO107" s="89"/>
      <c r="GP107" s="89"/>
      <c r="GQ107" s="89"/>
      <c r="GR107" s="89"/>
      <c r="GS107" s="89"/>
      <c r="GT107" s="89"/>
      <c r="GU107" s="89"/>
      <c r="GV107" s="89"/>
      <c r="GW107" s="77"/>
      <c r="GX107" s="77"/>
      <c r="GY107" s="345"/>
      <c r="GZ107" s="89"/>
      <c r="HA107" s="77"/>
      <c r="HB107" s="89"/>
      <c r="HC107" s="89"/>
      <c r="HD107" s="89"/>
      <c r="HE107" s="89"/>
      <c r="HF107" s="89"/>
      <c r="HG107" s="89"/>
      <c r="HH107" s="89"/>
      <c r="HI107" s="89"/>
      <c r="HJ107" s="89"/>
      <c r="HK107" s="89"/>
      <c r="HL107" s="86"/>
      <c r="HM107" s="86"/>
      <c r="HN107" s="86"/>
      <c r="HO107" s="74"/>
      <c r="HP107" s="86"/>
      <c r="HQ107" s="86"/>
      <c r="HR107" s="86"/>
      <c r="HS107" s="74"/>
      <c r="HT107" s="89"/>
      <c r="HU107" s="89"/>
      <c r="HV107" s="89"/>
      <c r="HW107" s="89"/>
      <c r="HX107" s="86"/>
      <c r="HY107" s="73">
        <v>56.5</v>
      </c>
      <c r="HZ107" s="73">
        <v>14.12499</v>
      </c>
      <c r="IA107" s="77">
        <f t="shared" si="308"/>
        <v>24.999982300884955</v>
      </c>
      <c r="IB107" s="89"/>
      <c r="IC107" s="73"/>
      <c r="ID107" s="73"/>
      <c r="IE107" s="77"/>
      <c r="IF107" s="89"/>
      <c r="IG107" s="73"/>
      <c r="IH107" s="73"/>
      <c r="II107" s="77"/>
      <c r="IJ107" s="89"/>
      <c r="IK107" s="73"/>
      <c r="IL107" s="73"/>
      <c r="IM107" s="77"/>
      <c r="IN107" s="89"/>
      <c r="IO107" s="73"/>
      <c r="IP107" s="73"/>
      <c r="IQ107" s="77"/>
      <c r="IR107" s="89"/>
      <c r="IS107" s="73"/>
      <c r="IT107" s="73"/>
      <c r="IU107" s="77"/>
      <c r="IV107" s="89"/>
      <c r="IW107" s="73"/>
      <c r="IX107" s="73"/>
      <c r="IY107" s="77"/>
      <c r="IZ107" s="89"/>
      <c r="JA107" s="73"/>
      <c r="JB107" s="73"/>
      <c r="JC107" s="77"/>
      <c r="JD107" s="89"/>
      <c r="JE107" s="73"/>
      <c r="JF107" s="73"/>
      <c r="JG107" s="77"/>
      <c r="JH107" s="89"/>
      <c r="JI107" s="73"/>
      <c r="JJ107" s="73"/>
      <c r="JK107" s="77"/>
      <c r="JL107" s="89"/>
      <c r="JM107" s="73"/>
      <c r="JN107" s="73"/>
      <c r="JO107" s="77"/>
      <c r="JP107" s="89"/>
      <c r="JQ107" s="73"/>
      <c r="JR107" s="73"/>
      <c r="JS107" s="77"/>
    </row>
    <row r="108" spans="1:279" ht="18" customHeight="1" x14ac:dyDescent="0.25">
      <c r="A108" s="115" t="s">
        <v>343</v>
      </c>
      <c r="B108" s="77">
        <f t="shared" si="227"/>
        <v>0</v>
      </c>
      <c r="C108" s="77">
        <f t="shared" si="228"/>
        <v>0</v>
      </c>
      <c r="D108" s="77">
        <f t="shared" si="229"/>
        <v>0</v>
      </c>
      <c r="E108" s="77">
        <f t="shared" si="230"/>
        <v>0</v>
      </c>
      <c r="F108" s="77">
        <f t="shared" si="231"/>
        <v>0</v>
      </c>
      <c r="G108" s="73"/>
      <c r="H108" s="77"/>
      <c r="I108" s="77"/>
      <c r="J108" s="77"/>
      <c r="K108" s="77"/>
      <c r="L108" s="89"/>
      <c r="M108" s="89"/>
      <c r="N108" s="89"/>
      <c r="O108" s="89"/>
      <c r="P108" s="89"/>
      <c r="Q108" s="89"/>
      <c r="R108" s="89"/>
      <c r="S108" s="74"/>
      <c r="T108" s="86"/>
      <c r="U108" s="86"/>
      <c r="V108" s="86"/>
      <c r="W108" s="74"/>
      <c r="X108" s="86"/>
      <c r="Y108" s="86"/>
      <c r="Z108" s="86"/>
      <c r="AA108" s="74"/>
      <c r="AB108" s="86"/>
      <c r="AC108" s="86"/>
      <c r="AD108" s="86"/>
      <c r="AE108" s="74"/>
      <c r="AF108" s="86"/>
      <c r="AG108" s="86"/>
      <c r="AH108" s="86"/>
      <c r="AI108" s="74"/>
      <c r="AJ108" s="86"/>
      <c r="AK108" s="86"/>
      <c r="AL108" s="86"/>
      <c r="AM108" s="74"/>
      <c r="AN108" s="89"/>
      <c r="AO108" s="89"/>
      <c r="AP108" s="89"/>
      <c r="AQ108" s="89"/>
      <c r="AR108" s="86"/>
      <c r="AS108" s="86"/>
      <c r="AT108" s="86"/>
      <c r="AU108" s="74"/>
      <c r="AV108" s="86"/>
      <c r="AW108" s="86"/>
      <c r="AX108" s="86"/>
      <c r="AY108" s="74"/>
      <c r="AZ108" s="86"/>
      <c r="BA108" s="86"/>
      <c r="BB108" s="86"/>
      <c r="BC108" s="74"/>
      <c r="BD108" s="86"/>
      <c r="BE108" s="86"/>
      <c r="BF108" s="86"/>
      <c r="BG108" s="74"/>
      <c r="BH108" s="74"/>
      <c r="BI108" s="86"/>
      <c r="BJ108" s="86"/>
      <c r="BK108" s="74"/>
      <c r="BL108" s="74"/>
      <c r="BM108" s="86"/>
      <c r="BN108" s="86"/>
      <c r="BO108" s="74"/>
      <c r="BP108" s="74"/>
      <c r="BQ108" s="86"/>
      <c r="BR108" s="86"/>
      <c r="BS108" s="74"/>
      <c r="BT108" s="74"/>
      <c r="BU108" s="86"/>
      <c r="BV108" s="86"/>
      <c r="BW108" s="74"/>
      <c r="BX108" s="86"/>
      <c r="BY108" s="86"/>
      <c r="BZ108" s="86"/>
      <c r="CA108" s="74"/>
      <c r="CB108" s="74"/>
      <c r="CC108" s="86"/>
      <c r="CD108" s="86"/>
      <c r="CE108" s="74"/>
      <c r="CF108" s="86"/>
      <c r="CG108" s="86"/>
      <c r="CH108" s="77"/>
      <c r="CI108" s="74"/>
      <c r="CJ108" s="86"/>
      <c r="CK108" s="86"/>
      <c r="CL108" s="86"/>
      <c r="CM108" s="74"/>
      <c r="CN108" s="86"/>
      <c r="CO108" s="86"/>
      <c r="CP108" s="86"/>
      <c r="CQ108" s="74"/>
      <c r="CR108" s="74"/>
      <c r="CS108" s="86"/>
      <c r="CT108" s="86"/>
      <c r="CU108" s="74"/>
      <c r="CV108" s="74"/>
      <c r="CW108" s="86"/>
      <c r="CX108" s="86"/>
      <c r="CY108" s="74"/>
      <c r="CZ108" s="86"/>
      <c r="DA108" s="86"/>
      <c r="DB108" s="86"/>
      <c r="DC108" s="74"/>
      <c r="DD108" s="86"/>
      <c r="DE108" s="86"/>
      <c r="DF108" s="86"/>
      <c r="DG108" s="74"/>
      <c r="DH108" s="86"/>
      <c r="DI108" s="86"/>
      <c r="DJ108" s="86"/>
      <c r="DK108" s="74"/>
      <c r="DL108" s="86"/>
      <c r="DM108" s="86"/>
      <c r="DN108" s="86"/>
      <c r="DO108" s="74"/>
      <c r="DP108" s="86"/>
      <c r="DQ108" s="86"/>
      <c r="DR108" s="86"/>
      <c r="DS108" s="74"/>
      <c r="DT108" s="86"/>
      <c r="DU108" s="86"/>
      <c r="DV108" s="86"/>
      <c r="DW108" s="74"/>
      <c r="DX108" s="86"/>
      <c r="DY108" s="86"/>
      <c r="DZ108" s="86"/>
      <c r="EA108" s="74"/>
      <c r="EB108" s="86"/>
      <c r="EC108" s="86"/>
      <c r="ED108" s="86"/>
      <c r="EE108" s="74"/>
      <c r="EF108" s="86"/>
      <c r="EG108" s="86"/>
      <c r="EH108" s="86"/>
      <c r="EI108" s="74"/>
      <c r="EJ108" s="86"/>
      <c r="EK108" s="86"/>
      <c r="EL108" s="86"/>
      <c r="EM108" s="74"/>
      <c r="EN108" s="86"/>
      <c r="EO108" s="86"/>
      <c r="EP108" s="86"/>
      <c r="EQ108" s="74"/>
      <c r="ER108" s="86"/>
      <c r="ES108" s="86"/>
      <c r="ET108" s="86"/>
      <c r="EU108" s="74"/>
      <c r="EV108" s="86"/>
      <c r="EW108" s="86"/>
      <c r="EX108" s="86"/>
      <c r="EY108" s="74"/>
      <c r="EZ108" s="89"/>
      <c r="FA108" s="89"/>
      <c r="FB108" s="89"/>
      <c r="FC108" s="89"/>
      <c r="FD108" s="89"/>
      <c r="FE108" s="89"/>
      <c r="FF108" s="89"/>
      <c r="FG108" s="89"/>
      <c r="FH108" s="89"/>
      <c r="FI108" s="89"/>
      <c r="FJ108" s="89"/>
      <c r="FK108" s="89"/>
      <c r="FL108" s="89"/>
      <c r="FM108" s="89"/>
      <c r="FN108" s="89"/>
      <c r="FO108" s="89"/>
      <c r="FP108" s="89"/>
      <c r="FQ108" s="89"/>
      <c r="FR108" s="89"/>
      <c r="FS108" s="89"/>
      <c r="FT108" s="89"/>
      <c r="FU108" s="89"/>
      <c r="FV108" s="89"/>
      <c r="FW108" s="89"/>
      <c r="FX108" s="89"/>
      <c r="FY108" s="89"/>
      <c r="FZ108" s="89"/>
      <c r="GA108" s="89"/>
      <c r="GB108" s="89"/>
      <c r="GC108" s="89"/>
      <c r="GD108" s="89"/>
      <c r="GE108" s="89"/>
      <c r="GF108" s="89"/>
      <c r="GG108" s="89"/>
      <c r="GH108" s="89"/>
      <c r="GI108" s="89"/>
      <c r="GJ108" s="89"/>
      <c r="GK108" s="89"/>
      <c r="GL108" s="89"/>
      <c r="GM108" s="89"/>
      <c r="GN108" s="89"/>
      <c r="GO108" s="89"/>
      <c r="GP108" s="89"/>
      <c r="GQ108" s="89"/>
      <c r="GR108" s="89"/>
      <c r="GS108" s="89"/>
      <c r="GT108" s="89"/>
      <c r="GU108" s="89"/>
      <c r="GV108" s="89"/>
      <c r="GW108" s="89"/>
      <c r="GX108" s="89"/>
      <c r="GY108" s="89"/>
      <c r="GZ108" s="89"/>
      <c r="HA108" s="89"/>
      <c r="HB108" s="89"/>
      <c r="HC108" s="89"/>
      <c r="HD108" s="89"/>
      <c r="HE108" s="89"/>
      <c r="HF108" s="89"/>
      <c r="HG108" s="89"/>
      <c r="HH108" s="89"/>
      <c r="HI108" s="89"/>
      <c r="HJ108" s="89"/>
      <c r="HK108" s="89"/>
      <c r="HL108" s="86"/>
      <c r="HM108" s="86"/>
      <c r="HN108" s="86"/>
      <c r="HO108" s="74"/>
      <c r="HP108" s="86"/>
      <c r="HQ108" s="86"/>
      <c r="HR108" s="86"/>
      <c r="HS108" s="74"/>
      <c r="HT108" s="89"/>
      <c r="HU108" s="89"/>
      <c r="HV108" s="89"/>
      <c r="HW108" s="89"/>
      <c r="HX108" s="86"/>
      <c r="HY108" s="86"/>
      <c r="HZ108" s="86"/>
      <c r="IA108" s="77"/>
      <c r="IB108" s="89"/>
      <c r="IC108" s="89"/>
      <c r="ID108" s="89"/>
      <c r="IE108" s="77"/>
      <c r="IF108" s="89"/>
      <c r="IG108" s="89"/>
      <c r="IH108" s="89"/>
      <c r="II108" s="77"/>
      <c r="IJ108" s="89"/>
      <c r="IK108" s="89"/>
      <c r="IL108" s="89"/>
      <c r="IM108" s="77"/>
      <c r="IN108" s="89"/>
      <c r="IO108" s="89"/>
      <c r="IP108" s="89"/>
      <c r="IQ108" s="77"/>
      <c r="IR108" s="89"/>
      <c r="IS108" s="89"/>
      <c r="IT108" s="89"/>
      <c r="IU108" s="77"/>
      <c r="IV108" s="89"/>
      <c r="IW108" s="89"/>
      <c r="IX108" s="89"/>
      <c r="IY108" s="77"/>
      <c r="IZ108" s="89"/>
      <c r="JA108" s="89"/>
      <c r="JB108" s="89"/>
      <c r="JC108" s="77"/>
      <c r="JD108" s="89"/>
      <c r="JE108" s="89"/>
      <c r="JF108" s="89"/>
      <c r="JG108" s="77"/>
      <c r="JH108" s="89"/>
      <c r="JI108" s="89"/>
      <c r="JJ108" s="89"/>
      <c r="JK108" s="77"/>
      <c r="JL108" s="89"/>
      <c r="JM108" s="89"/>
      <c r="JN108" s="89"/>
      <c r="JO108" s="77"/>
      <c r="JP108" s="89"/>
      <c r="JQ108" s="89"/>
      <c r="JR108" s="89"/>
      <c r="JS108" s="77"/>
    </row>
    <row r="109" spans="1:279" ht="18" customHeight="1" x14ac:dyDescent="0.25">
      <c r="A109" s="115" t="s">
        <v>344</v>
      </c>
      <c r="B109" s="77">
        <f t="shared" si="227"/>
        <v>0</v>
      </c>
      <c r="C109" s="77">
        <f t="shared" si="228"/>
        <v>61.5</v>
      </c>
      <c r="D109" s="77">
        <f t="shared" si="229"/>
        <v>61.5</v>
      </c>
      <c r="E109" s="77">
        <f t="shared" si="230"/>
        <v>0</v>
      </c>
      <c r="F109" s="77">
        <f t="shared" si="231"/>
        <v>15.375</v>
      </c>
      <c r="G109" s="73">
        <f t="shared" si="226"/>
        <v>25</v>
      </c>
      <c r="H109" s="77"/>
      <c r="I109" s="77"/>
      <c r="J109" s="77"/>
      <c r="K109" s="77"/>
      <c r="L109" s="89"/>
      <c r="M109" s="89"/>
      <c r="N109" s="89"/>
      <c r="O109" s="89"/>
      <c r="P109" s="89"/>
      <c r="Q109" s="89"/>
      <c r="R109" s="89"/>
      <c r="S109" s="74"/>
      <c r="T109" s="86"/>
      <c r="U109" s="86"/>
      <c r="V109" s="86"/>
      <c r="W109" s="74"/>
      <c r="X109" s="86"/>
      <c r="Y109" s="86"/>
      <c r="Z109" s="86"/>
      <c r="AA109" s="74"/>
      <c r="AB109" s="86"/>
      <c r="AC109" s="86"/>
      <c r="AD109" s="86"/>
      <c r="AE109" s="74"/>
      <c r="AF109" s="86"/>
      <c r="AG109" s="86"/>
      <c r="AH109" s="86"/>
      <c r="AI109" s="74"/>
      <c r="AJ109" s="86"/>
      <c r="AK109" s="86"/>
      <c r="AL109" s="86"/>
      <c r="AM109" s="74"/>
      <c r="AN109" s="89"/>
      <c r="AO109" s="89"/>
      <c r="AP109" s="89"/>
      <c r="AQ109" s="89"/>
      <c r="AR109" s="86"/>
      <c r="AS109" s="86"/>
      <c r="AT109" s="86"/>
      <c r="AU109" s="74"/>
      <c r="AV109" s="86"/>
      <c r="AW109" s="86"/>
      <c r="AX109" s="86"/>
      <c r="AY109" s="74"/>
      <c r="AZ109" s="86"/>
      <c r="BA109" s="86"/>
      <c r="BB109" s="86"/>
      <c r="BC109" s="74"/>
      <c r="BD109" s="86"/>
      <c r="BE109" s="86"/>
      <c r="BF109" s="86"/>
      <c r="BG109" s="74"/>
      <c r="BH109" s="74"/>
      <c r="BI109" s="86"/>
      <c r="BJ109" s="86"/>
      <c r="BK109" s="74"/>
      <c r="BL109" s="74"/>
      <c r="BM109" s="86"/>
      <c r="BN109" s="86"/>
      <c r="BO109" s="74"/>
      <c r="BP109" s="74"/>
      <c r="BQ109" s="86"/>
      <c r="BR109" s="86"/>
      <c r="BS109" s="74"/>
      <c r="BT109" s="74"/>
      <c r="BU109" s="86"/>
      <c r="BV109" s="86"/>
      <c r="BW109" s="74"/>
      <c r="BX109" s="86"/>
      <c r="BY109" s="86"/>
      <c r="BZ109" s="86"/>
      <c r="CA109" s="74"/>
      <c r="CB109" s="74"/>
      <c r="CC109" s="86"/>
      <c r="CD109" s="86"/>
      <c r="CE109" s="74"/>
      <c r="CF109" s="86"/>
      <c r="CG109" s="86"/>
      <c r="CH109" s="77"/>
      <c r="CI109" s="74"/>
      <c r="CJ109" s="86"/>
      <c r="CK109" s="86"/>
      <c r="CL109" s="86"/>
      <c r="CM109" s="74"/>
      <c r="CN109" s="86"/>
      <c r="CO109" s="86"/>
      <c r="CP109" s="86"/>
      <c r="CQ109" s="74"/>
      <c r="CR109" s="74"/>
      <c r="CS109" s="86"/>
      <c r="CT109" s="86"/>
      <c r="CU109" s="74"/>
      <c r="CV109" s="74"/>
      <c r="CW109" s="86"/>
      <c r="CX109" s="86"/>
      <c r="CY109" s="74"/>
      <c r="CZ109" s="86"/>
      <c r="DA109" s="86"/>
      <c r="DB109" s="86"/>
      <c r="DC109" s="74"/>
      <c r="DD109" s="86"/>
      <c r="DE109" s="86"/>
      <c r="DF109" s="86"/>
      <c r="DG109" s="74"/>
      <c r="DH109" s="86"/>
      <c r="DI109" s="86"/>
      <c r="DJ109" s="86"/>
      <c r="DK109" s="74"/>
      <c r="DL109" s="86"/>
      <c r="DM109" s="86"/>
      <c r="DN109" s="86"/>
      <c r="DO109" s="74"/>
      <c r="DP109" s="86"/>
      <c r="DQ109" s="86"/>
      <c r="DR109" s="86"/>
      <c r="DS109" s="74"/>
      <c r="DT109" s="86"/>
      <c r="DU109" s="86"/>
      <c r="DV109" s="86"/>
      <c r="DW109" s="74"/>
      <c r="DX109" s="86"/>
      <c r="DY109" s="86"/>
      <c r="DZ109" s="86"/>
      <c r="EA109" s="74"/>
      <c r="EB109" s="86"/>
      <c r="EC109" s="86"/>
      <c r="ED109" s="86"/>
      <c r="EE109" s="74"/>
      <c r="EF109" s="86"/>
      <c r="EG109" s="86"/>
      <c r="EH109" s="86"/>
      <c r="EI109" s="74"/>
      <c r="EJ109" s="86"/>
      <c r="EK109" s="86"/>
      <c r="EL109" s="86"/>
      <c r="EM109" s="74"/>
      <c r="EN109" s="86"/>
      <c r="EO109" s="86"/>
      <c r="EP109" s="86"/>
      <c r="EQ109" s="74"/>
      <c r="ER109" s="86"/>
      <c r="ES109" s="86"/>
      <c r="ET109" s="86"/>
      <c r="EU109" s="74"/>
      <c r="EV109" s="86"/>
      <c r="EW109" s="86"/>
      <c r="EX109" s="86"/>
      <c r="EY109" s="74"/>
      <c r="EZ109" s="89"/>
      <c r="FA109" s="89"/>
      <c r="FB109" s="89"/>
      <c r="FC109" s="89"/>
      <c r="FD109" s="89"/>
      <c r="FE109" s="89"/>
      <c r="FF109" s="89"/>
      <c r="FG109" s="89"/>
      <c r="FH109" s="89"/>
      <c r="FI109" s="89"/>
      <c r="FJ109" s="89"/>
      <c r="FK109" s="89"/>
      <c r="FL109" s="89"/>
      <c r="FM109" s="89"/>
      <c r="FN109" s="89"/>
      <c r="FO109" s="89"/>
      <c r="FP109" s="89"/>
      <c r="FQ109" s="89"/>
      <c r="FR109" s="89"/>
      <c r="FS109" s="89"/>
      <c r="FT109" s="89"/>
      <c r="FU109" s="89"/>
      <c r="FV109" s="89"/>
      <c r="FW109" s="89"/>
      <c r="FX109" s="89"/>
      <c r="FY109" s="89"/>
      <c r="FZ109" s="89"/>
      <c r="GA109" s="89"/>
      <c r="GB109" s="89"/>
      <c r="GC109" s="89"/>
      <c r="GD109" s="89"/>
      <c r="GE109" s="89"/>
      <c r="GF109" s="89"/>
      <c r="GG109" s="89"/>
      <c r="GH109" s="89"/>
      <c r="GI109" s="89"/>
      <c r="GJ109" s="89"/>
      <c r="GK109" s="89"/>
      <c r="GL109" s="89"/>
      <c r="GM109" s="89"/>
      <c r="GN109" s="89"/>
      <c r="GO109" s="89"/>
      <c r="GP109" s="89"/>
      <c r="GQ109" s="89"/>
      <c r="GR109" s="89"/>
      <c r="GS109" s="89"/>
      <c r="GT109" s="89"/>
      <c r="GU109" s="89"/>
      <c r="GV109" s="89"/>
      <c r="GW109" s="89"/>
      <c r="GX109" s="89"/>
      <c r="GY109" s="89"/>
      <c r="GZ109" s="89"/>
      <c r="HA109" s="89"/>
      <c r="HB109" s="89"/>
      <c r="HC109" s="89"/>
      <c r="HD109" s="89"/>
      <c r="HE109" s="89"/>
      <c r="HF109" s="89"/>
      <c r="HG109" s="89"/>
      <c r="HH109" s="89"/>
      <c r="HI109" s="89"/>
      <c r="HJ109" s="89"/>
      <c r="HK109" s="89"/>
      <c r="HL109" s="86"/>
      <c r="HM109" s="86"/>
      <c r="HN109" s="86"/>
      <c r="HO109" s="74"/>
      <c r="HP109" s="86"/>
      <c r="HQ109" s="86"/>
      <c r="HR109" s="86"/>
      <c r="HS109" s="74"/>
      <c r="HT109" s="89"/>
      <c r="HU109" s="89"/>
      <c r="HV109" s="89"/>
      <c r="HW109" s="89"/>
      <c r="HX109" s="86"/>
      <c r="HY109" s="73">
        <v>61.5</v>
      </c>
      <c r="HZ109" s="73">
        <v>15.375</v>
      </c>
      <c r="IA109" s="77">
        <f t="shared" si="308"/>
        <v>25</v>
      </c>
      <c r="IB109" s="89"/>
      <c r="IC109" s="73"/>
      <c r="ID109" s="73"/>
      <c r="IE109" s="77"/>
      <c r="IF109" s="89"/>
      <c r="IG109" s="73"/>
      <c r="IH109" s="73"/>
      <c r="II109" s="77"/>
      <c r="IJ109" s="89"/>
      <c r="IK109" s="73"/>
      <c r="IL109" s="73"/>
      <c r="IM109" s="77"/>
      <c r="IN109" s="89"/>
      <c r="IO109" s="73"/>
      <c r="IP109" s="73"/>
      <c r="IQ109" s="77"/>
      <c r="IR109" s="89"/>
      <c r="IS109" s="73"/>
      <c r="IT109" s="73"/>
      <c r="IU109" s="77"/>
      <c r="IV109" s="89"/>
      <c r="IW109" s="73"/>
      <c r="IX109" s="73"/>
      <c r="IY109" s="77"/>
      <c r="IZ109" s="89"/>
      <c r="JA109" s="73"/>
      <c r="JB109" s="73"/>
      <c r="JC109" s="77"/>
      <c r="JD109" s="89"/>
      <c r="JE109" s="73"/>
      <c r="JF109" s="73"/>
      <c r="JG109" s="77"/>
      <c r="JH109" s="89"/>
      <c r="JI109" s="73"/>
      <c r="JJ109" s="73"/>
      <c r="JK109" s="77"/>
      <c r="JL109" s="89"/>
      <c r="JM109" s="73"/>
      <c r="JN109" s="73"/>
      <c r="JO109" s="77"/>
      <c r="JP109" s="89"/>
      <c r="JQ109" s="73"/>
      <c r="JR109" s="73"/>
      <c r="JS109" s="77"/>
    </row>
    <row r="110" spans="1:279" ht="18" customHeight="1" x14ac:dyDescent="0.25">
      <c r="A110" s="115" t="s">
        <v>345</v>
      </c>
      <c r="B110" s="77">
        <f t="shared" si="227"/>
        <v>0</v>
      </c>
      <c r="C110" s="77">
        <f t="shared" si="228"/>
        <v>43.5</v>
      </c>
      <c r="D110" s="77">
        <f t="shared" si="229"/>
        <v>43.5</v>
      </c>
      <c r="E110" s="77">
        <f t="shared" si="230"/>
        <v>0</v>
      </c>
      <c r="F110" s="77">
        <f t="shared" si="231"/>
        <v>10.875</v>
      </c>
      <c r="G110" s="73">
        <f t="shared" si="226"/>
        <v>25</v>
      </c>
      <c r="H110" s="77"/>
      <c r="I110" s="77"/>
      <c r="J110" s="77"/>
      <c r="K110" s="77"/>
      <c r="L110" s="89"/>
      <c r="M110" s="89"/>
      <c r="N110" s="89"/>
      <c r="O110" s="89"/>
      <c r="P110" s="89"/>
      <c r="Q110" s="89"/>
      <c r="R110" s="89"/>
      <c r="S110" s="74"/>
      <c r="T110" s="86"/>
      <c r="U110" s="86"/>
      <c r="V110" s="86"/>
      <c r="W110" s="74"/>
      <c r="X110" s="86"/>
      <c r="Y110" s="86"/>
      <c r="Z110" s="86"/>
      <c r="AA110" s="74"/>
      <c r="AB110" s="86"/>
      <c r="AC110" s="86"/>
      <c r="AD110" s="86"/>
      <c r="AE110" s="74"/>
      <c r="AF110" s="86"/>
      <c r="AG110" s="86"/>
      <c r="AH110" s="86"/>
      <c r="AI110" s="74"/>
      <c r="AJ110" s="86"/>
      <c r="AK110" s="86"/>
      <c r="AL110" s="86"/>
      <c r="AM110" s="74"/>
      <c r="AN110" s="89"/>
      <c r="AO110" s="89"/>
      <c r="AP110" s="89"/>
      <c r="AQ110" s="89"/>
      <c r="AR110" s="86"/>
      <c r="AS110" s="86"/>
      <c r="AT110" s="86"/>
      <c r="AU110" s="74"/>
      <c r="AV110" s="86"/>
      <c r="AW110" s="86"/>
      <c r="AX110" s="86"/>
      <c r="AY110" s="74"/>
      <c r="AZ110" s="86"/>
      <c r="BA110" s="86"/>
      <c r="BB110" s="86"/>
      <c r="BC110" s="74"/>
      <c r="BD110" s="86"/>
      <c r="BE110" s="86"/>
      <c r="BF110" s="86"/>
      <c r="BG110" s="74"/>
      <c r="BH110" s="74"/>
      <c r="BI110" s="86"/>
      <c r="BJ110" s="86"/>
      <c r="BK110" s="74"/>
      <c r="BL110" s="74"/>
      <c r="BM110" s="86"/>
      <c r="BN110" s="86"/>
      <c r="BO110" s="74"/>
      <c r="BP110" s="74"/>
      <c r="BQ110" s="86"/>
      <c r="BR110" s="86"/>
      <c r="BS110" s="74"/>
      <c r="BT110" s="74"/>
      <c r="BU110" s="86"/>
      <c r="BV110" s="86"/>
      <c r="BW110" s="74"/>
      <c r="BX110" s="86"/>
      <c r="BY110" s="86"/>
      <c r="BZ110" s="86"/>
      <c r="CA110" s="74"/>
      <c r="CB110" s="74"/>
      <c r="CC110" s="86"/>
      <c r="CD110" s="86"/>
      <c r="CE110" s="74"/>
      <c r="CF110" s="86"/>
      <c r="CG110" s="86"/>
      <c r="CH110" s="77"/>
      <c r="CI110" s="74"/>
      <c r="CJ110" s="86"/>
      <c r="CK110" s="86"/>
      <c r="CL110" s="86"/>
      <c r="CM110" s="74"/>
      <c r="CN110" s="86"/>
      <c r="CO110" s="86"/>
      <c r="CP110" s="86"/>
      <c r="CQ110" s="74"/>
      <c r="CR110" s="74"/>
      <c r="CS110" s="86"/>
      <c r="CT110" s="86"/>
      <c r="CU110" s="74"/>
      <c r="CV110" s="74"/>
      <c r="CW110" s="86"/>
      <c r="CX110" s="86"/>
      <c r="CY110" s="74"/>
      <c r="CZ110" s="86"/>
      <c r="DA110" s="86"/>
      <c r="DB110" s="86"/>
      <c r="DC110" s="74"/>
      <c r="DD110" s="86"/>
      <c r="DE110" s="86"/>
      <c r="DF110" s="86"/>
      <c r="DG110" s="74"/>
      <c r="DH110" s="86"/>
      <c r="DI110" s="86"/>
      <c r="DJ110" s="86"/>
      <c r="DK110" s="74"/>
      <c r="DL110" s="86"/>
      <c r="DM110" s="86"/>
      <c r="DN110" s="86"/>
      <c r="DO110" s="74"/>
      <c r="DP110" s="86"/>
      <c r="DQ110" s="86"/>
      <c r="DR110" s="86"/>
      <c r="DS110" s="74"/>
      <c r="DT110" s="86"/>
      <c r="DU110" s="86"/>
      <c r="DV110" s="86"/>
      <c r="DW110" s="74"/>
      <c r="DX110" s="86"/>
      <c r="DY110" s="86"/>
      <c r="DZ110" s="86"/>
      <c r="EA110" s="74"/>
      <c r="EB110" s="86"/>
      <c r="EC110" s="86"/>
      <c r="ED110" s="86"/>
      <c r="EE110" s="74"/>
      <c r="EF110" s="86"/>
      <c r="EG110" s="86"/>
      <c r="EH110" s="86"/>
      <c r="EI110" s="74"/>
      <c r="EJ110" s="86"/>
      <c r="EK110" s="86"/>
      <c r="EL110" s="86"/>
      <c r="EM110" s="74"/>
      <c r="EN110" s="86"/>
      <c r="EO110" s="86"/>
      <c r="EP110" s="86"/>
      <c r="EQ110" s="74"/>
      <c r="ER110" s="86"/>
      <c r="ES110" s="86"/>
      <c r="ET110" s="86"/>
      <c r="EU110" s="74"/>
      <c r="EV110" s="86"/>
      <c r="EW110" s="86"/>
      <c r="EX110" s="86"/>
      <c r="EY110" s="74"/>
      <c r="EZ110" s="89"/>
      <c r="FA110" s="89"/>
      <c r="FB110" s="89"/>
      <c r="FC110" s="89"/>
      <c r="FD110" s="89"/>
      <c r="FE110" s="89"/>
      <c r="FF110" s="89"/>
      <c r="FG110" s="89"/>
      <c r="FH110" s="89"/>
      <c r="FI110" s="89"/>
      <c r="FJ110" s="89"/>
      <c r="FK110" s="89"/>
      <c r="FL110" s="89"/>
      <c r="FM110" s="89"/>
      <c r="FN110" s="89"/>
      <c r="FO110" s="89"/>
      <c r="FP110" s="89"/>
      <c r="FQ110" s="89"/>
      <c r="FR110" s="89"/>
      <c r="FS110" s="89"/>
      <c r="FT110" s="89"/>
      <c r="FU110" s="89"/>
      <c r="FV110" s="89"/>
      <c r="FW110" s="89"/>
      <c r="FX110" s="89"/>
      <c r="FY110" s="89"/>
      <c r="FZ110" s="89"/>
      <c r="GA110" s="89"/>
      <c r="GB110" s="89"/>
      <c r="GC110" s="89"/>
      <c r="GD110" s="89"/>
      <c r="GE110" s="89"/>
      <c r="GF110" s="89"/>
      <c r="GG110" s="89"/>
      <c r="GH110" s="89"/>
      <c r="GI110" s="89"/>
      <c r="GJ110" s="89"/>
      <c r="GK110" s="89"/>
      <c r="GL110" s="89"/>
      <c r="GM110" s="89"/>
      <c r="GN110" s="89"/>
      <c r="GO110" s="89"/>
      <c r="GP110" s="89"/>
      <c r="GQ110" s="89"/>
      <c r="GR110" s="89"/>
      <c r="GS110" s="89"/>
      <c r="GT110" s="89"/>
      <c r="GU110" s="89"/>
      <c r="GV110" s="89"/>
      <c r="GW110" s="89"/>
      <c r="GX110" s="89"/>
      <c r="GY110" s="89"/>
      <c r="GZ110" s="89"/>
      <c r="HA110" s="89"/>
      <c r="HB110" s="89"/>
      <c r="HC110" s="89"/>
      <c r="HD110" s="89"/>
      <c r="HE110" s="89"/>
      <c r="HF110" s="89"/>
      <c r="HG110" s="89"/>
      <c r="HH110" s="89"/>
      <c r="HI110" s="89"/>
      <c r="HJ110" s="89"/>
      <c r="HK110" s="89"/>
      <c r="HL110" s="86"/>
      <c r="HM110" s="86"/>
      <c r="HN110" s="86"/>
      <c r="HO110" s="74"/>
      <c r="HP110" s="86"/>
      <c r="HQ110" s="86"/>
      <c r="HR110" s="86"/>
      <c r="HS110" s="74"/>
      <c r="HT110" s="89"/>
      <c r="HU110" s="89"/>
      <c r="HV110" s="89"/>
      <c r="HW110" s="89"/>
      <c r="HX110" s="86"/>
      <c r="HY110" s="73">
        <v>43.5</v>
      </c>
      <c r="HZ110" s="73">
        <v>10.875</v>
      </c>
      <c r="IA110" s="77">
        <f t="shared" si="308"/>
        <v>25</v>
      </c>
      <c r="IB110" s="89"/>
      <c r="IC110" s="73"/>
      <c r="ID110" s="73"/>
      <c r="IE110" s="77"/>
      <c r="IF110" s="89"/>
      <c r="IG110" s="73"/>
      <c r="IH110" s="73"/>
      <c r="II110" s="77"/>
      <c r="IJ110" s="89"/>
      <c r="IK110" s="73"/>
      <c r="IL110" s="73"/>
      <c r="IM110" s="77"/>
      <c r="IN110" s="89"/>
      <c r="IO110" s="73"/>
      <c r="IP110" s="73"/>
      <c r="IQ110" s="77"/>
      <c r="IR110" s="89"/>
      <c r="IS110" s="73"/>
      <c r="IT110" s="73"/>
      <c r="IU110" s="77"/>
      <c r="IV110" s="89"/>
      <c r="IW110" s="73"/>
      <c r="IX110" s="73"/>
      <c r="IY110" s="77"/>
      <c r="IZ110" s="89"/>
      <c r="JA110" s="73"/>
      <c r="JB110" s="73"/>
      <c r="JC110" s="77"/>
      <c r="JD110" s="89"/>
      <c r="JE110" s="73"/>
      <c r="JF110" s="73"/>
      <c r="JG110" s="77"/>
      <c r="JH110" s="89"/>
      <c r="JI110" s="73"/>
      <c r="JJ110" s="73"/>
      <c r="JK110" s="77"/>
      <c r="JL110" s="89"/>
      <c r="JM110" s="73"/>
      <c r="JN110" s="73"/>
      <c r="JO110" s="77"/>
      <c r="JP110" s="89"/>
      <c r="JQ110" s="73"/>
      <c r="JR110" s="73"/>
      <c r="JS110" s="77"/>
    </row>
    <row r="111" spans="1:279" s="5" customFormat="1" ht="34.5" customHeight="1" x14ac:dyDescent="0.25">
      <c r="A111" s="114" t="s">
        <v>168</v>
      </c>
      <c r="B111" s="76">
        <f t="shared" si="227"/>
        <v>66507.100000000006</v>
      </c>
      <c r="C111" s="76">
        <f t="shared" si="228"/>
        <v>101437.4</v>
      </c>
      <c r="D111" s="76">
        <f t="shared" si="229"/>
        <v>101437.4</v>
      </c>
      <c r="E111" s="76">
        <f t="shared" si="230"/>
        <v>0</v>
      </c>
      <c r="F111" s="76">
        <f t="shared" si="231"/>
        <v>12168.705900000001</v>
      </c>
      <c r="G111" s="72">
        <f t="shared" si="226"/>
        <v>11.99627149355169</v>
      </c>
      <c r="H111" s="72">
        <f>H112+H113</f>
        <v>6700</v>
      </c>
      <c r="I111" s="72">
        <f>I112+I113</f>
        <v>6700</v>
      </c>
      <c r="J111" s="72">
        <f>J112+J113</f>
        <v>0</v>
      </c>
      <c r="K111" s="72">
        <f>J111/I111*100</f>
        <v>0</v>
      </c>
      <c r="L111" s="72">
        <f>L112+L113</f>
        <v>1479.5</v>
      </c>
      <c r="M111" s="72">
        <f>M112+M113</f>
        <v>1479.5</v>
      </c>
      <c r="N111" s="72">
        <f>N112+N113</f>
        <v>107.18174999999999</v>
      </c>
      <c r="O111" s="71">
        <f>N111/M111*100</f>
        <v>7.2444575870226426</v>
      </c>
      <c r="P111" s="72">
        <f>P112+P113</f>
        <v>738</v>
      </c>
      <c r="Q111" s="72">
        <f>Q112+Q113</f>
        <v>738</v>
      </c>
      <c r="R111" s="72">
        <f>R112+R113</f>
        <v>139.01625000000001</v>
      </c>
      <c r="S111" s="71">
        <f>R111/Q111*100</f>
        <v>18.836890243902442</v>
      </c>
      <c r="T111" s="72">
        <f>T112+T113</f>
        <v>3897</v>
      </c>
      <c r="U111" s="72">
        <f>U112+U113</f>
        <v>3897</v>
      </c>
      <c r="V111" s="72">
        <f>V112+V113</f>
        <v>831.54445999999996</v>
      </c>
      <c r="W111" s="71">
        <f>V111/U111*100</f>
        <v>21.338066717988195</v>
      </c>
      <c r="X111" s="72">
        <f>X112+X113</f>
        <v>1020</v>
      </c>
      <c r="Y111" s="72">
        <f>Y112+Y113</f>
        <v>1020</v>
      </c>
      <c r="Z111" s="72">
        <f>Z112+Z113</f>
        <v>132.78195000000002</v>
      </c>
      <c r="AA111" s="71">
        <f>Z111/Y111*100</f>
        <v>13.017838235294118</v>
      </c>
      <c r="AB111" s="72">
        <f>AB112+AB113</f>
        <v>0</v>
      </c>
      <c r="AC111" s="72">
        <f>AC112+AC113</f>
        <v>0</v>
      </c>
      <c r="AD111" s="72">
        <f>AD112+AD113</f>
        <v>0</v>
      </c>
      <c r="AE111" s="71"/>
      <c r="AF111" s="72">
        <f>AF112+AF113</f>
        <v>21263.1</v>
      </c>
      <c r="AG111" s="72">
        <f>AG112+AG113</f>
        <v>21263.1</v>
      </c>
      <c r="AH111" s="72">
        <f>AH112+AH113</f>
        <v>3766.3721099999998</v>
      </c>
      <c r="AI111" s="71">
        <f>AH111/AG111*100</f>
        <v>17.713184389858487</v>
      </c>
      <c r="AJ111" s="72">
        <f>AJ112+AJ113</f>
        <v>960</v>
      </c>
      <c r="AK111" s="72">
        <f>AK112+AK113</f>
        <v>960</v>
      </c>
      <c r="AL111" s="72">
        <f>AL112+AL113</f>
        <v>41.198</v>
      </c>
      <c r="AM111" s="71">
        <f>AL111/AK111*100</f>
        <v>4.2914583333333329</v>
      </c>
      <c r="AN111" s="72">
        <f t="shared" ref="AN111" si="338">AN112+AN113</f>
        <v>0</v>
      </c>
      <c r="AO111" s="72">
        <f t="shared" ref="AO111:AQ111" si="339">AO112+AO113</f>
        <v>0</v>
      </c>
      <c r="AP111" s="72">
        <f t="shared" si="339"/>
        <v>0</v>
      </c>
      <c r="AQ111" s="72">
        <f t="shared" si="339"/>
        <v>0</v>
      </c>
      <c r="AR111" s="72">
        <f>AR112+AR113</f>
        <v>500</v>
      </c>
      <c r="AS111" s="72">
        <f>AS112+AS113</f>
        <v>500</v>
      </c>
      <c r="AT111" s="72">
        <f>AT112+AT113</f>
        <v>0</v>
      </c>
      <c r="AU111" s="71">
        <f>AT111/AS111*100</f>
        <v>0</v>
      </c>
      <c r="AV111" s="72"/>
      <c r="AW111" s="72">
        <f>AW112+AW113</f>
        <v>0</v>
      </c>
      <c r="AX111" s="72">
        <f>AX112+AX113</f>
        <v>0</v>
      </c>
      <c r="AY111" s="71"/>
      <c r="AZ111" s="72"/>
      <c r="BA111" s="72"/>
      <c r="BB111" s="72"/>
      <c r="BC111" s="71"/>
      <c r="BD111" s="72">
        <f>BD112+BD113</f>
        <v>2773.9</v>
      </c>
      <c r="BE111" s="72">
        <f>BE112+BE113</f>
        <v>2773.9</v>
      </c>
      <c r="BF111" s="72">
        <f>BF112+BF113</f>
        <v>693.31666000000007</v>
      </c>
      <c r="BG111" s="71">
        <f>BF111/BE111*100</f>
        <v>24.994291791340714</v>
      </c>
      <c r="BH111" s="71"/>
      <c r="BI111" s="72">
        <f>BI112+BI113</f>
        <v>0</v>
      </c>
      <c r="BJ111" s="72">
        <f>BJ112+BJ113</f>
        <v>0</v>
      </c>
      <c r="BK111" s="71"/>
      <c r="BL111" s="71"/>
      <c r="BM111" s="72">
        <f>BM112+BM113</f>
        <v>0</v>
      </c>
      <c r="BN111" s="72">
        <f>BN112+BN113</f>
        <v>0</v>
      </c>
      <c r="BO111" s="71"/>
      <c r="BP111" s="71"/>
      <c r="BQ111" s="72">
        <f>BQ112+BQ113</f>
        <v>0</v>
      </c>
      <c r="BR111" s="72">
        <f>BR112+BR113</f>
        <v>0</v>
      </c>
      <c r="BS111" s="71"/>
      <c r="BT111" s="71"/>
      <c r="BU111" s="72">
        <f>BU112+BU113</f>
        <v>0</v>
      </c>
      <c r="BV111" s="72">
        <f>BV112+BV113</f>
        <v>0</v>
      </c>
      <c r="BW111" s="71"/>
      <c r="BX111" s="72">
        <f>BX112+BX113</f>
        <v>634.4</v>
      </c>
      <c r="BY111" s="72">
        <f>BY112+BY113</f>
        <v>634.4</v>
      </c>
      <c r="BZ111" s="72">
        <f>BZ112+BZ113</f>
        <v>118.8509</v>
      </c>
      <c r="CA111" s="71">
        <f>BZ111/BY111*100</f>
        <v>18.7343789407314</v>
      </c>
      <c r="CB111" s="71"/>
      <c r="CC111" s="72"/>
      <c r="CD111" s="72"/>
      <c r="CE111" s="71"/>
      <c r="CF111" s="72">
        <f>CF112+CF113</f>
        <v>250</v>
      </c>
      <c r="CG111" s="72">
        <f>CG112+CG113</f>
        <v>250</v>
      </c>
      <c r="CH111" s="72">
        <f>CH112+CH113</f>
        <v>250</v>
      </c>
      <c r="CI111" s="71">
        <f t="shared" ref="CI111:CI217" si="340">CH111/CG111*100</f>
        <v>100</v>
      </c>
      <c r="CJ111" s="72">
        <f>CJ112+CJ113</f>
        <v>0</v>
      </c>
      <c r="CK111" s="72">
        <f>CK112+CK113</f>
        <v>0</v>
      </c>
      <c r="CL111" s="72">
        <f>CL112+CL113</f>
        <v>0</v>
      </c>
      <c r="CM111" s="71"/>
      <c r="CN111" s="72">
        <f>CN112+CN113</f>
        <v>0</v>
      </c>
      <c r="CO111" s="72">
        <f>CO112+CO113</f>
        <v>0</v>
      </c>
      <c r="CP111" s="72">
        <f>CP112+CP113</f>
        <v>0</v>
      </c>
      <c r="CQ111" s="71"/>
      <c r="CR111" s="71"/>
      <c r="CS111" s="72">
        <f>CS112+CS113</f>
        <v>0</v>
      </c>
      <c r="CT111" s="72">
        <f>CT112+CT113</f>
        <v>0</v>
      </c>
      <c r="CU111" s="71"/>
      <c r="CV111" s="71"/>
      <c r="CW111" s="72">
        <f>CW112+CW113</f>
        <v>0</v>
      </c>
      <c r="CX111" s="72">
        <f>CX112+CX113</f>
        <v>0</v>
      </c>
      <c r="CY111" s="71"/>
      <c r="CZ111" s="72">
        <f>CZ112+CZ113</f>
        <v>1000</v>
      </c>
      <c r="DA111" s="72">
        <f>DA112+DA113</f>
        <v>1000</v>
      </c>
      <c r="DB111" s="72">
        <f>DB112+DB113</f>
        <v>0</v>
      </c>
      <c r="DC111" s="71">
        <f>DB111/DA111*100</f>
        <v>0</v>
      </c>
      <c r="DD111" s="72">
        <f>DD112+DD113</f>
        <v>7638.6</v>
      </c>
      <c r="DE111" s="72">
        <f>DE112+DE113</f>
        <v>0</v>
      </c>
      <c r="DF111" s="72">
        <f>DF112+DF113</f>
        <v>0</v>
      </c>
      <c r="DG111" s="71"/>
      <c r="DH111" s="72">
        <f>DH112+DH113+DH115+DH119</f>
        <v>5000</v>
      </c>
      <c r="DI111" s="72">
        <f>DI112+DI113+DI115+DI119</f>
        <v>5000</v>
      </c>
      <c r="DJ111" s="72">
        <f>DJ112+DJ113+DJ115+DJ119</f>
        <v>0</v>
      </c>
      <c r="DK111" s="71">
        <f t="shared" ref="DK111:DK122" si="341">DJ111/DI111*100</f>
        <v>0</v>
      </c>
      <c r="DL111" s="72"/>
      <c r="DM111" s="72">
        <f>DM112+DM113+DM115+DM119</f>
        <v>0</v>
      </c>
      <c r="DN111" s="72">
        <f>DN112+DN113+DN115+DN119</f>
        <v>0</v>
      </c>
      <c r="DO111" s="71"/>
      <c r="DP111" s="72"/>
      <c r="DQ111" s="72">
        <f>DQ112+DQ113+DQ115+DQ119</f>
        <v>0</v>
      </c>
      <c r="DR111" s="72">
        <f>DR112+DR113+DR115+DR119</f>
        <v>0</v>
      </c>
      <c r="DS111" s="71"/>
      <c r="DT111" s="72"/>
      <c r="DU111" s="72">
        <f>DU112+DU113+DU115+DU119</f>
        <v>0</v>
      </c>
      <c r="DV111" s="72">
        <f>DV112+DV113+DV115+DV119</f>
        <v>0</v>
      </c>
      <c r="DW111" s="71"/>
      <c r="DX111" s="72">
        <f>DX112+DX113+DX115+DX119</f>
        <v>1731.5</v>
      </c>
      <c r="DY111" s="72">
        <f>DY112+DY113+DY115+DY119</f>
        <v>1731.5</v>
      </c>
      <c r="DZ111" s="72">
        <f>DZ112+DZ113+DZ115+DZ119</f>
        <v>196.90510999999998</v>
      </c>
      <c r="EA111" s="71">
        <f>DZ111/DY111*100</f>
        <v>11.371938203869476</v>
      </c>
      <c r="EB111" s="72"/>
      <c r="EC111" s="72"/>
      <c r="ED111" s="72"/>
      <c r="EE111" s="71"/>
      <c r="EF111" s="72"/>
      <c r="EG111" s="72">
        <f>EG112+EG113+EG115+EG119</f>
        <v>0</v>
      </c>
      <c r="EH111" s="72">
        <f>EH112+EH113+EH115+EH119</f>
        <v>0</v>
      </c>
      <c r="EI111" s="71"/>
      <c r="EJ111" s="72"/>
      <c r="EK111" s="72">
        <f>EK112+EK113+EK115+EK119</f>
        <v>0</v>
      </c>
      <c r="EL111" s="72">
        <f>EL112+EL113+EL115+EL119</f>
        <v>0</v>
      </c>
      <c r="EM111" s="71"/>
      <c r="EN111" s="72"/>
      <c r="EO111" s="72">
        <f>EO112+EO113+EO115+EO119</f>
        <v>0</v>
      </c>
      <c r="EP111" s="72">
        <f>EP112+EP113+EP115+EP119</f>
        <v>0</v>
      </c>
      <c r="EQ111" s="71"/>
      <c r="ER111" s="72">
        <f>ER112+ER113+ER115+ER119</f>
        <v>1171.8</v>
      </c>
      <c r="ES111" s="72">
        <f>ES112+ES113+ES115+ES119</f>
        <v>1171.8</v>
      </c>
      <c r="ET111" s="72">
        <f>ET112+ET113+ET115+ET119</f>
        <v>290.95</v>
      </c>
      <c r="EU111" s="71">
        <f t="shared" si="125"/>
        <v>24.82932240996757</v>
      </c>
      <c r="EV111" s="72"/>
      <c r="EW111" s="72">
        <f>EW112+EW113+EW115+EW119</f>
        <v>0</v>
      </c>
      <c r="EX111" s="72">
        <f>EX112+EX113+EX115+EX119</f>
        <v>0</v>
      </c>
      <c r="EY111" s="71"/>
      <c r="EZ111" s="72">
        <f>EZ112+EZ113</f>
        <v>8318.7999999999993</v>
      </c>
      <c r="FA111" s="72">
        <f>FA112+FA113</f>
        <v>8318.7999999999993</v>
      </c>
      <c r="FB111" s="72">
        <f>FB112+FB113</f>
        <v>1294.0817400000001</v>
      </c>
      <c r="FC111" s="71">
        <f>FB111/FA111*100</f>
        <v>15.55611073712555</v>
      </c>
      <c r="FD111" s="72">
        <f>FD112+FD113</f>
        <v>1300</v>
      </c>
      <c r="FE111" s="72">
        <f>FE112+FE113</f>
        <v>1300</v>
      </c>
      <c r="FF111" s="72">
        <f>FF112+FF113</f>
        <v>0</v>
      </c>
      <c r="FG111" s="71">
        <f>FF111/FE111*100</f>
        <v>0</v>
      </c>
      <c r="FH111" s="72"/>
      <c r="FI111" s="72">
        <f>FI112+FI113</f>
        <v>0</v>
      </c>
      <c r="FJ111" s="72">
        <f>FJ112+FJ113</f>
        <v>0</v>
      </c>
      <c r="FK111" s="71"/>
      <c r="FL111" s="72"/>
      <c r="FM111" s="72">
        <f>FM112+FM113</f>
        <v>0</v>
      </c>
      <c r="FN111" s="72">
        <f>FN112+FN113</f>
        <v>0</v>
      </c>
      <c r="FO111" s="71"/>
      <c r="FP111" s="72">
        <f>FP112+FP113</f>
        <v>130.5</v>
      </c>
      <c r="FQ111" s="72">
        <f>FQ112+FQ113</f>
        <v>130.5</v>
      </c>
      <c r="FR111" s="72">
        <f>FR112+FR113</f>
        <v>0</v>
      </c>
      <c r="FS111" s="71">
        <f>FR111/FQ111*100</f>
        <v>0</v>
      </c>
      <c r="FT111" s="72"/>
      <c r="FU111" s="72">
        <f>FU112+FU113</f>
        <v>0</v>
      </c>
      <c r="FV111" s="72">
        <f>FV112+FV113</f>
        <v>0</v>
      </c>
      <c r="FW111" s="71"/>
      <c r="FX111" s="72"/>
      <c r="FY111" s="72">
        <f>FY112+FY113</f>
        <v>0</v>
      </c>
      <c r="FZ111" s="72">
        <f>FZ112+FZ113</f>
        <v>0</v>
      </c>
      <c r="GA111" s="71"/>
      <c r="GB111" s="72"/>
      <c r="GC111" s="72">
        <f>GC112+GC113</f>
        <v>0</v>
      </c>
      <c r="GD111" s="72">
        <f>GD112+GD113</f>
        <v>0</v>
      </c>
      <c r="GE111" s="71"/>
      <c r="GF111" s="72"/>
      <c r="GG111" s="72">
        <f>GG112+GG113</f>
        <v>0</v>
      </c>
      <c r="GH111" s="72">
        <f>GH112+GH113</f>
        <v>0</v>
      </c>
      <c r="GI111" s="71"/>
      <c r="GJ111" s="72"/>
      <c r="GK111" s="72">
        <f>GK112+GK113</f>
        <v>0</v>
      </c>
      <c r="GL111" s="72">
        <f>GL112+GL113</f>
        <v>0</v>
      </c>
      <c r="GM111" s="71"/>
      <c r="GN111" s="72"/>
      <c r="GO111" s="72">
        <f>GO112+GO113</f>
        <v>0</v>
      </c>
      <c r="GP111" s="72">
        <f>GP112+GP113</f>
        <v>0</v>
      </c>
      <c r="GQ111" s="71"/>
      <c r="GR111" s="72"/>
      <c r="GS111" s="72">
        <f>GS112+GS113</f>
        <v>0</v>
      </c>
      <c r="GT111" s="72">
        <f>GT112+GT113</f>
        <v>0</v>
      </c>
      <c r="GU111" s="71"/>
      <c r="GV111" s="72"/>
      <c r="GW111" s="72">
        <f>GW112+GW113</f>
        <v>0</v>
      </c>
      <c r="GX111" s="72">
        <f>GX112+GX113</f>
        <v>0</v>
      </c>
      <c r="GY111" s="71"/>
      <c r="GZ111" s="72"/>
      <c r="HA111" s="72">
        <f>HA112+HA113</f>
        <v>0</v>
      </c>
      <c r="HB111" s="72">
        <f>HB112+HB113</f>
        <v>0</v>
      </c>
      <c r="HC111" s="71"/>
      <c r="HD111" s="72"/>
      <c r="HE111" s="72">
        <f>HE112+HE113</f>
        <v>0</v>
      </c>
      <c r="HF111" s="72">
        <f>HF112+HF113</f>
        <v>0</v>
      </c>
      <c r="HG111" s="71"/>
      <c r="HH111" s="72"/>
      <c r="HI111" s="72">
        <f>HI112+HI113</f>
        <v>0</v>
      </c>
      <c r="HJ111" s="72">
        <f>HJ112+HJ113</f>
        <v>0</v>
      </c>
      <c r="HK111" s="71"/>
      <c r="HL111" s="72"/>
      <c r="HM111" s="72"/>
      <c r="HN111" s="72"/>
      <c r="HO111" s="71"/>
      <c r="HP111" s="72"/>
      <c r="HQ111" s="72">
        <f>HQ112+HQ113+HQ115+HQ119+HQ117</f>
        <v>0</v>
      </c>
      <c r="HR111" s="72">
        <f>HR112+HR113+HR115+HR119+HR117</f>
        <v>0</v>
      </c>
      <c r="HS111" s="71"/>
      <c r="HT111" s="72"/>
      <c r="HU111" s="72"/>
      <c r="HV111" s="72"/>
      <c r="HW111" s="71"/>
      <c r="HX111" s="72"/>
      <c r="HY111" s="72">
        <f>SUM(HY112:HY119)</f>
        <v>404.29999999999995</v>
      </c>
      <c r="HZ111" s="72">
        <f>SUM(HZ112:HZ119)</f>
        <v>72.65307</v>
      </c>
      <c r="IA111" s="76">
        <f t="shared" si="308"/>
        <v>17.970089042790011</v>
      </c>
      <c r="IB111" s="72"/>
      <c r="IC111" s="72">
        <f>SUM(IC112:IC119)</f>
        <v>35896.699999999997</v>
      </c>
      <c r="ID111" s="72">
        <f>SUM(ID112:ID119)</f>
        <v>4233.8539000000001</v>
      </c>
      <c r="IE111" s="76">
        <f t="shared" ref="IE111" si="342">ID111/IC111*100</f>
        <v>11.794549081113306</v>
      </c>
      <c r="IF111" s="72"/>
      <c r="IG111" s="72"/>
      <c r="IH111" s="72"/>
      <c r="II111" s="76"/>
      <c r="IJ111" s="72"/>
      <c r="IK111" s="72"/>
      <c r="IL111" s="72"/>
      <c r="IM111" s="76"/>
      <c r="IN111" s="72"/>
      <c r="IO111" s="72"/>
      <c r="IP111" s="72"/>
      <c r="IQ111" s="76"/>
      <c r="IR111" s="72"/>
      <c r="IS111" s="72"/>
      <c r="IT111" s="72"/>
      <c r="IU111" s="76"/>
      <c r="IV111" s="72"/>
      <c r="IW111" s="72"/>
      <c r="IX111" s="72"/>
      <c r="IY111" s="76"/>
      <c r="IZ111" s="72"/>
      <c r="JA111" s="72">
        <f>SUM(JA112:JA119)</f>
        <v>6267.9</v>
      </c>
      <c r="JB111" s="72">
        <f>SUM(JB112:JB119)</f>
        <v>0</v>
      </c>
      <c r="JC111" s="76">
        <f t="shared" ref="JC111:JC112" si="343">JB111/JA111*100</f>
        <v>0</v>
      </c>
      <c r="JD111" s="72"/>
      <c r="JE111" s="72"/>
      <c r="JF111" s="72"/>
      <c r="JG111" s="76"/>
      <c r="JH111" s="72"/>
      <c r="JI111" s="72">
        <f>SUM(JI112:JI119)</f>
        <v>0</v>
      </c>
      <c r="JJ111" s="72">
        <f>SUM(JJ112:JJ119)</f>
        <v>0</v>
      </c>
      <c r="JK111" s="76"/>
      <c r="JL111" s="72"/>
      <c r="JM111" s="72">
        <f>SUM(JM112:JM119)</f>
        <v>0</v>
      </c>
      <c r="JN111" s="72">
        <f>SUM(JN112:JN119)</f>
        <v>0</v>
      </c>
      <c r="JO111" s="76"/>
      <c r="JP111" s="72"/>
      <c r="JQ111" s="72"/>
      <c r="JR111" s="72"/>
      <c r="JS111" s="76"/>
    </row>
    <row r="112" spans="1:279" ht="35.25" customHeight="1" x14ac:dyDescent="0.25">
      <c r="A112" s="115" t="s">
        <v>167</v>
      </c>
      <c r="B112" s="77">
        <f t="shared" si="227"/>
        <v>61507.100000000006</v>
      </c>
      <c r="C112" s="77">
        <f t="shared" si="228"/>
        <v>96033.099999999991</v>
      </c>
      <c r="D112" s="77">
        <f t="shared" si="229"/>
        <v>96033.099999999991</v>
      </c>
      <c r="E112" s="77">
        <f t="shared" si="230"/>
        <v>0</v>
      </c>
      <c r="F112" s="77">
        <f t="shared" si="231"/>
        <v>12096.052830000001</v>
      </c>
      <c r="G112" s="73">
        <f t="shared" si="226"/>
        <v>12.595712134670233</v>
      </c>
      <c r="H112" s="73">
        <v>6700</v>
      </c>
      <c r="I112" s="73">
        <v>6700</v>
      </c>
      <c r="J112" s="73">
        <v>0</v>
      </c>
      <c r="K112" s="73">
        <f>J112/I112*100</f>
        <v>0</v>
      </c>
      <c r="L112" s="73">
        <v>1479.5</v>
      </c>
      <c r="M112" s="73">
        <v>1479.5</v>
      </c>
      <c r="N112" s="73">
        <v>107.18174999999999</v>
      </c>
      <c r="O112" s="74">
        <f>N112/M112*100</f>
        <v>7.2444575870226426</v>
      </c>
      <c r="P112" s="301">
        <v>738</v>
      </c>
      <c r="Q112" s="274">
        <v>738</v>
      </c>
      <c r="R112" s="301">
        <v>139.01625000000001</v>
      </c>
      <c r="S112" s="74">
        <f>R112/Q112*100</f>
        <v>18.836890243902442</v>
      </c>
      <c r="T112" s="340">
        <v>3897</v>
      </c>
      <c r="U112" s="314">
        <v>3897</v>
      </c>
      <c r="V112" s="314">
        <v>831.54445999999996</v>
      </c>
      <c r="W112" s="74">
        <f>V112/U112*100</f>
        <v>21.338066717988195</v>
      </c>
      <c r="X112" s="341">
        <v>1020</v>
      </c>
      <c r="Y112" s="341">
        <v>1020</v>
      </c>
      <c r="Z112" s="341">
        <v>132.78195000000002</v>
      </c>
      <c r="AA112" s="74">
        <f>Z112/Y112*100</f>
        <v>13.017838235294118</v>
      </c>
      <c r="AB112" s="341"/>
      <c r="AC112" s="341"/>
      <c r="AD112" s="341"/>
      <c r="AE112" s="74"/>
      <c r="AF112" s="341">
        <v>21263.1</v>
      </c>
      <c r="AG112" s="341">
        <v>21263.1</v>
      </c>
      <c r="AH112" s="341">
        <v>3766.3721099999998</v>
      </c>
      <c r="AI112" s="74">
        <f>AH112/AG112*100</f>
        <v>17.713184389858487</v>
      </c>
      <c r="AJ112" s="341">
        <v>960</v>
      </c>
      <c r="AK112" s="341">
        <v>960</v>
      </c>
      <c r="AL112" s="341">
        <v>41.198</v>
      </c>
      <c r="AM112" s="74">
        <f>AL112/AK112*100</f>
        <v>4.2914583333333329</v>
      </c>
      <c r="AN112" s="73"/>
      <c r="AO112" s="73"/>
      <c r="AP112" s="73"/>
      <c r="AQ112" s="74"/>
      <c r="AR112" s="341">
        <v>500</v>
      </c>
      <c r="AS112" s="341">
        <v>500</v>
      </c>
      <c r="AT112" s="341">
        <v>0</v>
      </c>
      <c r="AU112" s="74">
        <f>AT112/AS112*100</f>
        <v>0</v>
      </c>
      <c r="AV112" s="341"/>
      <c r="AW112" s="341"/>
      <c r="AX112" s="341">
        <v>0</v>
      </c>
      <c r="AY112" s="74"/>
      <c r="AZ112" s="341"/>
      <c r="BA112" s="341"/>
      <c r="BB112" s="341"/>
      <c r="BC112" s="74"/>
      <c r="BD112" s="341">
        <v>2773.9</v>
      </c>
      <c r="BE112" s="341">
        <v>2773.9</v>
      </c>
      <c r="BF112" s="341">
        <v>693.31666000000007</v>
      </c>
      <c r="BG112" s="74">
        <f>BF112/BE112*100</f>
        <v>24.994291791340714</v>
      </c>
      <c r="BH112" s="74"/>
      <c r="BI112" s="341"/>
      <c r="BJ112" s="341"/>
      <c r="BK112" s="74"/>
      <c r="BL112" s="74"/>
      <c r="BM112" s="341"/>
      <c r="BN112" s="341"/>
      <c r="BO112" s="74"/>
      <c r="BP112" s="74"/>
      <c r="BQ112" s="341"/>
      <c r="BR112" s="341"/>
      <c r="BS112" s="74"/>
      <c r="BT112" s="74"/>
      <c r="BU112" s="341"/>
      <c r="BV112" s="341"/>
      <c r="BW112" s="74"/>
      <c r="BX112" s="341">
        <v>634.4</v>
      </c>
      <c r="BY112" s="341">
        <v>634.4</v>
      </c>
      <c r="BZ112" s="341">
        <v>118.8509</v>
      </c>
      <c r="CA112" s="74">
        <f>BZ112/BY112*100</f>
        <v>18.7343789407314</v>
      </c>
      <c r="CB112" s="74"/>
      <c r="CC112" s="341"/>
      <c r="CD112" s="341"/>
      <c r="CE112" s="74"/>
      <c r="CF112" s="341">
        <v>250</v>
      </c>
      <c r="CG112" s="341">
        <v>250</v>
      </c>
      <c r="CH112" s="341">
        <v>250</v>
      </c>
      <c r="CI112" s="74">
        <f t="shared" si="340"/>
        <v>100</v>
      </c>
      <c r="CJ112" s="341"/>
      <c r="CK112" s="341"/>
      <c r="CL112" s="341"/>
      <c r="CM112" s="74"/>
      <c r="CN112" s="341"/>
      <c r="CO112" s="341"/>
      <c r="CP112" s="341">
        <v>0</v>
      </c>
      <c r="CQ112" s="74"/>
      <c r="CR112" s="74"/>
      <c r="CS112" s="341"/>
      <c r="CT112" s="341"/>
      <c r="CU112" s="74"/>
      <c r="CV112" s="74"/>
      <c r="CW112" s="341"/>
      <c r="CX112" s="341"/>
      <c r="CY112" s="74"/>
      <c r="CZ112" s="341">
        <v>1000</v>
      </c>
      <c r="DA112" s="341">
        <v>1000</v>
      </c>
      <c r="DB112" s="341">
        <v>0</v>
      </c>
      <c r="DC112" s="74">
        <f>DB112/DA112*100</f>
        <v>0</v>
      </c>
      <c r="DD112" s="341">
        <v>7638.6</v>
      </c>
      <c r="DE112" s="341"/>
      <c r="DF112" s="341"/>
      <c r="DG112" s="74"/>
      <c r="DH112" s="341"/>
      <c r="DI112" s="341"/>
      <c r="DJ112" s="341"/>
      <c r="DK112" s="74"/>
      <c r="DL112" s="341"/>
      <c r="DM112" s="341"/>
      <c r="DN112" s="341"/>
      <c r="DO112" s="74"/>
      <c r="DP112" s="341"/>
      <c r="DQ112" s="341"/>
      <c r="DR112" s="341"/>
      <c r="DS112" s="74"/>
      <c r="DT112" s="341"/>
      <c r="DU112" s="341"/>
      <c r="DV112" s="341"/>
      <c r="DW112" s="74"/>
      <c r="DX112" s="341">
        <v>1731.5</v>
      </c>
      <c r="DY112" s="341">
        <v>1731.5</v>
      </c>
      <c r="DZ112" s="341">
        <v>196.90510999999998</v>
      </c>
      <c r="EA112" s="74">
        <f t="shared" ref="EA112" si="344">DZ112/DY112*100</f>
        <v>11.371938203869476</v>
      </c>
      <c r="EB112" s="341"/>
      <c r="EC112" s="341"/>
      <c r="ED112" s="341"/>
      <c r="EE112" s="74"/>
      <c r="EF112" s="341"/>
      <c r="EG112" s="341"/>
      <c r="EH112" s="341"/>
      <c r="EI112" s="74"/>
      <c r="EJ112" s="341"/>
      <c r="EK112" s="341"/>
      <c r="EL112" s="341"/>
      <c r="EM112" s="74"/>
      <c r="EN112" s="341"/>
      <c r="EO112" s="341"/>
      <c r="EP112" s="341"/>
      <c r="EQ112" s="74"/>
      <c r="ER112" s="341">
        <v>1171.8</v>
      </c>
      <c r="ES112" s="341">
        <v>1171.8</v>
      </c>
      <c r="ET112" s="341">
        <v>290.95</v>
      </c>
      <c r="EU112" s="74">
        <f t="shared" si="125"/>
        <v>24.82932240996757</v>
      </c>
      <c r="EV112" s="341"/>
      <c r="EW112" s="341"/>
      <c r="EX112" s="341"/>
      <c r="EY112" s="74"/>
      <c r="EZ112" s="73">
        <v>8318.7999999999993</v>
      </c>
      <c r="FA112" s="73">
        <v>8318.7999999999993</v>
      </c>
      <c r="FB112" s="73">
        <v>1294.0817400000001</v>
      </c>
      <c r="FC112" s="74">
        <f>FB112/FA112*100</f>
        <v>15.55611073712555</v>
      </c>
      <c r="FD112" s="73">
        <v>1300</v>
      </c>
      <c r="FE112" s="73">
        <v>1300</v>
      </c>
      <c r="FF112" s="73">
        <v>0</v>
      </c>
      <c r="FG112" s="74">
        <f>FF112/FE112*100</f>
        <v>0</v>
      </c>
      <c r="FH112" s="73"/>
      <c r="FI112" s="73"/>
      <c r="FJ112" s="73"/>
      <c r="FK112" s="74"/>
      <c r="FL112" s="73"/>
      <c r="FM112" s="73"/>
      <c r="FN112" s="73"/>
      <c r="FO112" s="74"/>
      <c r="FP112" s="73">
        <v>130.5</v>
      </c>
      <c r="FQ112" s="73">
        <v>130.5</v>
      </c>
      <c r="FR112" s="73">
        <v>0</v>
      </c>
      <c r="FS112" s="74">
        <f>FR112/FQ112*100</f>
        <v>0</v>
      </c>
      <c r="FT112" s="73"/>
      <c r="FU112" s="73"/>
      <c r="FV112" s="73">
        <v>0</v>
      </c>
      <c r="FW112" s="74"/>
      <c r="FX112" s="73"/>
      <c r="FY112" s="73"/>
      <c r="FZ112" s="73">
        <v>0</v>
      </c>
      <c r="GA112" s="74"/>
      <c r="GB112" s="73"/>
      <c r="GC112" s="73"/>
      <c r="GD112" s="73">
        <v>0</v>
      </c>
      <c r="GE112" s="74"/>
      <c r="GF112" s="73"/>
      <c r="GG112" s="73"/>
      <c r="GH112" s="73">
        <v>0</v>
      </c>
      <c r="GI112" s="74"/>
      <c r="GJ112" s="73"/>
      <c r="GK112" s="73"/>
      <c r="GL112" s="73">
        <v>0</v>
      </c>
      <c r="GM112" s="74"/>
      <c r="GN112" s="73"/>
      <c r="GO112" s="73"/>
      <c r="GP112" s="73">
        <v>0</v>
      </c>
      <c r="GQ112" s="74"/>
      <c r="GR112" s="73"/>
      <c r="GS112" s="73"/>
      <c r="GT112" s="73">
        <v>0</v>
      </c>
      <c r="GU112" s="74"/>
      <c r="GV112" s="73"/>
      <c r="GW112" s="73"/>
      <c r="GX112" s="73">
        <v>0</v>
      </c>
      <c r="GY112" s="74"/>
      <c r="GZ112" s="73"/>
      <c r="HA112" s="73"/>
      <c r="HB112" s="73">
        <v>0</v>
      </c>
      <c r="HC112" s="74"/>
      <c r="HD112" s="73"/>
      <c r="HE112" s="73"/>
      <c r="HF112" s="73">
        <v>0</v>
      </c>
      <c r="HG112" s="74"/>
      <c r="HH112" s="73"/>
      <c r="HI112" s="73"/>
      <c r="HJ112" s="73">
        <v>0</v>
      </c>
      <c r="HK112" s="74"/>
      <c r="HL112" s="341"/>
      <c r="HM112" s="341"/>
      <c r="HN112" s="341"/>
      <c r="HO112" s="74"/>
      <c r="HP112" s="341"/>
      <c r="HQ112" s="341"/>
      <c r="HR112" s="341"/>
      <c r="HS112" s="74"/>
      <c r="HT112" s="73"/>
      <c r="HU112" s="73"/>
      <c r="HV112" s="73"/>
      <c r="HW112" s="74"/>
      <c r="HX112" s="73"/>
      <c r="HY112" s="73"/>
      <c r="HZ112" s="73"/>
      <c r="IA112" s="77"/>
      <c r="IB112" s="73"/>
      <c r="IC112" s="73">
        <v>35896.699999999997</v>
      </c>
      <c r="ID112" s="73">
        <v>4233.8539000000001</v>
      </c>
      <c r="IE112" s="77">
        <f t="shared" ref="IE112" si="345">ID112/IC112*100</f>
        <v>11.794549081113306</v>
      </c>
      <c r="IF112" s="73"/>
      <c r="IG112" s="73"/>
      <c r="IH112" s="73"/>
      <c r="II112" s="77"/>
      <c r="IJ112" s="73"/>
      <c r="IK112" s="73"/>
      <c r="IL112" s="73"/>
      <c r="IM112" s="77"/>
      <c r="IN112" s="73"/>
      <c r="IO112" s="73"/>
      <c r="IP112" s="73"/>
      <c r="IQ112" s="77"/>
      <c r="IR112" s="73"/>
      <c r="IS112" s="73"/>
      <c r="IT112" s="73"/>
      <c r="IU112" s="77"/>
      <c r="IV112" s="73"/>
      <c r="IW112" s="73"/>
      <c r="IX112" s="73"/>
      <c r="IY112" s="77"/>
      <c r="IZ112" s="73"/>
      <c r="JA112" s="73">
        <v>6267.9</v>
      </c>
      <c r="JB112" s="73">
        <v>0</v>
      </c>
      <c r="JC112" s="77">
        <f t="shared" si="343"/>
        <v>0</v>
      </c>
      <c r="JD112" s="73"/>
      <c r="JE112" s="73"/>
      <c r="JF112" s="73"/>
      <c r="JG112" s="77"/>
      <c r="JH112" s="73"/>
      <c r="JI112" s="73"/>
      <c r="JJ112" s="73">
        <v>0</v>
      </c>
      <c r="JK112" s="77"/>
      <c r="JL112" s="73"/>
      <c r="JM112" s="73"/>
      <c r="JN112" s="73"/>
      <c r="JO112" s="77"/>
      <c r="JP112" s="73"/>
      <c r="JQ112" s="73"/>
      <c r="JR112" s="73"/>
      <c r="JS112" s="77"/>
    </row>
    <row r="113" spans="1:279" ht="15.75" x14ac:dyDescent="0.25">
      <c r="A113" s="115" t="s">
        <v>166</v>
      </c>
      <c r="B113" s="77">
        <f t="shared" si="227"/>
        <v>5000</v>
      </c>
      <c r="C113" s="77">
        <f t="shared" si="228"/>
        <v>5000</v>
      </c>
      <c r="D113" s="77">
        <f t="shared" si="229"/>
        <v>5000</v>
      </c>
      <c r="E113" s="77">
        <f t="shared" si="230"/>
        <v>0</v>
      </c>
      <c r="F113" s="77">
        <f t="shared" si="231"/>
        <v>0</v>
      </c>
      <c r="G113" s="73">
        <f t="shared" si="226"/>
        <v>0</v>
      </c>
      <c r="H113" s="77"/>
      <c r="I113" s="77"/>
      <c r="J113" s="77"/>
      <c r="K113" s="77"/>
      <c r="L113" s="73"/>
      <c r="M113" s="73"/>
      <c r="N113" s="73"/>
      <c r="O113" s="73"/>
      <c r="P113" s="73"/>
      <c r="Q113" s="73"/>
      <c r="R113" s="73"/>
      <c r="S113" s="74"/>
      <c r="T113" s="73"/>
      <c r="U113" s="73"/>
      <c r="V113" s="73"/>
      <c r="W113" s="74"/>
      <c r="X113" s="73"/>
      <c r="Y113" s="73"/>
      <c r="Z113" s="73"/>
      <c r="AA113" s="74"/>
      <c r="AB113" s="73"/>
      <c r="AC113" s="73"/>
      <c r="AD113" s="73"/>
      <c r="AE113" s="74"/>
      <c r="AF113" s="73"/>
      <c r="AG113" s="73"/>
      <c r="AH113" s="73"/>
      <c r="AI113" s="74"/>
      <c r="AJ113" s="73"/>
      <c r="AK113" s="73"/>
      <c r="AL113" s="73"/>
      <c r="AM113" s="74"/>
      <c r="AN113" s="73"/>
      <c r="AO113" s="73"/>
      <c r="AP113" s="73"/>
      <c r="AQ113" s="73"/>
      <c r="AR113" s="73"/>
      <c r="AS113" s="73"/>
      <c r="AT113" s="73"/>
      <c r="AU113" s="74"/>
      <c r="AV113" s="73"/>
      <c r="AW113" s="73"/>
      <c r="AX113" s="73"/>
      <c r="AY113" s="74"/>
      <c r="AZ113" s="73"/>
      <c r="BA113" s="73"/>
      <c r="BB113" s="73"/>
      <c r="BC113" s="74"/>
      <c r="BD113" s="73"/>
      <c r="BE113" s="73"/>
      <c r="BF113" s="73"/>
      <c r="BG113" s="74"/>
      <c r="BH113" s="74"/>
      <c r="BI113" s="73"/>
      <c r="BJ113" s="73"/>
      <c r="BK113" s="74"/>
      <c r="BL113" s="74"/>
      <c r="BM113" s="73"/>
      <c r="BN113" s="73"/>
      <c r="BO113" s="74"/>
      <c r="BP113" s="74"/>
      <c r="BQ113" s="73"/>
      <c r="BR113" s="73"/>
      <c r="BS113" s="74"/>
      <c r="BT113" s="74"/>
      <c r="BU113" s="73"/>
      <c r="BV113" s="73"/>
      <c r="BW113" s="74"/>
      <c r="BX113" s="73"/>
      <c r="BY113" s="73"/>
      <c r="BZ113" s="73"/>
      <c r="CA113" s="74"/>
      <c r="CB113" s="74"/>
      <c r="CC113" s="73"/>
      <c r="CD113" s="73"/>
      <c r="CE113" s="74"/>
      <c r="CF113" s="73"/>
      <c r="CG113" s="73"/>
      <c r="CH113" s="73"/>
      <c r="CI113" s="74"/>
      <c r="CJ113" s="73"/>
      <c r="CK113" s="73"/>
      <c r="CL113" s="73"/>
      <c r="CM113" s="74"/>
      <c r="CN113" s="73"/>
      <c r="CO113" s="73"/>
      <c r="CP113" s="73"/>
      <c r="CQ113" s="74"/>
      <c r="CR113" s="74"/>
      <c r="CS113" s="73"/>
      <c r="CT113" s="73"/>
      <c r="CU113" s="74"/>
      <c r="CV113" s="74"/>
      <c r="CW113" s="73"/>
      <c r="CX113" s="73"/>
      <c r="CY113" s="74"/>
      <c r="CZ113" s="73"/>
      <c r="DA113" s="73"/>
      <c r="DB113" s="73"/>
      <c r="DC113" s="74"/>
      <c r="DD113" s="73"/>
      <c r="DE113" s="73"/>
      <c r="DF113" s="73"/>
      <c r="DG113" s="74"/>
      <c r="DH113" s="73">
        <v>5000</v>
      </c>
      <c r="DI113" s="73">
        <v>5000</v>
      </c>
      <c r="DJ113" s="73">
        <v>0</v>
      </c>
      <c r="DK113" s="74">
        <f t="shared" si="341"/>
        <v>0</v>
      </c>
      <c r="DL113" s="73"/>
      <c r="DM113" s="73"/>
      <c r="DN113" s="73"/>
      <c r="DO113" s="74"/>
      <c r="DP113" s="73"/>
      <c r="DQ113" s="73"/>
      <c r="DR113" s="73"/>
      <c r="DS113" s="74"/>
      <c r="DT113" s="73"/>
      <c r="DU113" s="73"/>
      <c r="DV113" s="73"/>
      <c r="DW113" s="74"/>
      <c r="DX113" s="73"/>
      <c r="DY113" s="73"/>
      <c r="DZ113" s="73"/>
      <c r="EA113" s="74"/>
      <c r="EB113" s="73"/>
      <c r="EC113" s="73"/>
      <c r="ED113" s="73"/>
      <c r="EE113" s="74"/>
      <c r="EF113" s="73"/>
      <c r="EG113" s="73"/>
      <c r="EH113" s="73"/>
      <c r="EI113" s="74"/>
      <c r="EJ113" s="73"/>
      <c r="EK113" s="73"/>
      <c r="EL113" s="73"/>
      <c r="EM113" s="74"/>
      <c r="EN113" s="73"/>
      <c r="EO113" s="73"/>
      <c r="EP113" s="73"/>
      <c r="EQ113" s="74"/>
      <c r="ER113" s="73"/>
      <c r="ES113" s="73"/>
      <c r="ET113" s="73"/>
      <c r="EU113" s="74"/>
      <c r="EV113" s="73"/>
      <c r="EW113" s="73"/>
      <c r="EX113" s="73"/>
      <c r="EY113" s="74"/>
      <c r="EZ113" s="73"/>
      <c r="FA113" s="73"/>
      <c r="FB113" s="73"/>
      <c r="FC113" s="73"/>
      <c r="FD113" s="73"/>
      <c r="FE113" s="73"/>
      <c r="FF113" s="73"/>
      <c r="FG113" s="73"/>
      <c r="FH113" s="73"/>
      <c r="FI113" s="73"/>
      <c r="FJ113" s="73"/>
      <c r="FK113" s="73"/>
      <c r="FL113" s="73"/>
      <c r="FM113" s="73"/>
      <c r="FN113" s="73"/>
      <c r="FO113" s="73"/>
      <c r="FP113" s="73"/>
      <c r="FQ113" s="73"/>
      <c r="FR113" s="73"/>
      <c r="FS113" s="73"/>
      <c r="FT113" s="73"/>
      <c r="FU113" s="73"/>
      <c r="FV113" s="73"/>
      <c r="FW113" s="73"/>
      <c r="FX113" s="73"/>
      <c r="FY113" s="73"/>
      <c r="FZ113" s="73"/>
      <c r="GA113" s="73"/>
      <c r="GB113" s="73"/>
      <c r="GC113" s="73"/>
      <c r="GD113" s="73"/>
      <c r="GE113" s="73"/>
      <c r="GF113" s="73"/>
      <c r="GG113" s="73"/>
      <c r="GH113" s="73"/>
      <c r="GI113" s="73"/>
      <c r="GJ113" s="73"/>
      <c r="GK113" s="73"/>
      <c r="GL113" s="73"/>
      <c r="GM113" s="73"/>
      <c r="GN113" s="73"/>
      <c r="GO113" s="73"/>
      <c r="GP113" s="73"/>
      <c r="GQ113" s="73"/>
      <c r="GR113" s="73"/>
      <c r="GS113" s="73"/>
      <c r="GT113" s="73"/>
      <c r="GU113" s="73"/>
      <c r="GV113" s="73"/>
      <c r="GW113" s="73"/>
      <c r="GX113" s="73"/>
      <c r="GY113" s="73"/>
      <c r="GZ113" s="73"/>
      <c r="HA113" s="73"/>
      <c r="HB113" s="73"/>
      <c r="HC113" s="73"/>
      <c r="HD113" s="73"/>
      <c r="HE113" s="73"/>
      <c r="HF113" s="73"/>
      <c r="HG113" s="73"/>
      <c r="HH113" s="73"/>
      <c r="HI113" s="73"/>
      <c r="HJ113" s="73"/>
      <c r="HK113" s="73"/>
      <c r="HL113" s="73"/>
      <c r="HM113" s="73"/>
      <c r="HN113" s="73"/>
      <c r="HO113" s="74"/>
      <c r="HP113" s="73"/>
      <c r="HQ113" s="73"/>
      <c r="HR113" s="73"/>
      <c r="HS113" s="74"/>
      <c r="HT113" s="73"/>
      <c r="HU113" s="73"/>
      <c r="HV113" s="73"/>
      <c r="HW113" s="73"/>
      <c r="HX113" s="73"/>
      <c r="HY113" s="73"/>
      <c r="HZ113" s="73"/>
      <c r="IA113" s="77"/>
      <c r="IB113" s="73"/>
      <c r="IC113" s="73"/>
      <c r="ID113" s="73"/>
      <c r="IE113" s="77"/>
      <c r="IF113" s="73"/>
      <c r="IG113" s="73"/>
      <c r="IH113" s="73"/>
      <c r="II113" s="77"/>
      <c r="IJ113" s="73"/>
      <c r="IK113" s="73"/>
      <c r="IL113" s="73"/>
      <c r="IM113" s="77"/>
      <c r="IN113" s="73"/>
      <c r="IO113" s="73"/>
      <c r="IP113" s="73"/>
      <c r="IQ113" s="77"/>
      <c r="IR113" s="73"/>
      <c r="IS113" s="73"/>
      <c r="IT113" s="73"/>
      <c r="IU113" s="77"/>
      <c r="IV113" s="73"/>
      <c r="IW113" s="73"/>
      <c r="IX113" s="73"/>
      <c r="IY113" s="77"/>
      <c r="IZ113" s="73"/>
      <c r="JA113" s="73"/>
      <c r="JB113" s="73"/>
      <c r="JC113" s="77"/>
      <c r="JD113" s="73"/>
      <c r="JE113" s="73"/>
      <c r="JF113" s="73"/>
      <c r="JG113" s="77"/>
      <c r="JH113" s="73"/>
      <c r="JI113" s="73"/>
      <c r="JJ113" s="73"/>
      <c r="JK113" s="77"/>
      <c r="JL113" s="73"/>
      <c r="JM113" s="73"/>
      <c r="JN113" s="73"/>
      <c r="JO113" s="77"/>
      <c r="JP113" s="73"/>
      <c r="JQ113" s="73"/>
      <c r="JR113" s="73"/>
      <c r="JS113" s="77"/>
    </row>
    <row r="114" spans="1:279" ht="15.75" x14ac:dyDescent="0.25">
      <c r="A114" s="115" t="s">
        <v>348</v>
      </c>
      <c r="B114" s="77">
        <f t="shared" si="227"/>
        <v>0</v>
      </c>
      <c r="C114" s="77">
        <f t="shared" si="228"/>
        <v>208.1</v>
      </c>
      <c r="D114" s="77">
        <f t="shared" si="229"/>
        <v>208.1</v>
      </c>
      <c r="E114" s="77">
        <f t="shared" si="230"/>
        <v>0</v>
      </c>
      <c r="F114" s="77">
        <f t="shared" si="231"/>
        <v>34.571309999999997</v>
      </c>
      <c r="G114" s="73">
        <f t="shared" si="226"/>
        <v>16.612835175396441</v>
      </c>
      <c r="H114" s="77"/>
      <c r="I114" s="77"/>
      <c r="J114" s="77"/>
      <c r="K114" s="77"/>
      <c r="L114" s="73"/>
      <c r="M114" s="73"/>
      <c r="N114" s="73"/>
      <c r="O114" s="73"/>
      <c r="P114" s="73"/>
      <c r="Q114" s="73"/>
      <c r="R114" s="73"/>
      <c r="S114" s="74"/>
      <c r="T114" s="73"/>
      <c r="U114" s="73"/>
      <c r="V114" s="73"/>
      <c r="W114" s="74"/>
      <c r="X114" s="73"/>
      <c r="Y114" s="73"/>
      <c r="Z114" s="73"/>
      <c r="AA114" s="74"/>
      <c r="AB114" s="73"/>
      <c r="AC114" s="73"/>
      <c r="AD114" s="73"/>
      <c r="AE114" s="74"/>
      <c r="AF114" s="73"/>
      <c r="AG114" s="73"/>
      <c r="AH114" s="73"/>
      <c r="AI114" s="74"/>
      <c r="AJ114" s="73"/>
      <c r="AK114" s="73"/>
      <c r="AL114" s="73"/>
      <c r="AM114" s="74"/>
      <c r="AN114" s="73"/>
      <c r="AO114" s="73"/>
      <c r="AP114" s="73"/>
      <c r="AQ114" s="73"/>
      <c r="AR114" s="73"/>
      <c r="AS114" s="73"/>
      <c r="AT114" s="73"/>
      <c r="AU114" s="74"/>
      <c r="AV114" s="73"/>
      <c r="AW114" s="73"/>
      <c r="AX114" s="73"/>
      <c r="AY114" s="74"/>
      <c r="AZ114" s="73"/>
      <c r="BA114" s="73"/>
      <c r="BB114" s="73"/>
      <c r="BC114" s="74"/>
      <c r="BD114" s="73"/>
      <c r="BE114" s="73"/>
      <c r="BF114" s="73"/>
      <c r="BG114" s="74"/>
      <c r="BH114" s="74"/>
      <c r="BI114" s="73"/>
      <c r="BJ114" s="73"/>
      <c r="BK114" s="74"/>
      <c r="BL114" s="74"/>
      <c r="BM114" s="73"/>
      <c r="BN114" s="73"/>
      <c r="BO114" s="74"/>
      <c r="BP114" s="74"/>
      <c r="BQ114" s="73"/>
      <c r="BR114" s="73"/>
      <c r="BS114" s="74"/>
      <c r="BT114" s="74"/>
      <c r="BU114" s="73"/>
      <c r="BV114" s="73"/>
      <c r="BW114" s="74"/>
      <c r="BX114" s="73"/>
      <c r="BY114" s="73"/>
      <c r="BZ114" s="73"/>
      <c r="CA114" s="74"/>
      <c r="CB114" s="74"/>
      <c r="CC114" s="73"/>
      <c r="CD114" s="73"/>
      <c r="CE114" s="74"/>
      <c r="CF114" s="73"/>
      <c r="CG114" s="73"/>
      <c r="CH114" s="73"/>
      <c r="CI114" s="74"/>
      <c r="CJ114" s="73"/>
      <c r="CK114" s="73"/>
      <c r="CL114" s="73"/>
      <c r="CM114" s="74"/>
      <c r="CN114" s="73"/>
      <c r="CO114" s="73"/>
      <c r="CP114" s="73"/>
      <c r="CQ114" s="74"/>
      <c r="CR114" s="74"/>
      <c r="CS114" s="73"/>
      <c r="CT114" s="73"/>
      <c r="CU114" s="74"/>
      <c r="CV114" s="74"/>
      <c r="CW114" s="73"/>
      <c r="CX114" s="73"/>
      <c r="CY114" s="74"/>
      <c r="CZ114" s="73"/>
      <c r="DA114" s="73"/>
      <c r="DB114" s="73"/>
      <c r="DC114" s="74"/>
      <c r="DD114" s="73"/>
      <c r="DE114" s="73"/>
      <c r="DF114" s="73"/>
      <c r="DG114" s="74"/>
      <c r="DH114" s="73"/>
      <c r="DI114" s="73"/>
      <c r="DJ114" s="73"/>
      <c r="DK114" s="74"/>
      <c r="DL114" s="73"/>
      <c r="DM114" s="73"/>
      <c r="DN114" s="73"/>
      <c r="DO114" s="74"/>
      <c r="DP114" s="73"/>
      <c r="DQ114" s="73"/>
      <c r="DR114" s="73"/>
      <c r="DS114" s="74"/>
      <c r="DT114" s="73"/>
      <c r="DU114" s="73"/>
      <c r="DV114" s="73"/>
      <c r="DW114" s="74"/>
      <c r="DX114" s="73"/>
      <c r="DY114" s="73"/>
      <c r="DZ114" s="73"/>
      <c r="EA114" s="74"/>
      <c r="EB114" s="73"/>
      <c r="EC114" s="73"/>
      <c r="ED114" s="73"/>
      <c r="EE114" s="74"/>
      <c r="EF114" s="73"/>
      <c r="EG114" s="73"/>
      <c r="EH114" s="73"/>
      <c r="EI114" s="74"/>
      <c r="EJ114" s="73"/>
      <c r="EK114" s="73"/>
      <c r="EL114" s="73"/>
      <c r="EM114" s="74"/>
      <c r="EN114" s="73"/>
      <c r="EO114" s="73"/>
      <c r="EP114" s="73"/>
      <c r="EQ114" s="74"/>
      <c r="ER114" s="73"/>
      <c r="ES114" s="73"/>
      <c r="ET114" s="73"/>
      <c r="EU114" s="74"/>
      <c r="EV114" s="73"/>
      <c r="EW114" s="73"/>
      <c r="EX114" s="73"/>
      <c r="EY114" s="74"/>
      <c r="EZ114" s="73"/>
      <c r="FA114" s="73"/>
      <c r="FB114" s="73"/>
      <c r="FC114" s="73"/>
      <c r="FD114" s="73"/>
      <c r="FE114" s="73"/>
      <c r="FF114" s="73"/>
      <c r="FG114" s="73"/>
      <c r="FH114" s="73"/>
      <c r="FI114" s="73"/>
      <c r="FJ114" s="73"/>
      <c r="FK114" s="73"/>
      <c r="FL114" s="73"/>
      <c r="FM114" s="73"/>
      <c r="FN114" s="73"/>
      <c r="FO114" s="73"/>
      <c r="FP114" s="73"/>
      <c r="FQ114" s="73"/>
      <c r="FR114" s="73"/>
      <c r="FS114" s="73"/>
      <c r="FT114" s="73"/>
      <c r="FU114" s="73"/>
      <c r="FV114" s="73"/>
      <c r="FW114" s="73"/>
      <c r="FX114" s="73"/>
      <c r="FY114" s="73"/>
      <c r="FZ114" s="73"/>
      <c r="GA114" s="73"/>
      <c r="GB114" s="73"/>
      <c r="GC114" s="73"/>
      <c r="GD114" s="73"/>
      <c r="GE114" s="73"/>
      <c r="GF114" s="73"/>
      <c r="GG114" s="73"/>
      <c r="GH114" s="73"/>
      <c r="GI114" s="73"/>
      <c r="GJ114" s="73"/>
      <c r="GK114" s="73"/>
      <c r="GL114" s="73"/>
      <c r="GM114" s="73"/>
      <c r="GN114" s="73"/>
      <c r="GO114" s="73"/>
      <c r="GP114" s="73"/>
      <c r="GQ114" s="73"/>
      <c r="GR114" s="73"/>
      <c r="GS114" s="73"/>
      <c r="GT114" s="73"/>
      <c r="GU114" s="73"/>
      <c r="GV114" s="73"/>
      <c r="GW114" s="73"/>
      <c r="GX114" s="73"/>
      <c r="GY114" s="73"/>
      <c r="GZ114" s="73"/>
      <c r="HA114" s="73"/>
      <c r="HB114" s="73"/>
      <c r="HC114" s="73"/>
      <c r="HD114" s="73"/>
      <c r="HE114" s="73"/>
      <c r="HF114" s="73"/>
      <c r="HG114" s="73"/>
      <c r="HH114" s="73"/>
      <c r="HI114" s="73"/>
      <c r="HJ114" s="73"/>
      <c r="HK114" s="73"/>
      <c r="HL114" s="73"/>
      <c r="HM114" s="73"/>
      <c r="HN114" s="73"/>
      <c r="HO114" s="74"/>
      <c r="HP114" s="73"/>
      <c r="HQ114" s="73"/>
      <c r="HR114" s="73"/>
      <c r="HS114" s="74"/>
      <c r="HT114" s="73"/>
      <c r="HU114" s="73"/>
      <c r="HV114" s="73"/>
      <c r="HW114" s="73"/>
      <c r="HX114" s="73"/>
      <c r="HY114" s="73">
        <v>208.1</v>
      </c>
      <c r="HZ114" s="73">
        <v>34.571309999999997</v>
      </c>
      <c r="IA114" s="77">
        <f t="shared" si="308"/>
        <v>16.612835175396441</v>
      </c>
      <c r="IB114" s="73"/>
      <c r="IC114" s="73"/>
      <c r="ID114" s="73"/>
      <c r="IE114" s="77"/>
      <c r="IF114" s="73"/>
      <c r="IG114" s="73"/>
      <c r="IH114" s="73"/>
      <c r="II114" s="77"/>
      <c r="IJ114" s="73"/>
      <c r="IK114" s="73"/>
      <c r="IL114" s="73"/>
      <c r="IM114" s="77"/>
      <c r="IN114" s="73"/>
      <c r="IO114" s="73"/>
      <c r="IP114" s="73"/>
      <c r="IQ114" s="77"/>
      <c r="IR114" s="73"/>
      <c r="IS114" s="73"/>
      <c r="IT114" s="73"/>
      <c r="IU114" s="77"/>
      <c r="IV114" s="73"/>
      <c r="IW114" s="73"/>
      <c r="IX114" s="73"/>
      <c r="IY114" s="77"/>
      <c r="IZ114" s="73"/>
      <c r="JA114" s="73"/>
      <c r="JB114" s="73"/>
      <c r="JC114" s="77"/>
      <c r="JD114" s="73"/>
      <c r="JE114" s="73"/>
      <c r="JF114" s="73"/>
      <c r="JG114" s="77"/>
      <c r="JH114" s="73"/>
      <c r="JI114" s="73"/>
      <c r="JJ114" s="73"/>
      <c r="JK114" s="77"/>
      <c r="JL114" s="73"/>
      <c r="JM114" s="73"/>
      <c r="JN114" s="73"/>
      <c r="JO114" s="77"/>
      <c r="JP114" s="73"/>
      <c r="JQ114" s="73"/>
      <c r="JR114" s="73"/>
      <c r="JS114" s="77"/>
    </row>
    <row r="115" spans="1:279" ht="15.75" x14ac:dyDescent="0.25">
      <c r="A115" s="115" t="s">
        <v>350</v>
      </c>
      <c r="B115" s="77">
        <f t="shared" si="227"/>
        <v>0</v>
      </c>
      <c r="C115" s="77">
        <f t="shared" si="228"/>
        <v>0</v>
      </c>
      <c r="D115" s="77">
        <f t="shared" si="229"/>
        <v>0</v>
      </c>
      <c r="E115" s="77">
        <f t="shared" si="230"/>
        <v>0</v>
      </c>
      <c r="F115" s="77">
        <f t="shared" si="231"/>
        <v>0</v>
      </c>
      <c r="G115" s="73"/>
      <c r="H115" s="77"/>
      <c r="I115" s="77"/>
      <c r="J115" s="77"/>
      <c r="K115" s="77"/>
      <c r="L115" s="73"/>
      <c r="M115" s="73"/>
      <c r="N115" s="73"/>
      <c r="O115" s="73"/>
      <c r="P115" s="73"/>
      <c r="Q115" s="73"/>
      <c r="R115" s="73"/>
      <c r="S115" s="74"/>
      <c r="T115" s="73"/>
      <c r="U115" s="73"/>
      <c r="V115" s="73"/>
      <c r="W115" s="74"/>
      <c r="X115" s="73"/>
      <c r="Y115" s="73"/>
      <c r="Z115" s="73"/>
      <c r="AA115" s="74"/>
      <c r="AB115" s="73"/>
      <c r="AC115" s="73"/>
      <c r="AD115" s="73"/>
      <c r="AE115" s="74"/>
      <c r="AF115" s="73"/>
      <c r="AG115" s="73"/>
      <c r="AH115" s="73"/>
      <c r="AI115" s="74"/>
      <c r="AJ115" s="73"/>
      <c r="AK115" s="73"/>
      <c r="AL115" s="73"/>
      <c r="AM115" s="74"/>
      <c r="AN115" s="73"/>
      <c r="AO115" s="73"/>
      <c r="AP115" s="73"/>
      <c r="AQ115" s="73"/>
      <c r="AR115" s="73"/>
      <c r="AS115" s="73"/>
      <c r="AT115" s="73"/>
      <c r="AU115" s="74"/>
      <c r="AV115" s="73"/>
      <c r="AW115" s="73"/>
      <c r="AX115" s="73"/>
      <c r="AY115" s="74"/>
      <c r="AZ115" s="73"/>
      <c r="BA115" s="73"/>
      <c r="BB115" s="73"/>
      <c r="BC115" s="74"/>
      <c r="BD115" s="73"/>
      <c r="BE115" s="73"/>
      <c r="BF115" s="73"/>
      <c r="BG115" s="74"/>
      <c r="BH115" s="74"/>
      <c r="BI115" s="73"/>
      <c r="BJ115" s="73"/>
      <c r="BK115" s="74"/>
      <c r="BL115" s="74"/>
      <c r="BM115" s="73"/>
      <c r="BN115" s="73"/>
      <c r="BO115" s="74"/>
      <c r="BP115" s="74"/>
      <c r="BQ115" s="73"/>
      <c r="BR115" s="73"/>
      <c r="BS115" s="74"/>
      <c r="BT115" s="74"/>
      <c r="BU115" s="73"/>
      <c r="BV115" s="73"/>
      <c r="BW115" s="74"/>
      <c r="BX115" s="73"/>
      <c r="BY115" s="73"/>
      <c r="BZ115" s="73"/>
      <c r="CA115" s="74"/>
      <c r="CB115" s="74"/>
      <c r="CC115" s="73"/>
      <c r="CD115" s="73"/>
      <c r="CE115" s="74"/>
      <c r="CF115" s="73"/>
      <c r="CG115" s="73"/>
      <c r="CH115" s="73"/>
      <c r="CI115" s="74"/>
      <c r="CJ115" s="73"/>
      <c r="CK115" s="73"/>
      <c r="CL115" s="73"/>
      <c r="CM115" s="74"/>
      <c r="CN115" s="73"/>
      <c r="CO115" s="73"/>
      <c r="CP115" s="73"/>
      <c r="CQ115" s="74"/>
      <c r="CR115" s="74"/>
      <c r="CS115" s="73"/>
      <c r="CT115" s="73"/>
      <c r="CU115" s="74"/>
      <c r="CV115" s="74"/>
      <c r="CW115" s="73"/>
      <c r="CX115" s="73"/>
      <c r="CY115" s="74"/>
      <c r="CZ115" s="73"/>
      <c r="DA115" s="73"/>
      <c r="DB115" s="73"/>
      <c r="DC115" s="74"/>
      <c r="DD115" s="73"/>
      <c r="DE115" s="73"/>
      <c r="DF115" s="73"/>
      <c r="DG115" s="74"/>
      <c r="DH115" s="73"/>
      <c r="DI115" s="73"/>
      <c r="DJ115" s="73"/>
      <c r="DK115" s="74"/>
      <c r="DL115" s="73"/>
      <c r="DM115" s="73"/>
      <c r="DN115" s="73"/>
      <c r="DO115" s="74"/>
      <c r="DP115" s="73"/>
      <c r="DQ115" s="73"/>
      <c r="DR115" s="73"/>
      <c r="DS115" s="74"/>
      <c r="DT115" s="73"/>
      <c r="DU115" s="73"/>
      <c r="DV115" s="73"/>
      <c r="DW115" s="74"/>
      <c r="DX115" s="73"/>
      <c r="DY115" s="73"/>
      <c r="DZ115" s="73"/>
      <c r="EA115" s="74"/>
      <c r="EB115" s="73"/>
      <c r="EC115" s="73"/>
      <c r="ED115" s="73"/>
      <c r="EE115" s="74"/>
      <c r="EF115" s="73"/>
      <c r="EG115" s="73"/>
      <c r="EH115" s="73"/>
      <c r="EI115" s="74"/>
      <c r="EJ115" s="73"/>
      <c r="EK115" s="73"/>
      <c r="EL115" s="73"/>
      <c r="EM115" s="74"/>
      <c r="EN115" s="73"/>
      <c r="EO115" s="73"/>
      <c r="EP115" s="73"/>
      <c r="EQ115" s="74"/>
      <c r="ER115" s="73"/>
      <c r="ES115" s="73"/>
      <c r="ET115" s="73"/>
      <c r="EU115" s="74"/>
      <c r="EV115" s="73"/>
      <c r="EW115" s="73"/>
      <c r="EX115" s="73"/>
      <c r="EY115" s="74"/>
      <c r="EZ115" s="73"/>
      <c r="FA115" s="73"/>
      <c r="FB115" s="73"/>
      <c r="FC115" s="73"/>
      <c r="FD115" s="73"/>
      <c r="FE115" s="73"/>
      <c r="FF115" s="73"/>
      <c r="FG115" s="73"/>
      <c r="FH115" s="73"/>
      <c r="FI115" s="73"/>
      <c r="FJ115" s="73"/>
      <c r="FK115" s="73"/>
      <c r="FL115" s="73"/>
      <c r="FM115" s="73"/>
      <c r="FN115" s="73"/>
      <c r="FO115" s="73"/>
      <c r="FP115" s="73"/>
      <c r="FQ115" s="73"/>
      <c r="FR115" s="73"/>
      <c r="FS115" s="73"/>
      <c r="FT115" s="73"/>
      <c r="FU115" s="73"/>
      <c r="FV115" s="73"/>
      <c r="FW115" s="73"/>
      <c r="FX115" s="73"/>
      <c r="FY115" s="73"/>
      <c r="FZ115" s="73"/>
      <c r="GA115" s="73"/>
      <c r="GB115" s="73"/>
      <c r="GC115" s="73"/>
      <c r="GD115" s="73"/>
      <c r="GE115" s="73"/>
      <c r="GF115" s="73"/>
      <c r="GG115" s="73"/>
      <c r="GH115" s="73"/>
      <c r="GI115" s="73"/>
      <c r="GJ115" s="73"/>
      <c r="GK115" s="73"/>
      <c r="GL115" s="73"/>
      <c r="GM115" s="73"/>
      <c r="GN115" s="73"/>
      <c r="GO115" s="73"/>
      <c r="GP115" s="73"/>
      <c r="GQ115" s="73"/>
      <c r="GR115" s="73"/>
      <c r="GS115" s="73"/>
      <c r="GT115" s="73"/>
      <c r="GU115" s="73"/>
      <c r="GV115" s="73"/>
      <c r="GW115" s="73"/>
      <c r="GX115" s="73"/>
      <c r="GY115" s="73"/>
      <c r="GZ115" s="73"/>
      <c r="HA115" s="73"/>
      <c r="HB115" s="73"/>
      <c r="HC115" s="73"/>
      <c r="HD115" s="73"/>
      <c r="HE115" s="73"/>
      <c r="HF115" s="73"/>
      <c r="HG115" s="73"/>
      <c r="HH115" s="73"/>
      <c r="HI115" s="73"/>
      <c r="HJ115" s="73"/>
      <c r="HK115" s="73"/>
      <c r="HL115" s="73"/>
      <c r="HM115" s="73"/>
      <c r="HN115" s="73"/>
      <c r="HO115" s="74"/>
      <c r="HP115" s="73"/>
      <c r="HQ115" s="73"/>
      <c r="HR115" s="73"/>
      <c r="HS115" s="74"/>
      <c r="HT115" s="73"/>
      <c r="HU115" s="73"/>
      <c r="HV115" s="73"/>
      <c r="HW115" s="73"/>
      <c r="HX115" s="73"/>
      <c r="HY115" s="73"/>
      <c r="HZ115" s="73"/>
      <c r="IA115" s="77"/>
      <c r="IB115" s="73"/>
      <c r="IC115" s="73"/>
      <c r="ID115" s="73"/>
      <c r="IE115" s="77"/>
      <c r="IF115" s="73"/>
      <c r="IG115" s="73"/>
      <c r="IH115" s="73"/>
      <c r="II115" s="77"/>
      <c r="IJ115" s="73"/>
      <c r="IK115" s="73"/>
      <c r="IL115" s="73"/>
      <c r="IM115" s="77"/>
      <c r="IN115" s="73"/>
      <c r="IO115" s="73"/>
      <c r="IP115" s="73"/>
      <c r="IQ115" s="77"/>
      <c r="IR115" s="73"/>
      <c r="IS115" s="73"/>
      <c r="IT115" s="73"/>
      <c r="IU115" s="77"/>
      <c r="IV115" s="73"/>
      <c r="IW115" s="73"/>
      <c r="IX115" s="73"/>
      <c r="IY115" s="77"/>
      <c r="IZ115" s="73"/>
      <c r="JA115" s="73"/>
      <c r="JB115" s="73"/>
      <c r="JC115" s="77"/>
      <c r="JD115" s="73"/>
      <c r="JE115" s="73"/>
      <c r="JF115" s="73"/>
      <c r="JG115" s="77"/>
      <c r="JH115" s="73"/>
      <c r="JI115" s="73"/>
      <c r="JJ115" s="73"/>
      <c r="JK115" s="77"/>
      <c r="JL115" s="73"/>
      <c r="JM115" s="73"/>
      <c r="JN115" s="73"/>
      <c r="JO115" s="77"/>
      <c r="JP115" s="73"/>
      <c r="JQ115" s="73"/>
      <c r="JR115" s="73"/>
      <c r="JS115" s="77"/>
    </row>
    <row r="116" spans="1:279" ht="15.75" x14ac:dyDescent="0.25">
      <c r="A116" s="115" t="s">
        <v>351</v>
      </c>
      <c r="B116" s="77">
        <f t="shared" si="227"/>
        <v>0</v>
      </c>
      <c r="C116" s="77">
        <f t="shared" si="228"/>
        <v>196.2</v>
      </c>
      <c r="D116" s="77">
        <f t="shared" si="229"/>
        <v>196.2</v>
      </c>
      <c r="E116" s="77">
        <f t="shared" si="230"/>
        <v>0</v>
      </c>
      <c r="F116" s="77">
        <f t="shared" si="231"/>
        <v>38.081760000000003</v>
      </c>
      <c r="G116" s="73">
        <f t="shared" si="226"/>
        <v>19.409663608562695</v>
      </c>
      <c r="H116" s="77"/>
      <c r="I116" s="77"/>
      <c r="J116" s="77"/>
      <c r="K116" s="77"/>
      <c r="L116" s="73"/>
      <c r="M116" s="73"/>
      <c r="N116" s="73"/>
      <c r="O116" s="73"/>
      <c r="P116" s="73"/>
      <c r="Q116" s="73"/>
      <c r="R116" s="73"/>
      <c r="S116" s="74"/>
      <c r="T116" s="73"/>
      <c r="U116" s="73"/>
      <c r="V116" s="73"/>
      <c r="W116" s="74"/>
      <c r="X116" s="73"/>
      <c r="Y116" s="73"/>
      <c r="Z116" s="73"/>
      <c r="AA116" s="74"/>
      <c r="AB116" s="73"/>
      <c r="AC116" s="73"/>
      <c r="AD116" s="73"/>
      <c r="AE116" s="74"/>
      <c r="AF116" s="73"/>
      <c r="AG116" s="73"/>
      <c r="AH116" s="73"/>
      <c r="AI116" s="74"/>
      <c r="AJ116" s="73"/>
      <c r="AK116" s="73"/>
      <c r="AL116" s="73"/>
      <c r="AM116" s="74"/>
      <c r="AN116" s="73"/>
      <c r="AO116" s="73"/>
      <c r="AP116" s="73"/>
      <c r="AQ116" s="73"/>
      <c r="AR116" s="73"/>
      <c r="AS116" s="73"/>
      <c r="AT116" s="73"/>
      <c r="AU116" s="74"/>
      <c r="AV116" s="73"/>
      <c r="AW116" s="73"/>
      <c r="AX116" s="73"/>
      <c r="AY116" s="74"/>
      <c r="AZ116" s="73"/>
      <c r="BA116" s="73"/>
      <c r="BB116" s="73"/>
      <c r="BC116" s="74"/>
      <c r="BD116" s="73"/>
      <c r="BE116" s="73"/>
      <c r="BF116" s="73"/>
      <c r="BG116" s="74"/>
      <c r="BH116" s="74"/>
      <c r="BI116" s="73"/>
      <c r="BJ116" s="73"/>
      <c r="BK116" s="74"/>
      <c r="BL116" s="74"/>
      <c r="BM116" s="73"/>
      <c r="BN116" s="73"/>
      <c r="BO116" s="74"/>
      <c r="BP116" s="74"/>
      <c r="BQ116" s="73"/>
      <c r="BR116" s="73"/>
      <c r="BS116" s="74"/>
      <c r="BT116" s="74"/>
      <c r="BU116" s="73"/>
      <c r="BV116" s="73"/>
      <c r="BW116" s="74"/>
      <c r="BX116" s="73"/>
      <c r="BY116" s="73"/>
      <c r="BZ116" s="73"/>
      <c r="CA116" s="74"/>
      <c r="CB116" s="74"/>
      <c r="CC116" s="73"/>
      <c r="CD116" s="73"/>
      <c r="CE116" s="74"/>
      <c r="CF116" s="73"/>
      <c r="CG116" s="73"/>
      <c r="CH116" s="73"/>
      <c r="CI116" s="74"/>
      <c r="CJ116" s="73"/>
      <c r="CK116" s="73"/>
      <c r="CL116" s="73"/>
      <c r="CM116" s="74"/>
      <c r="CN116" s="73"/>
      <c r="CO116" s="73"/>
      <c r="CP116" s="73"/>
      <c r="CQ116" s="74"/>
      <c r="CR116" s="74"/>
      <c r="CS116" s="73"/>
      <c r="CT116" s="73"/>
      <c r="CU116" s="74"/>
      <c r="CV116" s="74"/>
      <c r="CW116" s="73"/>
      <c r="CX116" s="73"/>
      <c r="CY116" s="74"/>
      <c r="CZ116" s="73"/>
      <c r="DA116" s="73"/>
      <c r="DB116" s="73"/>
      <c r="DC116" s="74"/>
      <c r="DD116" s="73"/>
      <c r="DE116" s="73"/>
      <c r="DF116" s="73"/>
      <c r="DG116" s="74"/>
      <c r="DH116" s="73"/>
      <c r="DI116" s="73"/>
      <c r="DJ116" s="73"/>
      <c r="DK116" s="74"/>
      <c r="DL116" s="73"/>
      <c r="DM116" s="73"/>
      <c r="DN116" s="73"/>
      <c r="DO116" s="74"/>
      <c r="DP116" s="73"/>
      <c r="DQ116" s="73"/>
      <c r="DR116" s="73"/>
      <c r="DS116" s="74"/>
      <c r="DT116" s="73"/>
      <c r="DU116" s="73"/>
      <c r="DV116" s="73"/>
      <c r="DW116" s="74"/>
      <c r="DX116" s="73"/>
      <c r="DY116" s="73"/>
      <c r="DZ116" s="73"/>
      <c r="EA116" s="74"/>
      <c r="EB116" s="73"/>
      <c r="EC116" s="73"/>
      <c r="ED116" s="73"/>
      <c r="EE116" s="74"/>
      <c r="EF116" s="73"/>
      <c r="EG116" s="73"/>
      <c r="EH116" s="73"/>
      <c r="EI116" s="74"/>
      <c r="EJ116" s="73"/>
      <c r="EK116" s="73"/>
      <c r="EL116" s="73"/>
      <c r="EM116" s="74"/>
      <c r="EN116" s="73"/>
      <c r="EO116" s="73"/>
      <c r="EP116" s="73"/>
      <c r="EQ116" s="74"/>
      <c r="ER116" s="73"/>
      <c r="ES116" s="73"/>
      <c r="ET116" s="73"/>
      <c r="EU116" s="74"/>
      <c r="EV116" s="73"/>
      <c r="EW116" s="73"/>
      <c r="EX116" s="73"/>
      <c r="EY116" s="74"/>
      <c r="EZ116" s="73"/>
      <c r="FA116" s="73"/>
      <c r="FB116" s="73"/>
      <c r="FC116" s="73"/>
      <c r="FD116" s="73"/>
      <c r="FE116" s="73"/>
      <c r="FF116" s="73"/>
      <c r="FG116" s="73"/>
      <c r="FH116" s="73"/>
      <c r="FI116" s="73"/>
      <c r="FJ116" s="73"/>
      <c r="FK116" s="73"/>
      <c r="FL116" s="73"/>
      <c r="FM116" s="73"/>
      <c r="FN116" s="73"/>
      <c r="FO116" s="73"/>
      <c r="FP116" s="73"/>
      <c r="FQ116" s="73"/>
      <c r="FR116" s="73"/>
      <c r="FS116" s="73"/>
      <c r="FT116" s="73"/>
      <c r="FU116" s="73"/>
      <c r="FV116" s="73"/>
      <c r="FW116" s="73"/>
      <c r="FX116" s="73"/>
      <c r="FY116" s="73"/>
      <c r="FZ116" s="73"/>
      <c r="GA116" s="73"/>
      <c r="GB116" s="73"/>
      <c r="GC116" s="73"/>
      <c r="GD116" s="73"/>
      <c r="GE116" s="73"/>
      <c r="GF116" s="73"/>
      <c r="GG116" s="73"/>
      <c r="GH116" s="73"/>
      <c r="GI116" s="73"/>
      <c r="GJ116" s="73"/>
      <c r="GK116" s="73"/>
      <c r="GL116" s="73"/>
      <c r="GM116" s="73"/>
      <c r="GN116" s="73"/>
      <c r="GO116" s="73"/>
      <c r="GP116" s="73"/>
      <c r="GQ116" s="73"/>
      <c r="GR116" s="73"/>
      <c r="GS116" s="73"/>
      <c r="GT116" s="73"/>
      <c r="GU116" s="73"/>
      <c r="GV116" s="73"/>
      <c r="GW116" s="73"/>
      <c r="GX116" s="73"/>
      <c r="GY116" s="73"/>
      <c r="GZ116" s="73"/>
      <c r="HA116" s="73"/>
      <c r="HB116" s="73"/>
      <c r="HC116" s="73"/>
      <c r="HD116" s="73"/>
      <c r="HE116" s="73"/>
      <c r="HF116" s="73"/>
      <c r="HG116" s="73"/>
      <c r="HH116" s="73"/>
      <c r="HI116" s="73"/>
      <c r="HJ116" s="73"/>
      <c r="HK116" s="73"/>
      <c r="HL116" s="73"/>
      <c r="HM116" s="73"/>
      <c r="HN116" s="73"/>
      <c r="HO116" s="74"/>
      <c r="HP116" s="73"/>
      <c r="HQ116" s="73"/>
      <c r="HR116" s="73"/>
      <c r="HS116" s="74"/>
      <c r="HT116" s="73"/>
      <c r="HU116" s="73"/>
      <c r="HV116" s="73"/>
      <c r="HW116" s="73"/>
      <c r="HX116" s="73"/>
      <c r="HY116" s="73">
        <v>196.2</v>
      </c>
      <c r="HZ116" s="73">
        <v>38.081760000000003</v>
      </c>
      <c r="IA116" s="77">
        <f t="shared" si="308"/>
        <v>19.409663608562695</v>
      </c>
      <c r="IB116" s="73"/>
      <c r="IC116" s="73"/>
      <c r="ID116" s="73"/>
      <c r="IE116" s="77"/>
      <c r="IF116" s="73"/>
      <c r="IG116" s="73"/>
      <c r="IH116" s="73"/>
      <c r="II116" s="77"/>
      <c r="IJ116" s="73"/>
      <c r="IK116" s="73"/>
      <c r="IL116" s="73"/>
      <c r="IM116" s="77"/>
      <c r="IN116" s="73"/>
      <c r="IO116" s="73"/>
      <c r="IP116" s="73"/>
      <c r="IQ116" s="77"/>
      <c r="IR116" s="73"/>
      <c r="IS116" s="73"/>
      <c r="IT116" s="73"/>
      <c r="IU116" s="77"/>
      <c r="IV116" s="73"/>
      <c r="IW116" s="73"/>
      <c r="IX116" s="73"/>
      <c r="IY116" s="77"/>
      <c r="IZ116" s="73"/>
      <c r="JA116" s="73"/>
      <c r="JB116" s="73"/>
      <c r="JC116" s="77"/>
      <c r="JD116" s="73"/>
      <c r="JE116" s="73"/>
      <c r="JF116" s="73"/>
      <c r="JG116" s="77"/>
      <c r="JH116" s="73"/>
      <c r="JI116" s="73"/>
      <c r="JJ116" s="73"/>
      <c r="JK116" s="77"/>
      <c r="JL116" s="73"/>
      <c r="JM116" s="73"/>
      <c r="JN116" s="73"/>
      <c r="JO116" s="77"/>
      <c r="JP116" s="73"/>
      <c r="JQ116" s="73"/>
      <c r="JR116" s="73"/>
      <c r="JS116" s="77"/>
    </row>
    <row r="117" spans="1:279" ht="15.75" x14ac:dyDescent="0.25">
      <c r="A117" s="115" t="s">
        <v>352</v>
      </c>
      <c r="B117" s="77">
        <f t="shared" si="227"/>
        <v>0</v>
      </c>
      <c r="C117" s="77">
        <f t="shared" si="228"/>
        <v>0</v>
      </c>
      <c r="D117" s="77">
        <f t="shared" si="229"/>
        <v>0</v>
      </c>
      <c r="E117" s="77">
        <f t="shared" si="230"/>
        <v>0</v>
      </c>
      <c r="F117" s="77">
        <f t="shared" si="231"/>
        <v>0</v>
      </c>
      <c r="G117" s="73"/>
      <c r="H117" s="77"/>
      <c r="I117" s="77"/>
      <c r="J117" s="77"/>
      <c r="K117" s="77"/>
      <c r="L117" s="73"/>
      <c r="M117" s="73"/>
      <c r="N117" s="73"/>
      <c r="O117" s="73"/>
      <c r="P117" s="73"/>
      <c r="Q117" s="73"/>
      <c r="R117" s="73"/>
      <c r="S117" s="74"/>
      <c r="T117" s="73"/>
      <c r="U117" s="73"/>
      <c r="V117" s="73"/>
      <c r="W117" s="74"/>
      <c r="X117" s="73"/>
      <c r="Y117" s="73"/>
      <c r="Z117" s="73"/>
      <c r="AA117" s="74"/>
      <c r="AB117" s="73"/>
      <c r="AC117" s="73"/>
      <c r="AD117" s="73"/>
      <c r="AE117" s="74"/>
      <c r="AF117" s="73"/>
      <c r="AG117" s="73"/>
      <c r="AH117" s="73"/>
      <c r="AI117" s="74"/>
      <c r="AJ117" s="73"/>
      <c r="AK117" s="73"/>
      <c r="AL117" s="73"/>
      <c r="AM117" s="74"/>
      <c r="AN117" s="73"/>
      <c r="AO117" s="73"/>
      <c r="AP117" s="73"/>
      <c r="AQ117" s="73"/>
      <c r="AR117" s="73"/>
      <c r="AS117" s="73"/>
      <c r="AT117" s="73"/>
      <c r="AU117" s="74"/>
      <c r="AV117" s="73"/>
      <c r="AW117" s="73"/>
      <c r="AX117" s="73"/>
      <c r="AY117" s="74"/>
      <c r="AZ117" s="73"/>
      <c r="BA117" s="73"/>
      <c r="BB117" s="73"/>
      <c r="BC117" s="74"/>
      <c r="BD117" s="73"/>
      <c r="BE117" s="73"/>
      <c r="BF117" s="73"/>
      <c r="BG117" s="74"/>
      <c r="BH117" s="74"/>
      <c r="BI117" s="73"/>
      <c r="BJ117" s="73"/>
      <c r="BK117" s="74"/>
      <c r="BL117" s="74"/>
      <c r="BM117" s="73"/>
      <c r="BN117" s="73"/>
      <c r="BO117" s="74"/>
      <c r="BP117" s="74"/>
      <c r="BQ117" s="73"/>
      <c r="BR117" s="73"/>
      <c r="BS117" s="74"/>
      <c r="BT117" s="74"/>
      <c r="BU117" s="73"/>
      <c r="BV117" s="73"/>
      <c r="BW117" s="74"/>
      <c r="BX117" s="73"/>
      <c r="BY117" s="73"/>
      <c r="BZ117" s="73"/>
      <c r="CA117" s="74"/>
      <c r="CB117" s="74"/>
      <c r="CC117" s="73"/>
      <c r="CD117" s="73"/>
      <c r="CE117" s="74"/>
      <c r="CF117" s="73"/>
      <c r="CG117" s="73"/>
      <c r="CH117" s="73"/>
      <c r="CI117" s="74"/>
      <c r="CJ117" s="73"/>
      <c r="CK117" s="73"/>
      <c r="CL117" s="73"/>
      <c r="CM117" s="74"/>
      <c r="CN117" s="73"/>
      <c r="CO117" s="73"/>
      <c r="CP117" s="73"/>
      <c r="CQ117" s="74"/>
      <c r="CR117" s="74"/>
      <c r="CS117" s="73"/>
      <c r="CT117" s="73"/>
      <c r="CU117" s="74"/>
      <c r="CV117" s="74"/>
      <c r="CW117" s="73"/>
      <c r="CX117" s="73"/>
      <c r="CY117" s="74"/>
      <c r="CZ117" s="73"/>
      <c r="DA117" s="73"/>
      <c r="DB117" s="73"/>
      <c r="DC117" s="74"/>
      <c r="DD117" s="73"/>
      <c r="DE117" s="73"/>
      <c r="DF117" s="73"/>
      <c r="DG117" s="74"/>
      <c r="DH117" s="73"/>
      <c r="DI117" s="73"/>
      <c r="DJ117" s="73"/>
      <c r="DK117" s="74"/>
      <c r="DL117" s="73"/>
      <c r="DM117" s="73"/>
      <c r="DN117" s="73"/>
      <c r="DO117" s="74"/>
      <c r="DP117" s="73"/>
      <c r="DQ117" s="73"/>
      <c r="DR117" s="73"/>
      <c r="DS117" s="74"/>
      <c r="DT117" s="73"/>
      <c r="DU117" s="73"/>
      <c r="DV117" s="73"/>
      <c r="DW117" s="74"/>
      <c r="DX117" s="73"/>
      <c r="DY117" s="73"/>
      <c r="DZ117" s="73"/>
      <c r="EA117" s="74"/>
      <c r="EB117" s="73"/>
      <c r="EC117" s="73"/>
      <c r="ED117" s="73"/>
      <c r="EE117" s="74"/>
      <c r="EF117" s="73"/>
      <c r="EG117" s="73"/>
      <c r="EH117" s="73"/>
      <c r="EI117" s="74"/>
      <c r="EJ117" s="73"/>
      <c r="EK117" s="73"/>
      <c r="EL117" s="73"/>
      <c r="EM117" s="74"/>
      <c r="EN117" s="73"/>
      <c r="EO117" s="73"/>
      <c r="EP117" s="73"/>
      <c r="EQ117" s="74"/>
      <c r="ER117" s="73"/>
      <c r="ES117" s="73"/>
      <c r="ET117" s="73"/>
      <c r="EU117" s="74"/>
      <c r="EV117" s="73"/>
      <c r="EW117" s="73"/>
      <c r="EX117" s="73"/>
      <c r="EY117" s="74"/>
      <c r="EZ117" s="73"/>
      <c r="FA117" s="73"/>
      <c r="FB117" s="73"/>
      <c r="FC117" s="73"/>
      <c r="FD117" s="73"/>
      <c r="FE117" s="73"/>
      <c r="FF117" s="73"/>
      <c r="FG117" s="73"/>
      <c r="FH117" s="73"/>
      <c r="FI117" s="73"/>
      <c r="FJ117" s="73"/>
      <c r="FK117" s="73"/>
      <c r="FL117" s="73"/>
      <c r="FM117" s="73"/>
      <c r="FN117" s="73"/>
      <c r="FO117" s="73"/>
      <c r="FP117" s="73"/>
      <c r="FQ117" s="73"/>
      <c r="FR117" s="73"/>
      <c r="FS117" s="73"/>
      <c r="FT117" s="73"/>
      <c r="FU117" s="73"/>
      <c r="FV117" s="73"/>
      <c r="FW117" s="73"/>
      <c r="FX117" s="73"/>
      <c r="FY117" s="73"/>
      <c r="FZ117" s="73"/>
      <c r="GA117" s="73"/>
      <c r="GB117" s="73"/>
      <c r="GC117" s="73"/>
      <c r="GD117" s="73"/>
      <c r="GE117" s="73"/>
      <c r="GF117" s="73"/>
      <c r="GG117" s="73"/>
      <c r="GH117" s="73"/>
      <c r="GI117" s="73"/>
      <c r="GJ117" s="73"/>
      <c r="GK117" s="73"/>
      <c r="GL117" s="73"/>
      <c r="GM117" s="73"/>
      <c r="GN117" s="73"/>
      <c r="GO117" s="73"/>
      <c r="GP117" s="73"/>
      <c r="GQ117" s="73"/>
      <c r="GR117" s="73"/>
      <c r="GS117" s="73"/>
      <c r="GT117" s="73"/>
      <c r="GU117" s="73"/>
      <c r="GV117" s="73"/>
      <c r="GW117" s="73"/>
      <c r="GX117" s="73"/>
      <c r="GY117" s="73"/>
      <c r="GZ117" s="73"/>
      <c r="HA117" s="73"/>
      <c r="HB117" s="73"/>
      <c r="HC117" s="73"/>
      <c r="HD117" s="73"/>
      <c r="HE117" s="73"/>
      <c r="HF117" s="73"/>
      <c r="HG117" s="73"/>
      <c r="HH117" s="73"/>
      <c r="HI117" s="73"/>
      <c r="HJ117" s="73"/>
      <c r="HK117" s="73"/>
      <c r="HL117" s="73"/>
      <c r="HM117" s="73"/>
      <c r="HN117" s="73"/>
      <c r="HO117" s="74"/>
      <c r="HP117" s="73"/>
      <c r="HQ117" s="73"/>
      <c r="HR117" s="73"/>
      <c r="HS117" s="74"/>
      <c r="HT117" s="73"/>
      <c r="HU117" s="73"/>
      <c r="HV117" s="73"/>
      <c r="HW117" s="73"/>
      <c r="HX117" s="73"/>
      <c r="HY117" s="73"/>
      <c r="HZ117" s="73"/>
      <c r="IA117" s="77"/>
      <c r="IB117" s="73"/>
      <c r="IC117" s="73"/>
      <c r="ID117" s="73"/>
      <c r="IE117" s="77"/>
      <c r="IF117" s="73"/>
      <c r="IG117" s="73"/>
      <c r="IH117" s="73"/>
      <c r="II117" s="77"/>
      <c r="IJ117" s="73"/>
      <c r="IK117" s="73"/>
      <c r="IL117" s="73"/>
      <c r="IM117" s="77"/>
      <c r="IN117" s="73"/>
      <c r="IO117" s="73"/>
      <c r="IP117" s="73"/>
      <c r="IQ117" s="77"/>
      <c r="IR117" s="73"/>
      <c r="IS117" s="73"/>
      <c r="IT117" s="73"/>
      <c r="IU117" s="77"/>
      <c r="IV117" s="73"/>
      <c r="IW117" s="73"/>
      <c r="IX117" s="73"/>
      <c r="IY117" s="77"/>
      <c r="IZ117" s="73"/>
      <c r="JA117" s="73"/>
      <c r="JB117" s="73"/>
      <c r="JC117" s="77"/>
      <c r="JD117" s="73"/>
      <c r="JE117" s="73"/>
      <c r="JF117" s="73"/>
      <c r="JG117" s="77"/>
      <c r="JH117" s="73"/>
      <c r="JI117" s="73"/>
      <c r="JJ117" s="73"/>
      <c r="JK117" s="77"/>
      <c r="JL117" s="73"/>
      <c r="JM117" s="73"/>
      <c r="JN117" s="73"/>
      <c r="JO117" s="77"/>
      <c r="JP117" s="73"/>
      <c r="JQ117" s="73"/>
      <c r="JR117" s="73"/>
      <c r="JS117" s="77"/>
    </row>
    <row r="118" spans="1:279" ht="15.75" x14ac:dyDescent="0.25">
      <c r="A118" s="115" t="s">
        <v>353</v>
      </c>
      <c r="B118" s="77">
        <f t="shared" si="227"/>
        <v>0</v>
      </c>
      <c r="C118" s="77">
        <f t="shared" si="228"/>
        <v>0</v>
      </c>
      <c r="D118" s="77">
        <f t="shared" si="229"/>
        <v>0</v>
      </c>
      <c r="E118" s="77">
        <f t="shared" si="230"/>
        <v>0</v>
      </c>
      <c r="F118" s="77">
        <f t="shared" si="231"/>
        <v>0</v>
      </c>
      <c r="G118" s="73"/>
      <c r="H118" s="77"/>
      <c r="I118" s="77"/>
      <c r="J118" s="77"/>
      <c r="K118" s="77"/>
      <c r="L118" s="73"/>
      <c r="M118" s="73"/>
      <c r="N118" s="73"/>
      <c r="O118" s="73"/>
      <c r="P118" s="73"/>
      <c r="Q118" s="73"/>
      <c r="R118" s="73"/>
      <c r="S118" s="74"/>
      <c r="T118" s="73"/>
      <c r="U118" s="73"/>
      <c r="V118" s="73"/>
      <c r="W118" s="74"/>
      <c r="X118" s="73"/>
      <c r="Y118" s="73"/>
      <c r="Z118" s="73"/>
      <c r="AA118" s="74"/>
      <c r="AB118" s="73"/>
      <c r="AC118" s="73"/>
      <c r="AD118" s="73"/>
      <c r="AE118" s="74"/>
      <c r="AF118" s="73"/>
      <c r="AG118" s="73"/>
      <c r="AH118" s="73"/>
      <c r="AI118" s="74"/>
      <c r="AJ118" s="73"/>
      <c r="AK118" s="73"/>
      <c r="AL118" s="73"/>
      <c r="AM118" s="74"/>
      <c r="AN118" s="73"/>
      <c r="AO118" s="73"/>
      <c r="AP118" s="73"/>
      <c r="AQ118" s="73"/>
      <c r="AR118" s="73"/>
      <c r="AS118" s="73"/>
      <c r="AT118" s="73"/>
      <c r="AU118" s="74"/>
      <c r="AV118" s="73"/>
      <c r="AW118" s="73"/>
      <c r="AX118" s="73"/>
      <c r="AY118" s="74"/>
      <c r="AZ118" s="73"/>
      <c r="BA118" s="73"/>
      <c r="BB118" s="73"/>
      <c r="BC118" s="74"/>
      <c r="BD118" s="73"/>
      <c r="BE118" s="73"/>
      <c r="BF118" s="73"/>
      <c r="BG118" s="74"/>
      <c r="BH118" s="74"/>
      <c r="BI118" s="73"/>
      <c r="BJ118" s="73"/>
      <c r="BK118" s="74"/>
      <c r="BL118" s="74"/>
      <c r="BM118" s="73"/>
      <c r="BN118" s="73"/>
      <c r="BO118" s="74"/>
      <c r="BP118" s="74"/>
      <c r="BQ118" s="73"/>
      <c r="BR118" s="73"/>
      <c r="BS118" s="74"/>
      <c r="BT118" s="74"/>
      <c r="BU118" s="73"/>
      <c r="BV118" s="73"/>
      <c r="BW118" s="74"/>
      <c r="BX118" s="73"/>
      <c r="BY118" s="73"/>
      <c r="BZ118" s="73"/>
      <c r="CA118" s="74"/>
      <c r="CB118" s="74"/>
      <c r="CC118" s="73"/>
      <c r="CD118" s="73"/>
      <c r="CE118" s="74"/>
      <c r="CF118" s="73"/>
      <c r="CG118" s="73"/>
      <c r="CH118" s="73"/>
      <c r="CI118" s="74"/>
      <c r="CJ118" s="73"/>
      <c r="CK118" s="73"/>
      <c r="CL118" s="73"/>
      <c r="CM118" s="74"/>
      <c r="CN118" s="73"/>
      <c r="CO118" s="73"/>
      <c r="CP118" s="73"/>
      <c r="CQ118" s="74"/>
      <c r="CR118" s="74"/>
      <c r="CS118" s="73"/>
      <c r="CT118" s="73"/>
      <c r="CU118" s="74"/>
      <c r="CV118" s="74"/>
      <c r="CW118" s="73"/>
      <c r="CX118" s="73"/>
      <c r="CY118" s="74"/>
      <c r="CZ118" s="73"/>
      <c r="DA118" s="73"/>
      <c r="DB118" s="73"/>
      <c r="DC118" s="74"/>
      <c r="DD118" s="73"/>
      <c r="DE118" s="73"/>
      <c r="DF118" s="73"/>
      <c r="DG118" s="74"/>
      <c r="DH118" s="73"/>
      <c r="DI118" s="73"/>
      <c r="DJ118" s="73"/>
      <c r="DK118" s="74"/>
      <c r="DL118" s="73"/>
      <c r="DM118" s="73"/>
      <c r="DN118" s="73"/>
      <c r="DO118" s="74"/>
      <c r="DP118" s="73"/>
      <c r="DQ118" s="73"/>
      <c r="DR118" s="73"/>
      <c r="DS118" s="74"/>
      <c r="DT118" s="73"/>
      <c r="DU118" s="73"/>
      <c r="DV118" s="73"/>
      <c r="DW118" s="74"/>
      <c r="DX118" s="73"/>
      <c r="DY118" s="73"/>
      <c r="DZ118" s="73"/>
      <c r="EA118" s="74"/>
      <c r="EB118" s="73"/>
      <c r="EC118" s="73"/>
      <c r="ED118" s="73"/>
      <c r="EE118" s="74"/>
      <c r="EF118" s="73"/>
      <c r="EG118" s="73"/>
      <c r="EH118" s="73"/>
      <c r="EI118" s="74"/>
      <c r="EJ118" s="73"/>
      <c r="EK118" s="73"/>
      <c r="EL118" s="73"/>
      <c r="EM118" s="74"/>
      <c r="EN118" s="73"/>
      <c r="EO118" s="73"/>
      <c r="EP118" s="73"/>
      <c r="EQ118" s="74"/>
      <c r="ER118" s="73"/>
      <c r="ES118" s="73"/>
      <c r="ET118" s="73"/>
      <c r="EU118" s="74"/>
      <c r="EV118" s="73"/>
      <c r="EW118" s="73"/>
      <c r="EX118" s="73"/>
      <c r="EY118" s="74"/>
      <c r="EZ118" s="73"/>
      <c r="FA118" s="73"/>
      <c r="FB118" s="73"/>
      <c r="FC118" s="73"/>
      <c r="FD118" s="73"/>
      <c r="FE118" s="73"/>
      <c r="FF118" s="73"/>
      <c r="FG118" s="73"/>
      <c r="FH118" s="73"/>
      <c r="FI118" s="73"/>
      <c r="FJ118" s="73"/>
      <c r="FK118" s="73"/>
      <c r="FL118" s="73"/>
      <c r="FM118" s="73"/>
      <c r="FN118" s="73"/>
      <c r="FO118" s="73"/>
      <c r="FP118" s="73"/>
      <c r="FQ118" s="73"/>
      <c r="FR118" s="73"/>
      <c r="FS118" s="73"/>
      <c r="FT118" s="73"/>
      <c r="FU118" s="73"/>
      <c r="FV118" s="73"/>
      <c r="FW118" s="73"/>
      <c r="FX118" s="73"/>
      <c r="FY118" s="73"/>
      <c r="FZ118" s="73"/>
      <c r="GA118" s="73"/>
      <c r="GB118" s="73"/>
      <c r="GC118" s="73"/>
      <c r="GD118" s="73"/>
      <c r="GE118" s="73"/>
      <c r="GF118" s="73"/>
      <c r="GG118" s="73"/>
      <c r="GH118" s="73"/>
      <c r="GI118" s="73"/>
      <c r="GJ118" s="73"/>
      <c r="GK118" s="73"/>
      <c r="GL118" s="73"/>
      <c r="GM118" s="73"/>
      <c r="GN118" s="73"/>
      <c r="GO118" s="73"/>
      <c r="GP118" s="73"/>
      <c r="GQ118" s="73"/>
      <c r="GR118" s="73"/>
      <c r="GS118" s="73"/>
      <c r="GT118" s="73"/>
      <c r="GU118" s="73"/>
      <c r="GV118" s="73"/>
      <c r="GW118" s="73"/>
      <c r="GX118" s="73"/>
      <c r="GY118" s="73"/>
      <c r="GZ118" s="73"/>
      <c r="HA118" s="73"/>
      <c r="HB118" s="73"/>
      <c r="HC118" s="73"/>
      <c r="HD118" s="73"/>
      <c r="HE118" s="73"/>
      <c r="HF118" s="73"/>
      <c r="HG118" s="73"/>
      <c r="HH118" s="73"/>
      <c r="HI118" s="73"/>
      <c r="HJ118" s="73"/>
      <c r="HK118" s="73"/>
      <c r="HL118" s="73"/>
      <c r="HM118" s="73"/>
      <c r="HN118" s="73"/>
      <c r="HO118" s="74"/>
      <c r="HP118" s="73"/>
      <c r="HQ118" s="73"/>
      <c r="HR118" s="73"/>
      <c r="HS118" s="74"/>
      <c r="HT118" s="73"/>
      <c r="HU118" s="73"/>
      <c r="HV118" s="73"/>
      <c r="HW118" s="73"/>
      <c r="HX118" s="73"/>
      <c r="HY118" s="73"/>
      <c r="HZ118" s="73"/>
      <c r="IA118" s="77"/>
      <c r="IB118" s="73"/>
      <c r="IC118" s="73"/>
      <c r="ID118" s="73"/>
      <c r="IE118" s="77"/>
      <c r="IF118" s="73"/>
      <c r="IG118" s="73"/>
      <c r="IH118" s="73"/>
      <c r="II118" s="77"/>
      <c r="IJ118" s="73"/>
      <c r="IK118" s="73"/>
      <c r="IL118" s="73"/>
      <c r="IM118" s="77"/>
      <c r="IN118" s="73"/>
      <c r="IO118" s="73"/>
      <c r="IP118" s="73"/>
      <c r="IQ118" s="77"/>
      <c r="IR118" s="73"/>
      <c r="IS118" s="73"/>
      <c r="IT118" s="73"/>
      <c r="IU118" s="77"/>
      <c r="IV118" s="73"/>
      <c r="IW118" s="73"/>
      <c r="IX118" s="73"/>
      <c r="IY118" s="77"/>
      <c r="IZ118" s="73"/>
      <c r="JA118" s="73"/>
      <c r="JB118" s="73"/>
      <c r="JC118" s="77"/>
      <c r="JD118" s="73"/>
      <c r="JE118" s="73"/>
      <c r="JF118" s="73"/>
      <c r="JG118" s="77"/>
      <c r="JH118" s="73"/>
      <c r="JI118" s="73"/>
      <c r="JJ118" s="73"/>
      <c r="JK118" s="77"/>
      <c r="JL118" s="73"/>
      <c r="JM118" s="73"/>
      <c r="JN118" s="73"/>
      <c r="JO118" s="77"/>
      <c r="JP118" s="73"/>
      <c r="JQ118" s="73"/>
      <c r="JR118" s="73"/>
      <c r="JS118" s="77"/>
    </row>
    <row r="119" spans="1:279" ht="15.75" x14ac:dyDescent="0.25">
      <c r="A119" s="115" t="s">
        <v>354</v>
      </c>
      <c r="B119" s="77">
        <f t="shared" si="227"/>
        <v>0</v>
      </c>
      <c r="C119" s="77">
        <f t="shared" si="228"/>
        <v>0</v>
      </c>
      <c r="D119" s="77">
        <f t="shared" si="229"/>
        <v>0</v>
      </c>
      <c r="E119" s="77">
        <f t="shared" si="230"/>
        <v>0</v>
      </c>
      <c r="F119" s="77">
        <f t="shared" si="231"/>
        <v>0</v>
      </c>
      <c r="G119" s="73"/>
      <c r="H119" s="77"/>
      <c r="I119" s="77"/>
      <c r="J119" s="77"/>
      <c r="K119" s="77"/>
      <c r="L119" s="73"/>
      <c r="M119" s="73"/>
      <c r="N119" s="73"/>
      <c r="O119" s="73"/>
      <c r="P119" s="73"/>
      <c r="Q119" s="73"/>
      <c r="R119" s="73"/>
      <c r="S119" s="74"/>
      <c r="T119" s="73"/>
      <c r="U119" s="73"/>
      <c r="V119" s="73"/>
      <c r="W119" s="74"/>
      <c r="X119" s="73"/>
      <c r="Y119" s="73"/>
      <c r="Z119" s="73"/>
      <c r="AA119" s="74"/>
      <c r="AB119" s="73"/>
      <c r="AC119" s="73"/>
      <c r="AD119" s="73"/>
      <c r="AE119" s="74"/>
      <c r="AF119" s="73"/>
      <c r="AG119" s="73"/>
      <c r="AH119" s="73"/>
      <c r="AI119" s="74"/>
      <c r="AJ119" s="73"/>
      <c r="AK119" s="73"/>
      <c r="AL119" s="73"/>
      <c r="AM119" s="74"/>
      <c r="AN119" s="73"/>
      <c r="AO119" s="73"/>
      <c r="AP119" s="73"/>
      <c r="AQ119" s="73"/>
      <c r="AR119" s="73"/>
      <c r="AS119" s="73"/>
      <c r="AT119" s="73"/>
      <c r="AU119" s="74"/>
      <c r="AV119" s="73"/>
      <c r="AW119" s="73"/>
      <c r="AX119" s="73"/>
      <c r="AY119" s="74"/>
      <c r="AZ119" s="73"/>
      <c r="BA119" s="73"/>
      <c r="BB119" s="73"/>
      <c r="BC119" s="74"/>
      <c r="BD119" s="73"/>
      <c r="BE119" s="73"/>
      <c r="BF119" s="73"/>
      <c r="BG119" s="74"/>
      <c r="BH119" s="74"/>
      <c r="BI119" s="73"/>
      <c r="BJ119" s="73"/>
      <c r="BK119" s="74"/>
      <c r="BL119" s="74"/>
      <c r="BM119" s="73"/>
      <c r="BN119" s="73"/>
      <c r="BO119" s="74"/>
      <c r="BP119" s="74"/>
      <c r="BQ119" s="73"/>
      <c r="BR119" s="73"/>
      <c r="BS119" s="74"/>
      <c r="BT119" s="74"/>
      <c r="BU119" s="73"/>
      <c r="BV119" s="73"/>
      <c r="BW119" s="74"/>
      <c r="BX119" s="73"/>
      <c r="BY119" s="73"/>
      <c r="BZ119" s="73"/>
      <c r="CA119" s="74"/>
      <c r="CB119" s="74"/>
      <c r="CC119" s="73"/>
      <c r="CD119" s="73"/>
      <c r="CE119" s="74"/>
      <c r="CF119" s="73"/>
      <c r="CG119" s="73"/>
      <c r="CH119" s="73"/>
      <c r="CI119" s="74"/>
      <c r="CJ119" s="73"/>
      <c r="CK119" s="73"/>
      <c r="CL119" s="73"/>
      <c r="CM119" s="74"/>
      <c r="CN119" s="73"/>
      <c r="CO119" s="73"/>
      <c r="CP119" s="73"/>
      <c r="CQ119" s="74"/>
      <c r="CR119" s="74"/>
      <c r="CS119" s="73"/>
      <c r="CT119" s="73"/>
      <c r="CU119" s="74"/>
      <c r="CV119" s="74"/>
      <c r="CW119" s="73"/>
      <c r="CX119" s="73"/>
      <c r="CY119" s="74"/>
      <c r="CZ119" s="73"/>
      <c r="DA119" s="73"/>
      <c r="DB119" s="73"/>
      <c r="DC119" s="74"/>
      <c r="DD119" s="73"/>
      <c r="DE119" s="73"/>
      <c r="DF119" s="73"/>
      <c r="DG119" s="74"/>
      <c r="DH119" s="73"/>
      <c r="DI119" s="73"/>
      <c r="DJ119" s="73"/>
      <c r="DK119" s="74"/>
      <c r="DL119" s="73"/>
      <c r="DM119" s="73"/>
      <c r="DN119" s="73"/>
      <c r="DO119" s="74"/>
      <c r="DP119" s="73"/>
      <c r="DQ119" s="73"/>
      <c r="DR119" s="73"/>
      <c r="DS119" s="74"/>
      <c r="DT119" s="73"/>
      <c r="DU119" s="73"/>
      <c r="DV119" s="73"/>
      <c r="DW119" s="74"/>
      <c r="DX119" s="73"/>
      <c r="DY119" s="73"/>
      <c r="DZ119" s="73"/>
      <c r="EA119" s="74"/>
      <c r="EB119" s="73"/>
      <c r="EC119" s="73"/>
      <c r="ED119" s="73"/>
      <c r="EE119" s="74"/>
      <c r="EF119" s="73"/>
      <c r="EG119" s="73"/>
      <c r="EH119" s="73"/>
      <c r="EI119" s="74"/>
      <c r="EJ119" s="73"/>
      <c r="EK119" s="73"/>
      <c r="EL119" s="73"/>
      <c r="EM119" s="74"/>
      <c r="EN119" s="73"/>
      <c r="EO119" s="73"/>
      <c r="EP119" s="73"/>
      <c r="EQ119" s="74"/>
      <c r="ER119" s="73"/>
      <c r="ES119" s="73"/>
      <c r="ET119" s="73"/>
      <c r="EU119" s="74"/>
      <c r="EV119" s="73"/>
      <c r="EW119" s="73"/>
      <c r="EX119" s="73"/>
      <c r="EY119" s="74"/>
      <c r="EZ119" s="73"/>
      <c r="FA119" s="73"/>
      <c r="FB119" s="73"/>
      <c r="FC119" s="73"/>
      <c r="FD119" s="73"/>
      <c r="FE119" s="73"/>
      <c r="FF119" s="73"/>
      <c r="FG119" s="73"/>
      <c r="FH119" s="73"/>
      <c r="FI119" s="73"/>
      <c r="FJ119" s="73"/>
      <c r="FK119" s="73"/>
      <c r="FL119" s="73"/>
      <c r="FM119" s="73"/>
      <c r="FN119" s="73"/>
      <c r="FO119" s="73"/>
      <c r="FP119" s="73"/>
      <c r="FQ119" s="73"/>
      <c r="FR119" s="73"/>
      <c r="FS119" s="73"/>
      <c r="FT119" s="73"/>
      <c r="FU119" s="73"/>
      <c r="FV119" s="73"/>
      <c r="FW119" s="73"/>
      <c r="FX119" s="73"/>
      <c r="FY119" s="73"/>
      <c r="FZ119" s="73"/>
      <c r="GA119" s="73"/>
      <c r="GB119" s="73"/>
      <c r="GC119" s="73"/>
      <c r="GD119" s="73"/>
      <c r="GE119" s="73"/>
      <c r="GF119" s="73"/>
      <c r="GG119" s="73"/>
      <c r="GH119" s="73"/>
      <c r="GI119" s="73"/>
      <c r="GJ119" s="73"/>
      <c r="GK119" s="73"/>
      <c r="GL119" s="73"/>
      <c r="GM119" s="73"/>
      <c r="GN119" s="73"/>
      <c r="GO119" s="73"/>
      <c r="GP119" s="73"/>
      <c r="GQ119" s="73"/>
      <c r="GR119" s="73"/>
      <c r="GS119" s="73"/>
      <c r="GT119" s="73"/>
      <c r="GU119" s="73"/>
      <c r="GV119" s="73"/>
      <c r="GW119" s="73"/>
      <c r="GX119" s="73"/>
      <c r="GY119" s="73"/>
      <c r="GZ119" s="73"/>
      <c r="HA119" s="73"/>
      <c r="HB119" s="73"/>
      <c r="HC119" s="73"/>
      <c r="HD119" s="73"/>
      <c r="HE119" s="73"/>
      <c r="HF119" s="73"/>
      <c r="HG119" s="73"/>
      <c r="HH119" s="73"/>
      <c r="HI119" s="73"/>
      <c r="HJ119" s="73"/>
      <c r="HK119" s="73"/>
      <c r="HL119" s="73"/>
      <c r="HM119" s="73"/>
      <c r="HN119" s="73"/>
      <c r="HO119" s="74"/>
      <c r="HP119" s="73"/>
      <c r="HQ119" s="73"/>
      <c r="HR119" s="73"/>
      <c r="HS119" s="74"/>
      <c r="HT119" s="73"/>
      <c r="HU119" s="73"/>
      <c r="HV119" s="73"/>
      <c r="HW119" s="73"/>
      <c r="HX119" s="73"/>
      <c r="HY119" s="73"/>
      <c r="HZ119" s="73"/>
      <c r="IA119" s="77"/>
      <c r="IB119" s="73"/>
      <c r="IC119" s="73"/>
      <c r="ID119" s="73"/>
      <c r="IE119" s="77"/>
      <c r="IF119" s="73"/>
      <c r="IG119" s="73"/>
      <c r="IH119" s="73"/>
      <c r="II119" s="77"/>
      <c r="IJ119" s="73"/>
      <c r="IK119" s="73"/>
      <c r="IL119" s="73"/>
      <c r="IM119" s="77"/>
      <c r="IN119" s="73"/>
      <c r="IO119" s="73"/>
      <c r="IP119" s="73"/>
      <c r="IQ119" s="77"/>
      <c r="IR119" s="73"/>
      <c r="IS119" s="73"/>
      <c r="IT119" s="73"/>
      <c r="IU119" s="77"/>
      <c r="IV119" s="73"/>
      <c r="IW119" s="73"/>
      <c r="IX119" s="73"/>
      <c r="IY119" s="77"/>
      <c r="IZ119" s="73"/>
      <c r="JA119" s="73"/>
      <c r="JB119" s="73"/>
      <c r="JC119" s="77"/>
      <c r="JD119" s="73"/>
      <c r="JE119" s="73"/>
      <c r="JF119" s="73"/>
      <c r="JG119" s="77"/>
      <c r="JH119" s="73"/>
      <c r="JI119" s="73"/>
      <c r="JJ119" s="73"/>
      <c r="JK119" s="77"/>
      <c r="JL119" s="73"/>
      <c r="JM119" s="73"/>
      <c r="JN119" s="73"/>
      <c r="JO119" s="77"/>
      <c r="JP119" s="73"/>
      <c r="JQ119" s="73"/>
      <c r="JR119" s="73"/>
      <c r="JS119" s="77"/>
    </row>
    <row r="120" spans="1:279" s="5" customFormat="1" ht="31.5" x14ac:dyDescent="0.25">
      <c r="A120" s="114" t="s">
        <v>172</v>
      </c>
      <c r="B120" s="76">
        <f t="shared" si="227"/>
        <v>45766.9</v>
      </c>
      <c r="C120" s="76">
        <f t="shared" si="228"/>
        <v>84676.800000000017</v>
      </c>
      <c r="D120" s="76">
        <f t="shared" si="229"/>
        <v>84676.800000000017</v>
      </c>
      <c r="E120" s="76">
        <f t="shared" si="230"/>
        <v>0</v>
      </c>
      <c r="F120" s="76">
        <f t="shared" si="231"/>
        <v>6166.8507600000012</v>
      </c>
      <c r="G120" s="72">
        <f t="shared" si="226"/>
        <v>7.2828103565557507</v>
      </c>
      <c r="H120" s="72">
        <f>H121+H122+H124</f>
        <v>9865</v>
      </c>
      <c r="I120" s="72">
        <f>I121+I122+I124</f>
        <v>9865</v>
      </c>
      <c r="J120" s="72">
        <f>J121+J122+J124</f>
        <v>0</v>
      </c>
      <c r="K120" s="72"/>
      <c r="L120" s="72">
        <f t="shared" ref="L120" si="346">L121+L122+L124</f>
        <v>941.8</v>
      </c>
      <c r="M120" s="72">
        <f t="shared" ref="M120:N120" si="347">M121+M122+M124</f>
        <v>941.8</v>
      </c>
      <c r="N120" s="72">
        <f t="shared" si="347"/>
        <v>52.735289999999999</v>
      </c>
      <c r="O120" s="71">
        <f>N120/M120*100</f>
        <v>5.5994149500955617</v>
      </c>
      <c r="P120" s="72">
        <f>P121+P122+P124</f>
        <v>345</v>
      </c>
      <c r="Q120" s="72">
        <f>Q121+Q122+Q124</f>
        <v>345</v>
      </c>
      <c r="R120" s="72">
        <f>R121+R122+R124</f>
        <v>29.811499999999999</v>
      </c>
      <c r="S120" s="71">
        <f>R120/Q120*100</f>
        <v>8.641014492753623</v>
      </c>
      <c r="T120" s="72">
        <f>T121+T122+T124</f>
        <v>1601</v>
      </c>
      <c r="U120" s="72">
        <f>U121+U122+U124</f>
        <v>1601</v>
      </c>
      <c r="V120" s="72">
        <f>V121+V122+V124</f>
        <v>99.906279999999995</v>
      </c>
      <c r="W120" s="71">
        <f>V120/U120*100</f>
        <v>6.240242348532167</v>
      </c>
      <c r="X120" s="72">
        <f>X121+X122+X124</f>
        <v>440</v>
      </c>
      <c r="Y120" s="72">
        <f>Y121+Y122+Y124</f>
        <v>440</v>
      </c>
      <c r="Z120" s="72">
        <f>Z121+Z122+Z124</f>
        <v>17.966900000000003</v>
      </c>
      <c r="AA120" s="71">
        <f>Z120/Y120*100</f>
        <v>4.0833863636363636</v>
      </c>
      <c r="AB120" s="72">
        <f>AB121+AB122+AB124</f>
        <v>0</v>
      </c>
      <c r="AC120" s="72">
        <f>AC121+AC122+AC124</f>
        <v>0</v>
      </c>
      <c r="AD120" s="72">
        <f>AD121+AD122+AD124</f>
        <v>0</v>
      </c>
      <c r="AE120" s="71"/>
      <c r="AF120" s="72">
        <f>AF121+AF122+AF124</f>
        <v>18225.5</v>
      </c>
      <c r="AG120" s="72">
        <f>AG121+AG122+AG124</f>
        <v>18225.5</v>
      </c>
      <c r="AH120" s="72">
        <f>AH121+AH122+AH124</f>
        <v>3328.98767</v>
      </c>
      <c r="AI120" s="71">
        <f>AH120/AG120*100</f>
        <v>18.265549203039697</v>
      </c>
      <c r="AJ120" s="72">
        <f>AJ121+AJ122+AJ124</f>
        <v>640</v>
      </c>
      <c r="AK120" s="72">
        <f>AK121+AK122+AK124</f>
        <v>640</v>
      </c>
      <c r="AL120" s="72">
        <f>AL121+AL122+AL124</f>
        <v>0</v>
      </c>
      <c r="AM120" s="71">
        <f>AL120/AK120*100</f>
        <v>0</v>
      </c>
      <c r="AN120" s="72">
        <f t="shared" ref="AN120" si="348">AN121+AN122+AN124</f>
        <v>0</v>
      </c>
      <c r="AO120" s="72">
        <f t="shared" ref="AO120:AQ120" si="349">AO121+AO122+AO124</f>
        <v>0</v>
      </c>
      <c r="AP120" s="72">
        <f t="shared" si="349"/>
        <v>0</v>
      </c>
      <c r="AQ120" s="72">
        <f t="shared" si="349"/>
        <v>0</v>
      </c>
      <c r="AR120" s="72">
        <f>AR121+AR122+AR124</f>
        <v>500</v>
      </c>
      <c r="AS120" s="72">
        <f>AS121+AS122+AS124</f>
        <v>500</v>
      </c>
      <c r="AT120" s="72">
        <f>AT121+AT122+AT124</f>
        <v>0</v>
      </c>
      <c r="AU120" s="71">
        <f>AT120/AS120*100</f>
        <v>0</v>
      </c>
      <c r="AV120" s="72"/>
      <c r="AW120" s="72">
        <f>AW121+AW122+AW124</f>
        <v>0</v>
      </c>
      <c r="AX120" s="72">
        <f>AX121+AX122+AX124</f>
        <v>0</v>
      </c>
      <c r="AY120" s="71"/>
      <c r="AZ120" s="72"/>
      <c r="BA120" s="72"/>
      <c r="BB120" s="72"/>
      <c r="BC120" s="71"/>
      <c r="BD120" s="72">
        <f>BD121+BD122+BD124</f>
        <v>1411.3</v>
      </c>
      <c r="BE120" s="72">
        <f>BE121+BE122+BE124</f>
        <v>1411.3</v>
      </c>
      <c r="BF120" s="72">
        <f>BF121+BF122+BF124</f>
        <v>352.82499000000001</v>
      </c>
      <c r="BG120" s="71">
        <f>BF120/BE120*100</f>
        <v>24.999999291433429</v>
      </c>
      <c r="BH120" s="71"/>
      <c r="BI120" s="72">
        <f>BI121+BI122+BI124</f>
        <v>0</v>
      </c>
      <c r="BJ120" s="72">
        <f>BJ121+BJ122+BJ124</f>
        <v>0</v>
      </c>
      <c r="BK120" s="71"/>
      <c r="BL120" s="71"/>
      <c r="BM120" s="72">
        <f>BM121+BM122+BM124</f>
        <v>0</v>
      </c>
      <c r="BN120" s="72">
        <f>BN121+BN122+BN124</f>
        <v>0</v>
      </c>
      <c r="BO120" s="71"/>
      <c r="BP120" s="71"/>
      <c r="BQ120" s="72">
        <f>BQ121+BQ122+BQ124</f>
        <v>0</v>
      </c>
      <c r="BR120" s="72">
        <f>BR121+BR122+BR124</f>
        <v>0</v>
      </c>
      <c r="BS120" s="71"/>
      <c r="BT120" s="71"/>
      <c r="BU120" s="72">
        <f>BU121+BU122+BU124</f>
        <v>0</v>
      </c>
      <c r="BV120" s="72">
        <f>BV121+BV122+BV124</f>
        <v>0</v>
      </c>
      <c r="BW120" s="71"/>
      <c r="BX120" s="72">
        <f>BX121+BX122+BX124</f>
        <v>634.4</v>
      </c>
      <c r="BY120" s="72">
        <f>BY121+BY122+BY124</f>
        <v>634.4</v>
      </c>
      <c r="BZ120" s="72">
        <f>BZ121+BZ122+BZ124</f>
        <v>132.14261999999999</v>
      </c>
      <c r="CA120" s="71">
        <f>BZ120/BY120*100</f>
        <v>20.829542875157628</v>
      </c>
      <c r="CB120" s="71"/>
      <c r="CC120" s="72"/>
      <c r="CD120" s="72"/>
      <c r="CE120" s="71"/>
      <c r="CF120" s="72">
        <f>CF121+CF122+CF124</f>
        <v>500</v>
      </c>
      <c r="CG120" s="72">
        <f>CG121+CG122+CG124</f>
        <v>250</v>
      </c>
      <c r="CH120" s="72">
        <f>CH121+CH122+CH124</f>
        <v>0</v>
      </c>
      <c r="CI120" s="71">
        <f t="shared" si="340"/>
        <v>0</v>
      </c>
      <c r="CJ120" s="72">
        <f>CJ121+CJ122+CJ124</f>
        <v>0</v>
      </c>
      <c r="CK120" s="72">
        <f>CK121+CK122+CK124</f>
        <v>0</v>
      </c>
      <c r="CL120" s="72">
        <f>CL121+CL122+CL124</f>
        <v>0</v>
      </c>
      <c r="CM120" s="71"/>
      <c r="CN120" s="72">
        <f>CN121+CN122+CN124</f>
        <v>0</v>
      </c>
      <c r="CO120" s="72">
        <f>CO121+CO122+CO124</f>
        <v>0</v>
      </c>
      <c r="CP120" s="72">
        <f>CP121+CP122+CP124</f>
        <v>0</v>
      </c>
      <c r="CQ120" s="71"/>
      <c r="CR120" s="71"/>
      <c r="CS120" s="72">
        <f>CS121+CS122+CS124</f>
        <v>0</v>
      </c>
      <c r="CT120" s="72">
        <f>CT121+CT122+CT124</f>
        <v>0</v>
      </c>
      <c r="CU120" s="71"/>
      <c r="CV120" s="71"/>
      <c r="CW120" s="72">
        <f>CW121+CW122+CW124</f>
        <v>0</v>
      </c>
      <c r="CX120" s="72">
        <f>CX121+CX122+CX124</f>
        <v>0</v>
      </c>
      <c r="CY120" s="71"/>
      <c r="CZ120" s="72">
        <f>CZ121+CZ122+CZ124</f>
        <v>1000</v>
      </c>
      <c r="DA120" s="72">
        <f>DA121+DA122+DA124</f>
        <v>1000</v>
      </c>
      <c r="DB120" s="72">
        <f>DB121+DB122+DB124</f>
        <v>0</v>
      </c>
      <c r="DC120" s="71">
        <f>DB120/DA120*100</f>
        <v>0</v>
      </c>
      <c r="DD120" s="72">
        <f>DD121+DD122+DD124</f>
        <v>2775.5</v>
      </c>
      <c r="DE120" s="72">
        <f>DE121+DE122+DE124</f>
        <v>0</v>
      </c>
      <c r="DF120" s="72">
        <f>DF121+DF122+DF124</f>
        <v>0</v>
      </c>
      <c r="DG120" s="71"/>
      <c r="DH120" s="72">
        <f>DH121+DH122+DH124</f>
        <v>5000</v>
      </c>
      <c r="DI120" s="72">
        <f>DI121+DI122+DI124</f>
        <v>5000</v>
      </c>
      <c r="DJ120" s="72">
        <f>DJ121+DJ122+DJ124</f>
        <v>0</v>
      </c>
      <c r="DK120" s="71">
        <f t="shared" si="341"/>
        <v>0</v>
      </c>
      <c r="DL120" s="72"/>
      <c r="DM120" s="72">
        <f>DM121+DM122+DM124</f>
        <v>0</v>
      </c>
      <c r="DN120" s="72">
        <f>DN121+DN122+DN124</f>
        <v>0</v>
      </c>
      <c r="DO120" s="71"/>
      <c r="DP120" s="72"/>
      <c r="DQ120" s="72">
        <f>DQ121+DQ122+DQ124</f>
        <v>0</v>
      </c>
      <c r="DR120" s="72">
        <f>DR121+DR122+DR124</f>
        <v>0</v>
      </c>
      <c r="DS120" s="71"/>
      <c r="DT120" s="72"/>
      <c r="DU120" s="72">
        <f>DU121+DU122+DU124</f>
        <v>22697.599999999999</v>
      </c>
      <c r="DV120" s="72">
        <f>DV121+DV122+DV124</f>
        <v>0</v>
      </c>
      <c r="DW120" s="71"/>
      <c r="DX120" s="72">
        <f>DX121+DX122+DX124</f>
        <v>824.5</v>
      </c>
      <c r="DY120" s="72">
        <f>DY121+DY122+DY124</f>
        <v>824.5</v>
      </c>
      <c r="DZ120" s="72">
        <f>DZ121+DZ122+DZ124</f>
        <v>113.78346999999999</v>
      </c>
      <c r="EA120" s="71">
        <f t="shared" ref="EA120:EA121" si="350">DZ120/DY120*100</f>
        <v>13.800299575500302</v>
      </c>
      <c r="EB120" s="72"/>
      <c r="EC120" s="72"/>
      <c r="ED120" s="72"/>
      <c r="EE120" s="71"/>
      <c r="EF120" s="72"/>
      <c r="EG120" s="72">
        <f>EG121+EG122+EG124</f>
        <v>0</v>
      </c>
      <c r="EH120" s="72">
        <f>EH121+EH122+EH124</f>
        <v>0</v>
      </c>
      <c r="EI120" s="71"/>
      <c r="EJ120" s="72"/>
      <c r="EK120" s="72">
        <f>EK121+EK122+EK124</f>
        <v>0</v>
      </c>
      <c r="EL120" s="72">
        <f>EL121+EL122+EL124</f>
        <v>0</v>
      </c>
      <c r="EM120" s="71"/>
      <c r="EN120" s="72"/>
      <c r="EO120" s="72">
        <f>EO121+EO122+EO124</f>
        <v>0</v>
      </c>
      <c r="EP120" s="72">
        <f>EP121+EP122+EP124</f>
        <v>0</v>
      </c>
      <c r="EQ120" s="71"/>
      <c r="ER120" s="72">
        <f>ER121+ER122+ER124</f>
        <v>859.3</v>
      </c>
      <c r="ES120" s="72">
        <f>ES121+ES122+ES124</f>
        <v>859.3</v>
      </c>
      <c r="ET120" s="72">
        <f>ET121+ET122+ET124</f>
        <v>206.71600000000001</v>
      </c>
      <c r="EU120" s="71">
        <f t="shared" si="125"/>
        <v>24.056324915629002</v>
      </c>
      <c r="EV120" s="72">
        <f>EV121+EV122+EV124</f>
        <v>73.099999999999994</v>
      </c>
      <c r="EW120" s="72">
        <f>EW121+EW122+EW124</f>
        <v>73.099999999999994</v>
      </c>
      <c r="EX120" s="72"/>
      <c r="EY120" s="71"/>
      <c r="EZ120" s="72"/>
      <c r="FA120" s="72">
        <f t="shared" ref="FA120:FB120" si="351">FA121+FA122+FA124</f>
        <v>0</v>
      </c>
      <c r="FB120" s="72">
        <f t="shared" si="351"/>
        <v>0</v>
      </c>
      <c r="FC120" s="71"/>
      <c r="FD120" s="72"/>
      <c r="FE120" s="72">
        <f t="shared" ref="FE120:FF120" si="352">FE121+FE122+FE124</f>
        <v>0</v>
      </c>
      <c r="FF120" s="72">
        <f t="shared" si="352"/>
        <v>0</v>
      </c>
      <c r="FG120" s="71"/>
      <c r="FH120" s="72"/>
      <c r="FI120" s="72">
        <f t="shared" ref="FI120:FJ120" si="353">FI121+FI122+FI124</f>
        <v>0</v>
      </c>
      <c r="FJ120" s="72">
        <f t="shared" si="353"/>
        <v>0</v>
      </c>
      <c r="FK120" s="71"/>
      <c r="FL120" s="72"/>
      <c r="FM120" s="72">
        <f t="shared" ref="FM120:FN120" si="354">FM121+FM122+FM124</f>
        <v>0</v>
      </c>
      <c r="FN120" s="72">
        <f t="shared" si="354"/>
        <v>0</v>
      </c>
      <c r="FO120" s="71"/>
      <c r="FP120" s="72">
        <f t="shared" ref="FP120" si="355">FP121+FP122+FP124</f>
        <v>130.5</v>
      </c>
      <c r="FQ120" s="72">
        <f t="shared" ref="FQ120:FR120" si="356">FQ121+FQ122+FQ124</f>
        <v>130.5</v>
      </c>
      <c r="FR120" s="72">
        <f t="shared" si="356"/>
        <v>0</v>
      </c>
      <c r="FS120" s="71">
        <f>FR120/FQ120*100</f>
        <v>0</v>
      </c>
      <c r="FT120" s="72"/>
      <c r="FU120" s="72">
        <f t="shared" ref="FU120:FV120" si="357">FU121+FU122+FU124</f>
        <v>0</v>
      </c>
      <c r="FV120" s="72">
        <f t="shared" si="357"/>
        <v>0</v>
      </c>
      <c r="FW120" s="71"/>
      <c r="FX120" s="72"/>
      <c r="FY120" s="72">
        <f t="shared" ref="FY120:FZ120" si="358">FY121+FY122+FY124</f>
        <v>0</v>
      </c>
      <c r="FZ120" s="72">
        <f t="shared" si="358"/>
        <v>0</v>
      </c>
      <c r="GA120" s="71"/>
      <c r="GB120" s="72"/>
      <c r="GC120" s="72">
        <f t="shared" ref="GC120:GD120" si="359">GC121+GC122+GC124</f>
        <v>0</v>
      </c>
      <c r="GD120" s="72">
        <f t="shared" si="359"/>
        <v>0</v>
      </c>
      <c r="GE120" s="71"/>
      <c r="GF120" s="72"/>
      <c r="GG120" s="72">
        <f t="shared" ref="GG120:GH120" si="360">GG121+GG122+GG124</f>
        <v>0</v>
      </c>
      <c r="GH120" s="72">
        <f t="shared" si="360"/>
        <v>0</v>
      </c>
      <c r="GI120" s="71"/>
      <c r="GJ120" s="72"/>
      <c r="GK120" s="72">
        <f t="shared" ref="GK120:GL120" si="361">GK121+GK122+GK124</f>
        <v>0</v>
      </c>
      <c r="GL120" s="72">
        <f t="shared" si="361"/>
        <v>0</v>
      </c>
      <c r="GM120" s="71"/>
      <c r="GN120" s="72"/>
      <c r="GO120" s="72">
        <f t="shared" ref="GO120:GP120" si="362">GO121+GO122+GO124</f>
        <v>0</v>
      </c>
      <c r="GP120" s="72">
        <f t="shared" si="362"/>
        <v>0</v>
      </c>
      <c r="GQ120" s="71"/>
      <c r="GR120" s="72"/>
      <c r="GS120" s="72">
        <f t="shared" ref="GS120:GT120" si="363">GS121+GS122+GS124</f>
        <v>0</v>
      </c>
      <c r="GT120" s="72">
        <f t="shared" si="363"/>
        <v>0</v>
      </c>
      <c r="GU120" s="71"/>
      <c r="GV120" s="72"/>
      <c r="GW120" s="72">
        <f t="shared" ref="GW120:GX120" si="364">GW121+GW122+GW124</f>
        <v>0</v>
      </c>
      <c r="GX120" s="72">
        <f t="shared" si="364"/>
        <v>0</v>
      </c>
      <c r="GY120" s="71"/>
      <c r="GZ120" s="72"/>
      <c r="HA120" s="72">
        <f t="shared" ref="HA120:HB120" si="365">HA121+HA122+HA124</f>
        <v>0</v>
      </c>
      <c r="HB120" s="72">
        <f t="shared" si="365"/>
        <v>0</v>
      </c>
      <c r="HC120" s="71"/>
      <c r="HD120" s="72"/>
      <c r="HE120" s="72">
        <f t="shared" ref="HE120:HF120" si="366">HE121+HE122+HE124</f>
        <v>0</v>
      </c>
      <c r="HF120" s="72">
        <f t="shared" si="366"/>
        <v>0</v>
      </c>
      <c r="HG120" s="71"/>
      <c r="HH120" s="72"/>
      <c r="HI120" s="72">
        <f t="shared" ref="HI120:HJ120" si="367">HI121+HI122+HI124</f>
        <v>0</v>
      </c>
      <c r="HJ120" s="72">
        <f t="shared" si="367"/>
        <v>0</v>
      </c>
      <c r="HK120" s="71"/>
      <c r="HL120" s="72"/>
      <c r="HM120" s="72"/>
      <c r="HN120" s="72"/>
      <c r="HO120" s="71"/>
      <c r="HP120" s="72"/>
      <c r="HQ120" s="72"/>
      <c r="HR120" s="72"/>
      <c r="HS120" s="71"/>
      <c r="HT120" s="72"/>
      <c r="HU120" s="72"/>
      <c r="HV120" s="72"/>
      <c r="HW120" s="71"/>
      <c r="HX120" s="72"/>
      <c r="HY120" s="72">
        <f>SUM(HY121:HY124)</f>
        <v>87.3</v>
      </c>
      <c r="HZ120" s="72">
        <f>SUM(HZ121:HZ124)</f>
        <v>16.1935</v>
      </c>
      <c r="IA120" s="76">
        <f t="shared" si="308"/>
        <v>18.549255441008018</v>
      </c>
      <c r="IB120" s="72"/>
      <c r="IC120" s="72">
        <f>SUM(IC121:IC124)</f>
        <v>16455.900000000001</v>
      </c>
      <c r="ID120" s="72">
        <f>SUM(ID121:ID124)</f>
        <v>1815.7825399999999</v>
      </c>
      <c r="IE120" s="76">
        <f t="shared" ref="IE120:IE121" si="368">ID120/IC120*100</f>
        <v>11.034234165253798</v>
      </c>
      <c r="IF120" s="72"/>
      <c r="IG120" s="72"/>
      <c r="IH120" s="72"/>
      <c r="II120" s="76"/>
      <c r="IJ120" s="72"/>
      <c r="IK120" s="72"/>
      <c r="IL120" s="72"/>
      <c r="IM120" s="76"/>
      <c r="IN120" s="72"/>
      <c r="IO120" s="72"/>
      <c r="IP120" s="72"/>
      <c r="IQ120" s="76"/>
      <c r="IR120" s="72"/>
      <c r="IS120" s="72"/>
      <c r="IT120" s="72"/>
      <c r="IU120" s="76"/>
      <c r="IV120" s="72"/>
      <c r="IW120" s="72"/>
      <c r="IX120" s="72"/>
      <c r="IY120" s="76"/>
      <c r="IZ120" s="72"/>
      <c r="JA120" s="72">
        <f>SUM(JA121:JA124)</f>
        <v>2694.6</v>
      </c>
      <c r="JB120" s="72">
        <f>SUM(JB121:JB124)</f>
        <v>0</v>
      </c>
      <c r="JC120" s="76">
        <f t="shared" ref="JC120:JC121" si="369">JB120/JA120*100</f>
        <v>0</v>
      </c>
      <c r="JD120" s="72"/>
      <c r="JE120" s="72"/>
      <c r="JF120" s="72"/>
      <c r="JG120" s="76"/>
      <c r="JH120" s="72"/>
      <c r="JI120" s="72">
        <f>SUM(JI121:JI124)</f>
        <v>0</v>
      </c>
      <c r="JJ120" s="72">
        <f>SUM(JJ121:JJ124)</f>
        <v>0</v>
      </c>
      <c r="JK120" s="76"/>
      <c r="JL120" s="72"/>
      <c r="JM120" s="72">
        <f>SUM(JM121:JM124)</f>
        <v>0</v>
      </c>
      <c r="JN120" s="72">
        <f>SUM(JN121:JN124)</f>
        <v>0</v>
      </c>
      <c r="JO120" s="76"/>
      <c r="JP120" s="72"/>
      <c r="JQ120" s="72"/>
      <c r="JR120" s="72"/>
      <c r="JS120" s="76"/>
    </row>
    <row r="121" spans="1:279" ht="31.5" x14ac:dyDescent="0.25">
      <c r="A121" s="115" t="s">
        <v>171</v>
      </c>
      <c r="B121" s="77">
        <f t="shared" si="227"/>
        <v>40766.9</v>
      </c>
      <c r="C121" s="77">
        <f t="shared" si="228"/>
        <v>79589.5</v>
      </c>
      <c r="D121" s="77">
        <f t="shared" si="229"/>
        <v>79589.5</v>
      </c>
      <c r="E121" s="77">
        <f t="shared" si="230"/>
        <v>0</v>
      </c>
      <c r="F121" s="77">
        <f t="shared" si="231"/>
        <v>6150.6572600000009</v>
      </c>
      <c r="G121" s="73">
        <f t="shared" si="226"/>
        <v>7.7279757505701134</v>
      </c>
      <c r="H121" s="73">
        <v>9865</v>
      </c>
      <c r="I121" s="73">
        <v>9865</v>
      </c>
      <c r="J121" s="73">
        <v>0</v>
      </c>
      <c r="K121" s="73"/>
      <c r="L121" s="73">
        <v>941.8</v>
      </c>
      <c r="M121" s="73">
        <v>941.8</v>
      </c>
      <c r="N121" s="73">
        <v>52.735289999999999</v>
      </c>
      <c r="O121" s="74">
        <f>N121/M121*100</f>
        <v>5.5994149500955617</v>
      </c>
      <c r="P121" s="301">
        <v>345</v>
      </c>
      <c r="Q121" s="275">
        <v>345</v>
      </c>
      <c r="R121" s="301">
        <v>29.811499999999999</v>
      </c>
      <c r="S121" s="74">
        <f>R121/Q121*100</f>
        <v>8.641014492753623</v>
      </c>
      <c r="T121" s="340">
        <v>1601</v>
      </c>
      <c r="U121" s="315">
        <v>1601</v>
      </c>
      <c r="V121" s="315">
        <v>99.906279999999995</v>
      </c>
      <c r="W121" s="74">
        <f>V121/U121*100</f>
        <v>6.240242348532167</v>
      </c>
      <c r="X121" s="341">
        <v>440</v>
      </c>
      <c r="Y121" s="341">
        <v>440</v>
      </c>
      <c r="Z121" s="341">
        <v>17.966900000000003</v>
      </c>
      <c r="AA121" s="74">
        <f>Z121/Y121*100</f>
        <v>4.0833863636363636</v>
      </c>
      <c r="AB121" s="341"/>
      <c r="AC121" s="341"/>
      <c r="AD121" s="341"/>
      <c r="AE121" s="74"/>
      <c r="AF121" s="341">
        <v>18225.5</v>
      </c>
      <c r="AG121" s="341">
        <v>18225.5</v>
      </c>
      <c r="AH121" s="341">
        <v>3328.98767</v>
      </c>
      <c r="AI121" s="74">
        <f>AH121/AG121*100</f>
        <v>18.265549203039697</v>
      </c>
      <c r="AJ121" s="341">
        <v>640</v>
      </c>
      <c r="AK121" s="341">
        <v>640</v>
      </c>
      <c r="AL121" s="341">
        <v>0</v>
      </c>
      <c r="AM121" s="74">
        <f>AL121/AK121*100</f>
        <v>0</v>
      </c>
      <c r="AN121" s="73"/>
      <c r="AO121" s="73"/>
      <c r="AP121" s="73"/>
      <c r="AQ121" s="74"/>
      <c r="AR121" s="341">
        <v>500</v>
      </c>
      <c r="AS121" s="341">
        <v>500</v>
      </c>
      <c r="AT121" s="341">
        <v>0</v>
      </c>
      <c r="AU121" s="74">
        <f>AT121/AS121*100</f>
        <v>0</v>
      </c>
      <c r="AV121" s="341"/>
      <c r="AW121" s="341"/>
      <c r="AX121" s="341"/>
      <c r="AY121" s="74"/>
      <c r="AZ121" s="341"/>
      <c r="BA121" s="341"/>
      <c r="BB121" s="341"/>
      <c r="BC121" s="74"/>
      <c r="BD121" s="341">
        <v>1411.3</v>
      </c>
      <c r="BE121" s="341">
        <v>1411.3</v>
      </c>
      <c r="BF121" s="341">
        <v>352.82499000000001</v>
      </c>
      <c r="BG121" s="74">
        <f>BF121/BE121*100</f>
        <v>24.999999291433429</v>
      </c>
      <c r="BH121" s="74"/>
      <c r="BI121" s="341"/>
      <c r="BJ121" s="341"/>
      <c r="BK121" s="74"/>
      <c r="BL121" s="74"/>
      <c r="BM121" s="341"/>
      <c r="BN121" s="341"/>
      <c r="BO121" s="74"/>
      <c r="BP121" s="74"/>
      <c r="BQ121" s="341"/>
      <c r="BR121" s="341"/>
      <c r="BS121" s="74"/>
      <c r="BT121" s="74"/>
      <c r="BU121" s="341"/>
      <c r="BV121" s="341"/>
      <c r="BW121" s="74"/>
      <c r="BX121" s="341">
        <v>634.4</v>
      </c>
      <c r="BY121" s="341">
        <v>634.4</v>
      </c>
      <c r="BZ121" s="341">
        <v>132.14261999999999</v>
      </c>
      <c r="CA121" s="74">
        <f>BZ121/BY121*100</f>
        <v>20.829542875157628</v>
      </c>
      <c r="CB121" s="74"/>
      <c r="CC121" s="341"/>
      <c r="CD121" s="341"/>
      <c r="CE121" s="74"/>
      <c r="CF121" s="341">
        <v>500</v>
      </c>
      <c r="CG121" s="341">
        <v>250</v>
      </c>
      <c r="CH121" s="341">
        <v>0</v>
      </c>
      <c r="CI121" s="74">
        <f t="shared" si="340"/>
        <v>0</v>
      </c>
      <c r="CJ121" s="341"/>
      <c r="CK121" s="341"/>
      <c r="CL121" s="341"/>
      <c r="CM121" s="74"/>
      <c r="CN121" s="341"/>
      <c r="CO121" s="341"/>
      <c r="CP121" s="341">
        <v>0</v>
      </c>
      <c r="CQ121" s="74"/>
      <c r="CR121" s="74"/>
      <c r="CS121" s="341"/>
      <c r="CT121" s="341"/>
      <c r="CU121" s="74"/>
      <c r="CV121" s="74"/>
      <c r="CW121" s="341"/>
      <c r="CX121" s="341"/>
      <c r="CY121" s="74"/>
      <c r="CZ121" s="341">
        <v>1000</v>
      </c>
      <c r="DA121" s="341">
        <v>1000</v>
      </c>
      <c r="DB121" s="341">
        <v>0</v>
      </c>
      <c r="DC121" s="74">
        <f>DB121/DA121*100</f>
        <v>0</v>
      </c>
      <c r="DD121" s="341">
        <v>2775.5</v>
      </c>
      <c r="DE121" s="341"/>
      <c r="DF121" s="341"/>
      <c r="DG121" s="74"/>
      <c r="DH121" s="341"/>
      <c r="DI121" s="341"/>
      <c r="DJ121" s="341"/>
      <c r="DK121" s="74"/>
      <c r="DL121" s="341"/>
      <c r="DM121" s="341"/>
      <c r="DN121" s="341"/>
      <c r="DO121" s="74"/>
      <c r="DP121" s="341"/>
      <c r="DQ121" s="341"/>
      <c r="DR121" s="341"/>
      <c r="DS121" s="74"/>
      <c r="DT121" s="341"/>
      <c r="DU121" s="341">
        <v>22697.599999999999</v>
      </c>
      <c r="DV121" s="341">
        <v>0</v>
      </c>
      <c r="DW121" s="74"/>
      <c r="DX121" s="341">
        <v>824.5</v>
      </c>
      <c r="DY121" s="341">
        <v>824.5</v>
      </c>
      <c r="DZ121" s="341">
        <v>113.78346999999999</v>
      </c>
      <c r="EA121" s="74">
        <f t="shared" si="350"/>
        <v>13.800299575500302</v>
      </c>
      <c r="EB121" s="341"/>
      <c r="EC121" s="341"/>
      <c r="ED121" s="341"/>
      <c r="EE121" s="74"/>
      <c r="EF121" s="341"/>
      <c r="EG121" s="341"/>
      <c r="EH121" s="341"/>
      <c r="EI121" s="74"/>
      <c r="EJ121" s="341"/>
      <c r="EK121" s="341"/>
      <c r="EL121" s="341"/>
      <c r="EM121" s="74"/>
      <c r="EN121" s="341"/>
      <c r="EO121" s="341"/>
      <c r="EP121" s="341"/>
      <c r="EQ121" s="74"/>
      <c r="ER121" s="341">
        <v>859.3</v>
      </c>
      <c r="ES121" s="341">
        <v>859.3</v>
      </c>
      <c r="ET121" s="341">
        <v>206.71600000000001</v>
      </c>
      <c r="EU121" s="74">
        <f t="shared" si="125"/>
        <v>24.056324915629002</v>
      </c>
      <c r="EV121" s="341">
        <v>73.099999999999994</v>
      </c>
      <c r="EW121" s="341">
        <v>73.099999999999994</v>
      </c>
      <c r="EX121" s="341"/>
      <c r="EY121" s="74"/>
      <c r="EZ121" s="73"/>
      <c r="FA121" s="73"/>
      <c r="FB121" s="73">
        <v>0</v>
      </c>
      <c r="FC121" s="74"/>
      <c r="FD121" s="73"/>
      <c r="FE121" s="73"/>
      <c r="FF121" s="73">
        <v>0</v>
      </c>
      <c r="FG121" s="74"/>
      <c r="FH121" s="73"/>
      <c r="FI121" s="73"/>
      <c r="FJ121" s="73">
        <v>0</v>
      </c>
      <c r="FK121" s="74"/>
      <c r="FL121" s="73"/>
      <c r="FM121" s="73"/>
      <c r="FN121" s="73">
        <v>0</v>
      </c>
      <c r="FO121" s="74"/>
      <c r="FP121" s="73">
        <v>130.5</v>
      </c>
      <c r="FQ121" s="73">
        <v>130.5</v>
      </c>
      <c r="FR121" s="73">
        <v>0</v>
      </c>
      <c r="FS121" s="74">
        <f>FR121/FQ121*100</f>
        <v>0</v>
      </c>
      <c r="FT121" s="73"/>
      <c r="FU121" s="73"/>
      <c r="FV121" s="73">
        <v>0</v>
      </c>
      <c r="FW121" s="74"/>
      <c r="FX121" s="73"/>
      <c r="FY121" s="73"/>
      <c r="FZ121" s="73">
        <v>0</v>
      </c>
      <c r="GA121" s="74"/>
      <c r="GB121" s="73"/>
      <c r="GC121" s="73"/>
      <c r="GD121" s="73">
        <v>0</v>
      </c>
      <c r="GE121" s="74"/>
      <c r="GF121" s="73"/>
      <c r="GG121" s="73"/>
      <c r="GH121" s="73">
        <v>0</v>
      </c>
      <c r="GI121" s="74"/>
      <c r="GJ121" s="73"/>
      <c r="GK121" s="73"/>
      <c r="GL121" s="73">
        <v>0</v>
      </c>
      <c r="GM121" s="74"/>
      <c r="GN121" s="73"/>
      <c r="GO121" s="73"/>
      <c r="GP121" s="73">
        <v>0</v>
      </c>
      <c r="GQ121" s="74"/>
      <c r="GR121" s="73"/>
      <c r="GS121" s="73"/>
      <c r="GT121" s="73">
        <v>0</v>
      </c>
      <c r="GU121" s="74"/>
      <c r="GV121" s="73"/>
      <c r="GW121" s="73"/>
      <c r="GX121" s="73">
        <v>0</v>
      </c>
      <c r="GY121" s="74"/>
      <c r="GZ121" s="73"/>
      <c r="HA121" s="73"/>
      <c r="HB121" s="73">
        <v>0</v>
      </c>
      <c r="HC121" s="74"/>
      <c r="HD121" s="73"/>
      <c r="HE121" s="73"/>
      <c r="HF121" s="73">
        <v>0</v>
      </c>
      <c r="HG121" s="74"/>
      <c r="HH121" s="73"/>
      <c r="HI121" s="73"/>
      <c r="HJ121" s="73">
        <v>0</v>
      </c>
      <c r="HK121" s="74"/>
      <c r="HL121" s="341"/>
      <c r="HM121" s="341"/>
      <c r="HN121" s="341"/>
      <c r="HO121" s="74"/>
      <c r="HP121" s="341"/>
      <c r="HQ121" s="341"/>
      <c r="HR121" s="341"/>
      <c r="HS121" s="74"/>
      <c r="HT121" s="73"/>
      <c r="HU121" s="73"/>
      <c r="HV121" s="73"/>
      <c r="HW121" s="74"/>
      <c r="HX121" s="73"/>
      <c r="HY121" s="73"/>
      <c r="HZ121" s="73"/>
      <c r="IA121" s="77"/>
      <c r="IB121" s="73"/>
      <c r="IC121" s="73">
        <v>16455.900000000001</v>
      </c>
      <c r="ID121" s="73">
        <v>1815.7825399999999</v>
      </c>
      <c r="IE121" s="77">
        <f t="shared" si="368"/>
        <v>11.034234165253798</v>
      </c>
      <c r="IF121" s="73"/>
      <c r="IG121" s="73"/>
      <c r="IH121" s="73"/>
      <c r="II121" s="77"/>
      <c r="IJ121" s="73"/>
      <c r="IK121" s="73"/>
      <c r="IL121" s="73"/>
      <c r="IM121" s="77"/>
      <c r="IN121" s="73"/>
      <c r="IO121" s="73"/>
      <c r="IP121" s="73"/>
      <c r="IQ121" s="77"/>
      <c r="IR121" s="73"/>
      <c r="IS121" s="73"/>
      <c r="IT121" s="73"/>
      <c r="IU121" s="77"/>
      <c r="IV121" s="73"/>
      <c r="IW121" s="73"/>
      <c r="IX121" s="73"/>
      <c r="IY121" s="77"/>
      <c r="IZ121" s="73"/>
      <c r="JA121" s="73">
        <v>2694.6</v>
      </c>
      <c r="JB121" s="73">
        <v>0</v>
      </c>
      <c r="JC121" s="77">
        <f t="shared" si="369"/>
        <v>0</v>
      </c>
      <c r="JD121" s="73"/>
      <c r="JE121" s="73"/>
      <c r="JF121" s="73"/>
      <c r="JG121" s="77"/>
      <c r="JH121" s="73"/>
      <c r="JI121" s="73"/>
      <c r="JJ121" s="73">
        <v>0</v>
      </c>
      <c r="JK121" s="77"/>
      <c r="JL121" s="73"/>
      <c r="JM121" s="73"/>
      <c r="JN121" s="73"/>
      <c r="JO121" s="77"/>
      <c r="JP121" s="73"/>
      <c r="JQ121" s="73"/>
      <c r="JR121" s="73"/>
      <c r="JS121" s="77"/>
    </row>
    <row r="122" spans="1:279" ht="15.75" x14ac:dyDescent="0.25">
      <c r="A122" s="115" t="s">
        <v>169</v>
      </c>
      <c r="B122" s="77">
        <f t="shared" si="227"/>
        <v>5000</v>
      </c>
      <c r="C122" s="77">
        <f t="shared" si="228"/>
        <v>5000</v>
      </c>
      <c r="D122" s="77">
        <f t="shared" si="229"/>
        <v>5000</v>
      </c>
      <c r="E122" s="77">
        <f t="shared" si="230"/>
        <v>0</v>
      </c>
      <c r="F122" s="77">
        <f t="shared" si="231"/>
        <v>0</v>
      </c>
      <c r="G122" s="73">
        <f t="shared" si="226"/>
        <v>0</v>
      </c>
      <c r="H122" s="77"/>
      <c r="I122" s="77"/>
      <c r="J122" s="77"/>
      <c r="K122" s="77"/>
      <c r="L122" s="89"/>
      <c r="M122" s="89"/>
      <c r="N122" s="89"/>
      <c r="O122" s="89"/>
      <c r="P122" s="89"/>
      <c r="Q122" s="89"/>
      <c r="R122" s="89"/>
      <c r="S122" s="74"/>
      <c r="T122" s="86"/>
      <c r="U122" s="86"/>
      <c r="V122" s="86"/>
      <c r="W122" s="74"/>
      <c r="X122" s="86"/>
      <c r="Y122" s="86"/>
      <c r="Z122" s="86"/>
      <c r="AA122" s="74"/>
      <c r="AB122" s="86"/>
      <c r="AC122" s="86"/>
      <c r="AD122" s="86"/>
      <c r="AE122" s="74"/>
      <c r="AF122" s="86"/>
      <c r="AG122" s="86"/>
      <c r="AH122" s="86"/>
      <c r="AI122" s="74"/>
      <c r="AJ122" s="86"/>
      <c r="AK122" s="86"/>
      <c r="AL122" s="86"/>
      <c r="AM122" s="74"/>
      <c r="AN122" s="89"/>
      <c r="AO122" s="89"/>
      <c r="AP122" s="89"/>
      <c r="AQ122" s="89"/>
      <c r="AR122" s="86"/>
      <c r="AS122" s="86"/>
      <c r="AT122" s="86"/>
      <c r="AU122" s="74"/>
      <c r="AV122" s="86"/>
      <c r="AW122" s="86"/>
      <c r="AX122" s="86"/>
      <c r="AY122" s="74"/>
      <c r="AZ122" s="86"/>
      <c r="BA122" s="86"/>
      <c r="BB122" s="86"/>
      <c r="BC122" s="74"/>
      <c r="BD122" s="86"/>
      <c r="BE122" s="86"/>
      <c r="BF122" s="86"/>
      <c r="BG122" s="74"/>
      <c r="BH122" s="74"/>
      <c r="BI122" s="86"/>
      <c r="BJ122" s="86"/>
      <c r="BK122" s="74"/>
      <c r="BL122" s="74"/>
      <c r="BM122" s="86"/>
      <c r="BN122" s="86"/>
      <c r="BO122" s="74"/>
      <c r="BP122" s="74"/>
      <c r="BQ122" s="86"/>
      <c r="BR122" s="86"/>
      <c r="BS122" s="74"/>
      <c r="BT122" s="74"/>
      <c r="BU122" s="86"/>
      <c r="BV122" s="86"/>
      <c r="BW122" s="74"/>
      <c r="BX122" s="86"/>
      <c r="BY122" s="86"/>
      <c r="BZ122" s="86"/>
      <c r="CA122" s="74"/>
      <c r="CB122" s="74"/>
      <c r="CC122" s="86"/>
      <c r="CD122" s="86"/>
      <c r="CE122" s="74"/>
      <c r="CF122" s="86"/>
      <c r="CG122" s="86"/>
      <c r="CH122" s="77"/>
      <c r="CI122" s="74"/>
      <c r="CJ122" s="86"/>
      <c r="CK122" s="86"/>
      <c r="CL122" s="86"/>
      <c r="CM122" s="74"/>
      <c r="CN122" s="86"/>
      <c r="CO122" s="86"/>
      <c r="CP122" s="86"/>
      <c r="CQ122" s="74"/>
      <c r="CR122" s="74"/>
      <c r="CS122" s="86"/>
      <c r="CT122" s="86"/>
      <c r="CU122" s="74"/>
      <c r="CV122" s="74"/>
      <c r="CW122" s="86"/>
      <c r="CX122" s="86"/>
      <c r="CY122" s="74"/>
      <c r="CZ122" s="86"/>
      <c r="DA122" s="86"/>
      <c r="DB122" s="86"/>
      <c r="DC122" s="74"/>
      <c r="DD122" s="86"/>
      <c r="DE122" s="86"/>
      <c r="DF122" s="86"/>
      <c r="DG122" s="74"/>
      <c r="DH122" s="73">
        <v>5000</v>
      </c>
      <c r="DI122" s="73">
        <v>5000</v>
      </c>
      <c r="DJ122" s="73">
        <v>0</v>
      </c>
      <c r="DK122" s="74">
        <f t="shared" si="341"/>
        <v>0</v>
      </c>
      <c r="DL122" s="86"/>
      <c r="DM122" s="86"/>
      <c r="DN122" s="86"/>
      <c r="DO122" s="74"/>
      <c r="DP122" s="86"/>
      <c r="DQ122" s="86"/>
      <c r="DR122" s="86"/>
      <c r="DS122" s="74"/>
      <c r="DT122" s="86"/>
      <c r="DU122" s="86"/>
      <c r="DV122" s="86"/>
      <c r="DW122" s="74"/>
      <c r="DX122" s="86"/>
      <c r="DY122" s="86"/>
      <c r="DZ122" s="86"/>
      <c r="EA122" s="74"/>
      <c r="EB122" s="86"/>
      <c r="EC122" s="86"/>
      <c r="ED122" s="86"/>
      <c r="EE122" s="74"/>
      <c r="EF122" s="86"/>
      <c r="EG122" s="86"/>
      <c r="EH122" s="86"/>
      <c r="EI122" s="74"/>
      <c r="EJ122" s="86"/>
      <c r="EK122" s="86"/>
      <c r="EL122" s="86"/>
      <c r="EM122" s="74"/>
      <c r="EN122" s="86"/>
      <c r="EO122" s="86"/>
      <c r="EP122" s="86"/>
      <c r="EQ122" s="74"/>
      <c r="ER122" s="86"/>
      <c r="ES122" s="86"/>
      <c r="ET122" s="86"/>
      <c r="EU122" s="74"/>
      <c r="EV122" s="86"/>
      <c r="EW122" s="86"/>
      <c r="EX122" s="86"/>
      <c r="EY122" s="74"/>
      <c r="EZ122" s="89"/>
      <c r="FA122" s="89"/>
      <c r="FB122" s="89"/>
      <c r="FC122" s="89"/>
      <c r="FD122" s="89"/>
      <c r="FE122" s="89"/>
      <c r="FF122" s="89"/>
      <c r="FG122" s="89"/>
      <c r="FH122" s="89"/>
      <c r="FI122" s="89"/>
      <c r="FJ122" s="89"/>
      <c r="FK122" s="89"/>
      <c r="FL122" s="89"/>
      <c r="FM122" s="89"/>
      <c r="FN122" s="89"/>
      <c r="FO122" s="89"/>
      <c r="FP122" s="89"/>
      <c r="FQ122" s="89"/>
      <c r="FR122" s="89"/>
      <c r="FS122" s="89"/>
      <c r="FT122" s="89"/>
      <c r="FU122" s="89"/>
      <c r="FV122" s="89"/>
      <c r="FW122" s="89"/>
      <c r="FX122" s="89"/>
      <c r="FY122" s="89"/>
      <c r="FZ122" s="89"/>
      <c r="GA122" s="89"/>
      <c r="GB122" s="89"/>
      <c r="GC122" s="89"/>
      <c r="GD122" s="89"/>
      <c r="GE122" s="89"/>
      <c r="GF122" s="89"/>
      <c r="GG122" s="89"/>
      <c r="GH122" s="89"/>
      <c r="GI122" s="89"/>
      <c r="GJ122" s="89"/>
      <c r="GK122" s="89"/>
      <c r="GL122" s="89"/>
      <c r="GM122" s="89"/>
      <c r="GN122" s="89"/>
      <c r="GO122" s="89"/>
      <c r="GP122" s="89"/>
      <c r="GQ122" s="89"/>
      <c r="GR122" s="89"/>
      <c r="GS122" s="89"/>
      <c r="GT122" s="89"/>
      <c r="GU122" s="89"/>
      <c r="GV122" s="89"/>
      <c r="GW122" s="89"/>
      <c r="GX122" s="89"/>
      <c r="GY122" s="89"/>
      <c r="GZ122" s="89"/>
      <c r="HA122" s="89"/>
      <c r="HB122" s="89"/>
      <c r="HC122" s="89"/>
      <c r="HD122" s="89"/>
      <c r="HE122" s="89"/>
      <c r="HF122" s="89"/>
      <c r="HG122" s="89"/>
      <c r="HH122" s="89"/>
      <c r="HI122" s="89"/>
      <c r="HJ122" s="89"/>
      <c r="HK122" s="89"/>
      <c r="HL122" s="86"/>
      <c r="HM122" s="86"/>
      <c r="HN122" s="86"/>
      <c r="HO122" s="74"/>
      <c r="HP122" s="86"/>
      <c r="HQ122" s="86"/>
      <c r="HR122" s="86"/>
      <c r="HS122" s="74"/>
      <c r="HT122" s="89"/>
      <c r="HU122" s="89"/>
      <c r="HV122" s="89"/>
      <c r="HW122" s="89"/>
      <c r="HX122" s="86"/>
      <c r="HY122" s="86"/>
      <c r="HZ122" s="73"/>
      <c r="IA122" s="77"/>
      <c r="IB122" s="89"/>
      <c r="IC122" s="89"/>
      <c r="ID122" s="73"/>
      <c r="IE122" s="77"/>
      <c r="IF122" s="89"/>
      <c r="IG122" s="89"/>
      <c r="IH122" s="73"/>
      <c r="II122" s="77"/>
      <c r="IJ122" s="89"/>
      <c r="IK122" s="89"/>
      <c r="IL122" s="73"/>
      <c r="IM122" s="77"/>
      <c r="IN122" s="89"/>
      <c r="IO122" s="89"/>
      <c r="IP122" s="73"/>
      <c r="IQ122" s="77"/>
      <c r="IR122" s="89"/>
      <c r="IS122" s="89"/>
      <c r="IT122" s="73"/>
      <c r="IU122" s="77"/>
      <c r="IV122" s="89"/>
      <c r="IW122" s="89"/>
      <c r="IX122" s="73"/>
      <c r="IY122" s="77"/>
      <c r="IZ122" s="89"/>
      <c r="JA122" s="89"/>
      <c r="JB122" s="73"/>
      <c r="JC122" s="77"/>
      <c r="JD122" s="89"/>
      <c r="JE122" s="89"/>
      <c r="JF122" s="73"/>
      <c r="JG122" s="77"/>
      <c r="JH122" s="89"/>
      <c r="JI122" s="89"/>
      <c r="JJ122" s="73"/>
      <c r="JK122" s="77"/>
      <c r="JL122" s="89"/>
      <c r="JM122" s="89"/>
      <c r="JN122" s="73"/>
      <c r="JO122" s="77"/>
      <c r="JP122" s="89"/>
      <c r="JQ122" s="89"/>
      <c r="JR122" s="73"/>
      <c r="JS122" s="77"/>
    </row>
    <row r="123" spans="1:279" ht="15.75" x14ac:dyDescent="0.25">
      <c r="A123" s="115" t="s">
        <v>358</v>
      </c>
      <c r="B123" s="77">
        <f t="shared" si="227"/>
        <v>0</v>
      </c>
      <c r="C123" s="77">
        <f t="shared" si="228"/>
        <v>0</v>
      </c>
      <c r="D123" s="77">
        <f t="shared" si="229"/>
        <v>0</v>
      </c>
      <c r="E123" s="77">
        <f t="shared" si="230"/>
        <v>0</v>
      </c>
      <c r="F123" s="77">
        <f t="shared" si="231"/>
        <v>0</v>
      </c>
      <c r="G123" s="73"/>
      <c r="H123" s="77"/>
      <c r="I123" s="77"/>
      <c r="J123" s="77"/>
      <c r="K123" s="77"/>
      <c r="L123" s="89"/>
      <c r="M123" s="89"/>
      <c r="N123" s="89"/>
      <c r="O123" s="89"/>
      <c r="P123" s="89"/>
      <c r="Q123" s="89"/>
      <c r="R123" s="89"/>
      <c r="S123" s="74"/>
      <c r="T123" s="86"/>
      <c r="U123" s="86"/>
      <c r="V123" s="86"/>
      <c r="W123" s="74"/>
      <c r="X123" s="86"/>
      <c r="Y123" s="86"/>
      <c r="Z123" s="86"/>
      <c r="AA123" s="74"/>
      <c r="AB123" s="86"/>
      <c r="AC123" s="86"/>
      <c r="AD123" s="86"/>
      <c r="AE123" s="74"/>
      <c r="AF123" s="86"/>
      <c r="AG123" s="86"/>
      <c r="AH123" s="86"/>
      <c r="AI123" s="74"/>
      <c r="AJ123" s="86"/>
      <c r="AK123" s="86"/>
      <c r="AL123" s="86"/>
      <c r="AM123" s="74"/>
      <c r="AN123" s="89"/>
      <c r="AO123" s="89"/>
      <c r="AP123" s="89"/>
      <c r="AQ123" s="89"/>
      <c r="AR123" s="86"/>
      <c r="AS123" s="86"/>
      <c r="AT123" s="86"/>
      <c r="AU123" s="74"/>
      <c r="AV123" s="86"/>
      <c r="AW123" s="86"/>
      <c r="AX123" s="86"/>
      <c r="AY123" s="74"/>
      <c r="AZ123" s="86"/>
      <c r="BA123" s="86"/>
      <c r="BB123" s="86"/>
      <c r="BC123" s="74"/>
      <c r="BD123" s="86"/>
      <c r="BE123" s="86"/>
      <c r="BF123" s="86"/>
      <c r="BG123" s="74"/>
      <c r="BH123" s="74"/>
      <c r="BI123" s="86"/>
      <c r="BJ123" s="86"/>
      <c r="BK123" s="74"/>
      <c r="BL123" s="74"/>
      <c r="BM123" s="86"/>
      <c r="BN123" s="86"/>
      <c r="BO123" s="74"/>
      <c r="BP123" s="74"/>
      <c r="BQ123" s="86"/>
      <c r="BR123" s="86"/>
      <c r="BS123" s="74"/>
      <c r="BT123" s="74"/>
      <c r="BU123" s="86"/>
      <c r="BV123" s="86"/>
      <c r="BW123" s="74"/>
      <c r="BX123" s="86"/>
      <c r="BY123" s="86"/>
      <c r="BZ123" s="86"/>
      <c r="CA123" s="74"/>
      <c r="CB123" s="74"/>
      <c r="CC123" s="86"/>
      <c r="CD123" s="86"/>
      <c r="CE123" s="74"/>
      <c r="CF123" s="86"/>
      <c r="CG123" s="86"/>
      <c r="CH123" s="77"/>
      <c r="CI123" s="74"/>
      <c r="CJ123" s="86"/>
      <c r="CK123" s="86"/>
      <c r="CL123" s="86"/>
      <c r="CM123" s="74"/>
      <c r="CN123" s="86"/>
      <c r="CO123" s="86"/>
      <c r="CP123" s="86"/>
      <c r="CQ123" s="74"/>
      <c r="CR123" s="74"/>
      <c r="CS123" s="86"/>
      <c r="CT123" s="86"/>
      <c r="CU123" s="74"/>
      <c r="CV123" s="74"/>
      <c r="CW123" s="86"/>
      <c r="CX123" s="86"/>
      <c r="CY123" s="74"/>
      <c r="CZ123" s="86"/>
      <c r="DA123" s="86"/>
      <c r="DB123" s="86"/>
      <c r="DC123" s="74"/>
      <c r="DD123" s="86"/>
      <c r="DE123" s="86"/>
      <c r="DF123" s="86"/>
      <c r="DG123" s="74"/>
      <c r="DH123" s="73"/>
      <c r="DI123" s="73"/>
      <c r="DJ123" s="73"/>
      <c r="DK123" s="74"/>
      <c r="DL123" s="86"/>
      <c r="DM123" s="86"/>
      <c r="DN123" s="86"/>
      <c r="DO123" s="74"/>
      <c r="DP123" s="86"/>
      <c r="DQ123" s="86"/>
      <c r="DR123" s="86"/>
      <c r="DS123" s="74"/>
      <c r="DT123" s="86"/>
      <c r="DU123" s="86"/>
      <c r="DV123" s="86"/>
      <c r="DW123" s="74"/>
      <c r="DX123" s="86"/>
      <c r="DY123" s="86"/>
      <c r="DZ123" s="86"/>
      <c r="EA123" s="74"/>
      <c r="EB123" s="86"/>
      <c r="EC123" s="86"/>
      <c r="ED123" s="86"/>
      <c r="EE123" s="74"/>
      <c r="EF123" s="86"/>
      <c r="EG123" s="86"/>
      <c r="EH123" s="86"/>
      <c r="EI123" s="74"/>
      <c r="EJ123" s="86"/>
      <c r="EK123" s="86"/>
      <c r="EL123" s="86"/>
      <c r="EM123" s="74"/>
      <c r="EN123" s="86"/>
      <c r="EO123" s="86"/>
      <c r="EP123" s="86"/>
      <c r="EQ123" s="74"/>
      <c r="ER123" s="86"/>
      <c r="ES123" s="86"/>
      <c r="ET123" s="86"/>
      <c r="EU123" s="74"/>
      <c r="EV123" s="86"/>
      <c r="EW123" s="86"/>
      <c r="EX123" s="86"/>
      <c r="EY123" s="74"/>
      <c r="EZ123" s="89"/>
      <c r="FA123" s="89"/>
      <c r="FB123" s="89"/>
      <c r="FC123" s="89"/>
      <c r="FD123" s="89"/>
      <c r="FE123" s="89"/>
      <c r="FF123" s="89"/>
      <c r="FG123" s="89"/>
      <c r="FH123" s="89"/>
      <c r="FI123" s="89"/>
      <c r="FJ123" s="89"/>
      <c r="FK123" s="89"/>
      <c r="FL123" s="89"/>
      <c r="FM123" s="89"/>
      <c r="FN123" s="89"/>
      <c r="FO123" s="89"/>
      <c r="FP123" s="89"/>
      <c r="FQ123" s="89"/>
      <c r="FR123" s="89"/>
      <c r="FS123" s="89"/>
      <c r="FT123" s="89"/>
      <c r="FU123" s="89"/>
      <c r="FV123" s="89"/>
      <c r="FW123" s="89"/>
      <c r="FX123" s="89"/>
      <c r="FY123" s="89"/>
      <c r="FZ123" s="89"/>
      <c r="GA123" s="89"/>
      <c r="GB123" s="89"/>
      <c r="GC123" s="89"/>
      <c r="GD123" s="89"/>
      <c r="GE123" s="89"/>
      <c r="GF123" s="89"/>
      <c r="GG123" s="89"/>
      <c r="GH123" s="89"/>
      <c r="GI123" s="89"/>
      <c r="GJ123" s="89"/>
      <c r="GK123" s="89"/>
      <c r="GL123" s="89"/>
      <c r="GM123" s="89"/>
      <c r="GN123" s="89"/>
      <c r="GO123" s="89"/>
      <c r="GP123" s="89"/>
      <c r="GQ123" s="89"/>
      <c r="GR123" s="89"/>
      <c r="GS123" s="89"/>
      <c r="GT123" s="89"/>
      <c r="GU123" s="89"/>
      <c r="GV123" s="89"/>
      <c r="GW123" s="89"/>
      <c r="GX123" s="89"/>
      <c r="GY123" s="89"/>
      <c r="GZ123" s="89"/>
      <c r="HA123" s="89"/>
      <c r="HB123" s="89"/>
      <c r="HC123" s="89"/>
      <c r="HD123" s="89"/>
      <c r="HE123" s="89"/>
      <c r="HF123" s="89"/>
      <c r="HG123" s="89"/>
      <c r="HH123" s="89"/>
      <c r="HI123" s="89"/>
      <c r="HJ123" s="89"/>
      <c r="HK123" s="89"/>
      <c r="HL123" s="86"/>
      <c r="HM123" s="86"/>
      <c r="HN123" s="86"/>
      <c r="HO123" s="74"/>
      <c r="HP123" s="86"/>
      <c r="HQ123" s="86"/>
      <c r="HR123" s="86"/>
      <c r="HS123" s="74"/>
      <c r="HT123" s="89"/>
      <c r="HU123" s="89"/>
      <c r="HV123" s="89"/>
      <c r="HW123" s="89"/>
      <c r="HX123" s="86"/>
      <c r="HY123" s="86"/>
      <c r="HZ123" s="73"/>
      <c r="IA123" s="77"/>
      <c r="IB123" s="89"/>
      <c r="IC123" s="89"/>
      <c r="ID123" s="73"/>
      <c r="IE123" s="77"/>
      <c r="IF123" s="89"/>
      <c r="IG123" s="89"/>
      <c r="IH123" s="73"/>
      <c r="II123" s="77"/>
      <c r="IJ123" s="89"/>
      <c r="IK123" s="89"/>
      <c r="IL123" s="73"/>
      <c r="IM123" s="77"/>
      <c r="IN123" s="89"/>
      <c r="IO123" s="89"/>
      <c r="IP123" s="73"/>
      <c r="IQ123" s="77"/>
      <c r="IR123" s="89"/>
      <c r="IS123" s="89"/>
      <c r="IT123" s="73"/>
      <c r="IU123" s="77"/>
      <c r="IV123" s="89"/>
      <c r="IW123" s="89"/>
      <c r="IX123" s="73"/>
      <c r="IY123" s="77"/>
      <c r="IZ123" s="89"/>
      <c r="JA123" s="89"/>
      <c r="JB123" s="73"/>
      <c r="JC123" s="77"/>
      <c r="JD123" s="89"/>
      <c r="JE123" s="89"/>
      <c r="JF123" s="73"/>
      <c r="JG123" s="77"/>
      <c r="JH123" s="89"/>
      <c r="JI123" s="89"/>
      <c r="JJ123" s="73"/>
      <c r="JK123" s="77"/>
      <c r="JL123" s="89"/>
      <c r="JM123" s="89"/>
      <c r="JN123" s="73"/>
      <c r="JO123" s="77"/>
      <c r="JP123" s="89"/>
      <c r="JQ123" s="89"/>
      <c r="JR123" s="73"/>
      <c r="JS123" s="77"/>
    </row>
    <row r="124" spans="1:279" ht="15.75" x14ac:dyDescent="0.25">
      <c r="A124" s="115" t="s">
        <v>170</v>
      </c>
      <c r="B124" s="77">
        <f t="shared" si="227"/>
        <v>0</v>
      </c>
      <c r="C124" s="77">
        <f t="shared" si="228"/>
        <v>87.3</v>
      </c>
      <c r="D124" s="77">
        <f t="shared" si="229"/>
        <v>87.3</v>
      </c>
      <c r="E124" s="77">
        <f t="shared" si="230"/>
        <v>0</v>
      </c>
      <c r="F124" s="77">
        <f t="shared" si="231"/>
        <v>16.1935</v>
      </c>
      <c r="G124" s="73">
        <f t="shared" si="226"/>
        <v>18.549255441008018</v>
      </c>
      <c r="H124" s="77"/>
      <c r="I124" s="77"/>
      <c r="J124" s="77"/>
      <c r="K124" s="77"/>
      <c r="L124" s="89"/>
      <c r="M124" s="89"/>
      <c r="N124" s="89"/>
      <c r="O124" s="89"/>
      <c r="P124" s="89"/>
      <c r="Q124" s="89"/>
      <c r="R124" s="89"/>
      <c r="S124" s="74"/>
      <c r="T124" s="86"/>
      <c r="U124" s="86"/>
      <c r="V124" s="86"/>
      <c r="W124" s="74"/>
      <c r="X124" s="86"/>
      <c r="Y124" s="86"/>
      <c r="Z124" s="86"/>
      <c r="AA124" s="74"/>
      <c r="AB124" s="86"/>
      <c r="AC124" s="86"/>
      <c r="AD124" s="86"/>
      <c r="AE124" s="74"/>
      <c r="AF124" s="86"/>
      <c r="AG124" s="86"/>
      <c r="AH124" s="86"/>
      <c r="AI124" s="74"/>
      <c r="AJ124" s="86"/>
      <c r="AK124" s="86"/>
      <c r="AL124" s="86"/>
      <c r="AM124" s="74"/>
      <c r="AN124" s="89"/>
      <c r="AO124" s="89"/>
      <c r="AP124" s="89"/>
      <c r="AQ124" s="89"/>
      <c r="AR124" s="86"/>
      <c r="AS124" s="86"/>
      <c r="AT124" s="86"/>
      <c r="AU124" s="74"/>
      <c r="AV124" s="86"/>
      <c r="AW124" s="86"/>
      <c r="AX124" s="86"/>
      <c r="AY124" s="74"/>
      <c r="AZ124" s="86"/>
      <c r="BA124" s="86"/>
      <c r="BB124" s="86"/>
      <c r="BC124" s="74"/>
      <c r="BD124" s="86"/>
      <c r="BE124" s="86"/>
      <c r="BF124" s="86"/>
      <c r="BG124" s="74"/>
      <c r="BH124" s="74"/>
      <c r="BI124" s="86"/>
      <c r="BJ124" s="86"/>
      <c r="BK124" s="74"/>
      <c r="BL124" s="74"/>
      <c r="BM124" s="86"/>
      <c r="BN124" s="86"/>
      <c r="BO124" s="74"/>
      <c r="BP124" s="74"/>
      <c r="BQ124" s="86"/>
      <c r="BR124" s="86"/>
      <c r="BS124" s="74"/>
      <c r="BT124" s="74"/>
      <c r="BU124" s="86"/>
      <c r="BV124" s="86"/>
      <c r="BW124" s="74"/>
      <c r="BX124" s="86"/>
      <c r="BY124" s="86"/>
      <c r="BZ124" s="86"/>
      <c r="CA124" s="74"/>
      <c r="CB124" s="74"/>
      <c r="CC124" s="86"/>
      <c r="CD124" s="86"/>
      <c r="CE124" s="74"/>
      <c r="CF124" s="86"/>
      <c r="CG124" s="86"/>
      <c r="CH124" s="77"/>
      <c r="CI124" s="74"/>
      <c r="CJ124" s="86"/>
      <c r="CK124" s="86"/>
      <c r="CL124" s="86"/>
      <c r="CM124" s="74"/>
      <c r="CN124" s="86"/>
      <c r="CO124" s="86"/>
      <c r="CP124" s="86"/>
      <c r="CQ124" s="74"/>
      <c r="CR124" s="74"/>
      <c r="CS124" s="86"/>
      <c r="CT124" s="86"/>
      <c r="CU124" s="74"/>
      <c r="CV124" s="74"/>
      <c r="CW124" s="86"/>
      <c r="CX124" s="86"/>
      <c r="CY124" s="74"/>
      <c r="CZ124" s="86"/>
      <c r="DA124" s="86"/>
      <c r="DB124" s="86"/>
      <c r="DC124" s="74"/>
      <c r="DD124" s="86"/>
      <c r="DE124" s="86"/>
      <c r="DF124" s="86"/>
      <c r="DG124" s="74"/>
      <c r="DH124" s="86"/>
      <c r="DI124" s="86"/>
      <c r="DJ124" s="86"/>
      <c r="DK124" s="74"/>
      <c r="DL124" s="86"/>
      <c r="DM124" s="86"/>
      <c r="DN124" s="86"/>
      <c r="DO124" s="74"/>
      <c r="DP124" s="86"/>
      <c r="DQ124" s="86"/>
      <c r="DR124" s="86"/>
      <c r="DS124" s="74"/>
      <c r="DT124" s="86"/>
      <c r="DU124" s="86"/>
      <c r="DV124" s="86"/>
      <c r="DW124" s="74"/>
      <c r="DX124" s="86"/>
      <c r="DY124" s="86"/>
      <c r="DZ124" s="86"/>
      <c r="EA124" s="74"/>
      <c r="EB124" s="86"/>
      <c r="EC124" s="86"/>
      <c r="ED124" s="86"/>
      <c r="EE124" s="74"/>
      <c r="EF124" s="86"/>
      <c r="EG124" s="86"/>
      <c r="EH124" s="86"/>
      <c r="EI124" s="74"/>
      <c r="EJ124" s="86"/>
      <c r="EK124" s="86"/>
      <c r="EL124" s="86"/>
      <c r="EM124" s="74"/>
      <c r="EN124" s="86"/>
      <c r="EO124" s="86"/>
      <c r="EP124" s="86"/>
      <c r="EQ124" s="74"/>
      <c r="ER124" s="86"/>
      <c r="ES124" s="86"/>
      <c r="ET124" s="86"/>
      <c r="EU124" s="74"/>
      <c r="EV124" s="86"/>
      <c r="EW124" s="86"/>
      <c r="EX124" s="86"/>
      <c r="EY124" s="74"/>
      <c r="EZ124" s="89"/>
      <c r="FA124" s="89"/>
      <c r="FB124" s="89"/>
      <c r="FC124" s="89"/>
      <c r="FD124" s="89"/>
      <c r="FE124" s="89"/>
      <c r="FF124" s="89"/>
      <c r="FG124" s="89"/>
      <c r="FH124" s="89"/>
      <c r="FI124" s="89"/>
      <c r="FJ124" s="89"/>
      <c r="FK124" s="89"/>
      <c r="FL124" s="89"/>
      <c r="FM124" s="89"/>
      <c r="FN124" s="89"/>
      <c r="FO124" s="89"/>
      <c r="FP124" s="89"/>
      <c r="FQ124" s="89"/>
      <c r="FR124" s="89"/>
      <c r="FS124" s="89"/>
      <c r="FT124" s="89"/>
      <c r="FU124" s="89"/>
      <c r="FV124" s="89"/>
      <c r="FW124" s="89"/>
      <c r="FX124" s="89"/>
      <c r="FY124" s="89"/>
      <c r="FZ124" s="89"/>
      <c r="GA124" s="89"/>
      <c r="GB124" s="89"/>
      <c r="GC124" s="89"/>
      <c r="GD124" s="89"/>
      <c r="GE124" s="89"/>
      <c r="GF124" s="89"/>
      <c r="GG124" s="89"/>
      <c r="GH124" s="89"/>
      <c r="GI124" s="89"/>
      <c r="GJ124" s="89"/>
      <c r="GK124" s="89"/>
      <c r="GL124" s="89"/>
      <c r="GM124" s="89"/>
      <c r="GN124" s="89"/>
      <c r="GO124" s="89"/>
      <c r="GP124" s="89"/>
      <c r="GQ124" s="89"/>
      <c r="GR124" s="89"/>
      <c r="GS124" s="89"/>
      <c r="GT124" s="89"/>
      <c r="GU124" s="89"/>
      <c r="GV124" s="89"/>
      <c r="GW124" s="89"/>
      <c r="GX124" s="89"/>
      <c r="GY124" s="89"/>
      <c r="GZ124" s="89"/>
      <c r="HA124" s="89"/>
      <c r="HB124" s="89"/>
      <c r="HC124" s="89"/>
      <c r="HD124" s="89"/>
      <c r="HE124" s="89"/>
      <c r="HF124" s="89"/>
      <c r="HG124" s="89"/>
      <c r="HH124" s="89"/>
      <c r="HI124" s="89"/>
      <c r="HJ124" s="89"/>
      <c r="HK124" s="89"/>
      <c r="HL124" s="86"/>
      <c r="HM124" s="86"/>
      <c r="HN124" s="86"/>
      <c r="HO124" s="74"/>
      <c r="HP124" s="86"/>
      <c r="HQ124" s="86"/>
      <c r="HR124" s="86"/>
      <c r="HS124" s="74"/>
      <c r="HT124" s="89"/>
      <c r="HU124" s="89"/>
      <c r="HV124" s="89"/>
      <c r="HW124" s="89"/>
      <c r="HX124" s="86"/>
      <c r="HY124" s="86">
        <v>87.3</v>
      </c>
      <c r="HZ124" s="73">
        <v>16.1935</v>
      </c>
      <c r="IA124" s="77">
        <f t="shared" si="308"/>
        <v>18.549255441008018</v>
      </c>
      <c r="IB124" s="89"/>
      <c r="IC124" s="89"/>
      <c r="ID124" s="73"/>
      <c r="IE124" s="77"/>
      <c r="IF124" s="89"/>
      <c r="IG124" s="89"/>
      <c r="IH124" s="73"/>
      <c r="II124" s="77"/>
      <c r="IJ124" s="89"/>
      <c r="IK124" s="89"/>
      <c r="IL124" s="73"/>
      <c r="IM124" s="77"/>
      <c r="IN124" s="89"/>
      <c r="IO124" s="89"/>
      <c r="IP124" s="73"/>
      <c r="IQ124" s="77"/>
      <c r="IR124" s="89"/>
      <c r="IS124" s="89"/>
      <c r="IT124" s="73"/>
      <c r="IU124" s="77"/>
      <c r="IV124" s="89"/>
      <c r="IW124" s="89"/>
      <c r="IX124" s="73"/>
      <c r="IY124" s="77"/>
      <c r="IZ124" s="89"/>
      <c r="JA124" s="89"/>
      <c r="JB124" s="73"/>
      <c r="JC124" s="77"/>
      <c r="JD124" s="89"/>
      <c r="JE124" s="89"/>
      <c r="JF124" s="73"/>
      <c r="JG124" s="77"/>
      <c r="JH124" s="89"/>
      <c r="JI124" s="89"/>
      <c r="JJ124" s="73"/>
      <c r="JK124" s="77"/>
      <c r="JL124" s="89"/>
      <c r="JM124" s="89"/>
      <c r="JN124" s="73"/>
      <c r="JO124" s="77"/>
      <c r="JP124" s="89"/>
      <c r="JQ124" s="89"/>
      <c r="JR124" s="73"/>
      <c r="JS124" s="77"/>
    </row>
    <row r="125" spans="1:279" s="5" customFormat="1" ht="31.5" x14ac:dyDescent="0.25">
      <c r="A125" s="114" t="s">
        <v>176</v>
      </c>
      <c r="B125" s="76">
        <f t="shared" si="227"/>
        <v>57278.8</v>
      </c>
      <c r="C125" s="76">
        <f t="shared" si="228"/>
        <v>84469.099999999991</v>
      </c>
      <c r="D125" s="76">
        <f t="shared" si="229"/>
        <v>84469.099999999991</v>
      </c>
      <c r="E125" s="76">
        <f t="shared" si="230"/>
        <v>0</v>
      </c>
      <c r="F125" s="76">
        <f t="shared" si="231"/>
        <v>15402.93231</v>
      </c>
      <c r="G125" s="72">
        <f t="shared" si="226"/>
        <v>18.234990440291185</v>
      </c>
      <c r="H125" s="72">
        <f>H126+H127+H128</f>
        <v>0</v>
      </c>
      <c r="I125" s="72">
        <f>I126+I127+I128</f>
        <v>0</v>
      </c>
      <c r="J125" s="72">
        <f>J126+J127+J128</f>
        <v>0</v>
      </c>
      <c r="K125" s="72"/>
      <c r="L125" s="72">
        <f t="shared" ref="L125" si="370">L126+L127+L128</f>
        <v>1139.5999999999999</v>
      </c>
      <c r="M125" s="72">
        <f t="shared" ref="M125:N125" si="371">M126+M127+M128</f>
        <v>1139.5999999999999</v>
      </c>
      <c r="N125" s="72">
        <f t="shared" si="371"/>
        <v>1139.5999999999999</v>
      </c>
      <c r="O125" s="71">
        <f>N125/M125*100</f>
        <v>100</v>
      </c>
      <c r="P125" s="72">
        <f>P126+P127+P128</f>
        <v>488</v>
      </c>
      <c r="Q125" s="72">
        <f>Q126+Q127+Q128</f>
        <v>488</v>
      </c>
      <c r="R125" s="72">
        <f>R126+R127+R128</f>
        <v>122</v>
      </c>
      <c r="S125" s="71">
        <f>R125/Q125*100</f>
        <v>25</v>
      </c>
      <c r="T125" s="72">
        <f>T126+T127+T128</f>
        <v>2761</v>
      </c>
      <c r="U125" s="72">
        <f>U126+U127+U128</f>
        <v>2761</v>
      </c>
      <c r="V125" s="72">
        <f>V126+V127+V128</f>
        <v>690.25</v>
      </c>
      <c r="W125" s="71">
        <f>V125/U125*100</f>
        <v>25</v>
      </c>
      <c r="X125" s="72">
        <f>X126+X127+X128</f>
        <v>1071</v>
      </c>
      <c r="Y125" s="72">
        <f>Y126+Y127+Y128</f>
        <v>1071</v>
      </c>
      <c r="Z125" s="72">
        <f>Z126+Z127+Z128</f>
        <v>267.75</v>
      </c>
      <c r="AA125" s="71">
        <f>Z125/Y125*100</f>
        <v>25</v>
      </c>
      <c r="AB125" s="72">
        <f>AB126+AB127+AB128</f>
        <v>0</v>
      </c>
      <c r="AC125" s="72">
        <f>AC126+AC127+AC128</f>
        <v>0</v>
      </c>
      <c r="AD125" s="72">
        <f>AD126+AD127+AD128</f>
        <v>0</v>
      </c>
      <c r="AE125" s="71"/>
      <c r="AF125" s="72">
        <f>AF126+AF127+AF128</f>
        <v>34172.800000000003</v>
      </c>
      <c r="AG125" s="72">
        <f>AG126+AG127+AG128</f>
        <v>34172.800000000003</v>
      </c>
      <c r="AH125" s="72">
        <f>AH126+AH127+AH128</f>
        <v>5972.4611699999996</v>
      </c>
      <c r="AI125" s="71">
        <f>AH125/AG125*100</f>
        <v>17.477236778958702</v>
      </c>
      <c r="AJ125" s="72">
        <f>AJ126+AJ127+AJ128</f>
        <v>1200</v>
      </c>
      <c r="AK125" s="72">
        <f>AK126+AK127+AK128</f>
        <v>1200</v>
      </c>
      <c r="AL125" s="72">
        <f>AL126+AL127+AL128</f>
        <v>300</v>
      </c>
      <c r="AM125" s="71">
        <f>AL125/AK125*100</f>
        <v>25</v>
      </c>
      <c r="AN125" s="72">
        <f t="shared" ref="AN125" si="372">AN126+AN127+AN128</f>
        <v>0</v>
      </c>
      <c r="AO125" s="72">
        <f t="shared" ref="AO125:AQ125" si="373">AO126+AO127+AO128</f>
        <v>0</v>
      </c>
      <c r="AP125" s="72">
        <f t="shared" si="373"/>
        <v>0</v>
      </c>
      <c r="AQ125" s="72">
        <f t="shared" si="373"/>
        <v>0</v>
      </c>
      <c r="AR125" s="72">
        <f>AR126+AR127+AR128</f>
        <v>500</v>
      </c>
      <c r="AS125" s="72">
        <f>AS126+AS127+AS128</f>
        <v>500</v>
      </c>
      <c r="AT125" s="72">
        <f>AT126+AT127+AT128</f>
        <v>0</v>
      </c>
      <c r="AU125" s="71">
        <f>AT125/AS125*100</f>
        <v>0</v>
      </c>
      <c r="AV125" s="72"/>
      <c r="AW125" s="72">
        <f>AW126+AW127+AW128</f>
        <v>0</v>
      </c>
      <c r="AX125" s="72">
        <f>AX126+AX127+AX128</f>
        <v>0</v>
      </c>
      <c r="AY125" s="71"/>
      <c r="AZ125" s="72"/>
      <c r="BA125" s="72"/>
      <c r="BB125" s="72"/>
      <c r="BC125" s="71"/>
      <c r="BD125" s="72">
        <f>BD126+BD127+BD128</f>
        <v>2336</v>
      </c>
      <c r="BE125" s="72">
        <f>BE126+BE127+BE128</f>
        <v>2336</v>
      </c>
      <c r="BF125" s="72">
        <f>BF126+BF127+BF128</f>
        <v>588.98133999999993</v>
      </c>
      <c r="BG125" s="71">
        <f>BF125/BE125*100</f>
        <v>25.213242294520544</v>
      </c>
      <c r="BH125" s="71"/>
      <c r="BI125" s="72">
        <f>BI126+BI127+BI128</f>
        <v>0</v>
      </c>
      <c r="BJ125" s="72">
        <f>BJ126+BJ127+BJ128</f>
        <v>0</v>
      </c>
      <c r="BK125" s="71"/>
      <c r="BL125" s="71"/>
      <c r="BM125" s="72">
        <f>BM126+BM127+BM128</f>
        <v>0</v>
      </c>
      <c r="BN125" s="72">
        <f>BN126+BN127+BN128</f>
        <v>0</v>
      </c>
      <c r="BO125" s="71"/>
      <c r="BP125" s="71"/>
      <c r="BQ125" s="72">
        <f>BQ126+BQ127+BQ128</f>
        <v>0</v>
      </c>
      <c r="BR125" s="72">
        <f>BR126+BR127+BR128</f>
        <v>0</v>
      </c>
      <c r="BS125" s="71"/>
      <c r="BT125" s="71"/>
      <c r="BU125" s="72">
        <f>BU126+BU127+BU128</f>
        <v>0</v>
      </c>
      <c r="BV125" s="72">
        <f>BV126+BV127+BV128</f>
        <v>0</v>
      </c>
      <c r="BW125" s="71"/>
      <c r="BX125" s="72">
        <f>BX126+BX127+BX128</f>
        <v>634.4</v>
      </c>
      <c r="BY125" s="72">
        <f>BY126+BY127+BY128</f>
        <v>634.4</v>
      </c>
      <c r="BZ125" s="72">
        <f>BZ126+BZ127+BZ128</f>
        <v>158.6</v>
      </c>
      <c r="CA125" s="71">
        <f>BZ125/BY125*100</f>
        <v>25</v>
      </c>
      <c r="CB125" s="71"/>
      <c r="CC125" s="72"/>
      <c r="CD125" s="72"/>
      <c r="CE125" s="71"/>
      <c r="CF125" s="72">
        <f>CF126+CF127+CF128</f>
        <v>250</v>
      </c>
      <c r="CG125" s="72">
        <f>CG126+CG127+CG128</f>
        <v>250</v>
      </c>
      <c r="CH125" s="72">
        <f>CH126+CH127+CH128</f>
        <v>250</v>
      </c>
      <c r="CI125" s="71">
        <f t="shared" si="340"/>
        <v>100</v>
      </c>
      <c r="CJ125" s="72">
        <f>CJ126+CJ127+CJ128</f>
        <v>0</v>
      </c>
      <c r="CK125" s="72">
        <f>CK126+CK127+CK128</f>
        <v>0</v>
      </c>
      <c r="CL125" s="72">
        <f>CL126+CL127+CL128</f>
        <v>0</v>
      </c>
      <c r="CM125" s="71"/>
      <c r="CN125" s="72">
        <f>CN126+CN127+CN128</f>
        <v>0</v>
      </c>
      <c r="CO125" s="72">
        <f>CO126+CO127+CO128</f>
        <v>0</v>
      </c>
      <c r="CP125" s="72">
        <f>CP126+CP127+CP128</f>
        <v>0</v>
      </c>
      <c r="CQ125" s="71"/>
      <c r="CR125" s="71"/>
      <c r="CS125" s="72">
        <f>CS126+CS127+CS128</f>
        <v>0</v>
      </c>
      <c r="CT125" s="72">
        <f>CT126+CT127+CT128</f>
        <v>0</v>
      </c>
      <c r="CU125" s="71"/>
      <c r="CV125" s="71"/>
      <c r="CW125" s="72">
        <f>CW126+CW127+CW128</f>
        <v>0</v>
      </c>
      <c r="CX125" s="72">
        <f>CX126+CX127+CX128</f>
        <v>0</v>
      </c>
      <c r="CY125" s="71"/>
      <c r="CZ125" s="72">
        <f>CZ126+CZ127+CZ128</f>
        <v>1000</v>
      </c>
      <c r="DA125" s="72">
        <f>DA126+DA127+DA128</f>
        <v>1000</v>
      </c>
      <c r="DB125" s="72">
        <f>DB126+DB127+DB128</f>
        <v>0</v>
      </c>
      <c r="DC125" s="71">
        <f>DB125/DA125*100</f>
        <v>0</v>
      </c>
      <c r="DD125" s="72">
        <f>DD126+DD127+DD128</f>
        <v>3486.9</v>
      </c>
      <c r="DE125" s="72">
        <f>DE126+DE127+DE128</f>
        <v>0</v>
      </c>
      <c r="DF125" s="72">
        <f>DF126+DF127+DF128</f>
        <v>0</v>
      </c>
      <c r="DG125" s="71"/>
      <c r="DH125" s="72">
        <f>DH126+DH127+DH128+DH130</f>
        <v>5000</v>
      </c>
      <c r="DI125" s="72">
        <f>DI126+DI127+DI128+DI130</f>
        <v>5000</v>
      </c>
      <c r="DJ125" s="72">
        <f>DJ126+DJ127+DJ128+DJ130</f>
        <v>0</v>
      </c>
      <c r="DK125" s="71">
        <f t="shared" ref="DK125:DK127" si="374">DJ125/DI125*100</f>
        <v>0</v>
      </c>
      <c r="DL125" s="72"/>
      <c r="DM125" s="72">
        <f>DM126+DM127+DM128+DM130</f>
        <v>0</v>
      </c>
      <c r="DN125" s="72">
        <f>DN126+DN127+DN128+DN130</f>
        <v>0</v>
      </c>
      <c r="DO125" s="71"/>
      <c r="DP125" s="72"/>
      <c r="DQ125" s="72">
        <f>DQ126+DQ127+DQ128+DQ130</f>
        <v>0</v>
      </c>
      <c r="DR125" s="72">
        <f>DR126+DR127+DR128+DR130</f>
        <v>0</v>
      </c>
      <c r="DS125" s="71"/>
      <c r="DT125" s="72"/>
      <c r="DU125" s="72">
        <f>DU126+DU127+DU128+DU130</f>
        <v>0</v>
      </c>
      <c r="DV125" s="72">
        <f>DV126+DV127+DV128+DV130</f>
        <v>0</v>
      </c>
      <c r="DW125" s="71"/>
      <c r="DX125" s="72">
        <f>DX126+DX127+DX128+DX130</f>
        <v>1191.4000000000001</v>
      </c>
      <c r="DY125" s="72">
        <f>DY126+DY127+DY128+DY130</f>
        <v>1191.4000000000001</v>
      </c>
      <c r="DZ125" s="72">
        <f>DZ126+DZ127+DZ128+DZ130</f>
        <v>163.27079999999998</v>
      </c>
      <c r="EA125" s="71">
        <f t="shared" ref="EA125:EA126" si="375">DZ125/DY125*100</f>
        <v>13.70411280846063</v>
      </c>
      <c r="EB125" s="72"/>
      <c r="EC125" s="72"/>
      <c r="ED125" s="72"/>
      <c r="EE125" s="71"/>
      <c r="EF125" s="72"/>
      <c r="EG125" s="72">
        <f>EG126+EG127+EG128+EG130</f>
        <v>0</v>
      </c>
      <c r="EH125" s="72">
        <f>EH126+EH127+EH128+EH130</f>
        <v>0</v>
      </c>
      <c r="EI125" s="71"/>
      <c r="EJ125" s="72"/>
      <c r="EK125" s="72">
        <f>EK126+EK127+EK128+EK130</f>
        <v>0</v>
      </c>
      <c r="EL125" s="72">
        <f>EL126+EL127+EL128+EL130</f>
        <v>0</v>
      </c>
      <c r="EM125" s="71"/>
      <c r="EN125" s="72"/>
      <c r="EO125" s="72">
        <f>EO126+EO127+EO128+EO130</f>
        <v>0</v>
      </c>
      <c r="EP125" s="72">
        <f>EP126+EP127+EP128+EP130</f>
        <v>0</v>
      </c>
      <c r="EQ125" s="71"/>
      <c r="ER125" s="72">
        <f>ER126+ER127+ER128+ER130</f>
        <v>1640.5</v>
      </c>
      <c r="ES125" s="72">
        <f>ES126+ES127+ES128+ES130</f>
        <v>1640.5</v>
      </c>
      <c r="ET125" s="72">
        <f>ET126+ET127+ET128+ET130</f>
        <v>433.416</v>
      </c>
      <c r="EU125" s="71">
        <f t="shared" si="125"/>
        <v>26.41975007619628</v>
      </c>
      <c r="EV125" s="72">
        <f>SUM(EV126:EV135)</f>
        <v>146.19999999999999</v>
      </c>
      <c r="EW125" s="72">
        <f>SUM(EW126:EW135)</f>
        <v>146.19999999999999</v>
      </c>
      <c r="EX125" s="72">
        <f>EX126+EX127+EX128+EX130</f>
        <v>0</v>
      </c>
      <c r="EY125" s="71">
        <f t="shared" ref="EY125:EY126" si="376">EX125/EW125*100</f>
        <v>0</v>
      </c>
      <c r="EZ125" s="72"/>
      <c r="FA125" s="72">
        <f t="shared" ref="FA125:FB125" si="377">FA126+FA127+FA128</f>
        <v>0</v>
      </c>
      <c r="FB125" s="72">
        <f t="shared" si="377"/>
        <v>0</v>
      </c>
      <c r="FC125" s="71"/>
      <c r="FD125" s="72"/>
      <c r="FE125" s="72">
        <f t="shared" ref="FE125:FF125" si="378">FE126+FE127+FE128</f>
        <v>0</v>
      </c>
      <c r="FF125" s="72">
        <f t="shared" si="378"/>
        <v>0</v>
      </c>
      <c r="FG125" s="71"/>
      <c r="FH125" s="72"/>
      <c r="FI125" s="72">
        <f t="shared" ref="FI125:FJ125" si="379">FI126+FI127+FI128</f>
        <v>0</v>
      </c>
      <c r="FJ125" s="72">
        <f t="shared" si="379"/>
        <v>0</v>
      </c>
      <c r="FK125" s="71"/>
      <c r="FL125" s="72"/>
      <c r="FM125" s="72">
        <f t="shared" ref="FM125:FN125" si="380">FM126+FM127+FM128</f>
        <v>0</v>
      </c>
      <c r="FN125" s="72">
        <f t="shared" si="380"/>
        <v>0</v>
      </c>
      <c r="FO125" s="71"/>
      <c r="FP125" s="72">
        <f t="shared" ref="FP125" si="381">FP126+FP127+FP128</f>
        <v>261</v>
      </c>
      <c r="FQ125" s="72">
        <f t="shared" ref="FQ125:FR125" si="382">FQ126+FQ127+FQ128</f>
        <v>261</v>
      </c>
      <c r="FR125" s="72">
        <f t="shared" si="382"/>
        <v>26.1</v>
      </c>
      <c r="FS125" s="71">
        <f>FR125/FQ125*100</f>
        <v>10</v>
      </c>
      <c r="FT125" s="72"/>
      <c r="FU125" s="72">
        <f t="shared" ref="FU125:FV125" si="383">FU126+FU127+FU128</f>
        <v>0</v>
      </c>
      <c r="FV125" s="72">
        <f t="shared" si="383"/>
        <v>0</v>
      </c>
      <c r="FW125" s="71"/>
      <c r="FX125" s="72"/>
      <c r="FY125" s="72">
        <f t="shared" ref="FY125:FZ125" si="384">FY126+FY127+FY128</f>
        <v>0</v>
      </c>
      <c r="FZ125" s="72">
        <f t="shared" si="384"/>
        <v>0</v>
      </c>
      <c r="GA125" s="71"/>
      <c r="GB125" s="72"/>
      <c r="GC125" s="72">
        <f t="shared" ref="GC125:GD125" si="385">GC126+GC127+GC128</f>
        <v>0</v>
      </c>
      <c r="GD125" s="72">
        <f t="shared" si="385"/>
        <v>0</v>
      </c>
      <c r="GE125" s="71"/>
      <c r="GF125" s="72"/>
      <c r="GG125" s="72">
        <f t="shared" ref="GG125:GH125" si="386">GG126+GG127+GG128</f>
        <v>0</v>
      </c>
      <c r="GH125" s="72">
        <f t="shared" si="386"/>
        <v>0</v>
      </c>
      <c r="GI125" s="71"/>
      <c r="GJ125" s="72"/>
      <c r="GK125" s="72">
        <f t="shared" ref="GK125:GL125" si="387">GK126+GK127+GK128</f>
        <v>0</v>
      </c>
      <c r="GL125" s="72">
        <f t="shared" si="387"/>
        <v>0</v>
      </c>
      <c r="GM125" s="71"/>
      <c r="GN125" s="72"/>
      <c r="GO125" s="72">
        <f t="shared" ref="GO125:GP125" si="388">GO126+GO127+GO128</f>
        <v>0</v>
      </c>
      <c r="GP125" s="72">
        <f t="shared" si="388"/>
        <v>0</v>
      </c>
      <c r="GQ125" s="71"/>
      <c r="GR125" s="72"/>
      <c r="GS125" s="72">
        <f t="shared" ref="GS125:GT125" si="389">GS126+GS127+GS128</f>
        <v>0</v>
      </c>
      <c r="GT125" s="72">
        <f t="shared" si="389"/>
        <v>0</v>
      </c>
      <c r="GU125" s="71"/>
      <c r="GV125" s="72"/>
      <c r="GW125" s="72">
        <f t="shared" ref="GW125:GX125" si="390">GW126+GW127+GW128</f>
        <v>0</v>
      </c>
      <c r="GX125" s="72">
        <f t="shared" si="390"/>
        <v>0</v>
      </c>
      <c r="GY125" s="71"/>
      <c r="GZ125" s="72"/>
      <c r="HA125" s="72">
        <f t="shared" ref="HA125:HB125" si="391">HA126+HA127+HA128</f>
        <v>0</v>
      </c>
      <c r="HB125" s="72">
        <f t="shared" si="391"/>
        <v>0</v>
      </c>
      <c r="HC125" s="71"/>
      <c r="HD125" s="72"/>
      <c r="HE125" s="72">
        <f t="shared" ref="HE125:HF125" si="392">HE126+HE127+HE128</f>
        <v>0</v>
      </c>
      <c r="HF125" s="72">
        <f t="shared" si="392"/>
        <v>0</v>
      </c>
      <c r="HG125" s="71"/>
      <c r="HH125" s="72"/>
      <c r="HI125" s="72">
        <f t="shared" ref="HI125:HJ125" si="393">HI126+HI127+HI128</f>
        <v>0</v>
      </c>
      <c r="HJ125" s="72">
        <f t="shared" si="393"/>
        <v>0</v>
      </c>
      <c r="HK125" s="71"/>
      <c r="HL125" s="72"/>
      <c r="HM125" s="72"/>
      <c r="HN125" s="72"/>
      <c r="HO125" s="71"/>
      <c r="HP125" s="72"/>
      <c r="HQ125" s="72"/>
      <c r="HR125" s="72"/>
      <c r="HS125" s="71"/>
      <c r="HT125" s="72"/>
      <c r="HU125" s="72"/>
      <c r="HV125" s="72"/>
      <c r="HW125" s="71"/>
      <c r="HX125" s="72"/>
      <c r="HY125" s="72">
        <f>SUM(HY126:HY135)</f>
        <v>1116.7</v>
      </c>
      <c r="HZ125" s="72">
        <f>SUM(HZ126:HZ135)</f>
        <v>279.17500000000001</v>
      </c>
      <c r="IA125" s="76">
        <f t="shared" si="308"/>
        <v>25</v>
      </c>
      <c r="IB125" s="72"/>
      <c r="IC125" s="72">
        <f>SUM(IC126:IC135)</f>
        <v>25140.1</v>
      </c>
      <c r="ID125" s="72">
        <f>SUM(ID126:ID135)</f>
        <v>5011.3280000000004</v>
      </c>
      <c r="IE125" s="76">
        <f t="shared" ref="IE125:IE126" si="394">ID125/IC125*100</f>
        <v>19.933604082720439</v>
      </c>
      <c r="IF125" s="72"/>
      <c r="IG125" s="72"/>
      <c r="IH125" s="72"/>
      <c r="II125" s="76"/>
      <c r="IJ125" s="72"/>
      <c r="IK125" s="72"/>
      <c r="IL125" s="72"/>
      <c r="IM125" s="76"/>
      <c r="IN125" s="72"/>
      <c r="IO125" s="72"/>
      <c r="IP125" s="72"/>
      <c r="IQ125" s="76"/>
      <c r="IR125" s="72"/>
      <c r="IS125" s="72"/>
      <c r="IT125" s="72"/>
      <c r="IU125" s="76"/>
      <c r="IV125" s="72"/>
      <c r="IW125" s="72"/>
      <c r="IX125" s="72"/>
      <c r="IY125" s="76"/>
      <c r="IZ125" s="72"/>
      <c r="JA125" s="72">
        <f>SUM(JA126:JA135)</f>
        <v>4420.3999999999996</v>
      </c>
      <c r="JB125" s="72">
        <f>SUM(JB126:JB135)</f>
        <v>0</v>
      </c>
      <c r="JC125" s="76">
        <f t="shared" ref="JC125:JC126" si="395">JB125/JA125*100</f>
        <v>0</v>
      </c>
      <c r="JD125" s="72"/>
      <c r="JE125" s="72"/>
      <c r="JF125" s="72"/>
      <c r="JG125" s="76"/>
      <c r="JH125" s="72"/>
      <c r="JI125" s="72">
        <f>SUM(JI126:JI135)</f>
        <v>0</v>
      </c>
      <c r="JJ125" s="72">
        <f>SUM(JJ126:JJ135)</f>
        <v>0</v>
      </c>
      <c r="JK125" s="76"/>
      <c r="JL125" s="72"/>
      <c r="JM125" s="72">
        <f>SUM(JM126:JM135)</f>
        <v>0</v>
      </c>
      <c r="JN125" s="72">
        <f>SUM(JN126:JN135)</f>
        <v>0</v>
      </c>
      <c r="JO125" s="76"/>
      <c r="JP125" s="72"/>
      <c r="JQ125" s="72"/>
      <c r="JR125" s="72"/>
      <c r="JS125" s="76"/>
    </row>
    <row r="126" spans="1:279" ht="31.5" x14ac:dyDescent="0.25">
      <c r="A126" s="115" t="s">
        <v>174</v>
      </c>
      <c r="B126" s="77">
        <f t="shared" si="227"/>
        <v>52278.8</v>
      </c>
      <c r="C126" s="77">
        <f t="shared" si="228"/>
        <v>78352.399999999994</v>
      </c>
      <c r="D126" s="77">
        <f t="shared" si="229"/>
        <v>78352.399999999994</v>
      </c>
      <c r="E126" s="77">
        <f t="shared" si="230"/>
        <v>0</v>
      </c>
      <c r="F126" s="77">
        <f t="shared" si="231"/>
        <v>15123.757310000001</v>
      </c>
      <c r="G126" s="73">
        <f t="shared" si="226"/>
        <v>19.302225981590869</v>
      </c>
      <c r="H126" s="73"/>
      <c r="I126" s="73"/>
      <c r="J126" s="73"/>
      <c r="K126" s="73"/>
      <c r="L126" s="73">
        <v>1139.5999999999999</v>
      </c>
      <c r="M126" s="73">
        <v>1139.5999999999999</v>
      </c>
      <c r="N126" s="73">
        <v>1139.5999999999999</v>
      </c>
      <c r="O126" s="74">
        <f>N126/M126*100</f>
        <v>100</v>
      </c>
      <c r="P126" s="301">
        <v>488</v>
      </c>
      <c r="Q126" s="276">
        <v>488</v>
      </c>
      <c r="R126" s="301">
        <v>122</v>
      </c>
      <c r="S126" s="74">
        <f>R126/Q126*100</f>
        <v>25</v>
      </c>
      <c r="T126" s="340">
        <v>2761</v>
      </c>
      <c r="U126" s="316">
        <v>2761</v>
      </c>
      <c r="V126" s="316">
        <v>690.25</v>
      </c>
      <c r="W126" s="74">
        <f>V126/U126*100</f>
        <v>25</v>
      </c>
      <c r="X126" s="341">
        <v>1071</v>
      </c>
      <c r="Y126" s="341">
        <v>1071</v>
      </c>
      <c r="Z126" s="341">
        <v>267.75</v>
      </c>
      <c r="AA126" s="74">
        <f>Z126/Y126*100</f>
        <v>25</v>
      </c>
      <c r="AB126" s="341"/>
      <c r="AC126" s="341"/>
      <c r="AD126" s="341"/>
      <c r="AE126" s="74"/>
      <c r="AF126" s="341">
        <v>34172.800000000003</v>
      </c>
      <c r="AG126" s="341">
        <v>34172.800000000003</v>
      </c>
      <c r="AH126" s="341">
        <v>5972.4611699999996</v>
      </c>
      <c r="AI126" s="74">
        <f>AH126/AG126*100</f>
        <v>17.477236778958702</v>
      </c>
      <c r="AJ126" s="341">
        <v>1200</v>
      </c>
      <c r="AK126" s="341">
        <v>1200</v>
      </c>
      <c r="AL126" s="341">
        <v>300</v>
      </c>
      <c r="AM126" s="74">
        <f>AL126/AK126*100</f>
        <v>25</v>
      </c>
      <c r="AN126" s="73"/>
      <c r="AO126" s="73"/>
      <c r="AP126" s="73"/>
      <c r="AQ126" s="74"/>
      <c r="AR126" s="341">
        <v>500</v>
      </c>
      <c r="AS126" s="341">
        <v>500</v>
      </c>
      <c r="AT126" s="341">
        <v>0</v>
      </c>
      <c r="AU126" s="74">
        <f>AT126/AS126*100</f>
        <v>0</v>
      </c>
      <c r="AV126" s="341"/>
      <c r="AW126" s="341"/>
      <c r="AX126" s="341"/>
      <c r="AY126" s="74"/>
      <c r="AZ126" s="341"/>
      <c r="BA126" s="341"/>
      <c r="BB126" s="341"/>
      <c r="BC126" s="74"/>
      <c r="BD126" s="341">
        <v>2336</v>
      </c>
      <c r="BE126" s="341">
        <v>2336</v>
      </c>
      <c r="BF126" s="341">
        <v>588.98133999999993</v>
      </c>
      <c r="BG126" s="74">
        <f>BF126/BE126*100</f>
        <v>25.213242294520544</v>
      </c>
      <c r="BH126" s="74"/>
      <c r="BI126" s="341"/>
      <c r="BJ126" s="341"/>
      <c r="BK126" s="74"/>
      <c r="BL126" s="74"/>
      <c r="BM126" s="341"/>
      <c r="BN126" s="341"/>
      <c r="BO126" s="74"/>
      <c r="BP126" s="74"/>
      <c r="BQ126" s="341"/>
      <c r="BR126" s="341"/>
      <c r="BS126" s="74"/>
      <c r="BT126" s="74"/>
      <c r="BU126" s="341"/>
      <c r="BV126" s="341"/>
      <c r="BW126" s="74"/>
      <c r="BX126" s="341">
        <v>634.4</v>
      </c>
      <c r="BY126" s="341">
        <v>634.4</v>
      </c>
      <c r="BZ126" s="341">
        <v>158.6</v>
      </c>
      <c r="CA126" s="74">
        <f>BZ126/BY126*100</f>
        <v>25</v>
      </c>
      <c r="CB126" s="74"/>
      <c r="CC126" s="341"/>
      <c r="CD126" s="341"/>
      <c r="CE126" s="74"/>
      <c r="CF126" s="341">
        <v>250</v>
      </c>
      <c r="CG126" s="341">
        <v>250</v>
      </c>
      <c r="CH126" s="341">
        <v>250</v>
      </c>
      <c r="CI126" s="74">
        <f t="shared" si="340"/>
        <v>100</v>
      </c>
      <c r="CJ126" s="341"/>
      <c r="CK126" s="341"/>
      <c r="CL126" s="341"/>
      <c r="CM126" s="74"/>
      <c r="CN126" s="341"/>
      <c r="CO126" s="341"/>
      <c r="CP126" s="341"/>
      <c r="CQ126" s="74"/>
      <c r="CR126" s="74"/>
      <c r="CS126" s="341"/>
      <c r="CT126" s="341"/>
      <c r="CU126" s="74"/>
      <c r="CV126" s="74"/>
      <c r="CW126" s="341"/>
      <c r="CX126" s="341"/>
      <c r="CY126" s="74"/>
      <c r="CZ126" s="341">
        <v>1000</v>
      </c>
      <c r="DA126" s="341">
        <v>1000</v>
      </c>
      <c r="DB126" s="341">
        <v>0</v>
      </c>
      <c r="DC126" s="74">
        <f>DB126/DA126*100</f>
        <v>0</v>
      </c>
      <c r="DD126" s="341">
        <v>3486.9</v>
      </c>
      <c r="DE126" s="341"/>
      <c r="DF126" s="341"/>
      <c r="DG126" s="74"/>
      <c r="DH126" s="341"/>
      <c r="DI126" s="341"/>
      <c r="DJ126" s="341"/>
      <c r="DK126" s="74"/>
      <c r="DL126" s="341"/>
      <c r="DM126" s="341"/>
      <c r="DN126" s="341"/>
      <c r="DO126" s="74"/>
      <c r="DP126" s="341"/>
      <c r="DQ126" s="341"/>
      <c r="DR126" s="341"/>
      <c r="DS126" s="74"/>
      <c r="DT126" s="341"/>
      <c r="DU126" s="341"/>
      <c r="DV126" s="341"/>
      <c r="DW126" s="74"/>
      <c r="DX126" s="341">
        <v>1191.4000000000001</v>
      </c>
      <c r="DY126" s="341">
        <v>1191.4000000000001</v>
      </c>
      <c r="DZ126" s="341">
        <v>163.27079999999998</v>
      </c>
      <c r="EA126" s="74">
        <f t="shared" si="375"/>
        <v>13.70411280846063</v>
      </c>
      <c r="EB126" s="341"/>
      <c r="EC126" s="341"/>
      <c r="ED126" s="341"/>
      <c r="EE126" s="74"/>
      <c r="EF126" s="341"/>
      <c r="EG126" s="341"/>
      <c r="EH126" s="341"/>
      <c r="EI126" s="74"/>
      <c r="EJ126" s="341"/>
      <c r="EK126" s="341"/>
      <c r="EL126" s="341"/>
      <c r="EM126" s="74"/>
      <c r="EN126" s="341"/>
      <c r="EO126" s="341"/>
      <c r="EP126" s="341"/>
      <c r="EQ126" s="74"/>
      <c r="ER126" s="341">
        <v>1640.5</v>
      </c>
      <c r="ES126" s="341">
        <v>1640.5</v>
      </c>
      <c r="ET126" s="341">
        <v>433.416</v>
      </c>
      <c r="EU126" s="74">
        <f t="shared" si="125"/>
        <v>26.41975007619628</v>
      </c>
      <c r="EV126" s="341">
        <v>146.19999999999999</v>
      </c>
      <c r="EW126" s="341">
        <v>146.19999999999999</v>
      </c>
      <c r="EX126" s="341"/>
      <c r="EY126" s="74">
        <f t="shared" si="376"/>
        <v>0</v>
      </c>
      <c r="EZ126" s="73"/>
      <c r="FA126" s="73"/>
      <c r="FB126" s="73"/>
      <c r="FC126" s="74"/>
      <c r="FD126" s="73"/>
      <c r="FE126" s="73"/>
      <c r="FF126" s="73"/>
      <c r="FG126" s="74"/>
      <c r="FH126" s="73"/>
      <c r="FI126" s="73"/>
      <c r="FJ126" s="73"/>
      <c r="FK126" s="74"/>
      <c r="FL126" s="73"/>
      <c r="FM126" s="73"/>
      <c r="FN126" s="73"/>
      <c r="FO126" s="74"/>
      <c r="FP126" s="73">
        <v>261</v>
      </c>
      <c r="FQ126" s="73">
        <v>261</v>
      </c>
      <c r="FR126" s="73">
        <v>26.1</v>
      </c>
      <c r="FS126" s="74">
        <f>FR126/FQ126*100</f>
        <v>10</v>
      </c>
      <c r="FT126" s="73"/>
      <c r="FU126" s="73"/>
      <c r="FV126" s="73">
        <v>0</v>
      </c>
      <c r="FW126" s="74"/>
      <c r="FX126" s="73"/>
      <c r="FY126" s="73"/>
      <c r="FZ126" s="73">
        <v>0</v>
      </c>
      <c r="GA126" s="74"/>
      <c r="GB126" s="73"/>
      <c r="GC126" s="73"/>
      <c r="GD126" s="73">
        <v>0</v>
      </c>
      <c r="GE126" s="74"/>
      <c r="GF126" s="73"/>
      <c r="GG126" s="73"/>
      <c r="GH126" s="73">
        <v>0</v>
      </c>
      <c r="GI126" s="74"/>
      <c r="GJ126" s="73"/>
      <c r="GK126" s="73"/>
      <c r="GL126" s="73">
        <v>0</v>
      </c>
      <c r="GM126" s="74"/>
      <c r="GN126" s="73"/>
      <c r="GO126" s="73"/>
      <c r="GP126" s="73">
        <v>0</v>
      </c>
      <c r="GQ126" s="74"/>
      <c r="GR126" s="73"/>
      <c r="GS126" s="73"/>
      <c r="GT126" s="73">
        <v>0</v>
      </c>
      <c r="GU126" s="74"/>
      <c r="GV126" s="73"/>
      <c r="GW126" s="73"/>
      <c r="GX126" s="73">
        <v>0</v>
      </c>
      <c r="GY126" s="74"/>
      <c r="GZ126" s="73"/>
      <c r="HA126" s="73"/>
      <c r="HB126" s="73">
        <v>0</v>
      </c>
      <c r="HC126" s="74"/>
      <c r="HD126" s="73"/>
      <c r="HE126" s="73"/>
      <c r="HF126" s="73">
        <v>0</v>
      </c>
      <c r="HG126" s="74"/>
      <c r="HH126" s="73"/>
      <c r="HI126" s="73"/>
      <c r="HJ126" s="73">
        <v>0</v>
      </c>
      <c r="HK126" s="74"/>
      <c r="HL126" s="341"/>
      <c r="HM126" s="341"/>
      <c r="HN126" s="341"/>
      <c r="HO126" s="74"/>
      <c r="HP126" s="341"/>
      <c r="HQ126" s="341"/>
      <c r="HR126" s="341"/>
      <c r="HS126" s="74"/>
      <c r="HT126" s="73"/>
      <c r="HU126" s="73"/>
      <c r="HV126" s="73"/>
      <c r="HW126" s="74"/>
      <c r="HX126" s="73"/>
      <c r="HY126" s="73"/>
      <c r="HZ126" s="73"/>
      <c r="IA126" s="77"/>
      <c r="IB126" s="73"/>
      <c r="IC126" s="73">
        <v>25140.1</v>
      </c>
      <c r="ID126" s="73">
        <v>5011.3280000000004</v>
      </c>
      <c r="IE126" s="77">
        <f t="shared" si="394"/>
        <v>19.933604082720439</v>
      </c>
      <c r="IF126" s="73"/>
      <c r="IG126" s="73"/>
      <c r="IH126" s="73"/>
      <c r="II126" s="77"/>
      <c r="IJ126" s="73"/>
      <c r="IK126" s="73"/>
      <c r="IL126" s="73"/>
      <c r="IM126" s="77"/>
      <c r="IN126" s="73"/>
      <c r="IO126" s="73"/>
      <c r="IP126" s="73"/>
      <c r="IQ126" s="77"/>
      <c r="IR126" s="73"/>
      <c r="IS126" s="73"/>
      <c r="IT126" s="73"/>
      <c r="IU126" s="77"/>
      <c r="IV126" s="73"/>
      <c r="IW126" s="73"/>
      <c r="IX126" s="73"/>
      <c r="IY126" s="77"/>
      <c r="IZ126" s="73"/>
      <c r="JA126" s="73">
        <v>4420.3999999999996</v>
      </c>
      <c r="JB126" s="73">
        <v>0</v>
      </c>
      <c r="JC126" s="77">
        <f t="shared" si="395"/>
        <v>0</v>
      </c>
      <c r="JD126" s="73"/>
      <c r="JE126" s="73"/>
      <c r="JF126" s="73"/>
      <c r="JG126" s="77"/>
      <c r="JH126" s="73"/>
      <c r="JI126" s="73"/>
      <c r="JJ126" s="73">
        <v>0</v>
      </c>
      <c r="JK126" s="77"/>
      <c r="JL126" s="73"/>
      <c r="JM126" s="73"/>
      <c r="JN126" s="73"/>
      <c r="JO126" s="77"/>
      <c r="JP126" s="73"/>
      <c r="JQ126" s="73"/>
      <c r="JR126" s="73"/>
      <c r="JS126" s="77"/>
    </row>
    <row r="127" spans="1:279" ht="15.75" x14ac:dyDescent="0.25">
      <c r="A127" s="115" t="s">
        <v>175</v>
      </c>
      <c r="B127" s="77">
        <f t="shared" si="227"/>
        <v>5000</v>
      </c>
      <c r="C127" s="77">
        <f t="shared" si="228"/>
        <v>5000</v>
      </c>
      <c r="D127" s="77">
        <f t="shared" si="229"/>
        <v>5000</v>
      </c>
      <c r="E127" s="77">
        <f t="shared" si="230"/>
        <v>0</v>
      </c>
      <c r="F127" s="77">
        <f t="shared" si="231"/>
        <v>0</v>
      </c>
      <c r="G127" s="73">
        <f t="shared" si="226"/>
        <v>0</v>
      </c>
      <c r="H127" s="77"/>
      <c r="I127" s="77"/>
      <c r="J127" s="77"/>
      <c r="K127" s="73"/>
      <c r="L127" s="89"/>
      <c r="M127" s="89"/>
      <c r="N127" s="89"/>
      <c r="O127" s="89"/>
      <c r="P127" s="89"/>
      <c r="Q127" s="89"/>
      <c r="R127" s="89"/>
      <c r="S127" s="74"/>
      <c r="T127" s="86"/>
      <c r="U127" s="86"/>
      <c r="V127" s="86"/>
      <c r="W127" s="74"/>
      <c r="X127" s="86"/>
      <c r="Y127" s="86"/>
      <c r="Z127" s="86"/>
      <c r="AA127" s="74"/>
      <c r="AB127" s="86"/>
      <c r="AC127" s="86"/>
      <c r="AD127" s="86"/>
      <c r="AE127" s="74"/>
      <c r="AF127" s="341"/>
      <c r="AG127" s="341"/>
      <c r="AH127" s="341"/>
      <c r="AI127" s="74"/>
      <c r="AJ127" s="341"/>
      <c r="AK127" s="341"/>
      <c r="AL127" s="341"/>
      <c r="AM127" s="74"/>
      <c r="AN127" s="89"/>
      <c r="AO127" s="89"/>
      <c r="AP127" s="89"/>
      <c r="AQ127" s="89"/>
      <c r="AR127" s="341"/>
      <c r="AS127" s="341"/>
      <c r="AT127" s="341"/>
      <c r="AU127" s="74"/>
      <c r="AV127" s="341"/>
      <c r="AW127" s="341"/>
      <c r="AX127" s="341"/>
      <c r="AY127" s="74"/>
      <c r="AZ127" s="341"/>
      <c r="BA127" s="341"/>
      <c r="BB127" s="86"/>
      <c r="BC127" s="74"/>
      <c r="BD127" s="341"/>
      <c r="BE127" s="341"/>
      <c r="BF127" s="341"/>
      <c r="BG127" s="74"/>
      <c r="BH127" s="74"/>
      <c r="BI127" s="341"/>
      <c r="BJ127" s="86"/>
      <c r="BK127" s="74"/>
      <c r="BL127" s="74"/>
      <c r="BM127" s="341"/>
      <c r="BN127" s="86"/>
      <c r="BO127" s="74"/>
      <c r="BP127" s="74"/>
      <c r="BQ127" s="341"/>
      <c r="BR127" s="86"/>
      <c r="BS127" s="74"/>
      <c r="BT127" s="74"/>
      <c r="BU127" s="341"/>
      <c r="BV127" s="86"/>
      <c r="BW127" s="74"/>
      <c r="BX127" s="341"/>
      <c r="BY127" s="341"/>
      <c r="BZ127" s="341"/>
      <c r="CA127" s="74"/>
      <c r="CB127" s="74"/>
      <c r="CC127" s="341"/>
      <c r="CD127" s="341"/>
      <c r="CE127" s="74"/>
      <c r="CF127" s="341"/>
      <c r="CG127" s="341"/>
      <c r="CH127" s="341"/>
      <c r="CI127" s="74"/>
      <c r="CJ127" s="341"/>
      <c r="CK127" s="341"/>
      <c r="CL127" s="341"/>
      <c r="CM127" s="74"/>
      <c r="CN127" s="341"/>
      <c r="CO127" s="341"/>
      <c r="CP127" s="341"/>
      <c r="CQ127" s="74"/>
      <c r="CR127" s="74"/>
      <c r="CS127" s="341"/>
      <c r="CT127" s="86"/>
      <c r="CU127" s="74"/>
      <c r="CV127" s="74"/>
      <c r="CW127" s="341"/>
      <c r="CX127" s="86"/>
      <c r="CY127" s="74"/>
      <c r="CZ127" s="341"/>
      <c r="DA127" s="341"/>
      <c r="DB127" s="341"/>
      <c r="DC127" s="74"/>
      <c r="DD127" s="341"/>
      <c r="DE127" s="341"/>
      <c r="DF127" s="341"/>
      <c r="DG127" s="74"/>
      <c r="DH127" s="341">
        <v>5000</v>
      </c>
      <c r="DI127" s="341">
        <v>5000</v>
      </c>
      <c r="DJ127" s="341">
        <v>0</v>
      </c>
      <c r="DK127" s="74">
        <f t="shared" si="374"/>
        <v>0</v>
      </c>
      <c r="DL127" s="341"/>
      <c r="DM127" s="341"/>
      <c r="DN127" s="341"/>
      <c r="DO127" s="74"/>
      <c r="DP127" s="341"/>
      <c r="DQ127" s="341"/>
      <c r="DR127" s="341"/>
      <c r="DS127" s="74"/>
      <c r="DT127" s="341"/>
      <c r="DU127" s="341"/>
      <c r="DV127" s="341"/>
      <c r="DW127" s="74"/>
      <c r="DX127" s="341"/>
      <c r="DY127" s="341"/>
      <c r="DZ127" s="341"/>
      <c r="EA127" s="74"/>
      <c r="EB127" s="341"/>
      <c r="EC127" s="341"/>
      <c r="ED127" s="341"/>
      <c r="EE127" s="74"/>
      <c r="EF127" s="341"/>
      <c r="EG127" s="341"/>
      <c r="EH127" s="341"/>
      <c r="EI127" s="74"/>
      <c r="EJ127" s="341"/>
      <c r="EK127" s="341"/>
      <c r="EL127" s="341"/>
      <c r="EM127" s="74"/>
      <c r="EN127" s="341"/>
      <c r="EO127" s="341"/>
      <c r="EP127" s="341"/>
      <c r="EQ127" s="74"/>
      <c r="ER127" s="341"/>
      <c r="ES127" s="341"/>
      <c r="ET127" s="341"/>
      <c r="EU127" s="74"/>
      <c r="EV127" s="341"/>
      <c r="EW127" s="341"/>
      <c r="EX127" s="341"/>
      <c r="EY127" s="74"/>
      <c r="EZ127" s="89"/>
      <c r="FA127" s="89"/>
      <c r="FB127" s="89"/>
      <c r="FC127" s="89"/>
      <c r="FD127" s="89"/>
      <c r="FE127" s="89"/>
      <c r="FF127" s="89"/>
      <c r="FG127" s="89"/>
      <c r="FH127" s="89"/>
      <c r="FI127" s="89"/>
      <c r="FJ127" s="89"/>
      <c r="FK127" s="89"/>
      <c r="FL127" s="89"/>
      <c r="FM127" s="89"/>
      <c r="FN127" s="89"/>
      <c r="FO127" s="89"/>
      <c r="FP127" s="89"/>
      <c r="FQ127" s="89"/>
      <c r="FR127" s="89"/>
      <c r="FS127" s="89"/>
      <c r="FT127" s="89"/>
      <c r="FU127" s="89"/>
      <c r="FV127" s="89"/>
      <c r="FW127" s="89"/>
      <c r="FX127" s="89"/>
      <c r="FY127" s="89"/>
      <c r="FZ127" s="89"/>
      <c r="GA127" s="89"/>
      <c r="GB127" s="89"/>
      <c r="GC127" s="89"/>
      <c r="GD127" s="89"/>
      <c r="GE127" s="89"/>
      <c r="GF127" s="89"/>
      <c r="GG127" s="89"/>
      <c r="GH127" s="89"/>
      <c r="GI127" s="89"/>
      <c r="GJ127" s="89"/>
      <c r="GK127" s="89"/>
      <c r="GL127" s="89"/>
      <c r="GM127" s="89"/>
      <c r="GN127" s="89"/>
      <c r="GO127" s="89"/>
      <c r="GP127" s="89"/>
      <c r="GQ127" s="89"/>
      <c r="GR127" s="89"/>
      <c r="GS127" s="89"/>
      <c r="GT127" s="89"/>
      <c r="GU127" s="89"/>
      <c r="GV127" s="89"/>
      <c r="GW127" s="89"/>
      <c r="GX127" s="89"/>
      <c r="GY127" s="89"/>
      <c r="GZ127" s="89"/>
      <c r="HA127" s="89"/>
      <c r="HB127" s="89"/>
      <c r="HC127" s="89"/>
      <c r="HD127" s="89"/>
      <c r="HE127" s="89"/>
      <c r="HF127" s="89"/>
      <c r="HG127" s="89"/>
      <c r="HH127" s="89"/>
      <c r="HI127" s="89"/>
      <c r="HJ127" s="89"/>
      <c r="HK127" s="89"/>
      <c r="HL127" s="341"/>
      <c r="HM127" s="341"/>
      <c r="HN127" s="341"/>
      <c r="HO127" s="74"/>
      <c r="HP127" s="341"/>
      <c r="HQ127" s="341"/>
      <c r="HR127" s="341"/>
      <c r="HS127" s="74"/>
      <c r="HT127" s="89"/>
      <c r="HU127" s="89"/>
      <c r="HV127" s="89"/>
      <c r="HW127" s="89"/>
      <c r="HX127" s="86"/>
      <c r="HY127" s="86"/>
      <c r="HZ127" s="86"/>
      <c r="IA127" s="77"/>
      <c r="IB127" s="89"/>
      <c r="IC127" s="89"/>
      <c r="ID127" s="89"/>
      <c r="IE127" s="77"/>
      <c r="IF127" s="89"/>
      <c r="IG127" s="89"/>
      <c r="IH127" s="89"/>
      <c r="II127" s="77"/>
      <c r="IJ127" s="89"/>
      <c r="IK127" s="89"/>
      <c r="IL127" s="89"/>
      <c r="IM127" s="77"/>
      <c r="IN127" s="89"/>
      <c r="IO127" s="89"/>
      <c r="IP127" s="89"/>
      <c r="IQ127" s="77"/>
      <c r="IR127" s="89"/>
      <c r="IS127" s="89"/>
      <c r="IT127" s="89"/>
      <c r="IU127" s="77"/>
      <c r="IV127" s="89"/>
      <c r="IW127" s="89"/>
      <c r="IX127" s="89"/>
      <c r="IY127" s="77"/>
      <c r="IZ127" s="89"/>
      <c r="JA127" s="89"/>
      <c r="JB127" s="89"/>
      <c r="JC127" s="77"/>
      <c r="JD127" s="89"/>
      <c r="JE127" s="89"/>
      <c r="JF127" s="89"/>
      <c r="JG127" s="77"/>
      <c r="JH127" s="89"/>
      <c r="JI127" s="89"/>
      <c r="JJ127" s="89"/>
      <c r="JK127" s="77"/>
      <c r="JL127" s="89"/>
      <c r="JM127" s="89"/>
      <c r="JN127" s="89"/>
      <c r="JO127" s="77"/>
      <c r="JP127" s="89"/>
      <c r="JQ127" s="89"/>
      <c r="JR127" s="89"/>
      <c r="JS127" s="77"/>
    </row>
    <row r="128" spans="1:279" ht="15.75" x14ac:dyDescent="0.25">
      <c r="A128" s="115" t="s">
        <v>173</v>
      </c>
      <c r="B128" s="77">
        <f t="shared" si="227"/>
        <v>0</v>
      </c>
      <c r="C128" s="77">
        <f t="shared" si="228"/>
        <v>0</v>
      </c>
      <c r="D128" s="77">
        <f t="shared" si="229"/>
        <v>0</v>
      </c>
      <c r="E128" s="77">
        <f t="shared" si="230"/>
        <v>0</v>
      </c>
      <c r="F128" s="77">
        <f t="shared" si="231"/>
        <v>0</v>
      </c>
      <c r="G128" s="73"/>
      <c r="H128" s="77"/>
      <c r="I128" s="77"/>
      <c r="J128" s="77"/>
      <c r="K128" s="73"/>
      <c r="L128" s="89"/>
      <c r="M128" s="89"/>
      <c r="N128" s="89"/>
      <c r="O128" s="89"/>
      <c r="P128" s="89"/>
      <c r="Q128" s="89"/>
      <c r="R128" s="89"/>
      <c r="S128" s="74"/>
      <c r="T128" s="86"/>
      <c r="U128" s="86"/>
      <c r="V128" s="86"/>
      <c r="W128" s="74"/>
      <c r="X128" s="86"/>
      <c r="Y128" s="86"/>
      <c r="Z128" s="86"/>
      <c r="AA128" s="74"/>
      <c r="AB128" s="86"/>
      <c r="AC128" s="86"/>
      <c r="AD128" s="86"/>
      <c r="AE128" s="74"/>
      <c r="AF128" s="86"/>
      <c r="AG128" s="86"/>
      <c r="AH128" s="86"/>
      <c r="AI128" s="74"/>
      <c r="AJ128" s="86"/>
      <c r="AK128" s="86"/>
      <c r="AL128" s="86"/>
      <c r="AM128" s="74"/>
      <c r="AN128" s="89"/>
      <c r="AO128" s="89"/>
      <c r="AP128" s="89"/>
      <c r="AQ128" s="89"/>
      <c r="AR128" s="86"/>
      <c r="AS128" s="86"/>
      <c r="AT128" s="86"/>
      <c r="AU128" s="74"/>
      <c r="AV128" s="86"/>
      <c r="AW128" s="86"/>
      <c r="AX128" s="86"/>
      <c r="AY128" s="74"/>
      <c r="AZ128" s="86"/>
      <c r="BA128" s="86"/>
      <c r="BB128" s="86"/>
      <c r="BC128" s="74"/>
      <c r="BD128" s="86"/>
      <c r="BE128" s="86"/>
      <c r="BF128" s="86"/>
      <c r="BG128" s="74"/>
      <c r="BH128" s="74"/>
      <c r="BI128" s="86"/>
      <c r="BJ128" s="86"/>
      <c r="BK128" s="74"/>
      <c r="BL128" s="74"/>
      <c r="BM128" s="86"/>
      <c r="BN128" s="86"/>
      <c r="BO128" s="74"/>
      <c r="BP128" s="74"/>
      <c r="BQ128" s="86"/>
      <c r="BR128" s="86"/>
      <c r="BS128" s="74"/>
      <c r="BT128" s="74"/>
      <c r="BU128" s="86"/>
      <c r="BV128" s="86"/>
      <c r="BW128" s="74"/>
      <c r="BX128" s="86"/>
      <c r="BY128" s="86"/>
      <c r="BZ128" s="86"/>
      <c r="CA128" s="74"/>
      <c r="CB128" s="74"/>
      <c r="CC128" s="86"/>
      <c r="CD128" s="86"/>
      <c r="CE128" s="74"/>
      <c r="CF128" s="86"/>
      <c r="CG128" s="86"/>
      <c r="CH128" s="77"/>
      <c r="CI128" s="74"/>
      <c r="CJ128" s="86"/>
      <c r="CK128" s="86"/>
      <c r="CL128" s="86"/>
      <c r="CM128" s="74"/>
      <c r="CN128" s="86"/>
      <c r="CO128" s="86"/>
      <c r="CP128" s="86"/>
      <c r="CQ128" s="74"/>
      <c r="CR128" s="74"/>
      <c r="CS128" s="86"/>
      <c r="CT128" s="86"/>
      <c r="CU128" s="74"/>
      <c r="CV128" s="74"/>
      <c r="CW128" s="86"/>
      <c r="CX128" s="86"/>
      <c r="CY128" s="74"/>
      <c r="CZ128" s="86"/>
      <c r="DA128" s="86"/>
      <c r="DB128" s="86"/>
      <c r="DC128" s="74"/>
      <c r="DD128" s="86"/>
      <c r="DE128" s="86"/>
      <c r="DF128" s="86"/>
      <c r="DG128" s="74"/>
      <c r="DH128" s="86"/>
      <c r="DI128" s="86"/>
      <c r="DJ128" s="86"/>
      <c r="DK128" s="74"/>
      <c r="DL128" s="86"/>
      <c r="DM128" s="86"/>
      <c r="DN128" s="86"/>
      <c r="DO128" s="74"/>
      <c r="DP128" s="86"/>
      <c r="DQ128" s="86"/>
      <c r="DR128" s="86"/>
      <c r="DS128" s="74"/>
      <c r="DT128" s="86"/>
      <c r="DU128" s="86"/>
      <c r="DV128" s="86"/>
      <c r="DW128" s="74"/>
      <c r="DX128" s="86"/>
      <c r="DY128" s="86"/>
      <c r="DZ128" s="86"/>
      <c r="EA128" s="74"/>
      <c r="EB128" s="86"/>
      <c r="EC128" s="86"/>
      <c r="ED128" s="86"/>
      <c r="EE128" s="74"/>
      <c r="EF128" s="86"/>
      <c r="EG128" s="86"/>
      <c r="EH128" s="86"/>
      <c r="EI128" s="74"/>
      <c r="EJ128" s="86"/>
      <c r="EK128" s="86"/>
      <c r="EL128" s="86"/>
      <c r="EM128" s="74"/>
      <c r="EN128" s="86"/>
      <c r="EO128" s="86"/>
      <c r="EP128" s="86"/>
      <c r="EQ128" s="74"/>
      <c r="ER128" s="86"/>
      <c r="ES128" s="86"/>
      <c r="ET128" s="86"/>
      <c r="EU128" s="74"/>
      <c r="EV128" s="86"/>
      <c r="EW128" s="86"/>
      <c r="EX128" s="86"/>
      <c r="EY128" s="74"/>
      <c r="EZ128" s="89"/>
      <c r="FA128" s="89"/>
      <c r="FB128" s="89"/>
      <c r="FC128" s="89"/>
      <c r="FD128" s="89"/>
      <c r="FE128" s="89"/>
      <c r="FF128" s="89"/>
      <c r="FG128" s="89"/>
      <c r="FH128" s="89"/>
      <c r="FI128" s="89"/>
      <c r="FJ128" s="89"/>
      <c r="FK128" s="89"/>
      <c r="FL128" s="89"/>
      <c r="FM128" s="89"/>
      <c r="FN128" s="89"/>
      <c r="FO128" s="89"/>
      <c r="FP128" s="89"/>
      <c r="FQ128" s="89"/>
      <c r="FR128" s="89"/>
      <c r="FS128" s="89"/>
      <c r="FT128" s="89"/>
      <c r="FU128" s="89"/>
      <c r="FV128" s="89"/>
      <c r="FW128" s="89"/>
      <c r="FX128" s="89"/>
      <c r="FY128" s="89"/>
      <c r="FZ128" s="89"/>
      <c r="GA128" s="89"/>
      <c r="GB128" s="89"/>
      <c r="GC128" s="89"/>
      <c r="GD128" s="89"/>
      <c r="GE128" s="89"/>
      <c r="GF128" s="89"/>
      <c r="GG128" s="89"/>
      <c r="GH128" s="89"/>
      <c r="GI128" s="89"/>
      <c r="GJ128" s="89"/>
      <c r="GK128" s="89"/>
      <c r="GL128" s="89"/>
      <c r="GM128" s="89"/>
      <c r="GN128" s="89"/>
      <c r="GO128" s="89"/>
      <c r="GP128" s="89"/>
      <c r="GQ128" s="89"/>
      <c r="GR128" s="89"/>
      <c r="GS128" s="89"/>
      <c r="GT128" s="89"/>
      <c r="GU128" s="89"/>
      <c r="GV128" s="89"/>
      <c r="GW128" s="89"/>
      <c r="GX128" s="89"/>
      <c r="GY128" s="89"/>
      <c r="GZ128" s="89"/>
      <c r="HA128" s="89"/>
      <c r="HB128" s="89"/>
      <c r="HC128" s="89"/>
      <c r="HD128" s="89"/>
      <c r="HE128" s="89"/>
      <c r="HF128" s="89"/>
      <c r="HG128" s="89"/>
      <c r="HH128" s="89"/>
      <c r="HI128" s="89"/>
      <c r="HJ128" s="89"/>
      <c r="HK128" s="89"/>
      <c r="HL128" s="86"/>
      <c r="HM128" s="86"/>
      <c r="HN128" s="86"/>
      <c r="HO128" s="74"/>
      <c r="HP128" s="86"/>
      <c r="HQ128" s="86"/>
      <c r="HR128" s="86"/>
      <c r="HS128" s="74"/>
      <c r="HT128" s="89"/>
      <c r="HU128" s="89"/>
      <c r="HV128" s="89"/>
      <c r="HW128" s="89"/>
      <c r="HX128" s="86"/>
      <c r="HY128" s="86"/>
      <c r="HZ128" s="86"/>
      <c r="IA128" s="77"/>
      <c r="IB128" s="89"/>
      <c r="IC128" s="89"/>
      <c r="ID128" s="89"/>
      <c r="IE128" s="77"/>
      <c r="IF128" s="89"/>
      <c r="IG128" s="89"/>
      <c r="IH128" s="89"/>
      <c r="II128" s="77"/>
      <c r="IJ128" s="89"/>
      <c r="IK128" s="89"/>
      <c r="IL128" s="89"/>
      <c r="IM128" s="77"/>
      <c r="IN128" s="89"/>
      <c r="IO128" s="89"/>
      <c r="IP128" s="89"/>
      <c r="IQ128" s="77"/>
      <c r="IR128" s="89"/>
      <c r="IS128" s="89"/>
      <c r="IT128" s="89"/>
      <c r="IU128" s="77"/>
      <c r="IV128" s="89"/>
      <c r="IW128" s="89"/>
      <c r="IX128" s="89"/>
      <c r="IY128" s="77"/>
      <c r="IZ128" s="89"/>
      <c r="JA128" s="89"/>
      <c r="JB128" s="89"/>
      <c r="JC128" s="77"/>
      <c r="JD128" s="89"/>
      <c r="JE128" s="89"/>
      <c r="JF128" s="89"/>
      <c r="JG128" s="77"/>
      <c r="JH128" s="89"/>
      <c r="JI128" s="89"/>
      <c r="JJ128" s="89"/>
      <c r="JK128" s="77"/>
      <c r="JL128" s="89"/>
      <c r="JM128" s="89"/>
      <c r="JN128" s="89"/>
      <c r="JO128" s="77"/>
      <c r="JP128" s="89"/>
      <c r="JQ128" s="89"/>
      <c r="JR128" s="89"/>
      <c r="JS128" s="77"/>
    </row>
    <row r="129" spans="1:279" ht="15.75" x14ac:dyDescent="0.25">
      <c r="A129" s="115" t="s">
        <v>363</v>
      </c>
      <c r="B129" s="77">
        <f t="shared" si="227"/>
        <v>0</v>
      </c>
      <c r="C129" s="77">
        <f t="shared" si="228"/>
        <v>10.1</v>
      </c>
      <c r="D129" s="77">
        <f t="shared" si="229"/>
        <v>10.1</v>
      </c>
      <c r="E129" s="77">
        <f t="shared" si="230"/>
        <v>0</v>
      </c>
      <c r="F129" s="77">
        <f t="shared" si="231"/>
        <v>2.5249999999999999</v>
      </c>
      <c r="G129" s="73">
        <f t="shared" si="226"/>
        <v>25</v>
      </c>
      <c r="H129" s="77"/>
      <c r="I129" s="77"/>
      <c r="J129" s="77"/>
      <c r="K129" s="73"/>
      <c r="L129" s="89"/>
      <c r="M129" s="89"/>
      <c r="N129" s="89"/>
      <c r="O129" s="89"/>
      <c r="P129" s="89"/>
      <c r="Q129" s="89"/>
      <c r="R129" s="89"/>
      <c r="S129" s="74"/>
      <c r="T129" s="86"/>
      <c r="U129" s="86"/>
      <c r="V129" s="86"/>
      <c r="W129" s="74"/>
      <c r="X129" s="86"/>
      <c r="Y129" s="86"/>
      <c r="Z129" s="86"/>
      <c r="AA129" s="74"/>
      <c r="AB129" s="86"/>
      <c r="AC129" s="86"/>
      <c r="AD129" s="86"/>
      <c r="AE129" s="74"/>
      <c r="AF129" s="86"/>
      <c r="AG129" s="86"/>
      <c r="AH129" s="86"/>
      <c r="AI129" s="74"/>
      <c r="AJ129" s="86"/>
      <c r="AK129" s="86"/>
      <c r="AL129" s="86"/>
      <c r="AM129" s="74"/>
      <c r="AN129" s="89"/>
      <c r="AO129" s="89"/>
      <c r="AP129" s="89"/>
      <c r="AQ129" s="89"/>
      <c r="AR129" s="86"/>
      <c r="AS129" s="86"/>
      <c r="AT129" s="86"/>
      <c r="AU129" s="74"/>
      <c r="AV129" s="86"/>
      <c r="AW129" s="86"/>
      <c r="AX129" s="86"/>
      <c r="AY129" s="74"/>
      <c r="AZ129" s="86"/>
      <c r="BA129" s="86"/>
      <c r="BB129" s="86"/>
      <c r="BC129" s="74"/>
      <c r="BD129" s="86"/>
      <c r="BE129" s="86"/>
      <c r="BF129" s="86"/>
      <c r="BG129" s="74"/>
      <c r="BH129" s="74"/>
      <c r="BI129" s="86"/>
      <c r="BJ129" s="86"/>
      <c r="BK129" s="74"/>
      <c r="BL129" s="74"/>
      <c r="BM129" s="86"/>
      <c r="BN129" s="86"/>
      <c r="BO129" s="74"/>
      <c r="BP129" s="74"/>
      <c r="BQ129" s="86"/>
      <c r="BR129" s="86"/>
      <c r="BS129" s="74"/>
      <c r="BT129" s="74"/>
      <c r="BU129" s="86"/>
      <c r="BV129" s="86"/>
      <c r="BW129" s="74"/>
      <c r="BX129" s="86"/>
      <c r="BY129" s="86"/>
      <c r="BZ129" s="86"/>
      <c r="CA129" s="74"/>
      <c r="CB129" s="74"/>
      <c r="CC129" s="86"/>
      <c r="CD129" s="86"/>
      <c r="CE129" s="74"/>
      <c r="CF129" s="86"/>
      <c r="CG129" s="86"/>
      <c r="CH129" s="77"/>
      <c r="CI129" s="74"/>
      <c r="CJ129" s="86"/>
      <c r="CK129" s="86"/>
      <c r="CL129" s="86"/>
      <c r="CM129" s="74"/>
      <c r="CN129" s="86"/>
      <c r="CO129" s="86"/>
      <c r="CP129" s="86"/>
      <c r="CQ129" s="74"/>
      <c r="CR129" s="74"/>
      <c r="CS129" s="86"/>
      <c r="CT129" s="86"/>
      <c r="CU129" s="74"/>
      <c r="CV129" s="74"/>
      <c r="CW129" s="86"/>
      <c r="CX129" s="86"/>
      <c r="CY129" s="74"/>
      <c r="CZ129" s="86"/>
      <c r="DA129" s="86"/>
      <c r="DB129" s="86"/>
      <c r="DC129" s="74"/>
      <c r="DD129" s="86"/>
      <c r="DE129" s="86"/>
      <c r="DF129" s="86"/>
      <c r="DG129" s="74"/>
      <c r="DH129" s="86"/>
      <c r="DI129" s="86"/>
      <c r="DJ129" s="86"/>
      <c r="DK129" s="74"/>
      <c r="DL129" s="86"/>
      <c r="DM129" s="86"/>
      <c r="DN129" s="86"/>
      <c r="DO129" s="74"/>
      <c r="DP129" s="86"/>
      <c r="DQ129" s="86"/>
      <c r="DR129" s="86"/>
      <c r="DS129" s="74"/>
      <c r="DT129" s="86"/>
      <c r="DU129" s="86"/>
      <c r="DV129" s="86"/>
      <c r="DW129" s="74"/>
      <c r="DX129" s="86"/>
      <c r="DY129" s="86"/>
      <c r="DZ129" s="86"/>
      <c r="EA129" s="74"/>
      <c r="EB129" s="86"/>
      <c r="EC129" s="86"/>
      <c r="ED129" s="86"/>
      <c r="EE129" s="74"/>
      <c r="EF129" s="86"/>
      <c r="EG129" s="86"/>
      <c r="EH129" s="86"/>
      <c r="EI129" s="74"/>
      <c r="EJ129" s="86"/>
      <c r="EK129" s="86"/>
      <c r="EL129" s="86"/>
      <c r="EM129" s="74"/>
      <c r="EN129" s="86"/>
      <c r="EO129" s="86"/>
      <c r="EP129" s="86"/>
      <c r="EQ129" s="74"/>
      <c r="ER129" s="86"/>
      <c r="ES129" s="86"/>
      <c r="ET129" s="86"/>
      <c r="EU129" s="74"/>
      <c r="EV129" s="86"/>
      <c r="EW129" s="86"/>
      <c r="EX129" s="86"/>
      <c r="EY129" s="74"/>
      <c r="EZ129" s="89"/>
      <c r="FA129" s="89"/>
      <c r="FB129" s="89"/>
      <c r="FC129" s="89"/>
      <c r="FD129" s="89"/>
      <c r="FE129" s="89"/>
      <c r="FF129" s="89"/>
      <c r="FG129" s="89"/>
      <c r="FH129" s="89"/>
      <c r="FI129" s="89"/>
      <c r="FJ129" s="89"/>
      <c r="FK129" s="89"/>
      <c r="FL129" s="89"/>
      <c r="FM129" s="89"/>
      <c r="FN129" s="89"/>
      <c r="FO129" s="89"/>
      <c r="FP129" s="89"/>
      <c r="FQ129" s="89"/>
      <c r="FR129" s="89"/>
      <c r="FS129" s="89"/>
      <c r="FT129" s="89"/>
      <c r="FU129" s="89"/>
      <c r="FV129" s="89"/>
      <c r="FW129" s="89"/>
      <c r="FX129" s="89"/>
      <c r="FY129" s="89"/>
      <c r="FZ129" s="89"/>
      <c r="GA129" s="89"/>
      <c r="GB129" s="89"/>
      <c r="GC129" s="89"/>
      <c r="GD129" s="89"/>
      <c r="GE129" s="89"/>
      <c r="GF129" s="89"/>
      <c r="GG129" s="89"/>
      <c r="GH129" s="89"/>
      <c r="GI129" s="89"/>
      <c r="GJ129" s="89"/>
      <c r="GK129" s="89"/>
      <c r="GL129" s="89"/>
      <c r="GM129" s="89"/>
      <c r="GN129" s="89"/>
      <c r="GO129" s="89"/>
      <c r="GP129" s="89"/>
      <c r="GQ129" s="89"/>
      <c r="GR129" s="89"/>
      <c r="GS129" s="89"/>
      <c r="GT129" s="89"/>
      <c r="GU129" s="89"/>
      <c r="GV129" s="89"/>
      <c r="GW129" s="89"/>
      <c r="GX129" s="89"/>
      <c r="GY129" s="89"/>
      <c r="GZ129" s="89"/>
      <c r="HA129" s="89"/>
      <c r="HB129" s="89"/>
      <c r="HC129" s="89"/>
      <c r="HD129" s="89"/>
      <c r="HE129" s="89"/>
      <c r="HF129" s="89"/>
      <c r="HG129" s="89"/>
      <c r="HH129" s="89"/>
      <c r="HI129" s="89"/>
      <c r="HJ129" s="89"/>
      <c r="HK129" s="89"/>
      <c r="HL129" s="86"/>
      <c r="HM129" s="86"/>
      <c r="HN129" s="86"/>
      <c r="HO129" s="74"/>
      <c r="HP129" s="86"/>
      <c r="HQ129" s="86"/>
      <c r="HR129" s="86"/>
      <c r="HS129" s="74"/>
      <c r="HT129" s="89"/>
      <c r="HU129" s="89"/>
      <c r="HV129" s="89"/>
      <c r="HW129" s="89"/>
      <c r="HX129" s="86"/>
      <c r="HY129" s="86">
        <v>10.1</v>
      </c>
      <c r="HZ129" s="73">
        <v>2.5249999999999999</v>
      </c>
      <c r="IA129" s="77">
        <f t="shared" si="308"/>
        <v>25</v>
      </c>
      <c r="IB129" s="89"/>
      <c r="IC129" s="89"/>
      <c r="ID129" s="73"/>
      <c r="IE129" s="77"/>
      <c r="IF129" s="89"/>
      <c r="IG129" s="89"/>
      <c r="IH129" s="73"/>
      <c r="II129" s="77"/>
      <c r="IJ129" s="89"/>
      <c r="IK129" s="89"/>
      <c r="IL129" s="73"/>
      <c r="IM129" s="77"/>
      <c r="IN129" s="89"/>
      <c r="IO129" s="89"/>
      <c r="IP129" s="73"/>
      <c r="IQ129" s="77"/>
      <c r="IR129" s="89"/>
      <c r="IS129" s="89"/>
      <c r="IT129" s="73"/>
      <c r="IU129" s="77"/>
      <c r="IV129" s="89"/>
      <c r="IW129" s="89"/>
      <c r="IX129" s="73"/>
      <c r="IY129" s="77"/>
      <c r="IZ129" s="89"/>
      <c r="JA129" s="89"/>
      <c r="JB129" s="73"/>
      <c r="JC129" s="77"/>
      <c r="JD129" s="89"/>
      <c r="JE129" s="89"/>
      <c r="JF129" s="73"/>
      <c r="JG129" s="77"/>
      <c r="JH129" s="89"/>
      <c r="JI129" s="89"/>
      <c r="JJ129" s="73"/>
      <c r="JK129" s="77"/>
      <c r="JL129" s="89"/>
      <c r="JM129" s="89"/>
      <c r="JN129" s="73"/>
      <c r="JO129" s="77"/>
      <c r="JP129" s="89"/>
      <c r="JQ129" s="89"/>
      <c r="JR129" s="73"/>
      <c r="JS129" s="77"/>
    </row>
    <row r="130" spans="1:279" ht="15.75" x14ac:dyDescent="0.25">
      <c r="A130" s="115" t="s">
        <v>364</v>
      </c>
      <c r="B130" s="77">
        <f t="shared" si="227"/>
        <v>0</v>
      </c>
      <c r="C130" s="77">
        <f t="shared" si="228"/>
        <v>461.2</v>
      </c>
      <c r="D130" s="77">
        <f t="shared" si="229"/>
        <v>461.2</v>
      </c>
      <c r="E130" s="77">
        <f t="shared" si="230"/>
        <v>0</v>
      </c>
      <c r="F130" s="77">
        <f t="shared" si="231"/>
        <v>115.3</v>
      </c>
      <c r="G130" s="73">
        <f t="shared" si="226"/>
        <v>25</v>
      </c>
      <c r="H130" s="77"/>
      <c r="I130" s="77"/>
      <c r="J130" s="77"/>
      <c r="K130" s="73"/>
      <c r="L130" s="89"/>
      <c r="M130" s="89"/>
      <c r="N130" s="89"/>
      <c r="O130" s="89"/>
      <c r="P130" s="89"/>
      <c r="Q130" s="89"/>
      <c r="R130" s="89"/>
      <c r="S130" s="74"/>
      <c r="T130" s="86"/>
      <c r="U130" s="86"/>
      <c r="V130" s="86"/>
      <c r="W130" s="74"/>
      <c r="X130" s="86"/>
      <c r="Y130" s="86"/>
      <c r="Z130" s="86"/>
      <c r="AA130" s="74"/>
      <c r="AB130" s="86"/>
      <c r="AC130" s="86"/>
      <c r="AD130" s="86"/>
      <c r="AE130" s="74"/>
      <c r="AF130" s="86"/>
      <c r="AG130" s="86"/>
      <c r="AH130" s="86"/>
      <c r="AI130" s="74"/>
      <c r="AJ130" s="86"/>
      <c r="AK130" s="86"/>
      <c r="AL130" s="86"/>
      <c r="AM130" s="74"/>
      <c r="AN130" s="89"/>
      <c r="AO130" s="89"/>
      <c r="AP130" s="89"/>
      <c r="AQ130" s="89"/>
      <c r="AR130" s="86"/>
      <c r="AS130" s="86"/>
      <c r="AT130" s="86"/>
      <c r="AU130" s="74"/>
      <c r="AV130" s="86"/>
      <c r="AW130" s="86"/>
      <c r="AX130" s="86"/>
      <c r="AY130" s="74"/>
      <c r="AZ130" s="86"/>
      <c r="BA130" s="86"/>
      <c r="BB130" s="86"/>
      <c r="BC130" s="74"/>
      <c r="BD130" s="86"/>
      <c r="BE130" s="86"/>
      <c r="BF130" s="86"/>
      <c r="BG130" s="74"/>
      <c r="BH130" s="74"/>
      <c r="BI130" s="86"/>
      <c r="BJ130" s="86"/>
      <c r="BK130" s="74"/>
      <c r="BL130" s="74"/>
      <c r="BM130" s="86"/>
      <c r="BN130" s="86"/>
      <c r="BO130" s="74"/>
      <c r="BP130" s="74"/>
      <c r="BQ130" s="86"/>
      <c r="BR130" s="86"/>
      <c r="BS130" s="74"/>
      <c r="BT130" s="74"/>
      <c r="BU130" s="86"/>
      <c r="BV130" s="86"/>
      <c r="BW130" s="74"/>
      <c r="BX130" s="86"/>
      <c r="BY130" s="86"/>
      <c r="BZ130" s="86"/>
      <c r="CA130" s="74"/>
      <c r="CB130" s="74"/>
      <c r="CC130" s="86"/>
      <c r="CD130" s="86"/>
      <c r="CE130" s="74"/>
      <c r="CF130" s="86"/>
      <c r="CG130" s="86"/>
      <c r="CH130" s="77"/>
      <c r="CI130" s="74"/>
      <c r="CJ130" s="86"/>
      <c r="CK130" s="86"/>
      <c r="CL130" s="86"/>
      <c r="CM130" s="74"/>
      <c r="CN130" s="86"/>
      <c r="CO130" s="86"/>
      <c r="CP130" s="86"/>
      <c r="CQ130" s="74"/>
      <c r="CR130" s="74"/>
      <c r="CS130" s="86"/>
      <c r="CT130" s="86"/>
      <c r="CU130" s="74"/>
      <c r="CV130" s="74"/>
      <c r="CW130" s="86"/>
      <c r="CX130" s="86"/>
      <c r="CY130" s="74"/>
      <c r="CZ130" s="86"/>
      <c r="DA130" s="86"/>
      <c r="DB130" s="86"/>
      <c r="DC130" s="74"/>
      <c r="DD130" s="86"/>
      <c r="DE130" s="86"/>
      <c r="DF130" s="86"/>
      <c r="DG130" s="74"/>
      <c r="DH130" s="341"/>
      <c r="DI130" s="341"/>
      <c r="DJ130" s="86"/>
      <c r="DK130" s="74"/>
      <c r="DL130" s="86"/>
      <c r="DM130" s="341"/>
      <c r="DN130" s="86"/>
      <c r="DO130" s="74"/>
      <c r="DP130" s="86"/>
      <c r="DQ130" s="341"/>
      <c r="DR130" s="86"/>
      <c r="DS130" s="74"/>
      <c r="DT130" s="86"/>
      <c r="DU130" s="341"/>
      <c r="DV130" s="86"/>
      <c r="DW130" s="74"/>
      <c r="DX130" s="341"/>
      <c r="DY130" s="341"/>
      <c r="DZ130" s="86"/>
      <c r="EA130" s="74"/>
      <c r="EB130" s="341"/>
      <c r="EC130" s="341"/>
      <c r="ED130" s="86"/>
      <c r="EE130" s="74"/>
      <c r="EF130" s="86"/>
      <c r="EG130" s="341"/>
      <c r="EH130" s="86"/>
      <c r="EI130" s="74"/>
      <c r="EJ130" s="86"/>
      <c r="EK130" s="341"/>
      <c r="EL130" s="86"/>
      <c r="EM130" s="74"/>
      <c r="EN130" s="86"/>
      <c r="EO130" s="341"/>
      <c r="EP130" s="86"/>
      <c r="EQ130" s="74"/>
      <c r="ER130" s="341"/>
      <c r="ES130" s="341"/>
      <c r="ET130" s="86"/>
      <c r="EU130" s="74"/>
      <c r="EV130" s="86"/>
      <c r="EW130" s="341"/>
      <c r="EX130" s="86"/>
      <c r="EY130" s="74"/>
      <c r="EZ130" s="89"/>
      <c r="FA130" s="89"/>
      <c r="FB130" s="89"/>
      <c r="FC130" s="89"/>
      <c r="FD130" s="89"/>
      <c r="FE130" s="89"/>
      <c r="FF130" s="89"/>
      <c r="FG130" s="89"/>
      <c r="FH130" s="89"/>
      <c r="FI130" s="89"/>
      <c r="FJ130" s="89"/>
      <c r="FK130" s="89"/>
      <c r="FL130" s="89"/>
      <c r="FM130" s="89"/>
      <c r="FN130" s="89"/>
      <c r="FO130" s="89"/>
      <c r="FP130" s="89"/>
      <c r="FQ130" s="89"/>
      <c r="FR130" s="89"/>
      <c r="FS130" s="89"/>
      <c r="FT130" s="89"/>
      <c r="FU130" s="89"/>
      <c r="FV130" s="89"/>
      <c r="FW130" s="89"/>
      <c r="FX130" s="89"/>
      <c r="FY130" s="89"/>
      <c r="FZ130" s="89"/>
      <c r="GA130" s="89"/>
      <c r="GB130" s="89"/>
      <c r="GC130" s="89"/>
      <c r="GD130" s="89"/>
      <c r="GE130" s="89"/>
      <c r="GF130" s="89"/>
      <c r="GG130" s="89"/>
      <c r="GH130" s="89"/>
      <c r="GI130" s="89"/>
      <c r="GJ130" s="89"/>
      <c r="GK130" s="89"/>
      <c r="GL130" s="89"/>
      <c r="GM130" s="89"/>
      <c r="GN130" s="89"/>
      <c r="GO130" s="89"/>
      <c r="GP130" s="89"/>
      <c r="GQ130" s="89"/>
      <c r="GR130" s="89"/>
      <c r="GS130" s="89"/>
      <c r="GT130" s="89"/>
      <c r="GU130" s="89"/>
      <c r="GV130" s="89"/>
      <c r="GW130" s="89"/>
      <c r="GX130" s="89"/>
      <c r="GY130" s="89"/>
      <c r="GZ130" s="89"/>
      <c r="HA130" s="89"/>
      <c r="HB130" s="89"/>
      <c r="HC130" s="89"/>
      <c r="HD130" s="89"/>
      <c r="HE130" s="89"/>
      <c r="HF130" s="89"/>
      <c r="HG130" s="89"/>
      <c r="HH130" s="89"/>
      <c r="HI130" s="89"/>
      <c r="HJ130" s="89"/>
      <c r="HK130" s="89"/>
      <c r="HL130" s="86"/>
      <c r="HM130" s="86"/>
      <c r="HN130" s="86"/>
      <c r="HO130" s="74"/>
      <c r="HP130" s="341"/>
      <c r="HQ130" s="341"/>
      <c r="HR130" s="86"/>
      <c r="HS130" s="74"/>
      <c r="HT130" s="89"/>
      <c r="HU130" s="89"/>
      <c r="HV130" s="89"/>
      <c r="HW130" s="89"/>
      <c r="HX130" s="86"/>
      <c r="HY130" s="86">
        <v>461.2</v>
      </c>
      <c r="HZ130" s="73">
        <v>115.3</v>
      </c>
      <c r="IA130" s="77">
        <f t="shared" si="308"/>
        <v>25</v>
      </c>
      <c r="IB130" s="89"/>
      <c r="IC130" s="89"/>
      <c r="ID130" s="73"/>
      <c r="IE130" s="77"/>
      <c r="IF130" s="89"/>
      <c r="IG130" s="89"/>
      <c r="IH130" s="73"/>
      <c r="II130" s="77"/>
      <c r="IJ130" s="89"/>
      <c r="IK130" s="89"/>
      <c r="IL130" s="73"/>
      <c r="IM130" s="77"/>
      <c r="IN130" s="89"/>
      <c r="IO130" s="89"/>
      <c r="IP130" s="73"/>
      <c r="IQ130" s="77"/>
      <c r="IR130" s="89"/>
      <c r="IS130" s="89"/>
      <c r="IT130" s="73"/>
      <c r="IU130" s="77"/>
      <c r="IV130" s="89"/>
      <c r="IW130" s="89"/>
      <c r="IX130" s="73"/>
      <c r="IY130" s="77"/>
      <c r="IZ130" s="89"/>
      <c r="JA130" s="89"/>
      <c r="JB130" s="73"/>
      <c r="JC130" s="77"/>
      <c r="JD130" s="89"/>
      <c r="JE130" s="89"/>
      <c r="JF130" s="73"/>
      <c r="JG130" s="77"/>
      <c r="JH130" s="89"/>
      <c r="JI130" s="89"/>
      <c r="JJ130" s="73"/>
      <c r="JK130" s="77"/>
      <c r="JL130" s="89"/>
      <c r="JM130" s="89"/>
      <c r="JN130" s="73"/>
      <c r="JO130" s="77"/>
      <c r="JP130" s="89"/>
      <c r="JQ130" s="89"/>
      <c r="JR130" s="73"/>
      <c r="JS130" s="77"/>
    </row>
    <row r="131" spans="1:279" ht="15.75" x14ac:dyDescent="0.25">
      <c r="A131" s="115" t="s">
        <v>365</v>
      </c>
      <c r="B131" s="77">
        <f t="shared" si="227"/>
        <v>0</v>
      </c>
      <c r="C131" s="77">
        <f t="shared" si="228"/>
        <v>143.4</v>
      </c>
      <c r="D131" s="77">
        <f t="shared" si="229"/>
        <v>143.4</v>
      </c>
      <c r="E131" s="77">
        <f t="shared" si="230"/>
        <v>0</v>
      </c>
      <c r="F131" s="77">
        <f t="shared" si="231"/>
        <v>35.85</v>
      </c>
      <c r="G131" s="73">
        <f t="shared" si="226"/>
        <v>25</v>
      </c>
      <c r="H131" s="77"/>
      <c r="I131" s="77"/>
      <c r="J131" s="77"/>
      <c r="K131" s="73"/>
      <c r="L131" s="89"/>
      <c r="M131" s="89"/>
      <c r="N131" s="89"/>
      <c r="O131" s="89"/>
      <c r="P131" s="89"/>
      <c r="Q131" s="89"/>
      <c r="R131" s="89"/>
      <c r="S131" s="74"/>
      <c r="T131" s="86"/>
      <c r="U131" s="86"/>
      <c r="V131" s="86"/>
      <c r="W131" s="74"/>
      <c r="X131" s="86"/>
      <c r="Y131" s="86"/>
      <c r="Z131" s="86"/>
      <c r="AA131" s="74"/>
      <c r="AB131" s="86"/>
      <c r="AC131" s="86"/>
      <c r="AD131" s="86"/>
      <c r="AE131" s="74"/>
      <c r="AF131" s="86"/>
      <c r="AG131" s="86"/>
      <c r="AH131" s="86"/>
      <c r="AI131" s="74"/>
      <c r="AJ131" s="86"/>
      <c r="AK131" s="86"/>
      <c r="AL131" s="86"/>
      <c r="AM131" s="74"/>
      <c r="AN131" s="89"/>
      <c r="AO131" s="89"/>
      <c r="AP131" s="89"/>
      <c r="AQ131" s="89"/>
      <c r="AR131" s="86"/>
      <c r="AS131" s="86"/>
      <c r="AT131" s="86"/>
      <c r="AU131" s="74"/>
      <c r="AV131" s="86"/>
      <c r="AW131" s="86"/>
      <c r="AX131" s="86"/>
      <c r="AY131" s="74"/>
      <c r="AZ131" s="86"/>
      <c r="BA131" s="86"/>
      <c r="BB131" s="86"/>
      <c r="BC131" s="74"/>
      <c r="BD131" s="86"/>
      <c r="BE131" s="86"/>
      <c r="BF131" s="86"/>
      <c r="BG131" s="74"/>
      <c r="BH131" s="74"/>
      <c r="BI131" s="86"/>
      <c r="BJ131" s="86"/>
      <c r="BK131" s="74"/>
      <c r="BL131" s="74"/>
      <c r="BM131" s="86"/>
      <c r="BN131" s="86"/>
      <c r="BO131" s="74"/>
      <c r="BP131" s="74"/>
      <c r="BQ131" s="86"/>
      <c r="BR131" s="86"/>
      <c r="BS131" s="74"/>
      <c r="BT131" s="74"/>
      <c r="BU131" s="86"/>
      <c r="BV131" s="86"/>
      <c r="BW131" s="74"/>
      <c r="BX131" s="86"/>
      <c r="BY131" s="86"/>
      <c r="BZ131" s="86"/>
      <c r="CA131" s="74"/>
      <c r="CB131" s="74"/>
      <c r="CC131" s="86"/>
      <c r="CD131" s="86"/>
      <c r="CE131" s="74"/>
      <c r="CF131" s="86"/>
      <c r="CG131" s="86"/>
      <c r="CH131" s="77"/>
      <c r="CI131" s="74"/>
      <c r="CJ131" s="86"/>
      <c r="CK131" s="86"/>
      <c r="CL131" s="86"/>
      <c r="CM131" s="74"/>
      <c r="CN131" s="86"/>
      <c r="CO131" s="86"/>
      <c r="CP131" s="86"/>
      <c r="CQ131" s="74"/>
      <c r="CR131" s="74"/>
      <c r="CS131" s="86"/>
      <c r="CT131" s="86"/>
      <c r="CU131" s="74"/>
      <c r="CV131" s="74"/>
      <c r="CW131" s="86"/>
      <c r="CX131" s="86"/>
      <c r="CY131" s="74"/>
      <c r="CZ131" s="86"/>
      <c r="DA131" s="86"/>
      <c r="DB131" s="86"/>
      <c r="DC131" s="74"/>
      <c r="DD131" s="86"/>
      <c r="DE131" s="86"/>
      <c r="DF131" s="86"/>
      <c r="DG131" s="74"/>
      <c r="DH131" s="341"/>
      <c r="DI131" s="341"/>
      <c r="DJ131" s="86"/>
      <c r="DK131" s="74"/>
      <c r="DL131" s="86"/>
      <c r="DM131" s="341"/>
      <c r="DN131" s="86"/>
      <c r="DO131" s="74"/>
      <c r="DP131" s="86"/>
      <c r="DQ131" s="341"/>
      <c r="DR131" s="86"/>
      <c r="DS131" s="74"/>
      <c r="DT131" s="86"/>
      <c r="DU131" s="341"/>
      <c r="DV131" s="86"/>
      <c r="DW131" s="74"/>
      <c r="DX131" s="341"/>
      <c r="DY131" s="341"/>
      <c r="DZ131" s="86"/>
      <c r="EA131" s="74"/>
      <c r="EB131" s="341"/>
      <c r="EC131" s="341"/>
      <c r="ED131" s="86"/>
      <c r="EE131" s="74"/>
      <c r="EF131" s="86"/>
      <c r="EG131" s="341"/>
      <c r="EH131" s="86"/>
      <c r="EI131" s="74"/>
      <c r="EJ131" s="86"/>
      <c r="EK131" s="341"/>
      <c r="EL131" s="86"/>
      <c r="EM131" s="74"/>
      <c r="EN131" s="86"/>
      <c r="EO131" s="341"/>
      <c r="EP131" s="86"/>
      <c r="EQ131" s="74"/>
      <c r="ER131" s="341"/>
      <c r="ES131" s="341"/>
      <c r="ET131" s="86"/>
      <c r="EU131" s="74"/>
      <c r="EV131" s="86"/>
      <c r="EW131" s="341"/>
      <c r="EX131" s="86"/>
      <c r="EY131" s="74"/>
      <c r="EZ131" s="89"/>
      <c r="FA131" s="89"/>
      <c r="FB131" s="89"/>
      <c r="FC131" s="89"/>
      <c r="FD131" s="89"/>
      <c r="FE131" s="89"/>
      <c r="FF131" s="89"/>
      <c r="FG131" s="89"/>
      <c r="FH131" s="89"/>
      <c r="FI131" s="89"/>
      <c r="FJ131" s="89"/>
      <c r="FK131" s="89"/>
      <c r="FL131" s="89"/>
      <c r="FM131" s="89"/>
      <c r="FN131" s="89"/>
      <c r="FO131" s="89"/>
      <c r="FP131" s="89"/>
      <c r="FQ131" s="89"/>
      <c r="FR131" s="89"/>
      <c r="FS131" s="89"/>
      <c r="FT131" s="89"/>
      <c r="FU131" s="89"/>
      <c r="FV131" s="89"/>
      <c r="FW131" s="89"/>
      <c r="FX131" s="89"/>
      <c r="FY131" s="89"/>
      <c r="FZ131" s="89"/>
      <c r="GA131" s="89"/>
      <c r="GB131" s="89"/>
      <c r="GC131" s="89"/>
      <c r="GD131" s="89"/>
      <c r="GE131" s="89"/>
      <c r="GF131" s="89"/>
      <c r="GG131" s="89"/>
      <c r="GH131" s="89"/>
      <c r="GI131" s="89"/>
      <c r="GJ131" s="89"/>
      <c r="GK131" s="89"/>
      <c r="GL131" s="89"/>
      <c r="GM131" s="89"/>
      <c r="GN131" s="89"/>
      <c r="GO131" s="89"/>
      <c r="GP131" s="89"/>
      <c r="GQ131" s="89"/>
      <c r="GR131" s="89"/>
      <c r="GS131" s="89"/>
      <c r="GT131" s="89"/>
      <c r="GU131" s="89"/>
      <c r="GV131" s="89"/>
      <c r="GW131" s="89"/>
      <c r="GX131" s="89"/>
      <c r="GY131" s="89"/>
      <c r="GZ131" s="89"/>
      <c r="HA131" s="89"/>
      <c r="HB131" s="89"/>
      <c r="HC131" s="89"/>
      <c r="HD131" s="89"/>
      <c r="HE131" s="89"/>
      <c r="HF131" s="89"/>
      <c r="HG131" s="89"/>
      <c r="HH131" s="89"/>
      <c r="HI131" s="89"/>
      <c r="HJ131" s="89"/>
      <c r="HK131" s="89"/>
      <c r="HL131" s="86"/>
      <c r="HM131" s="86"/>
      <c r="HN131" s="86"/>
      <c r="HO131" s="74"/>
      <c r="HP131" s="341"/>
      <c r="HQ131" s="341"/>
      <c r="HR131" s="86"/>
      <c r="HS131" s="74"/>
      <c r="HT131" s="89"/>
      <c r="HU131" s="89"/>
      <c r="HV131" s="89"/>
      <c r="HW131" s="89"/>
      <c r="HX131" s="86"/>
      <c r="HY131" s="86">
        <v>143.4</v>
      </c>
      <c r="HZ131" s="73">
        <v>35.85</v>
      </c>
      <c r="IA131" s="77">
        <f t="shared" si="308"/>
        <v>25</v>
      </c>
      <c r="IB131" s="89"/>
      <c r="IC131" s="89"/>
      <c r="ID131" s="73"/>
      <c r="IE131" s="77"/>
      <c r="IF131" s="89"/>
      <c r="IG131" s="89"/>
      <c r="IH131" s="73"/>
      <c r="II131" s="77"/>
      <c r="IJ131" s="89"/>
      <c r="IK131" s="89"/>
      <c r="IL131" s="73"/>
      <c r="IM131" s="77"/>
      <c r="IN131" s="89"/>
      <c r="IO131" s="89"/>
      <c r="IP131" s="73"/>
      <c r="IQ131" s="77"/>
      <c r="IR131" s="89"/>
      <c r="IS131" s="89"/>
      <c r="IT131" s="73"/>
      <c r="IU131" s="77"/>
      <c r="IV131" s="89"/>
      <c r="IW131" s="89"/>
      <c r="IX131" s="73"/>
      <c r="IY131" s="77"/>
      <c r="IZ131" s="89"/>
      <c r="JA131" s="89"/>
      <c r="JB131" s="73"/>
      <c r="JC131" s="77"/>
      <c r="JD131" s="89"/>
      <c r="JE131" s="89"/>
      <c r="JF131" s="73"/>
      <c r="JG131" s="77"/>
      <c r="JH131" s="89"/>
      <c r="JI131" s="89"/>
      <c r="JJ131" s="73"/>
      <c r="JK131" s="77"/>
      <c r="JL131" s="89"/>
      <c r="JM131" s="89"/>
      <c r="JN131" s="73"/>
      <c r="JO131" s="77"/>
      <c r="JP131" s="89"/>
      <c r="JQ131" s="89"/>
      <c r="JR131" s="73"/>
      <c r="JS131" s="77"/>
    </row>
    <row r="132" spans="1:279" ht="15.75" x14ac:dyDescent="0.25">
      <c r="A132" s="115" t="s">
        <v>366</v>
      </c>
      <c r="B132" s="77">
        <f t="shared" si="227"/>
        <v>0</v>
      </c>
      <c r="C132" s="77">
        <f t="shared" si="228"/>
        <v>376</v>
      </c>
      <c r="D132" s="77">
        <f t="shared" si="229"/>
        <v>376</v>
      </c>
      <c r="E132" s="77">
        <f t="shared" si="230"/>
        <v>0</v>
      </c>
      <c r="F132" s="77">
        <f t="shared" si="231"/>
        <v>94</v>
      </c>
      <c r="G132" s="73">
        <f t="shared" si="226"/>
        <v>25</v>
      </c>
      <c r="H132" s="77"/>
      <c r="I132" s="77"/>
      <c r="J132" s="77"/>
      <c r="K132" s="73"/>
      <c r="L132" s="89"/>
      <c r="M132" s="89"/>
      <c r="N132" s="89"/>
      <c r="O132" s="89"/>
      <c r="P132" s="89"/>
      <c r="Q132" s="89"/>
      <c r="R132" s="89"/>
      <c r="S132" s="74"/>
      <c r="T132" s="86"/>
      <c r="U132" s="86"/>
      <c r="V132" s="86"/>
      <c r="W132" s="74"/>
      <c r="X132" s="86"/>
      <c r="Y132" s="86"/>
      <c r="Z132" s="86"/>
      <c r="AA132" s="74"/>
      <c r="AB132" s="86"/>
      <c r="AC132" s="86"/>
      <c r="AD132" s="86"/>
      <c r="AE132" s="74"/>
      <c r="AF132" s="86"/>
      <c r="AG132" s="86"/>
      <c r="AH132" s="86"/>
      <c r="AI132" s="74"/>
      <c r="AJ132" s="86"/>
      <c r="AK132" s="86"/>
      <c r="AL132" s="86"/>
      <c r="AM132" s="74"/>
      <c r="AN132" s="89"/>
      <c r="AO132" s="89"/>
      <c r="AP132" s="89"/>
      <c r="AQ132" s="89"/>
      <c r="AR132" s="86"/>
      <c r="AS132" s="86"/>
      <c r="AT132" s="86"/>
      <c r="AU132" s="74"/>
      <c r="AV132" s="86"/>
      <c r="AW132" s="86"/>
      <c r="AX132" s="86"/>
      <c r="AY132" s="74"/>
      <c r="AZ132" s="86"/>
      <c r="BA132" s="86"/>
      <c r="BB132" s="86"/>
      <c r="BC132" s="74"/>
      <c r="BD132" s="86"/>
      <c r="BE132" s="86"/>
      <c r="BF132" s="86"/>
      <c r="BG132" s="74"/>
      <c r="BH132" s="74"/>
      <c r="BI132" s="86"/>
      <c r="BJ132" s="86"/>
      <c r="BK132" s="74"/>
      <c r="BL132" s="74"/>
      <c r="BM132" s="86"/>
      <c r="BN132" s="86"/>
      <c r="BO132" s="74"/>
      <c r="BP132" s="74"/>
      <c r="BQ132" s="86"/>
      <c r="BR132" s="86"/>
      <c r="BS132" s="74"/>
      <c r="BT132" s="74"/>
      <c r="BU132" s="86"/>
      <c r="BV132" s="86"/>
      <c r="BW132" s="74"/>
      <c r="BX132" s="86"/>
      <c r="BY132" s="86"/>
      <c r="BZ132" s="86"/>
      <c r="CA132" s="74"/>
      <c r="CB132" s="74"/>
      <c r="CC132" s="86"/>
      <c r="CD132" s="86"/>
      <c r="CE132" s="74"/>
      <c r="CF132" s="86"/>
      <c r="CG132" s="86"/>
      <c r="CH132" s="77"/>
      <c r="CI132" s="74"/>
      <c r="CJ132" s="86"/>
      <c r="CK132" s="86"/>
      <c r="CL132" s="86"/>
      <c r="CM132" s="74"/>
      <c r="CN132" s="86"/>
      <c r="CO132" s="86"/>
      <c r="CP132" s="86"/>
      <c r="CQ132" s="74"/>
      <c r="CR132" s="74"/>
      <c r="CS132" s="86"/>
      <c r="CT132" s="86"/>
      <c r="CU132" s="74"/>
      <c r="CV132" s="74"/>
      <c r="CW132" s="86"/>
      <c r="CX132" s="86"/>
      <c r="CY132" s="74"/>
      <c r="CZ132" s="86"/>
      <c r="DA132" s="86"/>
      <c r="DB132" s="86"/>
      <c r="DC132" s="74"/>
      <c r="DD132" s="86"/>
      <c r="DE132" s="86"/>
      <c r="DF132" s="86"/>
      <c r="DG132" s="74"/>
      <c r="DH132" s="341"/>
      <c r="DI132" s="341"/>
      <c r="DJ132" s="86"/>
      <c r="DK132" s="74"/>
      <c r="DL132" s="86"/>
      <c r="DM132" s="341"/>
      <c r="DN132" s="86"/>
      <c r="DO132" s="74"/>
      <c r="DP132" s="86"/>
      <c r="DQ132" s="341"/>
      <c r="DR132" s="86"/>
      <c r="DS132" s="74"/>
      <c r="DT132" s="86"/>
      <c r="DU132" s="341"/>
      <c r="DV132" s="86"/>
      <c r="DW132" s="74"/>
      <c r="DX132" s="341"/>
      <c r="DY132" s="341"/>
      <c r="DZ132" s="86"/>
      <c r="EA132" s="74"/>
      <c r="EB132" s="341"/>
      <c r="EC132" s="341"/>
      <c r="ED132" s="86"/>
      <c r="EE132" s="74"/>
      <c r="EF132" s="86"/>
      <c r="EG132" s="341"/>
      <c r="EH132" s="86"/>
      <c r="EI132" s="74"/>
      <c r="EJ132" s="86"/>
      <c r="EK132" s="341"/>
      <c r="EL132" s="86"/>
      <c r="EM132" s="74"/>
      <c r="EN132" s="86"/>
      <c r="EO132" s="341"/>
      <c r="EP132" s="86"/>
      <c r="EQ132" s="74"/>
      <c r="ER132" s="341"/>
      <c r="ES132" s="341"/>
      <c r="ET132" s="86"/>
      <c r="EU132" s="74"/>
      <c r="EV132" s="86"/>
      <c r="EW132" s="341"/>
      <c r="EX132" s="86"/>
      <c r="EY132" s="74"/>
      <c r="EZ132" s="89"/>
      <c r="FA132" s="89"/>
      <c r="FB132" s="89"/>
      <c r="FC132" s="89"/>
      <c r="FD132" s="89"/>
      <c r="FE132" s="89"/>
      <c r="FF132" s="89"/>
      <c r="FG132" s="89"/>
      <c r="FH132" s="89"/>
      <c r="FI132" s="89"/>
      <c r="FJ132" s="89"/>
      <c r="FK132" s="89"/>
      <c r="FL132" s="89"/>
      <c r="FM132" s="89"/>
      <c r="FN132" s="89"/>
      <c r="FO132" s="89"/>
      <c r="FP132" s="89"/>
      <c r="FQ132" s="89"/>
      <c r="FR132" s="89"/>
      <c r="FS132" s="89"/>
      <c r="FT132" s="89"/>
      <c r="FU132" s="89"/>
      <c r="FV132" s="89"/>
      <c r="FW132" s="89"/>
      <c r="FX132" s="89"/>
      <c r="FY132" s="89"/>
      <c r="FZ132" s="89"/>
      <c r="GA132" s="89"/>
      <c r="GB132" s="89"/>
      <c r="GC132" s="89"/>
      <c r="GD132" s="89"/>
      <c r="GE132" s="89"/>
      <c r="GF132" s="89"/>
      <c r="GG132" s="89"/>
      <c r="GH132" s="89"/>
      <c r="GI132" s="89"/>
      <c r="GJ132" s="89"/>
      <c r="GK132" s="89"/>
      <c r="GL132" s="89"/>
      <c r="GM132" s="89"/>
      <c r="GN132" s="89"/>
      <c r="GO132" s="89"/>
      <c r="GP132" s="89"/>
      <c r="GQ132" s="89"/>
      <c r="GR132" s="89"/>
      <c r="GS132" s="89"/>
      <c r="GT132" s="89"/>
      <c r="GU132" s="89"/>
      <c r="GV132" s="89"/>
      <c r="GW132" s="89"/>
      <c r="GX132" s="89"/>
      <c r="GY132" s="89"/>
      <c r="GZ132" s="89"/>
      <c r="HA132" s="89"/>
      <c r="HB132" s="89"/>
      <c r="HC132" s="89"/>
      <c r="HD132" s="89"/>
      <c r="HE132" s="89"/>
      <c r="HF132" s="89"/>
      <c r="HG132" s="89"/>
      <c r="HH132" s="89"/>
      <c r="HI132" s="89"/>
      <c r="HJ132" s="89"/>
      <c r="HK132" s="89"/>
      <c r="HL132" s="86"/>
      <c r="HM132" s="86"/>
      <c r="HN132" s="86"/>
      <c r="HO132" s="74"/>
      <c r="HP132" s="341"/>
      <c r="HQ132" s="341"/>
      <c r="HR132" s="86"/>
      <c r="HS132" s="74"/>
      <c r="HT132" s="89"/>
      <c r="HU132" s="89"/>
      <c r="HV132" s="89"/>
      <c r="HW132" s="89"/>
      <c r="HX132" s="86"/>
      <c r="HY132" s="86">
        <v>376</v>
      </c>
      <c r="HZ132" s="73">
        <v>94</v>
      </c>
      <c r="IA132" s="77">
        <f t="shared" si="308"/>
        <v>25</v>
      </c>
      <c r="IB132" s="89"/>
      <c r="IC132" s="89"/>
      <c r="ID132" s="73"/>
      <c r="IE132" s="77"/>
      <c r="IF132" s="89"/>
      <c r="IG132" s="89"/>
      <c r="IH132" s="73"/>
      <c r="II132" s="77"/>
      <c r="IJ132" s="89"/>
      <c r="IK132" s="89"/>
      <c r="IL132" s="73"/>
      <c r="IM132" s="77"/>
      <c r="IN132" s="89"/>
      <c r="IO132" s="89"/>
      <c r="IP132" s="73"/>
      <c r="IQ132" s="77"/>
      <c r="IR132" s="89"/>
      <c r="IS132" s="89"/>
      <c r="IT132" s="73"/>
      <c r="IU132" s="77"/>
      <c r="IV132" s="89"/>
      <c r="IW132" s="89"/>
      <c r="IX132" s="73"/>
      <c r="IY132" s="77"/>
      <c r="IZ132" s="89"/>
      <c r="JA132" s="89"/>
      <c r="JB132" s="73"/>
      <c r="JC132" s="77"/>
      <c r="JD132" s="89"/>
      <c r="JE132" s="89"/>
      <c r="JF132" s="73"/>
      <c r="JG132" s="77"/>
      <c r="JH132" s="89"/>
      <c r="JI132" s="89"/>
      <c r="JJ132" s="73"/>
      <c r="JK132" s="77"/>
      <c r="JL132" s="89"/>
      <c r="JM132" s="89"/>
      <c r="JN132" s="73"/>
      <c r="JO132" s="77"/>
      <c r="JP132" s="89"/>
      <c r="JQ132" s="89"/>
      <c r="JR132" s="73"/>
      <c r="JS132" s="77"/>
    </row>
    <row r="133" spans="1:279" ht="15.75" x14ac:dyDescent="0.25">
      <c r="A133" s="115" t="s">
        <v>368</v>
      </c>
      <c r="B133" s="77">
        <f t="shared" si="227"/>
        <v>0</v>
      </c>
      <c r="C133" s="77">
        <f t="shared" si="228"/>
        <v>126</v>
      </c>
      <c r="D133" s="77">
        <f t="shared" si="229"/>
        <v>126</v>
      </c>
      <c r="E133" s="77">
        <f t="shared" si="230"/>
        <v>0</v>
      </c>
      <c r="F133" s="77">
        <f t="shared" si="231"/>
        <v>31.5</v>
      </c>
      <c r="G133" s="73">
        <f t="shared" si="226"/>
        <v>25</v>
      </c>
      <c r="H133" s="77"/>
      <c r="I133" s="77"/>
      <c r="J133" s="77"/>
      <c r="K133" s="73"/>
      <c r="L133" s="89"/>
      <c r="M133" s="89"/>
      <c r="N133" s="89"/>
      <c r="O133" s="89"/>
      <c r="P133" s="89"/>
      <c r="Q133" s="89"/>
      <c r="R133" s="89"/>
      <c r="S133" s="74"/>
      <c r="T133" s="86"/>
      <c r="U133" s="86"/>
      <c r="V133" s="86"/>
      <c r="W133" s="74"/>
      <c r="X133" s="86"/>
      <c r="Y133" s="86"/>
      <c r="Z133" s="86"/>
      <c r="AA133" s="74"/>
      <c r="AB133" s="86"/>
      <c r="AC133" s="86"/>
      <c r="AD133" s="86"/>
      <c r="AE133" s="74"/>
      <c r="AF133" s="86"/>
      <c r="AG133" s="86"/>
      <c r="AH133" s="86"/>
      <c r="AI133" s="74"/>
      <c r="AJ133" s="86"/>
      <c r="AK133" s="86"/>
      <c r="AL133" s="86"/>
      <c r="AM133" s="74"/>
      <c r="AN133" s="89"/>
      <c r="AO133" s="89"/>
      <c r="AP133" s="89"/>
      <c r="AQ133" s="89"/>
      <c r="AR133" s="86"/>
      <c r="AS133" s="86"/>
      <c r="AT133" s="86"/>
      <c r="AU133" s="74"/>
      <c r="AV133" s="86"/>
      <c r="AW133" s="86"/>
      <c r="AX133" s="86"/>
      <c r="AY133" s="74"/>
      <c r="AZ133" s="86"/>
      <c r="BA133" s="86"/>
      <c r="BB133" s="86"/>
      <c r="BC133" s="74"/>
      <c r="BD133" s="86"/>
      <c r="BE133" s="86"/>
      <c r="BF133" s="86"/>
      <c r="BG133" s="74"/>
      <c r="BH133" s="74"/>
      <c r="BI133" s="86"/>
      <c r="BJ133" s="86"/>
      <c r="BK133" s="74"/>
      <c r="BL133" s="74"/>
      <c r="BM133" s="86"/>
      <c r="BN133" s="86"/>
      <c r="BO133" s="74"/>
      <c r="BP133" s="74"/>
      <c r="BQ133" s="86"/>
      <c r="BR133" s="86"/>
      <c r="BS133" s="74"/>
      <c r="BT133" s="74"/>
      <c r="BU133" s="86"/>
      <c r="BV133" s="86"/>
      <c r="BW133" s="74"/>
      <c r="BX133" s="86"/>
      <c r="BY133" s="86"/>
      <c r="BZ133" s="86"/>
      <c r="CA133" s="74"/>
      <c r="CB133" s="74"/>
      <c r="CC133" s="86"/>
      <c r="CD133" s="86"/>
      <c r="CE133" s="74"/>
      <c r="CF133" s="86"/>
      <c r="CG133" s="86"/>
      <c r="CH133" s="77"/>
      <c r="CI133" s="74"/>
      <c r="CJ133" s="86"/>
      <c r="CK133" s="86"/>
      <c r="CL133" s="86"/>
      <c r="CM133" s="74"/>
      <c r="CN133" s="86"/>
      <c r="CO133" s="86"/>
      <c r="CP133" s="86"/>
      <c r="CQ133" s="74"/>
      <c r="CR133" s="74"/>
      <c r="CS133" s="86"/>
      <c r="CT133" s="86"/>
      <c r="CU133" s="74"/>
      <c r="CV133" s="74"/>
      <c r="CW133" s="86"/>
      <c r="CX133" s="86"/>
      <c r="CY133" s="74"/>
      <c r="CZ133" s="86"/>
      <c r="DA133" s="86"/>
      <c r="DB133" s="86"/>
      <c r="DC133" s="74"/>
      <c r="DD133" s="86"/>
      <c r="DE133" s="86"/>
      <c r="DF133" s="86"/>
      <c r="DG133" s="74"/>
      <c r="DH133" s="341"/>
      <c r="DI133" s="341"/>
      <c r="DJ133" s="86"/>
      <c r="DK133" s="74"/>
      <c r="DL133" s="86"/>
      <c r="DM133" s="341"/>
      <c r="DN133" s="86"/>
      <c r="DO133" s="74"/>
      <c r="DP133" s="86"/>
      <c r="DQ133" s="341"/>
      <c r="DR133" s="86"/>
      <c r="DS133" s="74"/>
      <c r="DT133" s="86"/>
      <c r="DU133" s="341"/>
      <c r="DV133" s="86"/>
      <c r="DW133" s="74"/>
      <c r="DX133" s="341"/>
      <c r="DY133" s="341"/>
      <c r="DZ133" s="86"/>
      <c r="EA133" s="74"/>
      <c r="EB133" s="341"/>
      <c r="EC133" s="341"/>
      <c r="ED133" s="86"/>
      <c r="EE133" s="74"/>
      <c r="EF133" s="86"/>
      <c r="EG133" s="341"/>
      <c r="EH133" s="86"/>
      <c r="EI133" s="74"/>
      <c r="EJ133" s="86"/>
      <c r="EK133" s="341"/>
      <c r="EL133" s="86"/>
      <c r="EM133" s="74"/>
      <c r="EN133" s="86"/>
      <c r="EO133" s="341"/>
      <c r="EP133" s="86"/>
      <c r="EQ133" s="74"/>
      <c r="ER133" s="341"/>
      <c r="ES133" s="341"/>
      <c r="ET133" s="86"/>
      <c r="EU133" s="74"/>
      <c r="EV133" s="86"/>
      <c r="EW133" s="341"/>
      <c r="EX133" s="86"/>
      <c r="EY133" s="74"/>
      <c r="EZ133" s="89"/>
      <c r="FA133" s="89"/>
      <c r="FB133" s="89"/>
      <c r="FC133" s="89"/>
      <c r="FD133" s="89"/>
      <c r="FE133" s="89"/>
      <c r="FF133" s="89"/>
      <c r="FG133" s="89"/>
      <c r="FH133" s="89"/>
      <c r="FI133" s="89"/>
      <c r="FJ133" s="89"/>
      <c r="FK133" s="89"/>
      <c r="FL133" s="89"/>
      <c r="FM133" s="89"/>
      <c r="FN133" s="89"/>
      <c r="FO133" s="89"/>
      <c r="FP133" s="89"/>
      <c r="FQ133" s="89"/>
      <c r="FR133" s="89"/>
      <c r="FS133" s="89"/>
      <c r="FT133" s="89"/>
      <c r="FU133" s="89"/>
      <c r="FV133" s="89"/>
      <c r="FW133" s="89"/>
      <c r="FX133" s="89"/>
      <c r="FY133" s="89"/>
      <c r="FZ133" s="89"/>
      <c r="GA133" s="89"/>
      <c r="GB133" s="89"/>
      <c r="GC133" s="89"/>
      <c r="GD133" s="89"/>
      <c r="GE133" s="89"/>
      <c r="GF133" s="89"/>
      <c r="GG133" s="89"/>
      <c r="GH133" s="89"/>
      <c r="GI133" s="89"/>
      <c r="GJ133" s="89"/>
      <c r="GK133" s="89"/>
      <c r="GL133" s="89"/>
      <c r="GM133" s="89"/>
      <c r="GN133" s="89"/>
      <c r="GO133" s="89"/>
      <c r="GP133" s="89"/>
      <c r="GQ133" s="89"/>
      <c r="GR133" s="89"/>
      <c r="GS133" s="89"/>
      <c r="GT133" s="89"/>
      <c r="GU133" s="89"/>
      <c r="GV133" s="89"/>
      <c r="GW133" s="89"/>
      <c r="GX133" s="89"/>
      <c r="GY133" s="89"/>
      <c r="GZ133" s="89"/>
      <c r="HA133" s="89"/>
      <c r="HB133" s="89"/>
      <c r="HC133" s="89"/>
      <c r="HD133" s="89"/>
      <c r="HE133" s="89"/>
      <c r="HF133" s="89"/>
      <c r="HG133" s="89"/>
      <c r="HH133" s="89"/>
      <c r="HI133" s="89"/>
      <c r="HJ133" s="89"/>
      <c r="HK133" s="89"/>
      <c r="HL133" s="86"/>
      <c r="HM133" s="86"/>
      <c r="HN133" s="86"/>
      <c r="HO133" s="74"/>
      <c r="HP133" s="341"/>
      <c r="HQ133" s="341"/>
      <c r="HR133" s="86"/>
      <c r="HS133" s="74"/>
      <c r="HT133" s="89"/>
      <c r="HU133" s="89"/>
      <c r="HV133" s="89"/>
      <c r="HW133" s="89"/>
      <c r="HX133" s="86"/>
      <c r="HY133" s="86">
        <v>126</v>
      </c>
      <c r="HZ133" s="73">
        <v>31.5</v>
      </c>
      <c r="IA133" s="77">
        <f t="shared" si="308"/>
        <v>25</v>
      </c>
      <c r="IB133" s="89"/>
      <c r="IC133" s="89"/>
      <c r="ID133" s="73"/>
      <c r="IE133" s="77"/>
      <c r="IF133" s="89"/>
      <c r="IG133" s="89"/>
      <c r="IH133" s="73"/>
      <c r="II133" s="77"/>
      <c r="IJ133" s="89"/>
      <c r="IK133" s="89"/>
      <c r="IL133" s="73"/>
      <c r="IM133" s="77"/>
      <c r="IN133" s="89"/>
      <c r="IO133" s="89"/>
      <c r="IP133" s="73"/>
      <c r="IQ133" s="77"/>
      <c r="IR133" s="89"/>
      <c r="IS133" s="89"/>
      <c r="IT133" s="73"/>
      <c r="IU133" s="77"/>
      <c r="IV133" s="89"/>
      <c r="IW133" s="89"/>
      <c r="IX133" s="73"/>
      <c r="IY133" s="77"/>
      <c r="IZ133" s="89"/>
      <c r="JA133" s="89"/>
      <c r="JB133" s="73"/>
      <c r="JC133" s="77"/>
      <c r="JD133" s="89"/>
      <c r="JE133" s="89"/>
      <c r="JF133" s="73"/>
      <c r="JG133" s="77"/>
      <c r="JH133" s="89"/>
      <c r="JI133" s="89"/>
      <c r="JJ133" s="73"/>
      <c r="JK133" s="77"/>
      <c r="JL133" s="89"/>
      <c r="JM133" s="89"/>
      <c r="JN133" s="73"/>
      <c r="JO133" s="77"/>
      <c r="JP133" s="89"/>
      <c r="JQ133" s="89"/>
      <c r="JR133" s="73"/>
      <c r="JS133" s="77"/>
    </row>
    <row r="134" spans="1:279" ht="15.75" x14ac:dyDescent="0.25">
      <c r="A134" s="115" t="s">
        <v>486</v>
      </c>
      <c r="B134" s="77">
        <f t="shared" si="227"/>
        <v>0</v>
      </c>
      <c r="C134" s="77">
        <f t="shared" si="228"/>
        <v>0</v>
      </c>
      <c r="D134" s="77">
        <f t="shared" si="229"/>
        <v>0</v>
      </c>
      <c r="E134" s="77">
        <f t="shared" si="230"/>
        <v>0</v>
      </c>
      <c r="F134" s="77">
        <f t="shared" si="231"/>
        <v>0</v>
      </c>
      <c r="G134" s="73"/>
      <c r="H134" s="77"/>
      <c r="I134" s="77"/>
      <c r="J134" s="77"/>
      <c r="K134" s="73"/>
      <c r="L134" s="89"/>
      <c r="M134" s="89"/>
      <c r="N134" s="89"/>
      <c r="O134" s="89"/>
      <c r="P134" s="89"/>
      <c r="Q134" s="89"/>
      <c r="R134" s="89"/>
      <c r="S134" s="74"/>
      <c r="T134" s="86"/>
      <c r="U134" s="86"/>
      <c r="V134" s="86"/>
      <c r="W134" s="74"/>
      <c r="X134" s="86"/>
      <c r="Y134" s="86"/>
      <c r="Z134" s="86"/>
      <c r="AA134" s="74"/>
      <c r="AB134" s="86"/>
      <c r="AC134" s="86"/>
      <c r="AD134" s="86"/>
      <c r="AE134" s="74"/>
      <c r="AF134" s="86"/>
      <c r="AG134" s="86"/>
      <c r="AH134" s="86"/>
      <c r="AI134" s="74"/>
      <c r="AJ134" s="86"/>
      <c r="AK134" s="86"/>
      <c r="AL134" s="86"/>
      <c r="AM134" s="74"/>
      <c r="AN134" s="89"/>
      <c r="AO134" s="89"/>
      <c r="AP134" s="89"/>
      <c r="AQ134" s="89"/>
      <c r="AR134" s="86"/>
      <c r="AS134" s="86"/>
      <c r="AT134" s="86"/>
      <c r="AU134" s="74"/>
      <c r="AV134" s="86"/>
      <c r="AW134" s="86"/>
      <c r="AX134" s="86"/>
      <c r="AY134" s="74"/>
      <c r="AZ134" s="86"/>
      <c r="BA134" s="86"/>
      <c r="BB134" s="86"/>
      <c r="BC134" s="74"/>
      <c r="BD134" s="86"/>
      <c r="BE134" s="86"/>
      <c r="BF134" s="86"/>
      <c r="BG134" s="74"/>
      <c r="BH134" s="74"/>
      <c r="BI134" s="86"/>
      <c r="BJ134" s="86"/>
      <c r="BK134" s="74"/>
      <c r="BL134" s="74"/>
      <c r="BM134" s="86"/>
      <c r="BN134" s="86"/>
      <c r="BO134" s="74"/>
      <c r="BP134" s="74"/>
      <c r="BQ134" s="86"/>
      <c r="BR134" s="86"/>
      <c r="BS134" s="74"/>
      <c r="BT134" s="74"/>
      <c r="BU134" s="86"/>
      <c r="BV134" s="86"/>
      <c r="BW134" s="74"/>
      <c r="BX134" s="86"/>
      <c r="BY134" s="86"/>
      <c r="BZ134" s="86"/>
      <c r="CA134" s="74"/>
      <c r="CB134" s="74"/>
      <c r="CC134" s="86"/>
      <c r="CD134" s="86"/>
      <c r="CE134" s="74"/>
      <c r="CF134" s="86"/>
      <c r="CG134" s="86"/>
      <c r="CH134" s="77"/>
      <c r="CI134" s="74"/>
      <c r="CJ134" s="86"/>
      <c r="CK134" s="86"/>
      <c r="CL134" s="86"/>
      <c r="CM134" s="74"/>
      <c r="CN134" s="86"/>
      <c r="CO134" s="86"/>
      <c r="CP134" s="86"/>
      <c r="CQ134" s="74"/>
      <c r="CR134" s="74"/>
      <c r="CS134" s="86"/>
      <c r="CT134" s="86"/>
      <c r="CU134" s="74"/>
      <c r="CV134" s="74"/>
      <c r="CW134" s="86"/>
      <c r="CX134" s="86"/>
      <c r="CY134" s="74"/>
      <c r="CZ134" s="86"/>
      <c r="DA134" s="86"/>
      <c r="DB134" s="86"/>
      <c r="DC134" s="74"/>
      <c r="DD134" s="86"/>
      <c r="DE134" s="86"/>
      <c r="DF134" s="86"/>
      <c r="DG134" s="74"/>
      <c r="DH134" s="86"/>
      <c r="DI134" s="86"/>
      <c r="DJ134" s="86"/>
      <c r="DK134" s="74"/>
      <c r="DL134" s="86"/>
      <c r="DM134" s="86"/>
      <c r="DN134" s="86"/>
      <c r="DO134" s="74"/>
      <c r="DP134" s="86"/>
      <c r="DQ134" s="86"/>
      <c r="DR134" s="86"/>
      <c r="DS134" s="74"/>
      <c r="DT134" s="86"/>
      <c r="DU134" s="86"/>
      <c r="DV134" s="86"/>
      <c r="DW134" s="74"/>
      <c r="DX134" s="86"/>
      <c r="DY134" s="86"/>
      <c r="DZ134" s="86"/>
      <c r="EA134" s="74"/>
      <c r="EB134" s="86"/>
      <c r="EC134" s="86"/>
      <c r="ED134" s="86"/>
      <c r="EE134" s="74"/>
      <c r="EF134" s="86"/>
      <c r="EG134" s="86"/>
      <c r="EH134" s="86"/>
      <c r="EI134" s="74"/>
      <c r="EJ134" s="86"/>
      <c r="EK134" s="86"/>
      <c r="EL134" s="86"/>
      <c r="EM134" s="74"/>
      <c r="EN134" s="86"/>
      <c r="EO134" s="86"/>
      <c r="EP134" s="86"/>
      <c r="EQ134" s="74"/>
      <c r="ER134" s="86"/>
      <c r="ES134" s="86"/>
      <c r="ET134" s="86"/>
      <c r="EU134" s="74"/>
      <c r="EV134" s="86"/>
      <c r="EW134" s="86"/>
      <c r="EX134" s="86"/>
      <c r="EY134" s="74"/>
      <c r="EZ134" s="89"/>
      <c r="FA134" s="89"/>
      <c r="FB134" s="89"/>
      <c r="FC134" s="89"/>
      <c r="FD134" s="89"/>
      <c r="FE134" s="89"/>
      <c r="FF134" s="89"/>
      <c r="FG134" s="89"/>
      <c r="FH134" s="89"/>
      <c r="FI134" s="89"/>
      <c r="FJ134" s="89"/>
      <c r="FK134" s="89"/>
      <c r="FL134" s="89"/>
      <c r="FM134" s="89"/>
      <c r="FN134" s="89"/>
      <c r="FO134" s="89"/>
      <c r="FP134" s="89"/>
      <c r="FQ134" s="89"/>
      <c r="FR134" s="89"/>
      <c r="FS134" s="89"/>
      <c r="FT134" s="89"/>
      <c r="FU134" s="89"/>
      <c r="FV134" s="89"/>
      <c r="FW134" s="89"/>
      <c r="FX134" s="89"/>
      <c r="FY134" s="89"/>
      <c r="FZ134" s="89"/>
      <c r="GA134" s="89"/>
      <c r="GB134" s="89"/>
      <c r="GC134" s="89"/>
      <c r="GD134" s="89"/>
      <c r="GE134" s="89"/>
      <c r="GF134" s="89"/>
      <c r="GG134" s="89"/>
      <c r="GH134" s="89"/>
      <c r="GI134" s="89"/>
      <c r="GJ134" s="89"/>
      <c r="GK134" s="89"/>
      <c r="GL134" s="89"/>
      <c r="GM134" s="89"/>
      <c r="GN134" s="89"/>
      <c r="GO134" s="89"/>
      <c r="GP134" s="89"/>
      <c r="GQ134" s="89"/>
      <c r="GR134" s="89"/>
      <c r="GS134" s="89"/>
      <c r="GT134" s="89"/>
      <c r="GU134" s="89"/>
      <c r="GV134" s="89"/>
      <c r="GW134" s="89"/>
      <c r="GX134" s="89"/>
      <c r="GY134" s="89"/>
      <c r="GZ134" s="89"/>
      <c r="HA134" s="89"/>
      <c r="HB134" s="89"/>
      <c r="HC134" s="89"/>
      <c r="HD134" s="89"/>
      <c r="HE134" s="89"/>
      <c r="HF134" s="89"/>
      <c r="HG134" s="89"/>
      <c r="HH134" s="89"/>
      <c r="HI134" s="89"/>
      <c r="HJ134" s="89"/>
      <c r="HK134" s="89"/>
      <c r="HL134" s="86"/>
      <c r="HM134" s="86"/>
      <c r="HN134" s="86"/>
      <c r="HO134" s="74"/>
      <c r="HP134" s="86"/>
      <c r="HQ134" s="86"/>
      <c r="HR134" s="86"/>
      <c r="HS134" s="74"/>
      <c r="HT134" s="89"/>
      <c r="HU134" s="89"/>
      <c r="HV134" s="89"/>
      <c r="HW134" s="89"/>
      <c r="HX134" s="86"/>
      <c r="HY134" s="86"/>
      <c r="HZ134" s="86"/>
      <c r="IA134" s="77"/>
      <c r="IB134" s="89"/>
      <c r="IC134" s="89"/>
      <c r="ID134" s="89"/>
      <c r="IE134" s="77"/>
      <c r="IF134" s="89"/>
      <c r="IG134" s="89"/>
      <c r="IH134" s="89"/>
      <c r="II134" s="77"/>
      <c r="IJ134" s="89"/>
      <c r="IK134" s="89"/>
      <c r="IL134" s="89"/>
      <c r="IM134" s="77"/>
      <c r="IN134" s="89"/>
      <c r="IO134" s="89"/>
      <c r="IP134" s="89"/>
      <c r="IQ134" s="77"/>
      <c r="IR134" s="89"/>
      <c r="IS134" s="89"/>
      <c r="IT134" s="89"/>
      <c r="IU134" s="77"/>
      <c r="IV134" s="89"/>
      <c r="IW134" s="89"/>
      <c r="IX134" s="89"/>
      <c r="IY134" s="77"/>
      <c r="IZ134" s="89"/>
      <c r="JA134" s="89"/>
      <c r="JB134" s="89"/>
      <c r="JC134" s="77"/>
      <c r="JD134" s="89"/>
      <c r="JE134" s="89"/>
      <c r="JF134" s="89"/>
      <c r="JG134" s="77"/>
      <c r="JH134" s="89"/>
      <c r="JI134" s="89"/>
      <c r="JJ134" s="89"/>
      <c r="JK134" s="77"/>
      <c r="JL134" s="89"/>
      <c r="JM134" s="89"/>
      <c r="JN134" s="89"/>
      <c r="JO134" s="77"/>
      <c r="JP134" s="89"/>
      <c r="JQ134" s="89"/>
      <c r="JR134" s="89"/>
      <c r="JS134" s="77"/>
    </row>
    <row r="135" spans="1:279" ht="15.75" x14ac:dyDescent="0.25">
      <c r="A135" s="115" t="s">
        <v>370</v>
      </c>
      <c r="B135" s="77">
        <f t="shared" si="227"/>
        <v>0</v>
      </c>
      <c r="C135" s="77">
        <f t="shared" si="228"/>
        <v>0</v>
      </c>
      <c r="D135" s="77">
        <f t="shared" si="229"/>
        <v>0</v>
      </c>
      <c r="E135" s="77">
        <f t="shared" si="230"/>
        <v>0</v>
      </c>
      <c r="F135" s="77">
        <f t="shared" si="231"/>
        <v>0</v>
      </c>
      <c r="G135" s="73"/>
      <c r="H135" s="77"/>
      <c r="I135" s="77"/>
      <c r="J135" s="77"/>
      <c r="K135" s="73"/>
      <c r="L135" s="89"/>
      <c r="M135" s="89"/>
      <c r="N135" s="89"/>
      <c r="O135" s="89"/>
      <c r="P135" s="89"/>
      <c r="Q135" s="89"/>
      <c r="R135" s="89"/>
      <c r="S135" s="74"/>
      <c r="T135" s="86"/>
      <c r="U135" s="86"/>
      <c r="V135" s="86"/>
      <c r="W135" s="74"/>
      <c r="X135" s="86"/>
      <c r="Y135" s="86"/>
      <c r="Z135" s="86"/>
      <c r="AA135" s="74"/>
      <c r="AB135" s="86"/>
      <c r="AC135" s="86"/>
      <c r="AD135" s="86"/>
      <c r="AE135" s="74"/>
      <c r="AF135" s="86"/>
      <c r="AG135" s="86"/>
      <c r="AH135" s="86"/>
      <c r="AI135" s="74"/>
      <c r="AJ135" s="86"/>
      <c r="AK135" s="86"/>
      <c r="AL135" s="86"/>
      <c r="AM135" s="74"/>
      <c r="AN135" s="89"/>
      <c r="AO135" s="89"/>
      <c r="AP135" s="89"/>
      <c r="AQ135" s="89"/>
      <c r="AR135" s="86"/>
      <c r="AS135" s="86"/>
      <c r="AT135" s="86"/>
      <c r="AU135" s="74"/>
      <c r="AV135" s="86"/>
      <c r="AW135" s="86"/>
      <c r="AX135" s="86"/>
      <c r="AY135" s="74"/>
      <c r="AZ135" s="86"/>
      <c r="BA135" s="86"/>
      <c r="BB135" s="86"/>
      <c r="BC135" s="74"/>
      <c r="BD135" s="86"/>
      <c r="BE135" s="86"/>
      <c r="BF135" s="86"/>
      <c r="BG135" s="74"/>
      <c r="BH135" s="74"/>
      <c r="BI135" s="86"/>
      <c r="BJ135" s="86"/>
      <c r="BK135" s="74"/>
      <c r="BL135" s="74"/>
      <c r="BM135" s="86"/>
      <c r="BN135" s="86"/>
      <c r="BO135" s="74"/>
      <c r="BP135" s="74"/>
      <c r="BQ135" s="86"/>
      <c r="BR135" s="86"/>
      <c r="BS135" s="74"/>
      <c r="BT135" s="74"/>
      <c r="BU135" s="86"/>
      <c r="BV135" s="86"/>
      <c r="BW135" s="74"/>
      <c r="BX135" s="86"/>
      <c r="BY135" s="86"/>
      <c r="BZ135" s="86"/>
      <c r="CA135" s="74"/>
      <c r="CB135" s="74"/>
      <c r="CC135" s="86"/>
      <c r="CD135" s="86"/>
      <c r="CE135" s="74"/>
      <c r="CF135" s="86"/>
      <c r="CG135" s="86"/>
      <c r="CH135" s="77"/>
      <c r="CI135" s="74"/>
      <c r="CJ135" s="86"/>
      <c r="CK135" s="86"/>
      <c r="CL135" s="86"/>
      <c r="CM135" s="74"/>
      <c r="CN135" s="86"/>
      <c r="CO135" s="86"/>
      <c r="CP135" s="86"/>
      <c r="CQ135" s="74"/>
      <c r="CR135" s="74"/>
      <c r="CS135" s="86"/>
      <c r="CT135" s="86"/>
      <c r="CU135" s="74"/>
      <c r="CV135" s="74"/>
      <c r="CW135" s="86"/>
      <c r="CX135" s="86"/>
      <c r="CY135" s="74"/>
      <c r="CZ135" s="86"/>
      <c r="DA135" s="86"/>
      <c r="DB135" s="86"/>
      <c r="DC135" s="74"/>
      <c r="DD135" s="86"/>
      <c r="DE135" s="86"/>
      <c r="DF135" s="86"/>
      <c r="DG135" s="74"/>
      <c r="DH135" s="86"/>
      <c r="DI135" s="86"/>
      <c r="DJ135" s="86"/>
      <c r="DK135" s="74"/>
      <c r="DL135" s="86"/>
      <c r="DM135" s="86"/>
      <c r="DN135" s="86"/>
      <c r="DO135" s="74"/>
      <c r="DP135" s="86"/>
      <c r="DQ135" s="86"/>
      <c r="DR135" s="86"/>
      <c r="DS135" s="74"/>
      <c r="DT135" s="86"/>
      <c r="DU135" s="86"/>
      <c r="DV135" s="86"/>
      <c r="DW135" s="74"/>
      <c r="DX135" s="86"/>
      <c r="DY135" s="86"/>
      <c r="DZ135" s="86"/>
      <c r="EA135" s="74"/>
      <c r="EB135" s="86"/>
      <c r="EC135" s="86"/>
      <c r="ED135" s="86"/>
      <c r="EE135" s="74"/>
      <c r="EF135" s="86"/>
      <c r="EG135" s="86"/>
      <c r="EH135" s="86"/>
      <c r="EI135" s="74"/>
      <c r="EJ135" s="86"/>
      <c r="EK135" s="86"/>
      <c r="EL135" s="86"/>
      <c r="EM135" s="74"/>
      <c r="EN135" s="86"/>
      <c r="EO135" s="86"/>
      <c r="EP135" s="86"/>
      <c r="EQ135" s="74"/>
      <c r="ER135" s="86"/>
      <c r="ES135" s="86"/>
      <c r="ET135" s="86"/>
      <c r="EU135" s="74"/>
      <c r="EV135" s="86"/>
      <c r="EW135" s="86"/>
      <c r="EX135" s="86"/>
      <c r="EY135" s="74"/>
      <c r="EZ135" s="89"/>
      <c r="FA135" s="89"/>
      <c r="FB135" s="89"/>
      <c r="FC135" s="89"/>
      <c r="FD135" s="89"/>
      <c r="FE135" s="89"/>
      <c r="FF135" s="89"/>
      <c r="FG135" s="89"/>
      <c r="FH135" s="89"/>
      <c r="FI135" s="89"/>
      <c r="FJ135" s="89"/>
      <c r="FK135" s="89"/>
      <c r="FL135" s="89"/>
      <c r="FM135" s="89"/>
      <c r="FN135" s="89"/>
      <c r="FO135" s="89"/>
      <c r="FP135" s="89"/>
      <c r="FQ135" s="89"/>
      <c r="FR135" s="89"/>
      <c r="FS135" s="89"/>
      <c r="FT135" s="89"/>
      <c r="FU135" s="89"/>
      <c r="FV135" s="89"/>
      <c r="FW135" s="89"/>
      <c r="FX135" s="89"/>
      <c r="FY135" s="89"/>
      <c r="FZ135" s="89"/>
      <c r="GA135" s="89"/>
      <c r="GB135" s="89"/>
      <c r="GC135" s="89"/>
      <c r="GD135" s="89"/>
      <c r="GE135" s="89"/>
      <c r="GF135" s="89"/>
      <c r="GG135" s="89"/>
      <c r="GH135" s="89"/>
      <c r="GI135" s="89"/>
      <c r="GJ135" s="89"/>
      <c r="GK135" s="89"/>
      <c r="GL135" s="89"/>
      <c r="GM135" s="89"/>
      <c r="GN135" s="89"/>
      <c r="GO135" s="89"/>
      <c r="GP135" s="89"/>
      <c r="GQ135" s="89"/>
      <c r="GR135" s="89"/>
      <c r="GS135" s="89"/>
      <c r="GT135" s="89"/>
      <c r="GU135" s="89"/>
      <c r="GV135" s="89"/>
      <c r="GW135" s="89"/>
      <c r="GX135" s="89"/>
      <c r="GY135" s="89"/>
      <c r="GZ135" s="89"/>
      <c r="HA135" s="89"/>
      <c r="HB135" s="89"/>
      <c r="HC135" s="89"/>
      <c r="HD135" s="89"/>
      <c r="HE135" s="89"/>
      <c r="HF135" s="89"/>
      <c r="HG135" s="89"/>
      <c r="HH135" s="89"/>
      <c r="HI135" s="89"/>
      <c r="HJ135" s="89"/>
      <c r="HK135" s="89"/>
      <c r="HL135" s="86"/>
      <c r="HM135" s="86"/>
      <c r="HN135" s="86"/>
      <c r="HO135" s="74"/>
      <c r="HP135" s="86"/>
      <c r="HQ135" s="86"/>
      <c r="HR135" s="86"/>
      <c r="HS135" s="74"/>
      <c r="HT135" s="89"/>
      <c r="HU135" s="89"/>
      <c r="HV135" s="89"/>
      <c r="HW135" s="89"/>
      <c r="HX135" s="86"/>
      <c r="HY135" s="86"/>
      <c r="HZ135" s="86"/>
      <c r="IA135" s="77"/>
      <c r="IB135" s="89"/>
      <c r="IC135" s="89"/>
      <c r="ID135" s="89"/>
      <c r="IE135" s="77"/>
      <c r="IF135" s="89"/>
      <c r="IG135" s="89"/>
      <c r="IH135" s="89"/>
      <c r="II135" s="77"/>
      <c r="IJ135" s="89"/>
      <c r="IK135" s="89"/>
      <c r="IL135" s="89"/>
      <c r="IM135" s="77"/>
      <c r="IN135" s="89"/>
      <c r="IO135" s="89"/>
      <c r="IP135" s="89"/>
      <c r="IQ135" s="77"/>
      <c r="IR135" s="89"/>
      <c r="IS135" s="89"/>
      <c r="IT135" s="89"/>
      <c r="IU135" s="77"/>
      <c r="IV135" s="89"/>
      <c r="IW135" s="89"/>
      <c r="IX135" s="89"/>
      <c r="IY135" s="77"/>
      <c r="IZ135" s="89"/>
      <c r="JA135" s="89"/>
      <c r="JB135" s="89"/>
      <c r="JC135" s="77"/>
      <c r="JD135" s="89"/>
      <c r="JE135" s="89"/>
      <c r="JF135" s="89"/>
      <c r="JG135" s="77"/>
      <c r="JH135" s="89"/>
      <c r="JI135" s="89"/>
      <c r="JJ135" s="89"/>
      <c r="JK135" s="77"/>
      <c r="JL135" s="89"/>
      <c r="JM135" s="89"/>
      <c r="JN135" s="89"/>
      <c r="JO135" s="77"/>
      <c r="JP135" s="89"/>
      <c r="JQ135" s="89"/>
      <c r="JR135" s="89"/>
      <c r="JS135" s="77"/>
    </row>
    <row r="136" spans="1:279" s="5" customFormat="1" ht="31.5" x14ac:dyDescent="0.25">
      <c r="A136" s="114" t="s">
        <v>180</v>
      </c>
      <c r="B136" s="76">
        <f t="shared" si="227"/>
        <v>60568.880550000002</v>
      </c>
      <c r="C136" s="76">
        <f t="shared" si="228"/>
        <v>92770.080550000013</v>
      </c>
      <c r="D136" s="76">
        <f t="shared" si="229"/>
        <v>92770.080550000013</v>
      </c>
      <c r="E136" s="76">
        <f t="shared" si="230"/>
        <v>0</v>
      </c>
      <c r="F136" s="76">
        <f t="shared" si="231"/>
        <v>12218.627839999999</v>
      </c>
      <c r="G136" s="72">
        <f t="shared" si="226"/>
        <v>13.170871220074625</v>
      </c>
      <c r="H136" s="72">
        <f>H137+H138+H142</f>
        <v>8232</v>
      </c>
      <c r="I136" s="72">
        <f>I137+I138+I142</f>
        <v>8232</v>
      </c>
      <c r="J136" s="72">
        <f>J137+J138+J142</f>
        <v>0</v>
      </c>
      <c r="K136" s="72"/>
      <c r="L136" s="72">
        <f>L137+L138+L142</f>
        <v>1036</v>
      </c>
      <c r="M136" s="72">
        <f>M137+M138+M142</f>
        <v>1036</v>
      </c>
      <c r="N136" s="72">
        <f>N137+N138+N142</f>
        <v>1036</v>
      </c>
      <c r="O136" s="71">
        <f>N136/M136*100</f>
        <v>100</v>
      </c>
      <c r="P136" s="72">
        <f>P137+P138+P142</f>
        <v>845</v>
      </c>
      <c r="Q136" s="72">
        <f>Q137+Q138+Q142</f>
        <v>845</v>
      </c>
      <c r="R136" s="72">
        <f>R137+R138+R142</f>
        <v>70.417000000000002</v>
      </c>
      <c r="S136" s="71">
        <f>R136/Q136*100</f>
        <v>8.3333727810650888</v>
      </c>
      <c r="T136" s="72">
        <f>T137+T138+T142</f>
        <v>3258</v>
      </c>
      <c r="U136" s="72">
        <f>U137+U138+U142</f>
        <v>3258</v>
      </c>
      <c r="V136" s="72">
        <f>V137+V138+V142</f>
        <v>271.5</v>
      </c>
      <c r="W136" s="71">
        <f>V136/U136*100</f>
        <v>8.3333333333333321</v>
      </c>
      <c r="X136" s="72">
        <f>X137+X138+X142</f>
        <v>1300</v>
      </c>
      <c r="Y136" s="72">
        <f>Y137+Y138+Y142</f>
        <v>1300</v>
      </c>
      <c r="Z136" s="72">
        <f>Z137+Z138+Z142</f>
        <v>108.334</v>
      </c>
      <c r="AA136" s="71">
        <f>Z136/Y136*100</f>
        <v>8.3333846153846167</v>
      </c>
      <c r="AB136" s="72">
        <f>AB137+AB138+AB142</f>
        <v>0</v>
      </c>
      <c r="AC136" s="72">
        <f>AC137+AC138+AC142</f>
        <v>0</v>
      </c>
      <c r="AD136" s="72">
        <f>AD137+AD138+AD142</f>
        <v>0</v>
      </c>
      <c r="AE136" s="71"/>
      <c r="AF136" s="72">
        <f>AF137+AF138+AF142</f>
        <v>25060.1</v>
      </c>
      <c r="AG136" s="72">
        <f>AG137+AG138+AG142</f>
        <v>25060.1</v>
      </c>
      <c r="AH136" s="72">
        <f>AH137+AH138+AH142</f>
        <v>2259.7249999999999</v>
      </c>
      <c r="AI136" s="71">
        <f>AH136/AG136*100</f>
        <v>9.017222596877108</v>
      </c>
      <c r="AJ136" s="72">
        <f>AJ137+AJ138+AJ142</f>
        <v>880</v>
      </c>
      <c r="AK136" s="72">
        <f>AK137+AK138+AK142</f>
        <v>880</v>
      </c>
      <c r="AL136" s="72">
        <f>AL137+AL138+AL142</f>
        <v>0</v>
      </c>
      <c r="AM136" s="71">
        <f>AL136/AK136*100</f>
        <v>0</v>
      </c>
      <c r="AN136" s="72">
        <f t="shared" ref="AN136" si="396">AN137+AN138+AN142</f>
        <v>0</v>
      </c>
      <c r="AO136" s="72">
        <f t="shared" ref="AO136:AQ136" si="397">AO137+AO138+AO142</f>
        <v>0</v>
      </c>
      <c r="AP136" s="72">
        <f t="shared" si="397"/>
        <v>0</v>
      </c>
      <c r="AQ136" s="72">
        <f t="shared" si="397"/>
        <v>0</v>
      </c>
      <c r="AR136" s="72">
        <f>AR137+AR138+AR142</f>
        <v>500</v>
      </c>
      <c r="AS136" s="72">
        <f>AS137+AS138+AS142</f>
        <v>500</v>
      </c>
      <c r="AT136" s="72">
        <f>AT137+AT138+AT142</f>
        <v>500</v>
      </c>
      <c r="AU136" s="71">
        <f>AT136/AS136*100</f>
        <v>100</v>
      </c>
      <c r="AV136" s="72"/>
      <c r="AW136" s="72">
        <f>AW137+AW138+AW142</f>
        <v>0</v>
      </c>
      <c r="AX136" s="72">
        <f>AX137+AX138+AX142</f>
        <v>0</v>
      </c>
      <c r="AY136" s="71"/>
      <c r="AZ136" s="72"/>
      <c r="BA136" s="72"/>
      <c r="BB136" s="72"/>
      <c r="BC136" s="71"/>
      <c r="BD136" s="72">
        <f>BD137+BD138+BD142</f>
        <v>2481.9</v>
      </c>
      <c r="BE136" s="72">
        <f>BE137+BE138+BE142</f>
        <v>2481.9</v>
      </c>
      <c r="BF136" s="72">
        <f>BF137+BF138+BF142</f>
        <v>628.00893999999994</v>
      </c>
      <c r="BG136" s="71">
        <f>BF136/BE136*100</f>
        <v>25.303555340666424</v>
      </c>
      <c r="BH136" s="71"/>
      <c r="BI136" s="72">
        <f>BI137+BI138+BI142</f>
        <v>0</v>
      </c>
      <c r="BJ136" s="72">
        <f>BJ137+BJ138+BJ142</f>
        <v>0</v>
      </c>
      <c r="BK136" s="71"/>
      <c r="BL136" s="71"/>
      <c r="BM136" s="72">
        <f>BM137+BM138+BM142</f>
        <v>0</v>
      </c>
      <c r="BN136" s="72">
        <f>BN137+BN138+BN142</f>
        <v>0</v>
      </c>
      <c r="BO136" s="71"/>
      <c r="BP136" s="71"/>
      <c r="BQ136" s="72">
        <f>BQ137+BQ138+BQ142</f>
        <v>0</v>
      </c>
      <c r="BR136" s="72">
        <f>BR137+BR138+BR142</f>
        <v>0</v>
      </c>
      <c r="BS136" s="71"/>
      <c r="BT136" s="71"/>
      <c r="BU136" s="72">
        <f>BU137+BU138+BU142</f>
        <v>0</v>
      </c>
      <c r="BV136" s="72">
        <f>BV137+BV138+BV142</f>
        <v>0</v>
      </c>
      <c r="BW136" s="71"/>
      <c r="BX136" s="72">
        <f>BX137+BX138+BX142</f>
        <v>634.4</v>
      </c>
      <c r="BY136" s="72">
        <f>BY137+BY138+BY142</f>
        <v>634.4</v>
      </c>
      <c r="BZ136" s="72">
        <f>BZ137+BZ138+BZ142</f>
        <v>91.537480000000002</v>
      </c>
      <c r="CA136" s="71">
        <f>BZ136/BY136*100</f>
        <v>14.428984867591426</v>
      </c>
      <c r="CB136" s="71"/>
      <c r="CC136" s="72"/>
      <c r="CD136" s="72"/>
      <c r="CE136" s="71"/>
      <c r="CF136" s="72">
        <f>CF137+CF138+CF142</f>
        <v>500</v>
      </c>
      <c r="CG136" s="72">
        <f>CG137+CG138+CG142</f>
        <v>500</v>
      </c>
      <c r="CH136" s="72">
        <f>CH137+CH138+CH142</f>
        <v>0</v>
      </c>
      <c r="CI136" s="71">
        <f t="shared" si="340"/>
        <v>0</v>
      </c>
      <c r="CJ136" s="72">
        <f>CJ137+CJ138+CJ142</f>
        <v>0</v>
      </c>
      <c r="CK136" s="72">
        <f>CK137+CK138+CK142</f>
        <v>0</v>
      </c>
      <c r="CL136" s="72">
        <f>CL137+CL138+CL142</f>
        <v>0</v>
      </c>
      <c r="CM136" s="71"/>
      <c r="CN136" s="72">
        <f>CN137+CN138+CN142</f>
        <v>0</v>
      </c>
      <c r="CO136" s="72">
        <f>CO137+CO138+CO142</f>
        <v>0</v>
      </c>
      <c r="CP136" s="72">
        <f>CP137+CP138+CP142</f>
        <v>0</v>
      </c>
      <c r="CQ136" s="71"/>
      <c r="CR136" s="71"/>
      <c r="CS136" s="72">
        <f>CS137+CS138+CS142</f>
        <v>0</v>
      </c>
      <c r="CT136" s="72">
        <f>CT137+CT138+CT142</f>
        <v>0</v>
      </c>
      <c r="CU136" s="71"/>
      <c r="CV136" s="71"/>
      <c r="CW136" s="72">
        <f>CW137+CW138+CW142</f>
        <v>0</v>
      </c>
      <c r="CX136" s="72">
        <f>CX137+CX138+CX142</f>
        <v>0</v>
      </c>
      <c r="CY136" s="71"/>
      <c r="CZ136" s="72">
        <f>CZ137+CZ138+CZ142</f>
        <v>1000</v>
      </c>
      <c r="DA136" s="72">
        <f>DA137+DA138+DA142</f>
        <v>1000</v>
      </c>
      <c r="DB136" s="72">
        <f>DB137+DB138+DB142</f>
        <v>0</v>
      </c>
      <c r="DC136" s="71">
        <f>DB136/DA136*100</f>
        <v>0</v>
      </c>
      <c r="DD136" s="72">
        <f>DD137+DD138+DD142</f>
        <v>7330.7</v>
      </c>
      <c r="DE136" s="72">
        <f>DE137+DE138+DE142</f>
        <v>0</v>
      </c>
      <c r="DF136" s="72">
        <f>DF137+DF138+DF142</f>
        <v>0</v>
      </c>
      <c r="DG136" s="71"/>
      <c r="DH136" s="72">
        <f>DH137+DH138+DH142</f>
        <v>5000</v>
      </c>
      <c r="DI136" s="72">
        <f>DI137+DI138+DI142</f>
        <v>5000</v>
      </c>
      <c r="DJ136" s="72">
        <f>DJ137+DJ138+DJ142</f>
        <v>0</v>
      </c>
      <c r="DK136" s="71">
        <f t="shared" ref="DK136:DK138" si="398">DJ136/DI136*100</f>
        <v>0</v>
      </c>
      <c r="DL136" s="72"/>
      <c r="DM136" s="72">
        <f>DM137+DM138+DM142</f>
        <v>0</v>
      </c>
      <c r="DN136" s="72">
        <f>DN137+DN138+DN142</f>
        <v>0</v>
      </c>
      <c r="DO136" s="71"/>
      <c r="DP136" s="72"/>
      <c r="DQ136" s="72">
        <f>DQ137+DQ138+DQ142</f>
        <v>0</v>
      </c>
      <c r="DR136" s="72">
        <f>DR137+DR138+DR142</f>
        <v>0</v>
      </c>
      <c r="DS136" s="71"/>
      <c r="DT136" s="72"/>
      <c r="DU136" s="72">
        <f>DU137+DU138+DU142</f>
        <v>0</v>
      </c>
      <c r="DV136" s="72">
        <f>DV137+DV138+DV142</f>
        <v>0</v>
      </c>
      <c r="DW136" s="71"/>
      <c r="DX136" s="72">
        <f>DX137+DX138+DX142</f>
        <v>680.2</v>
      </c>
      <c r="DY136" s="72">
        <f>DY137+DY138+DY142</f>
        <v>680.2</v>
      </c>
      <c r="DZ136" s="72">
        <f>DZ137+DZ138+DZ142</f>
        <v>123.02543</v>
      </c>
      <c r="EA136" s="71">
        <f t="shared" ref="EA136:EA137" si="399">DZ136/DY136*100</f>
        <v>18.086655395471919</v>
      </c>
      <c r="EB136" s="72"/>
      <c r="EC136" s="72"/>
      <c r="ED136" s="72"/>
      <c r="EE136" s="71"/>
      <c r="EF136" s="72"/>
      <c r="EG136" s="72">
        <f>EG137+EG138+EG142</f>
        <v>0</v>
      </c>
      <c r="EH136" s="72">
        <f>EH137+EH138+EH142</f>
        <v>0</v>
      </c>
      <c r="EI136" s="71"/>
      <c r="EJ136" s="72"/>
      <c r="EK136" s="72">
        <f>EK137+EK138+EK142</f>
        <v>0</v>
      </c>
      <c r="EL136" s="72">
        <f>EL137+EL138+EL142</f>
        <v>0</v>
      </c>
      <c r="EM136" s="71"/>
      <c r="EN136" s="72"/>
      <c r="EO136" s="72">
        <f>EO137+EO138+EO142</f>
        <v>0</v>
      </c>
      <c r="EP136" s="72">
        <f>EP137+EP138+EP142</f>
        <v>0</v>
      </c>
      <c r="EQ136" s="71"/>
      <c r="ER136" s="72">
        <f>ER137+ER138+ER142</f>
        <v>1484.3</v>
      </c>
      <c r="ES136" s="72">
        <f>ES137+ES138+ES142</f>
        <v>1484.3</v>
      </c>
      <c r="ET136" s="72">
        <f>ET137+ET138+ET142</f>
        <v>362.78453000000002</v>
      </c>
      <c r="EU136" s="71">
        <f t="shared" ref="EU136:EU235" si="400">ET136/ES136*100</f>
        <v>24.441455905140472</v>
      </c>
      <c r="EV136" s="72"/>
      <c r="EW136" s="72"/>
      <c r="EX136" s="72">
        <f>EX137+EX138+EX142</f>
        <v>0</v>
      </c>
      <c r="EY136" s="71"/>
      <c r="EZ136" s="72"/>
      <c r="FA136" s="72">
        <f>FA137+FA138+FA142</f>
        <v>0</v>
      </c>
      <c r="FB136" s="72">
        <f>FB137+FB138+FB142</f>
        <v>0</v>
      </c>
      <c r="FC136" s="71"/>
      <c r="FD136" s="72"/>
      <c r="FE136" s="72">
        <f>FE137+FE138+FE142</f>
        <v>0</v>
      </c>
      <c r="FF136" s="72">
        <f>FF137+FF138+FF142</f>
        <v>0</v>
      </c>
      <c r="FG136" s="71"/>
      <c r="FH136" s="72"/>
      <c r="FI136" s="72">
        <f>FI137+FI138+FI142</f>
        <v>0</v>
      </c>
      <c r="FJ136" s="72">
        <f>FJ137+FJ138+FJ142</f>
        <v>0</v>
      </c>
      <c r="FK136" s="71"/>
      <c r="FL136" s="72"/>
      <c r="FM136" s="72">
        <f>FM137+FM138+FM142</f>
        <v>0</v>
      </c>
      <c r="FN136" s="72">
        <f>FN137+FN138+FN142</f>
        <v>0</v>
      </c>
      <c r="FO136" s="71"/>
      <c r="FP136" s="72">
        <f>FP137+FP138+FP142</f>
        <v>208.8</v>
      </c>
      <c r="FQ136" s="72">
        <f>FQ137+FQ138+FQ142</f>
        <v>208.8</v>
      </c>
      <c r="FR136" s="72">
        <f>FR137+FR138+FR142</f>
        <v>0</v>
      </c>
      <c r="FS136" s="71">
        <f>FR136/FQ136*100</f>
        <v>0</v>
      </c>
      <c r="FT136" s="72"/>
      <c r="FU136" s="72">
        <f>FU137+FU138+FU142</f>
        <v>0</v>
      </c>
      <c r="FV136" s="72">
        <f>FV137+FV138+FV142</f>
        <v>0</v>
      </c>
      <c r="FW136" s="71"/>
      <c r="FX136" s="72"/>
      <c r="FY136" s="72">
        <f>FY137+FY138+FY142</f>
        <v>0</v>
      </c>
      <c r="FZ136" s="72">
        <f>FZ137+FZ138+FZ142</f>
        <v>0</v>
      </c>
      <c r="GA136" s="71"/>
      <c r="GB136" s="72"/>
      <c r="GC136" s="72">
        <f>GC137+GC138+GC142</f>
        <v>0</v>
      </c>
      <c r="GD136" s="72">
        <f>GD137+GD138+GD142</f>
        <v>0</v>
      </c>
      <c r="GE136" s="71"/>
      <c r="GF136" s="72"/>
      <c r="GG136" s="72">
        <f>GG137+GG138+GG142</f>
        <v>0</v>
      </c>
      <c r="GH136" s="72">
        <f>GH137+GH138+GH142</f>
        <v>0</v>
      </c>
      <c r="GI136" s="71"/>
      <c r="GJ136" s="72"/>
      <c r="GK136" s="72">
        <f>GK137+GK138+GK142</f>
        <v>0</v>
      </c>
      <c r="GL136" s="72">
        <f>GL137+GL138+GL142</f>
        <v>0</v>
      </c>
      <c r="GM136" s="71"/>
      <c r="GN136" s="72"/>
      <c r="GO136" s="72">
        <f>GO137+GO138+GO142</f>
        <v>0</v>
      </c>
      <c r="GP136" s="72">
        <f>GP137+GP138+GP142</f>
        <v>0</v>
      </c>
      <c r="GQ136" s="71"/>
      <c r="GR136" s="72"/>
      <c r="GS136" s="72">
        <f>GS137+GS138+GS142</f>
        <v>0</v>
      </c>
      <c r="GT136" s="72">
        <f>GT137+GT138+GT142</f>
        <v>0</v>
      </c>
      <c r="GU136" s="71"/>
      <c r="GV136" s="72"/>
      <c r="GW136" s="72">
        <f>GW137+GW138+GW142</f>
        <v>0</v>
      </c>
      <c r="GX136" s="72">
        <f>GX137+GX138+GX142</f>
        <v>0</v>
      </c>
      <c r="GY136" s="71"/>
      <c r="GZ136" s="72"/>
      <c r="HA136" s="72">
        <f>HA137+HA138+HA142</f>
        <v>0</v>
      </c>
      <c r="HB136" s="72">
        <f>HB137+HB138+HB142</f>
        <v>0</v>
      </c>
      <c r="HC136" s="71"/>
      <c r="HD136" s="72"/>
      <c r="HE136" s="72">
        <f>HE137+HE138+HE142</f>
        <v>0</v>
      </c>
      <c r="HF136" s="72">
        <f>HF137+HF138+HF142</f>
        <v>0</v>
      </c>
      <c r="HG136" s="71"/>
      <c r="HH136" s="72">
        <f>HH137+HH138+HH142</f>
        <v>137.48054999999999</v>
      </c>
      <c r="HI136" s="72">
        <f>HI137+HI138+HI142</f>
        <v>137.48054999999999</v>
      </c>
      <c r="HJ136" s="72">
        <f>HJ137+HJ138+HJ142</f>
        <v>0</v>
      </c>
      <c r="HK136" s="71"/>
      <c r="HL136" s="72"/>
      <c r="HM136" s="72"/>
      <c r="HN136" s="72"/>
      <c r="HO136" s="71"/>
      <c r="HP136" s="72"/>
      <c r="HQ136" s="72">
        <f>HQ137+HQ138+HQ142</f>
        <v>0</v>
      </c>
      <c r="HR136" s="72">
        <f>HR137+HR138+HR142</f>
        <v>0</v>
      </c>
      <c r="HS136" s="71"/>
      <c r="HT136" s="72"/>
      <c r="HU136" s="72"/>
      <c r="HV136" s="72"/>
      <c r="HW136" s="71"/>
      <c r="HX136" s="72"/>
      <c r="HY136" s="72">
        <f>SUM(HY137:HY148)</f>
        <v>3886.8</v>
      </c>
      <c r="HZ136" s="72">
        <f>SUM(HZ137:HZ148)</f>
        <v>732.33546000000013</v>
      </c>
      <c r="IA136" s="76">
        <f t="shared" si="308"/>
        <v>18.841603890089537</v>
      </c>
      <c r="IB136" s="72"/>
      <c r="IC136" s="72">
        <f>SUM(IC137:IC148)</f>
        <v>30174.799999999999</v>
      </c>
      <c r="ID136" s="72">
        <f>SUM(ID137:ID148)</f>
        <v>6034.96</v>
      </c>
      <c r="IE136" s="76">
        <f t="shared" ref="IE136" si="401">ID136/IC136*100</f>
        <v>20</v>
      </c>
      <c r="IF136" s="72"/>
      <c r="IG136" s="72"/>
      <c r="IH136" s="72"/>
      <c r="II136" s="76"/>
      <c r="IJ136" s="72"/>
      <c r="IK136" s="72"/>
      <c r="IL136" s="72"/>
      <c r="IM136" s="76"/>
      <c r="IN136" s="72"/>
      <c r="IO136" s="72"/>
      <c r="IP136" s="72"/>
      <c r="IQ136" s="76"/>
      <c r="IR136" s="72"/>
      <c r="IS136" s="72"/>
      <c r="IT136" s="72"/>
      <c r="IU136" s="76"/>
      <c r="IV136" s="72"/>
      <c r="IW136" s="72"/>
      <c r="IX136" s="72"/>
      <c r="IY136" s="76"/>
      <c r="IZ136" s="72"/>
      <c r="JA136" s="72">
        <f>SUM(JA137:JA148)</f>
        <v>5470.3</v>
      </c>
      <c r="JB136" s="72">
        <f>SUM(JB137:JB148)</f>
        <v>0</v>
      </c>
      <c r="JC136" s="76">
        <f t="shared" ref="JC136:JC137" si="402">JB136/JA136*100</f>
        <v>0</v>
      </c>
      <c r="JD136" s="72"/>
      <c r="JE136" s="72"/>
      <c r="JF136" s="72"/>
      <c r="JG136" s="76"/>
      <c r="JH136" s="72"/>
      <c r="JI136" s="72">
        <f>SUM(JI137:JI148)</f>
        <v>0</v>
      </c>
      <c r="JJ136" s="72">
        <f>SUM(JJ137:JJ148)</f>
        <v>0</v>
      </c>
      <c r="JK136" s="76"/>
      <c r="JL136" s="72"/>
      <c r="JM136" s="72">
        <f>SUM(JM137:JM148)</f>
        <v>0</v>
      </c>
      <c r="JN136" s="72">
        <f>SUM(JN137:JN148)</f>
        <v>0</v>
      </c>
      <c r="JO136" s="76"/>
      <c r="JP136" s="72"/>
      <c r="JQ136" s="72"/>
      <c r="JR136" s="72"/>
      <c r="JS136" s="76"/>
    </row>
    <row r="137" spans="1:279" ht="31.5" x14ac:dyDescent="0.25">
      <c r="A137" s="115" t="s">
        <v>179</v>
      </c>
      <c r="B137" s="77">
        <f t="shared" si="227"/>
        <v>55431.4</v>
      </c>
      <c r="C137" s="77">
        <f t="shared" si="228"/>
        <v>83745.8</v>
      </c>
      <c r="D137" s="77">
        <f t="shared" si="229"/>
        <v>83745.8</v>
      </c>
      <c r="E137" s="77">
        <f t="shared" si="230"/>
        <v>0</v>
      </c>
      <c r="F137" s="77">
        <f t="shared" si="231"/>
        <v>11486.292379999999</v>
      </c>
      <c r="G137" s="73">
        <f t="shared" si="226"/>
        <v>13.715663806423722</v>
      </c>
      <c r="H137" s="73">
        <v>8232</v>
      </c>
      <c r="I137" s="73">
        <v>8232</v>
      </c>
      <c r="J137" s="73">
        <v>0</v>
      </c>
      <c r="K137" s="73"/>
      <c r="L137" s="73">
        <v>1036</v>
      </c>
      <c r="M137" s="73">
        <v>1036</v>
      </c>
      <c r="N137" s="73">
        <v>1036</v>
      </c>
      <c r="O137" s="74">
        <f>N137/M137*100</f>
        <v>100</v>
      </c>
      <c r="P137" s="301">
        <v>845</v>
      </c>
      <c r="Q137" s="277">
        <v>845</v>
      </c>
      <c r="R137" s="301">
        <v>70.417000000000002</v>
      </c>
      <c r="S137" s="74">
        <f>R137/Q137*100</f>
        <v>8.3333727810650888</v>
      </c>
      <c r="T137" s="340">
        <v>3258</v>
      </c>
      <c r="U137" s="317">
        <v>3258</v>
      </c>
      <c r="V137" s="317">
        <v>271.5</v>
      </c>
      <c r="W137" s="74">
        <f>V137/U137*100</f>
        <v>8.3333333333333321</v>
      </c>
      <c r="X137" s="341">
        <v>1300</v>
      </c>
      <c r="Y137" s="341">
        <v>1300</v>
      </c>
      <c r="Z137" s="341">
        <v>108.334</v>
      </c>
      <c r="AA137" s="74">
        <f>Z137/Y137*100</f>
        <v>8.3333846153846167</v>
      </c>
      <c r="AB137" s="341"/>
      <c r="AC137" s="341"/>
      <c r="AD137" s="341"/>
      <c r="AE137" s="74"/>
      <c r="AF137" s="341">
        <v>25060.1</v>
      </c>
      <c r="AG137" s="341">
        <v>25060.1</v>
      </c>
      <c r="AH137" s="341">
        <v>2259.7249999999999</v>
      </c>
      <c r="AI137" s="74">
        <f>AH137/AG137*100</f>
        <v>9.017222596877108</v>
      </c>
      <c r="AJ137" s="341">
        <v>880</v>
      </c>
      <c r="AK137" s="341">
        <v>880</v>
      </c>
      <c r="AL137" s="341">
        <v>0</v>
      </c>
      <c r="AM137" s="74">
        <f>AL137/AK137*100</f>
        <v>0</v>
      </c>
      <c r="AN137" s="73"/>
      <c r="AO137" s="73"/>
      <c r="AP137" s="73"/>
      <c r="AQ137" s="74"/>
      <c r="AR137" s="341">
        <v>500</v>
      </c>
      <c r="AS137" s="341">
        <v>500</v>
      </c>
      <c r="AT137" s="341">
        <v>500</v>
      </c>
      <c r="AU137" s="74">
        <f>AT137/AS137*100</f>
        <v>100</v>
      </c>
      <c r="AV137" s="341"/>
      <c r="AW137" s="341"/>
      <c r="AX137" s="341"/>
      <c r="AY137" s="74"/>
      <c r="AZ137" s="341"/>
      <c r="BA137" s="341"/>
      <c r="BB137" s="341"/>
      <c r="BC137" s="74"/>
      <c r="BD137" s="341">
        <v>2481.9</v>
      </c>
      <c r="BE137" s="341">
        <v>2481.9</v>
      </c>
      <c r="BF137" s="341">
        <v>628.00893999999994</v>
      </c>
      <c r="BG137" s="74">
        <f>BF137/BE137*100</f>
        <v>25.303555340666424</v>
      </c>
      <c r="BH137" s="74"/>
      <c r="BI137" s="341"/>
      <c r="BJ137" s="341"/>
      <c r="BK137" s="74"/>
      <c r="BL137" s="74"/>
      <c r="BM137" s="341"/>
      <c r="BN137" s="341"/>
      <c r="BO137" s="74"/>
      <c r="BP137" s="74"/>
      <c r="BQ137" s="341"/>
      <c r="BR137" s="341"/>
      <c r="BS137" s="74"/>
      <c r="BT137" s="74"/>
      <c r="BU137" s="341"/>
      <c r="BV137" s="341"/>
      <c r="BW137" s="74"/>
      <c r="BX137" s="341">
        <v>634.4</v>
      </c>
      <c r="BY137" s="341">
        <v>634.4</v>
      </c>
      <c r="BZ137" s="341">
        <v>91.537480000000002</v>
      </c>
      <c r="CA137" s="74">
        <f>BZ137/BY137*100</f>
        <v>14.428984867591426</v>
      </c>
      <c r="CB137" s="74"/>
      <c r="CC137" s="341"/>
      <c r="CD137" s="341"/>
      <c r="CE137" s="74"/>
      <c r="CF137" s="341">
        <v>500</v>
      </c>
      <c r="CG137" s="341">
        <v>500</v>
      </c>
      <c r="CH137" s="341">
        <v>0</v>
      </c>
      <c r="CI137" s="74">
        <f t="shared" si="340"/>
        <v>0</v>
      </c>
      <c r="CJ137" s="341"/>
      <c r="CK137" s="341"/>
      <c r="CL137" s="341"/>
      <c r="CM137" s="74"/>
      <c r="CN137" s="341"/>
      <c r="CO137" s="341"/>
      <c r="CP137" s="341"/>
      <c r="CQ137" s="74"/>
      <c r="CR137" s="74"/>
      <c r="CS137" s="341"/>
      <c r="CT137" s="341"/>
      <c r="CU137" s="74"/>
      <c r="CV137" s="74"/>
      <c r="CW137" s="341"/>
      <c r="CX137" s="341"/>
      <c r="CY137" s="74"/>
      <c r="CZ137" s="341">
        <v>1000</v>
      </c>
      <c r="DA137" s="341">
        <v>1000</v>
      </c>
      <c r="DB137" s="341">
        <v>0</v>
      </c>
      <c r="DC137" s="74">
        <f>DB137/DA137*100</f>
        <v>0</v>
      </c>
      <c r="DD137" s="341">
        <v>7330.7</v>
      </c>
      <c r="DE137" s="341"/>
      <c r="DF137" s="341"/>
      <c r="DG137" s="74"/>
      <c r="DH137" s="341"/>
      <c r="DI137" s="341"/>
      <c r="DJ137" s="341"/>
      <c r="DK137" s="74"/>
      <c r="DL137" s="341"/>
      <c r="DM137" s="341"/>
      <c r="DN137" s="341"/>
      <c r="DO137" s="74"/>
      <c r="DP137" s="341"/>
      <c r="DQ137" s="341"/>
      <c r="DR137" s="341"/>
      <c r="DS137" s="74"/>
      <c r="DT137" s="341"/>
      <c r="DU137" s="341"/>
      <c r="DV137" s="341"/>
      <c r="DW137" s="74"/>
      <c r="DX137" s="341">
        <v>680.2</v>
      </c>
      <c r="DY137" s="341">
        <v>680.2</v>
      </c>
      <c r="DZ137" s="341">
        <v>123.02543</v>
      </c>
      <c r="EA137" s="74">
        <f t="shared" si="399"/>
        <v>18.086655395471919</v>
      </c>
      <c r="EB137" s="341"/>
      <c r="EC137" s="341"/>
      <c r="ED137" s="341"/>
      <c r="EE137" s="74"/>
      <c r="EF137" s="341"/>
      <c r="EG137" s="341"/>
      <c r="EH137" s="341"/>
      <c r="EI137" s="74"/>
      <c r="EJ137" s="341"/>
      <c r="EK137" s="341"/>
      <c r="EL137" s="341"/>
      <c r="EM137" s="74"/>
      <c r="EN137" s="341"/>
      <c r="EO137" s="341"/>
      <c r="EP137" s="341"/>
      <c r="EQ137" s="74"/>
      <c r="ER137" s="341">
        <v>1484.3</v>
      </c>
      <c r="ES137" s="341">
        <v>1484.3</v>
      </c>
      <c r="ET137" s="341">
        <v>362.78453000000002</v>
      </c>
      <c r="EU137" s="74">
        <f t="shared" si="400"/>
        <v>24.441455905140472</v>
      </c>
      <c r="EV137" s="341"/>
      <c r="EW137" s="341"/>
      <c r="EX137" s="341"/>
      <c r="EY137" s="74"/>
      <c r="EZ137" s="73"/>
      <c r="FA137" s="73"/>
      <c r="FB137" s="73"/>
      <c r="FC137" s="74"/>
      <c r="FD137" s="73"/>
      <c r="FE137" s="73"/>
      <c r="FF137" s="73"/>
      <c r="FG137" s="74"/>
      <c r="FH137" s="73"/>
      <c r="FI137" s="73"/>
      <c r="FJ137" s="73"/>
      <c r="FK137" s="74"/>
      <c r="FL137" s="73"/>
      <c r="FM137" s="73"/>
      <c r="FN137" s="73"/>
      <c r="FO137" s="74"/>
      <c r="FP137" s="73">
        <v>208.8</v>
      </c>
      <c r="FQ137" s="73">
        <v>208.8</v>
      </c>
      <c r="FR137" s="73">
        <v>0</v>
      </c>
      <c r="FS137" s="74">
        <f>FR137/FQ137*100</f>
        <v>0</v>
      </c>
      <c r="FT137" s="73"/>
      <c r="FU137" s="73"/>
      <c r="FV137" s="73">
        <v>0</v>
      </c>
      <c r="FW137" s="74"/>
      <c r="FX137" s="73"/>
      <c r="FY137" s="73"/>
      <c r="FZ137" s="73">
        <v>0</v>
      </c>
      <c r="GA137" s="74"/>
      <c r="GB137" s="73"/>
      <c r="GC137" s="73"/>
      <c r="GD137" s="73">
        <v>0</v>
      </c>
      <c r="GE137" s="74"/>
      <c r="GF137" s="73"/>
      <c r="GG137" s="73"/>
      <c r="GH137" s="73">
        <v>0</v>
      </c>
      <c r="GI137" s="74"/>
      <c r="GJ137" s="73"/>
      <c r="GK137" s="73"/>
      <c r="GL137" s="73">
        <v>0</v>
      </c>
      <c r="GM137" s="74"/>
      <c r="GN137" s="73"/>
      <c r="GO137" s="73"/>
      <c r="GP137" s="73">
        <v>0</v>
      </c>
      <c r="GQ137" s="74"/>
      <c r="GR137" s="73"/>
      <c r="GS137" s="73"/>
      <c r="GT137" s="73">
        <v>0</v>
      </c>
      <c r="GU137" s="74"/>
      <c r="GV137" s="73"/>
      <c r="GW137" s="73"/>
      <c r="GX137" s="73">
        <v>0</v>
      </c>
      <c r="GY137" s="74"/>
      <c r="GZ137" s="73"/>
      <c r="HA137" s="73"/>
      <c r="HB137" s="73">
        <v>0</v>
      </c>
      <c r="HC137" s="74"/>
      <c r="HD137" s="73"/>
      <c r="HE137" s="73"/>
      <c r="HF137" s="73">
        <v>0</v>
      </c>
      <c r="HG137" s="74"/>
      <c r="HH137" s="73"/>
      <c r="HI137" s="73"/>
      <c r="HJ137" s="73">
        <v>0</v>
      </c>
      <c r="HK137" s="74"/>
      <c r="HL137" s="341"/>
      <c r="HM137" s="341"/>
      <c r="HN137" s="341"/>
      <c r="HO137" s="74"/>
      <c r="HP137" s="341"/>
      <c r="HQ137" s="341"/>
      <c r="HR137" s="341"/>
      <c r="HS137" s="74"/>
      <c r="HT137" s="73"/>
      <c r="HU137" s="73"/>
      <c r="HV137" s="73"/>
      <c r="HW137" s="74"/>
      <c r="HX137" s="73"/>
      <c r="HY137" s="73"/>
      <c r="HZ137" s="73"/>
      <c r="IA137" s="77"/>
      <c r="IB137" s="73"/>
      <c r="IC137" s="73">
        <v>30174.799999999999</v>
      </c>
      <c r="ID137" s="73">
        <v>6034.96</v>
      </c>
      <c r="IE137" s="77">
        <f t="shared" ref="IE137:IE149" si="403">ID137/IC137*100</f>
        <v>20</v>
      </c>
      <c r="IF137" s="73"/>
      <c r="IG137" s="73"/>
      <c r="IH137" s="73"/>
      <c r="II137" s="77"/>
      <c r="IJ137" s="73"/>
      <c r="IK137" s="73"/>
      <c r="IL137" s="73"/>
      <c r="IM137" s="77"/>
      <c r="IN137" s="73"/>
      <c r="IO137" s="73"/>
      <c r="IP137" s="73"/>
      <c r="IQ137" s="77"/>
      <c r="IR137" s="73"/>
      <c r="IS137" s="73"/>
      <c r="IT137" s="73"/>
      <c r="IU137" s="77"/>
      <c r="IV137" s="73"/>
      <c r="IW137" s="73"/>
      <c r="IX137" s="73"/>
      <c r="IY137" s="77"/>
      <c r="IZ137" s="73"/>
      <c r="JA137" s="73">
        <v>5470.3</v>
      </c>
      <c r="JB137" s="73">
        <v>0</v>
      </c>
      <c r="JC137" s="77">
        <f t="shared" si="402"/>
        <v>0</v>
      </c>
      <c r="JD137" s="73"/>
      <c r="JE137" s="73"/>
      <c r="JF137" s="73"/>
      <c r="JG137" s="77"/>
      <c r="JH137" s="73"/>
      <c r="JI137" s="73"/>
      <c r="JJ137" s="73">
        <v>0</v>
      </c>
      <c r="JK137" s="77"/>
      <c r="JL137" s="73"/>
      <c r="JM137" s="73"/>
      <c r="JN137" s="73"/>
      <c r="JO137" s="77"/>
      <c r="JP137" s="73"/>
      <c r="JQ137" s="73"/>
      <c r="JR137" s="73"/>
      <c r="JS137" s="77"/>
    </row>
    <row r="138" spans="1:279" ht="15.75" x14ac:dyDescent="0.25">
      <c r="A138" s="115" t="s">
        <v>177</v>
      </c>
      <c r="B138" s="77">
        <f t="shared" si="227"/>
        <v>5137.4805500000002</v>
      </c>
      <c r="C138" s="77">
        <f t="shared" si="228"/>
        <v>5137.4805500000002</v>
      </c>
      <c r="D138" s="77">
        <f t="shared" si="229"/>
        <v>5137.4805500000002</v>
      </c>
      <c r="E138" s="77">
        <f t="shared" si="230"/>
        <v>0</v>
      </c>
      <c r="F138" s="77">
        <f t="shared" si="231"/>
        <v>0</v>
      </c>
      <c r="G138" s="73">
        <f t="shared" ref="G138:G201" si="404">F138/C138*100</f>
        <v>0</v>
      </c>
      <c r="H138" s="77"/>
      <c r="I138" s="77"/>
      <c r="J138" s="77"/>
      <c r="K138" s="73"/>
      <c r="L138" s="89"/>
      <c r="M138" s="89"/>
      <c r="N138" s="89"/>
      <c r="O138" s="89"/>
      <c r="P138" s="89"/>
      <c r="Q138" s="89"/>
      <c r="R138" s="89"/>
      <c r="S138" s="74"/>
      <c r="T138" s="86"/>
      <c r="U138" s="86"/>
      <c r="V138" s="86"/>
      <c r="W138" s="74"/>
      <c r="X138" s="86"/>
      <c r="Y138" s="86"/>
      <c r="Z138" s="86"/>
      <c r="AA138" s="74"/>
      <c r="AB138" s="86"/>
      <c r="AC138" s="86"/>
      <c r="AD138" s="86"/>
      <c r="AE138" s="74"/>
      <c r="AF138" s="86"/>
      <c r="AG138" s="86"/>
      <c r="AH138" s="86"/>
      <c r="AI138" s="74"/>
      <c r="AJ138" s="86"/>
      <c r="AK138" s="86"/>
      <c r="AL138" s="86"/>
      <c r="AM138" s="74"/>
      <c r="AN138" s="89"/>
      <c r="AO138" s="89"/>
      <c r="AP138" s="89"/>
      <c r="AQ138" s="89"/>
      <c r="AR138" s="86"/>
      <c r="AS138" s="86"/>
      <c r="AT138" s="86"/>
      <c r="AU138" s="74"/>
      <c r="AV138" s="86"/>
      <c r="AW138" s="86"/>
      <c r="AX138" s="86"/>
      <c r="AY138" s="74"/>
      <c r="AZ138" s="86"/>
      <c r="BA138" s="86"/>
      <c r="BB138" s="86"/>
      <c r="BC138" s="74"/>
      <c r="BD138" s="86"/>
      <c r="BE138" s="86"/>
      <c r="BF138" s="86"/>
      <c r="BG138" s="74"/>
      <c r="BH138" s="74"/>
      <c r="BI138" s="341"/>
      <c r="BJ138" s="86"/>
      <c r="BK138" s="74"/>
      <c r="BL138" s="74"/>
      <c r="BM138" s="341"/>
      <c r="BN138" s="86"/>
      <c r="BO138" s="74"/>
      <c r="BP138" s="74"/>
      <c r="BQ138" s="341"/>
      <c r="BR138" s="86"/>
      <c r="BS138" s="74"/>
      <c r="BT138" s="74"/>
      <c r="BU138" s="341"/>
      <c r="BV138" s="86"/>
      <c r="BW138" s="74"/>
      <c r="BX138" s="341"/>
      <c r="BY138" s="341"/>
      <c r="BZ138" s="341"/>
      <c r="CA138" s="74"/>
      <c r="CB138" s="74"/>
      <c r="CC138" s="341"/>
      <c r="CD138" s="341"/>
      <c r="CE138" s="74"/>
      <c r="CF138" s="341"/>
      <c r="CG138" s="341"/>
      <c r="CH138" s="341"/>
      <c r="CI138" s="74"/>
      <c r="CJ138" s="341"/>
      <c r="CK138" s="341"/>
      <c r="CL138" s="341"/>
      <c r="CM138" s="74"/>
      <c r="CN138" s="341"/>
      <c r="CO138" s="341"/>
      <c r="CP138" s="341"/>
      <c r="CQ138" s="74"/>
      <c r="CR138" s="74"/>
      <c r="CS138" s="341"/>
      <c r="CT138" s="86"/>
      <c r="CU138" s="74"/>
      <c r="CV138" s="74"/>
      <c r="CW138" s="341"/>
      <c r="CX138" s="86"/>
      <c r="CY138" s="74"/>
      <c r="CZ138" s="341"/>
      <c r="DA138" s="341"/>
      <c r="DB138" s="341"/>
      <c r="DC138" s="74"/>
      <c r="DD138" s="341"/>
      <c r="DE138" s="341"/>
      <c r="DF138" s="341"/>
      <c r="DG138" s="74"/>
      <c r="DH138" s="341">
        <v>5000</v>
      </c>
      <c r="DI138" s="341">
        <v>5000</v>
      </c>
      <c r="DJ138" s="341">
        <v>0</v>
      </c>
      <c r="DK138" s="74">
        <f t="shared" si="398"/>
        <v>0</v>
      </c>
      <c r="DL138" s="341"/>
      <c r="DM138" s="341"/>
      <c r="DN138" s="341"/>
      <c r="DO138" s="74"/>
      <c r="DP138" s="341"/>
      <c r="DQ138" s="341"/>
      <c r="DR138" s="341"/>
      <c r="DS138" s="74"/>
      <c r="DT138" s="341"/>
      <c r="DU138" s="341"/>
      <c r="DV138" s="341"/>
      <c r="DW138" s="74"/>
      <c r="DX138" s="341"/>
      <c r="DY138" s="341"/>
      <c r="DZ138" s="341"/>
      <c r="EA138" s="74"/>
      <c r="EB138" s="341"/>
      <c r="EC138" s="341"/>
      <c r="ED138" s="341"/>
      <c r="EE138" s="74"/>
      <c r="EF138" s="341"/>
      <c r="EG138" s="341"/>
      <c r="EH138" s="341"/>
      <c r="EI138" s="74"/>
      <c r="EJ138" s="341"/>
      <c r="EK138" s="341"/>
      <c r="EL138" s="341"/>
      <c r="EM138" s="74"/>
      <c r="EN138" s="341"/>
      <c r="EO138" s="341"/>
      <c r="EP138" s="341"/>
      <c r="EQ138" s="74"/>
      <c r="ER138" s="341"/>
      <c r="ES138" s="341"/>
      <c r="ET138" s="341"/>
      <c r="EU138" s="74"/>
      <c r="EV138" s="341"/>
      <c r="EW138" s="341"/>
      <c r="EX138" s="341"/>
      <c r="EY138" s="74"/>
      <c r="EZ138" s="89"/>
      <c r="FA138" s="89"/>
      <c r="FB138" s="89"/>
      <c r="FC138" s="89"/>
      <c r="FD138" s="89"/>
      <c r="FE138" s="89"/>
      <c r="FF138" s="89"/>
      <c r="FG138" s="89"/>
      <c r="FH138" s="89"/>
      <c r="FI138" s="89"/>
      <c r="FJ138" s="89"/>
      <c r="FK138" s="89"/>
      <c r="FL138" s="89"/>
      <c r="FM138" s="89"/>
      <c r="FN138" s="89"/>
      <c r="FO138" s="89"/>
      <c r="FP138" s="89"/>
      <c r="FQ138" s="89"/>
      <c r="FR138" s="89"/>
      <c r="FS138" s="89"/>
      <c r="FT138" s="89"/>
      <c r="FU138" s="89"/>
      <c r="FV138" s="89"/>
      <c r="FW138" s="89"/>
      <c r="FX138" s="89"/>
      <c r="FY138" s="89"/>
      <c r="FZ138" s="89"/>
      <c r="GA138" s="89"/>
      <c r="GB138" s="89"/>
      <c r="GC138" s="89"/>
      <c r="GD138" s="89"/>
      <c r="GE138" s="89"/>
      <c r="GF138" s="89"/>
      <c r="GG138" s="89"/>
      <c r="GH138" s="89"/>
      <c r="GI138" s="89"/>
      <c r="GJ138" s="89"/>
      <c r="GK138" s="89"/>
      <c r="GL138" s="89"/>
      <c r="GM138" s="89"/>
      <c r="GN138" s="89"/>
      <c r="GO138" s="89"/>
      <c r="GP138" s="89"/>
      <c r="GQ138" s="89"/>
      <c r="GR138" s="89"/>
      <c r="GS138" s="89"/>
      <c r="GT138" s="89"/>
      <c r="GU138" s="89"/>
      <c r="GV138" s="89"/>
      <c r="GW138" s="89"/>
      <c r="GX138" s="89"/>
      <c r="GY138" s="89"/>
      <c r="GZ138" s="89"/>
      <c r="HA138" s="89"/>
      <c r="HB138" s="89"/>
      <c r="HC138" s="89"/>
      <c r="HD138" s="89"/>
      <c r="HE138" s="89"/>
      <c r="HF138" s="89"/>
      <c r="HG138" s="89"/>
      <c r="HH138" s="73">
        <v>137.48054999999999</v>
      </c>
      <c r="HI138" s="73">
        <v>137.48054999999999</v>
      </c>
      <c r="HJ138" s="89">
        <v>0</v>
      </c>
      <c r="HK138" s="89"/>
      <c r="HL138" s="86"/>
      <c r="HM138" s="86"/>
      <c r="HN138" s="86"/>
      <c r="HO138" s="74"/>
      <c r="HP138" s="341"/>
      <c r="HQ138" s="341"/>
      <c r="HR138" s="341"/>
      <c r="HS138" s="74"/>
      <c r="HT138" s="89"/>
      <c r="HU138" s="89"/>
      <c r="HV138" s="89"/>
      <c r="HW138" s="89"/>
      <c r="HX138" s="86"/>
      <c r="HY138" s="86"/>
      <c r="HZ138" s="86"/>
      <c r="IA138" s="77"/>
      <c r="IB138" s="89"/>
      <c r="IC138" s="89"/>
      <c r="ID138" s="89"/>
      <c r="IE138" s="77"/>
      <c r="IF138" s="89"/>
      <c r="IG138" s="89"/>
      <c r="IH138" s="89"/>
      <c r="II138" s="77"/>
      <c r="IJ138" s="89"/>
      <c r="IK138" s="89"/>
      <c r="IL138" s="89"/>
      <c r="IM138" s="77"/>
      <c r="IN138" s="89"/>
      <c r="IO138" s="89"/>
      <c r="IP138" s="89"/>
      <c r="IQ138" s="77"/>
      <c r="IR138" s="89"/>
      <c r="IS138" s="89"/>
      <c r="IT138" s="89"/>
      <c r="IU138" s="77"/>
      <c r="IV138" s="89"/>
      <c r="IW138" s="89"/>
      <c r="IX138" s="89"/>
      <c r="IY138" s="77"/>
      <c r="IZ138" s="89"/>
      <c r="JA138" s="89"/>
      <c r="JB138" s="89"/>
      <c r="JC138" s="77"/>
      <c r="JD138" s="89"/>
      <c r="JE138" s="89"/>
      <c r="JF138" s="89"/>
      <c r="JG138" s="77"/>
      <c r="JH138" s="89"/>
      <c r="JI138" s="89"/>
      <c r="JJ138" s="89"/>
      <c r="JK138" s="77"/>
      <c r="JL138" s="89"/>
      <c r="JM138" s="89"/>
      <c r="JN138" s="89"/>
      <c r="JO138" s="77"/>
      <c r="JP138" s="89"/>
      <c r="JQ138" s="89"/>
      <c r="JR138" s="89"/>
      <c r="JS138" s="77"/>
    </row>
    <row r="139" spans="1:279" ht="15.75" x14ac:dyDescent="0.25">
      <c r="A139" s="115" t="s">
        <v>372</v>
      </c>
      <c r="B139" s="77">
        <f t="shared" ref="B139:B202" si="405">H139+L139+P139+T139+X139+AB139+AF139+AJ139+AN139+AR139+AV139+AZ139+BD139+BH139+BL139+BP139+BT139+BX139+CB139+CF139+CJ139+CN139+CR139+CV139+CZ139+DD139+DH139+DL139+DP139+DT139+DX139+EB139+EF139+EJ139+EN139+ER139+EV139+EZ139+FD139+FH139+FL139+FP139+FT139+FX139+GB139+GF139+GJ139+GN139+GR139+GV139+GZ139+HD139+HH139+HL139+HP139+HT139+HX139+IB139+IF139+IJ139+IN139+IR139+IV139+IZ139+JD139+JH139+JL139+JP139</f>
        <v>0</v>
      </c>
      <c r="C139" s="77">
        <f t="shared" ref="C139:C202" si="406">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f>
        <v>269.60000000000002</v>
      </c>
      <c r="D139" s="77">
        <f t="shared" ref="D139:D202" si="407">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f>
        <v>269.60000000000002</v>
      </c>
      <c r="E139" s="77">
        <f t="shared" ref="E139:E202" si="408">JM139+JQ139</f>
        <v>0</v>
      </c>
      <c r="F139" s="77">
        <f t="shared" ref="F139:F202" si="409">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IP139+IT139+IX139+JB139+JF139+JJ139+JN139+JR139</f>
        <v>41.906210000000002</v>
      </c>
      <c r="G139" s="73">
        <f t="shared" si="404"/>
        <v>15.54384643916914</v>
      </c>
      <c r="H139" s="77"/>
      <c r="I139" s="77"/>
      <c r="J139" s="77"/>
      <c r="K139" s="73"/>
      <c r="L139" s="89"/>
      <c r="M139" s="89"/>
      <c r="N139" s="89"/>
      <c r="O139" s="89"/>
      <c r="P139" s="89"/>
      <c r="Q139" s="89"/>
      <c r="R139" s="89"/>
      <c r="S139" s="74"/>
      <c r="T139" s="86"/>
      <c r="U139" s="86"/>
      <c r="V139" s="86"/>
      <c r="W139" s="74"/>
      <c r="X139" s="86"/>
      <c r="Y139" s="86"/>
      <c r="Z139" s="86"/>
      <c r="AA139" s="74"/>
      <c r="AB139" s="86"/>
      <c r="AC139" s="86"/>
      <c r="AD139" s="86"/>
      <c r="AE139" s="74"/>
      <c r="AF139" s="86"/>
      <c r="AG139" s="86"/>
      <c r="AH139" s="86"/>
      <c r="AI139" s="74"/>
      <c r="AJ139" s="86"/>
      <c r="AK139" s="86"/>
      <c r="AL139" s="86"/>
      <c r="AM139" s="74"/>
      <c r="AN139" s="89"/>
      <c r="AO139" s="89"/>
      <c r="AP139" s="89"/>
      <c r="AQ139" s="89"/>
      <c r="AR139" s="86"/>
      <c r="AS139" s="86"/>
      <c r="AT139" s="86"/>
      <c r="AU139" s="74"/>
      <c r="AV139" s="86"/>
      <c r="AW139" s="86"/>
      <c r="AX139" s="86"/>
      <c r="AY139" s="74"/>
      <c r="AZ139" s="86"/>
      <c r="BA139" s="86"/>
      <c r="BB139" s="86"/>
      <c r="BC139" s="74"/>
      <c r="BD139" s="86"/>
      <c r="BE139" s="86"/>
      <c r="BF139" s="86"/>
      <c r="BG139" s="74"/>
      <c r="BH139" s="74"/>
      <c r="BI139" s="341"/>
      <c r="BJ139" s="86"/>
      <c r="BK139" s="74"/>
      <c r="BL139" s="74"/>
      <c r="BM139" s="341"/>
      <c r="BN139" s="86"/>
      <c r="BO139" s="74"/>
      <c r="BP139" s="74"/>
      <c r="BQ139" s="341"/>
      <c r="BR139" s="86"/>
      <c r="BS139" s="74"/>
      <c r="BT139" s="74"/>
      <c r="BU139" s="341"/>
      <c r="BV139" s="86"/>
      <c r="BW139" s="74"/>
      <c r="BX139" s="341"/>
      <c r="BY139" s="341"/>
      <c r="BZ139" s="341"/>
      <c r="CA139" s="74"/>
      <c r="CB139" s="74"/>
      <c r="CC139" s="341"/>
      <c r="CD139" s="341"/>
      <c r="CE139" s="74"/>
      <c r="CF139" s="341"/>
      <c r="CG139" s="341"/>
      <c r="CH139" s="341"/>
      <c r="CI139" s="74"/>
      <c r="CJ139" s="341"/>
      <c r="CK139" s="341"/>
      <c r="CL139" s="341"/>
      <c r="CM139" s="74"/>
      <c r="CN139" s="341"/>
      <c r="CO139" s="341"/>
      <c r="CP139" s="341"/>
      <c r="CQ139" s="74"/>
      <c r="CR139" s="74"/>
      <c r="CS139" s="341"/>
      <c r="CT139" s="86"/>
      <c r="CU139" s="74"/>
      <c r="CV139" s="74"/>
      <c r="CW139" s="341"/>
      <c r="CX139" s="86"/>
      <c r="CY139" s="74"/>
      <c r="CZ139" s="341"/>
      <c r="DA139" s="341"/>
      <c r="DB139" s="341"/>
      <c r="DC139" s="74"/>
      <c r="DD139" s="341"/>
      <c r="DE139" s="341"/>
      <c r="DF139" s="341"/>
      <c r="DG139" s="74"/>
      <c r="DH139" s="341"/>
      <c r="DI139" s="341"/>
      <c r="DJ139" s="341"/>
      <c r="DK139" s="74"/>
      <c r="DL139" s="341"/>
      <c r="DM139" s="341"/>
      <c r="DN139" s="341"/>
      <c r="DO139" s="74"/>
      <c r="DP139" s="341"/>
      <c r="DQ139" s="341"/>
      <c r="DR139" s="341"/>
      <c r="DS139" s="74"/>
      <c r="DT139" s="341"/>
      <c r="DU139" s="341"/>
      <c r="DV139" s="341"/>
      <c r="DW139" s="74"/>
      <c r="DX139" s="341"/>
      <c r="DY139" s="341"/>
      <c r="DZ139" s="341"/>
      <c r="EA139" s="74"/>
      <c r="EB139" s="341"/>
      <c r="EC139" s="341"/>
      <c r="ED139" s="341"/>
      <c r="EE139" s="74"/>
      <c r="EF139" s="341"/>
      <c r="EG139" s="341"/>
      <c r="EH139" s="341"/>
      <c r="EI139" s="74"/>
      <c r="EJ139" s="341"/>
      <c r="EK139" s="341"/>
      <c r="EL139" s="341"/>
      <c r="EM139" s="74"/>
      <c r="EN139" s="341"/>
      <c r="EO139" s="341"/>
      <c r="EP139" s="341"/>
      <c r="EQ139" s="74"/>
      <c r="ER139" s="341"/>
      <c r="ES139" s="341"/>
      <c r="ET139" s="341"/>
      <c r="EU139" s="74"/>
      <c r="EV139" s="341"/>
      <c r="EW139" s="341"/>
      <c r="EX139" s="341"/>
      <c r="EY139" s="74"/>
      <c r="EZ139" s="89"/>
      <c r="FA139" s="89"/>
      <c r="FB139" s="89"/>
      <c r="FC139" s="89"/>
      <c r="FD139" s="89"/>
      <c r="FE139" s="89"/>
      <c r="FF139" s="89"/>
      <c r="FG139" s="89"/>
      <c r="FH139" s="89"/>
      <c r="FI139" s="89"/>
      <c r="FJ139" s="89"/>
      <c r="FK139" s="89"/>
      <c r="FL139" s="89"/>
      <c r="FM139" s="89"/>
      <c r="FN139" s="89"/>
      <c r="FO139" s="89"/>
      <c r="FP139" s="89"/>
      <c r="FQ139" s="89"/>
      <c r="FR139" s="89"/>
      <c r="FS139" s="89"/>
      <c r="FT139" s="89"/>
      <c r="FU139" s="89"/>
      <c r="FV139" s="89"/>
      <c r="FW139" s="89"/>
      <c r="FX139" s="89"/>
      <c r="FY139" s="89"/>
      <c r="FZ139" s="89"/>
      <c r="GA139" s="89"/>
      <c r="GB139" s="89"/>
      <c r="GC139" s="89"/>
      <c r="GD139" s="89"/>
      <c r="GE139" s="89"/>
      <c r="GF139" s="89"/>
      <c r="GG139" s="89"/>
      <c r="GH139" s="89"/>
      <c r="GI139" s="89"/>
      <c r="GJ139" s="89"/>
      <c r="GK139" s="89"/>
      <c r="GL139" s="89"/>
      <c r="GM139" s="89"/>
      <c r="GN139" s="89"/>
      <c r="GO139" s="89"/>
      <c r="GP139" s="89"/>
      <c r="GQ139" s="89"/>
      <c r="GR139" s="89"/>
      <c r="GS139" s="89"/>
      <c r="GT139" s="89"/>
      <c r="GU139" s="89"/>
      <c r="GV139" s="89"/>
      <c r="GW139" s="89"/>
      <c r="GX139" s="89"/>
      <c r="GY139" s="89"/>
      <c r="GZ139" s="89"/>
      <c r="HA139" s="89"/>
      <c r="HB139" s="89"/>
      <c r="HC139" s="89"/>
      <c r="HD139" s="89"/>
      <c r="HE139" s="89"/>
      <c r="HF139" s="89"/>
      <c r="HG139" s="89"/>
      <c r="HH139" s="73"/>
      <c r="HI139" s="73"/>
      <c r="HJ139" s="89"/>
      <c r="HK139" s="89"/>
      <c r="HL139" s="86"/>
      <c r="HM139" s="86"/>
      <c r="HN139" s="86"/>
      <c r="HO139" s="74"/>
      <c r="HP139" s="341"/>
      <c r="HQ139" s="341"/>
      <c r="HR139" s="341"/>
      <c r="HS139" s="74"/>
      <c r="HT139" s="89"/>
      <c r="HU139" s="89"/>
      <c r="HV139" s="89"/>
      <c r="HW139" s="89"/>
      <c r="HX139" s="86"/>
      <c r="HY139" s="86">
        <v>269.60000000000002</v>
      </c>
      <c r="HZ139" s="78">
        <v>41.906210000000002</v>
      </c>
      <c r="IA139" s="77">
        <f t="shared" si="308"/>
        <v>15.54384643916914</v>
      </c>
      <c r="IB139" s="89"/>
      <c r="IC139" s="89"/>
      <c r="ID139" s="345"/>
      <c r="IE139" s="77"/>
      <c r="IF139" s="89"/>
      <c r="IG139" s="89"/>
      <c r="IH139" s="345"/>
      <c r="II139" s="77"/>
      <c r="IJ139" s="89"/>
      <c r="IK139" s="89"/>
      <c r="IL139" s="345"/>
      <c r="IM139" s="77"/>
      <c r="IN139" s="89"/>
      <c r="IO139" s="89"/>
      <c r="IP139" s="345"/>
      <c r="IQ139" s="77"/>
      <c r="IR139" s="89"/>
      <c r="IS139" s="89"/>
      <c r="IT139" s="345"/>
      <c r="IU139" s="77"/>
      <c r="IV139" s="89"/>
      <c r="IW139" s="89"/>
      <c r="IX139" s="345"/>
      <c r="IY139" s="77"/>
      <c r="IZ139" s="89"/>
      <c r="JA139" s="89"/>
      <c r="JB139" s="345"/>
      <c r="JC139" s="77"/>
      <c r="JD139" s="89"/>
      <c r="JE139" s="89"/>
      <c r="JF139" s="345"/>
      <c r="JG139" s="77"/>
      <c r="JH139" s="89"/>
      <c r="JI139" s="89"/>
      <c r="JJ139" s="345"/>
      <c r="JK139" s="77"/>
      <c r="JL139" s="89"/>
      <c r="JM139" s="89"/>
      <c r="JN139" s="345"/>
      <c r="JO139" s="77"/>
      <c r="JP139" s="89"/>
      <c r="JQ139" s="89"/>
      <c r="JR139" s="345"/>
      <c r="JS139" s="77"/>
    </row>
    <row r="140" spans="1:279" ht="15.75" x14ac:dyDescent="0.25">
      <c r="A140" s="115" t="s">
        <v>487</v>
      </c>
      <c r="B140" s="77">
        <f t="shared" si="405"/>
        <v>0</v>
      </c>
      <c r="C140" s="77">
        <f t="shared" si="406"/>
        <v>449.4</v>
      </c>
      <c r="D140" s="77">
        <f t="shared" si="407"/>
        <v>449.4</v>
      </c>
      <c r="E140" s="77">
        <f t="shared" si="408"/>
        <v>0</v>
      </c>
      <c r="F140" s="77">
        <f t="shared" si="409"/>
        <v>69.854070000000007</v>
      </c>
      <c r="G140" s="73">
        <f t="shared" si="404"/>
        <v>15.543851802403207</v>
      </c>
      <c r="H140" s="77"/>
      <c r="I140" s="77"/>
      <c r="J140" s="77"/>
      <c r="K140" s="73"/>
      <c r="L140" s="89"/>
      <c r="M140" s="89"/>
      <c r="N140" s="89"/>
      <c r="O140" s="89"/>
      <c r="P140" s="89"/>
      <c r="Q140" s="89"/>
      <c r="R140" s="89"/>
      <c r="S140" s="74"/>
      <c r="T140" s="86"/>
      <c r="U140" s="86"/>
      <c r="V140" s="86"/>
      <c r="W140" s="74"/>
      <c r="X140" s="86"/>
      <c r="Y140" s="86"/>
      <c r="Z140" s="86"/>
      <c r="AA140" s="74"/>
      <c r="AB140" s="86"/>
      <c r="AC140" s="86"/>
      <c r="AD140" s="86"/>
      <c r="AE140" s="74"/>
      <c r="AF140" s="86"/>
      <c r="AG140" s="86"/>
      <c r="AH140" s="86"/>
      <c r="AI140" s="74"/>
      <c r="AJ140" s="86"/>
      <c r="AK140" s="86"/>
      <c r="AL140" s="86"/>
      <c r="AM140" s="74"/>
      <c r="AN140" s="89"/>
      <c r="AO140" s="89"/>
      <c r="AP140" s="89"/>
      <c r="AQ140" s="89"/>
      <c r="AR140" s="86"/>
      <c r="AS140" s="86"/>
      <c r="AT140" s="86"/>
      <c r="AU140" s="74"/>
      <c r="AV140" s="86"/>
      <c r="AW140" s="86"/>
      <c r="AX140" s="86"/>
      <c r="AY140" s="74"/>
      <c r="AZ140" s="86"/>
      <c r="BA140" s="86"/>
      <c r="BB140" s="86"/>
      <c r="BC140" s="74"/>
      <c r="BD140" s="86"/>
      <c r="BE140" s="86"/>
      <c r="BF140" s="86"/>
      <c r="BG140" s="74"/>
      <c r="BH140" s="74"/>
      <c r="BI140" s="341"/>
      <c r="BJ140" s="86"/>
      <c r="BK140" s="74"/>
      <c r="BL140" s="74"/>
      <c r="BM140" s="341"/>
      <c r="BN140" s="86"/>
      <c r="BO140" s="74"/>
      <c r="BP140" s="74"/>
      <c r="BQ140" s="341"/>
      <c r="BR140" s="86"/>
      <c r="BS140" s="74"/>
      <c r="BT140" s="74"/>
      <c r="BU140" s="341"/>
      <c r="BV140" s="86"/>
      <c r="BW140" s="74"/>
      <c r="BX140" s="341"/>
      <c r="BY140" s="341"/>
      <c r="BZ140" s="341"/>
      <c r="CA140" s="74"/>
      <c r="CB140" s="74"/>
      <c r="CC140" s="341"/>
      <c r="CD140" s="341"/>
      <c r="CE140" s="74"/>
      <c r="CF140" s="341"/>
      <c r="CG140" s="341"/>
      <c r="CH140" s="341"/>
      <c r="CI140" s="74"/>
      <c r="CJ140" s="341"/>
      <c r="CK140" s="341"/>
      <c r="CL140" s="341"/>
      <c r="CM140" s="74"/>
      <c r="CN140" s="341"/>
      <c r="CO140" s="341"/>
      <c r="CP140" s="341"/>
      <c r="CQ140" s="74"/>
      <c r="CR140" s="74"/>
      <c r="CS140" s="341"/>
      <c r="CT140" s="86"/>
      <c r="CU140" s="74"/>
      <c r="CV140" s="74"/>
      <c r="CW140" s="341"/>
      <c r="CX140" s="86"/>
      <c r="CY140" s="74"/>
      <c r="CZ140" s="341"/>
      <c r="DA140" s="341"/>
      <c r="DB140" s="341"/>
      <c r="DC140" s="74"/>
      <c r="DD140" s="341"/>
      <c r="DE140" s="341"/>
      <c r="DF140" s="341"/>
      <c r="DG140" s="74"/>
      <c r="DH140" s="341"/>
      <c r="DI140" s="341"/>
      <c r="DJ140" s="341"/>
      <c r="DK140" s="74"/>
      <c r="DL140" s="341"/>
      <c r="DM140" s="341"/>
      <c r="DN140" s="341"/>
      <c r="DO140" s="74"/>
      <c r="DP140" s="341"/>
      <c r="DQ140" s="341"/>
      <c r="DR140" s="341"/>
      <c r="DS140" s="74"/>
      <c r="DT140" s="341"/>
      <c r="DU140" s="341"/>
      <c r="DV140" s="341"/>
      <c r="DW140" s="74"/>
      <c r="DX140" s="341"/>
      <c r="DY140" s="341"/>
      <c r="DZ140" s="341"/>
      <c r="EA140" s="74"/>
      <c r="EB140" s="341"/>
      <c r="EC140" s="341"/>
      <c r="ED140" s="341"/>
      <c r="EE140" s="74"/>
      <c r="EF140" s="341"/>
      <c r="EG140" s="341"/>
      <c r="EH140" s="341"/>
      <c r="EI140" s="74"/>
      <c r="EJ140" s="341"/>
      <c r="EK140" s="341"/>
      <c r="EL140" s="341"/>
      <c r="EM140" s="74"/>
      <c r="EN140" s="341"/>
      <c r="EO140" s="341"/>
      <c r="EP140" s="341"/>
      <c r="EQ140" s="74"/>
      <c r="ER140" s="341"/>
      <c r="ES140" s="341"/>
      <c r="ET140" s="341"/>
      <c r="EU140" s="74"/>
      <c r="EV140" s="341"/>
      <c r="EW140" s="341"/>
      <c r="EX140" s="341"/>
      <c r="EY140" s="74"/>
      <c r="EZ140" s="89"/>
      <c r="FA140" s="89"/>
      <c r="FB140" s="89"/>
      <c r="FC140" s="89"/>
      <c r="FD140" s="89"/>
      <c r="FE140" s="89"/>
      <c r="FF140" s="89"/>
      <c r="FG140" s="89"/>
      <c r="FH140" s="89"/>
      <c r="FI140" s="89"/>
      <c r="FJ140" s="89"/>
      <c r="FK140" s="89"/>
      <c r="FL140" s="89"/>
      <c r="FM140" s="89"/>
      <c r="FN140" s="89"/>
      <c r="FO140" s="89"/>
      <c r="FP140" s="89"/>
      <c r="FQ140" s="89"/>
      <c r="FR140" s="89"/>
      <c r="FS140" s="89"/>
      <c r="FT140" s="89"/>
      <c r="FU140" s="89"/>
      <c r="FV140" s="89"/>
      <c r="FW140" s="89"/>
      <c r="FX140" s="89"/>
      <c r="FY140" s="89"/>
      <c r="FZ140" s="89"/>
      <c r="GA140" s="89"/>
      <c r="GB140" s="89"/>
      <c r="GC140" s="89"/>
      <c r="GD140" s="89"/>
      <c r="GE140" s="89"/>
      <c r="GF140" s="89"/>
      <c r="GG140" s="89"/>
      <c r="GH140" s="89"/>
      <c r="GI140" s="89"/>
      <c r="GJ140" s="89"/>
      <c r="GK140" s="89"/>
      <c r="GL140" s="89"/>
      <c r="GM140" s="89"/>
      <c r="GN140" s="89"/>
      <c r="GO140" s="89"/>
      <c r="GP140" s="89"/>
      <c r="GQ140" s="89"/>
      <c r="GR140" s="89"/>
      <c r="GS140" s="89"/>
      <c r="GT140" s="89"/>
      <c r="GU140" s="89"/>
      <c r="GV140" s="89"/>
      <c r="GW140" s="89"/>
      <c r="GX140" s="89"/>
      <c r="GY140" s="89"/>
      <c r="GZ140" s="89"/>
      <c r="HA140" s="89"/>
      <c r="HB140" s="89"/>
      <c r="HC140" s="89"/>
      <c r="HD140" s="89"/>
      <c r="HE140" s="89"/>
      <c r="HF140" s="89"/>
      <c r="HG140" s="89"/>
      <c r="HH140" s="73"/>
      <c r="HI140" s="73"/>
      <c r="HJ140" s="89"/>
      <c r="HK140" s="89"/>
      <c r="HL140" s="86"/>
      <c r="HM140" s="86"/>
      <c r="HN140" s="86"/>
      <c r="HO140" s="74"/>
      <c r="HP140" s="341"/>
      <c r="HQ140" s="341"/>
      <c r="HR140" s="341"/>
      <c r="HS140" s="74"/>
      <c r="HT140" s="89"/>
      <c r="HU140" s="89"/>
      <c r="HV140" s="89"/>
      <c r="HW140" s="89"/>
      <c r="HX140" s="86"/>
      <c r="HY140" s="86">
        <v>449.4</v>
      </c>
      <c r="HZ140" s="78">
        <v>69.854070000000007</v>
      </c>
      <c r="IA140" s="77">
        <f t="shared" si="308"/>
        <v>15.543851802403207</v>
      </c>
      <c r="IB140" s="89"/>
      <c r="IC140" s="89"/>
      <c r="ID140" s="345"/>
      <c r="IE140" s="77"/>
      <c r="IF140" s="89"/>
      <c r="IG140" s="89"/>
      <c r="IH140" s="345"/>
      <c r="II140" s="77"/>
      <c r="IJ140" s="89"/>
      <c r="IK140" s="89"/>
      <c r="IL140" s="345"/>
      <c r="IM140" s="77"/>
      <c r="IN140" s="89"/>
      <c r="IO140" s="89"/>
      <c r="IP140" s="345"/>
      <c r="IQ140" s="77"/>
      <c r="IR140" s="89"/>
      <c r="IS140" s="89"/>
      <c r="IT140" s="345"/>
      <c r="IU140" s="77"/>
      <c r="IV140" s="89"/>
      <c r="IW140" s="89"/>
      <c r="IX140" s="345"/>
      <c r="IY140" s="77"/>
      <c r="IZ140" s="89"/>
      <c r="JA140" s="89"/>
      <c r="JB140" s="345"/>
      <c r="JC140" s="77"/>
      <c r="JD140" s="89"/>
      <c r="JE140" s="89"/>
      <c r="JF140" s="345"/>
      <c r="JG140" s="77"/>
      <c r="JH140" s="89"/>
      <c r="JI140" s="89"/>
      <c r="JJ140" s="345"/>
      <c r="JK140" s="77"/>
      <c r="JL140" s="89"/>
      <c r="JM140" s="89"/>
      <c r="JN140" s="345"/>
      <c r="JO140" s="77"/>
      <c r="JP140" s="89"/>
      <c r="JQ140" s="89"/>
      <c r="JR140" s="345"/>
      <c r="JS140" s="77"/>
    </row>
    <row r="141" spans="1:279" ht="15.75" x14ac:dyDescent="0.25">
      <c r="A141" s="115" t="s">
        <v>373</v>
      </c>
      <c r="B141" s="77">
        <f t="shared" si="405"/>
        <v>0</v>
      </c>
      <c r="C141" s="77">
        <f t="shared" si="406"/>
        <v>430.9</v>
      </c>
      <c r="D141" s="77">
        <f t="shared" si="407"/>
        <v>430.9</v>
      </c>
      <c r="E141" s="77">
        <f t="shared" si="408"/>
        <v>0</v>
      </c>
      <c r="F141" s="77">
        <f t="shared" si="409"/>
        <v>83.636390000000006</v>
      </c>
      <c r="G141" s="73">
        <f t="shared" si="404"/>
        <v>19.409698305871434</v>
      </c>
      <c r="H141" s="77"/>
      <c r="I141" s="77"/>
      <c r="J141" s="77"/>
      <c r="K141" s="73"/>
      <c r="L141" s="89"/>
      <c r="M141" s="89"/>
      <c r="N141" s="89"/>
      <c r="O141" s="89"/>
      <c r="P141" s="89"/>
      <c r="Q141" s="89"/>
      <c r="R141" s="89"/>
      <c r="S141" s="74"/>
      <c r="T141" s="86"/>
      <c r="U141" s="86"/>
      <c r="V141" s="86"/>
      <c r="W141" s="74"/>
      <c r="X141" s="86"/>
      <c r="Y141" s="86"/>
      <c r="Z141" s="86"/>
      <c r="AA141" s="74"/>
      <c r="AB141" s="86"/>
      <c r="AC141" s="86"/>
      <c r="AD141" s="86"/>
      <c r="AE141" s="74"/>
      <c r="AF141" s="86"/>
      <c r="AG141" s="86"/>
      <c r="AH141" s="86"/>
      <c r="AI141" s="74"/>
      <c r="AJ141" s="86"/>
      <c r="AK141" s="86"/>
      <c r="AL141" s="86"/>
      <c r="AM141" s="74"/>
      <c r="AN141" s="89"/>
      <c r="AO141" s="89"/>
      <c r="AP141" s="89"/>
      <c r="AQ141" s="89"/>
      <c r="AR141" s="86"/>
      <c r="AS141" s="86"/>
      <c r="AT141" s="86"/>
      <c r="AU141" s="74"/>
      <c r="AV141" s="86"/>
      <c r="AW141" s="86"/>
      <c r="AX141" s="86"/>
      <c r="AY141" s="74"/>
      <c r="AZ141" s="86"/>
      <c r="BA141" s="86"/>
      <c r="BB141" s="86"/>
      <c r="BC141" s="74"/>
      <c r="BD141" s="86"/>
      <c r="BE141" s="86"/>
      <c r="BF141" s="86"/>
      <c r="BG141" s="74"/>
      <c r="BH141" s="74"/>
      <c r="BI141" s="341"/>
      <c r="BJ141" s="86"/>
      <c r="BK141" s="74"/>
      <c r="BL141" s="74"/>
      <c r="BM141" s="341"/>
      <c r="BN141" s="86"/>
      <c r="BO141" s="74"/>
      <c r="BP141" s="74"/>
      <c r="BQ141" s="341"/>
      <c r="BR141" s="86"/>
      <c r="BS141" s="74"/>
      <c r="BT141" s="74"/>
      <c r="BU141" s="341"/>
      <c r="BV141" s="86"/>
      <c r="BW141" s="74"/>
      <c r="BX141" s="341"/>
      <c r="BY141" s="341"/>
      <c r="BZ141" s="341"/>
      <c r="CA141" s="74"/>
      <c r="CB141" s="74"/>
      <c r="CC141" s="341"/>
      <c r="CD141" s="341"/>
      <c r="CE141" s="74"/>
      <c r="CF141" s="341"/>
      <c r="CG141" s="341"/>
      <c r="CH141" s="341"/>
      <c r="CI141" s="74"/>
      <c r="CJ141" s="341"/>
      <c r="CK141" s="341"/>
      <c r="CL141" s="341"/>
      <c r="CM141" s="74"/>
      <c r="CN141" s="341"/>
      <c r="CO141" s="341"/>
      <c r="CP141" s="341"/>
      <c r="CQ141" s="74"/>
      <c r="CR141" s="74"/>
      <c r="CS141" s="341"/>
      <c r="CT141" s="86"/>
      <c r="CU141" s="74"/>
      <c r="CV141" s="74"/>
      <c r="CW141" s="341"/>
      <c r="CX141" s="86"/>
      <c r="CY141" s="74"/>
      <c r="CZ141" s="341"/>
      <c r="DA141" s="341"/>
      <c r="DB141" s="341"/>
      <c r="DC141" s="74"/>
      <c r="DD141" s="341"/>
      <c r="DE141" s="341"/>
      <c r="DF141" s="341"/>
      <c r="DG141" s="74"/>
      <c r="DH141" s="341"/>
      <c r="DI141" s="341"/>
      <c r="DJ141" s="341"/>
      <c r="DK141" s="74"/>
      <c r="DL141" s="341"/>
      <c r="DM141" s="341"/>
      <c r="DN141" s="341"/>
      <c r="DO141" s="74"/>
      <c r="DP141" s="341"/>
      <c r="DQ141" s="341"/>
      <c r="DR141" s="341"/>
      <c r="DS141" s="74"/>
      <c r="DT141" s="341"/>
      <c r="DU141" s="341"/>
      <c r="DV141" s="341"/>
      <c r="DW141" s="74"/>
      <c r="DX141" s="341"/>
      <c r="DY141" s="341"/>
      <c r="DZ141" s="341"/>
      <c r="EA141" s="74"/>
      <c r="EB141" s="341"/>
      <c r="EC141" s="341"/>
      <c r="ED141" s="341"/>
      <c r="EE141" s="74"/>
      <c r="EF141" s="341"/>
      <c r="EG141" s="341"/>
      <c r="EH141" s="341"/>
      <c r="EI141" s="74"/>
      <c r="EJ141" s="341"/>
      <c r="EK141" s="341"/>
      <c r="EL141" s="341"/>
      <c r="EM141" s="74"/>
      <c r="EN141" s="341"/>
      <c r="EO141" s="341"/>
      <c r="EP141" s="341"/>
      <c r="EQ141" s="74"/>
      <c r="ER141" s="341"/>
      <c r="ES141" s="341"/>
      <c r="ET141" s="341"/>
      <c r="EU141" s="74"/>
      <c r="EV141" s="341"/>
      <c r="EW141" s="341"/>
      <c r="EX141" s="341"/>
      <c r="EY141" s="74"/>
      <c r="EZ141" s="89"/>
      <c r="FA141" s="89"/>
      <c r="FB141" s="89"/>
      <c r="FC141" s="89"/>
      <c r="FD141" s="89"/>
      <c r="FE141" s="89"/>
      <c r="FF141" s="89"/>
      <c r="FG141" s="89"/>
      <c r="FH141" s="89"/>
      <c r="FI141" s="89"/>
      <c r="FJ141" s="89"/>
      <c r="FK141" s="89"/>
      <c r="FL141" s="89"/>
      <c r="FM141" s="89"/>
      <c r="FN141" s="89"/>
      <c r="FO141" s="89"/>
      <c r="FP141" s="89"/>
      <c r="FQ141" s="89"/>
      <c r="FR141" s="89"/>
      <c r="FS141" s="89"/>
      <c r="FT141" s="89"/>
      <c r="FU141" s="89"/>
      <c r="FV141" s="89"/>
      <c r="FW141" s="89"/>
      <c r="FX141" s="89"/>
      <c r="FY141" s="89"/>
      <c r="FZ141" s="89"/>
      <c r="GA141" s="89"/>
      <c r="GB141" s="89"/>
      <c r="GC141" s="89"/>
      <c r="GD141" s="89"/>
      <c r="GE141" s="89"/>
      <c r="GF141" s="89"/>
      <c r="GG141" s="89"/>
      <c r="GH141" s="89"/>
      <c r="GI141" s="89"/>
      <c r="GJ141" s="89"/>
      <c r="GK141" s="89"/>
      <c r="GL141" s="89"/>
      <c r="GM141" s="89"/>
      <c r="GN141" s="89"/>
      <c r="GO141" s="89"/>
      <c r="GP141" s="89"/>
      <c r="GQ141" s="89"/>
      <c r="GR141" s="89"/>
      <c r="GS141" s="89"/>
      <c r="GT141" s="89"/>
      <c r="GU141" s="89"/>
      <c r="GV141" s="89"/>
      <c r="GW141" s="89"/>
      <c r="GX141" s="89"/>
      <c r="GY141" s="89"/>
      <c r="GZ141" s="89"/>
      <c r="HA141" s="89"/>
      <c r="HB141" s="89"/>
      <c r="HC141" s="89"/>
      <c r="HD141" s="89"/>
      <c r="HE141" s="89"/>
      <c r="HF141" s="89"/>
      <c r="HG141" s="89"/>
      <c r="HH141" s="73"/>
      <c r="HI141" s="73"/>
      <c r="HJ141" s="89"/>
      <c r="HK141" s="89"/>
      <c r="HL141" s="86"/>
      <c r="HM141" s="86"/>
      <c r="HN141" s="86"/>
      <c r="HO141" s="74"/>
      <c r="HP141" s="341"/>
      <c r="HQ141" s="341"/>
      <c r="HR141" s="341"/>
      <c r="HS141" s="74"/>
      <c r="HT141" s="89"/>
      <c r="HU141" s="89"/>
      <c r="HV141" s="89"/>
      <c r="HW141" s="89"/>
      <c r="HX141" s="86"/>
      <c r="HY141" s="86">
        <v>430.9</v>
      </c>
      <c r="HZ141" s="78">
        <v>83.636390000000006</v>
      </c>
      <c r="IA141" s="77">
        <f t="shared" si="308"/>
        <v>19.409698305871434</v>
      </c>
      <c r="IB141" s="89"/>
      <c r="IC141" s="89"/>
      <c r="ID141" s="345"/>
      <c r="IE141" s="77"/>
      <c r="IF141" s="89"/>
      <c r="IG141" s="89"/>
      <c r="IH141" s="345"/>
      <c r="II141" s="77"/>
      <c r="IJ141" s="89"/>
      <c r="IK141" s="89"/>
      <c r="IL141" s="345"/>
      <c r="IM141" s="77"/>
      <c r="IN141" s="89"/>
      <c r="IO141" s="89"/>
      <c r="IP141" s="345"/>
      <c r="IQ141" s="77"/>
      <c r="IR141" s="89"/>
      <c r="IS141" s="89"/>
      <c r="IT141" s="345"/>
      <c r="IU141" s="77"/>
      <c r="IV141" s="89"/>
      <c r="IW141" s="89"/>
      <c r="IX141" s="345"/>
      <c r="IY141" s="77"/>
      <c r="IZ141" s="89"/>
      <c r="JA141" s="89"/>
      <c r="JB141" s="345"/>
      <c r="JC141" s="77"/>
      <c r="JD141" s="89"/>
      <c r="JE141" s="89"/>
      <c r="JF141" s="345"/>
      <c r="JG141" s="77"/>
      <c r="JH141" s="89"/>
      <c r="JI141" s="89"/>
      <c r="JJ141" s="345"/>
      <c r="JK141" s="77"/>
      <c r="JL141" s="89"/>
      <c r="JM141" s="89"/>
      <c r="JN141" s="345"/>
      <c r="JO141" s="77"/>
      <c r="JP141" s="89"/>
      <c r="JQ141" s="89"/>
      <c r="JR141" s="345"/>
      <c r="JS141" s="77"/>
    </row>
    <row r="142" spans="1:279" ht="15.75" x14ac:dyDescent="0.25">
      <c r="A142" s="115" t="s">
        <v>178</v>
      </c>
      <c r="B142" s="77">
        <f t="shared" si="405"/>
        <v>0</v>
      </c>
      <c r="C142" s="77">
        <f t="shared" si="406"/>
        <v>666.7</v>
      </c>
      <c r="D142" s="77">
        <f t="shared" si="407"/>
        <v>666.7</v>
      </c>
      <c r="E142" s="77">
        <f t="shared" si="408"/>
        <v>0</v>
      </c>
      <c r="F142" s="77">
        <f t="shared" si="409"/>
        <v>161.38818000000001</v>
      </c>
      <c r="G142" s="73">
        <f t="shared" si="404"/>
        <v>24.207016649167539</v>
      </c>
      <c r="H142" s="77"/>
      <c r="I142" s="77"/>
      <c r="J142" s="77"/>
      <c r="K142" s="73"/>
      <c r="L142" s="89"/>
      <c r="M142" s="89"/>
      <c r="N142" s="89"/>
      <c r="O142" s="89"/>
      <c r="P142" s="89"/>
      <c r="Q142" s="89"/>
      <c r="R142" s="89"/>
      <c r="S142" s="74"/>
      <c r="T142" s="86"/>
      <c r="U142" s="86"/>
      <c r="V142" s="86"/>
      <c r="W142" s="74"/>
      <c r="X142" s="86"/>
      <c r="Y142" s="86"/>
      <c r="Z142" s="86"/>
      <c r="AA142" s="74"/>
      <c r="AB142" s="86"/>
      <c r="AC142" s="86"/>
      <c r="AD142" s="86"/>
      <c r="AE142" s="74"/>
      <c r="AF142" s="86"/>
      <c r="AG142" s="86"/>
      <c r="AH142" s="86"/>
      <c r="AI142" s="74"/>
      <c r="AJ142" s="86"/>
      <c r="AK142" s="86"/>
      <c r="AL142" s="86"/>
      <c r="AM142" s="74"/>
      <c r="AN142" s="89"/>
      <c r="AO142" s="89"/>
      <c r="AP142" s="89"/>
      <c r="AQ142" s="89"/>
      <c r="AR142" s="86"/>
      <c r="AS142" s="86"/>
      <c r="AT142" s="86"/>
      <c r="AU142" s="74"/>
      <c r="AV142" s="86"/>
      <c r="AW142" s="86"/>
      <c r="AX142" s="86"/>
      <c r="AY142" s="74"/>
      <c r="AZ142" s="86"/>
      <c r="BA142" s="86"/>
      <c r="BB142" s="86"/>
      <c r="BC142" s="74"/>
      <c r="BD142" s="86"/>
      <c r="BE142" s="86"/>
      <c r="BF142" s="86"/>
      <c r="BG142" s="74"/>
      <c r="BH142" s="74"/>
      <c r="BI142" s="341"/>
      <c r="BJ142" s="86"/>
      <c r="BK142" s="74"/>
      <c r="BL142" s="74"/>
      <c r="BM142" s="341"/>
      <c r="BN142" s="86"/>
      <c r="BO142" s="74"/>
      <c r="BP142" s="74"/>
      <c r="BQ142" s="341"/>
      <c r="BR142" s="341"/>
      <c r="BS142" s="74"/>
      <c r="BT142" s="74"/>
      <c r="BU142" s="341"/>
      <c r="BV142" s="341"/>
      <c r="BW142" s="74"/>
      <c r="BX142" s="341"/>
      <c r="BY142" s="341"/>
      <c r="BZ142" s="341"/>
      <c r="CA142" s="74"/>
      <c r="CB142" s="74"/>
      <c r="CC142" s="341"/>
      <c r="CD142" s="341"/>
      <c r="CE142" s="74"/>
      <c r="CF142" s="341"/>
      <c r="CG142" s="341"/>
      <c r="CH142" s="341"/>
      <c r="CI142" s="74"/>
      <c r="CJ142" s="341"/>
      <c r="CK142" s="341"/>
      <c r="CL142" s="341"/>
      <c r="CM142" s="74"/>
      <c r="CN142" s="341"/>
      <c r="CO142" s="341"/>
      <c r="CP142" s="341"/>
      <c r="CQ142" s="74"/>
      <c r="CR142" s="74"/>
      <c r="CS142" s="341"/>
      <c r="CT142" s="86"/>
      <c r="CU142" s="74"/>
      <c r="CV142" s="74"/>
      <c r="CW142" s="341"/>
      <c r="CX142" s="86"/>
      <c r="CY142" s="74"/>
      <c r="CZ142" s="341"/>
      <c r="DA142" s="341"/>
      <c r="DB142" s="341"/>
      <c r="DC142" s="74"/>
      <c r="DD142" s="341"/>
      <c r="DE142" s="341"/>
      <c r="DF142" s="341"/>
      <c r="DG142" s="74"/>
      <c r="DH142" s="341"/>
      <c r="DI142" s="341"/>
      <c r="DJ142" s="341"/>
      <c r="DK142" s="74"/>
      <c r="DL142" s="341"/>
      <c r="DM142" s="341"/>
      <c r="DN142" s="341"/>
      <c r="DO142" s="74"/>
      <c r="DP142" s="341"/>
      <c r="DQ142" s="341"/>
      <c r="DR142" s="341"/>
      <c r="DS142" s="74"/>
      <c r="DT142" s="341"/>
      <c r="DU142" s="341"/>
      <c r="DV142" s="341"/>
      <c r="DW142" s="74"/>
      <c r="DX142" s="341"/>
      <c r="DY142" s="341"/>
      <c r="DZ142" s="341"/>
      <c r="EA142" s="74"/>
      <c r="EB142" s="341"/>
      <c r="EC142" s="341"/>
      <c r="ED142" s="341"/>
      <c r="EE142" s="74"/>
      <c r="EF142" s="341"/>
      <c r="EG142" s="341"/>
      <c r="EH142" s="341"/>
      <c r="EI142" s="74"/>
      <c r="EJ142" s="341"/>
      <c r="EK142" s="341"/>
      <c r="EL142" s="341"/>
      <c r="EM142" s="74"/>
      <c r="EN142" s="341"/>
      <c r="EO142" s="341"/>
      <c r="EP142" s="341"/>
      <c r="EQ142" s="74"/>
      <c r="ER142" s="341"/>
      <c r="ES142" s="341"/>
      <c r="ET142" s="341"/>
      <c r="EU142" s="74"/>
      <c r="EV142" s="341"/>
      <c r="EW142" s="341"/>
      <c r="EX142" s="341"/>
      <c r="EY142" s="74"/>
      <c r="EZ142" s="89"/>
      <c r="FA142" s="89"/>
      <c r="FB142" s="89"/>
      <c r="FC142" s="89"/>
      <c r="FD142" s="89"/>
      <c r="FE142" s="89"/>
      <c r="FF142" s="89"/>
      <c r="FG142" s="89"/>
      <c r="FH142" s="89"/>
      <c r="FI142" s="89"/>
      <c r="FJ142" s="89"/>
      <c r="FK142" s="89"/>
      <c r="FL142" s="89"/>
      <c r="FM142" s="89"/>
      <c r="FN142" s="89"/>
      <c r="FO142" s="89"/>
      <c r="FP142" s="89"/>
      <c r="FQ142" s="89"/>
      <c r="FR142" s="89"/>
      <c r="FS142" s="89"/>
      <c r="FT142" s="89"/>
      <c r="FU142" s="89"/>
      <c r="FV142" s="89"/>
      <c r="FW142" s="89"/>
      <c r="FX142" s="89"/>
      <c r="FY142" s="89"/>
      <c r="FZ142" s="89"/>
      <c r="GA142" s="89"/>
      <c r="GB142" s="89"/>
      <c r="GC142" s="89"/>
      <c r="GD142" s="89"/>
      <c r="GE142" s="89"/>
      <c r="GF142" s="89"/>
      <c r="GG142" s="89"/>
      <c r="GH142" s="89"/>
      <c r="GI142" s="89"/>
      <c r="GJ142" s="89"/>
      <c r="GK142" s="89"/>
      <c r="GL142" s="89"/>
      <c r="GM142" s="89"/>
      <c r="GN142" s="89"/>
      <c r="GO142" s="89"/>
      <c r="GP142" s="89"/>
      <c r="GQ142" s="89"/>
      <c r="GR142" s="89"/>
      <c r="GS142" s="89"/>
      <c r="GT142" s="89"/>
      <c r="GU142" s="89"/>
      <c r="GV142" s="89"/>
      <c r="GW142" s="89"/>
      <c r="GX142" s="89"/>
      <c r="GY142" s="89"/>
      <c r="GZ142" s="89"/>
      <c r="HA142" s="89"/>
      <c r="HB142" s="89"/>
      <c r="HC142" s="89"/>
      <c r="HD142" s="89"/>
      <c r="HE142" s="89"/>
      <c r="HF142" s="89"/>
      <c r="HG142" s="89"/>
      <c r="HH142" s="89"/>
      <c r="HI142" s="89"/>
      <c r="HJ142" s="89"/>
      <c r="HK142" s="89"/>
      <c r="HL142" s="86"/>
      <c r="HM142" s="86"/>
      <c r="HN142" s="86"/>
      <c r="HO142" s="74"/>
      <c r="HP142" s="341"/>
      <c r="HQ142" s="341"/>
      <c r="HR142" s="341"/>
      <c r="HS142" s="74"/>
      <c r="HT142" s="89"/>
      <c r="HU142" s="89"/>
      <c r="HV142" s="89"/>
      <c r="HW142" s="89"/>
      <c r="HX142" s="86"/>
      <c r="HY142" s="86">
        <v>666.7</v>
      </c>
      <c r="HZ142" s="78">
        <v>161.38818000000001</v>
      </c>
      <c r="IA142" s="77">
        <f t="shared" si="308"/>
        <v>24.207016649167539</v>
      </c>
      <c r="IB142" s="89"/>
      <c r="IC142" s="89"/>
      <c r="ID142" s="345"/>
      <c r="IE142" s="77"/>
      <c r="IF142" s="89"/>
      <c r="IG142" s="89"/>
      <c r="IH142" s="345"/>
      <c r="II142" s="77"/>
      <c r="IJ142" s="89"/>
      <c r="IK142" s="89"/>
      <c r="IL142" s="345"/>
      <c r="IM142" s="77"/>
      <c r="IN142" s="89"/>
      <c r="IO142" s="89"/>
      <c r="IP142" s="345"/>
      <c r="IQ142" s="77"/>
      <c r="IR142" s="89"/>
      <c r="IS142" s="89"/>
      <c r="IT142" s="345"/>
      <c r="IU142" s="77"/>
      <c r="IV142" s="89"/>
      <c r="IW142" s="89"/>
      <c r="IX142" s="345"/>
      <c r="IY142" s="77"/>
      <c r="IZ142" s="89"/>
      <c r="JA142" s="89"/>
      <c r="JB142" s="345"/>
      <c r="JC142" s="77"/>
      <c r="JD142" s="89"/>
      <c r="JE142" s="89"/>
      <c r="JF142" s="345"/>
      <c r="JG142" s="77"/>
      <c r="JH142" s="89"/>
      <c r="JI142" s="89"/>
      <c r="JJ142" s="345"/>
      <c r="JK142" s="77"/>
      <c r="JL142" s="89"/>
      <c r="JM142" s="89"/>
      <c r="JN142" s="345"/>
      <c r="JO142" s="77"/>
      <c r="JP142" s="89"/>
      <c r="JQ142" s="89"/>
      <c r="JR142" s="345"/>
      <c r="JS142" s="77"/>
    </row>
    <row r="143" spans="1:279" ht="15.75" x14ac:dyDescent="0.25">
      <c r="A143" s="115" t="s">
        <v>374</v>
      </c>
      <c r="B143" s="77">
        <f t="shared" si="405"/>
        <v>0</v>
      </c>
      <c r="C143" s="77">
        <f t="shared" si="406"/>
        <v>679.5</v>
      </c>
      <c r="D143" s="77">
        <f t="shared" si="407"/>
        <v>679.5</v>
      </c>
      <c r="E143" s="77">
        <f t="shared" si="408"/>
        <v>0</v>
      </c>
      <c r="F143" s="77">
        <f t="shared" si="409"/>
        <v>164.59435999999999</v>
      </c>
      <c r="G143" s="73">
        <f t="shared" si="404"/>
        <v>24.222863870493008</v>
      </c>
      <c r="H143" s="77"/>
      <c r="I143" s="77"/>
      <c r="J143" s="77"/>
      <c r="K143" s="73"/>
      <c r="L143" s="89"/>
      <c r="M143" s="89"/>
      <c r="N143" s="89"/>
      <c r="O143" s="89"/>
      <c r="P143" s="89"/>
      <c r="Q143" s="89"/>
      <c r="R143" s="89"/>
      <c r="S143" s="74"/>
      <c r="T143" s="86"/>
      <c r="U143" s="86"/>
      <c r="V143" s="86"/>
      <c r="W143" s="74"/>
      <c r="X143" s="86"/>
      <c r="Y143" s="86"/>
      <c r="Z143" s="86"/>
      <c r="AA143" s="74"/>
      <c r="AB143" s="86"/>
      <c r="AC143" s="86"/>
      <c r="AD143" s="86"/>
      <c r="AE143" s="74"/>
      <c r="AF143" s="86"/>
      <c r="AG143" s="86"/>
      <c r="AH143" s="86"/>
      <c r="AI143" s="74"/>
      <c r="AJ143" s="86"/>
      <c r="AK143" s="86"/>
      <c r="AL143" s="86"/>
      <c r="AM143" s="74"/>
      <c r="AN143" s="89"/>
      <c r="AO143" s="89"/>
      <c r="AP143" s="89"/>
      <c r="AQ143" s="89"/>
      <c r="AR143" s="86"/>
      <c r="AS143" s="86"/>
      <c r="AT143" s="86"/>
      <c r="AU143" s="74"/>
      <c r="AV143" s="86"/>
      <c r="AW143" s="86"/>
      <c r="AX143" s="86"/>
      <c r="AY143" s="74"/>
      <c r="AZ143" s="86"/>
      <c r="BA143" s="86"/>
      <c r="BB143" s="86"/>
      <c r="BC143" s="74"/>
      <c r="BD143" s="86"/>
      <c r="BE143" s="86"/>
      <c r="BF143" s="86"/>
      <c r="BG143" s="74"/>
      <c r="BH143" s="74"/>
      <c r="BI143" s="341"/>
      <c r="BJ143" s="86"/>
      <c r="BK143" s="74"/>
      <c r="BL143" s="74"/>
      <c r="BM143" s="341"/>
      <c r="BN143" s="86"/>
      <c r="BO143" s="74"/>
      <c r="BP143" s="74"/>
      <c r="BQ143" s="341"/>
      <c r="BR143" s="341"/>
      <c r="BS143" s="74"/>
      <c r="BT143" s="74"/>
      <c r="BU143" s="341"/>
      <c r="BV143" s="341"/>
      <c r="BW143" s="74"/>
      <c r="BX143" s="341"/>
      <c r="BY143" s="341"/>
      <c r="BZ143" s="341"/>
      <c r="CA143" s="74"/>
      <c r="CB143" s="74"/>
      <c r="CC143" s="341"/>
      <c r="CD143" s="341"/>
      <c r="CE143" s="74"/>
      <c r="CF143" s="341"/>
      <c r="CG143" s="341"/>
      <c r="CH143" s="341"/>
      <c r="CI143" s="74"/>
      <c r="CJ143" s="341"/>
      <c r="CK143" s="341"/>
      <c r="CL143" s="341"/>
      <c r="CM143" s="74"/>
      <c r="CN143" s="341"/>
      <c r="CO143" s="341"/>
      <c r="CP143" s="341"/>
      <c r="CQ143" s="74"/>
      <c r="CR143" s="74"/>
      <c r="CS143" s="341"/>
      <c r="CT143" s="86"/>
      <c r="CU143" s="74"/>
      <c r="CV143" s="74"/>
      <c r="CW143" s="341"/>
      <c r="CX143" s="86"/>
      <c r="CY143" s="74"/>
      <c r="CZ143" s="341"/>
      <c r="DA143" s="341"/>
      <c r="DB143" s="341"/>
      <c r="DC143" s="74"/>
      <c r="DD143" s="341"/>
      <c r="DE143" s="341"/>
      <c r="DF143" s="341"/>
      <c r="DG143" s="74"/>
      <c r="DH143" s="341"/>
      <c r="DI143" s="341"/>
      <c r="DJ143" s="341"/>
      <c r="DK143" s="74"/>
      <c r="DL143" s="341"/>
      <c r="DM143" s="341"/>
      <c r="DN143" s="341"/>
      <c r="DO143" s="74"/>
      <c r="DP143" s="341"/>
      <c r="DQ143" s="341"/>
      <c r="DR143" s="341"/>
      <c r="DS143" s="74"/>
      <c r="DT143" s="341"/>
      <c r="DU143" s="341"/>
      <c r="DV143" s="341"/>
      <c r="DW143" s="74"/>
      <c r="DX143" s="341"/>
      <c r="DY143" s="341"/>
      <c r="DZ143" s="341"/>
      <c r="EA143" s="74"/>
      <c r="EB143" s="341"/>
      <c r="EC143" s="341"/>
      <c r="ED143" s="341"/>
      <c r="EE143" s="74"/>
      <c r="EF143" s="341"/>
      <c r="EG143" s="341"/>
      <c r="EH143" s="341"/>
      <c r="EI143" s="74"/>
      <c r="EJ143" s="341"/>
      <c r="EK143" s="341"/>
      <c r="EL143" s="341"/>
      <c r="EM143" s="74"/>
      <c r="EN143" s="341"/>
      <c r="EO143" s="341"/>
      <c r="EP143" s="341"/>
      <c r="EQ143" s="74"/>
      <c r="ER143" s="341"/>
      <c r="ES143" s="341"/>
      <c r="ET143" s="341"/>
      <c r="EU143" s="74"/>
      <c r="EV143" s="341"/>
      <c r="EW143" s="341"/>
      <c r="EX143" s="341"/>
      <c r="EY143" s="74"/>
      <c r="EZ143" s="89"/>
      <c r="FA143" s="89"/>
      <c r="FB143" s="89"/>
      <c r="FC143" s="89"/>
      <c r="FD143" s="89"/>
      <c r="FE143" s="89"/>
      <c r="FF143" s="89"/>
      <c r="FG143" s="89"/>
      <c r="FH143" s="89"/>
      <c r="FI143" s="89"/>
      <c r="FJ143" s="89"/>
      <c r="FK143" s="89"/>
      <c r="FL143" s="89"/>
      <c r="FM143" s="89"/>
      <c r="FN143" s="89"/>
      <c r="FO143" s="89"/>
      <c r="FP143" s="89"/>
      <c r="FQ143" s="89"/>
      <c r="FR143" s="89"/>
      <c r="FS143" s="89"/>
      <c r="FT143" s="89"/>
      <c r="FU143" s="89"/>
      <c r="FV143" s="89"/>
      <c r="FW143" s="89"/>
      <c r="FX143" s="89"/>
      <c r="FY143" s="89"/>
      <c r="FZ143" s="89"/>
      <c r="GA143" s="89"/>
      <c r="GB143" s="89"/>
      <c r="GC143" s="89"/>
      <c r="GD143" s="89"/>
      <c r="GE143" s="89"/>
      <c r="GF143" s="89"/>
      <c r="GG143" s="89"/>
      <c r="GH143" s="89"/>
      <c r="GI143" s="89"/>
      <c r="GJ143" s="89"/>
      <c r="GK143" s="89"/>
      <c r="GL143" s="89"/>
      <c r="GM143" s="89"/>
      <c r="GN143" s="89"/>
      <c r="GO143" s="89"/>
      <c r="GP143" s="89"/>
      <c r="GQ143" s="89"/>
      <c r="GR143" s="89"/>
      <c r="GS143" s="89"/>
      <c r="GT143" s="89"/>
      <c r="GU143" s="89"/>
      <c r="GV143" s="89"/>
      <c r="GW143" s="89"/>
      <c r="GX143" s="89"/>
      <c r="GY143" s="89"/>
      <c r="GZ143" s="89"/>
      <c r="HA143" s="89"/>
      <c r="HB143" s="89"/>
      <c r="HC143" s="89"/>
      <c r="HD143" s="89"/>
      <c r="HE143" s="89"/>
      <c r="HF143" s="89"/>
      <c r="HG143" s="89"/>
      <c r="HH143" s="89"/>
      <c r="HI143" s="89"/>
      <c r="HJ143" s="89"/>
      <c r="HK143" s="89"/>
      <c r="HL143" s="86"/>
      <c r="HM143" s="86"/>
      <c r="HN143" s="86"/>
      <c r="HO143" s="74"/>
      <c r="HP143" s="341"/>
      <c r="HQ143" s="341"/>
      <c r="HR143" s="341"/>
      <c r="HS143" s="74"/>
      <c r="HT143" s="89"/>
      <c r="HU143" s="89"/>
      <c r="HV143" s="89"/>
      <c r="HW143" s="89"/>
      <c r="HX143" s="86"/>
      <c r="HY143" s="86">
        <v>679.5</v>
      </c>
      <c r="HZ143" s="78">
        <v>164.59435999999999</v>
      </c>
      <c r="IA143" s="77">
        <f t="shared" si="308"/>
        <v>24.222863870493008</v>
      </c>
      <c r="IB143" s="89"/>
      <c r="IC143" s="89"/>
      <c r="ID143" s="345"/>
      <c r="IE143" s="77"/>
      <c r="IF143" s="89"/>
      <c r="IG143" s="89"/>
      <c r="IH143" s="345"/>
      <c r="II143" s="77"/>
      <c r="IJ143" s="89"/>
      <c r="IK143" s="89"/>
      <c r="IL143" s="345"/>
      <c r="IM143" s="77"/>
      <c r="IN143" s="89"/>
      <c r="IO143" s="89"/>
      <c r="IP143" s="345"/>
      <c r="IQ143" s="77"/>
      <c r="IR143" s="89"/>
      <c r="IS143" s="89"/>
      <c r="IT143" s="345"/>
      <c r="IU143" s="77"/>
      <c r="IV143" s="89"/>
      <c r="IW143" s="89"/>
      <c r="IX143" s="345"/>
      <c r="IY143" s="77"/>
      <c r="IZ143" s="89"/>
      <c r="JA143" s="89"/>
      <c r="JB143" s="345"/>
      <c r="JC143" s="77"/>
      <c r="JD143" s="89"/>
      <c r="JE143" s="89"/>
      <c r="JF143" s="345"/>
      <c r="JG143" s="77"/>
      <c r="JH143" s="89"/>
      <c r="JI143" s="89"/>
      <c r="JJ143" s="345"/>
      <c r="JK143" s="77"/>
      <c r="JL143" s="89"/>
      <c r="JM143" s="89"/>
      <c r="JN143" s="345"/>
      <c r="JO143" s="77"/>
      <c r="JP143" s="89"/>
      <c r="JQ143" s="89"/>
      <c r="JR143" s="345"/>
      <c r="JS143" s="77"/>
    </row>
    <row r="144" spans="1:279" ht="15.75" x14ac:dyDescent="0.25">
      <c r="A144" s="115" t="s">
        <v>375</v>
      </c>
      <c r="B144" s="77">
        <f t="shared" si="405"/>
        <v>0</v>
      </c>
      <c r="C144" s="77">
        <f t="shared" si="406"/>
        <v>192.5</v>
      </c>
      <c r="D144" s="77">
        <f t="shared" si="407"/>
        <v>192.5</v>
      </c>
      <c r="E144" s="77">
        <f t="shared" si="408"/>
        <v>0</v>
      </c>
      <c r="F144" s="77">
        <f t="shared" si="409"/>
        <v>28.279119999999999</v>
      </c>
      <c r="G144" s="73">
        <f t="shared" si="404"/>
        <v>14.690451948051948</v>
      </c>
      <c r="H144" s="77"/>
      <c r="I144" s="77"/>
      <c r="J144" s="77"/>
      <c r="K144" s="73"/>
      <c r="L144" s="89"/>
      <c r="M144" s="89"/>
      <c r="N144" s="89"/>
      <c r="O144" s="89"/>
      <c r="P144" s="89"/>
      <c r="Q144" s="89"/>
      <c r="R144" s="89"/>
      <c r="S144" s="74"/>
      <c r="T144" s="86"/>
      <c r="U144" s="86"/>
      <c r="V144" s="86"/>
      <c r="W144" s="74"/>
      <c r="X144" s="86"/>
      <c r="Y144" s="86"/>
      <c r="Z144" s="86"/>
      <c r="AA144" s="74"/>
      <c r="AB144" s="86"/>
      <c r="AC144" s="86"/>
      <c r="AD144" s="86"/>
      <c r="AE144" s="74"/>
      <c r="AF144" s="86"/>
      <c r="AG144" s="86"/>
      <c r="AH144" s="86"/>
      <c r="AI144" s="74"/>
      <c r="AJ144" s="86"/>
      <c r="AK144" s="86"/>
      <c r="AL144" s="86"/>
      <c r="AM144" s="74"/>
      <c r="AN144" s="89"/>
      <c r="AO144" s="89"/>
      <c r="AP144" s="89"/>
      <c r="AQ144" s="89"/>
      <c r="AR144" s="86"/>
      <c r="AS144" s="86"/>
      <c r="AT144" s="86"/>
      <c r="AU144" s="74"/>
      <c r="AV144" s="86"/>
      <c r="AW144" s="86"/>
      <c r="AX144" s="86"/>
      <c r="AY144" s="74"/>
      <c r="AZ144" s="86"/>
      <c r="BA144" s="86"/>
      <c r="BB144" s="86"/>
      <c r="BC144" s="74"/>
      <c r="BD144" s="86"/>
      <c r="BE144" s="86"/>
      <c r="BF144" s="86"/>
      <c r="BG144" s="74"/>
      <c r="BH144" s="74"/>
      <c r="BI144" s="341"/>
      <c r="BJ144" s="86"/>
      <c r="BK144" s="74"/>
      <c r="BL144" s="74"/>
      <c r="BM144" s="341"/>
      <c r="BN144" s="86"/>
      <c r="BO144" s="74"/>
      <c r="BP144" s="74"/>
      <c r="BQ144" s="341"/>
      <c r="BR144" s="341"/>
      <c r="BS144" s="74"/>
      <c r="BT144" s="74"/>
      <c r="BU144" s="341"/>
      <c r="BV144" s="341"/>
      <c r="BW144" s="74"/>
      <c r="BX144" s="341"/>
      <c r="BY144" s="341"/>
      <c r="BZ144" s="341"/>
      <c r="CA144" s="74"/>
      <c r="CB144" s="74"/>
      <c r="CC144" s="341"/>
      <c r="CD144" s="341"/>
      <c r="CE144" s="74"/>
      <c r="CF144" s="341"/>
      <c r="CG144" s="341"/>
      <c r="CH144" s="341"/>
      <c r="CI144" s="74"/>
      <c r="CJ144" s="341"/>
      <c r="CK144" s="341"/>
      <c r="CL144" s="341"/>
      <c r="CM144" s="74"/>
      <c r="CN144" s="341"/>
      <c r="CO144" s="341"/>
      <c r="CP144" s="341"/>
      <c r="CQ144" s="74"/>
      <c r="CR144" s="74"/>
      <c r="CS144" s="341"/>
      <c r="CT144" s="86"/>
      <c r="CU144" s="74"/>
      <c r="CV144" s="74"/>
      <c r="CW144" s="341"/>
      <c r="CX144" s="86"/>
      <c r="CY144" s="74"/>
      <c r="CZ144" s="341"/>
      <c r="DA144" s="341"/>
      <c r="DB144" s="341"/>
      <c r="DC144" s="74"/>
      <c r="DD144" s="341"/>
      <c r="DE144" s="341"/>
      <c r="DF144" s="341"/>
      <c r="DG144" s="74"/>
      <c r="DH144" s="341"/>
      <c r="DI144" s="341"/>
      <c r="DJ144" s="341"/>
      <c r="DK144" s="74"/>
      <c r="DL144" s="341"/>
      <c r="DM144" s="341"/>
      <c r="DN144" s="341"/>
      <c r="DO144" s="74"/>
      <c r="DP144" s="341"/>
      <c r="DQ144" s="341"/>
      <c r="DR144" s="341"/>
      <c r="DS144" s="74"/>
      <c r="DT144" s="341"/>
      <c r="DU144" s="341"/>
      <c r="DV144" s="341"/>
      <c r="DW144" s="74"/>
      <c r="DX144" s="341"/>
      <c r="DY144" s="341"/>
      <c r="DZ144" s="341"/>
      <c r="EA144" s="74"/>
      <c r="EB144" s="341"/>
      <c r="EC144" s="341"/>
      <c r="ED144" s="341"/>
      <c r="EE144" s="74"/>
      <c r="EF144" s="341"/>
      <c r="EG144" s="341"/>
      <c r="EH144" s="341"/>
      <c r="EI144" s="74"/>
      <c r="EJ144" s="341"/>
      <c r="EK144" s="341"/>
      <c r="EL144" s="341"/>
      <c r="EM144" s="74"/>
      <c r="EN144" s="341"/>
      <c r="EO144" s="341"/>
      <c r="EP144" s="341"/>
      <c r="EQ144" s="74"/>
      <c r="ER144" s="341"/>
      <c r="ES144" s="341"/>
      <c r="ET144" s="341"/>
      <c r="EU144" s="74"/>
      <c r="EV144" s="341"/>
      <c r="EW144" s="341"/>
      <c r="EX144" s="341"/>
      <c r="EY144" s="74"/>
      <c r="EZ144" s="89"/>
      <c r="FA144" s="89"/>
      <c r="FB144" s="89"/>
      <c r="FC144" s="89"/>
      <c r="FD144" s="89"/>
      <c r="FE144" s="89"/>
      <c r="FF144" s="89"/>
      <c r="FG144" s="89"/>
      <c r="FH144" s="89"/>
      <c r="FI144" s="89"/>
      <c r="FJ144" s="89"/>
      <c r="FK144" s="89"/>
      <c r="FL144" s="89"/>
      <c r="FM144" s="89"/>
      <c r="FN144" s="89"/>
      <c r="FO144" s="89"/>
      <c r="FP144" s="89"/>
      <c r="FQ144" s="89"/>
      <c r="FR144" s="89"/>
      <c r="FS144" s="89"/>
      <c r="FT144" s="89"/>
      <c r="FU144" s="89"/>
      <c r="FV144" s="89"/>
      <c r="FW144" s="89"/>
      <c r="FX144" s="89"/>
      <c r="FY144" s="89"/>
      <c r="FZ144" s="89"/>
      <c r="GA144" s="89"/>
      <c r="GB144" s="89"/>
      <c r="GC144" s="89"/>
      <c r="GD144" s="89"/>
      <c r="GE144" s="89"/>
      <c r="GF144" s="89"/>
      <c r="GG144" s="89"/>
      <c r="GH144" s="89"/>
      <c r="GI144" s="89"/>
      <c r="GJ144" s="89"/>
      <c r="GK144" s="89"/>
      <c r="GL144" s="89"/>
      <c r="GM144" s="89"/>
      <c r="GN144" s="89"/>
      <c r="GO144" s="89"/>
      <c r="GP144" s="89"/>
      <c r="GQ144" s="89"/>
      <c r="GR144" s="89"/>
      <c r="GS144" s="89"/>
      <c r="GT144" s="89"/>
      <c r="GU144" s="89"/>
      <c r="GV144" s="89"/>
      <c r="GW144" s="89"/>
      <c r="GX144" s="89"/>
      <c r="GY144" s="89"/>
      <c r="GZ144" s="89"/>
      <c r="HA144" s="89"/>
      <c r="HB144" s="89"/>
      <c r="HC144" s="89"/>
      <c r="HD144" s="89"/>
      <c r="HE144" s="89"/>
      <c r="HF144" s="89"/>
      <c r="HG144" s="89"/>
      <c r="HH144" s="89"/>
      <c r="HI144" s="89"/>
      <c r="HJ144" s="89"/>
      <c r="HK144" s="89"/>
      <c r="HL144" s="86"/>
      <c r="HM144" s="86"/>
      <c r="HN144" s="86"/>
      <c r="HO144" s="74"/>
      <c r="HP144" s="341"/>
      <c r="HQ144" s="341"/>
      <c r="HR144" s="341"/>
      <c r="HS144" s="74"/>
      <c r="HT144" s="89"/>
      <c r="HU144" s="89"/>
      <c r="HV144" s="89"/>
      <c r="HW144" s="89"/>
      <c r="HX144" s="86"/>
      <c r="HY144" s="86">
        <v>192.5</v>
      </c>
      <c r="HZ144" s="78">
        <v>28.279119999999999</v>
      </c>
      <c r="IA144" s="77">
        <f t="shared" si="308"/>
        <v>14.690451948051948</v>
      </c>
      <c r="IB144" s="89"/>
      <c r="IC144" s="89"/>
      <c r="ID144" s="345"/>
      <c r="IE144" s="77"/>
      <c r="IF144" s="89"/>
      <c r="IG144" s="89"/>
      <c r="IH144" s="345"/>
      <c r="II144" s="77"/>
      <c r="IJ144" s="89"/>
      <c r="IK144" s="89"/>
      <c r="IL144" s="345"/>
      <c r="IM144" s="77"/>
      <c r="IN144" s="89"/>
      <c r="IO144" s="89"/>
      <c r="IP144" s="345"/>
      <c r="IQ144" s="77"/>
      <c r="IR144" s="89"/>
      <c r="IS144" s="89"/>
      <c r="IT144" s="345"/>
      <c r="IU144" s="77"/>
      <c r="IV144" s="89"/>
      <c r="IW144" s="89"/>
      <c r="IX144" s="345"/>
      <c r="IY144" s="77"/>
      <c r="IZ144" s="89"/>
      <c r="JA144" s="89"/>
      <c r="JB144" s="345"/>
      <c r="JC144" s="77"/>
      <c r="JD144" s="89"/>
      <c r="JE144" s="89"/>
      <c r="JF144" s="345"/>
      <c r="JG144" s="77"/>
      <c r="JH144" s="89"/>
      <c r="JI144" s="89"/>
      <c r="JJ144" s="345"/>
      <c r="JK144" s="77"/>
      <c r="JL144" s="89"/>
      <c r="JM144" s="89"/>
      <c r="JN144" s="345"/>
      <c r="JO144" s="77"/>
      <c r="JP144" s="89"/>
      <c r="JQ144" s="89"/>
      <c r="JR144" s="345"/>
      <c r="JS144" s="77"/>
    </row>
    <row r="145" spans="1:279" ht="15.75" x14ac:dyDescent="0.25">
      <c r="A145" s="115" t="s">
        <v>488</v>
      </c>
      <c r="B145" s="77">
        <f t="shared" si="405"/>
        <v>0</v>
      </c>
      <c r="C145" s="77">
        <f t="shared" si="406"/>
        <v>354.7</v>
      </c>
      <c r="D145" s="77">
        <f t="shared" si="407"/>
        <v>354.7</v>
      </c>
      <c r="E145" s="77">
        <f t="shared" si="408"/>
        <v>0</v>
      </c>
      <c r="F145" s="77">
        <f t="shared" si="409"/>
        <v>55.134039999999999</v>
      </c>
      <c r="G145" s="73">
        <f t="shared" si="404"/>
        <v>15.543851141809981</v>
      </c>
      <c r="H145" s="77"/>
      <c r="I145" s="77"/>
      <c r="J145" s="77"/>
      <c r="K145" s="73"/>
      <c r="L145" s="89"/>
      <c r="M145" s="89"/>
      <c r="N145" s="89"/>
      <c r="O145" s="89"/>
      <c r="P145" s="89"/>
      <c r="Q145" s="89"/>
      <c r="R145" s="89"/>
      <c r="S145" s="74"/>
      <c r="T145" s="86"/>
      <c r="U145" s="86"/>
      <c r="V145" s="86"/>
      <c r="W145" s="74"/>
      <c r="X145" s="86"/>
      <c r="Y145" s="86"/>
      <c r="Z145" s="86"/>
      <c r="AA145" s="74"/>
      <c r="AB145" s="86"/>
      <c r="AC145" s="86"/>
      <c r="AD145" s="86"/>
      <c r="AE145" s="74"/>
      <c r="AF145" s="86"/>
      <c r="AG145" s="86"/>
      <c r="AH145" s="86"/>
      <c r="AI145" s="74"/>
      <c r="AJ145" s="86"/>
      <c r="AK145" s="86"/>
      <c r="AL145" s="86"/>
      <c r="AM145" s="74"/>
      <c r="AN145" s="89"/>
      <c r="AO145" s="89"/>
      <c r="AP145" s="89"/>
      <c r="AQ145" s="89"/>
      <c r="AR145" s="86"/>
      <c r="AS145" s="86"/>
      <c r="AT145" s="86"/>
      <c r="AU145" s="74"/>
      <c r="AV145" s="86"/>
      <c r="AW145" s="86"/>
      <c r="AX145" s="86"/>
      <c r="AY145" s="74"/>
      <c r="AZ145" s="86"/>
      <c r="BA145" s="86"/>
      <c r="BB145" s="86"/>
      <c r="BC145" s="74"/>
      <c r="BD145" s="86"/>
      <c r="BE145" s="86"/>
      <c r="BF145" s="86"/>
      <c r="BG145" s="74"/>
      <c r="BH145" s="74"/>
      <c r="BI145" s="341"/>
      <c r="BJ145" s="86"/>
      <c r="BK145" s="74"/>
      <c r="BL145" s="74"/>
      <c r="BM145" s="341"/>
      <c r="BN145" s="86"/>
      <c r="BO145" s="74"/>
      <c r="BP145" s="74"/>
      <c r="BQ145" s="341"/>
      <c r="BR145" s="341"/>
      <c r="BS145" s="74"/>
      <c r="BT145" s="74"/>
      <c r="BU145" s="341"/>
      <c r="BV145" s="341"/>
      <c r="BW145" s="74"/>
      <c r="BX145" s="341"/>
      <c r="BY145" s="341"/>
      <c r="BZ145" s="341"/>
      <c r="CA145" s="74"/>
      <c r="CB145" s="74"/>
      <c r="CC145" s="341"/>
      <c r="CD145" s="341"/>
      <c r="CE145" s="74"/>
      <c r="CF145" s="341"/>
      <c r="CG145" s="341"/>
      <c r="CH145" s="341"/>
      <c r="CI145" s="74"/>
      <c r="CJ145" s="341"/>
      <c r="CK145" s="341"/>
      <c r="CL145" s="341"/>
      <c r="CM145" s="74"/>
      <c r="CN145" s="341"/>
      <c r="CO145" s="341"/>
      <c r="CP145" s="341"/>
      <c r="CQ145" s="74"/>
      <c r="CR145" s="74"/>
      <c r="CS145" s="341"/>
      <c r="CT145" s="86"/>
      <c r="CU145" s="74"/>
      <c r="CV145" s="74"/>
      <c r="CW145" s="341"/>
      <c r="CX145" s="86"/>
      <c r="CY145" s="74"/>
      <c r="CZ145" s="341"/>
      <c r="DA145" s="341"/>
      <c r="DB145" s="341"/>
      <c r="DC145" s="74"/>
      <c r="DD145" s="341"/>
      <c r="DE145" s="341"/>
      <c r="DF145" s="341"/>
      <c r="DG145" s="74"/>
      <c r="DH145" s="341"/>
      <c r="DI145" s="341"/>
      <c r="DJ145" s="341"/>
      <c r="DK145" s="74"/>
      <c r="DL145" s="341"/>
      <c r="DM145" s="341"/>
      <c r="DN145" s="341"/>
      <c r="DO145" s="74"/>
      <c r="DP145" s="341"/>
      <c r="DQ145" s="341"/>
      <c r="DR145" s="341"/>
      <c r="DS145" s="74"/>
      <c r="DT145" s="341"/>
      <c r="DU145" s="341"/>
      <c r="DV145" s="341"/>
      <c r="DW145" s="74"/>
      <c r="DX145" s="341"/>
      <c r="DY145" s="341"/>
      <c r="DZ145" s="341"/>
      <c r="EA145" s="74"/>
      <c r="EB145" s="341"/>
      <c r="EC145" s="341"/>
      <c r="ED145" s="341"/>
      <c r="EE145" s="74"/>
      <c r="EF145" s="341"/>
      <c r="EG145" s="341"/>
      <c r="EH145" s="341"/>
      <c r="EI145" s="74"/>
      <c r="EJ145" s="341"/>
      <c r="EK145" s="341"/>
      <c r="EL145" s="341"/>
      <c r="EM145" s="74"/>
      <c r="EN145" s="341"/>
      <c r="EO145" s="341"/>
      <c r="EP145" s="341"/>
      <c r="EQ145" s="74"/>
      <c r="ER145" s="341"/>
      <c r="ES145" s="341"/>
      <c r="ET145" s="341"/>
      <c r="EU145" s="74"/>
      <c r="EV145" s="341"/>
      <c r="EW145" s="341"/>
      <c r="EX145" s="341"/>
      <c r="EY145" s="74"/>
      <c r="EZ145" s="89"/>
      <c r="FA145" s="89"/>
      <c r="FB145" s="89"/>
      <c r="FC145" s="89"/>
      <c r="FD145" s="89"/>
      <c r="FE145" s="89"/>
      <c r="FF145" s="89"/>
      <c r="FG145" s="89"/>
      <c r="FH145" s="89"/>
      <c r="FI145" s="89"/>
      <c r="FJ145" s="89"/>
      <c r="FK145" s="89"/>
      <c r="FL145" s="89"/>
      <c r="FM145" s="89"/>
      <c r="FN145" s="89"/>
      <c r="FO145" s="89"/>
      <c r="FP145" s="89"/>
      <c r="FQ145" s="89"/>
      <c r="FR145" s="89"/>
      <c r="FS145" s="89"/>
      <c r="FT145" s="89"/>
      <c r="FU145" s="89"/>
      <c r="FV145" s="89"/>
      <c r="FW145" s="89"/>
      <c r="FX145" s="89"/>
      <c r="FY145" s="89"/>
      <c r="FZ145" s="89"/>
      <c r="GA145" s="89"/>
      <c r="GB145" s="89"/>
      <c r="GC145" s="89"/>
      <c r="GD145" s="89"/>
      <c r="GE145" s="89"/>
      <c r="GF145" s="89"/>
      <c r="GG145" s="89"/>
      <c r="GH145" s="89"/>
      <c r="GI145" s="89"/>
      <c r="GJ145" s="89"/>
      <c r="GK145" s="89"/>
      <c r="GL145" s="89"/>
      <c r="GM145" s="89"/>
      <c r="GN145" s="89"/>
      <c r="GO145" s="89"/>
      <c r="GP145" s="89"/>
      <c r="GQ145" s="89"/>
      <c r="GR145" s="89"/>
      <c r="GS145" s="89"/>
      <c r="GT145" s="89"/>
      <c r="GU145" s="89"/>
      <c r="GV145" s="89"/>
      <c r="GW145" s="89"/>
      <c r="GX145" s="89"/>
      <c r="GY145" s="89"/>
      <c r="GZ145" s="89"/>
      <c r="HA145" s="89"/>
      <c r="HB145" s="89"/>
      <c r="HC145" s="89"/>
      <c r="HD145" s="89"/>
      <c r="HE145" s="89"/>
      <c r="HF145" s="89"/>
      <c r="HG145" s="89"/>
      <c r="HH145" s="89"/>
      <c r="HI145" s="89"/>
      <c r="HJ145" s="89"/>
      <c r="HK145" s="89"/>
      <c r="HL145" s="86"/>
      <c r="HM145" s="86"/>
      <c r="HN145" s="86"/>
      <c r="HO145" s="74"/>
      <c r="HP145" s="341"/>
      <c r="HQ145" s="341"/>
      <c r="HR145" s="341"/>
      <c r="HS145" s="74"/>
      <c r="HT145" s="89"/>
      <c r="HU145" s="89"/>
      <c r="HV145" s="89"/>
      <c r="HW145" s="89"/>
      <c r="HX145" s="86"/>
      <c r="HY145" s="86">
        <v>354.7</v>
      </c>
      <c r="HZ145" s="78">
        <v>55.134039999999999</v>
      </c>
      <c r="IA145" s="77">
        <f t="shared" si="308"/>
        <v>15.543851141809981</v>
      </c>
      <c r="IB145" s="89"/>
      <c r="IC145" s="89"/>
      <c r="ID145" s="345"/>
      <c r="IE145" s="77"/>
      <c r="IF145" s="89"/>
      <c r="IG145" s="89"/>
      <c r="IH145" s="345"/>
      <c r="II145" s="77"/>
      <c r="IJ145" s="89"/>
      <c r="IK145" s="89"/>
      <c r="IL145" s="345"/>
      <c r="IM145" s="77"/>
      <c r="IN145" s="89"/>
      <c r="IO145" s="89"/>
      <c r="IP145" s="345"/>
      <c r="IQ145" s="77"/>
      <c r="IR145" s="89"/>
      <c r="IS145" s="89"/>
      <c r="IT145" s="345"/>
      <c r="IU145" s="77"/>
      <c r="IV145" s="89"/>
      <c r="IW145" s="89"/>
      <c r="IX145" s="345"/>
      <c r="IY145" s="77"/>
      <c r="IZ145" s="89"/>
      <c r="JA145" s="89"/>
      <c r="JB145" s="345"/>
      <c r="JC145" s="77"/>
      <c r="JD145" s="89"/>
      <c r="JE145" s="89"/>
      <c r="JF145" s="345"/>
      <c r="JG145" s="77"/>
      <c r="JH145" s="89"/>
      <c r="JI145" s="89"/>
      <c r="JJ145" s="345"/>
      <c r="JK145" s="77"/>
      <c r="JL145" s="89"/>
      <c r="JM145" s="89"/>
      <c r="JN145" s="345"/>
      <c r="JO145" s="77"/>
      <c r="JP145" s="89"/>
      <c r="JQ145" s="89"/>
      <c r="JR145" s="345"/>
      <c r="JS145" s="77"/>
    </row>
    <row r="146" spans="1:279" ht="15.75" x14ac:dyDescent="0.25">
      <c r="A146" s="115" t="s">
        <v>489</v>
      </c>
      <c r="B146" s="77">
        <f t="shared" si="405"/>
        <v>0</v>
      </c>
      <c r="C146" s="77">
        <f t="shared" si="406"/>
        <v>119.9</v>
      </c>
      <c r="D146" s="77">
        <f t="shared" si="407"/>
        <v>119.9</v>
      </c>
      <c r="E146" s="77">
        <f t="shared" si="408"/>
        <v>0</v>
      </c>
      <c r="F146" s="77">
        <f t="shared" si="409"/>
        <v>18.637080000000001</v>
      </c>
      <c r="G146" s="73">
        <f t="shared" si="404"/>
        <v>15.543853211009173</v>
      </c>
      <c r="H146" s="77"/>
      <c r="I146" s="77"/>
      <c r="J146" s="77"/>
      <c r="K146" s="73"/>
      <c r="L146" s="89"/>
      <c r="M146" s="89"/>
      <c r="N146" s="89"/>
      <c r="O146" s="89"/>
      <c r="P146" s="89"/>
      <c r="Q146" s="89"/>
      <c r="R146" s="89"/>
      <c r="S146" s="74"/>
      <c r="T146" s="86"/>
      <c r="U146" s="86"/>
      <c r="V146" s="86"/>
      <c r="W146" s="74"/>
      <c r="X146" s="86"/>
      <c r="Y146" s="86"/>
      <c r="Z146" s="86"/>
      <c r="AA146" s="74"/>
      <c r="AB146" s="86"/>
      <c r="AC146" s="86"/>
      <c r="AD146" s="86"/>
      <c r="AE146" s="74"/>
      <c r="AF146" s="86"/>
      <c r="AG146" s="86"/>
      <c r="AH146" s="86"/>
      <c r="AI146" s="74"/>
      <c r="AJ146" s="86"/>
      <c r="AK146" s="86"/>
      <c r="AL146" s="86"/>
      <c r="AM146" s="74"/>
      <c r="AN146" s="89"/>
      <c r="AO146" s="89"/>
      <c r="AP146" s="89"/>
      <c r="AQ146" s="89"/>
      <c r="AR146" s="86"/>
      <c r="AS146" s="86"/>
      <c r="AT146" s="86"/>
      <c r="AU146" s="74"/>
      <c r="AV146" s="86"/>
      <c r="AW146" s="86"/>
      <c r="AX146" s="86"/>
      <c r="AY146" s="74"/>
      <c r="AZ146" s="86"/>
      <c r="BA146" s="86"/>
      <c r="BB146" s="86"/>
      <c r="BC146" s="74"/>
      <c r="BD146" s="86"/>
      <c r="BE146" s="86"/>
      <c r="BF146" s="86"/>
      <c r="BG146" s="74"/>
      <c r="BH146" s="74"/>
      <c r="BI146" s="341"/>
      <c r="BJ146" s="86"/>
      <c r="BK146" s="74"/>
      <c r="BL146" s="74"/>
      <c r="BM146" s="341"/>
      <c r="BN146" s="86"/>
      <c r="BO146" s="74"/>
      <c r="BP146" s="74"/>
      <c r="BQ146" s="341"/>
      <c r="BR146" s="341"/>
      <c r="BS146" s="74"/>
      <c r="BT146" s="74"/>
      <c r="BU146" s="341"/>
      <c r="BV146" s="341"/>
      <c r="BW146" s="74"/>
      <c r="BX146" s="341"/>
      <c r="BY146" s="341"/>
      <c r="BZ146" s="341"/>
      <c r="CA146" s="74"/>
      <c r="CB146" s="74"/>
      <c r="CC146" s="341"/>
      <c r="CD146" s="341"/>
      <c r="CE146" s="74"/>
      <c r="CF146" s="341"/>
      <c r="CG146" s="341"/>
      <c r="CH146" s="341"/>
      <c r="CI146" s="74"/>
      <c r="CJ146" s="341"/>
      <c r="CK146" s="341"/>
      <c r="CL146" s="341"/>
      <c r="CM146" s="74"/>
      <c r="CN146" s="341"/>
      <c r="CO146" s="341"/>
      <c r="CP146" s="341"/>
      <c r="CQ146" s="74"/>
      <c r="CR146" s="74"/>
      <c r="CS146" s="341"/>
      <c r="CT146" s="86"/>
      <c r="CU146" s="74"/>
      <c r="CV146" s="74"/>
      <c r="CW146" s="341"/>
      <c r="CX146" s="86"/>
      <c r="CY146" s="74"/>
      <c r="CZ146" s="341"/>
      <c r="DA146" s="341"/>
      <c r="DB146" s="341"/>
      <c r="DC146" s="74"/>
      <c r="DD146" s="341"/>
      <c r="DE146" s="341"/>
      <c r="DF146" s="341"/>
      <c r="DG146" s="74"/>
      <c r="DH146" s="341"/>
      <c r="DI146" s="341"/>
      <c r="DJ146" s="341"/>
      <c r="DK146" s="74"/>
      <c r="DL146" s="341"/>
      <c r="DM146" s="341"/>
      <c r="DN146" s="341"/>
      <c r="DO146" s="74"/>
      <c r="DP146" s="341"/>
      <c r="DQ146" s="341"/>
      <c r="DR146" s="341"/>
      <c r="DS146" s="74"/>
      <c r="DT146" s="341"/>
      <c r="DU146" s="341"/>
      <c r="DV146" s="341"/>
      <c r="DW146" s="74"/>
      <c r="DX146" s="341"/>
      <c r="DY146" s="341"/>
      <c r="DZ146" s="341"/>
      <c r="EA146" s="74"/>
      <c r="EB146" s="341"/>
      <c r="EC146" s="341"/>
      <c r="ED146" s="341"/>
      <c r="EE146" s="74"/>
      <c r="EF146" s="341"/>
      <c r="EG146" s="341"/>
      <c r="EH146" s="341"/>
      <c r="EI146" s="74"/>
      <c r="EJ146" s="341"/>
      <c r="EK146" s="341"/>
      <c r="EL146" s="341"/>
      <c r="EM146" s="74"/>
      <c r="EN146" s="341"/>
      <c r="EO146" s="341"/>
      <c r="EP146" s="341"/>
      <c r="EQ146" s="74"/>
      <c r="ER146" s="341"/>
      <c r="ES146" s="341"/>
      <c r="ET146" s="341"/>
      <c r="EU146" s="74"/>
      <c r="EV146" s="341"/>
      <c r="EW146" s="341"/>
      <c r="EX146" s="341"/>
      <c r="EY146" s="74"/>
      <c r="EZ146" s="89"/>
      <c r="FA146" s="89"/>
      <c r="FB146" s="89"/>
      <c r="FC146" s="89"/>
      <c r="FD146" s="89"/>
      <c r="FE146" s="89"/>
      <c r="FF146" s="89"/>
      <c r="FG146" s="89"/>
      <c r="FH146" s="89"/>
      <c r="FI146" s="89"/>
      <c r="FJ146" s="89"/>
      <c r="FK146" s="89"/>
      <c r="FL146" s="89"/>
      <c r="FM146" s="89"/>
      <c r="FN146" s="89"/>
      <c r="FO146" s="89"/>
      <c r="FP146" s="89"/>
      <c r="FQ146" s="89"/>
      <c r="FR146" s="89"/>
      <c r="FS146" s="89"/>
      <c r="FT146" s="89"/>
      <c r="FU146" s="89"/>
      <c r="FV146" s="89"/>
      <c r="FW146" s="89"/>
      <c r="FX146" s="89"/>
      <c r="FY146" s="89"/>
      <c r="FZ146" s="89"/>
      <c r="GA146" s="89"/>
      <c r="GB146" s="89"/>
      <c r="GC146" s="89"/>
      <c r="GD146" s="89"/>
      <c r="GE146" s="89"/>
      <c r="GF146" s="89"/>
      <c r="GG146" s="89"/>
      <c r="GH146" s="89"/>
      <c r="GI146" s="89"/>
      <c r="GJ146" s="89"/>
      <c r="GK146" s="89"/>
      <c r="GL146" s="89"/>
      <c r="GM146" s="89"/>
      <c r="GN146" s="89"/>
      <c r="GO146" s="89"/>
      <c r="GP146" s="89"/>
      <c r="GQ146" s="89"/>
      <c r="GR146" s="89"/>
      <c r="GS146" s="89"/>
      <c r="GT146" s="89"/>
      <c r="GU146" s="89"/>
      <c r="GV146" s="89"/>
      <c r="GW146" s="89"/>
      <c r="GX146" s="89"/>
      <c r="GY146" s="89"/>
      <c r="GZ146" s="89"/>
      <c r="HA146" s="89"/>
      <c r="HB146" s="89"/>
      <c r="HC146" s="89"/>
      <c r="HD146" s="89"/>
      <c r="HE146" s="89"/>
      <c r="HF146" s="89"/>
      <c r="HG146" s="89"/>
      <c r="HH146" s="89"/>
      <c r="HI146" s="89"/>
      <c r="HJ146" s="89"/>
      <c r="HK146" s="89"/>
      <c r="HL146" s="86"/>
      <c r="HM146" s="86"/>
      <c r="HN146" s="86"/>
      <c r="HO146" s="74"/>
      <c r="HP146" s="341"/>
      <c r="HQ146" s="341"/>
      <c r="HR146" s="341"/>
      <c r="HS146" s="74"/>
      <c r="HT146" s="89"/>
      <c r="HU146" s="89"/>
      <c r="HV146" s="89"/>
      <c r="HW146" s="89"/>
      <c r="HX146" s="86"/>
      <c r="HY146" s="86">
        <v>119.9</v>
      </c>
      <c r="HZ146" s="78">
        <v>18.637080000000001</v>
      </c>
      <c r="IA146" s="77">
        <f t="shared" si="308"/>
        <v>15.543853211009173</v>
      </c>
      <c r="IB146" s="89"/>
      <c r="IC146" s="89"/>
      <c r="ID146" s="345"/>
      <c r="IE146" s="77"/>
      <c r="IF146" s="89"/>
      <c r="IG146" s="89"/>
      <c r="IH146" s="345"/>
      <c r="II146" s="77"/>
      <c r="IJ146" s="89"/>
      <c r="IK146" s="89"/>
      <c r="IL146" s="345"/>
      <c r="IM146" s="77"/>
      <c r="IN146" s="89"/>
      <c r="IO146" s="89"/>
      <c r="IP146" s="345"/>
      <c r="IQ146" s="77"/>
      <c r="IR146" s="89"/>
      <c r="IS146" s="89"/>
      <c r="IT146" s="345"/>
      <c r="IU146" s="77"/>
      <c r="IV146" s="89"/>
      <c r="IW146" s="89"/>
      <c r="IX146" s="345"/>
      <c r="IY146" s="77"/>
      <c r="IZ146" s="89"/>
      <c r="JA146" s="89"/>
      <c r="JB146" s="345"/>
      <c r="JC146" s="77"/>
      <c r="JD146" s="89"/>
      <c r="JE146" s="89"/>
      <c r="JF146" s="345"/>
      <c r="JG146" s="77"/>
      <c r="JH146" s="89"/>
      <c r="JI146" s="89"/>
      <c r="JJ146" s="345"/>
      <c r="JK146" s="77"/>
      <c r="JL146" s="89"/>
      <c r="JM146" s="89"/>
      <c r="JN146" s="345"/>
      <c r="JO146" s="77"/>
      <c r="JP146" s="89"/>
      <c r="JQ146" s="89"/>
      <c r="JR146" s="345"/>
      <c r="JS146" s="77"/>
    </row>
    <row r="147" spans="1:279" ht="15.75" x14ac:dyDescent="0.25">
      <c r="A147" s="115" t="s">
        <v>376</v>
      </c>
      <c r="B147" s="77">
        <f t="shared" si="405"/>
        <v>0</v>
      </c>
      <c r="C147" s="77">
        <f t="shared" si="406"/>
        <v>372.7</v>
      </c>
      <c r="D147" s="77">
        <f t="shared" si="407"/>
        <v>372.7</v>
      </c>
      <c r="E147" s="77">
        <f t="shared" si="408"/>
        <v>0</v>
      </c>
      <c r="F147" s="77">
        <f t="shared" si="409"/>
        <v>57.931940000000004</v>
      </c>
      <c r="G147" s="73">
        <f t="shared" si="404"/>
        <v>15.543852964851087</v>
      </c>
      <c r="H147" s="77"/>
      <c r="I147" s="77"/>
      <c r="J147" s="77"/>
      <c r="K147" s="73"/>
      <c r="L147" s="89"/>
      <c r="M147" s="89"/>
      <c r="N147" s="89"/>
      <c r="O147" s="89"/>
      <c r="P147" s="89"/>
      <c r="Q147" s="89"/>
      <c r="R147" s="89"/>
      <c r="S147" s="74"/>
      <c r="T147" s="86"/>
      <c r="U147" s="86"/>
      <c r="V147" s="86"/>
      <c r="W147" s="74"/>
      <c r="X147" s="86"/>
      <c r="Y147" s="86"/>
      <c r="Z147" s="86"/>
      <c r="AA147" s="74"/>
      <c r="AB147" s="86"/>
      <c r="AC147" s="86"/>
      <c r="AD147" s="86"/>
      <c r="AE147" s="74"/>
      <c r="AF147" s="86"/>
      <c r="AG147" s="86"/>
      <c r="AH147" s="86"/>
      <c r="AI147" s="74"/>
      <c r="AJ147" s="86"/>
      <c r="AK147" s="86"/>
      <c r="AL147" s="86"/>
      <c r="AM147" s="74"/>
      <c r="AN147" s="89"/>
      <c r="AO147" s="89"/>
      <c r="AP147" s="89"/>
      <c r="AQ147" s="89"/>
      <c r="AR147" s="86"/>
      <c r="AS147" s="86"/>
      <c r="AT147" s="86"/>
      <c r="AU147" s="74"/>
      <c r="AV147" s="86"/>
      <c r="AW147" s="86"/>
      <c r="AX147" s="86"/>
      <c r="AY147" s="74"/>
      <c r="AZ147" s="86"/>
      <c r="BA147" s="86"/>
      <c r="BB147" s="86"/>
      <c r="BC147" s="74"/>
      <c r="BD147" s="86"/>
      <c r="BE147" s="86"/>
      <c r="BF147" s="86"/>
      <c r="BG147" s="74"/>
      <c r="BH147" s="74"/>
      <c r="BI147" s="341"/>
      <c r="BJ147" s="86"/>
      <c r="BK147" s="74"/>
      <c r="BL147" s="74"/>
      <c r="BM147" s="341"/>
      <c r="BN147" s="86"/>
      <c r="BO147" s="74"/>
      <c r="BP147" s="74"/>
      <c r="BQ147" s="341"/>
      <c r="BR147" s="341"/>
      <c r="BS147" s="74"/>
      <c r="BT147" s="74"/>
      <c r="BU147" s="341"/>
      <c r="BV147" s="341"/>
      <c r="BW147" s="74"/>
      <c r="BX147" s="341"/>
      <c r="BY147" s="341"/>
      <c r="BZ147" s="341"/>
      <c r="CA147" s="74"/>
      <c r="CB147" s="74"/>
      <c r="CC147" s="341"/>
      <c r="CD147" s="341"/>
      <c r="CE147" s="74"/>
      <c r="CF147" s="341"/>
      <c r="CG147" s="341"/>
      <c r="CH147" s="341"/>
      <c r="CI147" s="74"/>
      <c r="CJ147" s="341"/>
      <c r="CK147" s="341"/>
      <c r="CL147" s="341"/>
      <c r="CM147" s="74"/>
      <c r="CN147" s="341"/>
      <c r="CO147" s="341"/>
      <c r="CP147" s="341"/>
      <c r="CQ147" s="74"/>
      <c r="CR147" s="74"/>
      <c r="CS147" s="341"/>
      <c r="CT147" s="86"/>
      <c r="CU147" s="74"/>
      <c r="CV147" s="74"/>
      <c r="CW147" s="341"/>
      <c r="CX147" s="86"/>
      <c r="CY147" s="74"/>
      <c r="CZ147" s="341"/>
      <c r="DA147" s="341"/>
      <c r="DB147" s="341"/>
      <c r="DC147" s="74"/>
      <c r="DD147" s="341"/>
      <c r="DE147" s="341"/>
      <c r="DF147" s="341"/>
      <c r="DG147" s="74"/>
      <c r="DH147" s="341"/>
      <c r="DI147" s="341"/>
      <c r="DJ147" s="341"/>
      <c r="DK147" s="74"/>
      <c r="DL147" s="341"/>
      <c r="DM147" s="341"/>
      <c r="DN147" s="341"/>
      <c r="DO147" s="74"/>
      <c r="DP147" s="341"/>
      <c r="DQ147" s="341"/>
      <c r="DR147" s="341"/>
      <c r="DS147" s="74"/>
      <c r="DT147" s="341"/>
      <c r="DU147" s="341"/>
      <c r="DV147" s="341"/>
      <c r="DW147" s="74"/>
      <c r="DX147" s="341"/>
      <c r="DY147" s="341"/>
      <c r="DZ147" s="341"/>
      <c r="EA147" s="74"/>
      <c r="EB147" s="341"/>
      <c r="EC147" s="341"/>
      <c r="ED147" s="341"/>
      <c r="EE147" s="74"/>
      <c r="EF147" s="341"/>
      <c r="EG147" s="341"/>
      <c r="EH147" s="341"/>
      <c r="EI147" s="74"/>
      <c r="EJ147" s="341"/>
      <c r="EK147" s="341"/>
      <c r="EL147" s="341"/>
      <c r="EM147" s="74"/>
      <c r="EN147" s="341"/>
      <c r="EO147" s="341"/>
      <c r="EP147" s="341"/>
      <c r="EQ147" s="74"/>
      <c r="ER147" s="341"/>
      <c r="ES147" s="341"/>
      <c r="ET147" s="341"/>
      <c r="EU147" s="74"/>
      <c r="EV147" s="341"/>
      <c r="EW147" s="341"/>
      <c r="EX147" s="341"/>
      <c r="EY147" s="74"/>
      <c r="EZ147" s="89"/>
      <c r="FA147" s="89"/>
      <c r="FB147" s="89"/>
      <c r="FC147" s="89"/>
      <c r="FD147" s="89"/>
      <c r="FE147" s="89"/>
      <c r="FF147" s="89"/>
      <c r="FG147" s="89"/>
      <c r="FH147" s="89"/>
      <c r="FI147" s="89"/>
      <c r="FJ147" s="89"/>
      <c r="FK147" s="89"/>
      <c r="FL147" s="89"/>
      <c r="FM147" s="89"/>
      <c r="FN147" s="89"/>
      <c r="FO147" s="89"/>
      <c r="FP147" s="89"/>
      <c r="FQ147" s="89"/>
      <c r="FR147" s="89"/>
      <c r="FS147" s="89"/>
      <c r="FT147" s="89"/>
      <c r="FU147" s="89"/>
      <c r="FV147" s="89"/>
      <c r="FW147" s="89"/>
      <c r="FX147" s="89"/>
      <c r="FY147" s="89"/>
      <c r="FZ147" s="89"/>
      <c r="GA147" s="89"/>
      <c r="GB147" s="89"/>
      <c r="GC147" s="89"/>
      <c r="GD147" s="89"/>
      <c r="GE147" s="89"/>
      <c r="GF147" s="89"/>
      <c r="GG147" s="89"/>
      <c r="GH147" s="89"/>
      <c r="GI147" s="89"/>
      <c r="GJ147" s="89"/>
      <c r="GK147" s="89"/>
      <c r="GL147" s="89"/>
      <c r="GM147" s="89"/>
      <c r="GN147" s="89"/>
      <c r="GO147" s="89"/>
      <c r="GP147" s="89"/>
      <c r="GQ147" s="89"/>
      <c r="GR147" s="89"/>
      <c r="GS147" s="89"/>
      <c r="GT147" s="89"/>
      <c r="GU147" s="89"/>
      <c r="GV147" s="89"/>
      <c r="GW147" s="89"/>
      <c r="GX147" s="89"/>
      <c r="GY147" s="89"/>
      <c r="GZ147" s="89"/>
      <c r="HA147" s="89"/>
      <c r="HB147" s="89"/>
      <c r="HC147" s="89"/>
      <c r="HD147" s="89"/>
      <c r="HE147" s="89"/>
      <c r="HF147" s="89"/>
      <c r="HG147" s="89"/>
      <c r="HH147" s="89"/>
      <c r="HI147" s="89"/>
      <c r="HJ147" s="89"/>
      <c r="HK147" s="89"/>
      <c r="HL147" s="86"/>
      <c r="HM147" s="86"/>
      <c r="HN147" s="86"/>
      <c r="HO147" s="74"/>
      <c r="HP147" s="341"/>
      <c r="HQ147" s="341"/>
      <c r="HR147" s="341"/>
      <c r="HS147" s="74"/>
      <c r="HT147" s="89"/>
      <c r="HU147" s="89"/>
      <c r="HV147" s="89"/>
      <c r="HW147" s="89"/>
      <c r="HX147" s="86"/>
      <c r="HY147" s="86">
        <v>372.7</v>
      </c>
      <c r="HZ147" s="78">
        <v>57.931940000000004</v>
      </c>
      <c r="IA147" s="77">
        <f t="shared" si="308"/>
        <v>15.543852964851087</v>
      </c>
      <c r="IB147" s="89"/>
      <c r="IC147" s="89"/>
      <c r="ID147" s="345"/>
      <c r="IE147" s="77"/>
      <c r="IF147" s="89"/>
      <c r="IG147" s="89"/>
      <c r="IH147" s="345"/>
      <c r="II147" s="77"/>
      <c r="IJ147" s="89"/>
      <c r="IK147" s="89"/>
      <c r="IL147" s="345"/>
      <c r="IM147" s="77"/>
      <c r="IN147" s="89"/>
      <c r="IO147" s="89"/>
      <c r="IP147" s="345"/>
      <c r="IQ147" s="77"/>
      <c r="IR147" s="89"/>
      <c r="IS147" s="89"/>
      <c r="IT147" s="345"/>
      <c r="IU147" s="77"/>
      <c r="IV147" s="89"/>
      <c r="IW147" s="89"/>
      <c r="IX147" s="345"/>
      <c r="IY147" s="77"/>
      <c r="IZ147" s="89"/>
      <c r="JA147" s="89"/>
      <c r="JB147" s="345"/>
      <c r="JC147" s="77"/>
      <c r="JD147" s="89"/>
      <c r="JE147" s="89"/>
      <c r="JF147" s="345"/>
      <c r="JG147" s="77"/>
      <c r="JH147" s="89"/>
      <c r="JI147" s="89"/>
      <c r="JJ147" s="345"/>
      <c r="JK147" s="77"/>
      <c r="JL147" s="89"/>
      <c r="JM147" s="89"/>
      <c r="JN147" s="345"/>
      <c r="JO147" s="77"/>
      <c r="JP147" s="89"/>
      <c r="JQ147" s="89"/>
      <c r="JR147" s="345"/>
      <c r="JS147" s="77"/>
    </row>
    <row r="148" spans="1:279" ht="15.75" x14ac:dyDescent="0.25">
      <c r="A148" s="115" t="s">
        <v>377</v>
      </c>
      <c r="B148" s="77">
        <f t="shared" si="405"/>
        <v>0</v>
      </c>
      <c r="C148" s="77">
        <f t="shared" si="406"/>
        <v>350.9</v>
      </c>
      <c r="D148" s="77">
        <f t="shared" si="407"/>
        <v>350.9</v>
      </c>
      <c r="E148" s="77">
        <f t="shared" si="408"/>
        <v>0</v>
      </c>
      <c r="F148" s="77">
        <f t="shared" si="409"/>
        <v>50.974069999999998</v>
      </c>
      <c r="G148" s="73">
        <f t="shared" si="404"/>
        <v>14.526665716728413</v>
      </c>
      <c r="H148" s="77"/>
      <c r="I148" s="77"/>
      <c r="J148" s="77"/>
      <c r="K148" s="73"/>
      <c r="L148" s="89"/>
      <c r="M148" s="89"/>
      <c r="N148" s="89"/>
      <c r="O148" s="89"/>
      <c r="P148" s="89"/>
      <c r="Q148" s="89"/>
      <c r="R148" s="89"/>
      <c r="S148" s="74"/>
      <c r="T148" s="86"/>
      <c r="U148" s="86"/>
      <c r="V148" s="86"/>
      <c r="W148" s="74"/>
      <c r="X148" s="86"/>
      <c r="Y148" s="86"/>
      <c r="Z148" s="86"/>
      <c r="AA148" s="74"/>
      <c r="AB148" s="86"/>
      <c r="AC148" s="86"/>
      <c r="AD148" s="86"/>
      <c r="AE148" s="74"/>
      <c r="AF148" s="86"/>
      <c r="AG148" s="86"/>
      <c r="AH148" s="86"/>
      <c r="AI148" s="74"/>
      <c r="AJ148" s="86"/>
      <c r="AK148" s="86"/>
      <c r="AL148" s="86"/>
      <c r="AM148" s="74"/>
      <c r="AN148" s="89"/>
      <c r="AO148" s="89"/>
      <c r="AP148" s="89"/>
      <c r="AQ148" s="89"/>
      <c r="AR148" s="86"/>
      <c r="AS148" s="86"/>
      <c r="AT148" s="86"/>
      <c r="AU148" s="74"/>
      <c r="AV148" s="86"/>
      <c r="AW148" s="86"/>
      <c r="AX148" s="86"/>
      <c r="AY148" s="74"/>
      <c r="AZ148" s="86"/>
      <c r="BA148" s="86"/>
      <c r="BB148" s="86"/>
      <c r="BC148" s="74"/>
      <c r="BD148" s="86"/>
      <c r="BE148" s="86"/>
      <c r="BF148" s="86"/>
      <c r="BG148" s="74"/>
      <c r="BH148" s="74"/>
      <c r="BI148" s="341"/>
      <c r="BJ148" s="86"/>
      <c r="BK148" s="74"/>
      <c r="BL148" s="74"/>
      <c r="BM148" s="341"/>
      <c r="BN148" s="86"/>
      <c r="BO148" s="74"/>
      <c r="BP148" s="74"/>
      <c r="BQ148" s="341"/>
      <c r="BR148" s="341"/>
      <c r="BS148" s="74"/>
      <c r="BT148" s="74"/>
      <c r="BU148" s="341"/>
      <c r="BV148" s="341"/>
      <c r="BW148" s="74"/>
      <c r="BX148" s="341"/>
      <c r="BY148" s="341"/>
      <c r="BZ148" s="341"/>
      <c r="CA148" s="74"/>
      <c r="CB148" s="74"/>
      <c r="CC148" s="341"/>
      <c r="CD148" s="341"/>
      <c r="CE148" s="74"/>
      <c r="CF148" s="341"/>
      <c r="CG148" s="341"/>
      <c r="CH148" s="341"/>
      <c r="CI148" s="74"/>
      <c r="CJ148" s="341"/>
      <c r="CK148" s="341"/>
      <c r="CL148" s="341"/>
      <c r="CM148" s="74"/>
      <c r="CN148" s="341"/>
      <c r="CO148" s="341"/>
      <c r="CP148" s="341"/>
      <c r="CQ148" s="74"/>
      <c r="CR148" s="74"/>
      <c r="CS148" s="341"/>
      <c r="CT148" s="86"/>
      <c r="CU148" s="74"/>
      <c r="CV148" s="74"/>
      <c r="CW148" s="341"/>
      <c r="CX148" s="86"/>
      <c r="CY148" s="74"/>
      <c r="CZ148" s="341"/>
      <c r="DA148" s="341"/>
      <c r="DB148" s="341"/>
      <c r="DC148" s="74"/>
      <c r="DD148" s="341"/>
      <c r="DE148" s="341"/>
      <c r="DF148" s="341"/>
      <c r="DG148" s="74"/>
      <c r="DH148" s="341"/>
      <c r="DI148" s="341"/>
      <c r="DJ148" s="341"/>
      <c r="DK148" s="74"/>
      <c r="DL148" s="341"/>
      <c r="DM148" s="341"/>
      <c r="DN148" s="341"/>
      <c r="DO148" s="74"/>
      <c r="DP148" s="341"/>
      <c r="DQ148" s="341"/>
      <c r="DR148" s="341"/>
      <c r="DS148" s="74"/>
      <c r="DT148" s="341"/>
      <c r="DU148" s="341"/>
      <c r="DV148" s="341"/>
      <c r="DW148" s="74"/>
      <c r="DX148" s="341"/>
      <c r="DY148" s="341"/>
      <c r="DZ148" s="341"/>
      <c r="EA148" s="74"/>
      <c r="EB148" s="341"/>
      <c r="EC148" s="341"/>
      <c r="ED148" s="341"/>
      <c r="EE148" s="74"/>
      <c r="EF148" s="341"/>
      <c r="EG148" s="341"/>
      <c r="EH148" s="341"/>
      <c r="EI148" s="74"/>
      <c r="EJ148" s="341"/>
      <c r="EK148" s="341"/>
      <c r="EL148" s="341"/>
      <c r="EM148" s="74"/>
      <c r="EN148" s="341"/>
      <c r="EO148" s="341"/>
      <c r="EP148" s="341"/>
      <c r="EQ148" s="74"/>
      <c r="ER148" s="341"/>
      <c r="ES148" s="341"/>
      <c r="ET148" s="341"/>
      <c r="EU148" s="74"/>
      <c r="EV148" s="341"/>
      <c r="EW148" s="341"/>
      <c r="EX148" s="341"/>
      <c r="EY148" s="74"/>
      <c r="EZ148" s="89"/>
      <c r="FA148" s="89"/>
      <c r="FB148" s="89"/>
      <c r="FC148" s="89"/>
      <c r="FD148" s="89"/>
      <c r="FE148" s="89"/>
      <c r="FF148" s="89"/>
      <c r="FG148" s="89"/>
      <c r="FH148" s="89"/>
      <c r="FI148" s="89"/>
      <c r="FJ148" s="89"/>
      <c r="FK148" s="89"/>
      <c r="FL148" s="89"/>
      <c r="FM148" s="89"/>
      <c r="FN148" s="89"/>
      <c r="FO148" s="89"/>
      <c r="FP148" s="89"/>
      <c r="FQ148" s="89"/>
      <c r="FR148" s="89"/>
      <c r="FS148" s="89"/>
      <c r="FT148" s="89"/>
      <c r="FU148" s="89"/>
      <c r="FV148" s="89"/>
      <c r="FW148" s="89"/>
      <c r="FX148" s="89"/>
      <c r="FY148" s="89"/>
      <c r="FZ148" s="89"/>
      <c r="GA148" s="89"/>
      <c r="GB148" s="89"/>
      <c r="GC148" s="89"/>
      <c r="GD148" s="89"/>
      <c r="GE148" s="89"/>
      <c r="GF148" s="89"/>
      <c r="GG148" s="89"/>
      <c r="GH148" s="89"/>
      <c r="GI148" s="89"/>
      <c r="GJ148" s="89"/>
      <c r="GK148" s="89"/>
      <c r="GL148" s="89"/>
      <c r="GM148" s="89"/>
      <c r="GN148" s="89"/>
      <c r="GO148" s="89"/>
      <c r="GP148" s="89"/>
      <c r="GQ148" s="89"/>
      <c r="GR148" s="89"/>
      <c r="GS148" s="89"/>
      <c r="GT148" s="89"/>
      <c r="GU148" s="89"/>
      <c r="GV148" s="89"/>
      <c r="GW148" s="89"/>
      <c r="GX148" s="89"/>
      <c r="GY148" s="89"/>
      <c r="GZ148" s="89"/>
      <c r="HA148" s="89"/>
      <c r="HB148" s="89"/>
      <c r="HC148" s="89"/>
      <c r="HD148" s="89"/>
      <c r="HE148" s="89"/>
      <c r="HF148" s="89"/>
      <c r="HG148" s="89"/>
      <c r="HH148" s="89"/>
      <c r="HI148" s="89"/>
      <c r="HJ148" s="89"/>
      <c r="HK148" s="89"/>
      <c r="HL148" s="86"/>
      <c r="HM148" s="86"/>
      <c r="HN148" s="86"/>
      <c r="HO148" s="74"/>
      <c r="HP148" s="341"/>
      <c r="HQ148" s="341"/>
      <c r="HR148" s="341"/>
      <c r="HS148" s="74"/>
      <c r="HT148" s="89"/>
      <c r="HU148" s="89"/>
      <c r="HV148" s="89"/>
      <c r="HW148" s="89"/>
      <c r="HX148" s="86"/>
      <c r="HY148" s="86">
        <v>350.9</v>
      </c>
      <c r="HZ148" s="78">
        <v>50.974069999999998</v>
      </c>
      <c r="IA148" s="77">
        <f t="shared" si="308"/>
        <v>14.526665716728413</v>
      </c>
      <c r="IB148" s="89"/>
      <c r="IC148" s="89"/>
      <c r="ID148" s="345"/>
      <c r="IE148" s="77"/>
      <c r="IF148" s="89"/>
      <c r="IG148" s="89"/>
      <c r="IH148" s="345"/>
      <c r="II148" s="77"/>
      <c r="IJ148" s="89"/>
      <c r="IK148" s="89"/>
      <c r="IL148" s="345"/>
      <c r="IM148" s="77"/>
      <c r="IN148" s="89"/>
      <c r="IO148" s="89"/>
      <c r="IP148" s="345"/>
      <c r="IQ148" s="77"/>
      <c r="IR148" s="89"/>
      <c r="IS148" s="89"/>
      <c r="IT148" s="345"/>
      <c r="IU148" s="77"/>
      <c r="IV148" s="89"/>
      <c r="IW148" s="89"/>
      <c r="IX148" s="345"/>
      <c r="IY148" s="77"/>
      <c r="IZ148" s="89"/>
      <c r="JA148" s="89"/>
      <c r="JB148" s="345"/>
      <c r="JC148" s="77"/>
      <c r="JD148" s="89"/>
      <c r="JE148" s="89"/>
      <c r="JF148" s="345"/>
      <c r="JG148" s="77"/>
      <c r="JH148" s="89"/>
      <c r="JI148" s="89"/>
      <c r="JJ148" s="345"/>
      <c r="JK148" s="77"/>
      <c r="JL148" s="89"/>
      <c r="JM148" s="89"/>
      <c r="JN148" s="345"/>
      <c r="JO148" s="77"/>
      <c r="JP148" s="89"/>
      <c r="JQ148" s="89"/>
      <c r="JR148" s="345"/>
      <c r="JS148" s="77"/>
    </row>
    <row r="149" spans="1:279" s="5" customFormat="1" ht="31.5" x14ac:dyDescent="0.25">
      <c r="A149" s="114" t="s">
        <v>211</v>
      </c>
      <c r="B149" s="76">
        <f t="shared" si="405"/>
        <v>51556.9</v>
      </c>
      <c r="C149" s="76">
        <f t="shared" si="406"/>
        <v>91267.900000000009</v>
      </c>
      <c r="D149" s="76">
        <f t="shared" si="407"/>
        <v>91267.900000000009</v>
      </c>
      <c r="E149" s="76">
        <f t="shared" si="408"/>
        <v>0</v>
      </c>
      <c r="F149" s="76">
        <f t="shared" si="409"/>
        <v>10198.389040000002</v>
      </c>
      <c r="G149" s="72">
        <f t="shared" si="404"/>
        <v>11.174124790862944</v>
      </c>
      <c r="H149" s="72"/>
      <c r="I149" s="72">
        <f>I150+I151</f>
        <v>0</v>
      </c>
      <c r="J149" s="72">
        <f>J150+J151</f>
        <v>0</v>
      </c>
      <c r="K149" s="72"/>
      <c r="L149" s="72">
        <f>L150+L151</f>
        <v>1243.0999999999999</v>
      </c>
      <c r="M149" s="72">
        <f>M150+M151</f>
        <v>1243.0999999999999</v>
      </c>
      <c r="N149" s="72">
        <f>N150+N151</f>
        <v>600</v>
      </c>
      <c r="O149" s="71">
        <f>N149/M149*100</f>
        <v>48.266430697449927</v>
      </c>
      <c r="P149" s="72">
        <f>P150+P151</f>
        <v>962</v>
      </c>
      <c r="Q149" s="72">
        <f>Q150+Q151</f>
        <v>962</v>
      </c>
      <c r="R149" s="72">
        <f>R150+R151</f>
        <v>240.5</v>
      </c>
      <c r="S149" s="71">
        <f>R149/Q149*100</f>
        <v>25</v>
      </c>
      <c r="T149" s="72">
        <f>T150+T151</f>
        <v>2967</v>
      </c>
      <c r="U149" s="72">
        <f>U150+U151</f>
        <v>2967</v>
      </c>
      <c r="V149" s="72">
        <f>V150+V151</f>
        <v>741.75</v>
      </c>
      <c r="W149" s="71">
        <f>V149/U149*100</f>
        <v>25</v>
      </c>
      <c r="X149" s="72">
        <f>X150+X151</f>
        <v>731</v>
      </c>
      <c r="Y149" s="72">
        <f>Y150+Y151</f>
        <v>731</v>
      </c>
      <c r="Z149" s="72">
        <f>Z150+Z151</f>
        <v>182.75</v>
      </c>
      <c r="AA149" s="71">
        <f>Z149/Y149*100</f>
        <v>25</v>
      </c>
      <c r="AB149" s="72">
        <f>AB150+AB151</f>
        <v>0</v>
      </c>
      <c r="AC149" s="72">
        <f>AC150+AC151</f>
        <v>0</v>
      </c>
      <c r="AD149" s="72">
        <f>AD150+AD151</f>
        <v>0</v>
      </c>
      <c r="AE149" s="71"/>
      <c r="AF149" s="72">
        <f>AF150+AF151</f>
        <v>25060.1</v>
      </c>
      <c r="AG149" s="72">
        <f>AG150+AG151</f>
        <v>25060.1</v>
      </c>
      <c r="AH149" s="72">
        <f>AH150+AH151</f>
        <v>3254.7910400000001</v>
      </c>
      <c r="AI149" s="71">
        <f>AH149/AG149*100</f>
        <v>12.98794114947666</v>
      </c>
      <c r="AJ149" s="72">
        <f>AJ150+AJ151</f>
        <v>880</v>
      </c>
      <c r="AK149" s="72">
        <f>AK150+AK151</f>
        <v>880</v>
      </c>
      <c r="AL149" s="72">
        <f>AL150+AL151</f>
        <v>100</v>
      </c>
      <c r="AM149" s="71">
        <f>AL149/AK149*100</f>
        <v>11.363636363636363</v>
      </c>
      <c r="AN149" s="72">
        <f t="shared" ref="AN149" si="410">AN150+AN151</f>
        <v>0</v>
      </c>
      <c r="AO149" s="72">
        <f t="shared" ref="AO149:AQ149" si="411">AO150+AO151</f>
        <v>0</v>
      </c>
      <c r="AP149" s="72">
        <f t="shared" si="411"/>
        <v>0</v>
      </c>
      <c r="AQ149" s="72">
        <f t="shared" si="411"/>
        <v>0</v>
      </c>
      <c r="AR149" s="72">
        <f>AR150+AR151</f>
        <v>500</v>
      </c>
      <c r="AS149" s="72">
        <f>AS150+AS151</f>
        <v>500</v>
      </c>
      <c r="AT149" s="72">
        <f>AT150+AT151</f>
        <v>0</v>
      </c>
      <c r="AU149" s="71">
        <f>AT149/AS149*100</f>
        <v>0</v>
      </c>
      <c r="AV149" s="72"/>
      <c r="AW149" s="72">
        <f>AW150+AW151</f>
        <v>0</v>
      </c>
      <c r="AX149" s="72">
        <f>AX150+AX151</f>
        <v>0</v>
      </c>
      <c r="AY149" s="71"/>
      <c r="AZ149" s="72"/>
      <c r="BA149" s="72"/>
      <c r="BB149" s="72"/>
      <c r="BC149" s="71"/>
      <c r="BD149" s="72">
        <f>BD150+BD151</f>
        <v>2335.9</v>
      </c>
      <c r="BE149" s="72">
        <f>BE150+BE151</f>
        <v>2335.9</v>
      </c>
      <c r="BF149" s="72">
        <f>BF150+BF151</f>
        <v>686.28359999999998</v>
      </c>
      <c r="BG149" s="71">
        <f>BF149/BE149*100</f>
        <v>29.379836465602121</v>
      </c>
      <c r="BH149" s="71"/>
      <c r="BI149" s="72">
        <f>BI150+BI151</f>
        <v>0</v>
      </c>
      <c r="BJ149" s="72">
        <f>BJ150+BJ151</f>
        <v>0</v>
      </c>
      <c r="BK149" s="71"/>
      <c r="BL149" s="71"/>
      <c r="BM149" s="72">
        <f>BM150+BM151</f>
        <v>0</v>
      </c>
      <c r="BN149" s="72">
        <f>BN150+BN151</f>
        <v>0</v>
      </c>
      <c r="BO149" s="71"/>
      <c r="BP149" s="71"/>
      <c r="BQ149" s="72">
        <f>BQ150+BQ151</f>
        <v>0</v>
      </c>
      <c r="BR149" s="72">
        <f>BR150+BR151</f>
        <v>0</v>
      </c>
      <c r="BS149" s="71"/>
      <c r="BT149" s="71"/>
      <c r="BU149" s="72">
        <f>BU150+BU151</f>
        <v>0</v>
      </c>
      <c r="BV149" s="72">
        <f>BV150+BV151</f>
        <v>0</v>
      </c>
      <c r="BW149" s="71"/>
      <c r="BX149" s="72">
        <f>BX150+BX151</f>
        <v>634.4</v>
      </c>
      <c r="BY149" s="72">
        <f>BY150+BY151</f>
        <v>634.4</v>
      </c>
      <c r="BZ149" s="72">
        <f>BZ150+BZ151</f>
        <v>139.69127</v>
      </c>
      <c r="CA149" s="71">
        <f>BZ149/BY149*100</f>
        <v>22.019430958385875</v>
      </c>
      <c r="CB149" s="71"/>
      <c r="CC149" s="72"/>
      <c r="CD149" s="72"/>
      <c r="CE149" s="71"/>
      <c r="CF149" s="72">
        <f>CF150+CF151</f>
        <v>500</v>
      </c>
      <c r="CG149" s="72">
        <f>CG150+CG151</f>
        <v>500</v>
      </c>
      <c r="CH149" s="72">
        <f>CH150+CH151</f>
        <v>111.45</v>
      </c>
      <c r="CI149" s="71">
        <f t="shared" si="340"/>
        <v>22.290000000000003</v>
      </c>
      <c r="CJ149" s="72">
        <f>CJ150+CJ151</f>
        <v>0</v>
      </c>
      <c r="CK149" s="72">
        <f>CK150+CK151</f>
        <v>0</v>
      </c>
      <c r="CL149" s="72">
        <f>CL150+CL151</f>
        <v>0</v>
      </c>
      <c r="CM149" s="71"/>
      <c r="CN149" s="72">
        <f>CN150+CN151</f>
        <v>0</v>
      </c>
      <c r="CO149" s="72">
        <f>CO150+CO151</f>
        <v>0</v>
      </c>
      <c r="CP149" s="72">
        <f>CP150+CP151</f>
        <v>0</v>
      </c>
      <c r="CQ149" s="71"/>
      <c r="CR149" s="71"/>
      <c r="CS149" s="72">
        <f>CS150+CS151</f>
        <v>0</v>
      </c>
      <c r="CT149" s="72">
        <f>CT150+CT151</f>
        <v>0</v>
      </c>
      <c r="CU149" s="71"/>
      <c r="CV149" s="71"/>
      <c r="CW149" s="72">
        <f>CW150+CW151</f>
        <v>0</v>
      </c>
      <c r="CX149" s="72">
        <f>CX150+CX151</f>
        <v>0</v>
      </c>
      <c r="CY149" s="71"/>
      <c r="CZ149" s="72">
        <f>CZ150+CZ151</f>
        <v>1000</v>
      </c>
      <c r="DA149" s="72">
        <f>DA150+DA151</f>
        <v>1000</v>
      </c>
      <c r="DB149" s="72">
        <f>DB150+DB151</f>
        <v>0</v>
      </c>
      <c r="DC149" s="71">
        <f>DB149/DA149*100</f>
        <v>0</v>
      </c>
      <c r="DD149" s="72">
        <f>DD150+DD151</f>
        <v>6667.3</v>
      </c>
      <c r="DE149" s="72">
        <f>DE150+DE151</f>
        <v>0</v>
      </c>
      <c r="DF149" s="72">
        <f>DF150+DF151</f>
        <v>0</v>
      </c>
      <c r="DG149" s="71"/>
      <c r="DH149" s="72">
        <f>DH150+DH151</f>
        <v>5000</v>
      </c>
      <c r="DI149" s="72">
        <f>DI150+DI151</f>
        <v>5000</v>
      </c>
      <c r="DJ149" s="72">
        <f>DJ150+DJ151</f>
        <v>0</v>
      </c>
      <c r="DK149" s="71">
        <f t="shared" ref="DK149" si="412">DJ149/DI149*100</f>
        <v>0</v>
      </c>
      <c r="DL149" s="72"/>
      <c r="DM149" s="72">
        <f>DM150+DM151</f>
        <v>0</v>
      </c>
      <c r="DN149" s="72">
        <f>DN150+DN151</f>
        <v>0</v>
      </c>
      <c r="DO149" s="71"/>
      <c r="DP149" s="72"/>
      <c r="DQ149" s="72">
        <f>DQ150+DQ151</f>
        <v>0</v>
      </c>
      <c r="DR149" s="72">
        <f>DR150+DR151</f>
        <v>0</v>
      </c>
      <c r="DS149" s="71"/>
      <c r="DT149" s="72"/>
      <c r="DU149" s="72">
        <f>DU150+DU151</f>
        <v>0</v>
      </c>
      <c r="DV149" s="72">
        <f>DV150+DV151</f>
        <v>0</v>
      </c>
      <c r="DW149" s="71"/>
      <c r="DX149" s="72">
        <f>DX150+DX151</f>
        <v>1010</v>
      </c>
      <c r="DY149" s="72">
        <f>DY150+DY151</f>
        <v>1010</v>
      </c>
      <c r="DZ149" s="72">
        <f>DZ150+DZ151</f>
        <v>146.62899999999999</v>
      </c>
      <c r="EA149" s="71">
        <f t="shared" ref="EA149:EA150" si="413">DZ149/DY149*100</f>
        <v>14.517722772277228</v>
      </c>
      <c r="EB149" s="72"/>
      <c r="EC149" s="72"/>
      <c r="ED149" s="72"/>
      <c r="EE149" s="71"/>
      <c r="EF149" s="72"/>
      <c r="EG149" s="72">
        <f>EG150+EG151</f>
        <v>0</v>
      </c>
      <c r="EH149" s="72">
        <f>EH150+EH151</f>
        <v>0</v>
      </c>
      <c r="EI149" s="71"/>
      <c r="EJ149" s="72"/>
      <c r="EK149" s="72">
        <f>EK150+EK151</f>
        <v>0</v>
      </c>
      <c r="EL149" s="72">
        <f>EL150+EL151</f>
        <v>0</v>
      </c>
      <c r="EM149" s="71"/>
      <c r="EN149" s="72"/>
      <c r="EO149" s="72">
        <f>EO150+EO151</f>
        <v>0</v>
      </c>
      <c r="EP149" s="72">
        <f>EP150+EP151</f>
        <v>0</v>
      </c>
      <c r="EQ149" s="71"/>
      <c r="ER149" s="72">
        <f>ER150+ER151</f>
        <v>1406.2</v>
      </c>
      <c r="ES149" s="72">
        <f>ES150+ES151</f>
        <v>1406.2</v>
      </c>
      <c r="ET149" s="72">
        <f>ET150+ET151</f>
        <v>351.54599999999999</v>
      </c>
      <c r="EU149" s="71">
        <f t="shared" si="400"/>
        <v>24.999715545441614</v>
      </c>
      <c r="EV149" s="72">
        <f>EV150+EV151</f>
        <v>425</v>
      </c>
      <c r="EW149" s="72">
        <f>EW150+EW151</f>
        <v>425</v>
      </c>
      <c r="EX149" s="72">
        <f>EX150+EX151</f>
        <v>0</v>
      </c>
      <c r="EY149" s="71">
        <f>EX149/EW149*100</f>
        <v>0</v>
      </c>
      <c r="EZ149" s="72"/>
      <c r="FA149" s="72">
        <f>FA150+FA151</f>
        <v>0</v>
      </c>
      <c r="FB149" s="72">
        <f>FB150+FB151</f>
        <v>0</v>
      </c>
      <c r="FC149" s="71"/>
      <c r="FD149" s="72"/>
      <c r="FE149" s="72">
        <f>FE150+FE151</f>
        <v>0</v>
      </c>
      <c r="FF149" s="72">
        <f>FF150+FF151</f>
        <v>0</v>
      </c>
      <c r="FG149" s="71"/>
      <c r="FH149" s="72"/>
      <c r="FI149" s="72">
        <f>FI150+FI151</f>
        <v>0</v>
      </c>
      <c r="FJ149" s="72">
        <f>FJ150+FJ151</f>
        <v>0</v>
      </c>
      <c r="FK149" s="71"/>
      <c r="FL149" s="72"/>
      <c r="FM149" s="72">
        <f>FM150+FM151</f>
        <v>0</v>
      </c>
      <c r="FN149" s="72">
        <f>FN150+FN151</f>
        <v>0</v>
      </c>
      <c r="FO149" s="71"/>
      <c r="FP149" s="72">
        <f>FP150+FP151</f>
        <v>234.9</v>
      </c>
      <c r="FQ149" s="72">
        <f>FQ150+FQ151</f>
        <v>234.9</v>
      </c>
      <c r="FR149" s="72">
        <f>FR150+FR151</f>
        <v>58.725000000000001</v>
      </c>
      <c r="FS149" s="71">
        <f>FR149/FQ149*100</f>
        <v>25</v>
      </c>
      <c r="FT149" s="72"/>
      <c r="FU149" s="72">
        <f>FU150+FU151</f>
        <v>0</v>
      </c>
      <c r="FV149" s="72">
        <f>FV150+FV151</f>
        <v>0</v>
      </c>
      <c r="FW149" s="71"/>
      <c r="FX149" s="72"/>
      <c r="FY149" s="72">
        <f>FY150+FY151</f>
        <v>0</v>
      </c>
      <c r="FZ149" s="72">
        <f>FZ150+FZ151</f>
        <v>0</v>
      </c>
      <c r="GA149" s="71"/>
      <c r="GB149" s="72"/>
      <c r="GC149" s="72">
        <f>GC150+GC151</f>
        <v>0</v>
      </c>
      <c r="GD149" s="72">
        <f>GD150+GD151</f>
        <v>0</v>
      </c>
      <c r="GE149" s="71"/>
      <c r="GF149" s="72"/>
      <c r="GG149" s="72">
        <f>GG150+GG151</f>
        <v>0</v>
      </c>
      <c r="GH149" s="72">
        <f>GH150+GH151</f>
        <v>0</v>
      </c>
      <c r="GI149" s="71"/>
      <c r="GJ149" s="72"/>
      <c r="GK149" s="72">
        <f>GK150+GK151</f>
        <v>0</v>
      </c>
      <c r="GL149" s="72">
        <f>GL150+GL151</f>
        <v>0</v>
      </c>
      <c r="GM149" s="71"/>
      <c r="GN149" s="72"/>
      <c r="GO149" s="72">
        <f>GO150+GO151</f>
        <v>0</v>
      </c>
      <c r="GP149" s="72">
        <f>GP150+GP151</f>
        <v>0</v>
      </c>
      <c r="GQ149" s="71"/>
      <c r="GR149" s="72"/>
      <c r="GS149" s="72">
        <f>GS150+GS151</f>
        <v>0</v>
      </c>
      <c r="GT149" s="72">
        <f>GT150+GT151</f>
        <v>0</v>
      </c>
      <c r="GU149" s="71"/>
      <c r="GV149" s="72"/>
      <c r="GW149" s="72">
        <f>GW150+GW151</f>
        <v>0</v>
      </c>
      <c r="GX149" s="72">
        <f>GX150+GX151</f>
        <v>0</v>
      </c>
      <c r="GY149" s="72"/>
      <c r="GZ149" s="72"/>
      <c r="HA149" s="72">
        <f>HA150+HA151</f>
        <v>0</v>
      </c>
      <c r="HB149" s="72">
        <f>HB150+HB151</f>
        <v>0</v>
      </c>
      <c r="HC149" s="71"/>
      <c r="HD149" s="72"/>
      <c r="HE149" s="72">
        <f>HE150+HE151</f>
        <v>0</v>
      </c>
      <c r="HF149" s="72">
        <f>HF150+HF151</f>
        <v>0</v>
      </c>
      <c r="HG149" s="71"/>
      <c r="HH149" s="72"/>
      <c r="HI149" s="72">
        <f>HI150+HI151</f>
        <v>0</v>
      </c>
      <c r="HJ149" s="72">
        <f>HJ150+HJ151</f>
        <v>0</v>
      </c>
      <c r="HK149" s="71"/>
      <c r="HL149" s="72"/>
      <c r="HM149" s="72">
        <f>HM150+HM151</f>
        <v>0</v>
      </c>
      <c r="HN149" s="72">
        <f>HN150+HN151</f>
        <v>0</v>
      </c>
      <c r="HO149" s="71"/>
      <c r="HP149" s="72"/>
      <c r="HQ149" s="72"/>
      <c r="HR149" s="72"/>
      <c r="HS149" s="71"/>
      <c r="HT149" s="72"/>
      <c r="HU149" s="72"/>
      <c r="HV149" s="72"/>
      <c r="HW149" s="71"/>
      <c r="HX149" s="72"/>
      <c r="HY149" s="72">
        <f>SUM(HY150:HY162)</f>
        <v>3328.6</v>
      </c>
      <c r="HZ149" s="72">
        <f>SUM(HZ150:HZ162)</f>
        <v>485.53620000000001</v>
      </c>
      <c r="IA149" s="76">
        <f t="shared" si="308"/>
        <v>14.586799254942019</v>
      </c>
      <c r="IB149" s="72"/>
      <c r="IC149" s="72">
        <f>SUM(IC150:IC162)</f>
        <v>38385.9</v>
      </c>
      <c r="ID149" s="72">
        <f>SUM(ID150:ID162)</f>
        <v>3098.73693</v>
      </c>
      <c r="IE149" s="76">
        <f t="shared" si="403"/>
        <v>8.0725915765945295</v>
      </c>
      <c r="IF149" s="72"/>
      <c r="IG149" s="72"/>
      <c r="IH149" s="72"/>
      <c r="II149" s="76"/>
      <c r="IJ149" s="72"/>
      <c r="IK149" s="72"/>
      <c r="IL149" s="72"/>
      <c r="IM149" s="76"/>
      <c r="IN149" s="72"/>
      <c r="IO149" s="72"/>
      <c r="IP149" s="72"/>
      <c r="IQ149" s="76"/>
      <c r="IR149" s="72"/>
      <c r="IS149" s="72"/>
      <c r="IT149" s="72"/>
      <c r="IU149" s="76"/>
      <c r="IV149" s="72"/>
      <c r="IW149" s="72"/>
      <c r="IX149" s="72"/>
      <c r="IY149" s="76"/>
      <c r="IZ149" s="72"/>
      <c r="JA149" s="72">
        <f>SUM(JA150:JA162)</f>
        <v>4663.8</v>
      </c>
      <c r="JB149" s="72">
        <f>SUM(JB150:JB162)</f>
        <v>0</v>
      </c>
      <c r="JC149" s="76">
        <f t="shared" ref="JC149:JC150" si="414">JB149/JA149*100</f>
        <v>0</v>
      </c>
      <c r="JD149" s="72"/>
      <c r="JE149" s="72"/>
      <c r="JF149" s="72"/>
      <c r="JG149" s="76"/>
      <c r="JH149" s="72"/>
      <c r="JI149" s="72">
        <f>SUM(JI150:JI162)</f>
        <v>0</v>
      </c>
      <c r="JJ149" s="72">
        <f>SUM(JJ150:JJ162)</f>
        <v>0</v>
      </c>
      <c r="JK149" s="76"/>
      <c r="JL149" s="72"/>
      <c r="JM149" s="72">
        <f>SUM(JM150:JM162)</f>
        <v>0</v>
      </c>
      <c r="JN149" s="72">
        <f>SUM(JN150:JN162)</f>
        <v>0</v>
      </c>
      <c r="JO149" s="76"/>
      <c r="JP149" s="72"/>
      <c r="JQ149" s="72"/>
      <c r="JR149" s="72"/>
      <c r="JS149" s="76"/>
    </row>
    <row r="150" spans="1:279" ht="31.5" x14ac:dyDescent="0.25">
      <c r="A150" s="115" t="s">
        <v>186</v>
      </c>
      <c r="B150" s="77">
        <f t="shared" si="405"/>
        <v>46556.9</v>
      </c>
      <c r="C150" s="77">
        <f t="shared" si="406"/>
        <v>82939.3</v>
      </c>
      <c r="D150" s="77">
        <f t="shared" si="407"/>
        <v>82939.3</v>
      </c>
      <c r="E150" s="77">
        <f t="shared" si="408"/>
        <v>0</v>
      </c>
      <c r="F150" s="77">
        <f t="shared" si="409"/>
        <v>9712.8528399999996</v>
      </c>
      <c r="G150" s="73">
        <f t="shared" si="404"/>
        <v>11.710796739302115</v>
      </c>
      <c r="H150" s="73"/>
      <c r="I150" s="73"/>
      <c r="J150" s="73"/>
      <c r="K150" s="73"/>
      <c r="L150" s="73">
        <v>1243.0999999999999</v>
      </c>
      <c r="M150" s="73">
        <v>1243.0999999999999</v>
      </c>
      <c r="N150" s="73">
        <v>600</v>
      </c>
      <c r="O150" s="74">
        <f>N150/M150*100</f>
        <v>48.266430697449927</v>
      </c>
      <c r="P150" s="301">
        <v>962</v>
      </c>
      <c r="Q150" s="278">
        <v>962</v>
      </c>
      <c r="R150" s="301">
        <v>240.5</v>
      </c>
      <c r="S150" s="74">
        <f>R150/Q150*100</f>
        <v>25</v>
      </c>
      <c r="T150" s="340">
        <v>2967</v>
      </c>
      <c r="U150" s="318">
        <v>2967</v>
      </c>
      <c r="V150" s="318">
        <v>741.75</v>
      </c>
      <c r="W150" s="74">
        <f>V150/U150*100</f>
        <v>25</v>
      </c>
      <c r="X150" s="341">
        <v>731</v>
      </c>
      <c r="Y150" s="341">
        <v>731</v>
      </c>
      <c r="Z150" s="341">
        <v>182.75</v>
      </c>
      <c r="AA150" s="74">
        <f>Z150/Y150*100</f>
        <v>25</v>
      </c>
      <c r="AB150" s="341"/>
      <c r="AC150" s="341"/>
      <c r="AD150" s="341"/>
      <c r="AE150" s="74"/>
      <c r="AF150" s="341">
        <v>25060.1</v>
      </c>
      <c r="AG150" s="341">
        <v>25060.1</v>
      </c>
      <c r="AH150" s="341">
        <v>3254.7910400000001</v>
      </c>
      <c r="AI150" s="74">
        <f>AH150/AG150*100</f>
        <v>12.98794114947666</v>
      </c>
      <c r="AJ150" s="341">
        <v>880</v>
      </c>
      <c r="AK150" s="341">
        <v>880</v>
      </c>
      <c r="AL150" s="341">
        <v>100</v>
      </c>
      <c r="AM150" s="74">
        <f>AL150/AK150*100</f>
        <v>11.363636363636363</v>
      </c>
      <c r="AN150" s="73"/>
      <c r="AO150" s="73"/>
      <c r="AP150" s="73"/>
      <c r="AQ150" s="74"/>
      <c r="AR150" s="341">
        <v>500</v>
      </c>
      <c r="AS150" s="341">
        <v>500</v>
      </c>
      <c r="AT150" s="341">
        <v>0</v>
      </c>
      <c r="AU150" s="74">
        <f>AT150/AS150*100</f>
        <v>0</v>
      </c>
      <c r="AV150" s="341"/>
      <c r="AW150" s="341"/>
      <c r="AX150" s="341"/>
      <c r="AY150" s="74"/>
      <c r="AZ150" s="341"/>
      <c r="BA150" s="341"/>
      <c r="BB150" s="73"/>
      <c r="BC150" s="74"/>
      <c r="BD150" s="341">
        <v>2335.9</v>
      </c>
      <c r="BE150" s="341">
        <v>2335.9</v>
      </c>
      <c r="BF150" s="341">
        <v>686.28359999999998</v>
      </c>
      <c r="BG150" s="74">
        <f>BF150/BE150*100</f>
        <v>29.379836465602121</v>
      </c>
      <c r="BH150" s="74"/>
      <c r="BI150" s="341"/>
      <c r="BJ150" s="73"/>
      <c r="BK150" s="74"/>
      <c r="BL150" s="74"/>
      <c r="BM150" s="341"/>
      <c r="BN150" s="73"/>
      <c r="BO150" s="74"/>
      <c r="BP150" s="74"/>
      <c r="BQ150" s="341"/>
      <c r="BR150" s="73"/>
      <c r="BS150" s="74"/>
      <c r="BT150" s="74"/>
      <c r="BU150" s="341"/>
      <c r="BV150" s="73"/>
      <c r="BW150" s="74"/>
      <c r="BX150" s="341">
        <v>634.4</v>
      </c>
      <c r="BY150" s="341">
        <v>634.4</v>
      </c>
      <c r="BZ150" s="341">
        <v>139.69127</v>
      </c>
      <c r="CA150" s="74">
        <f>BZ150/BY150*100</f>
        <v>22.019430958385875</v>
      </c>
      <c r="CB150" s="74"/>
      <c r="CC150" s="341"/>
      <c r="CD150" s="341"/>
      <c r="CE150" s="74"/>
      <c r="CF150" s="341">
        <v>500</v>
      </c>
      <c r="CG150" s="341">
        <v>500</v>
      </c>
      <c r="CH150" s="341">
        <v>111.45</v>
      </c>
      <c r="CI150" s="74">
        <f t="shared" si="340"/>
        <v>22.290000000000003</v>
      </c>
      <c r="CJ150" s="341"/>
      <c r="CK150" s="341"/>
      <c r="CL150" s="341"/>
      <c r="CM150" s="74"/>
      <c r="CN150" s="341"/>
      <c r="CO150" s="341"/>
      <c r="CP150" s="341"/>
      <c r="CQ150" s="74"/>
      <c r="CR150" s="74"/>
      <c r="CS150" s="341"/>
      <c r="CT150" s="73"/>
      <c r="CU150" s="74"/>
      <c r="CV150" s="74"/>
      <c r="CW150" s="341"/>
      <c r="CX150" s="73"/>
      <c r="CY150" s="74"/>
      <c r="CZ150" s="341">
        <v>1000</v>
      </c>
      <c r="DA150" s="341">
        <v>1000</v>
      </c>
      <c r="DB150" s="341">
        <v>0</v>
      </c>
      <c r="DC150" s="74">
        <f>DB150/DA150*100</f>
        <v>0</v>
      </c>
      <c r="DD150" s="341">
        <v>6667.3</v>
      </c>
      <c r="DE150" s="341"/>
      <c r="DF150" s="341"/>
      <c r="DG150" s="74"/>
      <c r="DH150" s="341"/>
      <c r="DI150" s="341"/>
      <c r="DJ150" s="341"/>
      <c r="DK150" s="74"/>
      <c r="DL150" s="341"/>
      <c r="DM150" s="341"/>
      <c r="DN150" s="341"/>
      <c r="DO150" s="74"/>
      <c r="DP150" s="341"/>
      <c r="DQ150" s="341"/>
      <c r="DR150" s="341"/>
      <c r="DS150" s="74"/>
      <c r="DT150" s="341"/>
      <c r="DU150" s="341"/>
      <c r="DV150" s="341"/>
      <c r="DW150" s="74"/>
      <c r="DX150" s="341">
        <v>1010</v>
      </c>
      <c r="DY150" s="341">
        <v>1010</v>
      </c>
      <c r="DZ150" s="341">
        <v>146.62899999999999</v>
      </c>
      <c r="EA150" s="74">
        <f t="shared" si="413"/>
        <v>14.517722772277228</v>
      </c>
      <c r="EB150" s="341"/>
      <c r="EC150" s="341"/>
      <c r="ED150" s="341"/>
      <c r="EE150" s="74"/>
      <c r="EF150" s="341"/>
      <c r="EG150" s="341"/>
      <c r="EH150" s="341"/>
      <c r="EI150" s="74"/>
      <c r="EJ150" s="341"/>
      <c r="EK150" s="341"/>
      <c r="EL150" s="341"/>
      <c r="EM150" s="74"/>
      <c r="EN150" s="341"/>
      <c r="EO150" s="341"/>
      <c r="EP150" s="341"/>
      <c r="EQ150" s="74"/>
      <c r="ER150" s="341">
        <v>1406.2</v>
      </c>
      <c r="ES150" s="341">
        <v>1406.2</v>
      </c>
      <c r="ET150" s="341">
        <v>351.54599999999999</v>
      </c>
      <c r="EU150" s="74">
        <f t="shared" si="400"/>
        <v>24.999715545441614</v>
      </c>
      <c r="EV150" s="341">
        <v>425</v>
      </c>
      <c r="EW150" s="341">
        <v>425</v>
      </c>
      <c r="EX150" s="341"/>
      <c r="EY150" s="74">
        <f>EX150/EW150*100</f>
        <v>0</v>
      </c>
      <c r="EZ150" s="73"/>
      <c r="FA150" s="73"/>
      <c r="FB150" s="73"/>
      <c r="FC150" s="74"/>
      <c r="FD150" s="73"/>
      <c r="FE150" s="73"/>
      <c r="FF150" s="73"/>
      <c r="FG150" s="74"/>
      <c r="FH150" s="73"/>
      <c r="FI150" s="73"/>
      <c r="FJ150" s="73"/>
      <c r="FK150" s="74"/>
      <c r="FL150" s="73"/>
      <c r="FM150" s="73"/>
      <c r="FN150" s="73"/>
      <c r="FO150" s="74"/>
      <c r="FP150" s="73">
        <v>234.9</v>
      </c>
      <c r="FQ150" s="73">
        <v>234.9</v>
      </c>
      <c r="FR150" s="73">
        <v>58.725000000000001</v>
      </c>
      <c r="FS150" s="74">
        <f>FR150/FQ150*100</f>
        <v>25</v>
      </c>
      <c r="FT150" s="73"/>
      <c r="FU150" s="73"/>
      <c r="FV150" s="73">
        <v>0</v>
      </c>
      <c r="FW150" s="74"/>
      <c r="FX150" s="73"/>
      <c r="FY150" s="73"/>
      <c r="FZ150" s="73">
        <v>0</v>
      </c>
      <c r="GA150" s="74"/>
      <c r="GB150" s="73"/>
      <c r="GC150" s="73"/>
      <c r="GD150" s="73">
        <v>0</v>
      </c>
      <c r="GE150" s="74"/>
      <c r="GF150" s="73"/>
      <c r="GG150" s="73"/>
      <c r="GH150" s="73">
        <v>0</v>
      </c>
      <c r="GI150" s="74"/>
      <c r="GJ150" s="73"/>
      <c r="GK150" s="73"/>
      <c r="GL150" s="73">
        <v>0</v>
      </c>
      <c r="GM150" s="74"/>
      <c r="GN150" s="73"/>
      <c r="GO150" s="73"/>
      <c r="GP150" s="73">
        <v>0</v>
      </c>
      <c r="GQ150" s="74"/>
      <c r="GR150" s="73"/>
      <c r="GS150" s="73"/>
      <c r="GT150" s="73">
        <v>0</v>
      </c>
      <c r="GU150" s="74"/>
      <c r="GV150" s="73"/>
      <c r="GW150" s="73"/>
      <c r="GX150" s="73">
        <v>0</v>
      </c>
      <c r="GY150" s="73"/>
      <c r="GZ150" s="73"/>
      <c r="HA150" s="73"/>
      <c r="HB150" s="73">
        <v>0</v>
      </c>
      <c r="HC150" s="74"/>
      <c r="HD150" s="73"/>
      <c r="HE150" s="73"/>
      <c r="HF150" s="73">
        <v>0</v>
      </c>
      <c r="HG150" s="74"/>
      <c r="HH150" s="73"/>
      <c r="HI150" s="73"/>
      <c r="HJ150" s="73">
        <v>0</v>
      </c>
      <c r="HK150" s="74"/>
      <c r="HL150" s="341"/>
      <c r="HM150" s="341"/>
      <c r="HN150" s="341"/>
      <c r="HO150" s="74"/>
      <c r="HP150" s="341"/>
      <c r="HQ150" s="341"/>
      <c r="HR150" s="341"/>
      <c r="HS150" s="74"/>
      <c r="HT150" s="73"/>
      <c r="HU150" s="73"/>
      <c r="HV150" s="73"/>
      <c r="HW150" s="74"/>
      <c r="HX150" s="73"/>
      <c r="HY150" s="73"/>
      <c r="HZ150" s="73"/>
      <c r="IA150" s="77"/>
      <c r="IB150" s="73"/>
      <c r="IC150" s="73">
        <v>38385.9</v>
      </c>
      <c r="ID150" s="73">
        <v>3098.73693</v>
      </c>
      <c r="IE150" s="77">
        <f t="shared" ref="IE150" si="415">ID150/IC150*100</f>
        <v>8.0725915765945295</v>
      </c>
      <c r="IF150" s="73"/>
      <c r="IG150" s="73"/>
      <c r="IH150" s="73"/>
      <c r="II150" s="77"/>
      <c r="IJ150" s="73"/>
      <c r="IK150" s="73"/>
      <c r="IL150" s="73"/>
      <c r="IM150" s="77"/>
      <c r="IN150" s="73"/>
      <c r="IO150" s="73"/>
      <c r="IP150" s="73"/>
      <c r="IQ150" s="77"/>
      <c r="IR150" s="73"/>
      <c r="IS150" s="73"/>
      <c r="IT150" s="73"/>
      <c r="IU150" s="77"/>
      <c r="IV150" s="73"/>
      <c r="IW150" s="73"/>
      <c r="IX150" s="73"/>
      <c r="IY150" s="77"/>
      <c r="IZ150" s="73"/>
      <c r="JA150" s="73">
        <v>4663.8</v>
      </c>
      <c r="JB150" s="73">
        <v>0</v>
      </c>
      <c r="JC150" s="77">
        <f t="shared" si="414"/>
        <v>0</v>
      </c>
      <c r="JD150" s="73"/>
      <c r="JE150" s="73"/>
      <c r="JF150" s="73"/>
      <c r="JG150" s="77"/>
      <c r="JH150" s="73"/>
      <c r="JI150" s="73"/>
      <c r="JJ150" s="73">
        <v>0</v>
      </c>
      <c r="JK150" s="77"/>
      <c r="JL150" s="73"/>
      <c r="JM150" s="73"/>
      <c r="JN150" s="73"/>
      <c r="JO150" s="77"/>
      <c r="JP150" s="73"/>
      <c r="JQ150" s="73"/>
      <c r="JR150" s="73"/>
      <c r="JS150" s="77"/>
    </row>
    <row r="151" spans="1:279" ht="16.5" customHeight="1" x14ac:dyDescent="0.25">
      <c r="A151" s="115" t="s">
        <v>210</v>
      </c>
      <c r="B151" s="77">
        <f t="shared" si="405"/>
        <v>5000</v>
      </c>
      <c r="C151" s="77">
        <f t="shared" si="406"/>
        <v>5000</v>
      </c>
      <c r="D151" s="77">
        <f t="shared" si="407"/>
        <v>5000</v>
      </c>
      <c r="E151" s="77">
        <f t="shared" si="408"/>
        <v>0</v>
      </c>
      <c r="F151" s="77">
        <f t="shared" si="409"/>
        <v>0</v>
      </c>
      <c r="G151" s="73">
        <f t="shared" si="404"/>
        <v>0</v>
      </c>
      <c r="H151" s="77"/>
      <c r="I151" s="77"/>
      <c r="J151" s="77"/>
      <c r="K151" s="73"/>
      <c r="L151" s="89"/>
      <c r="M151" s="89"/>
      <c r="N151" s="89"/>
      <c r="O151" s="89"/>
      <c r="P151" s="89"/>
      <c r="Q151" s="89"/>
      <c r="R151" s="89"/>
      <c r="S151" s="74"/>
      <c r="T151" s="86"/>
      <c r="U151" s="86"/>
      <c r="V151" s="86"/>
      <c r="W151" s="74"/>
      <c r="X151" s="86"/>
      <c r="Y151" s="86"/>
      <c r="Z151" s="86"/>
      <c r="AA151" s="74"/>
      <c r="AB151" s="86"/>
      <c r="AC151" s="86"/>
      <c r="AD151" s="86"/>
      <c r="AE151" s="74"/>
      <c r="AF151" s="86"/>
      <c r="AG151" s="86"/>
      <c r="AH151" s="86"/>
      <c r="AI151" s="74"/>
      <c r="AJ151" s="86"/>
      <c r="AK151" s="86"/>
      <c r="AL151" s="86"/>
      <c r="AM151" s="74"/>
      <c r="AN151" s="89"/>
      <c r="AO151" s="89"/>
      <c r="AP151" s="89"/>
      <c r="AQ151" s="89"/>
      <c r="AR151" s="86"/>
      <c r="AS151" s="86"/>
      <c r="AT151" s="86"/>
      <c r="AU151" s="74"/>
      <c r="AV151" s="86"/>
      <c r="AW151" s="86"/>
      <c r="AX151" s="86"/>
      <c r="AY151" s="74"/>
      <c r="AZ151" s="86"/>
      <c r="BA151" s="86"/>
      <c r="BB151" s="86"/>
      <c r="BC151" s="74"/>
      <c r="BD151" s="86"/>
      <c r="BE151" s="86"/>
      <c r="BF151" s="86"/>
      <c r="BG151" s="74"/>
      <c r="BH151" s="74"/>
      <c r="BI151" s="86"/>
      <c r="BJ151" s="86"/>
      <c r="BK151" s="74"/>
      <c r="BL151" s="74"/>
      <c r="BM151" s="86"/>
      <c r="BN151" s="86"/>
      <c r="BO151" s="74"/>
      <c r="BP151" s="74"/>
      <c r="BQ151" s="341"/>
      <c r="BR151" s="341"/>
      <c r="BS151" s="74"/>
      <c r="BT151" s="74"/>
      <c r="BU151" s="341"/>
      <c r="BV151" s="341"/>
      <c r="BW151" s="74"/>
      <c r="BX151" s="341"/>
      <c r="BY151" s="341"/>
      <c r="BZ151" s="341"/>
      <c r="CA151" s="74"/>
      <c r="CB151" s="74"/>
      <c r="CC151" s="341"/>
      <c r="CD151" s="341"/>
      <c r="CE151" s="74"/>
      <c r="CF151" s="341"/>
      <c r="CG151" s="341"/>
      <c r="CH151" s="341"/>
      <c r="CI151" s="74"/>
      <c r="CJ151" s="341"/>
      <c r="CK151" s="341"/>
      <c r="CL151" s="341"/>
      <c r="CM151" s="74"/>
      <c r="CN151" s="341"/>
      <c r="CO151" s="341"/>
      <c r="CP151" s="341"/>
      <c r="CQ151" s="74"/>
      <c r="CR151" s="74"/>
      <c r="CS151" s="86"/>
      <c r="CT151" s="86"/>
      <c r="CU151" s="74"/>
      <c r="CV151" s="74"/>
      <c r="CW151" s="86"/>
      <c r="CX151" s="86"/>
      <c r="CY151" s="74"/>
      <c r="CZ151" s="341"/>
      <c r="DA151" s="341"/>
      <c r="DB151" s="341"/>
      <c r="DC151" s="74"/>
      <c r="DD151" s="341"/>
      <c r="DE151" s="341"/>
      <c r="DF151" s="341"/>
      <c r="DG151" s="74"/>
      <c r="DH151" s="341">
        <v>5000</v>
      </c>
      <c r="DI151" s="341">
        <v>5000</v>
      </c>
      <c r="DJ151" s="341">
        <v>0</v>
      </c>
      <c r="DK151" s="74">
        <f>DJ151/DI151*100</f>
        <v>0</v>
      </c>
      <c r="DL151" s="341"/>
      <c r="DM151" s="341"/>
      <c r="DN151" s="341"/>
      <c r="DO151" s="74"/>
      <c r="DP151" s="341"/>
      <c r="DQ151" s="341"/>
      <c r="DR151" s="341"/>
      <c r="DS151" s="74"/>
      <c r="DT151" s="341"/>
      <c r="DU151" s="341"/>
      <c r="DV151" s="341"/>
      <c r="DW151" s="74"/>
      <c r="DX151" s="341"/>
      <c r="DY151" s="341"/>
      <c r="DZ151" s="341"/>
      <c r="EA151" s="74"/>
      <c r="EB151" s="341"/>
      <c r="EC151" s="341"/>
      <c r="ED151" s="341"/>
      <c r="EE151" s="74"/>
      <c r="EF151" s="341"/>
      <c r="EG151" s="341"/>
      <c r="EH151" s="341"/>
      <c r="EI151" s="74"/>
      <c r="EJ151" s="341"/>
      <c r="EK151" s="341"/>
      <c r="EL151" s="341"/>
      <c r="EM151" s="74"/>
      <c r="EN151" s="341"/>
      <c r="EO151" s="341"/>
      <c r="EP151" s="341"/>
      <c r="EQ151" s="74"/>
      <c r="ER151" s="341"/>
      <c r="ES151" s="341"/>
      <c r="ET151" s="341"/>
      <c r="EU151" s="74"/>
      <c r="EV151" s="341"/>
      <c r="EW151" s="341"/>
      <c r="EX151" s="341"/>
      <c r="EY151" s="74"/>
      <c r="EZ151" s="89"/>
      <c r="FA151" s="89"/>
      <c r="FB151" s="89"/>
      <c r="FC151" s="89"/>
      <c r="FD151" s="89"/>
      <c r="FE151" s="89"/>
      <c r="FF151" s="89"/>
      <c r="FG151" s="89"/>
      <c r="FH151" s="89"/>
      <c r="FI151" s="89"/>
      <c r="FJ151" s="89"/>
      <c r="FK151" s="89"/>
      <c r="FL151" s="89"/>
      <c r="FM151" s="89"/>
      <c r="FN151" s="89"/>
      <c r="FO151" s="89"/>
      <c r="FP151" s="89"/>
      <c r="FQ151" s="89"/>
      <c r="FR151" s="89"/>
      <c r="FS151" s="89"/>
      <c r="FT151" s="89"/>
      <c r="FU151" s="89"/>
      <c r="FV151" s="89"/>
      <c r="FW151" s="89"/>
      <c r="FX151" s="89"/>
      <c r="FY151" s="89"/>
      <c r="FZ151" s="89"/>
      <c r="GA151" s="89"/>
      <c r="GB151" s="89"/>
      <c r="GC151" s="89"/>
      <c r="GD151" s="89"/>
      <c r="GE151" s="89"/>
      <c r="GF151" s="89"/>
      <c r="GG151" s="89"/>
      <c r="GH151" s="89"/>
      <c r="GI151" s="89"/>
      <c r="GJ151" s="89"/>
      <c r="GK151" s="89"/>
      <c r="GL151" s="89"/>
      <c r="GM151" s="89"/>
      <c r="GN151" s="89"/>
      <c r="GO151" s="89"/>
      <c r="GP151" s="89"/>
      <c r="GQ151" s="89"/>
      <c r="GR151" s="89"/>
      <c r="GS151" s="89"/>
      <c r="GT151" s="89"/>
      <c r="GU151" s="89"/>
      <c r="GV151" s="89"/>
      <c r="GW151" s="73"/>
      <c r="GX151" s="73"/>
      <c r="GY151" s="73"/>
      <c r="GZ151" s="89"/>
      <c r="HA151" s="73"/>
      <c r="HB151" s="89">
        <v>0</v>
      </c>
      <c r="HC151" s="89"/>
      <c r="HD151" s="89"/>
      <c r="HE151" s="89"/>
      <c r="HF151" s="89"/>
      <c r="HG151" s="89"/>
      <c r="HH151" s="89"/>
      <c r="HI151" s="89"/>
      <c r="HJ151" s="89"/>
      <c r="HK151" s="89"/>
      <c r="HL151" s="86"/>
      <c r="HM151" s="341"/>
      <c r="HN151" s="341"/>
      <c r="HO151" s="74"/>
      <c r="HP151" s="341"/>
      <c r="HQ151" s="341"/>
      <c r="HR151" s="341"/>
      <c r="HS151" s="74"/>
      <c r="HT151" s="89"/>
      <c r="HU151" s="89"/>
      <c r="HV151" s="89"/>
      <c r="HW151" s="89"/>
      <c r="HX151" s="86"/>
      <c r="HY151" s="86"/>
      <c r="HZ151" s="77"/>
      <c r="IA151" s="77"/>
      <c r="IB151" s="89"/>
      <c r="IC151" s="89"/>
      <c r="ID151" s="356"/>
      <c r="IE151" s="77"/>
      <c r="IF151" s="89"/>
      <c r="IG151" s="89"/>
      <c r="IH151" s="356"/>
      <c r="II151" s="77"/>
      <c r="IJ151" s="89"/>
      <c r="IK151" s="89"/>
      <c r="IL151" s="356"/>
      <c r="IM151" s="77"/>
      <c r="IN151" s="89"/>
      <c r="IO151" s="89"/>
      <c r="IP151" s="356"/>
      <c r="IQ151" s="77"/>
      <c r="IR151" s="89"/>
      <c r="IS151" s="89"/>
      <c r="IT151" s="356"/>
      <c r="IU151" s="77"/>
      <c r="IV151" s="89"/>
      <c r="IW151" s="89"/>
      <c r="IX151" s="356"/>
      <c r="IY151" s="77"/>
      <c r="IZ151" s="89"/>
      <c r="JA151" s="89"/>
      <c r="JB151" s="356"/>
      <c r="JC151" s="77"/>
      <c r="JD151" s="89"/>
      <c r="JE151" s="89"/>
      <c r="JF151" s="356"/>
      <c r="JG151" s="77"/>
      <c r="JH151" s="89"/>
      <c r="JI151" s="89"/>
      <c r="JJ151" s="356"/>
      <c r="JK151" s="77"/>
      <c r="JL151" s="89"/>
      <c r="JM151" s="89"/>
      <c r="JN151" s="356"/>
      <c r="JO151" s="77"/>
      <c r="JP151" s="89"/>
      <c r="JQ151" s="89"/>
      <c r="JR151" s="356"/>
      <c r="JS151" s="77"/>
    </row>
    <row r="152" spans="1:279" ht="16.5" customHeight="1" x14ac:dyDescent="0.25">
      <c r="A152" s="115" t="s">
        <v>380</v>
      </c>
      <c r="B152" s="77">
        <f t="shared" si="405"/>
        <v>0</v>
      </c>
      <c r="C152" s="77">
        <f t="shared" si="406"/>
        <v>238.9</v>
      </c>
      <c r="D152" s="77">
        <f t="shared" si="407"/>
        <v>238.9</v>
      </c>
      <c r="E152" s="77">
        <f t="shared" si="408"/>
        <v>0</v>
      </c>
      <c r="F152" s="77">
        <f t="shared" si="409"/>
        <v>0</v>
      </c>
      <c r="G152" s="73">
        <f t="shared" si="404"/>
        <v>0</v>
      </c>
      <c r="H152" s="77"/>
      <c r="I152" s="77"/>
      <c r="J152" s="77"/>
      <c r="K152" s="73"/>
      <c r="L152" s="89"/>
      <c r="M152" s="89"/>
      <c r="N152" s="89"/>
      <c r="O152" s="89"/>
      <c r="P152" s="89"/>
      <c r="Q152" s="89"/>
      <c r="R152" s="89"/>
      <c r="S152" s="74"/>
      <c r="T152" s="86"/>
      <c r="U152" s="86"/>
      <c r="V152" s="86"/>
      <c r="W152" s="74"/>
      <c r="X152" s="86"/>
      <c r="Y152" s="86"/>
      <c r="Z152" s="86"/>
      <c r="AA152" s="74"/>
      <c r="AB152" s="86"/>
      <c r="AC152" s="86"/>
      <c r="AD152" s="86"/>
      <c r="AE152" s="74"/>
      <c r="AF152" s="86"/>
      <c r="AG152" s="86"/>
      <c r="AH152" s="86"/>
      <c r="AI152" s="74"/>
      <c r="AJ152" s="86"/>
      <c r="AK152" s="86"/>
      <c r="AL152" s="86"/>
      <c r="AM152" s="74"/>
      <c r="AN152" s="89"/>
      <c r="AO152" s="89"/>
      <c r="AP152" s="89"/>
      <c r="AQ152" s="89"/>
      <c r="AR152" s="86"/>
      <c r="AS152" s="86"/>
      <c r="AT152" s="86"/>
      <c r="AU152" s="74"/>
      <c r="AV152" s="86"/>
      <c r="AW152" s="86"/>
      <c r="AX152" s="86"/>
      <c r="AY152" s="74"/>
      <c r="AZ152" s="86"/>
      <c r="BA152" s="86"/>
      <c r="BB152" s="86"/>
      <c r="BC152" s="74"/>
      <c r="BD152" s="86"/>
      <c r="BE152" s="86"/>
      <c r="BF152" s="86"/>
      <c r="BG152" s="74"/>
      <c r="BH152" s="74"/>
      <c r="BI152" s="86"/>
      <c r="BJ152" s="86"/>
      <c r="BK152" s="74"/>
      <c r="BL152" s="74"/>
      <c r="BM152" s="86"/>
      <c r="BN152" s="86"/>
      <c r="BO152" s="74"/>
      <c r="BP152" s="74"/>
      <c r="BQ152" s="341"/>
      <c r="BR152" s="341"/>
      <c r="BS152" s="74"/>
      <c r="BT152" s="74"/>
      <c r="BU152" s="341"/>
      <c r="BV152" s="341"/>
      <c r="BW152" s="74"/>
      <c r="BX152" s="341"/>
      <c r="BY152" s="341"/>
      <c r="BZ152" s="341"/>
      <c r="CA152" s="74"/>
      <c r="CB152" s="74"/>
      <c r="CC152" s="341"/>
      <c r="CD152" s="341"/>
      <c r="CE152" s="74"/>
      <c r="CF152" s="341"/>
      <c r="CG152" s="341"/>
      <c r="CH152" s="341"/>
      <c r="CI152" s="74"/>
      <c r="CJ152" s="341"/>
      <c r="CK152" s="341"/>
      <c r="CL152" s="341"/>
      <c r="CM152" s="74"/>
      <c r="CN152" s="341"/>
      <c r="CO152" s="341"/>
      <c r="CP152" s="341"/>
      <c r="CQ152" s="74"/>
      <c r="CR152" s="74"/>
      <c r="CS152" s="86"/>
      <c r="CT152" s="86"/>
      <c r="CU152" s="74"/>
      <c r="CV152" s="74"/>
      <c r="CW152" s="86"/>
      <c r="CX152" s="86"/>
      <c r="CY152" s="74"/>
      <c r="CZ152" s="341"/>
      <c r="DA152" s="341"/>
      <c r="DB152" s="341"/>
      <c r="DC152" s="74"/>
      <c r="DD152" s="341"/>
      <c r="DE152" s="341"/>
      <c r="DF152" s="341"/>
      <c r="DG152" s="74"/>
      <c r="DH152" s="341"/>
      <c r="DI152" s="341"/>
      <c r="DJ152" s="341"/>
      <c r="DK152" s="74"/>
      <c r="DL152" s="341"/>
      <c r="DM152" s="341"/>
      <c r="DN152" s="341"/>
      <c r="DO152" s="74"/>
      <c r="DP152" s="341"/>
      <c r="DQ152" s="341"/>
      <c r="DR152" s="341"/>
      <c r="DS152" s="74"/>
      <c r="DT152" s="341"/>
      <c r="DU152" s="341"/>
      <c r="DV152" s="341"/>
      <c r="DW152" s="74"/>
      <c r="DX152" s="341"/>
      <c r="DY152" s="341"/>
      <c r="DZ152" s="341"/>
      <c r="EA152" s="74"/>
      <c r="EB152" s="341"/>
      <c r="EC152" s="341"/>
      <c r="ED152" s="341"/>
      <c r="EE152" s="74"/>
      <c r="EF152" s="341"/>
      <c r="EG152" s="341"/>
      <c r="EH152" s="341"/>
      <c r="EI152" s="74"/>
      <c r="EJ152" s="341"/>
      <c r="EK152" s="341"/>
      <c r="EL152" s="341"/>
      <c r="EM152" s="74"/>
      <c r="EN152" s="341"/>
      <c r="EO152" s="341"/>
      <c r="EP152" s="341"/>
      <c r="EQ152" s="74"/>
      <c r="ER152" s="341"/>
      <c r="ES152" s="341"/>
      <c r="ET152" s="341"/>
      <c r="EU152" s="74"/>
      <c r="EV152" s="341"/>
      <c r="EW152" s="341"/>
      <c r="EX152" s="341"/>
      <c r="EY152" s="74"/>
      <c r="EZ152" s="89"/>
      <c r="FA152" s="89"/>
      <c r="FB152" s="89"/>
      <c r="FC152" s="89"/>
      <c r="FD152" s="89"/>
      <c r="FE152" s="89"/>
      <c r="FF152" s="89"/>
      <c r="FG152" s="89"/>
      <c r="FH152" s="89"/>
      <c r="FI152" s="89"/>
      <c r="FJ152" s="89"/>
      <c r="FK152" s="89"/>
      <c r="FL152" s="89"/>
      <c r="FM152" s="89"/>
      <c r="FN152" s="89"/>
      <c r="FO152" s="89"/>
      <c r="FP152" s="89"/>
      <c r="FQ152" s="89"/>
      <c r="FR152" s="89"/>
      <c r="FS152" s="89"/>
      <c r="FT152" s="89"/>
      <c r="FU152" s="89"/>
      <c r="FV152" s="89"/>
      <c r="FW152" s="89"/>
      <c r="FX152" s="89"/>
      <c r="FY152" s="89"/>
      <c r="FZ152" s="89"/>
      <c r="GA152" s="89"/>
      <c r="GB152" s="89"/>
      <c r="GC152" s="89"/>
      <c r="GD152" s="89"/>
      <c r="GE152" s="89"/>
      <c r="GF152" s="89"/>
      <c r="GG152" s="89"/>
      <c r="GH152" s="89"/>
      <c r="GI152" s="89"/>
      <c r="GJ152" s="89"/>
      <c r="GK152" s="89"/>
      <c r="GL152" s="89"/>
      <c r="GM152" s="89"/>
      <c r="GN152" s="89"/>
      <c r="GO152" s="89"/>
      <c r="GP152" s="89"/>
      <c r="GQ152" s="89"/>
      <c r="GR152" s="89"/>
      <c r="GS152" s="89"/>
      <c r="GT152" s="89"/>
      <c r="GU152" s="89"/>
      <c r="GV152" s="89"/>
      <c r="GW152" s="73"/>
      <c r="GX152" s="73"/>
      <c r="GY152" s="73"/>
      <c r="GZ152" s="89"/>
      <c r="HA152" s="73"/>
      <c r="HB152" s="89"/>
      <c r="HC152" s="89"/>
      <c r="HD152" s="89"/>
      <c r="HE152" s="89"/>
      <c r="HF152" s="89"/>
      <c r="HG152" s="89"/>
      <c r="HH152" s="89"/>
      <c r="HI152" s="89"/>
      <c r="HJ152" s="89"/>
      <c r="HK152" s="89"/>
      <c r="HL152" s="86"/>
      <c r="HM152" s="341"/>
      <c r="HN152" s="341"/>
      <c r="HO152" s="74"/>
      <c r="HP152" s="341"/>
      <c r="HQ152" s="341"/>
      <c r="HR152" s="341"/>
      <c r="HS152" s="74"/>
      <c r="HT152" s="89"/>
      <c r="HU152" s="89"/>
      <c r="HV152" s="89"/>
      <c r="HW152" s="89"/>
      <c r="HX152" s="86"/>
      <c r="HY152" s="77">
        <v>238.9</v>
      </c>
      <c r="HZ152" s="77">
        <v>0</v>
      </c>
      <c r="IA152" s="77">
        <f t="shared" si="308"/>
        <v>0</v>
      </c>
      <c r="IB152" s="89"/>
      <c r="IC152" s="356"/>
      <c r="ID152" s="356"/>
      <c r="IE152" s="77"/>
      <c r="IF152" s="89"/>
      <c r="IG152" s="356"/>
      <c r="IH152" s="356"/>
      <c r="II152" s="77"/>
      <c r="IJ152" s="89"/>
      <c r="IK152" s="356"/>
      <c r="IL152" s="356"/>
      <c r="IM152" s="77"/>
      <c r="IN152" s="89"/>
      <c r="IO152" s="356"/>
      <c r="IP152" s="356"/>
      <c r="IQ152" s="77"/>
      <c r="IR152" s="89"/>
      <c r="IS152" s="356"/>
      <c r="IT152" s="356"/>
      <c r="IU152" s="77"/>
      <c r="IV152" s="89"/>
      <c r="IW152" s="356"/>
      <c r="IX152" s="356"/>
      <c r="IY152" s="77"/>
      <c r="IZ152" s="89"/>
      <c r="JA152" s="356"/>
      <c r="JB152" s="356"/>
      <c r="JC152" s="77"/>
      <c r="JD152" s="89"/>
      <c r="JE152" s="356"/>
      <c r="JF152" s="356"/>
      <c r="JG152" s="77"/>
      <c r="JH152" s="89"/>
      <c r="JI152" s="356"/>
      <c r="JJ152" s="356"/>
      <c r="JK152" s="77"/>
      <c r="JL152" s="89"/>
      <c r="JM152" s="356"/>
      <c r="JN152" s="356"/>
      <c r="JO152" s="77"/>
      <c r="JP152" s="89"/>
      <c r="JQ152" s="356"/>
      <c r="JR152" s="356"/>
      <c r="JS152" s="77"/>
    </row>
    <row r="153" spans="1:279" ht="16.5" customHeight="1" x14ac:dyDescent="0.25">
      <c r="A153" s="115" t="s">
        <v>381</v>
      </c>
      <c r="B153" s="77">
        <f t="shared" si="405"/>
        <v>0</v>
      </c>
      <c r="C153" s="77">
        <f t="shared" si="406"/>
        <v>374.4</v>
      </c>
      <c r="D153" s="77">
        <f t="shared" si="407"/>
        <v>374.4</v>
      </c>
      <c r="E153" s="77">
        <f t="shared" si="408"/>
        <v>0</v>
      </c>
      <c r="F153" s="77">
        <f t="shared" si="409"/>
        <v>72.669060000000002</v>
      </c>
      <c r="G153" s="73">
        <f t="shared" si="404"/>
        <v>19.409471153846155</v>
      </c>
      <c r="H153" s="77"/>
      <c r="I153" s="77"/>
      <c r="J153" s="77"/>
      <c r="K153" s="73"/>
      <c r="L153" s="89"/>
      <c r="M153" s="89"/>
      <c r="N153" s="89"/>
      <c r="O153" s="89"/>
      <c r="P153" s="89"/>
      <c r="Q153" s="89"/>
      <c r="R153" s="89"/>
      <c r="S153" s="74"/>
      <c r="T153" s="86"/>
      <c r="U153" s="86"/>
      <c r="V153" s="86"/>
      <c r="W153" s="74"/>
      <c r="X153" s="86"/>
      <c r="Y153" s="86"/>
      <c r="Z153" s="86"/>
      <c r="AA153" s="74"/>
      <c r="AB153" s="86"/>
      <c r="AC153" s="86"/>
      <c r="AD153" s="86"/>
      <c r="AE153" s="74"/>
      <c r="AF153" s="86"/>
      <c r="AG153" s="86"/>
      <c r="AH153" s="86"/>
      <c r="AI153" s="74"/>
      <c r="AJ153" s="86"/>
      <c r="AK153" s="86"/>
      <c r="AL153" s="86"/>
      <c r="AM153" s="74"/>
      <c r="AN153" s="89"/>
      <c r="AO153" s="89"/>
      <c r="AP153" s="89"/>
      <c r="AQ153" s="89"/>
      <c r="AR153" s="86"/>
      <c r="AS153" s="86"/>
      <c r="AT153" s="86"/>
      <c r="AU153" s="74"/>
      <c r="AV153" s="86"/>
      <c r="AW153" s="86"/>
      <c r="AX153" s="86"/>
      <c r="AY153" s="74"/>
      <c r="AZ153" s="86"/>
      <c r="BA153" s="86"/>
      <c r="BB153" s="86"/>
      <c r="BC153" s="74"/>
      <c r="BD153" s="86"/>
      <c r="BE153" s="86"/>
      <c r="BF153" s="86"/>
      <c r="BG153" s="74"/>
      <c r="BH153" s="74"/>
      <c r="BI153" s="86"/>
      <c r="BJ153" s="86"/>
      <c r="BK153" s="74"/>
      <c r="BL153" s="74"/>
      <c r="BM153" s="86"/>
      <c r="BN153" s="86"/>
      <c r="BO153" s="74"/>
      <c r="BP153" s="74"/>
      <c r="BQ153" s="341"/>
      <c r="BR153" s="341"/>
      <c r="BS153" s="74"/>
      <c r="BT153" s="74"/>
      <c r="BU153" s="341"/>
      <c r="BV153" s="341"/>
      <c r="BW153" s="74"/>
      <c r="BX153" s="341"/>
      <c r="BY153" s="341"/>
      <c r="BZ153" s="341"/>
      <c r="CA153" s="74"/>
      <c r="CB153" s="74"/>
      <c r="CC153" s="341"/>
      <c r="CD153" s="341"/>
      <c r="CE153" s="74"/>
      <c r="CF153" s="341"/>
      <c r="CG153" s="341"/>
      <c r="CH153" s="341"/>
      <c r="CI153" s="74"/>
      <c r="CJ153" s="341"/>
      <c r="CK153" s="341"/>
      <c r="CL153" s="341"/>
      <c r="CM153" s="74"/>
      <c r="CN153" s="341"/>
      <c r="CO153" s="341"/>
      <c r="CP153" s="341"/>
      <c r="CQ153" s="74"/>
      <c r="CR153" s="74"/>
      <c r="CS153" s="86"/>
      <c r="CT153" s="86"/>
      <c r="CU153" s="74"/>
      <c r="CV153" s="74"/>
      <c r="CW153" s="86"/>
      <c r="CX153" s="86"/>
      <c r="CY153" s="74"/>
      <c r="CZ153" s="341"/>
      <c r="DA153" s="341"/>
      <c r="DB153" s="341"/>
      <c r="DC153" s="74"/>
      <c r="DD153" s="341"/>
      <c r="DE153" s="341"/>
      <c r="DF153" s="341"/>
      <c r="DG153" s="74"/>
      <c r="DH153" s="341"/>
      <c r="DI153" s="341"/>
      <c r="DJ153" s="341"/>
      <c r="DK153" s="74"/>
      <c r="DL153" s="341"/>
      <c r="DM153" s="341"/>
      <c r="DN153" s="341"/>
      <c r="DO153" s="74"/>
      <c r="DP153" s="341"/>
      <c r="DQ153" s="341"/>
      <c r="DR153" s="341"/>
      <c r="DS153" s="74"/>
      <c r="DT153" s="341"/>
      <c r="DU153" s="341"/>
      <c r="DV153" s="341"/>
      <c r="DW153" s="74"/>
      <c r="DX153" s="341"/>
      <c r="DY153" s="341"/>
      <c r="DZ153" s="341"/>
      <c r="EA153" s="74"/>
      <c r="EB153" s="341"/>
      <c r="EC153" s="341"/>
      <c r="ED153" s="341"/>
      <c r="EE153" s="74"/>
      <c r="EF153" s="341"/>
      <c r="EG153" s="341"/>
      <c r="EH153" s="341"/>
      <c r="EI153" s="74"/>
      <c r="EJ153" s="341"/>
      <c r="EK153" s="341"/>
      <c r="EL153" s="341"/>
      <c r="EM153" s="74"/>
      <c r="EN153" s="341"/>
      <c r="EO153" s="341"/>
      <c r="EP153" s="341"/>
      <c r="EQ153" s="74"/>
      <c r="ER153" s="341"/>
      <c r="ES153" s="341"/>
      <c r="ET153" s="341"/>
      <c r="EU153" s="74"/>
      <c r="EV153" s="341"/>
      <c r="EW153" s="341"/>
      <c r="EX153" s="341"/>
      <c r="EY153" s="74"/>
      <c r="EZ153" s="89"/>
      <c r="FA153" s="89"/>
      <c r="FB153" s="89"/>
      <c r="FC153" s="89"/>
      <c r="FD153" s="89"/>
      <c r="FE153" s="89"/>
      <c r="FF153" s="89"/>
      <c r="FG153" s="89"/>
      <c r="FH153" s="89"/>
      <c r="FI153" s="89"/>
      <c r="FJ153" s="89"/>
      <c r="FK153" s="89"/>
      <c r="FL153" s="89"/>
      <c r="FM153" s="89"/>
      <c r="FN153" s="89"/>
      <c r="FO153" s="89"/>
      <c r="FP153" s="89"/>
      <c r="FQ153" s="89"/>
      <c r="FR153" s="89"/>
      <c r="FS153" s="89"/>
      <c r="FT153" s="89"/>
      <c r="FU153" s="89"/>
      <c r="FV153" s="89"/>
      <c r="FW153" s="89"/>
      <c r="FX153" s="89"/>
      <c r="FY153" s="89"/>
      <c r="FZ153" s="89"/>
      <c r="GA153" s="89"/>
      <c r="GB153" s="89"/>
      <c r="GC153" s="89"/>
      <c r="GD153" s="89"/>
      <c r="GE153" s="89"/>
      <c r="GF153" s="89"/>
      <c r="GG153" s="89"/>
      <c r="GH153" s="89"/>
      <c r="GI153" s="89"/>
      <c r="GJ153" s="89"/>
      <c r="GK153" s="89"/>
      <c r="GL153" s="89"/>
      <c r="GM153" s="89"/>
      <c r="GN153" s="89"/>
      <c r="GO153" s="89"/>
      <c r="GP153" s="89"/>
      <c r="GQ153" s="89"/>
      <c r="GR153" s="89"/>
      <c r="GS153" s="89"/>
      <c r="GT153" s="89"/>
      <c r="GU153" s="89"/>
      <c r="GV153" s="89"/>
      <c r="GW153" s="73"/>
      <c r="GX153" s="73"/>
      <c r="GY153" s="73"/>
      <c r="GZ153" s="89"/>
      <c r="HA153" s="73"/>
      <c r="HB153" s="89"/>
      <c r="HC153" s="89"/>
      <c r="HD153" s="89"/>
      <c r="HE153" s="89"/>
      <c r="HF153" s="89"/>
      <c r="HG153" s="89"/>
      <c r="HH153" s="89"/>
      <c r="HI153" s="89"/>
      <c r="HJ153" s="89"/>
      <c r="HK153" s="89"/>
      <c r="HL153" s="86"/>
      <c r="HM153" s="341"/>
      <c r="HN153" s="341"/>
      <c r="HO153" s="74"/>
      <c r="HP153" s="341"/>
      <c r="HQ153" s="341"/>
      <c r="HR153" s="341"/>
      <c r="HS153" s="74"/>
      <c r="HT153" s="89"/>
      <c r="HU153" s="89"/>
      <c r="HV153" s="89"/>
      <c r="HW153" s="89"/>
      <c r="HX153" s="86"/>
      <c r="HY153" s="77">
        <v>374.4</v>
      </c>
      <c r="HZ153" s="77">
        <v>72.669060000000002</v>
      </c>
      <c r="IA153" s="77">
        <f t="shared" si="308"/>
        <v>19.409471153846155</v>
      </c>
      <c r="IB153" s="89"/>
      <c r="IC153" s="356"/>
      <c r="ID153" s="356"/>
      <c r="IE153" s="77"/>
      <c r="IF153" s="89"/>
      <c r="IG153" s="356"/>
      <c r="IH153" s="356"/>
      <c r="II153" s="77"/>
      <c r="IJ153" s="89"/>
      <c r="IK153" s="356"/>
      <c r="IL153" s="356"/>
      <c r="IM153" s="77"/>
      <c r="IN153" s="89"/>
      <c r="IO153" s="356"/>
      <c r="IP153" s="356"/>
      <c r="IQ153" s="77"/>
      <c r="IR153" s="89"/>
      <c r="IS153" s="356"/>
      <c r="IT153" s="356"/>
      <c r="IU153" s="77"/>
      <c r="IV153" s="89"/>
      <c r="IW153" s="356"/>
      <c r="IX153" s="356"/>
      <c r="IY153" s="77"/>
      <c r="IZ153" s="89"/>
      <c r="JA153" s="356"/>
      <c r="JB153" s="356"/>
      <c r="JC153" s="77"/>
      <c r="JD153" s="89"/>
      <c r="JE153" s="356"/>
      <c r="JF153" s="356"/>
      <c r="JG153" s="77"/>
      <c r="JH153" s="89"/>
      <c r="JI153" s="356"/>
      <c r="JJ153" s="356"/>
      <c r="JK153" s="77"/>
      <c r="JL153" s="89"/>
      <c r="JM153" s="356"/>
      <c r="JN153" s="356"/>
      <c r="JO153" s="77"/>
      <c r="JP153" s="89"/>
      <c r="JQ153" s="356"/>
      <c r="JR153" s="356"/>
      <c r="JS153" s="77"/>
    </row>
    <row r="154" spans="1:279" ht="16.5" customHeight="1" x14ac:dyDescent="0.25">
      <c r="A154" s="115" t="s">
        <v>382</v>
      </c>
      <c r="B154" s="77">
        <f t="shared" si="405"/>
        <v>0</v>
      </c>
      <c r="C154" s="77">
        <f t="shared" si="406"/>
        <v>356.5</v>
      </c>
      <c r="D154" s="77">
        <f t="shared" si="407"/>
        <v>356.5</v>
      </c>
      <c r="E154" s="77">
        <f t="shared" si="408"/>
        <v>0</v>
      </c>
      <c r="F154" s="77">
        <f t="shared" si="409"/>
        <v>69.1952</v>
      </c>
      <c r="G154" s="73">
        <f t="shared" si="404"/>
        <v>19.40959326788219</v>
      </c>
      <c r="H154" s="77"/>
      <c r="I154" s="77"/>
      <c r="J154" s="77"/>
      <c r="K154" s="73"/>
      <c r="L154" s="89"/>
      <c r="M154" s="89"/>
      <c r="N154" s="89"/>
      <c r="O154" s="89"/>
      <c r="P154" s="89"/>
      <c r="Q154" s="89"/>
      <c r="R154" s="89"/>
      <c r="S154" s="74"/>
      <c r="T154" s="86"/>
      <c r="U154" s="86"/>
      <c r="V154" s="86"/>
      <c r="W154" s="74"/>
      <c r="X154" s="86"/>
      <c r="Y154" s="86"/>
      <c r="Z154" s="86"/>
      <c r="AA154" s="74"/>
      <c r="AB154" s="86"/>
      <c r="AC154" s="86"/>
      <c r="AD154" s="86"/>
      <c r="AE154" s="74"/>
      <c r="AF154" s="86"/>
      <c r="AG154" s="86"/>
      <c r="AH154" s="86"/>
      <c r="AI154" s="74"/>
      <c r="AJ154" s="86"/>
      <c r="AK154" s="86"/>
      <c r="AL154" s="86"/>
      <c r="AM154" s="74"/>
      <c r="AN154" s="89"/>
      <c r="AO154" s="89"/>
      <c r="AP154" s="89"/>
      <c r="AQ154" s="89"/>
      <c r="AR154" s="86"/>
      <c r="AS154" s="86"/>
      <c r="AT154" s="86"/>
      <c r="AU154" s="74"/>
      <c r="AV154" s="86"/>
      <c r="AW154" s="86"/>
      <c r="AX154" s="86"/>
      <c r="AY154" s="74"/>
      <c r="AZ154" s="86"/>
      <c r="BA154" s="86"/>
      <c r="BB154" s="86"/>
      <c r="BC154" s="74"/>
      <c r="BD154" s="86"/>
      <c r="BE154" s="86"/>
      <c r="BF154" s="86"/>
      <c r="BG154" s="74"/>
      <c r="BH154" s="74"/>
      <c r="BI154" s="86"/>
      <c r="BJ154" s="86"/>
      <c r="BK154" s="74"/>
      <c r="BL154" s="74"/>
      <c r="BM154" s="86"/>
      <c r="BN154" s="86"/>
      <c r="BO154" s="74"/>
      <c r="BP154" s="74"/>
      <c r="BQ154" s="341"/>
      <c r="BR154" s="341"/>
      <c r="BS154" s="74"/>
      <c r="BT154" s="74"/>
      <c r="BU154" s="341"/>
      <c r="BV154" s="341"/>
      <c r="BW154" s="74"/>
      <c r="BX154" s="341"/>
      <c r="BY154" s="341"/>
      <c r="BZ154" s="341"/>
      <c r="CA154" s="74"/>
      <c r="CB154" s="74"/>
      <c r="CC154" s="341"/>
      <c r="CD154" s="341"/>
      <c r="CE154" s="74"/>
      <c r="CF154" s="341"/>
      <c r="CG154" s="341"/>
      <c r="CH154" s="341"/>
      <c r="CI154" s="74"/>
      <c r="CJ154" s="341"/>
      <c r="CK154" s="341"/>
      <c r="CL154" s="341"/>
      <c r="CM154" s="74"/>
      <c r="CN154" s="341"/>
      <c r="CO154" s="341"/>
      <c r="CP154" s="341"/>
      <c r="CQ154" s="74"/>
      <c r="CR154" s="74"/>
      <c r="CS154" s="86"/>
      <c r="CT154" s="86"/>
      <c r="CU154" s="74"/>
      <c r="CV154" s="74"/>
      <c r="CW154" s="86"/>
      <c r="CX154" s="86"/>
      <c r="CY154" s="74"/>
      <c r="CZ154" s="341"/>
      <c r="DA154" s="341"/>
      <c r="DB154" s="341"/>
      <c r="DC154" s="74"/>
      <c r="DD154" s="341"/>
      <c r="DE154" s="341"/>
      <c r="DF154" s="341"/>
      <c r="DG154" s="74"/>
      <c r="DH154" s="341"/>
      <c r="DI154" s="341"/>
      <c r="DJ154" s="341"/>
      <c r="DK154" s="74"/>
      <c r="DL154" s="341"/>
      <c r="DM154" s="341"/>
      <c r="DN154" s="341"/>
      <c r="DO154" s="74"/>
      <c r="DP154" s="341"/>
      <c r="DQ154" s="341"/>
      <c r="DR154" s="341"/>
      <c r="DS154" s="74"/>
      <c r="DT154" s="341"/>
      <c r="DU154" s="341"/>
      <c r="DV154" s="341"/>
      <c r="DW154" s="74"/>
      <c r="DX154" s="341"/>
      <c r="DY154" s="341"/>
      <c r="DZ154" s="341"/>
      <c r="EA154" s="74"/>
      <c r="EB154" s="341"/>
      <c r="EC154" s="341"/>
      <c r="ED154" s="341"/>
      <c r="EE154" s="74"/>
      <c r="EF154" s="341"/>
      <c r="EG154" s="341"/>
      <c r="EH154" s="341"/>
      <c r="EI154" s="74"/>
      <c r="EJ154" s="341"/>
      <c r="EK154" s="341"/>
      <c r="EL154" s="341"/>
      <c r="EM154" s="74"/>
      <c r="EN154" s="341"/>
      <c r="EO154" s="341"/>
      <c r="EP154" s="341"/>
      <c r="EQ154" s="74"/>
      <c r="ER154" s="341"/>
      <c r="ES154" s="341"/>
      <c r="ET154" s="341"/>
      <c r="EU154" s="74"/>
      <c r="EV154" s="341"/>
      <c r="EW154" s="341"/>
      <c r="EX154" s="341"/>
      <c r="EY154" s="74"/>
      <c r="EZ154" s="89"/>
      <c r="FA154" s="89"/>
      <c r="FB154" s="89"/>
      <c r="FC154" s="89"/>
      <c r="FD154" s="89"/>
      <c r="FE154" s="89"/>
      <c r="FF154" s="89"/>
      <c r="FG154" s="89"/>
      <c r="FH154" s="89"/>
      <c r="FI154" s="89"/>
      <c r="FJ154" s="89"/>
      <c r="FK154" s="89"/>
      <c r="FL154" s="89"/>
      <c r="FM154" s="89"/>
      <c r="FN154" s="89"/>
      <c r="FO154" s="89"/>
      <c r="FP154" s="89"/>
      <c r="FQ154" s="89"/>
      <c r="FR154" s="89"/>
      <c r="FS154" s="89"/>
      <c r="FT154" s="89"/>
      <c r="FU154" s="89"/>
      <c r="FV154" s="89"/>
      <c r="FW154" s="89"/>
      <c r="FX154" s="89"/>
      <c r="FY154" s="89"/>
      <c r="FZ154" s="89"/>
      <c r="GA154" s="89"/>
      <c r="GB154" s="89"/>
      <c r="GC154" s="89"/>
      <c r="GD154" s="89"/>
      <c r="GE154" s="89"/>
      <c r="GF154" s="89"/>
      <c r="GG154" s="89"/>
      <c r="GH154" s="89"/>
      <c r="GI154" s="89"/>
      <c r="GJ154" s="89"/>
      <c r="GK154" s="89"/>
      <c r="GL154" s="89"/>
      <c r="GM154" s="89"/>
      <c r="GN154" s="89"/>
      <c r="GO154" s="89"/>
      <c r="GP154" s="89"/>
      <c r="GQ154" s="89"/>
      <c r="GR154" s="89"/>
      <c r="GS154" s="89"/>
      <c r="GT154" s="89"/>
      <c r="GU154" s="89"/>
      <c r="GV154" s="89"/>
      <c r="GW154" s="73"/>
      <c r="GX154" s="73"/>
      <c r="GY154" s="73"/>
      <c r="GZ154" s="89"/>
      <c r="HA154" s="73"/>
      <c r="HB154" s="89"/>
      <c r="HC154" s="89"/>
      <c r="HD154" s="89"/>
      <c r="HE154" s="89"/>
      <c r="HF154" s="89"/>
      <c r="HG154" s="89"/>
      <c r="HH154" s="89"/>
      <c r="HI154" s="89"/>
      <c r="HJ154" s="89"/>
      <c r="HK154" s="89"/>
      <c r="HL154" s="86"/>
      <c r="HM154" s="341"/>
      <c r="HN154" s="341"/>
      <c r="HO154" s="74"/>
      <c r="HP154" s="341"/>
      <c r="HQ154" s="341"/>
      <c r="HR154" s="341"/>
      <c r="HS154" s="74"/>
      <c r="HT154" s="89"/>
      <c r="HU154" s="89"/>
      <c r="HV154" s="89"/>
      <c r="HW154" s="89"/>
      <c r="HX154" s="86"/>
      <c r="HY154" s="77">
        <v>356.5</v>
      </c>
      <c r="HZ154" s="77">
        <v>69.1952</v>
      </c>
      <c r="IA154" s="77">
        <f t="shared" si="308"/>
        <v>19.40959326788219</v>
      </c>
      <c r="IB154" s="89"/>
      <c r="IC154" s="356"/>
      <c r="ID154" s="356"/>
      <c r="IE154" s="77"/>
      <c r="IF154" s="89"/>
      <c r="IG154" s="356"/>
      <c r="IH154" s="356"/>
      <c r="II154" s="77"/>
      <c r="IJ154" s="89"/>
      <c r="IK154" s="356"/>
      <c r="IL154" s="356"/>
      <c r="IM154" s="77"/>
      <c r="IN154" s="89"/>
      <c r="IO154" s="356"/>
      <c r="IP154" s="356"/>
      <c r="IQ154" s="77"/>
      <c r="IR154" s="89"/>
      <c r="IS154" s="356"/>
      <c r="IT154" s="356"/>
      <c r="IU154" s="77"/>
      <c r="IV154" s="89"/>
      <c r="IW154" s="356"/>
      <c r="IX154" s="356"/>
      <c r="IY154" s="77"/>
      <c r="IZ154" s="89"/>
      <c r="JA154" s="356"/>
      <c r="JB154" s="356"/>
      <c r="JC154" s="77"/>
      <c r="JD154" s="89"/>
      <c r="JE154" s="356"/>
      <c r="JF154" s="356"/>
      <c r="JG154" s="77"/>
      <c r="JH154" s="89"/>
      <c r="JI154" s="356"/>
      <c r="JJ154" s="356"/>
      <c r="JK154" s="77"/>
      <c r="JL154" s="89"/>
      <c r="JM154" s="356"/>
      <c r="JN154" s="356"/>
      <c r="JO154" s="77"/>
      <c r="JP154" s="89"/>
      <c r="JQ154" s="356"/>
      <c r="JR154" s="356"/>
      <c r="JS154" s="77"/>
    </row>
    <row r="155" spans="1:279" ht="16.5" customHeight="1" x14ac:dyDescent="0.25">
      <c r="A155" s="115" t="s">
        <v>383</v>
      </c>
      <c r="B155" s="77">
        <f t="shared" si="405"/>
        <v>0</v>
      </c>
      <c r="C155" s="77">
        <f t="shared" si="406"/>
        <v>454.4</v>
      </c>
      <c r="D155" s="77">
        <f t="shared" si="407"/>
        <v>454.4</v>
      </c>
      <c r="E155" s="77">
        <f t="shared" si="408"/>
        <v>0</v>
      </c>
      <c r="F155" s="77">
        <f t="shared" si="409"/>
        <v>98.251960000000011</v>
      </c>
      <c r="G155" s="73">
        <f t="shared" si="404"/>
        <v>21.622350352112679</v>
      </c>
      <c r="H155" s="77"/>
      <c r="I155" s="77"/>
      <c r="J155" s="77"/>
      <c r="K155" s="73"/>
      <c r="L155" s="89"/>
      <c r="M155" s="89"/>
      <c r="N155" s="89"/>
      <c r="O155" s="89"/>
      <c r="P155" s="89"/>
      <c r="Q155" s="89"/>
      <c r="R155" s="89"/>
      <c r="S155" s="74"/>
      <c r="T155" s="86"/>
      <c r="U155" s="86"/>
      <c r="V155" s="86"/>
      <c r="W155" s="74"/>
      <c r="X155" s="86"/>
      <c r="Y155" s="86"/>
      <c r="Z155" s="86"/>
      <c r="AA155" s="74"/>
      <c r="AB155" s="86"/>
      <c r="AC155" s="86"/>
      <c r="AD155" s="86"/>
      <c r="AE155" s="74"/>
      <c r="AF155" s="86"/>
      <c r="AG155" s="86"/>
      <c r="AH155" s="86"/>
      <c r="AI155" s="74"/>
      <c r="AJ155" s="86"/>
      <c r="AK155" s="86"/>
      <c r="AL155" s="86"/>
      <c r="AM155" s="74"/>
      <c r="AN155" s="89"/>
      <c r="AO155" s="89"/>
      <c r="AP155" s="89"/>
      <c r="AQ155" s="89"/>
      <c r="AR155" s="86"/>
      <c r="AS155" s="86"/>
      <c r="AT155" s="86"/>
      <c r="AU155" s="74"/>
      <c r="AV155" s="86"/>
      <c r="AW155" s="86"/>
      <c r="AX155" s="86"/>
      <c r="AY155" s="74"/>
      <c r="AZ155" s="86"/>
      <c r="BA155" s="86"/>
      <c r="BB155" s="86"/>
      <c r="BC155" s="74"/>
      <c r="BD155" s="86"/>
      <c r="BE155" s="86"/>
      <c r="BF155" s="86"/>
      <c r="BG155" s="74"/>
      <c r="BH155" s="74"/>
      <c r="BI155" s="86"/>
      <c r="BJ155" s="86"/>
      <c r="BK155" s="74"/>
      <c r="BL155" s="74"/>
      <c r="BM155" s="86"/>
      <c r="BN155" s="86"/>
      <c r="BO155" s="74"/>
      <c r="BP155" s="74"/>
      <c r="BQ155" s="341"/>
      <c r="BR155" s="341"/>
      <c r="BS155" s="74"/>
      <c r="BT155" s="74"/>
      <c r="BU155" s="341"/>
      <c r="BV155" s="341"/>
      <c r="BW155" s="74"/>
      <c r="BX155" s="341"/>
      <c r="BY155" s="341"/>
      <c r="BZ155" s="341"/>
      <c r="CA155" s="74"/>
      <c r="CB155" s="74"/>
      <c r="CC155" s="341"/>
      <c r="CD155" s="341"/>
      <c r="CE155" s="74"/>
      <c r="CF155" s="341"/>
      <c r="CG155" s="341"/>
      <c r="CH155" s="341"/>
      <c r="CI155" s="74"/>
      <c r="CJ155" s="341"/>
      <c r="CK155" s="341"/>
      <c r="CL155" s="341"/>
      <c r="CM155" s="74"/>
      <c r="CN155" s="341"/>
      <c r="CO155" s="341"/>
      <c r="CP155" s="341"/>
      <c r="CQ155" s="74"/>
      <c r="CR155" s="74"/>
      <c r="CS155" s="86"/>
      <c r="CT155" s="86"/>
      <c r="CU155" s="74"/>
      <c r="CV155" s="74"/>
      <c r="CW155" s="86"/>
      <c r="CX155" s="86"/>
      <c r="CY155" s="74"/>
      <c r="CZ155" s="341"/>
      <c r="DA155" s="341"/>
      <c r="DB155" s="341"/>
      <c r="DC155" s="74"/>
      <c r="DD155" s="341"/>
      <c r="DE155" s="341"/>
      <c r="DF155" s="341"/>
      <c r="DG155" s="74"/>
      <c r="DH155" s="341"/>
      <c r="DI155" s="341"/>
      <c r="DJ155" s="341"/>
      <c r="DK155" s="74"/>
      <c r="DL155" s="341"/>
      <c r="DM155" s="341"/>
      <c r="DN155" s="341"/>
      <c r="DO155" s="74"/>
      <c r="DP155" s="341"/>
      <c r="DQ155" s="341"/>
      <c r="DR155" s="341"/>
      <c r="DS155" s="74"/>
      <c r="DT155" s="341"/>
      <c r="DU155" s="341"/>
      <c r="DV155" s="341"/>
      <c r="DW155" s="74"/>
      <c r="DX155" s="341"/>
      <c r="DY155" s="341"/>
      <c r="DZ155" s="341"/>
      <c r="EA155" s="74"/>
      <c r="EB155" s="341"/>
      <c r="EC155" s="341"/>
      <c r="ED155" s="341"/>
      <c r="EE155" s="74"/>
      <c r="EF155" s="341"/>
      <c r="EG155" s="341"/>
      <c r="EH155" s="341"/>
      <c r="EI155" s="74"/>
      <c r="EJ155" s="341"/>
      <c r="EK155" s="341"/>
      <c r="EL155" s="341"/>
      <c r="EM155" s="74"/>
      <c r="EN155" s="341"/>
      <c r="EO155" s="341"/>
      <c r="EP155" s="341"/>
      <c r="EQ155" s="74"/>
      <c r="ER155" s="341"/>
      <c r="ES155" s="341"/>
      <c r="ET155" s="341"/>
      <c r="EU155" s="74"/>
      <c r="EV155" s="341"/>
      <c r="EW155" s="341"/>
      <c r="EX155" s="341"/>
      <c r="EY155" s="74"/>
      <c r="EZ155" s="89"/>
      <c r="FA155" s="89"/>
      <c r="FB155" s="89"/>
      <c r="FC155" s="89"/>
      <c r="FD155" s="89"/>
      <c r="FE155" s="89"/>
      <c r="FF155" s="89"/>
      <c r="FG155" s="89"/>
      <c r="FH155" s="89"/>
      <c r="FI155" s="89"/>
      <c r="FJ155" s="89"/>
      <c r="FK155" s="89"/>
      <c r="FL155" s="89"/>
      <c r="FM155" s="89"/>
      <c r="FN155" s="89"/>
      <c r="FO155" s="89"/>
      <c r="FP155" s="89"/>
      <c r="FQ155" s="89"/>
      <c r="FR155" s="89"/>
      <c r="FS155" s="89"/>
      <c r="FT155" s="89"/>
      <c r="FU155" s="89"/>
      <c r="FV155" s="89"/>
      <c r="FW155" s="89"/>
      <c r="FX155" s="89"/>
      <c r="FY155" s="89"/>
      <c r="FZ155" s="89"/>
      <c r="GA155" s="89"/>
      <c r="GB155" s="89"/>
      <c r="GC155" s="89"/>
      <c r="GD155" s="89"/>
      <c r="GE155" s="89"/>
      <c r="GF155" s="89"/>
      <c r="GG155" s="89"/>
      <c r="GH155" s="89"/>
      <c r="GI155" s="89"/>
      <c r="GJ155" s="89"/>
      <c r="GK155" s="89"/>
      <c r="GL155" s="89"/>
      <c r="GM155" s="89"/>
      <c r="GN155" s="89"/>
      <c r="GO155" s="89"/>
      <c r="GP155" s="89"/>
      <c r="GQ155" s="89"/>
      <c r="GR155" s="89"/>
      <c r="GS155" s="89"/>
      <c r="GT155" s="89"/>
      <c r="GU155" s="89"/>
      <c r="GV155" s="89"/>
      <c r="GW155" s="73"/>
      <c r="GX155" s="73"/>
      <c r="GY155" s="73"/>
      <c r="GZ155" s="89"/>
      <c r="HA155" s="73"/>
      <c r="HB155" s="89"/>
      <c r="HC155" s="89"/>
      <c r="HD155" s="89"/>
      <c r="HE155" s="89"/>
      <c r="HF155" s="89"/>
      <c r="HG155" s="89"/>
      <c r="HH155" s="89"/>
      <c r="HI155" s="89"/>
      <c r="HJ155" s="89"/>
      <c r="HK155" s="89"/>
      <c r="HL155" s="86"/>
      <c r="HM155" s="341"/>
      <c r="HN155" s="341"/>
      <c r="HO155" s="74"/>
      <c r="HP155" s="341"/>
      <c r="HQ155" s="341"/>
      <c r="HR155" s="341"/>
      <c r="HS155" s="74"/>
      <c r="HT155" s="89"/>
      <c r="HU155" s="89"/>
      <c r="HV155" s="89"/>
      <c r="HW155" s="89"/>
      <c r="HX155" s="86"/>
      <c r="HY155" s="77">
        <v>454.4</v>
      </c>
      <c r="HZ155" s="77">
        <v>98.251960000000011</v>
      </c>
      <c r="IA155" s="77">
        <f t="shared" si="308"/>
        <v>21.622350352112679</v>
      </c>
      <c r="IB155" s="89"/>
      <c r="IC155" s="356"/>
      <c r="ID155" s="356"/>
      <c r="IE155" s="77"/>
      <c r="IF155" s="89"/>
      <c r="IG155" s="356"/>
      <c r="IH155" s="356"/>
      <c r="II155" s="77"/>
      <c r="IJ155" s="89"/>
      <c r="IK155" s="356"/>
      <c r="IL155" s="356"/>
      <c r="IM155" s="77"/>
      <c r="IN155" s="89"/>
      <c r="IO155" s="356"/>
      <c r="IP155" s="356"/>
      <c r="IQ155" s="77"/>
      <c r="IR155" s="89"/>
      <c r="IS155" s="356"/>
      <c r="IT155" s="356"/>
      <c r="IU155" s="77"/>
      <c r="IV155" s="89"/>
      <c r="IW155" s="356"/>
      <c r="IX155" s="356"/>
      <c r="IY155" s="77"/>
      <c r="IZ155" s="89"/>
      <c r="JA155" s="356"/>
      <c r="JB155" s="356"/>
      <c r="JC155" s="77"/>
      <c r="JD155" s="89"/>
      <c r="JE155" s="356"/>
      <c r="JF155" s="356"/>
      <c r="JG155" s="77"/>
      <c r="JH155" s="89"/>
      <c r="JI155" s="356"/>
      <c r="JJ155" s="356"/>
      <c r="JK155" s="77"/>
      <c r="JL155" s="89"/>
      <c r="JM155" s="356"/>
      <c r="JN155" s="356"/>
      <c r="JO155" s="77"/>
      <c r="JP155" s="89"/>
      <c r="JQ155" s="356"/>
      <c r="JR155" s="356"/>
      <c r="JS155" s="77"/>
    </row>
    <row r="156" spans="1:279" ht="16.5" customHeight="1" x14ac:dyDescent="0.25">
      <c r="A156" s="115" t="s">
        <v>384</v>
      </c>
      <c r="B156" s="77">
        <f t="shared" si="405"/>
        <v>0</v>
      </c>
      <c r="C156" s="77">
        <f t="shared" si="406"/>
        <v>119.7</v>
      </c>
      <c r="D156" s="77">
        <f t="shared" si="407"/>
        <v>119.7</v>
      </c>
      <c r="E156" s="77">
        <f t="shared" si="408"/>
        <v>0</v>
      </c>
      <c r="F156" s="77">
        <f t="shared" si="409"/>
        <v>23.233409999999999</v>
      </c>
      <c r="G156" s="73">
        <f t="shared" si="404"/>
        <v>19.409699248120297</v>
      </c>
      <c r="H156" s="77"/>
      <c r="I156" s="77"/>
      <c r="J156" s="77"/>
      <c r="K156" s="73"/>
      <c r="L156" s="89"/>
      <c r="M156" s="89"/>
      <c r="N156" s="89"/>
      <c r="O156" s="89"/>
      <c r="P156" s="89"/>
      <c r="Q156" s="89"/>
      <c r="R156" s="89"/>
      <c r="S156" s="74"/>
      <c r="T156" s="86"/>
      <c r="U156" s="86"/>
      <c r="V156" s="86"/>
      <c r="W156" s="74"/>
      <c r="X156" s="86"/>
      <c r="Y156" s="86"/>
      <c r="Z156" s="86"/>
      <c r="AA156" s="74"/>
      <c r="AB156" s="86"/>
      <c r="AC156" s="86"/>
      <c r="AD156" s="86"/>
      <c r="AE156" s="74"/>
      <c r="AF156" s="86"/>
      <c r="AG156" s="86"/>
      <c r="AH156" s="86"/>
      <c r="AI156" s="74"/>
      <c r="AJ156" s="86"/>
      <c r="AK156" s="86"/>
      <c r="AL156" s="86"/>
      <c r="AM156" s="74"/>
      <c r="AN156" s="89"/>
      <c r="AO156" s="89"/>
      <c r="AP156" s="89"/>
      <c r="AQ156" s="89"/>
      <c r="AR156" s="86"/>
      <c r="AS156" s="86"/>
      <c r="AT156" s="86"/>
      <c r="AU156" s="74"/>
      <c r="AV156" s="86"/>
      <c r="AW156" s="86"/>
      <c r="AX156" s="86"/>
      <c r="AY156" s="74"/>
      <c r="AZ156" s="86"/>
      <c r="BA156" s="86"/>
      <c r="BB156" s="86"/>
      <c r="BC156" s="74"/>
      <c r="BD156" s="86"/>
      <c r="BE156" s="86"/>
      <c r="BF156" s="86"/>
      <c r="BG156" s="74"/>
      <c r="BH156" s="74"/>
      <c r="BI156" s="86"/>
      <c r="BJ156" s="86"/>
      <c r="BK156" s="74"/>
      <c r="BL156" s="74"/>
      <c r="BM156" s="86"/>
      <c r="BN156" s="86"/>
      <c r="BO156" s="74"/>
      <c r="BP156" s="74"/>
      <c r="BQ156" s="341"/>
      <c r="BR156" s="341"/>
      <c r="BS156" s="74"/>
      <c r="BT156" s="74"/>
      <c r="BU156" s="341"/>
      <c r="BV156" s="341"/>
      <c r="BW156" s="74"/>
      <c r="BX156" s="341"/>
      <c r="BY156" s="341"/>
      <c r="BZ156" s="341"/>
      <c r="CA156" s="74"/>
      <c r="CB156" s="74"/>
      <c r="CC156" s="341"/>
      <c r="CD156" s="341"/>
      <c r="CE156" s="74"/>
      <c r="CF156" s="341"/>
      <c r="CG156" s="341"/>
      <c r="CH156" s="341"/>
      <c r="CI156" s="74"/>
      <c r="CJ156" s="341"/>
      <c r="CK156" s="341"/>
      <c r="CL156" s="341"/>
      <c r="CM156" s="74"/>
      <c r="CN156" s="341"/>
      <c r="CO156" s="341"/>
      <c r="CP156" s="341"/>
      <c r="CQ156" s="74"/>
      <c r="CR156" s="74"/>
      <c r="CS156" s="86"/>
      <c r="CT156" s="86"/>
      <c r="CU156" s="74"/>
      <c r="CV156" s="74"/>
      <c r="CW156" s="86"/>
      <c r="CX156" s="86"/>
      <c r="CY156" s="74"/>
      <c r="CZ156" s="341"/>
      <c r="DA156" s="341"/>
      <c r="DB156" s="341"/>
      <c r="DC156" s="74"/>
      <c r="DD156" s="341"/>
      <c r="DE156" s="341"/>
      <c r="DF156" s="341"/>
      <c r="DG156" s="74"/>
      <c r="DH156" s="341"/>
      <c r="DI156" s="341"/>
      <c r="DJ156" s="341"/>
      <c r="DK156" s="74"/>
      <c r="DL156" s="341"/>
      <c r="DM156" s="341"/>
      <c r="DN156" s="341"/>
      <c r="DO156" s="74"/>
      <c r="DP156" s="341"/>
      <c r="DQ156" s="341"/>
      <c r="DR156" s="341"/>
      <c r="DS156" s="74"/>
      <c r="DT156" s="341"/>
      <c r="DU156" s="341"/>
      <c r="DV156" s="341"/>
      <c r="DW156" s="74"/>
      <c r="DX156" s="341"/>
      <c r="DY156" s="341"/>
      <c r="DZ156" s="341"/>
      <c r="EA156" s="74"/>
      <c r="EB156" s="341"/>
      <c r="EC156" s="341"/>
      <c r="ED156" s="341"/>
      <c r="EE156" s="74"/>
      <c r="EF156" s="341"/>
      <c r="EG156" s="341"/>
      <c r="EH156" s="341"/>
      <c r="EI156" s="74"/>
      <c r="EJ156" s="341"/>
      <c r="EK156" s="341"/>
      <c r="EL156" s="341"/>
      <c r="EM156" s="74"/>
      <c r="EN156" s="341"/>
      <c r="EO156" s="341"/>
      <c r="EP156" s="341"/>
      <c r="EQ156" s="74"/>
      <c r="ER156" s="341"/>
      <c r="ES156" s="341"/>
      <c r="ET156" s="341"/>
      <c r="EU156" s="74"/>
      <c r="EV156" s="341"/>
      <c r="EW156" s="341"/>
      <c r="EX156" s="341"/>
      <c r="EY156" s="74"/>
      <c r="EZ156" s="89"/>
      <c r="FA156" s="89"/>
      <c r="FB156" s="89"/>
      <c r="FC156" s="89"/>
      <c r="FD156" s="89"/>
      <c r="FE156" s="89"/>
      <c r="FF156" s="89"/>
      <c r="FG156" s="89"/>
      <c r="FH156" s="89"/>
      <c r="FI156" s="89"/>
      <c r="FJ156" s="89"/>
      <c r="FK156" s="89"/>
      <c r="FL156" s="89"/>
      <c r="FM156" s="89"/>
      <c r="FN156" s="89"/>
      <c r="FO156" s="89"/>
      <c r="FP156" s="89"/>
      <c r="FQ156" s="89"/>
      <c r="FR156" s="89"/>
      <c r="FS156" s="89"/>
      <c r="FT156" s="89"/>
      <c r="FU156" s="89"/>
      <c r="FV156" s="89"/>
      <c r="FW156" s="89"/>
      <c r="FX156" s="89"/>
      <c r="FY156" s="89"/>
      <c r="FZ156" s="89"/>
      <c r="GA156" s="89"/>
      <c r="GB156" s="89"/>
      <c r="GC156" s="89"/>
      <c r="GD156" s="89"/>
      <c r="GE156" s="89"/>
      <c r="GF156" s="89"/>
      <c r="GG156" s="89"/>
      <c r="GH156" s="89"/>
      <c r="GI156" s="89"/>
      <c r="GJ156" s="89"/>
      <c r="GK156" s="89"/>
      <c r="GL156" s="89"/>
      <c r="GM156" s="89"/>
      <c r="GN156" s="89"/>
      <c r="GO156" s="89"/>
      <c r="GP156" s="89"/>
      <c r="GQ156" s="89"/>
      <c r="GR156" s="89"/>
      <c r="GS156" s="89"/>
      <c r="GT156" s="89"/>
      <c r="GU156" s="89"/>
      <c r="GV156" s="89"/>
      <c r="GW156" s="73"/>
      <c r="GX156" s="73"/>
      <c r="GY156" s="73"/>
      <c r="GZ156" s="89"/>
      <c r="HA156" s="73"/>
      <c r="HB156" s="89"/>
      <c r="HC156" s="89"/>
      <c r="HD156" s="89"/>
      <c r="HE156" s="89"/>
      <c r="HF156" s="89"/>
      <c r="HG156" s="89"/>
      <c r="HH156" s="89"/>
      <c r="HI156" s="89"/>
      <c r="HJ156" s="89"/>
      <c r="HK156" s="89"/>
      <c r="HL156" s="86"/>
      <c r="HM156" s="341"/>
      <c r="HN156" s="341"/>
      <c r="HO156" s="74"/>
      <c r="HP156" s="341"/>
      <c r="HQ156" s="341"/>
      <c r="HR156" s="341"/>
      <c r="HS156" s="74"/>
      <c r="HT156" s="89"/>
      <c r="HU156" s="89"/>
      <c r="HV156" s="89"/>
      <c r="HW156" s="89"/>
      <c r="HX156" s="86"/>
      <c r="HY156" s="86">
        <v>119.7</v>
      </c>
      <c r="HZ156" s="77">
        <v>23.233409999999999</v>
      </c>
      <c r="IA156" s="77">
        <f t="shared" si="308"/>
        <v>19.409699248120297</v>
      </c>
      <c r="IB156" s="89"/>
      <c r="IC156" s="89"/>
      <c r="ID156" s="356"/>
      <c r="IE156" s="77"/>
      <c r="IF156" s="89"/>
      <c r="IG156" s="89"/>
      <c r="IH156" s="356"/>
      <c r="II156" s="77"/>
      <c r="IJ156" s="89"/>
      <c r="IK156" s="89"/>
      <c r="IL156" s="356"/>
      <c r="IM156" s="77"/>
      <c r="IN156" s="89"/>
      <c r="IO156" s="89"/>
      <c r="IP156" s="356"/>
      <c r="IQ156" s="77"/>
      <c r="IR156" s="89"/>
      <c r="IS156" s="89"/>
      <c r="IT156" s="356"/>
      <c r="IU156" s="77"/>
      <c r="IV156" s="89"/>
      <c r="IW156" s="89"/>
      <c r="IX156" s="356"/>
      <c r="IY156" s="77"/>
      <c r="IZ156" s="89"/>
      <c r="JA156" s="89"/>
      <c r="JB156" s="356"/>
      <c r="JC156" s="77"/>
      <c r="JD156" s="89"/>
      <c r="JE156" s="89"/>
      <c r="JF156" s="356"/>
      <c r="JG156" s="77"/>
      <c r="JH156" s="89"/>
      <c r="JI156" s="89"/>
      <c r="JJ156" s="356"/>
      <c r="JK156" s="77"/>
      <c r="JL156" s="89"/>
      <c r="JM156" s="89"/>
      <c r="JN156" s="356"/>
      <c r="JO156" s="77"/>
      <c r="JP156" s="89"/>
      <c r="JQ156" s="89"/>
      <c r="JR156" s="356"/>
      <c r="JS156" s="77"/>
    </row>
    <row r="157" spans="1:279" ht="16.5" customHeight="1" x14ac:dyDescent="0.25">
      <c r="A157" s="115" t="s">
        <v>385</v>
      </c>
      <c r="B157" s="77">
        <f t="shared" si="405"/>
        <v>0</v>
      </c>
      <c r="C157" s="77">
        <f t="shared" si="406"/>
        <v>238.9</v>
      </c>
      <c r="D157" s="77">
        <f t="shared" si="407"/>
        <v>238.9</v>
      </c>
      <c r="E157" s="77">
        <f t="shared" si="408"/>
        <v>0</v>
      </c>
      <c r="F157" s="77">
        <f t="shared" si="409"/>
        <v>0</v>
      </c>
      <c r="G157" s="73">
        <f t="shared" si="404"/>
        <v>0</v>
      </c>
      <c r="H157" s="77"/>
      <c r="I157" s="77"/>
      <c r="J157" s="77"/>
      <c r="K157" s="73"/>
      <c r="L157" s="89"/>
      <c r="M157" s="89"/>
      <c r="N157" s="89"/>
      <c r="O157" s="89"/>
      <c r="P157" s="89"/>
      <c r="Q157" s="89"/>
      <c r="R157" s="89"/>
      <c r="S157" s="74"/>
      <c r="T157" s="86"/>
      <c r="U157" s="86"/>
      <c r="V157" s="86"/>
      <c r="W157" s="74"/>
      <c r="X157" s="86"/>
      <c r="Y157" s="86"/>
      <c r="Z157" s="86"/>
      <c r="AA157" s="74"/>
      <c r="AB157" s="86"/>
      <c r="AC157" s="86"/>
      <c r="AD157" s="86"/>
      <c r="AE157" s="74"/>
      <c r="AF157" s="86"/>
      <c r="AG157" s="86"/>
      <c r="AH157" s="86"/>
      <c r="AI157" s="74"/>
      <c r="AJ157" s="86"/>
      <c r="AK157" s="86"/>
      <c r="AL157" s="86"/>
      <c r="AM157" s="74"/>
      <c r="AN157" s="89"/>
      <c r="AO157" s="89"/>
      <c r="AP157" s="89"/>
      <c r="AQ157" s="89"/>
      <c r="AR157" s="86"/>
      <c r="AS157" s="86"/>
      <c r="AT157" s="86"/>
      <c r="AU157" s="74"/>
      <c r="AV157" s="86"/>
      <c r="AW157" s="86"/>
      <c r="AX157" s="86"/>
      <c r="AY157" s="74"/>
      <c r="AZ157" s="86"/>
      <c r="BA157" s="86"/>
      <c r="BB157" s="86"/>
      <c r="BC157" s="74"/>
      <c r="BD157" s="86"/>
      <c r="BE157" s="86"/>
      <c r="BF157" s="86"/>
      <c r="BG157" s="74"/>
      <c r="BH157" s="74"/>
      <c r="BI157" s="86"/>
      <c r="BJ157" s="86"/>
      <c r="BK157" s="74"/>
      <c r="BL157" s="74"/>
      <c r="BM157" s="86"/>
      <c r="BN157" s="86"/>
      <c r="BO157" s="74"/>
      <c r="BP157" s="74"/>
      <c r="BQ157" s="341"/>
      <c r="BR157" s="341"/>
      <c r="BS157" s="74"/>
      <c r="BT157" s="74"/>
      <c r="BU157" s="341"/>
      <c r="BV157" s="341"/>
      <c r="BW157" s="74"/>
      <c r="BX157" s="341"/>
      <c r="BY157" s="341"/>
      <c r="BZ157" s="341"/>
      <c r="CA157" s="74"/>
      <c r="CB157" s="74"/>
      <c r="CC157" s="341"/>
      <c r="CD157" s="341"/>
      <c r="CE157" s="74"/>
      <c r="CF157" s="341"/>
      <c r="CG157" s="341"/>
      <c r="CH157" s="341"/>
      <c r="CI157" s="74"/>
      <c r="CJ157" s="341"/>
      <c r="CK157" s="341"/>
      <c r="CL157" s="341"/>
      <c r="CM157" s="74"/>
      <c r="CN157" s="341"/>
      <c r="CO157" s="341"/>
      <c r="CP157" s="341"/>
      <c r="CQ157" s="74"/>
      <c r="CR157" s="74"/>
      <c r="CS157" s="86"/>
      <c r="CT157" s="86"/>
      <c r="CU157" s="74"/>
      <c r="CV157" s="74"/>
      <c r="CW157" s="86"/>
      <c r="CX157" s="86"/>
      <c r="CY157" s="74"/>
      <c r="CZ157" s="341"/>
      <c r="DA157" s="341"/>
      <c r="DB157" s="341"/>
      <c r="DC157" s="74"/>
      <c r="DD157" s="341"/>
      <c r="DE157" s="341"/>
      <c r="DF157" s="341"/>
      <c r="DG157" s="74"/>
      <c r="DH157" s="341"/>
      <c r="DI157" s="341"/>
      <c r="DJ157" s="341"/>
      <c r="DK157" s="74"/>
      <c r="DL157" s="341"/>
      <c r="DM157" s="341"/>
      <c r="DN157" s="341"/>
      <c r="DO157" s="74"/>
      <c r="DP157" s="341"/>
      <c r="DQ157" s="341"/>
      <c r="DR157" s="341"/>
      <c r="DS157" s="74"/>
      <c r="DT157" s="341"/>
      <c r="DU157" s="341"/>
      <c r="DV157" s="341"/>
      <c r="DW157" s="74"/>
      <c r="DX157" s="341"/>
      <c r="DY157" s="341"/>
      <c r="DZ157" s="341"/>
      <c r="EA157" s="74"/>
      <c r="EB157" s="341"/>
      <c r="EC157" s="341"/>
      <c r="ED157" s="341"/>
      <c r="EE157" s="74"/>
      <c r="EF157" s="341"/>
      <c r="EG157" s="341"/>
      <c r="EH157" s="341"/>
      <c r="EI157" s="74"/>
      <c r="EJ157" s="341"/>
      <c r="EK157" s="341"/>
      <c r="EL157" s="341"/>
      <c r="EM157" s="74"/>
      <c r="EN157" s="341"/>
      <c r="EO157" s="341"/>
      <c r="EP157" s="341"/>
      <c r="EQ157" s="74"/>
      <c r="ER157" s="341"/>
      <c r="ES157" s="341"/>
      <c r="ET157" s="341"/>
      <c r="EU157" s="74"/>
      <c r="EV157" s="341"/>
      <c r="EW157" s="341"/>
      <c r="EX157" s="341"/>
      <c r="EY157" s="74"/>
      <c r="EZ157" s="89"/>
      <c r="FA157" s="89"/>
      <c r="FB157" s="89"/>
      <c r="FC157" s="89"/>
      <c r="FD157" s="89"/>
      <c r="FE157" s="89"/>
      <c r="FF157" s="89"/>
      <c r="FG157" s="89"/>
      <c r="FH157" s="89"/>
      <c r="FI157" s="89"/>
      <c r="FJ157" s="89"/>
      <c r="FK157" s="89"/>
      <c r="FL157" s="89"/>
      <c r="FM157" s="89"/>
      <c r="FN157" s="89"/>
      <c r="FO157" s="89"/>
      <c r="FP157" s="89"/>
      <c r="FQ157" s="89"/>
      <c r="FR157" s="89"/>
      <c r="FS157" s="89"/>
      <c r="FT157" s="89"/>
      <c r="FU157" s="89"/>
      <c r="FV157" s="89"/>
      <c r="FW157" s="89"/>
      <c r="FX157" s="89"/>
      <c r="FY157" s="89"/>
      <c r="FZ157" s="89"/>
      <c r="GA157" s="89"/>
      <c r="GB157" s="89"/>
      <c r="GC157" s="89"/>
      <c r="GD157" s="89"/>
      <c r="GE157" s="89"/>
      <c r="GF157" s="89"/>
      <c r="GG157" s="89"/>
      <c r="GH157" s="89"/>
      <c r="GI157" s="89"/>
      <c r="GJ157" s="89"/>
      <c r="GK157" s="89"/>
      <c r="GL157" s="89"/>
      <c r="GM157" s="89"/>
      <c r="GN157" s="89"/>
      <c r="GO157" s="89"/>
      <c r="GP157" s="89"/>
      <c r="GQ157" s="89"/>
      <c r="GR157" s="89"/>
      <c r="GS157" s="89"/>
      <c r="GT157" s="89"/>
      <c r="GU157" s="89"/>
      <c r="GV157" s="89"/>
      <c r="GW157" s="73"/>
      <c r="GX157" s="73"/>
      <c r="GY157" s="73"/>
      <c r="GZ157" s="89"/>
      <c r="HA157" s="73"/>
      <c r="HB157" s="89"/>
      <c r="HC157" s="89"/>
      <c r="HD157" s="89"/>
      <c r="HE157" s="89"/>
      <c r="HF157" s="89"/>
      <c r="HG157" s="89"/>
      <c r="HH157" s="89"/>
      <c r="HI157" s="89"/>
      <c r="HJ157" s="89"/>
      <c r="HK157" s="89"/>
      <c r="HL157" s="86"/>
      <c r="HM157" s="341"/>
      <c r="HN157" s="341"/>
      <c r="HO157" s="74"/>
      <c r="HP157" s="341"/>
      <c r="HQ157" s="341"/>
      <c r="HR157" s="341"/>
      <c r="HS157" s="74"/>
      <c r="HT157" s="89"/>
      <c r="HU157" s="89"/>
      <c r="HV157" s="89"/>
      <c r="HW157" s="89"/>
      <c r="HX157" s="86"/>
      <c r="HY157" s="86">
        <v>238.9</v>
      </c>
      <c r="HZ157" s="77">
        <v>0</v>
      </c>
      <c r="IA157" s="77">
        <f t="shared" si="308"/>
        <v>0</v>
      </c>
      <c r="IB157" s="89"/>
      <c r="IC157" s="89"/>
      <c r="ID157" s="356"/>
      <c r="IE157" s="77"/>
      <c r="IF157" s="89"/>
      <c r="IG157" s="89"/>
      <c r="IH157" s="356"/>
      <c r="II157" s="77"/>
      <c r="IJ157" s="89"/>
      <c r="IK157" s="89"/>
      <c r="IL157" s="356"/>
      <c r="IM157" s="77"/>
      <c r="IN157" s="89"/>
      <c r="IO157" s="89"/>
      <c r="IP157" s="356"/>
      <c r="IQ157" s="77"/>
      <c r="IR157" s="89"/>
      <c r="IS157" s="89"/>
      <c r="IT157" s="356"/>
      <c r="IU157" s="77"/>
      <c r="IV157" s="89"/>
      <c r="IW157" s="89"/>
      <c r="IX157" s="356"/>
      <c r="IY157" s="77"/>
      <c r="IZ157" s="89"/>
      <c r="JA157" s="89"/>
      <c r="JB157" s="356"/>
      <c r="JC157" s="77"/>
      <c r="JD157" s="89"/>
      <c r="JE157" s="89"/>
      <c r="JF157" s="356"/>
      <c r="JG157" s="77"/>
      <c r="JH157" s="89"/>
      <c r="JI157" s="89"/>
      <c r="JJ157" s="356"/>
      <c r="JK157" s="77"/>
      <c r="JL157" s="89"/>
      <c r="JM157" s="89"/>
      <c r="JN157" s="356"/>
      <c r="JO157" s="77"/>
      <c r="JP157" s="89"/>
      <c r="JQ157" s="89"/>
      <c r="JR157" s="356"/>
      <c r="JS157" s="77"/>
    </row>
    <row r="158" spans="1:279" ht="16.5" customHeight="1" x14ac:dyDescent="0.25">
      <c r="A158" s="115" t="s">
        <v>386</v>
      </c>
      <c r="B158" s="77">
        <f t="shared" si="405"/>
        <v>0</v>
      </c>
      <c r="C158" s="77">
        <f t="shared" si="406"/>
        <v>217.7</v>
      </c>
      <c r="D158" s="77">
        <f t="shared" si="407"/>
        <v>217.7</v>
      </c>
      <c r="E158" s="77">
        <f t="shared" si="408"/>
        <v>0</v>
      </c>
      <c r="F158" s="77">
        <f t="shared" si="409"/>
        <v>42.254899999999999</v>
      </c>
      <c r="G158" s="73">
        <f t="shared" si="404"/>
        <v>19.409692237023428</v>
      </c>
      <c r="H158" s="77"/>
      <c r="I158" s="77"/>
      <c r="J158" s="77"/>
      <c r="K158" s="73"/>
      <c r="L158" s="89"/>
      <c r="M158" s="89"/>
      <c r="N158" s="89"/>
      <c r="O158" s="89"/>
      <c r="P158" s="89"/>
      <c r="Q158" s="89"/>
      <c r="R158" s="89"/>
      <c r="S158" s="74"/>
      <c r="T158" s="86"/>
      <c r="U158" s="86"/>
      <c r="V158" s="86"/>
      <c r="W158" s="74"/>
      <c r="X158" s="86"/>
      <c r="Y158" s="86"/>
      <c r="Z158" s="86"/>
      <c r="AA158" s="74"/>
      <c r="AB158" s="86"/>
      <c r="AC158" s="86"/>
      <c r="AD158" s="86"/>
      <c r="AE158" s="74"/>
      <c r="AF158" s="86"/>
      <c r="AG158" s="86"/>
      <c r="AH158" s="86"/>
      <c r="AI158" s="74"/>
      <c r="AJ158" s="86"/>
      <c r="AK158" s="86"/>
      <c r="AL158" s="86"/>
      <c r="AM158" s="74"/>
      <c r="AN158" s="89"/>
      <c r="AO158" s="89"/>
      <c r="AP158" s="89"/>
      <c r="AQ158" s="89"/>
      <c r="AR158" s="86"/>
      <c r="AS158" s="86"/>
      <c r="AT158" s="86"/>
      <c r="AU158" s="74"/>
      <c r="AV158" s="86"/>
      <c r="AW158" s="86"/>
      <c r="AX158" s="86"/>
      <c r="AY158" s="74"/>
      <c r="AZ158" s="86"/>
      <c r="BA158" s="86"/>
      <c r="BB158" s="86"/>
      <c r="BC158" s="74"/>
      <c r="BD158" s="86"/>
      <c r="BE158" s="86"/>
      <c r="BF158" s="86"/>
      <c r="BG158" s="74"/>
      <c r="BH158" s="74"/>
      <c r="BI158" s="86"/>
      <c r="BJ158" s="86"/>
      <c r="BK158" s="74"/>
      <c r="BL158" s="74"/>
      <c r="BM158" s="86"/>
      <c r="BN158" s="86"/>
      <c r="BO158" s="74"/>
      <c r="BP158" s="74"/>
      <c r="BQ158" s="341"/>
      <c r="BR158" s="341"/>
      <c r="BS158" s="74"/>
      <c r="BT158" s="74"/>
      <c r="BU158" s="341"/>
      <c r="BV158" s="341"/>
      <c r="BW158" s="74"/>
      <c r="BX158" s="341"/>
      <c r="BY158" s="341"/>
      <c r="BZ158" s="341"/>
      <c r="CA158" s="74"/>
      <c r="CB158" s="74"/>
      <c r="CC158" s="341"/>
      <c r="CD158" s="341"/>
      <c r="CE158" s="74"/>
      <c r="CF158" s="341"/>
      <c r="CG158" s="341"/>
      <c r="CH158" s="341"/>
      <c r="CI158" s="74"/>
      <c r="CJ158" s="341"/>
      <c r="CK158" s="341"/>
      <c r="CL158" s="341"/>
      <c r="CM158" s="74"/>
      <c r="CN158" s="341"/>
      <c r="CO158" s="341"/>
      <c r="CP158" s="341"/>
      <c r="CQ158" s="74"/>
      <c r="CR158" s="74"/>
      <c r="CS158" s="86"/>
      <c r="CT158" s="86"/>
      <c r="CU158" s="74"/>
      <c r="CV158" s="74"/>
      <c r="CW158" s="86"/>
      <c r="CX158" s="86"/>
      <c r="CY158" s="74"/>
      <c r="CZ158" s="341"/>
      <c r="DA158" s="341"/>
      <c r="DB158" s="341"/>
      <c r="DC158" s="74"/>
      <c r="DD158" s="341"/>
      <c r="DE158" s="341"/>
      <c r="DF158" s="341"/>
      <c r="DG158" s="74"/>
      <c r="DH158" s="341"/>
      <c r="DI158" s="341"/>
      <c r="DJ158" s="341"/>
      <c r="DK158" s="74"/>
      <c r="DL158" s="341"/>
      <c r="DM158" s="341"/>
      <c r="DN158" s="341"/>
      <c r="DO158" s="74"/>
      <c r="DP158" s="341"/>
      <c r="DQ158" s="341"/>
      <c r="DR158" s="341"/>
      <c r="DS158" s="74"/>
      <c r="DT158" s="341"/>
      <c r="DU158" s="341"/>
      <c r="DV158" s="341"/>
      <c r="DW158" s="74"/>
      <c r="DX158" s="341"/>
      <c r="DY158" s="341"/>
      <c r="DZ158" s="341"/>
      <c r="EA158" s="74"/>
      <c r="EB158" s="341"/>
      <c r="EC158" s="341"/>
      <c r="ED158" s="341"/>
      <c r="EE158" s="74"/>
      <c r="EF158" s="341"/>
      <c r="EG158" s="341"/>
      <c r="EH158" s="341"/>
      <c r="EI158" s="74"/>
      <c r="EJ158" s="341"/>
      <c r="EK158" s="341"/>
      <c r="EL158" s="341"/>
      <c r="EM158" s="74"/>
      <c r="EN158" s="341"/>
      <c r="EO158" s="341"/>
      <c r="EP158" s="341"/>
      <c r="EQ158" s="74"/>
      <c r="ER158" s="341"/>
      <c r="ES158" s="341"/>
      <c r="ET158" s="341"/>
      <c r="EU158" s="74"/>
      <c r="EV158" s="341"/>
      <c r="EW158" s="341"/>
      <c r="EX158" s="341"/>
      <c r="EY158" s="74"/>
      <c r="EZ158" s="89"/>
      <c r="FA158" s="89"/>
      <c r="FB158" s="89"/>
      <c r="FC158" s="89"/>
      <c r="FD158" s="89"/>
      <c r="FE158" s="89"/>
      <c r="FF158" s="89"/>
      <c r="FG158" s="89"/>
      <c r="FH158" s="89"/>
      <c r="FI158" s="89"/>
      <c r="FJ158" s="89"/>
      <c r="FK158" s="89"/>
      <c r="FL158" s="89"/>
      <c r="FM158" s="89"/>
      <c r="FN158" s="89"/>
      <c r="FO158" s="89"/>
      <c r="FP158" s="89"/>
      <c r="FQ158" s="89"/>
      <c r="FR158" s="89"/>
      <c r="FS158" s="89"/>
      <c r="FT158" s="89"/>
      <c r="FU158" s="89"/>
      <c r="FV158" s="89"/>
      <c r="FW158" s="89"/>
      <c r="FX158" s="89"/>
      <c r="FY158" s="89"/>
      <c r="FZ158" s="89"/>
      <c r="GA158" s="89"/>
      <c r="GB158" s="89"/>
      <c r="GC158" s="89"/>
      <c r="GD158" s="89"/>
      <c r="GE158" s="89"/>
      <c r="GF158" s="89"/>
      <c r="GG158" s="89"/>
      <c r="GH158" s="89"/>
      <c r="GI158" s="89"/>
      <c r="GJ158" s="89"/>
      <c r="GK158" s="89"/>
      <c r="GL158" s="89"/>
      <c r="GM158" s="89"/>
      <c r="GN158" s="89"/>
      <c r="GO158" s="89"/>
      <c r="GP158" s="89"/>
      <c r="GQ158" s="89"/>
      <c r="GR158" s="89"/>
      <c r="GS158" s="89"/>
      <c r="GT158" s="89"/>
      <c r="GU158" s="89"/>
      <c r="GV158" s="89"/>
      <c r="GW158" s="73"/>
      <c r="GX158" s="73"/>
      <c r="GY158" s="73"/>
      <c r="GZ158" s="89"/>
      <c r="HA158" s="73"/>
      <c r="HB158" s="89"/>
      <c r="HC158" s="89"/>
      <c r="HD158" s="89"/>
      <c r="HE158" s="89"/>
      <c r="HF158" s="89"/>
      <c r="HG158" s="89"/>
      <c r="HH158" s="89"/>
      <c r="HI158" s="89"/>
      <c r="HJ158" s="89"/>
      <c r="HK158" s="89"/>
      <c r="HL158" s="86"/>
      <c r="HM158" s="341"/>
      <c r="HN158" s="341"/>
      <c r="HO158" s="74"/>
      <c r="HP158" s="341"/>
      <c r="HQ158" s="341"/>
      <c r="HR158" s="341"/>
      <c r="HS158" s="74"/>
      <c r="HT158" s="89"/>
      <c r="HU158" s="89"/>
      <c r="HV158" s="89"/>
      <c r="HW158" s="89"/>
      <c r="HX158" s="86"/>
      <c r="HY158" s="86">
        <v>217.7</v>
      </c>
      <c r="HZ158" s="77">
        <v>42.254899999999999</v>
      </c>
      <c r="IA158" s="77">
        <f t="shared" si="308"/>
        <v>19.409692237023428</v>
      </c>
      <c r="IB158" s="89"/>
      <c r="IC158" s="89"/>
      <c r="ID158" s="356"/>
      <c r="IE158" s="77"/>
      <c r="IF158" s="89"/>
      <c r="IG158" s="89"/>
      <c r="IH158" s="356"/>
      <c r="II158" s="77"/>
      <c r="IJ158" s="89"/>
      <c r="IK158" s="89"/>
      <c r="IL158" s="356"/>
      <c r="IM158" s="77"/>
      <c r="IN158" s="89"/>
      <c r="IO158" s="89"/>
      <c r="IP158" s="356"/>
      <c r="IQ158" s="77"/>
      <c r="IR158" s="89"/>
      <c r="IS158" s="89"/>
      <c r="IT158" s="356"/>
      <c r="IU158" s="77"/>
      <c r="IV158" s="89"/>
      <c r="IW158" s="89"/>
      <c r="IX158" s="356"/>
      <c r="IY158" s="77"/>
      <c r="IZ158" s="89"/>
      <c r="JA158" s="89"/>
      <c r="JB158" s="356"/>
      <c r="JC158" s="77"/>
      <c r="JD158" s="89"/>
      <c r="JE158" s="89"/>
      <c r="JF158" s="356"/>
      <c r="JG158" s="77"/>
      <c r="JH158" s="89"/>
      <c r="JI158" s="89"/>
      <c r="JJ158" s="356"/>
      <c r="JK158" s="77"/>
      <c r="JL158" s="89"/>
      <c r="JM158" s="89"/>
      <c r="JN158" s="356"/>
      <c r="JO158" s="77"/>
      <c r="JP158" s="89"/>
      <c r="JQ158" s="89"/>
      <c r="JR158" s="356"/>
      <c r="JS158" s="77"/>
    </row>
    <row r="159" spans="1:279" ht="16.5" customHeight="1" x14ac:dyDescent="0.25">
      <c r="A159" s="115" t="s">
        <v>387</v>
      </c>
      <c r="B159" s="77">
        <f t="shared" si="405"/>
        <v>0</v>
      </c>
      <c r="C159" s="77">
        <f t="shared" si="406"/>
        <v>418.5</v>
      </c>
      <c r="D159" s="77">
        <f t="shared" si="407"/>
        <v>418.5</v>
      </c>
      <c r="E159" s="77">
        <f t="shared" si="408"/>
        <v>0</v>
      </c>
      <c r="F159" s="77">
        <f t="shared" si="409"/>
        <v>81.229579999999999</v>
      </c>
      <c r="G159" s="73">
        <f t="shared" si="404"/>
        <v>19.409696535244922</v>
      </c>
      <c r="H159" s="77"/>
      <c r="I159" s="77"/>
      <c r="J159" s="77"/>
      <c r="K159" s="73"/>
      <c r="L159" s="89"/>
      <c r="M159" s="89"/>
      <c r="N159" s="89"/>
      <c r="O159" s="89"/>
      <c r="P159" s="89"/>
      <c r="Q159" s="89"/>
      <c r="R159" s="89"/>
      <c r="S159" s="74"/>
      <c r="T159" s="86"/>
      <c r="U159" s="86"/>
      <c r="V159" s="86"/>
      <c r="W159" s="74"/>
      <c r="X159" s="86"/>
      <c r="Y159" s="86"/>
      <c r="Z159" s="86"/>
      <c r="AA159" s="74"/>
      <c r="AB159" s="86"/>
      <c r="AC159" s="86"/>
      <c r="AD159" s="86"/>
      <c r="AE159" s="74"/>
      <c r="AF159" s="86"/>
      <c r="AG159" s="86"/>
      <c r="AH159" s="86"/>
      <c r="AI159" s="74"/>
      <c r="AJ159" s="86"/>
      <c r="AK159" s="86"/>
      <c r="AL159" s="86"/>
      <c r="AM159" s="74"/>
      <c r="AN159" s="89"/>
      <c r="AO159" s="89"/>
      <c r="AP159" s="89"/>
      <c r="AQ159" s="89"/>
      <c r="AR159" s="86"/>
      <c r="AS159" s="86"/>
      <c r="AT159" s="86"/>
      <c r="AU159" s="74"/>
      <c r="AV159" s="86"/>
      <c r="AW159" s="86"/>
      <c r="AX159" s="86"/>
      <c r="AY159" s="74"/>
      <c r="AZ159" s="86"/>
      <c r="BA159" s="86"/>
      <c r="BB159" s="86"/>
      <c r="BC159" s="74"/>
      <c r="BD159" s="86"/>
      <c r="BE159" s="86"/>
      <c r="BF159" s="86"/>
      <c r="BG159" s="74"/>
      <c r="BH159" s="74"/>
      <c r="BI159" s="86"/>
      <c r="BJ159" s="86"/>
      <c r="BK159" s="74"/>
      <c r="BL159" s="74"/>
      <c r="BM159" s="86"/>
      <c r="BN159" s="86"/>
      <c r="BO159" s="74"/>
      <c r="BP159" s="74"/>
      <c r="BQ159" s="341"/>
      <c r="BR159" s="341"/>
      <c r="BS159" s="74"/>
      <c r="BT159" s="74"/>
      <c r="BU159" s="341"/>
      <c r="BV159" s="341"/>
      <c r="BW159" s="74"/>
      <c r="BX159" s="341"/>
      <c r="BY159" s="341"/>
      <c r="BZ159" s="341"/>
      <c r="CA159" s="74"/>
      <c r="CB159" s="74"/>
      <c r="CC159" s="341"/>
      <c r="CD159" s="341"/>
      <c r="CE159" s="74"/>
      <c r="CF159" s="341"/>
      <c r="CG159" s="341"/>
      <c r="CH159" s="341"/>
      <c r="CI159" s="74"/>
      <c r="CJ159" s="341"/>
      <c r="CK159" s="341"/>
      <c r="CL159" s="341"/>
      <c r="CM159" s="74"/>
      <c r="CN159" s="341"/>
      <c r="CO159" s="341"/>
      <c r="CP159" s="341"/>
      <c r="CQ159" s="74"/>
      <c r="CR159" s="74"/>
      <c r="CS159" s="86"/>
      <c r="CT159" s="86"/>
      <c r="CU159" s="74"/>
      <c r="CV159" s="74"/>
      <c r="CW159" s="86"/>
      <c r="CX159" s="86"/>
      <c r="CY159" s="74"/>
      <c r="CZ159" s="341"/>
      <c r="DA159" s="341"/>
      <c r="DB159" s="341"/>
      <c r="DC159" s="74"/>
      <c r="DD159" s="341"/>
      <c r="DE159" s="341"/>
      <c r="DF159" s="341"/>
      <c r="DG159" s="74"/>
      <c r="DH159" s="341"/>
      <c r="DI159" s="341"/>
      <c r="DJ159" s="341"/>
      <c r="DK159" s="74"/>
      <c r="DL159" s="341"/>
      <c r="DM159" s="341"/>
      <c r="DN159" s="341"/>
      <c r="DO159" s="74"/>
      <c r="DP159" s="341"/>
      <c r="DQ159" s="341"/>
      <c r="DR159" s="341"/>
      <c r="DS159" s="74"/>
      <c r="DT159" s="341"/>
      <c r="DU159" s="341"/>
      <c r="DV159" s="341"/>
      <c r="DW159" s="74"/>
      <c r="DX159" s="341"/>
      <c r="DY159" s="341"/>
      <c r="DZ159" s="341"/>
      <c r="EA159" s="74"/>
      <c r="EB159" s="341"/>
      <c r="EC159" s="341"/>
      <c r="ED159" s="341"/>
      <c r="EE159" s="74"/>
      <c r="EF159" s="341"/>
      <c r="EG159" s="341"/>
      <c r="EH159" s="341"/>
      <c r="EI159" s="74"/>
      <c r="EJ159" s="341"/>
      <c r="EK159" s="341"/>
      <c r="EL159" s="341"/>
      <c r="EM159" s="74"/>
      <c r="EN159" s="341"/>
      <c r="EO159" s="341"/>
      <c r="EP159" s="341"/>
      <c r="EQ159" s="74"/>
      <c r="ER159" s="341"/>
      <c r="ES159" s="341"/>
      <c r="ET159" s="341"/>
      <c r="EU159" s="74"/>
      <c r="EV159" s="341"/>
      <c r="EW159" s="341"/>
      <c r="EX159" s="341"/>
      <c r="EY159" s="74"/>
      <c r="EZ159" s="89"/>
      <c r="FA159" s="89"/>
      <c r="FB159" s="89"/>
      <c r="FC159" s="89"/>
      <c r="FD159" s="89"/>
      <c r="FE159" s="89"/>
      <c r="FF159" s="89"/>
      <c r="FG159" s="89"/>
      <c r="FH159" s="89"/>
      <c r="FI159" s="89"/>
      <c r="FJ159" s="89"/>
      <c r="FK159" s="89"/>
      <c r="FL159" s="89"/>
      <c r="FM159" s="89"/>
      <c r="FN159" s="89"/>
      <c r="FO159" s="89"/>
      <c r="FP159" s="89"/>
      <c r="FQ159" s="89"/>
      <c r="FR159" s="89"/>
      <c r="FS159" s="89"/>
      <c r="FT159" s="89"/>
      <c r="FU159" s="89"/>
      <c r="FV159" s="89"/>
      <c r="FW159" s="89"/>
      <c r="FX159" s="89"/>
      <c r="FY159" s="89"/>
      <c r="FZ159" s="89"/>
      <c r="GA159" s="89"/>
      <c r="GB159" s="89"/>
      <c r="GC159" s="89"/>
      <c r="GD159" s="89"/>
      <c r="GE159" s="89"/>
      <c r="GF159" s="89"/>
      <c r="GG159" s="89"/>
      <c r="GH159" s="89"/>
      <c r="GI159" s="89"/>
      <c r="GJ159" s="89"/>
      <c r="GK159" s="89"/>
      <c r="GL159" s="89"/>
      <c r="GM159" s="89"/>
      <c r="GN159" s="89"/>
      <c r="GO159" s="89"/>
      <c r="GP159" s="89"/>
      <c r="GQ159" s="89"/>
      <c r="GR159" s="89"/>
      <c r="GS159" s="89"/>
      <c r="GT159" s="89"/>
      <c r="GU159" s="89"/>
      <c r="GV159" s="89"/>
      <c r="GW159" s="73"/>
      <c r="GX159" s="73"/>
      <c r="GY159" s="73"/>
      <c r="GZ159" s="89"/>
      <c r="HA159" s="73"/>
      <c r="HB159" s="89"/>
      <c r="HC159" s="89"/>
      <c r="HD159" s="89"/>
      <c r="HE159" s="89"/>
      <c r="HF159" s="89"/>
      <c r="HG159" s="89"/>
      <c r="HH159" s="89"/>
      <c r="HI159" s="89"/>
      <c r="HJ159" s="89"/>
      <c r="HK159" s="89"/>
      <c r="HL159" s="86"/>
      <c r="HM159" s="341"/>
      <c r="HN159" s="341"/>
      <c r="HO159" s="74"/>
      <c r="HP159" s="341"/>
      <c r="HQ159" s="341"/>
      <c r="HR159" s="341"/>
      <c r="HS159" s="74"/>
      <c r="HT159" s="89"/>
      <c r="HU159" s="89"/>
      <c r="HV159" s="89"/>
      <c r="HW159" s="89"/>
      <c r="HX159" s="86"/>
      <c r="HY159" s="86">
        <v>418.5</v>
      </c>
      <c r="HZ159" s="77">
        <v>81.229579999999999</v>
      </c>
      <c r="IA159" s="77">
        <f t="shared" si="308"/>
        <v>19.409696535244922</v>
      </c>
      <c r="IB159" s="89"/>
      <c r="IC159" s="89"/>
      <c r="ID159" s="356"/>
      <c r="IE159" s="77"/>
      <c r="IF159" s="89"/>
      <c r="IG159" s="89"/>
      <c r="IH159" s="356"/>
      <c r="II159" s="77"/>
      <c r="IJ159" s="89"/>
      <c r="IK159" s="89"/>
      <c r="IL159" s="356"/>
      <c r="IM159" s="77"/>
      <c r="IN159" s="89"/>
      <c r="IO159" s="89"/>
      <c r="IP159" s="356"/>
      <c r="IQ159" s="77"/>
      <c r="IR159" s="89"/>
      <c r="IS159" s="89"/>
      <c r="IT159" s="356"/>
      <c r="IU159" s="77"/>
      <c r="IV159" s="89"/>
      <c r="IW159" s="89"/>
      <c r="IX159" s="356"/>
      <c r="IY159" s="77"/>
      <c r="IZ159" s="89"/>
      <c r="JA159" s="89"/>
      <c r="JB159" s="356"/>
      <c r="JC159" s="77"/>
      <c r="JD159" s="89"/>
      <c r="JE159" s="89"/>
      <c r="JF159" s="356"/>
      <c r="JG159" s="77"/>
      <c r="JH159" s="89"/>
      <c r="JI159" s="89"/>
      <c r="JJ159" s="356"/>
      <c r="JK159" s="77"/>
      <c r="JL159" s="89"/>
      <c r="JM159" s="89"/>
      <c r="JN159" s="356"/>
      <c r="JO159" s="77"/>
      <c r="JP159" s="89"/>
      <c r="JQ159" s="89"/>
      <c r="JR159" s="356"/>
      <c r="JS159" s="77"/>
    </row>
    <row r="160" spans="1:279" ht="16.5" customHeight="1" x14ac:dyDescent="0.25">
      <c r="A160" s="115" t="s">
        <v>237</v>
      </c>
      <c r="B160" s="77">
        <f t="shared" si="405"/>
        <v>0</v>
      </c>
      <c r="C160" s="77">
        <f t="shared" si="406"/>
        <v>436.5</v>
      </c>
      <c r="D160" s="77">
        <f t="shared" si="407"/>
        <v>436.5</v>
      </c>
      <c r="E160" s="77">
        <f t="shared" si="408"/>
        <v>0</v>
      </c>
      <c r="F160" s="77">
        <f t="shared" si="409"/>
        <v>0</v>
      </c>
      <c r="G160" s="73">
        <f t="shared" si="404"/>
        <v>0</v>
      </c>
      <c r="H160" s="77"/>
      <c r="I160" s="77"/>
      <c r="J160" s="77"/>
      <c r="K160" s="73"/>
      <c r="L160" s="89"/>
      <c r="M160" s="89"/>
      <c r="N160" s="89"/>
      <c r="O160" s="89"/>
      <c r="P160" s="89"/>
      <c r="Q160" s="89"/>
      <c r="R160" s="89"/>
      <c r="S160" s="74"/>
      <c r="T160" s="86"/>
      <c r="U160" s="86"/>
      <c r="V160" s="86"/>
      <c r="W160" s="74"/>
      <c r="X160" s="86"/>
      <c r="Y160" s="86"/>
      <c r="Z160" s="86"/>
      <c r="AA160" s="74"/>
      <c r="AB160" s="86"/>
      <c r="AC160" s="86"/>
      <c r="AD160" s="86"/>
      <c r="AE160" s="74"/>
      <c r="AF160" s="86"/>
      <c r="AG160" s="86"/>
      <c r="AH160" s="86"/>
      <c r="AI160" s="74"/>
      <c r="AJ160" s="86"/>
      <c r="AK160" s="86"/>
      <c r="AL160" s="86"/>
      <c r="AM160" s="74"/>
      <c r="AN160" s="89"/>
      <c r="AO160" s="89"/>
      <c r="AP160" s="89"/>
      <c r="AQ160" s="89"/>
      <c r="AR160" s="86"/>
      <c r="AS160" s="86"/>
      <c r="AT160" s="86"/>
      <c r="AU160" s="74"/>
      <c r="AV160" s="86"/>
      <c r="AW160" s="86"/>
      <c r="AX160" s="86"/>
      <c r="AY160" s="74"/>
      <c r="AZ160" s="86"/>
      <c r="BA160" s="86"/>
      <c r="BB160" s="86"/>
      <c r="BC160" s="74"/>
      <c r="BD160" s="86"/>
      <c r="BE160" s="86"/>
      <c r="BF160" s="86"/>
      <c r="BG160" s="74"/>
      <c r="BH160" s="74"/>
      <c r="BI160" s="86"/>
      <c r="BJ160" s="86"/>
      <c r="BK160" s="74"/>
      <c r="BL160" s="74"/>
      <c r="BM160" s="86"/>
      <c r="BN160" s="86"/>
      <c r="BO160" s="74"/>
      <c r="BP160" s="74"/>
      <c r="BQ160" s="341"/>
      <c r="BR160" s="341"/>
      <c r="BS160" s="74"/>
      <c r="BT160" s="74"/>
      <c r="BU160" s="341"/>
      <c r="BV160" s="341"/>
      <c r="BW160" s="74"/>
      <c r="BX160" s="341"/>
      <c r="BY160" s="341"/>
      <c r="BZ160" s="341"/>
      <c r="CA160" s="74"/>
      <c r="CB160" s="74"/>
      <c r="CC160" s="341"/>
      <c r="CD160" s="341"/>
      <c r="CE160" s="74"/>
      <c r="CF160" s="341"/>
      <c r="CG160" s="341"/>
      <c r="CH160" s="341"/>
      <c r="CI160" s="74"/>
      <c r="CJ160" s="341"/>
      <c r="CK160" s="341"/>
      <c r="CL160" s="341"/>
      <c r="CM160" s="74"/>
      <c r="CN160" s="341"/>
      <c r="CO160" s="341"/>
      <c r="CP160" s="341"/>
      <c r="CQ160" s="74"/>
      <c r="CR160" s="74"/>
      <c r="CS160" s="86"/>
      <c r="CT160" s="86"/>
      <c r="CU160" s="74"/>
      <c r="CV160" s="74"/>
      <c r="CW160" s="86"/>
      <c r="CX160" s="86"/>
      <c r="CY160" s="74"/>
      <c r="CZ160" s="341"/>
      <c r="DA160" s="341"/>
      <c r="DB160" s="341"/>
      <c r="DC160" s="74"/>
      <c r="DD160" s="341"/>
      <c r="DE160" s="341"/>
      <c r="DF160" s="341"/>
      <c r="DG160" s="74"/>
      <c r="DH160" s="341"/>
      <c r="DI160" s="341"/>
      <c r="DJ160" s="341"/>
      <c r="DK160" s="74"/>
      <c r="DL160" s="341"/>
      <c r="DM160" s="341"/>
      <c r="DN160" s="341"/>
      <c r="DO160" s="74"/>
      <c r="DP160" s="341"/>
      <c r="DQ160" s="341"/>
      <c r="DR160" s="341"/>
      <c r="DS160" s="74"/>
      <c r="DT160" s="341"/>
      <c r="DU160" s="341"/>
      <c r="DV160" s="341"/>
      <c r="DW160" s="74"/>
      <c r="DX160" s="341"/>
      <c r="DY160" s="341"/>
      <c r="DZ160" s="341"/>
      <c r="EA160" s="74"/>
      <c r="EB160" s="341"/>
      <c r="EC160" s="341"/>
      <c r="ED160" s="341"/>
      <c r="EE160" s="74"/>
      <c r="EF160" s="341"/>
      <c r="EG160" s="341"/>
      <c r="EH160" s="341"/>
      <c r="EI160" s="74"/>
      <c r="EJ160" s="341"/>
      <c r="EK160" s="341"/>
      <c r="EL160" s="341"/>
      <c r="EM160" s="74"/>
      <c r="EN160" s="341"/>
      <c r="EO160" s="341"/>
      <c r="EP160" s="341"/>
      <c r="EQ160" s="74"/>
      <c r="ER160" s="341"/>
      <c r="ES160" s="341"/>
      <c r="ET160" s="341"/>
      <c r="EU160" s="74"/>
      <c r="EV160" s="341"/>
      <c r="EW160" s="341"/>
      <c r="EX160" s="341"/>
      <c r="EY160" s="74"/>
      <c r="EZ160" s="89"/>
      <c r="FA160" s="89"/>
      <c r="FB160" s="89"/>
      <c r="FC160" s="89"/>
      <c r="FD160" s="89"/>
      <c r="FE160" s="89"/>
      <c r="FF160" s="89"/>
      <c r="FG160" s="89"/>
      <c r="FH160" s="89"/>
      <c r="FI160" s="89"/>
      <c r="FJ160" s="89"/>
      <c r="FK160" s="89"/>
      <c r="FL160" s="89"/>
      <c r="FM160" s="89"/>
      <c r="FN160" s="89"/>
      <c r="FO160" s="89"/>
      <c r="FP160" s="89"/>
      <c r="FQ160" s="89"/>
      <c r="FR160" s="89"/>
      <c r="FS160" s="89"/>
      <c r="FT160" s="89"/>
      <c r="FU160" s="89"/>
      <c r="FV160" s="89"/>
      <c r="FW160" s="89"/>
      <c r="FX160" s="89"/>
      <c r="FY160" s="89"/>
      <c r="FZ160" s="89"/>
      <c r="GA160" s="89"/>
      <c r="GB160" s="89"/>
      <c r="GC160" s="89"/>
      <c r="GD160" s="89"/>
      <c r="GE160" s="89"/>
      <c r="GF160" s="89"/>
      <c r="GG160" s="89"/>
      <c r="GH160" s="89"/>
      <c r="GI160" s="89"/>
      <c r="GJ160" s="89"/>
      <c r="GK160" s="89"/>
      <c r="GL160" s="89"/>
      <c r="GM160" s="89"/>
      <c r="GN160" s="89"/>
      <c r="GO160" s="89"/>
      <c r="GP160" s="89"/>
      <c r="GQ160" s="89"/>
      <c r="GR160" s="89"/>
      <c r="GS160" s="89"/>
      <c r="GT160" s="89"/>
      <c r="GU160" s="89"/>
      <c r="GV160" s="89"/>
      <c r="GW160" s="73"/>
      <c r="GX160" s="73"/>
      <c r="GY160" s="73"/>
      <c r="GZ160" s="89"/>
      <c r="HA160" s="73"/>
      <c r="HB160" s="89"/>
      <c r="HC160" s="89"/>
      <c r="HD160" s="89"/>
      <c r="HE160" s="89"/>
      <c r="HF160" s="89"/>
      <c r="HG160" s="89"/>
      <c r="HH160" s="89"/>
      <c r="HI160" s="89"/>
      <c r="HJ160" s="89"/>
      <c r="HK160" s="89"/>
      <c r="HL160" s="86"/>
      <c r="HM160" s="341"/>
      <c r="HN160" s="341"/>
      <c r="HO160" s="74"/>
      <c r="HP160" s="341"/>
      <c r="HQ160" s="341"/>
      <c r="HR160" s="341"/>
      <c r="HS160" s="74"/>
      <c r="HT160" s="89"/>
      <c r="HU160" s="89"/>
      <c r="HV160" s="89"/>
      <c r="HW160" s="89"/>
      <c r="HX160" s="86"/>
      <c r="HY160" s="86">
        <v>436.5</v>
      </c>
      <c r="HZ160" s="77">
        <v>0</v>
      </c>
      <c r="IA160" s="77">
        <f t="shared" si="308"/>
        <v>0</v>
      </c>
      <c r="IB160" s="89"/>
      <c r="IC160" s="89"/>
      <c r="ID160" s="356"/>
      <c r="IE160" s="77"/>
      <c r="IF160" s="89"/>
      <c r="IG160" s="89"/>
      <c r="IH160" s="356"/>
      <c r="II160" s="77"/>
      <c r="IJ160" s="89"/>
      <c r="IK160" s="89"/>
      <c r="IL160" s="356"/>
      <c r="IM160" s="77"/>
      <c r="IN160" s="89"/>
      <c r="IO160" s="89"/>
      <c r="IP160" s="356"/>
      <c r="IQ160" s="77"/>
      <c r="IR160" s="89"/>
      <c r="IS160" s="89"/>
      <c r="IT160" s="356"/>
      <c r="IU160" s="77"/>
      <c r="IV160" s="89"/>
      <c r="IW160" s="89"/>
      <c r="IX160" s="356"/>
      <c r="IY160" s="77"/>
      <c r="IZ160" s="89"/>
      <c r="JA160" s="89"/>
      <c r="JB160" s="356"/>
      <c r="JC160" s="77"/>
      <c r="JD160" s="89"/>
      <c r="JE160" s="89"/>
      <c r="JF160" s="356"/>
      <c r="JG160" s="77"/>
      <c r="JH160" s="89"/>
      <c r="JI160" s="89"/>
      <c r="JJ160" s="356"/>
      <c r="JK160" s="77"/>
      <c r="JL160" s="89"/>
      <c r="JM160" s="89"/>
      <c r="JN160" s="356"/>
      <c r="JO160" s="77"/>
      <c r="JP160" s="89"/>
      <c r="JQ160" s="89"/>
      <c r="JR160" s="356"/>
      <c r="JS160" s="77"/>
    </row>
    <row r="161" spans="1:279" ht="16.5" customHeight="1" x14ac:dyDescent="0.25">
      <c r="A161" s="115" t="s">
        <v>388</v>
      </c>
      <c r="B161" s="77">
        <f t="shared" si="405"/>
        <v>0</v>
      </c>
      <c r="C161" s="77">
        <f t="shared" si="406"/>
        <v>358.2</v>
      </c>
      <c r="D161" s="77">
        <f t="shared" si="407"/>
        <v>358.2</v>
      </c>
      <c r="E161" s="77">
        <f t="shared" si="408"/>
        <v>0</v>
      </c>
      <c r="F161" s="77">
        <f t="shared" si="409"/>
        <v>77.450919999999996</v>
      </c>
      <c r="G161" s="73">
        <f t="shared" si="404"/>
        <v>21.622255723059745</v>
      </c>
      <c r="H161" s="77"/>
      <c r="I161" s="77"/>
      <c r="J161" s="77"/>
      <c r="K161" s="73"/>
      <c r="L161" s="89"/>
      <c r="M161" s="89"/>
      <c r="N161" s="89"/>
      <c r="O161" s="89"/>
      <c r="P161" s="89"/>
      <c r="Q161" s="89"/>
      <c r="R161" s="89"/>
      <c r="S161" s="74"/>
      <c r="T161" s="86"/>
      <c r="U161" s="86"/>
      <c r="V161" s="86"/>
      <c r="W161" s="74"/>
      <c r="X161" s="86"/>
      <c r="Y161" s="86"/>
      <c r="Z161" s="86"/>
      <c r="AA161" s="74"/>
      <c r="AB161" s="86"/>
      <c r="AC161" s="86"/>
      <c r="AD161" s="86"/>
      <c r="AE161" s="74"/>
      <c r="AF161" s="86"/>
      <c r="AG161" s="86"/>
      <c r="AH161" s="86"/>
      <c r="AI161" s="74"/>
      <c r="AJ161" s="86"/>
      <c r="AK161" s="86"/>
      <c r="AL161" s="86"/>
      <c r="AM161" s="74"/>
      <c r="AN161" s="89"/>
      <c r="AO161" s="89"/>
      <c r="AP161" s="89"/>
      <c r="AQ161" s="89"/>
      <c r="AR161" s="86"/>
      <c r="AS161" s="86"/>
      <c r="AT161" s="86"/>
      <c r="AU161" s="74"/>
      <c r="AV161" s="86"/>
      <c r="AW161" s="86"/>
      <c r="AX161" s="86"/>
      <c r="AY161" s="74"/>
      <c r="AZ161" s="86"/>
      <c r="BA161" s="86"/>
      <c r="BB161" s="86"/>
      <c r="BC161" s="74"/>
      <c r="BD161" s="86"/>
      <c r="BE161" s="86"/>
      <c r="BF161" s="86"/>
      <c r="BG161" s="74"/>
      <c r="BH161" s="74"/>
      <c r="BI161" s="86"/>
      <c r="BJ161" s="86"/>
      <c r="BK161" s="74"/>
      <c r="BL161" s="74"/>
      <c r="BM161" s="86"/>
      <c r="BN161" s="86"/>
      <c r="BO161" s="74"/>
      <c r="BP161" s="74"/>
      <c r="BQ161" s="341"/>
      <c r="BR161" s="341"/>
      <c r="BS161" s="74"/>
      <c r="BT161" s="74"/>
      <c r="BU161" s="341"/>
      <c r="BV161" s="341"/>
      <c r="BW161" s="74"/>
      <c r="BX161" s="341"/>
      <c r="BY161" s="341"/>
      <c r="BZ161" s="341"/>
      <c r="CA161" s="74"/>
      <c r="CB161" s="74"/>
      <c r="CC161" s="341"/>
      <c r="CD161" s="341"/>
      <c r="CE161" s="74"/>
      <c r="CF161" s="341"/>
      <c r="CG161" s="341"/>
      <c r="CH161" s="341"/>
      <c r="CI161" s="74"/>
      <c r="CJ161" s="341"/>
      <c r="CK161" s="341"/>
      <c r="CL161" s="341"/>
      <c r="CM161" s="74"/>
      <c r="CN161" s="341"/>
      <c r="CO161" s="341"/>
      <c r="CP161" s="341"/>
      <c r="CQ161" s="74"/>
      <c r="CR161" s="74"/>
      <c r="CS161" s="86"/>
      <c r="CT161" s="86"/>
      <c r="CU161" s="74"/>
      <c r="CV161" s="74"/>
      <c r="CW161" s="86"/>
      <c r="CX161" s="86"/>
      <c r="CY161" s="74"/>
      <c r="CZ161" s="341"/>
      <c r="DA161" s="341"/>
      <c r="DB161" s="341"/>
      <c r="DC161" s="74"/>
      <c r="DD161" s="341"/>
      <c r="DE161" s="341"/>
      <c r="DF161" s="341"/>
      <c r="DG161" s="74"/>
      <c r="DH161" s="341"/>
      <c r="DI161" s="341"/>
      <c r="DJ161" s="341"/>
      <c r="DK161" s="74"/>
      <c r="DL161" s="341"/>
      <c r="DM161" s="341"/>
      <c r="DN161" s="341"/>
      <c r="DO161" s="74"/>
      <c r="DP161" s="341"/>
      <c r="DQ161" s="341"/>
      <c r="DR161" s="341"/>
      <c r="DS161" s="74"/>
      <c r="DT161" s="341"/>
      <c r="DU161" s="341"/>
      <c r="DV161" s="341"/>
      <c r="DW161" s="74"/>
      <c r="DX161" s="341"/>
      <c r="DY161" s="341"/>
      <c r="DZ161" s="341"/>
      <c r="EA161" s="74"/>
      <c r="EB161" s="341"/>
      <c r="EC161" s="341"/>
      <c r="ED161" s="341"/>
      <c r="EE161" s="74"/>
      <c r="EF161" s="341"/>
      <c r="EG161" s="341"/>
      <c r="EH161" s="341"/>
      <c r="EI161" s="74"/>
      <c r="EJ161" s="341"/>
      <c r="EK161" s="341"/>
      <c r="EL161" s="341"/>
      <c r="EM161" s="74"/>
      <c r="EN161" s="341"/>
      <c r="EO161" s="341"/>
      <c r="EP161" s="341"/>
      <c r="EQ161" s="74"/>
      <c r="ER161" s="341"/>
      <c r="ES161" s="341"/>
      <c r="ET161" s="341"/>
      <c r="EU161" s="74"/>
      <c r="EV161" s="341"/>
      <c r="EW161" s="341"/>
      <c r="EX161" s="341"/>
      <c r="EY161" s="74"/>
      <c r="EZ161" s="89"/>
      <c r="FA161" s="89"/>
      <c r="FB161" s="89"/>
      <c r="FC161" s="89"/>
      <c r="FD161" s="89"/>
      <c r="FE161" s="89"/>
      <c r="FF161" s="89"/>
      <c r="FG161" s="89"/>
      <c r="FH161" s="89"/>
      <c r="FI161" s="89"/>
      <c r="FJ161" s="89"/>
      <c r="FK161" s="89"/>
      <c r="FL161" s="89"/>
      <c r="FM161" s="89"/>
      <c r="FN161" s="89"/>
      <c r="FO161" s="89"/>
      <c r="FP161" s="89"/>
      <c r="FQ161" s="89"/>
      <c r="FR161" s="89"/>
      <c r="FS161" s="89"/>
      <c r="FT161" s="89"/>
      <c r="FU161" s="89"/>
      <c r="FV161" s="89"/>
      <c r="FW161" s="89"/>
      <c r="FX161" s="89"/>
      <c r="FY161" s="89"/>
      <c r="FZ161" s="89"/>
      <c r="GA161" s="89"/>
      <c r="GB161" s="89"/>
      <c r="GC161" s="89"/>
      <c r="GD161" s="89"/>
      <c r="GE161" s="89"/>
      <c r="GF161" s="89"/>
      <c r="GG161" s="89"/>
      <c r="GH161" s="89"/>
      <c r="GI161" s="89"/>
      <c r="GJ161" s="89"/>
      <c r="GK161" s="89"/>
      <c r="GL161" s="89"/>
      <c r="GM161" s="89"/>
      <c r="GN161" s="89"/>
      <c r="GO161" s="89"/>
      <c r="GP161" s="89"/>
      <c r="GQ161" s="89"/>
      <c r="GR161" s="89"/>
      <c r="GS161" s="89"/>
      <c r="GT161" s="89"/>
      <c r="GU161" s="89"/>
      <c r="GV161" s="89"/>
      <c r="GW161" s="73"/>
      <c r="GX161" s="73"/>
      <c r="GY161" s="73"/>
      <c r="GZ161" s="89"/>
      <c r="HA161" s="73"/>
      <c r="HB161" s="89"/>
      <c r="HC161" s="89"/>
      <c r="HD161" s="89"/>
      <c r="HE161" s="89"/>
      <c r="HF161" s="89"/>
      <c r="HG161" s="89"/>
      <c r="HH161" s="89"/>
      <c r="HI161" s="89"/>
      <c r="HJ161" s="89"/>
      <c r="HK161" s="89"/>
      <c r="HL161" s="86"/>
      <c r="HM161" s="341"/>
      <c r="HN161" s="341"/>
      <c r="HO161" s="74"/>
      <c r="HP161" s="341"/>
      <c r="HQ161" s="341"/>
      <c r="HR161" s="341"/>
      <c r="HS161" s="74"/>
      <c r="HT161" s="89"/>
      <c r="HU161" s="89"/>
      <c r="HV161" s="89"/>
      <c r="HW161" s="89"/>
      <c r="HX161" s="86"/>
      <c r="HY161" s="86">
        <v>358.2</v>
      </c>
      <c r="HZ161" s="77">
        <v>77.450919999999996</v>
      </c>
      <c r="IA161" s="77">
        <f t="shared" si="308"/>
        <v>21.622255723059745</v>
      </c>
      <c r="IB161" s="89"/>
      <c r="IC161" s="89"/>
      <c r="ID161" s="356"/>
      <c r="IE161" s="77"/>
      <c r="IF161" s="89"/>
      <c r="IG161" s="89"/>
      <c r="IH161" s="356"/>
      <c r="II161" s="77"/>
      <c r="IJ161" s="89"/>
      <c r="IK161" s="89"/>
      <c r="IL161" s="356"/>
      <c r="IM161" s="77"/>
      <c r="IN161" s="89"/>
      <c r="IO161" s="89"/>
      <c r="IP161" s="356"/>
      <c r="IQ161" s="77"/>
      <c r="IR161" s="89"/>
      <c r="IS161" s="89"/>
      <c r="IT161" s="356"/>
      <c r="IU161" s="77"/>
      <c r="IV161" s="89"/>
      <c r="IW161" s="89"/>
      <c r="IX161" s="356"/>
      <c r="IY161" s="77"/>
      <c r="IZ161" s="89"/>
      <c r="JA161" s="89"/>
      <c r="JB161" s="356"/>
      <c r="JC161" s="77"/>
      <c r="JD161" s="89"/>
      <c r="JE161" s="89"/>
      <c r="JF161" s="356"/>
      <c r="JG161" s="77"/>
      <c r="JH161" s="89"/>
      <c r="JI161" s="89"/>
      <c r="JJ161" s="356"/>
      <c r="JK161" s="77"/>
      <c r="JL161" s="89"/>
      <c r="JM161" s="89"/>
      <c r="JN161" s="356"/>
      <c r="JO161" s="77"/>
      <c r="JP161" s="89"/>
      <c r="JQ161" s="89"/>
      <c r="JR161" s="356"/>
      <c r="JS161" s="77"/>
    </row>
    <row r="162" spans="1:279" ht="16.5" customHeight="1" x14ac:dyDescent="0.25">
      <c r="A162" s="115" t="s">
        <v>389</v>
      </c>
      <c r="B162" s="77">
        <f t="shared" si="405"/>
        <v>0</v>
      </c>
      <c r="C162" s="77">
        <f t="shared" si="406"/>
        <v>114.9</v>
      </c>
      <c r="D162" s="77">
        <f t="shared" si="407"/>
        <v>114.9</v>
      </c>
      <c r="E162" s="77">
        <f t="shared" si="408"/>
        <v>0</v>
      </c>
      <c r="F162" s="77">
        <f t="shared" si="409"/>
        <v>21.251169999999998</v>
      </c>
      <c r="G162" s="73">
        <f t="shared" si="404"/>
        <v>18.495361183637943</v>
      </c>
      <c r="H162" s="77"/>
      <c r="I162" s="77"/>
      <c r="J162" s="77"/>
      <c r="K162" s="73"/>
      <c r="L162" s="89"/>
      <c r="M162" s="89"/>
      <c r="N162" s="89"/>
      <c r="O162" s="89"/>
      <c r="P162" s="89"/>
      <c r="Q162" s="89"/>
      <c r="R162" s="89"/>
      <c r="S162" s="74"/>
      <c r="T162" s="86"/>
      <c r="U162" s="86"/>
      <c r="V162" s="86"/>
      <c r="W162" s="74"/>
      <c r="X162" s="86"/>
      <c r="Y162" s="86"/>
      <c r="Z162" s="86"/>
      <c r="AA162" s="74"/>
      <c r="AB162" s="86"/>
      <c r="AC162" s="86"/>
      <c r="AD162" s="86"/>
      <c r="AE162" s="74"/>
      <c r="AF162" s="86"/>
      <c r="AG162" s="86"/>
      <c r="AH162" s="86"/>
      <c r="AI162" s="74"/>
      <c r="AJ162" s="86"/>
      <c r="AK162" s="86"/>
      <c r="AL162" s="86"/>
      <c r="AM162" s="74"/>
      <c r="AN162" s="89"/>
      <c r="AO162" s="89"/>
      <c r="AP162" s="89"/>
      <c r="AQ162" s="89"/>
      <c r="AR162" s="86"/>
      <c r="AS162" s="86"/>
      <c r="AT162" s="86"/>
      <c r="AU162" s="74"/>
      <c r="AV162" s="86"/>
      <c r="AW162" s="86"/>
      <c r="AX162" s="86"/>
      <c r="AY162" s="74"/>
      <c r="AZ162" s="86"/>
      <c r="BA162" s="86"/>
      <c r="BB162" s="86"/>
      <c r="BC162" s="74"/>
      <c r="BD162" s="86"/>
      <c r="BE162" s="86"/>
      <c r="BF162" s="86"/>
      <c r="BG162" s="74"/>
      <c r="BH162" s="74"/>
      <c r="BI162" s="86"/>
      <c r="BJ162" s="86"/>
      <c r="BK162" s="74"/>
      <c r="BL162" s="74"/>
      <c r="BM162" s="86"/>
      <c r="BN162" s="86"/>
      <c r="BO162" s="74"/>
      <c r="BP162" s="74"/>
      <c r="BQ162" s="341"/>
      <c r="BR162" s="341"/>
      <c r="BS162" s="74"/>
      <c r="BT162" s="74"/>
      <c r="BU162" s="341"/>
      <c r="BV162" s="341"/>
      <c r="BW162" s="74"/>
      <c r="BX162" s="341"/>
      <c r="BY162" s="341"/>
      <c r="BZ162" s="341"/>
      <c r="CA162" s="74"/>
      <c r="CB162" s="74"/>
      <c r="CC162" s="341"/>
      <c r="CD162" s="341"/>
      <c r="CE162" s="74"/>
      <c r="CF162" s="341"/>
      <c r="CG162" s="341"/>
      <c r="CH162" s="341"/>
      <c r="CI162" s="74"/>
      <c r="CJ162" s="341"/>
      <c r="CK162" s="341"/>
      <c r="CL162" s="341"/>
      <c r="CM162" s="74"/>
      <c r="CN162" s="341"/>
      <c r="CO162" s="341"/>
      <c r="CP162" s="341"/>
      <c r="CQ162" s="74"/>
      <c r="CR162" s="74"/>
      <c r="CS162" s="86"/>
      <c r="CT162" s="86"/>
      <c r="CU162" s="74"/>
      <c r="CV162" s="74"/>
      <c r="CW162" s="86"/>
      <c r="CX162" s="86"/>
      <c r="CY162" s="74"/>
      <c r="CZ162" s="341"/>
      <c r="DA162" s="341"/>
      <c r="DB162" s="341"/>
      <c r="DC162" s="74"/>
      <c r="DD162" s="341"/>
      <c r="DE162" s="341"/>
      <c r="DF162" s="341"/>
      <c r="DG162" s="74"/>
      <c r="DH162" s="341"/>
      <c r="DI162" s="341"/>
      <c r="DJ162" s="341"/>
      <c r="DK162" s="74"/>
      <c r="DL162" s="341"/>
      <c r="DM162" s="341"/>
      <c r="DN162" s="341"/>
      <c r="DO162" s="74"/>
      <c r="DP162" s="341"/>
      <c r="DQ162" s="341"/>
      <c r="DR162" s="341"/>
      <c r="DS162" s="74"/>
      <c r="DT162" s="341"/>
      <c r="DU162" s="341"/>
      <c r="DV162" s="341"/>
      <c r="DW162" s="74"/>
      <c r="DX162" s="341"/>
      <c r="DY162" s="341"/>
      <c r="DZ162" s="341"/>
      <c r="EA162" s="74"/>
      <c r="EB162" s="341"/>
      <c r="EC162" s="341"/>
      <c r="ED162" s="341"/>
      <c r="EE162" s="74"/>
      <c r="EF162" s="341"/>
      <c r="EG162" s="341"/>
      <c r="EH162" s="341"/>
      <c r="EI162" s="74"/>
      <c r="EJ162" s="341"/>
      <c r="EK162" s="341"/>
      <c r="EL162" s="341"/>
      <c r="EM162" s="74"/>
      <c r="EN162" s="341"/>
      <c r="EO162" s="341"/>
      <c r="EP162" s="341"/>
      <c r="EQ162" s="74"/>
      <c r="ER162" s="341"/>
      <c r="ES162" s="341"/>
      <c r="ET162" s="341"/>
      <c r="EU162" s="74"/>
      <c r="EV162" s="341"/>
      <c r="EW162" s="341"/>
      <c r="EX162" s="341"/>
      <c r="EY162" s="74"/>
      <c r="EZ162" s="89"/>
      <c r="FA162" s="89"/>
      <c r="FB162" s="89"/>
      <c r="FC162" s="89"/>
      <c r="FD162" s="89"/>
      <c r="FE162" s="89"/>
      <c r="FF162" s="89"/>
      <c r="FG162" s="89"/>
      <c r="FH162" s="89"/>
      <c r="FI162" s="89"/>
      <c r="FJ162" s="89"/>
      <c r="FK162" s="89"/>
      <c r="FL162" s="89"/>
      <c r="FM162" s="89"/>
      <c r="FN162" s="89"/>
      <c r="FO162" s="89"/>
      <c r="FP162" s="89"/>
      <c r="FQ162" s="89"/>
      <c r="FR162" s="89"/>
      <c r="FS162" s="89"/>
      <c r="FT162" s="89"/>
      <c r="FU162" s="89"/>
      <c r="FV162" s="89"/>
      <c r="FW162" s="89"/>
      <c r="FX162" s="89"/>
      <c r="FY162" s="89"/>
      <c r="FZ162" s="89"/>
      <c r="GA162" s="89"/>
      <c r="GB162" s="89"/>
      <c r="GC162" s="89"/>
      <c r="GD162" s="89"/>
      <c r="GE162" s="89"/>
      <c r="GF162" s="89"/>
      <c r="GG162" s="89"/>
      <c r="GH162" s="89"/>
      <c r="GI162" s="89"/>
      <c r="GJ162" s="89"/>
      <c r="GK162" s="89"/>
      <c r="GL162" s="89"/>
      <c r="GM162" s="89"/>
      <c r="GN162" s="89"/>
      <c r="GO162" s="89"/>
      <c r="GP162" s="89"/>
      <c r="GQ162" s="89"/>
      <c r="GR162" s="89"/>
      <c r="GS162" s="89"/>
      <c r="GT162" s="89"/>
      <c r="GU162" s="89"/>
      <c r="GV162" s="89"/>
      <c r="GW162" s="73"/>
      <c r="GX162" s="73"/>
      <c r="GY162" s="73"/>
      <c r="GZ162" s="89"/>
      <c r="HA162" s="73"/>
      <c r="HB162" s="89"/>
      <c r="HC162" s="89"/>
      <c r="HD162" s="89"/>
      <c r="HE162" s="89"/>
      <c r="HF162" s="89"/>
      <c r="HG162" s="89"/>
      <c r="HH162" s="89"/>
      <c r="HI162" s="89"/>
      <c r="HJ162" s="89"/>
      <c r="HK162" s="89"/>
      <c r="HL162" s="86"/>
      <c r="HM162" s="341"/>
      <c r="HN162" s="341"/>
      <c r="HO162" s="74"/>
      <c r="HP162" s="341"/>
      <c r="HQ162" s="341"/>
      <c r="HR162" s="341"/>
      <c r="HS162" s="74"/>
      <c r="HT162" s="89"/>
      <c r="HU162" s="89"/>
      <c r="HV162" s="89"/>
      <c r="HW162" s="89"/>
      <c r="HX162" s="86"/>
      <c r="HY162" s="86">
        <v>114.9</v>
      </c>
      <c r="HZ162" s="77">
        <v>21.251169999999998</v>
      </c>
      <c r="IA162" s="77">
        <f t="shared" si="308"/>
        <v>18.495361183637943</v>
      </c>
      <c r="IB162" s="89"/>
      <c r="IC162" s="89"/>
      <c r="ID162" s="356"/>
      <c r="IE162" s="77"/>
      <c r="IF162" s="89"/>
      <c r="IG162" s="89"/>
      <c r="IH162" s="356"/>
      <c r="II162" s="77"/>
      <c r="IJ162" s="89"/>
      <c r="IK162" s="89"/>
      <c r="IL162" s="356"/>
      <c r="IM162" s="77"/>
      <c r="IN162" s="89"/>
      <c r="IO162" s="89"/>
      <c r="IP162" s="356"/>
      <c r="IQ162" s="77"/>
      <c r="IR162" s="89"/>
      <c r="IS162" s="89"/>
      <c r="IT162" s="356"/>
      <c r="IU162" s="77"/>
      <c r="IV162" s="89"/>
      <c r="IW162" s="89"/>
      <c r="IX162" s="356"/>
      <c r="IY162" s="77"/>
      <c r="IZ162" s="89"/>
      <c r="JA162" s="89"/>
      <c r="JB162" s="356"/>
      <c r="JC162" s="77"/>
      <c r="JD162" s="89"/>
      <c r="JE162" s="89"/>
      <c r="JF162" s="356"/>
      <c r="JG162" s="77"/>
      <c r="JH162" s="89"/>
      <c r="JI162" s="89"/>
      <c r="JJ162" s="356"/>
      <c r="JK162" s="77"/>
      <c r="JL162" s="89"/>
      <c r="JM162" s="89"/>
      <c r="JN162" s="356"/>
      <c r="JO162" s="77"/>
      <c r="JP162" s="89"/>
      <c r="JQ162" s="89"/>
      <c r="JR162" s="356"/>
      <c r="JS162" s="77"/>
    </row>
    <row r="163" spans="1:279" s="5" customFormat="1" ht="31.5" x14ac:dyDescent="0.25">
      <c r="A163" s="114" t="s">
        <v>213</v>
      </c>
      <c r="B163" s="76">
        <f t="shared" si="405"/>
        <v>27100.399999999998</v>
      </c>
      <c r="C163" s="76">
        <f t="shared" si="406"/>
        <v>53791.399999999994</v>
      </c>
      <c r="D163" s="76">
        <f t="shared" si="407"/>
        <v>53791.399999999994</v>
      </c>
      <c r="E163" s="76">
        <f t="shared" si="408"/>
        <v>0</v>
      </c>
      <c r="F163" s="76">
        <f t="shared" si="409"/>
        <v>8933.3212299999996</v>
      </c>
      <c r="G163" s="72">
        <f t="shared" si="404"/>
        <v>16.607341006183145</v>
      </c>
      <c r="H163" s="72">
        <f>H164+H165</f>
        <v>5500</v>
      </c>
      <c r="I163" s="72">
        <f>I164+I165</f>
        <v>5500</v>
      </c>
      <c r="J163" s="72">
        <f>J164+J165</f>
        <v>5500</v>
      </c>
      <c r="K163" s="72"/>
      <c r="L163" s="72">
        <f>L164+L165</f>
        <v>863.3</v>
      </c>
      <c r="M163" s="72">
        <f>M164+M165</f>
        <v>863.3</v>
      </c>
      <c r="N163" s="72">
        <f>N164+N165</f>
        <v>0</v>
      </c>
      <c r="O163" s="71">
        <f>N163/M163*100</f>
        <v>0</v>
      </c>
      <c r="P163" s="72">
        <f>P164+P165</f>
        <v>164</v>
      </c>
      <c r="Q163" s="72">
        <f>Q164+Q165</f>
        <v>164</v>
      </c>
      <c r="R163" s="72">
        <f>R164+R165</f>
        <v>0</v>
      </c>
      <c r="S163" s="71">
        <f>R163/Q163*100</f>
        <v>0</v>
      </c>
      <c r="T163" s="72">
        <f>T164+T165</f>
        <v>777</v>
      </c>
      <c r="U163" s="72">
        <f>U164+U165</f>
        <v>777</v>
      </c>
      <c r="V163" s="72">
        <f>V164+V165</f>
        <v>0</v>
      </c>
      <c r="W163" s="71">
        <f>V163/U163*100</f>
        <v>0</v>
      </c>
      <c r="X163" s="72">
        <f>X164+X165</f>
        <v>380</v>
      </c>
      <c r="Y163" s="72">
        <f>Y164+Y165</f>
        <v>380</v>
      </c>
      <c r="Z163" s="72">
        <f>Z164+Z165</f>
        <v>0</v>
      </c>
      <c r="AA163" s="71">
        <f>Z163/Y163*100</f>
        <v>0</v>
      </c>
      <c r="AB163" s="72">
        <f>AB164+AB165</f>
        <v>0</v>
      </c>
      <c r="AC163" s="72">
        <f>AC164+AC165</f>
        <v>0</v>
      </c>
      <c r="AD163" s="72">
        <f>AD164+AD165</f>
        <v>0</v>
      </c>
      <c r="AE163" s="71"/>
      <c r="AF163" s="72">
        <f>AF164+AF165</f>
        <v>9112.7999999999993</v>
      </c>
      <c r="AG163" s="72">
        <f>AG164+AG165</f>
        <v>9112.7999999999993</v>
      </c>
      <c r="AH163" s="72">
        <f>AH164+AH165</f>
        <v>1549.8132499999999</v>
      </c>
      <c r="AI163" s="71">
        <f>AH163/AG163*100</f>
        <v>17.006992911070142</v>
      </c>
      <c r="AJ163" s="72">
        <f>AJ164+AJ165</f>
        <v>320</v>
      </c>
      <c r="AK163" s="72">
        <f>AK164+AK165</f>
        <v>320</v>
      </c>
      <c r="AL163" s="72">
        <f>AL164+AL165</f>
        <v>47.81</v>
      </c>
      <c r="AM163" s="71">
        <f>AL163/AK163*100</f>
        <v>14.940625000000002</v>
      </c>
      <c r="AN163" s="72">
        <f t="shared" ref="AN163" si="416">AN164+AN165</f>
        <v>0</v>
      </c>
      <c r="AO163" s="72">
        <f t="shared" ref="AO163:AQ163" si="417">AO164+AO165</f>
        <v>0</v>
      </c>
      <c r="AP163" s="72">
        <f t="shared" si="417"/>
        <v>0</v>
      </c>
      <c r="AQ163" s="72">
        <f t="shared" si="417"/>
        <v>0</v>
      </c>
      <c r="AR163" s="72">
        <f>AR164+AR165</f>
        <v>500</v>
      </c>
      <c r="AS163" s="72">
        <f>AS164+AS165</f>
        <v>500</v>
      </c>
      <c r="AT163" s="72">
        <f>AT164+AT165</f>
        <v>0</v>
      </c>
      <c r="AU163" s="71">
        <f>AT163/AS163*100</f>
        <v>0</v>
      </c>
      <c r="AV163" s="72"/>
      <c r="AW163" s="72">
        <f>AW164+AW165</f>
        <v>0</v>
      </c>
      <c r="AX163" s="72">
        <f>AX164+AX165</f>
        <v>0</v>
      </c>
      <c r="AY163" s="71"/>
      <c r="AZ163" s="72"/>
      <c r="BA163" s="72"/>
      <c r="BB163" s="72"/>
      <c r="BC163" s="71"/>
      <c r="BD163" s="72">
        <f>BD164+BD165</f>
        <v>681.3</v>
      </c>
      <c r="BE163" s="72">
        <f>BE164+BE165</f>
        <v>681.3</v>
      </c>
      <c r="BF163" s="72">
        <f>BF164+BF165</f>
        <v>204.55</v>
      </c>
      <c r="BG163" s="71">
        <f>BF163/BE163*100</f>
        <v>30.023484514897991</v>
      </c>
      <c r="BH163" s="71"/>
      <c r="BI163" s="72">
        <f>BI164+BI165</f>
        <v>0</v>
      </c>
      <c r="BJ163" s="72">
        <f>BJ164+BJ165</f>
        <v>0</v>
      </c>
      <c r="BK163" s="71"/>
      <c r="BL163" s="71"/>
      <c r="BM163" s="72">
        <f>BM164+BM165</f>
        <v>0</v>
      </c>
      <c r="BN163" s="72">
        <f>BN164+BN165</f>
        <v>0</v>
      </c>
      <c r="BO163" s="71"/>
      <c r="BP163" s="71"/>
      <c r="BQ163" s="72">
        <f>BQ164+BQ165</f>
        <v>0</v>
      </c>
      <c r="BR163" s="72">
        <f>BR164+BR165</f>
        <v>0</v>
      </c>
      <c r="BS163" s="71"/>
      <c r="BT163" s="71"/>
      <c r="BU163" s="72">
        <f>BU164+BU165</f>
        <v>0</v>
      </c>
      <c r="BV163" s="72">
        <f>BV164+BV165</f>
        <v>0</v>
      </c>
      <c r="BW163" s="71"/>
      <c r="BX163" s="72">
        <f>BX164+BX165</f>
        <v>634.4</v>
      </c>
      <c r="BY163" s="72">
        <f>BY164+BY165</f>
        <v>634.4</v>
      </c>
      <c r="BZ163" s="72">
        <f>BZ164+BZ165</f>
        <v>147.45668000000001</v>
      </c>
      <c r="CA163" s="71">
        <f>BZ163/BY163*100</f>
        <v>23.243486759142499</v>
      </c>
      <c r="CB163" s="71"/>
      <c r="CC163" s="72"/>
      <c r="CD163" s="72"/>
      <c r="CE163" s="71"/>
      <c r="CF163" s="72">
        <f>CF164+CF165</f>
        <v>250</v>
      </c>
      <c r="CG163" s="72">
        <f>CG164+CG165</f>
        <v>250</v>
      </c>
      <c r="CH163" s="72">
        <f>CH164+CH165</f>
        <v>0</v>
      </c>
      <c r="CI163" s="71">
        <f t="shared" si="340"/>
        <v>0</v>
      </c>
      <c r="CJ163" s="72">
        <f>CJ164+CJ165</f>
        <v>0</v>
      </c>
      <c r="CK163" s="72">
        <f>CK164+CK165</f>
        <v>0</v>
      </c>
      <c r="CL163" s="72">
        <f>CL164+CL165</f>
        <v>0</v>
      </c>
      <c r="CM163" s="71"/>
      <c r="CN163" s="72">
        <f>CN164+CN165</f>
        <v>0</v>
      </c>
      <c r="CO163" s="72">
        <f>CO164+CO165</f>
        <v>0</v>
      </c>
      <c r="CP163" s="72">
        <f>CP164+CP165</f>
        <v>0</v>
      </c>
      <c r="CQ163" s="71"/>
      <c r="CR163" s="71"/>
      <c r="CS163" s="72"/>
      <c r="CT163" s="72">
        <f>CT164+CT165</f>
        <v>0</v>
      </c>
      <c r="CU163" s="71"/>
      <c r="CV163" s="71"/>
      <c r="CW163" s="72"/>
      <c r="CX163" s="72">
        <f>CX164+CX165</f>
        <v>0</v>
      </c>
      <c r="CY163" s="71"/>
      <c r="CZ163" s="72">
        <f>CZ164+CZ165</f>
        <v>1000</v>
      </c>
      <c r="DA163" s="72">
        <f>DA164+DA165</f>
        <v>1000</v>
      </c>
      <c r="DB163" s="72">
        <f>DB164+DB165</f>
        <v>0</v>
      </c>
      <c r="DC163" s="71">
        <f>DB163/DA163*100</f>
        <v>0</v>
      </c>
      <c r="DD163" s="72">
        <f>DD164+DD165</f>
        <v>871.5</v>
      </c>
      <c r="DE163" s="72">
        <f>DE164+DE165</f>
        <v>0</v>
      </c>
      <c r="DF163" s="72">
        <f>DF164+DF165</f>
        <v>0</v>
      </c>
      <c r="DG163" s="71"/>
      <c r="DH163" s="72">
        <f>DH164+DH165</f>
        <v>5000</v>
      </c>
      <c r="DI163" s="72">
        <f>DI164+DI165</f>
        <v>5000</v>
      </c>
      <c r="DJ163" s="72">
        <f>DJ164+DJ165</f>
        <v>0</v>
      </c>
      <c r="DK163" s="71">
        <f t="shared" ref="DK163:DK174" si="418">DJ163/DI163*100</f>
        <v>0</v>
      </c>
      <c r="DL163" s="72"/>
      <c r="DM163" s="72">
        <f>DM164+DM165</f>
        <v>0</v>
      </c>
      <c r="DN163" s="72">
        <f>DN164+DN165</f>
        <v>0</v>
      </c>
      <c r="DO163" s="71"/>
      <c r="DP163" s="72"/>
      <c r="DQ163" s="72">
        <f>DQ164+DQ165</f>
        <v>0</v>
      </c>
      <c r="DR163" s="72">
        <f>DR164+DR165</f>
        <v>0</v>
      </c>
      <c r="DS163" s="71"/>
      <c r="DT163" s="72"/>
      <c r="DU163" s="72">
        <f>DU164+DU165</f>
        <v>0</v>
      </c>
      <c r="DV163" s="72">
        <f>DV164+DV165</f>
        <v>0</v>
      </c>
      <c r="DW163" s="71"/>
      <c r="DX163" s="72">
        <f>DX164+DX165</f>
        <v>577.20000000000005</v>
      </c>
      <c r="DY163" s="72">
        <f>DY164+DY165</f>
        <v>577.20000000000005</v>
      </c>
      <c r="DZ163" s="72">
        <f>DZ164+DZ165</f>
        <v>95.24130000000001</v>
      </c>
      <c r="EA163" s="71">
        <f>DZ163/DY163*100</f>
        <v>16.500571725571724</v>
      </c>
      <c r="EB163" s="72"/>
      <c r="EC163" s="72"/>
      <c r="ED163" s="72"/>
      <c r="EE163" s="71"/>
      <c r="EF163" s="72"/>
      <c r="EG163" s="72">
        <f>EG164+EG165</f>
        <v>0</v>
      </c>
      <c r="EH163" s="72">
        <f>EH164+EH165</f>
        <v>0</v>
      </c>
      <c r="EI163" s="71"/>
      <c r="EJ163" s="72"/>
      <c r="EK163" s="72">
        <f>EK164+EK165</f>
        <v>0</v>
      </c>
      <c r="EL163" s="72">
        <f>EL164+EL165</f>
        <v>0</v>
      </c>
      <c r="EM163" s="71"/>
      <c r="EN163" s="72"/>
      <c r="EO163" s="72">
        <f>EO164+EO165</f>
        <v>0</v>
      </c>
      <c r="EP163" s="72">
        <f>EP164+EP165</f>
        <v>0</v>
      </c>
      <c r="EQ163" s="71"/>
      <c r="ER163" s="72">
        <f>ER164+ER165</f>
        <v>390.6</v>
      </c>
      <c r="ES163" s="72">
        <f>ES164+ES165</f>
        <v>390.6</v>
      </c>
      <c r="ET163" s="72">
        <f>ET164+ET165</f>
        <v>97.65</v>
      </c>
      <c r="EU163" s="71">
        <f t="shared" si="400"/>
        <v>25</v>
      </c>
      <c r="EV163" s="72"/>
      <c r="EW163" s="72">
        <f>EW164+EW165</f>
        <v>0</v>
      </c>
      <c r="EX163" s="72">
        <f>EX164+EX165</f>
        <v>0</v>
      </c>
      <c r="EY163" s="71"/>
      <c r="EZ163" s="72"/>
      <c r="FA163" s="72">
        <f>FA164+FA165</f>
        <v>0</v>
      </c>
      <c r="FB163" s="72">
        <f>FB164+FB165</f>
        <v>0</v>
      </c>
      <c r="FC163" s="71"/>
      <c r="FD163" s="72"/>
      <c r="FE163" s="72">
        <f>FE164+FE165</f>
        <v>0</v>
      </c>
      <c r="FF163" s="72">
        <f>FF164+FF165</f>
        <v>0</v>
      </c>
      <c r="FG163" s="71"/>
      <c r="FH163" s="72"/>
      <c r="FI163" s="72">
        <f>FI164+FI165</f>
        <v>0</v>
      </c>
      <c r="FJ163" s="72">
        <f>FJ164+FJ165</f>
        <v>0</v>
      </c>
      <c r="FK163" s="71"/>
      <c r="FL163" s="72"/>
      <c r="FM163" s="72">
        <f>FM164+FM165</f>
        <v>0</v>
      </c>
      <c r="FN163" s="72">
        <f>FN164+FN165</f>
        <v>0</v>
      </c>
      <c r="FO163" s="71"/>
      <c r="FP163" s="72">
        <f>FP164+FP165</f>
        <v>78.3</v>
      </c>
      <c r="FQ163" s="72">
        <f>FQ164+FQ165</f>
        <v>78.3</v>
      </c>
      <c r="FR163" s="72">
        <f>FR164+FR165</f>
        <v>0</v>
      </c>
      <c r="FS163" s="71">
        <f>FR163/FQ163*100</f>
        <v>0</v>
      </c>
      <c r="FT163" s="72"/>
      <c r="FU163" s="72">
        <f>FU164+FU165</f>
        <v>0</v>
      </c>
      <c r="FV163" s="72">
        <f>FV164+FV165</f>
        <v>0</v>
      </c>
      <c r="FW163" s="71"/>
      <c r="FX163" s="72"/>
      <c r="FY163" s="72">
        <f>FY164+FY165</f>
        <v>0</v>
      </c>
      <c r="FZ163" s="72">
        <f>FZ164+FZ165</f>
        <v>0</v>
      </c>
      <c r="GA163" s="71"/>
      <c r="GB163" s="72"/>
      <c r="GC163" s="72">
        <f>GC164+GC165</f>
        <v>0</v>
      </c>
      <c r="GD163" s="72">
        <f>GD164+GD165</f>
        <v>0</v>
      </c>
      <c r="GE163" s="71"/>
      <c r="GF163" s="72"/>
      <c r="GG163" s="72">
        <f>GG164+GG165</f>
        <v>0</v>
      </c>
      <c r="GH163" s="72">
        <f>GH164+GH165</f>
        <v>0</v>
      </c>
      <c r="GI163" s="71"/>
      <c r="GJ163" s="72"/>
      <c r="GK163" s="72">
        <f>GK164+GK165</f>
        <v>0</v>
      </c>
      <c r="GL163" s="72">
        <f>GL164+GL165</f>
        <v>0</v>
      </c>
      <c r="GM163" s="71"/>
      <c r="GN163" s="72"/>
      <c r="GO163" s="72">
        <f>GO164+GO165</f>
        <v>0</v>
      </c>
      <c r="GP163" s="72">
        <f>GP164+GP165</f>
        <v>0</v>
      </c>
      <c r="GQ163" s="71"/>
      <c r="GR163" s="72"/>
      <c r="GS163" s="72">
        <f>GS164+GS165</f>
        <v>0</v>
      </c>
      <c r="GT163" s="72">
        <f>GT164+GT165</f>
        <v>0</v>
      </c>
      <c r="GU163" s="71"/>
      <c r="GV163" s="72"/>
      <c r="GW163" s="72">
        <f>GW164+GW165</f>
        <v>20000</v>
      </c>
      <c r="GX163" s="72">
        <f>GX164+GX165</f>
        <v>0</v>
      </c>
      <c r="GY163" s="72">
        <f t="shared" ref="GY163" si="419">GX163/GW163*100</f>
        <v>0</v>
      </c>
      <c r="GZ163" s="72"/>
      <c r="HA163" s="72">
        <f>HA164+HA165</f>
        <v>0</v>
      </c>
      <c r="HB163" s="72">
        <f>HB164+HB165</f>
        <v>0</v>
      </c>
      <c r="HC163" s="71"/>
      <c r="HD163" s="72"/>
      <c r="HE163" s="72">
        <f>HE164+HE165</f>
        <v>0</v>
      </c>
      <c r="HF163" s="72">
        <f>HF164+HF165</f>
        <v>0</v>
      </c>
      <c r="HG163" s="71"/>
      <c r="HH163" s="72"/>
      <c r="HI163" s="72">
        <f>HI164+HI165</f>
        <v>0</v>
      </c>
      <c r="HJ163" s="72">
        <f>HJ164+HJ165</f>
        <v>0</v>
      </c>
      <c r="HK163" s="71"/>
      <c r="HL163" s="72"/>
      <c r="HM163" s="72"/>
      <c r="HN163" s="72"/>
      <c r="HO163" s="71"/>
      <c r="HP163" s="72"/>
      <c r="HQ163" s="72">
        <f>HQ164+HQ165+HQ166</f>
        <v>0</v>
      </c>
      <c r="HR163" s="72">
        <f>HR164+HR165+HR166</f>
        <v>0</v>
      </c>
      <c r="HS163" s="71"/>
      <c r="HT163" s="72"/>
      <c r="HU163" s="72"/>
      <c r="HV163" s="72"/>
      <c r="HW163" s="71"/>
      <c r="HX163" s="72"/>
      <c r="HY163" s="72"/>
      <c r="HZ163" s="72"/>
      <c r="IA163" s="76"/>
      <c r="IB163" s="72"/>
      <c r="IC163" s="72">
        <f>IC164+IC165+IC166</f>
        <v>6454</v>
      </c>
      <c r="ID163" s="72">
        <f>ID164+ID165+ID166</f>
        <v>1290.8</v>
      </c>
      <c r="IE163" s="76">
        <f t="shared" ref="IE163:IE168" si="420">ID163/IC163*100</f>
        <v>20</v>
      </c>
      <c r="IF163" s="72"/>
      <c r="IG163" s="72"/>
      <c r="IH163" s="72"/>
      <c r="II163" s="76"/>
      <c r="IJ163" s="72"/>
      <c r="IK163" s="72"/>
      <c r="IL163" s="72"/>
      <c r="IM163" s="76"/>
      <c r="IN163" s="72"/>
      <c r="IO163" s="72"/>
      <c r="IP163" s="72"/>
      <c r="IQ163" s="76"/>
      <c r="IR163" s="72"/>
      <c r="IS163" s="72"/>
      <c r="IT163" s="72"/>
      <c r="IU163" s="76"/>
      <c r="IV163" s="72"/>
      <c r="IW163" s="72"/>
      <c r="IX163" s="72"/>
      <c r="IY163" s="76"/>
      <c r="IZ163" s="72"/>
      <c r="JA163" s="72">
        <f>JA164+JA165+JA166</f>
        <v>1108.5</v>
      </c>
      <c r="JB163" s="72">
        <f>JB164+JB165+JB166</f>
        <v>0</v>
      </c>
      <c r="JC163" s="76">
        <f t="shared" ref="JC163:JC164" si="421">JB163/JA163*100</f>
        <v>0</v>
      </c>
      <c r="JD163" s="72"/>
      <c r="JE163" s="72"/>
      <c r="JF163" s="72"/>
      <c r="JG163" s="76"/>
      <c r="JH163" s="72"/>
      <c r="JI163" s="72">
        <f>JI164+JI165+JI166</f>
        <v>0</v>
      </c>
      <c r="JJ163" s="72">
        <f>JJ164+JJ165+JJ166</f>
        <v>0</v>
      </c>
      <c r="JK163" s="76"/>
      <c r="JL163" s="72"/>
      <c r="JM163" s="72">
        <f>JM164+JM165+JM166</f>
        <v>0</v>
      </c>
      <c r="JN163" s="72">
        <f>JN164+JN165+JN166</f>
        <v>0</v>
      </c>
      <c r="JO163" s="76"/>
      <c r="JP163" s="72"/>
      <c r="JQ163" s="72"/>
      <c r="JR163" s="72"/>
      <c r="JS163" s="76"/>
    </row>
    <row r="164" spans="1:279" ht="31.5" x14ac:dyDescent="0.25">
      <c r="A164" s="115" t="s">
        <v>187</v>
      </c>
      <c r="B164" s="77">
        <f t="shared" si="405"/>
        <v>22100.399999999998</v>
      </c>
      <c r="C164" s="77">
        <f t="shared" si="406"/>
        <v>28791.399999999998</v>
      </c>
      <c r="D164" s="77">
        <f t="shared" si="407"/>
        <v>28791.399999999998</v>
      </c>
      <c r="E164" s="77">
        <f t="shared" si="408"/>
        <v>0</v>
      </c>
      <c r="F164" s="77">
        <f t="shared" si="409"/>
        <v>8933.3212299999996</v>
      </c>
      <c r="G164" s="73">
        <f t="shared" si="404"/>
        <v>31.027741721486279</v>
      </c>
      <c r="H164" s="73">
        <v>5500</v>
      </c>
      <c r="I164" s="73">
        <v>5500</v>
      </c>
      <c r="J164" s="73">
        <v>5500</v>
      </c>
      <c r="K164" s="73"/>
      <c r="L164" s="73">
        <v>863.3</v>
      </c>
      <c r="M164" s="73">
        <v>863.3</v>
      </c>
      <c r="N164" s="73">
        <v>0</v>
      </c>
      <c r="O164" s="74">
        <f>N164/M164*100</f>
        <v>0</v>
      </c>
      <c r="P164" s="301">
        <v>164</v>
      </c>
      <c r="Q164" s="279">
        <v>164</v>
      </c>
      <c r="R164" s="301">
        <v>0</v>
      </c>
      <c r="S164" s="74">
        <f>R164/Q164*100</f>
        <v>0</v>
      </c>
      <c r="T164" s="340">
        <v>777</v>
      </c>
      <c r="U164" s="319">
        <v>777</v>
      </c>
      <c r="V164" s="319">
        <v>0</v>
      </c>
      <c r="W164" s="74">
        <f>V164/U164*100</f>
        <v>0</v>
      </c>
      <c r="X164" s="341">
        <v>380</v>
      </c>
      <c r="Y164" s="341">
        <v>380</v>
      </c>
      <c r="Z164" s="341">
        <v>0</v>
      </c>
      <c r="AA164" s="74">
        <f>Z164/Y164*100</f>
        <v>0</v>
      </c>
      <c r="AB164" s="341"/>
      <c r="AC164" s="341"/>
      <c r="AD164" s="341"/>
      <c r="AE164" s="74"/>
      <c r="AF164" s="341">
        <v>9112.7999999999993</v>
      </c>
      <c r="AG164" s="341">
        <v>9112.7999999999993</v>
      </c>
      <c r="AH164" s="341">
        <v>1549.8132499999999</v>
      </c>
      <c r="AI164" s="74">
        <f>AH164/AG164*100</f>
        <v>17.006992911070142</v>
      </c>
      <c r="AJ164" s="341">
        <v>320</v>
      </c>
      <c r="AK164" s="341">
        <v>320</v>
      </c>
      <c r="AL164" s="341">
        <v>47.81</v>
      </c>
      <c r="AM164" s="74">
        <f>AL164/AK164*100</f>
        <v>14.940625000000002</v>
      </c>
      <c r="AN164" s="73"/>
      <c r="AO164" s="73"/>
      <c r="AP164" s="73"/>
      <c r="AQ164" s="74"/>
      <c r="AR164" s="341">
        <v>500</v>
      </c>
      <c r="AS164" s="341">
        <v>500</v>
      </c>
      <c r="AT164" s="341">
        <v>0</v>
      </c>
      <c r="AU164" s="74">
        <f>AT164/AS164*100</f>
        <v>0</v>
      </c>
      <c r="AV164" s="341"/>
      <c r="AW164" s="341"/>
      <c r="AX164" s="341"/>
      <c r="AY164" s="74"/>
      <c r="AZ164" s="341"/>
      <c r="BA164" s="341"/>
      <c r="BB164" s="341"/>
      <c r="BC164" s="74"/>
      <c r="BD164" s="341">
        <v>681.3</v>
      </c>
      <c r="BE164" s="341">
        <v>681.3</v>
      </c>
      <c r="BF164" s="341">
        <v>204.55</v>
      </c>
      <c r="BG164" s="74">
        <f>BF164/BE164*100</f>
        <v>30.023484514897991</v>
      </c>
      <c r="BH164" s="74"/>
      <c r="BI164" s="341"/>
      <c r="BJ164" s="341"/>
      <c r="BK164" s="74"/>
      <c r="BL164" s="74"/>
      <c r="BM164" s="341"/>
      <c r="BN164" s="341"/>
      <c r="BO164" s="74"/>
      <c r="BP164" s="74"/>
      <c r="BQ164" s="341"/>
      <c r="BR164" s="341">
        <v>0</v>
      </c>
      <c r="BS164" s="74"/>
      <c r="BT164" s="74"/>
      <c r="BU164" s="341"/>
      <c r="BV164" s="341"/>
      <c r="BW164" s="74"/>
      <c r="BX164" s="341">
        <v>634.4</v>
      </c>
      <c r="BY164" s="341">
        <v>634.4</v>
      </c>
      <c r="BZ164" s="341">
        <v>147.45668000000001</v>
      </c>
      <c r="CA164" s="74">
        <f>BZ164/BY164*100</f>
        <v>23.243486759142499</v>
      </c>
      <c r="CB164" s="74"/>
      <c r="CC164" s="341"/>
      <c r="CD164" s="341"/>
      <c r="CE164" s="74"/>
      <c r="CF164" s="341">
        <v>250</v>
      </c>
      <c r="CG164" s="341">
        <v>250</v>
      </c>
      <c r="CH164" s="341">
        <v>0</v>
      </c>
      <c r="CI164" s="74">
        <f t="shared" si="340"/>
        <v>0</v>
      </c>
      <c r="CJ164" s="341"/>
      <c r="CK164" s="341"/>
      <c r="CL164" s="341"/>
      <c r="CM164" s="74"/>
      <c r="CN164" s="341"/>
      <c r="CO164" s="341"/>
      <c r="CP164" s="341">
        <v>0</v>
      </c>
      <c r="CQ164" s="74"/>
      <c r="CR164" s="74"/>
      <c r="CS164" s="341"/>
      <c r="CT164" s="341"/>
      <c r="CU164" s="74"/>
      <c r="CV164" s="74"/>
      <c r="CW164" s="341"/>
      <c r="CX164" s="341"/>
      <c r="CY164" s="74"/>
      <c r="CZ164" s="341">
        <v>1000</v>
      </c>
      <c r="DA164" s="341">
        <v>1000</v>
      </c>
      <c r="DB164" s="341">
        <v>0</v>
      </c>
      <c r="DC164" s="74">
        <f>DB164/DA164*100</f>
        <v>0</v>
      </c>
      <c r="DD164" s="341">
        <v>871.5</v>
      </c>
      <c r="DE164" s="341"/>
      <c r="DF164" s="341"/>
      <c r="DG164" s="74"/>
      <c r="DH164" s="341"/>
      <c r="DI164" s="341"/>
      <c r="DJ164" s="341"/>
      <c r="DK164" s="74"/>
      <c r="DL164" s="341"/>
      <c r="DM164" s="341"/>
      <c r="DN164" s="341"/>
      <c r="DO164" s="74"/>
      <c r="DP164" s="341"/>
      <c r="DQ164" s="341"/>
      <c r="DR164" s="341"/>
      <c r="DS164" s="74"/>
      <c r="DT164" s="341"/>
      <c r="DU164" s="341"/>
      <c r="DV164" s="341"/>
      <c r="DW164" s="74"/>
      <c r="DX164" s="341">
        <v>577.20000000000005</v>
      </c>
      <c r="DY164" s="341">
        <v>577.20000000000005</v>
      </c>
      <c r="DZ164" s="341">
        <v>95.24130000000001</v>
      </c>
      <c r="EA164" s="74">
        <f>DZ164/DY164*100</f>
        <v>16.500571725571724</v>
      </c>
      <c r="EB164" s="341"/>
      <c r="EC164" s="341"/>
      <c r="ED164" s="341"/>
      <c r="EE164" s="74"/>
      <c r="EF164" s="341"/>
      <c r="EG164" s="341"/>
      <c r="EH164" s="341"/>
      <c r="EI164" s="74"/>
      <c r="EJ164" s="341"/>
      <c r="EK164" s="341"/>
      <c r="EL164" s="341"/>
      <c r="EM164" s="74"/>
      <c r="EN164" s="341"/>
      <c r="EO164" s="341"/>
      <c r="EP164" s="341"/>
      <c r="EQ164" s="74"/>
      <c r="ER164" s="341">
        <v>390.6</v>
      </c>
      <c r="ES164" s="341">
        <v>390.6</v>
      </c>
      <c r="ET164" s="341">
        <v>97.65</v>
      </c>
      <c r="EU164" s="74">
        <f t="shared" si="400"/>
        <v>25</v>
      </c>
      <c r="EV164" s="341"/>
      <c r="EW164" s="341"/>
      <c r="EX164" s="341"/>
      <c r="EY164" s="74"/>
      <c r="EZ164" s="73"/>
      <c r="FA164" s="73"/>
      <c r="FB164" s="73"/>
      <c r="FC164" s="74"/>
      <c r="FD164" s="73"/>
      <c r="FE164" s="73"/>
      <c r="FF164" s="73"/>
      <c r="FG164" s="74"/>
      <c r="FH164" s="73"/>
      <c r="FI164" s="73"/>
      <c r="FJ164" s="73"/>
      <c r="FK164" s="74"/>
      <c r="FL164" s="73"/>
      <c r="FM164" s="73"/>
      <c r="FN164" s="73"/>
      <c r="FO164" s="74"/>
      <c r="FP164" s="73">
        <v>78.3</v>
      </c>
      <c r="FQ164" s="73">
        <v>78.3</v>
      </c>
      <c r="FR164" s="73">
        <v>0</v>
      </c>
      <c r="FS164" s="74">
        <f>FR164/FQ164*100</f>
        <v>0</v>
      </c>
      <c r="FT164" s="73"/>
      <c r="FU164" s="73"/>
      <c r="FV164" s="73">
        <v>0</v>
      </c>
      <c r="FW164" s="74"/>
      <c r="FX164" s="73"/>
      <c r="FY164" s="73"/>
      <c r="FZ164" s="73">
        <v>0</v>
      </c>
      <c r="GA164" s="74"/>
      <c r="GB164" s="73"/>
      <c r="GC164" s="73"/>
      <c r="GD164" s="73">
        <v>0</v>
      </c>
      <c r="GE164" s="74"/>
      <c r="GF164" s="73"/>
      <c r="GG164" s="73"/>
      <c r="GH164" s="73">
        <v>0</v>
      </c>
      <c r="GI164" s="74"/>
      <c r="GJ164" s="73"/>
      <c r="GK164" s="73"/>
      <c r="GL164" s="73">
        <v>0</v>
      </c>
      <c r="GM164" s="74"/>
      <c r="GN164" s="73"/>
      <c r="GO164" s="73"/>
      <c r="GP164" s="73">
        <v>0</v>
      </c>
      <c r="GQ164" s="74"/>
      <c r="GR164" s="73"/>
      <c r="GS164" s="73"/>
      <c r="GT164" s="73">
        <v>0</v>
      </c>
      <c r="GU164" s="74"/>
      <c r="GV164" s="73"/>
      <c r="GW164" s="73"/>
      <c r="GX164" s="73">
        <v>0</v>
      </c>
      <c r="GY164" s="73"/>
      <c r="GZ164" s="73"/>
      <c r="HA164" s="73"/>
      <c r="HB164" s="73">
        <v>0</v>
      </c>
      <c r="HC164" s="74"/>
      <c r="HD164" s="73"/>
      <c r="HE164" s="73"/>
      <c r="HF164" s="73">
        <v>0</v>
      </c>
      <c r="HG164" s="74"/>
      <c r="HH164" s="73"/>
      <c r="HI164" s="73"/>
      <c r="HJ164" s="73">
        <v>0</v>
      </c>
      <c r="HK164" s="74"/>
      <c r="HL164" s="341"/>
      <c r="HM164" s="341"/>
      <c r="HN164" s="341"/>
      <c r="HO164" s="74"/>
      <c r="HP164" s="341"/>
      <c r="HQ164" s="341"/>
      <c r="HR164" s="341"/>
      <c r="HS164" s="74"/>
      <c r="HT164" s="73"/>
      <c r="HU164" s="73"/>
      <c r="HV164" s="73"/>
      <c r="HW164" s="74"/>
      <c r="HX164" s="73"/>
      <c r="HY164" s="73"/>
      <c r="HZ164" s="73"/>
      <c r="IA164" s="77"/>
      <c r="IB164" s="73"/>
      <c r="IC164" s="73">
        <v>6454</v>
      </c>
      <c r="ID164" s="73">
        <v>1290.8</v>
      </c>
      <c r="IE164" s="77">
        <f t="shared" si="420"/>
        <v>20</v>
      </c>
      <c r="IF164" s="73"/>
      <c r="IG164" s="73"/>
      <c r="IH164" s="73"/>
      <c r="II164" s="77"/>
      <c r="IJ164" s="73"/>
      <c r="IK164" s="73"/>
      <c r="IL164" s="73"/>
      <c r="IM164" s="77"/>
      <c r="IN164" s="73"/>
      <c r="IO164" s="73"/>
      <c r="IP164" s="73"/>
      <c r="IQ164" s="77"/>
      <c r="IR164" s="73"/>
      <c r="IS164" s="73"/>
      <c r="IT164" s="73"/>
      <c r="IU164" s="77"/>
      <c r="IV164" s="73"/>
      <c r="IW164" s="73"/>
      <c r="IX164" s="73"/>
      <c r="IY164" s="77"/>
      <c r="IZ164" s="73"/>
      <c r="JA164" s="73">
        <v>1108.5</v>
      </c>
      <c r="JB164" s="73">
        <v>0</v>
      </c>
      <c r="JC164" s="77">
        <f t="shared" si="421"/>
        <v>0</v>
      </c>
      <c r="JD164" s="73"/>
      <c r="JE164" s="73"/>
      <c r="JF164" s="73"/>
      <c r="JG164" s="77"/>
      <c r="JH164" s="73"/>
      <c r="JI164" s="73"/>
      <c r="JJ164" s="73">
        <v>0</v>
      </c>
      <c r="JK164" s="77"/>
      <c r="JL164" s="73"/>
      <c r="JM164" s="73"/>
      <c r="JN164" s="73"/>
      <c r="JO164" s="77"/>
      <c r="JP164" s="73"/>
      <c r="JQ164" s="73"/>
      <c r="JR164" s="73"/>
      <c r="JS164" s="77"/>
    </row>
    <row r="165" spans="1:279" ht="15.75" x14ac:dyDescent="0.25">
      <c r="A165" s="115" t="s">
        <v>212</v>
      </c>
      <c r="B165" s="77">
        <f t="shared" si="405"/>
        <v>5000</v>
      </c>
      <c r="C165" s="77">
        <f t="shared" si="406"/>
        <v>25000</v>
      </c>
      <c r="D165" s="77">
        <f t="shared" si="407"/>
        <v>25000</v>
      </c>
      <c r="E165" s="77">
        <f t="shared" si="408"/>
        <v>0</v>
      </c>
      <c r="F165" s="77">
        <f t="shared" si="409"/>
        <v>0</v>
      </c>
      <c r="G165" s="73">
        <f t="shared" si="404"/>
        <v>0</v>
      </c>
      <c r="H165" s="77"/>
      <c r="I165" s="77"/>
      <c r="J165" s="77"/>
      <c r="K165" s="73"/>
      <c r="L165" s="89"/>
      <c r="M165" s="89"/>
      <c r="N165" s="89"/>
      <c r="O165" s="89"/>
      <c r="P165" s="89"/>
      <c r="Q165" s="89"/>
      <c r="R165" s="89"/>
      <c r="S165" s="74"/>
      <c r="T165" s="86"/>
      <c r="U165" s="86"/>
      <c r="V165" s="86"/>
      <c r="W165" s="74"/>
      <c r="X165" s="86"/>
      <c r="Y165" s="86"/>
      <c r="Z165" s="86"/>
      <c r="AA165" s="74"/>
      <c r="AB165" s="86"/>
      <c r="AC165" s="86"/>
      <c r="AD165" s="86"/>
      <c r="AE165" s="74"/>
      <c r="AF165" s="86"/>
      <c r="AG165" s="86"/>
      <c r="AH165" s="86"/>
      <c r="AI165" s="74"/>
      <c r="AJ165" s="86"/>
      <c r="AK165" s="86"/>
      <c r="AL165" s="86"/>
      <c r="AM165" s="74"/>
      <c r="AN165" s="89"/>
      <c r="AO165" s="89"/>
      <c r="AP165" s="89"/>
      <c r="AQ165" s="89"/>
      <c r="AR165" s="86"/>
      <c r="AS165" s="86"/>
      <c r="AT165" s="86"/>
      <c r="AU165" s="74"/>
      <c r="AV165" s="86"/>
      <c r="AW165" s="86"/>
      <c r="AX165" s="86"/>
      <c r="AY165" s="74"/>
      <c r="AZ165" s="86"/>
      <c r="BA165" s="86"/>
      <c r="BB165" s="86"/>
      <c r="BC165" s="74"/>
      <c r="BD165" s="86"/>
      <c r="BE165" s="86"/>
      <c r="BF165" s="86"/>
      <c r="BG165" s="74"/>
      <c r="BH165" s="74"/>
      <c r="BI165" s="86"/>
      <c r="BJ165" s="86"/>
      <c r="BK165" s="74"/>
      <c r="BL165" s="74"/>
      <c r="BM165" s="86"/>
      <c r="BN165" s="86"/>
      <c r="BO165" s="74"/>
      <c r="BP165" s="74"/>
      <c r="BQ165" s="86"/>
      <c r="BR165" s="86">
        <v>0</v>
      </c>
      <c r="BS165" s="74"/>
      <c r="BT165" s="74"/>
      <c r="BU165" s="86"/>
      <c r="BV165" s="86">
        <v>0</v>
      </c>
      <c r="BW165" s="74"/>
      <c r="BX165" s="86"/>
      <c r="BY165" s="86"/>
      <c r="BZ165" s="86"/>
      <c r="CA165" s="74"/>
      <c r="CB165" s="74"/>
      <c r="CC165" s="86"/>
      <c r="CD165" s="86"/>
      <c r="CE165" s="74"/>
      <c r="CF165" s="86"/>
      <c r="CG165" s="86"/>
      <c r="CH165" s="77"/>
      <c r="CI165" s="74"/>
      <c r="CJ165" s="86"/>
      <c r="CK165" s="86"/>
      <c r="CL165" s="86"/>
      <c r="CM165" s="74"/>
      <c r="CN165" s="86"/>
      <c r="CO165" s="86"/>
      <c r="CP165" s="86"/>
      <c r="CQ165" s="74"/>
      <c r="CR165" s="74"/>
      <c r="CS165" s="86"/>
      <c r="CT165" s="86"/>
      <c r="CU165" s="74"/>
      <c r="CV165" s="74"/>
      <c r="CW165" s="86"/>
      <c r="CX165" s="86"/>
      <c r="CY165" s="74"/>
      <c r="CZ165" s="86"/>
      <c r="DA165" s="86"/>
      <c r="DB165" s="86"/>
      <c r="DC165" s="74"/>
      <c r="DD165" s="86"/>
      <c r="DE165" s="86"/>
      <c r="DF165" s="86"/>
      <c r="DG165" s="74"/>
      <c r="DH165" s="341">
        <v>5000</v>
      </c>
      <c r="DI165" s="341">
        <v>5000</v>
      </c>
      <c r="DJ165" s="341">
        <v>0</v>
      </c>
      <c r="DK165" s="74">
        <f t="shared" si="418"/>
        <v>0</v>
      </c>
      <c r="DL165" s="86"/>
      <c r="DM165" s="341"/>
      <c r="DN165" s="341"/>
      <c r="DO165" s="74"/>
      <c r="DP165" s="86"/>
      <c r="DQ165" s="341"/>
      <c r="DR165" s="341"/>
      <c r="DS165" s="74"/>
      <c r="DT165" s="86"/>
      <c r="DU165" s="341"/>
      <c r="DV165" s="341"/>
      <c r="DW165" s="74"/>
      <c r="DX165" s="341"/>
      <c r="DY165" s="341"/>
      <c r="DZ165" s="341"/>
      <c r="EA165" s="74"/>
      <c r="EB165" s="341"/>
      <c r="EC165" s="341"/>
      <c r="ED165" s="341"/>
      <c r="EE165" s="74"/>
      <c r="EF165" s="86"/>
      <c r="EG165" s="341"/>
      <c r="EH165" s="341"/>
      <c r="EI165" s="74"/>
      <c r="EJ165" s="86"/>
      <c r="EK165" s="341"/>
      <c r="EL165" s="341"/>
      <c r="EM165" s="74"/>
      <c r="EN165" s="86"/>
      <c r="EO165" s="341"/>
      <c r="EP165" s="341"/>
      <c r="EQ165" s="74"/>
      <c r="ER165" s="341"/>
      <c r="ES165" s="341"/>
      <c r="ET165" s="341"/>
      <c r="EU165" s="74"/>
      <c r="EV165" s="86"/>
      <c r="EW165" s="341"/>
      <c r="EX165" s="341"/>
      <c r="EY165" s="74"/>
      <c r="EZ165" s="89"/>
      <c r="FA165" s="89"/>
      <c r="FB165" s="89"/>
      <c r="FC165" s="89"/>
      <c r="FD165" s="89"/>
      <c r="FE165" s="89"/>
      <c r="FF165" s="89"/>
      <c r="FG165" s="89"/>
      <c r="FH165" s="89"/>
      <c r="FI165" s="89"/>
      <c r="FJ165" s="89"/>
      <c r="FK165" s="89"/>
      <c r="FL165" s="89"/>
      <c r="FM165" s="89"/>
      <c r="FN165" s="89"/>
      <c r="FO165" s="89"/>
      <c r="FP165" s="89"/>
      <c r="FQ165" s="89"/>
      <c r="FR165" s="89"/>
      <c r="FS165" s="89"/>
      <c r="FT165" s="89"/>
      <c r="FU165" s="89"/>
      <c r="FV165" s="89"/>
      <c r="FW165" s="89"/>
      <c r="FX165" s="89"/>
      <c r="FY165" s="89"/>
      <c r="FZ165" s="89"/>
      <c r="GA165" s="89"/>
      <c r="GB165" s="89"/>
      <c r="GC165" s="89"/>
      <c r="GD165" s="89"/>
      <c r="GE165" s="89"/>
      <c r="GF165" s="89"/>
      <c r="GG165" s="89"/>
      <c r="GH165" s="89"/>
      <c r="GI165" s="89"/>
      <c r="GJ165" s="89"/>
      <c r="GK165" s="89"/>
      <c r="GL165" s="89"/>
      <c r="GM165" s="89"/>
      <c r="GN165" s="89"/>
      <c r="GO165" s="89"/>
      <c r="GP165" s="89"/>
      <c r="GQ165" s="89"/>
      <c r="GR165" s="89"/>
      <c r="GS165" s="89"/>
      <c r="GT165" s="89"/>
      <c r="GU165" s="89"/>
      <c r="GV165" s="89"/>
      <c r="GW165" s="73">
        <v>20000</v>
      </c>
      <c r="GX165" s="73"/>
      <c r="GY165" s="73">
        <f>GX165/GW165*100</f>
        <v>0</v>
      </c>
      <c r="GZ165" s="89"/>
      <c r="HA165" s="89"/>
      <c r="HB165" s="89"/>
      <c r="HC165" s="89"/>
      <c r="HD165" s="89"/>
      <c r="HE165" s="89"/>
      <c r="HF165" s="89"/>
      <c r="HG165" s="89"/>
      <c r="HH165" s="89"/>
      <c r="HI165" s="89"/>
      <c r="HJ165" s="89"/>
      <c r="HK165" s="89"/>
      <c r="HL165" s="86"/>
      <c r="HM165" s="86"/>
      <c r="HN165" s="86"/>
      <c r="HO165" s="74"/>
      <c r="HP165" s="341"/>
      <c r="HQ165" s="341"/>
      <c r="HR165" s="341"/>
      <c r="HS165" s="74"/>
      <c r="HT165" s="89"/>
      <c r="HU165" s="89"/>
      <c r="HV165" s="89"/>
      <c r="HW165" s="89"/>
      <c r="HX165" s="86"/>
      <c r="HY165" s="86"/>
      <c r="HZ165" s="86"/>
      <c r="IA165" s="77"/>
      <c r="IB165" s="89"/>
      <c r="IC165" s="89"/>
      <c r="ID165" s="89"/>
      <c r="IE165" s="77"/>
      <c r="IF165" s="89"/>
      <c r="IG165" s="89"/>
      <c r="IH165" s="89"/>
      <c r="II165" s="77"/>
      <c r="IJ165" s="89"/>
      <c r="IK165" s="89"/>
      <c r="IL165" s="89"/>
      <c r="IM165" s="77"/>
      <c r="IN165" s="89"/>
      <c r="IO165" s="89"/>
      <c r="IP165" s="89"/>
      <c r="IQ165" s="77"/>
      <c r="IR165" s="89"/>
      <c r="IS165" s="89"/>
      <c r="IT165" s="89"/>
      <c r="IU165" s="77"/>
      <c r="IV165" s="89"/>
      <c r="IW165" s="89"/>
      <c r="IX165" s="89"/>
      <c r="IY165" s="77"/>
      <c r="IZ165" s="89"/>
      <c r="JA165" s="89"/>
      <c r="JB165" s="89"/>
      <c r="JC165" s="77"/>
      <c r="JD165" s="89"/>
      <c r="JE165" s="89"/>
      <c r="JF165" s="89"/>
      <c r="JG165" s="77"/>
      <c r="JH165" s="89"/>
      <c r="JI165" s="89"/>
      <c r="JJ165" s="89"/>
      <c r="JK165" s="77"/>
      <c r="JL165" s="89"/>
      <c r="JM165" s="89"/>
      <c r="JN165" s="89"/>
      <c r="JO165" s="77"/>
      <c r="JP165" s="89"/>
      <c r="JQ165" s="89"/>
      <c r="JR165" s="89"/>
      <c r="JS165" s="77"/>
    </row>
    <row r="166" spans="1:279" ht="15.75" x14ac:dyDescent="0.25">
      <c r="A166" s="115" t="s">
        <v>390</v>
      </c>
      <c r="B166" s="77">
        <f t="shared" si="405"/>
        <v>0</v>
      </c>
      <c r="C166" s="77">
        <f t="shared" si="406"/>
        <v>0</v>
      </c>
      <c r="D166" s="77">
        <f t="shared" si="407"/>
        <v>0</v>
      </c>
      <c r="E166" s="77">
        <f t="shared" si="408"/>
        <v>0</v>
      </c>
      <c r="F166" s="77">
        <f t="shared" si="409"/>
        <v>0</v>
      </c>
      <c r="G166" s="73"/>
      <c r="H166" s="77"/>
      <c r="I166" s="77"/>
      <c r="J166" s="77"/>
      <c r="K166" s="73"/>
      <c r="L166" s="89"/>
      <c r="M166" s="89"/>
      <c r="N166" s="89"/>
      <c r="O166" s="89"/>
      <c r="P166" s="89"/>
      <c r="Q166" s="89"/>
      <c r="R166" s="89"/>
      <c r="S166" s="74"/>
      <c r="T166" s="86"/>
      <c r="U166" s="86"/>
      <c r="V166" s="86"/>
      <c r="W166" s="74"/>
      <c r="X166" s="86"/>
      <c r="Y166" s="86"/>
      <c r="Z166" s="86"/>
      <c r="AA166" s="74"/>
      <c r="AB166" s="86"/>
      <c r="AC166" s="86"/>
      <c r="AD166" s="86"/>
      <c r="AE166" s="74"/>
      <c r="AF166" s="86"/>
      <c r="AG166" s="86"/>
      <c r="AH166" s="86"/>
      <c r="AI166" s="74"/>
      <c r="AJ166" s="86"/>
      <c r="AK166" s="86"/>
      <c r="AL166" s="86"/>
      <c r="AM166" s="74"/>
      <c r="AN166" s="89"/>
      <c r="AO166" s="89"/>
      <c r="AP166" s="89"/>
      <c r="AQ166" s="89"/>
      <c r="AR166" s="86"/>
      <c r="AS166" s="86"/>
      <c r="AT166" s="86"/>
      <c r="AU166" s="74"/>
      <c r="AV166" s="86"/>
      <c r="AW166" s="86"/>
      <c r="AX166" s="86"/>
      <c r="AY166" s="74"/>
      <c r="AZ166" s="86"/>
      <c r="BA166" s="86"/>
      <c r="BB166" s="86"/>
      <c r="BC166" s="74"/>
      <c r="BD166" s="86"/>
      <c r="BE166" s="86"/>
      <c r="BF166" s="86"/>
      <c r="BG166" s="74"/>
      <c r="BH166" s="74"/>
      <c r="BI166" s="86"/>
      <c r="BJ166" s="86"/>
      <c r="BK166" s="74"/>
      <c r="BL166" s="74"/>
      <c r="BM166" s="86"/>
      <c r="BN166" s="86"/>
      <c r="BO166" s="74"/>
      <c r="BP166" s="74"/>
      <c r="BQ166" s="86"/>
      <c r="BR166" s="86"/>
      <c r="BS166" s="74"/>
      <c r="BT166" s="74"/>
      <c r="BU166" s="86"/>
      <c r="BV166" s="86"/>
      <c r="BW166" s="74"/>
      <c r="BX166" s="86"/>
      <c r="BY166" s="86"/>
      <c r="BZ166" s="86"/>
      <c r="CA166" s="74"/>
      <c r="CB166" s="74"/>
      <c r="CC166" s="86"/>
      <c r="CD166" s="86"/>
      <c r="CE166" s="74"/>
      <c r="CF166" s="86"/>
      <c r="CG166" s="86"/>
      <c r="CH166" s="77"/>
      <c r="CI166" s="74"/>
      <c r="CJ166" s="86"/>
      <c r="CK166" s="86"/>
      <c r="CL166" s="86"/>
      <c r="CM166" s="74"/>
      <c r="CN166" s="86"/>
      <c r="CO166" s="86"/>
      <c r="CP166" s="86"/>
      <c r="CQ166" s="74"/>
      <c r="CR166" s="74"/>
      <c r="CS166" s="86"/>
      <c r="CT166" s="86"/>
      <c r="CU166" s="74"/>
      <c r="CV166" s="74"/>
      <c r="CW166" s="86"/>
      <c r="CX166" s="86"/>
      <c r="CY166" s="74"/>
      <c r="CZ166" s="86"/>
      <c r="DA166" s="86"/>
      <c r="DB166" s="86"/>
      <c r="DC166" s="74"/>
      <c r="DD166" s="86"/>
      <c r="DE166" s="86"/>
      <c r="DF166" s="86"/>
      <c r="DG166" s="74"/>
      <c r="DH166" s="86"/>
      <c r="DI166" s="86"/>
      <c r="DJ166" s="86"/>
      <c r="DK166" s="74"/>
      <c r="DL166" s="86"/>
      <c r="DM166" s="86"/>
      <c r="DN166" s="86"/>
      <c r="DO166" s="74"/>
      <c r="DP166" s="86"/>
      <c r="DQ166" s="86"/>
      <c r="DR166" s="86"/>
      <c r="DS166" s="74"/>
      <c r="DT166" s="86"/>
      <c r="DU166" s="86"/>
      <c r="DV166" s="86"/>
      <c r="DW166" s="74"/>
      <c r="DX166" s="86"/>
      <c r="DY166" s="86"/>
      <c r="DZ166" s="86"/>
      <c r="EA166" s="74"/>
      <c r="EB166" s="86"/>
      <c r="EC166" s="86"/>
      <c r="ED166" s="86"/>
      <c r="EE166" s="74"/>
      <c r="EF166" s="86"/>
      <c r="EG166" s="86"/>
      <c r="EH166" s="86"/>
      <c r="EI166" s="74"/>
      <c r="EJ166" s="86"/>
      <c r="EK166" s="86"/>
      <c r="EL166" s="86"/>
      <c r="EM166" s="74"/>
      <c r="EN166" s="86"/>
      <c r="EO166" s="86"/>
      <c r="EP166" s="86"/>
      <c r="EQ166" s="74"/>
      <c r="ER166" s="86"/>
      <c r="ES166" s="86"/>
      <c r="ET166" s="86"/>
      <c r="EU166" s="74"/>
      <c r="EV166" s="86"/>
      <c r="EW166" s="86"/>
      <c r="EX166" s="86"/>
      <c r="EY166" s="74"/>
      <c r="EZ166" s="89"/>
      <c r="FA166" s="89"/>
      <c r="FB166" s="89"/>
      <c r="FC166" s="89"/>
      <c r="FD166" s="89"/>
      <c r="FE166" s="89"/>
      <c r="FF166" s="89"/>
      <c r="FG166" s="89"/>
      <c r="FH166" s="89"/>
      <c r="FI166" s="89"/>
      <c r="FJ166" s="89"/>
      <c r="FK166" s="89"/>
      <c r="FL166" s="89"/>
      <c r="FM166" s="89"/>
      <c r="FN166" s="89"/>
      <c r="FO166" s="89"/>
      <c r="FP166" s="89"/>
      <c r="FQ166" s="89"/>
      <c r="FR166" s="89"/>
      <c r="FS166" s="89"/>
      <c r="FT166" s="89"/>
      <c r="FU166" s="89"/>
      <c r="FV166" s="89"/>
      <c r="FW166" s="89"/>
      <c r="FX166" s="89"/>
      <c r="FY166" s="89"/>
      <c r="FZ166" s="89"/>
      <c r="GA166" s="89"/>
      <c r="GB166" s="89"/>
      <c r="GC166" s="89"/>
      <c r="GD166" s="89"/>
      <c r="GE166" s="89"/>
      <c r="GF166" s="89"/>
      <c r="GG166" s="89"/>
      <c r="GH166" s="89"/>
      <c r="GI166" s="89"/>
      <c r="GJ166" s="89"/>
      <c r="GK166" s="89"/>
      <c r="GL166" s="89"/>
      <c r="GM166" s="89"/>
      <c r="GN166" s="89"/>
      <c r="GO166" s="89"/>
      <c r="GP166" s="89"/>
      <c r="GQ166" s="89"/>
      <c r="GR166" s="89"/>
      <c r="GS166" s="89"/>
      <c r="GT166" s="89"/>
      <c r="GU166" s="89"/>
      <c r="GV166" s="89"/>
      <c r="GW166" s="89"/>
      <c r="GX166" s="89"/>
      <c r="GY166" s="89"/>
      <c r="GZ166" s="89"/>
      <c r="HA166" s="89"/>
      <c r="HB166" s="89"/>
      <c r="HC166" s="89"/>
      <c r="HD166" s="89"/>
      <c r="HE166" s="89"/>
      <c r="HF166" s="89"/>
      <c r="HG166" s="89"/>
      <c r="HH166" s="89"/>
      <c r="HI166" s="89"/>
      <c r="HJ166" s="89"/>
      <c r="HK166" s="89"/>
      <c r="HL166" s="86"/>
      <c r="HM166" s="86"/>
      <c r="HN166" s="86"/>
      <c r="HO166" s="74"/>
      <c r="HP166" s="86"/>
      <c r="HQ166" s="341"/>
      <c r="HR166" s="341"/>
      <c r="HS166" s="74"/>
      <c r="HT166" s="89"/>
      <c r="HU166" s="89"/>
      <c r="HV166" s="89"/>
      <c r="HW166" s="89"/>
      <c r="HX166" s="86"/>
      <c r="HY166" s="86"/>
      <c r="HZ166" s="86"/>
      <c r="IA166" s="77"/>
      <c r="IB166" s="89"/>
      <c r="IC166" s="89"/>
      <c r="ID166" s="89"/>
      <c r="IE166" s="77"/>
      <c r="IF166" s="89"/>
      <c r="IG166" s="89"/>
      <c r="IH166" s="89"/>
      <c r="II166" s="77"/>
      <c r="IJ166" s="89"/>
      <c r="IK166" s="89"/>
      <c r="IL166" s="89"/>
      <c r="IM166" s="77"/>
      <c r="IN166" s="89"/>
      <c r="IO166" s="89"/>
      <c r="IP166" s="89"/>
      <c r="IQ166" s="77"/>
      <c r="IR166" s="89"/>
      <c r="IS166" s="89"/>
      <c r="IT166" s="89"/>
      <c r="IU166" s="77"/>
      <c r="IV166" s="89"/>
      <c r="IW166" s="89"/>
      <c r="IX166" s="89"/>
      <c r="IY166" s="77"/>
      <c r="IZ166" s="89"/>
      <c r="JA166" s="89"/>
      <c r="JB166" s="89"/>
      <c r="JC166" s="77"/>
      <c r="JD166" s="89"/>
      <c r="JE166" s="89"/>
      <c r="JF166" s="89"/>
      <c r="JG166" s="77"/>
      <c r="JH166" s="89"/>
      <c r="JI166" s="89"/>
      <c r="JJ166" s="89"/>
      <c r="JK166" s="77"/>
      <c r="JL166" s="89"/>
      <c r="JM166" s="89"/>
      <c r="JN166" s="89"/>
      <c r="JO166" s="77"/>
      <c r="JP166" s="89"/>
      <c r="JQ166" s="89"/>
      <c r="JR166" s="89"/>
      <c r="JS166" s="77"/>
    </row>
    <row r="167" spans="1:279" s="5" customFormat="1" ht="31.5" x14ac:dyDescent="0.25">
      <c r="A167" s="114" t="s">
        <v>215</v>
      </c>
      <c r="B167" s="76">
        <f t="shared" si="405"/>
        <v>38458.100000000006</v>
      </c>
      <c r="C167" s="76">
        <f t="shared" si="406"/>
        <v>64379.700000000004</v>
      </c>
      <c r="D167" s="76">
        <f t="shared" si="407"/>
        <v>64379.700000000004</v>
      </c>
      <c r="E167" s="76">
        <f t="shared" si="408"/>
        <v>0</v>
      </c>
      <c r="F167" s="76">
        <f t="shared" si="409"/>
        <v>7772.7595700000002</v>
      </c>
      <c r="G167" s="72">
        <f t="shared" si="404"/>
        <v>12.073308154589101</v>
      </c>
      <c r="H167" s="72">
        <f>H168+H174</f>
        <v>5300</v>
      </c>
      <c r="I167" s="72">
        <f>I168+I174</f>
        <v>5300</v>
      </c>
      <c r="J167" s="72">
        <f>J168+J174</f>
        <v>0</v>
      </c>
      <c r="K167" s="72">
        <f t="shared" ref="K167:K168" si="422">J167/I167*100</f>
        <v>0</v>
      </c>
      <c r="L167" s="72">
        <f>L168+L174</f>
        <v>949.7</v>
      </c>
      <c r="M167" s="72">
        <f>M168+M174</f>
        <v>949.7</v>
      </c>
      <c r="N167" s="72">
        <f>N168+N174</f>
        <v>53.846019999999996</v>
      </c>
      <c r="O167" s="71">
        <f>N167/M167*100</f>
        <v>5.6697925660734967</v>
      </c>
      <c r="P167" s="72">
        <f>P168+P174</f>
        <v>291</v>
      </c>
      <c r="Q167" s="72">
        <f>Q168+Q174</f>
        <v>291</v>
      </c>
      <c r="R167" s="72">
        <f>R168+R174</f>
        <v>72.75</v>
      </c>
      <c r="S167" s="71">
        <f>R167/Q167*100</f>
        <v>25</v>
      </c>
      <c r="T167" s="72">
        <f>T168+T174</f>
        <v>1785</v>
      </c>
      <c r="U167" s="72">
        <f>U168+U174</f>
        <v>1785</v>
      </c>
      <c r="V167" s="72">
        <f>V168+V174</f>
        <v>446.01</v>
      </c>
      <c r="W167" s="71">
        <f>V167/U167*100</f>
        <v>24.98655462184874</v>
      </c>
      <c r="X167" s="72">
        <f>X168+X174</f>
        <v>722</v>
      </c>
      <c r="Y167" s="72">
        <f>Y168+Y174</f>
        <v>722</v>
      </c>
      <c r="Z167" s="72">
        <f>Z168+Z174</f>
        <v>0</v>
      </c>
      <c r="AA167" s="71">
        <f>Z167/Y167*100</f>
        <v>0</v>
      </c>
      <c r="AB167" s="72">
        <f>AB168+AB174</f>
        <v>0</v>
      </c>
      <c r="AC167" s="72">
        <f>AC168+AC174</f>
        <v>0</v>
      </c>
      <c r="AD167" s="72">
        <f>AD168+AD174</f>
        <v>0</v>
      </c>
      <c r="AE167" s="71"/>
      <c r="AF167" s="72">
        <f>AF168+AF174</f>
        <v>15947.3</v>
      </c>
      <c r="AG167" s="72">
        <f>AG168+AG174</f>
        <v>15947.3</v>
      </c>
      <c r="AH167" s="72">
        <f>AH168+AH174</f>
        <v>2725.4736499999999</v>
      </c>
      <c r="AI167" s="71">
        <f>AH167/AG167*100</f>
        <v>17.090502153969638</v>
      </c>
      <c r="AJ167" s="72">
        <f>AJ168+AJ174</f>
        <v>560</v>
      </c>
      <c r="AK167" s="72">
        <f>AK168+AK174</f>
        <v>560</v>
      </c>
      <c r="AL167" s="72">
        <f>AL168+AL174</f>
        <v>0</v>
      </c>
      <c r="AM167" s="71">
        <f>AL167/AK167*100</f>
        <v>0</v>
      </c>
      <c r="AN167" s="72">
        <f t="shared" ref="AN167" si="423">AN168+AN174</f>
        <v>0</v>
      </c>
      <c r="AO167" s="72">
        <f t="shared" ref="AO167:AQ167" si="424">AO168+AO174</f>
        <v>0</v>
      </c>
      <c r="AP167" s="72">
        <f t="shared" si="424"/>
        <v>0</v>
      </c>
      <c r="AQ167" s="72">
        <f t="shared" si="424"/>
        <v>0</v>
      </c>
      <c r="AR167" s="72">
        <f>AR168+AR174</f>
        <v>500</v>
      </c>
      <c r="AS167" s="72">
        <f>AS168+AS174</f>
        <v>500</v>
      </c>
      <c r="AT167" s="72">
        <f>AT168+AT174</f>
        <v>500</v>
      </c>
      <c r="AU167" s="71">
        <f>AT167/AS167*100</f>
        <v>100</v>
      </c>
      <c r="AV167" s="72"/>
      <c r="AW167" s="72">
        <f>AW168+AW174</f>
        <v>0</v>
      </c>
      <c r="AX167" s="72">
        <f>AX168+AX174</f>
        <v>0</v>
      </c>
      <c r="AY167" s="71"/>
      <c r="AZ167" s="72"/>
      <c r="BA167" s="72"/>
      <c r="BB167" s="72"/>
      <c r="BC167" s="71"/>
      <c r="BD167" s="72">
        <f>BD168+BD174</f>
        <v>1800.6</v>
      </c>
      <c r="BE167" s="72">
        <f>BE168+BE174</f>
        <v>1800.6</v>
      </c>
      <c r="BF167" s="72">
        <f>BF168+BF174</f>
        <v>450.15</v>
      </c>
      <c r="BG167" s="71">
        <f>BF167/BE167*100</f>
        <v>25</v>
      </c>
      <c r="BH167" s="71"/>
      <c r="BI167" s="72">
        <f>BI168+BI174</f>
        <v>0</v>
      </c>
      <c r="BJ167" s="72">
        <f>BJ168+BJ174</f>
        <v>0</v>
      </c>
      <c r="BK167" s="71"/>
      <c r="BL167" s="71"/>
      <c r="BM167" s="72">
        <f>BM168+BM174</f>
        <v>0</v>
      </c>
      <c r="BN167" s="72">
        <f>BN168+BN174</f>
        <v>0</v>
      </c>
      <c r="BO167" s="71"/>
      <c r="BP167" s="71"/>
      <c r="BQ167" s="72">
        <f>BQ168+BQ174</f>
        <v>0</v>
      </c>
      <c r="BR167" s="72">
        <f>BR168+BR174</f>
        <v>0</v>
      </c>
      <c r="BS167" s="71"/>
      <c r="BT167" s="71"/>
      <c r="BU167" s="72">
        <f>BU168+BU174</f>
        <v>0</v>
      </c>
      <c r="BV167" s="72">
        <f>BV168+BV174</f>
        <v>0</v>
      </c>
      <c r="BW167" s="71"/>
      <c r="BX167" s="72">
        <f>BX168+BX174</f>
        <v>634.4</v>
      </c>
      <c r="BY167" s="72">
        <f>BY168+BY174</f>
        <v>634.4</v>
      </c>
      <c r="BZ167" s="72">
        <f>BZ168+BZ174</f>
        <v>114.78888000000001</v>
      </c>
      <c r="CA167" s="71">
        <f>BZ167/BY167*100</f>
        <v>18.094085750315262</v>
      </c>
      <c r="CB167" s="71"/>
      <c r="CC167" s="72"/>
      <c r="CD167" s="72"/>
      <c r="CE167" s="71"/>
      <c r="CF167" s="72">
        <f>CF168+CF174</f>
        <v>500</v>
      </c>
      <c r="CG167" s="72">
        <f>CG168+CG174</f>
        <v>250</v>
      </c>
      <c r="CH167" s="72">
        <f>CH168+CH174</f>
        <v>125</v>
      </c>
      <c r="CI167" s="71">
        <f t="shared" si="340"/>
        <v>50</v>
      </c>
      <c r="CJ167" s="72">
        <f>CJ168+CJ174</f>
        <v>0</v>
      </c>
      <c r="CK167" s="72">
        <f>CK168+CK174</f>
        <v>0</v>
      </c>
      <c r="CL167" s="72">
        <f>CL168+CL174</f>
        <v>0</v>
      </c>
      <c r="CM167" s="71"/>
      <c r="CN167" s="72">
        <f>CN168+CN174</f>
        <v>0</v>
      </c>
      <c r="CO167" s="72">
        <f>CO168+CO174</f>
        <v>0</v>
      </c>
      <c r="CP167" s="72">
        <f>CP168+CP174</f>
        <v>0</v>
      </c>
      <c r="CQ167" s="71"/>
      <c r="CR167" s="71"/>
      <c r="CS167" s="72">
        <f>CS168+CS174</f>
        <v>0</v>
      </c>
      <c r="CT167" s="72">
        <f>CT168+CT174</f>
        <v>0</v>
      </c>
      <c r="CU167" s="71"/>
      <c r="CV167" s="71"/>
      <c r="CW167" s="72">
        <f>CW168+CW174</f>
        <v>0</v>
      </c>
      <c r="CX167" s="72">
        <f>CX168+CX174</f>
        <v>0</v>
      </c>
      <c r="CY167" s="71"/>
      <c r="CZ167" s="72">
        <f>CZ168+CZ174</f>
        <v>1000</v>
      </c>
      <c r="DA167" s="72">
        <f>DA168+DA174</f>
        <v>1000</v>
      </c>
      <c r="DB167" s="72">
        <f>DB168+DB174</f>
        <v>0</v>
      </c>
      <c r="DC167" s="71">
        <f>DB167/DA167*100</f>
        <v>0</v>
      </c>
      <c r="DD167" s="72">
        <f>DD168+DD174</f>
        <v>1406.4</v>
      </c>
      <c r="DE167" s="72">
        <f>DE168+DE174</f>
        <v>0</v>
      </c>
      <c r="DF167" s="72">
        <f>DF168+DF174</f>
        <v>0</v>
      </c>
      <c r="DG167" s="71"/>
      <c r="DH167" s="72">
        <f>DH168+DH174</f>
        <v>5000</v>
      </c>
      <c r="DI167" s="72">
        <f>DI168+DI174</f>
        <v>5000</v>
      </c>
      <c r="DJ167" s="72">
        <f>DJ168+DJ174</f>
        <v>0</v>
      </c>
      <c r="DK167" s="71">
        <f t="shared" si="418"/>
        <v>0</v>
      </c>
      <c r="DL167" s="72"/>
      <c r="DM167" s="72">
        <f>DM168+DM174</f>
        <v>0</v>
      </c>
      <c r="DN167" s="72">
        <f>DN168+DN174</f>
        <v>0</v>
      </c>
      <c r="DO167" s="71"/>
      <c r="DP167" s="72"/>
      <c r="DQ167" s="72">
        <f>DQ168+DQ174</f>
        <v>0</v>
      </c>
      <c r="DR167" s="72">
        <f>DR168+DR174</f>
        <v>0</v>
      </c>
      <c r="DS167" s="71"/>
      <c r="DT167" s="72"/>
      <c r="DU167" s="72">
        <f>DU168+DU174</f>
        <v>0</v>
      </c>
      <c r="DV167" s="72">
        <f>DV168+DV174</f>
        <v>0</v>
      </c>
      <c r="DW167" s="71"/>
      <c r="DX167" s="72">
        <f>DX168+DX174</f>
        <v>1071.9000000000001</v>
      </c>
      <c r="DY167" s="72">
        <f>DY168+DY174</f>
        <v>1071.9000000000001</v>
      </c>
      <c r="DZ167" s="72">
        <f>DZ168+DZ174</f>
        <v>148.49715</v>
      </c>
      <c r="EA167" s="71">
        <f t="shared" ref="EA167:EA168" si="425">DZ167/DY167*100</f>
        <v>13.853638399104392</v>
      </c>
      <c r="EB167" s="72"/>
      <c r="EC167" s="72"/>
      <c r="ED167" s="72"/>
      <c r="EE167" s="71"/>
      <c r="EF167" s="72"/>
      <c r="EG167" s="72">
        <f>EG168+EG174</f>
        <v>0</v>
      </c>
      <c r="EH167" s="72">
        <f>EH168+EH174</f>
        <v>0</v>
      </c>
      <c r="EI167" s="71"/>
      <c r="EJ167" s="72"/>
      <c r="EK167" s="72">
        <f>EK168+EK174</f>
        <v>0</v>
      </c>
      <c r="EL167" s="72">
        <f>EL168+EL174</f>
        <v>0</v>
      </c>
      <c r="EM167" s="71"/>
      <c r="EN167" s="72"/>
      <c r="EO167" s="72">
        <f>EO168+EO174</f>
        <v>0</v>
      </c>
      <c r="EP167" s="72">
        <f>EP168+EP174</f>
        <v>0</v>
      </c>
      <c r="EQ167" s="71"/>
      <c r="ER167" s="72">
        <f>ER168+ER174</f>
        <v>859.3</v>
      </c>
      <c r="ES167" s="72">
        <f>ES168+ES174</f>
        <v>859.3</v>
      </c>
      <c r="ET167" s="72">
        <f>ET168+ET174</f>
        <v>215.21600000000001</v>
      </c>
      <c r="EU167" s="71">
        <f t="shared" si="400"/>
        <v>25.045502152915166</v>
      </c>
      <c r="EV167" s="72"/>
      <c r="EW167" s="72">
        <f>EW168+EW174</f>
        <v>0</v>
      </c>
      <c r="EX167" s="72">
        <f>EX168+EX174</f>
        <v>0</v>
      </c>
      <c r="EY167" s="71"/>
      <c r="EZ167" s="72"/>
      <c r="FA167" s="72">
        <f>FA168+FA174</f>
        <v>0</v>
      </c>
      <c r="FB167" s="72">
        <f>FB168+FB174</f>
        <v>0</v>
      </c>
      <c r="FC167" s="71"/>
      <c r="FD167" s="72"/>
      <c r="FE167" s="72">
        <f>FE168+FE174</f>
        <v>0</v>
      </c>
      <c r="FF167" s="72">
        <f>FF168+FF174</f>
        <v>0</v>
      </c>
      <c r="FG167" s="71"/>
      <c r="FH167" s="72"/>
      <c r="FI167" s="72">
        <f>FI168+FI174</f>
        <v>0</v>
      </c>
      <c r="FJ167" s="72">
        <f>FJ168+FJ174</f>
        <v>0</v>
      </c>
      <c r="FK167" s="71"/>
      <c r="FL167" s="72"/>
      <c r="FM167" s="72">
        <f>FM168+FM174</f>
        <v>0</v>
      </c>
      <c r="FN167" s="72">
        <f>FN168+FN174</f>
        <v>0</v>
      </c>
      <c r="FO167" s="71"/>
      <c r="FP167" s="72">
        <f>FP168+FP174</f>
        <v>130.5</v>
      </c>
      <c r="FQ167" s="72">
        <f>FQ168+FQ174</f>
        <v>130.5</v>
      </c>
      <c r="FR167" s="72">
        <f>FR168+FR174</f>
        <v>0</v>
      </c>
      <c r="FS167" s="71">
        <f>FR167/FQ167*100</f>
        <v>0</v>
      </c>
      <c r="FT167" s="72"/>
      <c r="FU167" s="72">
        <f>FU168+FU174</f>
        <v>0</v>
      </c>
      <c r="FV167" s="72">
        <f>FV168+FV174</f>
        <v>0</v>
      </c>
      <c r="FW167" s="71"/>
      <c r="FX167" s="72"/>
      <c r="FY167" s="72">
        <f>FY168+FY174</f>
        <v>0</v>
      </c>
      <c r="FZ167" s="72">
        <f>FZ168+FZ174</f>
        <v>0</v>
      </c>
      <c r="GA167" s="71"/>
      <c r="GB167" s="72"/>
      <c r="GC167" s="72">
        <f>GC168+GC174</f>
        <v>0</v>
      </c>
      <c r="GD167" s="72">
        <f>GD168+GD174</f>
        <v>0</v>
      </c>
      <c r="GE167" s="71"/>
      <c r="GF167" s="72"/>
      <c r="GG167" s="72">
        <f>GG168+GG174</f>
        <v>0</v>
      </c>
      <c r="GH167" s="72">
        <f>GH168+GH174</f>
        <v>0</v>
      </c>
      <c r="GI167" s="71"/>
      <c r="GJ167" s="72"/>
      <c r="GK167" s="72">
        <f>GK168+GK174</f>
        <v>0</v>
      </c>
      <c r="GL167" s="72">
        <f>GL168+GL174</f>
        <v>0</v>
      </c>
      <c r="GM167" s="71"/>
      <c r="GN167" s="72"/>
      <c r="GO167" s="72">
        <f>GO168+GO174</f>
        <v>0</v>
      </c>
      <c r="GP167" s="72">
        <f>GP168+GP174</f>
        <v>0</v>
      </c>
      <c r="GQ167" s="71"/>
      <c r="GR167" s="72"/>
      <c r="GS167" s="72">
        <f>GS168+GS174</f>
        <v>0</v>
      </c>
      <c r="GT167" s="72">
        <f>GT168+GT174</f>
        <v>0</v>
      </c>
      <c r="GU167" s="71"/>
      <c r="GV167" s="72"/>
      <c r="GW167" s="72">
        <f>GW168+GW174</f>
        <v>10000</v>
      </c>
      <c r="GX167" s="72">
        <f>GX168+GX174</f>
        <v>0</v>
      </c>
      <c r="GY167" s="71"/>
      <c r="GZ167" s="72"/>
      <c r="HA167" s="72">
        <f>HA168+HA174</f>
        <v>0</v>
      </c>
      <c r="HB167" s="72">
        <f>HB168+HB174</f>
        <v>0</v>
      </c>
      <c r="HC167" s="71"/>
      <c r="HD167" s="72"/>
      <c r="HE167" s="72">
        <f>HE168+HE174</f>
        <v>0</v>
      </c>
      <c r="HF167" s="72">
        <f>HF168+HF174</f>
        <v>0</v>
      </c>
      <c r="HG167" s="71"/>
      <c r="HH167" s="72"/>
      <c r="HI167" s="72">
        <f>HI168+HI174</f>
        <v>0</v>
      </c>
      <c r="HJ167" s="72">
        <f>HJ168+HJ174</f>
        <v>0</v>
      </c>
      <c r="HK167" s="71"/>
      <c r="HL167" s="72"/>
      <c r="HM167" s="72"/>
      <c r="HN167" s="72"/>
      <c r="HO167" s="71"/>
      <c r="HP167" s="72"/>
      <c r="HQ167" s="72"/>
      <c r="HR167" s="72"/>
      <c r="HS167" s="71"/>
      <c r="HT167" s="72"/>
      <c r="HU167" s="72"/>
      <c r="HV167" s="72"/>
      <c r="HW167" s="71"/>
      <c r="HX167" s="72"/>
      <c r="HY167" s="72">
        <f>SUM(HY168:HY178)</f>
        <v>1982.2</v>
      </c>
      <c r="HZ167" s="72">
        <f>SUM(HZ168:HZ178)</f>
        <v>305.64787000000007</v>
      </c>
      <c r="IA167" s="76">
        <f t="shared" si="308"/>
        <v>15.419628190899004</v>
      </c>
      <c r="IB167" s="72"/>
      <c r="IC167" s="72">
        <f>SUM(IC168:IC178)</f>
        <v>13076.9</v>
      </c>
      <c r="ID167" s="72">
        <f>SUM(ID168:ID178)</f>
        <v>2615.38</v>
      </c>
      <c r="IE167" s="76">
        <f t="shared" si="420"/>
        <v>20</v>
      </c>
      <c r="IF167" s="72"/>
      <c r="IG167" s="72"/>
      <c r="IH167" s="72"/>
      <c r="II167" s="76"/>
      <c r="IJ167" s="72"/>
      <c r="IK167" s="72"/>
      <c r="IL167" s="72"/>
      <c r="IM167" s="76"/>
      <c r="IN167" s="72"/>
      <c r="IO167" s="72"/>
      <c r="IP167" s="72"/>
      <c r="IQ167" s="76"/>
      <c r="IR167" s="72"/>
      <c r="IS167" s="72"/>
      <c r="IT167" s="72"/>
      <c r="IU167" s="76"/>
      <c r="IV167" s="72"/>
      <c r="IW167" s="72"/>
      <c r="IX167" s="72"/>
      <c r="IY167" s="76"/>
      <c r="IZ167" s="72"/>
      <c r="JA167" s="72">
        <f>SUM(JA168:JA178)</f>
        <v>2518.9</v>
      </c>
      <c r="JB167" s="72">
        <f>SUM(JB168:JB178)</f>
        <v>0</v>
      </c>
      <c r="JC167" s="76">
        <f t="shared" ref="JC167:JC168" si="426">JB167/JA167*100</f>
        <v>0</v>
      </c>
      <c r="JD167" s="72"/>
      <c r="JE167" s="72"/>
      <c r="JF167" s="72"/>
      <c r="JG167" s="76"/>
      <c r="JH167" s="72"/>
      <c r="JI167" s="72">
        <f>SUM(JI168:JI178)</f>
        <v>0</v>
      </c>
      <c r="JJ167" s="72">
        <f>SUM(JJ168:JJ178)</f>
        <v>0</v>
      </c>
      <c r="JK167" s="76"/>
      <c r="JL167" s="72"/>
      <c r="JM167" s="72">
        <f>SUM(JM168:JM178)</f>
        <v>0</v>
      </c>
      <c r="JN167" s="72">
        <f>SUM(JN168:JN178)</f>
        <v>0</v>
      </c>
      <c r="JO167" s="76"/>
      <c r="JP167" s="72"/>
      <c r="JQ167" s="72"/>
      <c r="JR167" s="72"/>
      <c r="JS167" s="76"/>
    </row>
    <row r="168" spans="1:279" ht="31.5" x14ac:dyDescent="0.25">
      <c r="A168" s="115" t="s">
        <v>188</v>
      </c>
      <c r="B168" s="77">
        <f t="shared" si="405"/>
        <v>33458.100000000006</v>
      </c>
      <c r="C168" s="77">
        <f t="shared" si="406"/>
        <v>47397.5</v>
      </c>
      <c r="D168" s="77">
        <f t="shared" si="407"/>
        <v>47397.5</v>
      </c>
      <c r="E168" s="77">
        <f t="shared" si="408"/>
        <v>0</v>
      </c>
      <c r="F168" s="77">
        <f t="shared" si="409"/>
        <v>7467.1117000000004</v>
      </c>
      <c r="G168" s="73">
        <f t="shared" si="404"/>
        <v>15.75423113033388</v>
      </c>
      <c r="H168" s="73">
        <v>5300</v>
      </c>
      <c r="I168" s="73">
        <v>5300</v>
      </c>
      <c r="J168" s="73">
        <v>0</v>
      </c>
      <c r="K168" s="73">
        <f t="shared" si="422"/>
        <v>0</v>
      </c>
      <c r="L168" s="73">
        <v>949.7</v>
      </c>
      <c r="M168" s="73">
        <v>949.7</v>
      </c>
      <c r="N168" s="73">
        <v>53.846019999999996</v>
      </c>
      <c r="O168" s="74">
        <f>N168/M168*100</f>
        <v>5.6697925660734967</v>
      </c>
      <c r="P168" s="301">
        <v>291</v>
      </c>
      <c r="Q168" s="280">
        <v>291</v>
      </c>
      <c r="R168" s="301">
        <v>72.75</v>
      </c>
      <c r="S168" s="74">
        <f>R168/Q168*100</f>
        <v>25</v>
      </c>
      <c r="T168" s="340">
        <v>1785</v>
      </c>
      <c r="U168" s="320">
        <v>1785</v>
      </c>
      <c r="V168" s="320">
        <v>446.01</v>
      </c>
      <c r="W168" s="74">
        <f>V168/U168*100</f>
        <v>24.98655462184874</v>
      </c>
      <c r="X168" s="341">
        <v>722</v>
      </c>
      <c r="Y168" s="341">
        <v>722</v>
      </c>
      <c r="Z168" s="341">
        <v>0</v>
      </c>
      <c r="AA168" s="74">
        <f>Z168/Y168*100</f>
        <v>0</v>
      </c>
      <c r="AB168" s="341"/>
      <c r="AC168" s="341"/>
      <c r="AD168" s="341"/>
      <c r="AE168" s="74"/>
      <c r="AF168" s="341">
        <v>15947.3</v>
      </c>
      <c r="AG168" s="341">
        <v>15947.3</v>
      </c>
      <c r="AH168" s="341">
        <v>2725.4736499999999</v>
      </c>
      <c r="AI168" s="74">
        <f>AH168/AG168*100</f>
        <v>17.090502153969638</v>
      </c>
      <c r="AJ168" s="341">
        <v>560</v>
      </c>
      <c r="AK168" s="341">
        <v>560</v>
      </c>
      <c r="AL168" s="341">
        <v>0</v>
      </c>
      <c r="AM168" s="74">
        <f>AL168/AK168*100</f>
        <v>0</v>
      </c>
      <c r="AN168" s="73"/>
      <c r="AO168" s="73"/>
      <c r="AP168" s="73"/>
      <c r="AQ168" s="74"/>
      <c r="AR168" s="341">
        <v>500</v>
      </c>
      <c r="AS168" s="341">
        <v>500</v>
      </c>
      <c r="AT168" s="341">
        <v>500</v>
      </c>
      <c r="AU168" s="74">
        <f>AT168/AS168*100</f>
        <v>100</v>
      </c>
      <c r="AV168" s="341"/>
      <c r="AW168" s="341"/>
      <c r="AX168" s="341">
        <v>0</v>
      </c>
      <c r="AY168" s="74"/>
      <c r="AZ168" s="341"/>
      <c r="BA168" s="341"/>
      <c r="BB168" s="341"/>
      <c r="BC168" s="74"/>
      <c r="BD168" s="341">
        <v>1800.6</v>
      </c>
      <c r="BE168" s="341">
        <v>1800.6</v>
      </c>
      <c r="BF168" s="341">
        <v>450.15</v>
      </c>
      <c r="BG168" s="74">
        <f>BF168/BE168*100</f>
        <v>25</v>
      </c>
      <c r="BH168" s="74"/>
      <c r="BI168" s="341"/>
      <c r="BJ168" s="341"/>
      <c r="BK168" s="74"/>
      <c r="BL168" s="74"/>
      <c r="BM168" s="341"/>
      <c r="BN168" s="341"/>
      <c r="BO168" s="74"/>
      <c r="BP168" s="74"/>
      <c r="BQ168" s="341"/>
      <c r="BR168" s="341"/>
      <c r="BS168" s="74"/>
      <c r="BT168" s="74"/>
      <c r="BU168" s="341"/>
      <c r="BV168" s="341"/>
      <c r="BW168" s="74"/>
      <c r="BX168" s="341">
        <v>634.4</v>
      </c>
      <c r="BY168" s="341">
        <v>634.4</v>
      </c>
      <c r="BZ168" s="341">
        <v>114.78888000000001</v>
      </c>
      <c r="CA168" s="74">
        <f>BZ168/BY168*100</f>
        <v>18.094085750315262</v>
      </c>
      <c r="CB168" s="74"/>
      <c r="CC168" s="341"/>
      <c r="CD168" s="341"/>
      <c r="CE168" s="74"/>
      <c r="CF168" s="341">
        <v>500</v>
      </c>
      <c r="CG168" s="341">
        <v>250</v>
      </c>
      <c r="CH168" s="341">
        <v>125</v>
      </c>
      <c r="CI168" s="74">
        <f t="shared" si="340"/>
        <v>50</v>
      </c>
      <c r="CJ168" s="341"/>
      <c r="CK168" s="341"/>
      <c r="CL168" s="341"/>
      <c r="CM168" s="74"/>
      <c r="CN168" s="341"/>
      <c r="CO168" s="341"/>
      <c r="CP168" s="341">
        <v>0</v>
      </c>
      <c r="CQ168" s="74"/>
      <c r="CR168" s="74"/>
      <c r="CS168" s="341"/>
      <c r="CT168" s="341"/>
      <c r="CU168" s="74"/>
      <c r="CV168" s="74"/>
      <c r="CW168" s="341"/>
      <c r="CX168" s="341"/>
      <c r="CY168" s="74"/>
      <c r="CZ168" s="341">
        <v>1000</v>
      </c>
      <c r="DA168" s="341">
        <v>1000</v>
      </c>
      <c r="DB168" s="341">
        <v>0</v>
      </c>
      <c r="DC168" s="74">
        <f>DB168/DA168*100</f>
        <v>0</v>
      </c>
      <c r="DD168" s="341">
        <v>1406.4</v>
      </c>
      <c r="DE168" s="341"/>
      <c r="DF168" s="341"/>
      <c r="DG168" s="74"/>
      <c r="DH168" s="341"/>
      <c r="DI168" s="341"/>
      <c r="DJ168" s="341"/>
      <c r="DK168" s="74"/>
      <c r="DL168" s="341"/>
      <c r="DM168" s="341"/>
      <c r="DN168" s="341"/>
      <c r="DO168" s="74"/>
      <c r="DP168" s="341"/>
      <c r="DQ168" s="341"/>
      <c r="DR168" s="341"/>
      <c r="DS168" s="74"/>
      <c r="DT168" s="341"/>
      <c r="DU168" s="341"/>
      <c r="DV168" s="341"/>
      <c r="DW168" s="74"/>
      <c r="DX168" s="341">
        <v>1071.9000000000001</v>
      </c>
      <c r="DY168" s="341">
        <v>1071.9000000000001</v>
      </c>
      <c r="DZ168" s="341">
        <v>148.49715</v>
      </c>
      <c r="EA168" s="74">
        <f t="shared" si="425"/>
        <v>13.853638399104392</v>
      </c>
      <c r="EB168" s="341"/>
      <c r="EC168" s="341"/>
      <c r="ED168" s="341"/>
      <c r="EE168" s="74"/>
      <c r="EF168" s="341"/>
      <c r="EG168" s="341"/>
      <c r="EH168" s="341"/>
      <c r="EI168" s="74"/>
      <c r="EJ168" s="341"/>
      <c r="EK168" s="341"/>
      <c r="EL168" s="341"/>
      <c r="EM168" s="74"/>
      <c r="EN168" s="341"/>
      <c r="EO168" s="341"/>
      <c r="EP168" s="341"/>
      <c r="EQ168" s="74"/>
      <c r="ER168" s="341">
        <v>859.3</v>
      </c>
      <c r="ES168" s="341">
        <v>859.3</v>
      </c>
      <c r="ET168" s="341">
        <v>215.21600000000001</v>
      </c>
      <c r="EU168" s="74">
        <f t="shared" si="400"/>
        <v>25.045502152915166</v>
      </c>
      <c r="EV168" s="341"/>
      <c r="EW168" s="341"/>
      <c r="EX168" s="341"/>
      <c r="EY168" s="74"/>
      <c r="EZ168" s="73"/>
      <c r="FA168" s="73"/>
      <c r="FB168" s="73"/>
      <c r="FC168" s="74"/>
      <c r="FD168" s="73"/>
      <c r="FE168" s="73"/>
      <c r="FF168" s="73"/>
      <c r="FG168" s="74"/>
      <c r="FH168" s="73"/>
      <c r="FI168" s="73"/>
      <c r="FJ168" s="73"/>
      <c r="FK168" s="74"/>
      <c r="FL168" s="73"/>
      <c r="FM168" s="73"/>
      <c r="FN168" s="73"/>
      <c r="FO168" s="74"/>
      <c r="FP168" s="73">
        <v>130.5</v>
      </c>
      <c r="FQ168" s="73">
        <v>130.5</v>
      </c>
      <c r="FR168" s="73">
        <v>0</v>
      </c>
      <c r="FS168" s="74">
        <f>FR168/FQ168*100</f>
        <v>0</v>
      </c>
      <c r="FT168" s="73"/>
      <c r="FU168" s="73"/>
      <c r="FV168" s="73">
        <v>0</v>
      </c>
      <c r="FW168" s="74"/>
      <c r="FX168" s="73"/>
      <c r="FY168" s="73"/>
      <c r="FZ168" s="73">
        <v>0</v>
      </c>
      <c r="GA168" s="74"/>
      <c r="GB168" s="73"/>
      <c r="GC168" s="73"/>
      <c r="GD168" s="73">
        <v>0</v>
      </c>
      <c r="GE168" s="74"/>
      <c r="GF168" s="73"/>
      <c r="GG168" s="73"/>
      <c r="GH168" s="73">
        <v>0</v>
      </c>
      <c r="GI168" s="74"/>
      <c r="GJ168" s="73"/>
      <c r="GK168" s="73"/>
      <c r="GL168" s="73">
        <v>0</v>
      </c>
      <c r="GM168" s="74"/>
      <c r="GN168" s="73"/>
      <c r="GO168" s="73"/>
      <c r="GP168" s="73">
        <v>0</v>
      </c>
      <c r="GQ168" s="74"/>
      <c r="GR168" s="73"/>
      <c r="GS168" s="73"/>
      <c r="GT168" s="73">
        <v>0</v>
      </c>
      <c r="GU168" s="74"/>
      <c r="GV168" s="73"/>
      <c r="GW168" s="73"/>
      <c r="GX168" s="73">
        <v>0</v>
      </c>
      <c r="GY168" s="74"/>
      <c r="GZ168" s="73"/>
      <c r="HA168" s="73"/>
      <c r="HB168" s="73">
        <v>0</v>
      </c>
      <c r="HC168" s="74"/>
      <c r="HD168" s="73"/>
      <c r="HE168" s="73"/>
      <c r="HF168" s="73">
        <v>0</v>
      </c>
      <c r="HG168" s="74"/>
      <c r="HH168" s="73"/>
      <c r="HI168" s="73"/>
      <c r="HJ168" s="73">
        <v>0</v>
      </c>
      <c r="HK168" s="74"/>
      <c r="HL168" s="341"/>
      <c r="HM168" s="341"/>
      <c r="HN168" s="341"/>
      <c r="HO168" s="74"/>
      <c r="HP168" s="341"/>
      <c r="HQ168" s="341"/>
      <c r="HR168" s="341"/>
      <c r="HS168" s="74"/>
      <c r="HT168" s="73"/>
      <c r="HU168" s="73"/>
      <c r="HV168" s="73"/>
      <c r="HW168" s="74"/>
      <c r="HX168" s="73"/>
      <c r="HY168" s="73"/>
      <c r="HZ168" s="73"/>
      <c r="IA168" s="77"/>
      <c r="IB168" s="73"/>
      <c r="IC168" s="73">
        <v>13076.9</v>
      </c>
      <c r="ID168" s="73">
        <v>2615.38</v>
      </c>
      <c r="IE168" s="77">
        <f t="shared" si="420"/>
        <v>20</v>
      </c>
      <c r="IF168" s="73"/>
      <c r="IG168" s="73"/>
      <c r="IH168" s="73"/>
      <c r="II168" s="77"/>
      <c r="IJ168" s="73"/>
      <c r="IK168" s="73"/>
      <c r="IL168" s="73"/>
      <c r="IM168" s="77"/>
      <c r="IN168" s="73"/>
      <c r="IO168" s="73"/>
      <c r="IP168" s="73"/>
      <c r="IQ168" s="77"/>
      <c r="IR168" s="73"/>
      <c r="IS168" s="73"/>
      <c r="IT168" s="73"/>
      <c r="IU168" s="77"/>
      <c r="IV168" s="73"/>
      <c r="IW168" s="73"/>
      <c r="IX168" s="73"/>
      <c r="IY168" s="77"/>
      <c r="IZ168" s="73"/>
      <c r="JA168" s="73">
        <v>2518.9</v>
      </c>
      <c r="JB168" s="73">
        <v>0</v>
      </c>
      <c r="JC168" s="77">
        <f t="shared" si="426"/>
        <v>0</v>
      </c>
      <c r="JD168" s="73"/>
      <c r="JE168" s="73"/>
      <c r="JF168" s="73"/>
      <c r="JG168" s="77"/>
      <c r="JH168" s="73"/>
      <c r="JI168" s="73"/>
      <c r="JJ168" s="73">
        <v>0</v>
      </c>
      <c r="JK168" s="77"/>
      <c r="JL168" s="73"/>
      <c r="JM168" s="73"/>
      <c r="JN168" s="73"/>
      <c r="JO168" s="77"/>
      <c r="JP168" s="73"/>
      <c r="JQ168" s="73"/>
      <c r="JR168" s="73"/>
      <c r="JS168" s="77"/>
    </row>
    <row r="169" spans="1:279" ht="15.75" x14ac:dyDescent="0.25">
      <c r="A169" s="115" t="s">
        <v>393</v>
      </c>
      <c r="B169" s="77">
        <f t="shared" si="405"/>
        <v>0</v>
      </c>
      <c r="C169" s="77">
        <f t="shared" si="406"/>
        <v>298</v>
      </c>
      <c r="D169" s="77">
        <f t="shared" si="407"/>
        <v>298</v>
      </c>
      <c r="E169" s="77">
        <f t="shared" si="408"/>
        <v>0</v>
      </c>
      <c r="F169" s="77">
        <f t="shared" si="409"/>
        <v>57.840910000000001</v>
      </c>
      <c r="G169" s="73">
        <f t="shared" si="404"/>
        <v>19.409701342281878</v>
      </c>
      <c r="H169" s="73"/>
      <c r="I169" s="73"/>
      <c r="J169" s="73"/>
      <c r="K169" s="73"/>
      <c r="L169" s="73"/>
      <c r="M169" s="73"/>
      <c r="N169" s="73"/>
      <c r="O169" s="74"/>
      <c r="P169" s="163"/>
      <c r="Q169" s="163"/>
      <c r="R169" s="341"/>
      <c r="S169" s="74"/>
      <c r="T169" s="340"/>
      <c r="U169" s="163"/>
      <c r="V169" s="163"/>
      <c r="W169" s="74"/>
      <c r="X169" s="341"/>
      <c r="Y169" s="341"/>
      <c r="Z169" s="341"/>
      <c r="AA169" s="74"/>
      <c r="AB169" s="341"/>
      <c r="AC169" s="341"/>
      <c r="AD169" s="341"/>
      <c r="AE169" s="74"/>
      <c r="AF169" s="341"/>
      <c r="AG169" s="341"/>
      <c r="AH169" s="341"/>
      <c r="AI169" s="74"/>
      <c r="AJ169" s="341"/>
      <c r="AK169" s="341"/>
      <c r="AL169" s="341"/>
      <c r="AM169" s="74"/>
      <c r="AN169" s="73"/>
      <c r="AO169" s="73"/>
      <c r="AP169" s="73"/>
      <c r="AQ169" s="74"/>
      <c r="AR169" s="341"/>
      <c r="AS169" s="341"/>
      <c r="AT169" s="341"/>
      <c r="AU169" s="74"/>
      <c r="AV169" s="341"/>
      <c r="AW169" s="341"/>
      <c r="AX169" s="341"/>
      <c r="AY169" s="74"/>
      <c r="AZ169" s="341"/>
      <c r="BA169" s="341"/>
      <c r="BB169" s="341"/>
      <c r="BC169" s="74"/>
      <c r="BD169" s="341"/>
      <c r="BE169" s="341"/>
      <c r="BF169" s="341"/>
      <c r="BG169" s="74"/>
      <c r="BH169" s="74"/>
      <c r="BI169" s="341"/>
      <c r="BJ169" s="341"/>
      <c r="BK169" s="74"/>
      <c r="BL169" s="74"/>
      <c r="BM169" s="341"/>
      <c r="BN169" s="341"/>
      <c r="BO169" s="74"/>
      <c r="BP169" s="74"/>
      <c r="BQ169" s="341"/>
      <c r="BR169" s="341"/>
      <c r="BS169" s="74"/>
      <c r="BT169" s="74"/>
      <c r="BU169" s="341"/>
      <c r="BV169" s="341"/>
      <c r="BW169" s="74"/>
      <c r="BX169" s="341"/>
      <c r="BY169" s="341"/>
      <c r="BZ169" s="341"/>
      <c r="CA169" s="74"/>
      <c r="CB169" s="74"/>
      <c r="CC169" s="341"/>
      <c r="CD169" s="341"/>
      <c r="CE169" s="74"/>
      <c r="CF169" s="341"/>
      <c r="CG169" s="341"/>
      <c r="CH169" s="341"/>
      <c r="CI169" s="74"/>
      <c r="CJ169" s="341"/>
      <c r="CK169" s="341"/>
      <c r="CL169" s="341"/>
      <c r="CM169" s="74"/>
      <c r="CN169" s="341"/>
      <c r="CO169" s="341"/>
      <c r="CP169" s="341"/>
      <c r="CQ169" s="74"/>
      <c r="CR169" s="74"/>
      <c r="CS169" s="341"/>
      <c r="CT169" s="341"/>
      <c r="CU169" s="74"/>
      <c r="CV169" s="74"/>
      <c r="CW169" s="341"/>
      <c r="CX169" s="341"/>
      <c r="CY169" s="74"/>
      <c r="CZ169" s="341"/>
      <c r="DA169" s="341"/>
      <c r="DB169" s="341"/>
      <c r="DC169" s="74"/>
      <c r="DD169" s="341"/>
      <c r="DE169" s="341"/>
      <c r="DF169" s="341"/>
      <c r="DG169" s="74"/>
      <c r="DH169" s="341"/>
      <c r="DI169" s="341"/>
      <c r="DJ169" s="341"/>
      <c r="DK169" s="74"/>
      <c r="DL169" s="341"/>
      <c r="DM169" s="341"/>
      <c r="DN169" s="341"/>
      <c r="DO169" s="74"/>
      <c r="DP169" s="341"/>
      <c r="DQ169" s="341"/>
      <c r="DR169" s="341"/>
      <c r="DS169" s="74"/>
      <c r="DT169" s="341"/>
      <c r="DU169" s="341"/>
      <c r="DV169" s="341"/>
      <c r="DW169" s="74"/>
      <c r="DX169" s="341"/>
      <c r="DY169" s="341"/>
      <c r="DZ169" s="341"/>
      <c r="EA169" s="74"/>
      <c r="EB169" s="341"/>
      <c r="EC169" s="341"/>
      <c r="ED169" s="341"/>
      <c r="EE169" s="74"/>
      <c r="EF169" s="341"/>
      <c r="EG169" s="341"/>
      <c r="EH169" s="341"/>
      <c r="EI169" s="74"/>
      <c r="EJ169" s="341"/>
      <c r="EK169" s="341"/>
      <c r="EL169" s="341"/>
      <c r="EM169" s="74"/>
      <c r="EN169" s="341"/>
      <c r="EO169" s="341"/>
      <c r="EP169" s="341"/>
      <c r="EQ169" s="74"/>
      <c r="ER169" s="341"/>
      <c r="ES169" s="341"/>
      <c r="ET169" s="341"/>
      <c r="EU169" s="74"/>
      <c r="EV169" s="341"/>
      <c r="EW169" s="341"/>
      <c r="EX169" s="341"/>
      <c r="EY169" s="74"/>
      <c r="EZ169" s="73"/>
      <c r="FA169" s="73"/>
      <c r="FB169" s="73"/>
      <c r="FC169" s="74"/>
      <c r="FD169" s="73"/>
      <c r="FE169" s="73"/>
      <c r="FF169" s="73"/>
      <c r="FG169" s="74"/>
      <c r="FH169" s="73"/>
      <c r="FI169" s="73"/>
      <c r="FJ169" s="73"/>
      <c r="FK169" s="74"/>
      <c r="FL169" s="73"/>
      <c r="FM169" s="73"/>
      <c r="FN169" s="73"/>
      <c r="FO169" s="74"/>
      <c r="FP169" s="73"/>
      <c r="FQ169" s="73"/>
      <c r="FR169" s="73"/>
      <c r="FS169" s="74"/>
      <c r="FT169" s="73"/>
      <c r="FU169" s="73"/>
      <c r="FV169" s="73"/>
      <c r="FW169" s="74"/>
      <c r="FX169" s="73"/>
      <c r="FY169" s="73"/>
      <c r="FZ169" s="73"/>
      <c r="GA169" s="74"/>
      <c r="GB169" s="73"/>
      <c r="GC169" s="73"/>
      <c r="GD169" s="73"/>
      <c r="GE169" s="74"/>
      <c r="GF169" s="73"/>
      <c r="GG169" s="73"/>
      <c r="GH169" s="73"/>
      <c r="GI169" s="74"/>
      <c r="GJ169" s="73"/>
      <c r="GK169" s="73"/>
      <c r="GL169" s="73"/>
      <c r="GM169" s="74"/>
      <c r="GN169" s="73"/>
      <c r="GO169" s="73"/>
      <c r="GP169" s="73"/>
      <c r="GQ169" s="74"/>
      <c r="GR169" s="73"/>
      <c r="GS169" s="73"/>
      <c r="GT169" s="73"/>
      <c r="GU169" s="74"/>
      <c r="GV169" s="73"/>
      <c r="GW169" s="73"/>
      <c r="GX169" s="73"/>
      <c r="GY169" s="74"/>
      <c r="GZ169" s="73"/>
      <c r="HA169" s="73"/>
      <c r="HB169" s="73"/>
      <c r="HC169" s="74"/>
      <c r="HD169" s="73"/>
      <c r="HE169" s="73"/>
      <c r="HF169" s="73"/>
      <c r="HG169" s="74"/>
      <c r="HH169" s="73"/>
      <c r="HI169" s="73"/>
      <c r="HJ169" s="73"/>
      <c r="HK169" s="74"/>
      <c r="HL169" s="341"/>
      <c r="HM169" s="341"/>
      <c r="HN169" s="341"/>
      <c r="HO169" s="74"/>
      <c r="HP169" s="341"/>
      <c r="HQ169" s="341"/>
      <c r="HR169" s="341"/>
      <c r="HS169" s="74"/>
      <c r="HT169" s="73"/>
      <c r="HU169" s="73"/>
      <c r="HV169" s="73"/>
      <c r="HW169" s="74"/>
      <c r="HX169" s="73"/>
      <c r="HY169" s="73">
        <v>298</v>
      </c>
      <c r="HZ169" s="73">
        <v>57.840910000000001</v>
      </c>
      <c r="IA169" s="77">
        <f t="shared" si="308"/>
        <v>19.409701342281878</v>
      </c>
      <c r="IB169" s="73"/>
      <c r="IC169" s="73"/>
      <c r="ID169" s="73"/>
      <c r="IE169" s="77"/>
      <c r="IF169" s="73"/>
      <c r="IG169" s="73"/>
      <c r="IH169" s="73"/>
      <c r="II169" s="77"/>
      <c r="IJ169" s="73"/>
      <c r="IK169" s="73"/>
      <c r="IL169" s="73"/>
      <c r="IM169" s="77"/>
      <c r="IN169" s="73"/>
      <c r="IO169" s="73"/>
      <c r="IP169" s="73"/>
      <c r="IQ169" s="77"/>
      <c r="IR169" s="73"/>
      <c r="IS169" s="73"/>
      <c r="IT169" s="73"/>
      <c r="IU169" s="77"/>
      <c r="IV169" s="73"/>
      <c r="IW169" s="73"/>
      <c r="IX169" s="73"/>
      <c r="IY169" s="77"/>
      <c r="IZ169" s="73"/>
      <c r="JA169" s="73"/>
      <c r="JB169" s="73"/>
      <c r="JC169" s="77"/>
      <c r="JD169" s="73"/>
      <c r="JE169" s="73"/>
      <c r="JF169" s="73"/>
      <c r="JG169" s="77"/>
      <c r="JH169" s="73"/>
      <c r="JI169" s="73"/>
      <c r="JJ169" s="73"/>
      <c r="JK169" s="77"/>
      <c r="JL169" s="73"/>
      <c r="JM169" s="73"/>
      <c r="JN169" s="73"/>
      <c r="JO169" s="77"/>
      <c r="JP169" s="73"/>
      <c r="JQ169" s="73"/>
      <c r="JR169" s="73"/>
      <c r="JS169" s="77"/>
    </row>
    <row r="170" spans="1:279" ht="15.75" x14ac:dyDescent="0.25">
      <c r="A170" s="115" t="s">
        <v>391</v>
      </c>
      <c r="B170" s="77">
        <f t="shared" si="405"/>
        <v>0</v>
      </c>
      <c r="C170" s="77">
        <f t="shared" si="406"/>
        <v>89.1</v>
      </c>
      <c r="D170" s="77">
        <f t="shared" si="407"/>
        <v>89.1</v>
      </c>
      <c r="E170" s="77">
        <f t="shared" si="408"/>
        <v>0</v>
      </c>
      <c r="F170" s="77">
        <f t="shared" si="409"/>
        <v>17.294040000000003</v>
      </c>
      <c r="G170" s="73">
        <f t="shared" si="404"/>
        <v>19.409696969696974</v>
      </c>
      <c r="H170" s="73"/>
      <c r="I170" s="73"/>
      <c r="J170" s="73"/>
      <c r="K170" s="73"/>
      <c r="L170" s="73"/>
      <c r="M170" s="73"/>
      <c r="N170" s="73"/>
      <c r="O170" s="74"/>
      <c r="P170" s="73"/>
      <c r="Q170" s="73"/>
      <c r="R170" s="73"/>
      <c r="S170" s="74"/>
      <c r="T170" s="301"/>
      <c r="U170" s="301"/>
      <c r="V170" s="301"/>
      <c r="W170" s="74"/>
      <c r="X170" s="341"/>
      <c r="Y170" s="341"/>
      <c r="Z170" s="341"/>
      <c r="AA170" s="74"/>
      <c r="AB170" s="341"/>
      <c r="AC170" s="341"/>
      <c r="AD170" s="341"/>
      <c r="AE170" s="74"/>
      <c r="AF170" s="341"/>
      <c r="AG170" s="341"/>
      <c r="AH170" s="341"/>
      <c r="AI170" s="74"/>
      <c r="AJ170" s="341"/>
      <c r="AK170" s="341"/>
      <c r="AL170" s="341"/>
      <c r="AM170" s="74"/>
      <c r="AN170" s="73"/>
      <c r="AO170" s="73"/>
      <c r="AP170" s="73"/>
      <c r="AQ170" s="74"/>
      <c r="AR170" s="341"/>
      <c r="AS170" s="341"/>
      <c r="AT170" s="341"/>
      <c r="AU170" s="74"/>
      <c r="AV170" s="341"/>
      <c r="AW170" s="341"/>
      <c r="AX170" s="341"/>
      <c r="AY170" s="74"/>
      <c r="AZ170" s="341"/>
      <c r="BA170" s="341"/>
      <c r="BB170" s="341"/>
      <c r="BC170" s="74"/>
      <c r="BD170" s="341"/>
      <c r="BE170" s="341"/>
      <c r="BF170" s="341"/>
      <c r="BG170" s="74"/>
      <c r="BH170" s="74"/>
      <c r="BI170" s="341"/>
      <c r="BJ170" s="341"/>
      <c r="BK170" s="74"/>
      <c r="BL170" s="74"/>
      <c r="BM170" s="341"/>
      <c r="BN170" s="341"/>
      <c r="BO170" s="74"/>
      <c r="BP170" s="74"/>
      <c r="BQ170" s="341"/>
      <c r="BR170" s="341"/>
      <c r="BS170" s="74"/>
      <c r="BT170" s="74"/>
      <c r="BU170" s="341"/>
      <c r="BV170" s="341"/>
      <c r="BW170" s="74"/>
      <c r="BX170" s="341"/>
      <c r="BY170" s="341"/>
      <c r="BZ170" s="341"/>
      <c r="CA170" s="74"/>
      <c r="CB170" s="74"/>
      <c r="CC170" s="341"/>
      <c r="CD170" s="341"/>
      <c r="CE170" s="74"/>
      <c r="CF170" s="341"/>
      <c r="CG170" s="341"/>
      <c r="CH170" s="341"/>
      <c r="CI170" s="74"/>
      <c r="CJ170" s="341"/>
      <c r="CK170" s="341"/>
      <c r="CL170" s="341"/>
      <c r="CM170" s="74"/>
      <c r="CN170" s="341"/>
      <c r="CO170" s="341"/>
      <c r="CP170" s="341"/>
      <c r="CQ170" s="74"/>
      <c r="CR170" s="74"/>
      <c r="CS170" s="341"/>
      <c r="CT170" s="341"/>
      <c r="CU170" s="74"/>
      <c r="CV170" s="74"/>
      <c r="CW170" s="341"/>
      <c r="CX170" s="341"/>
      <c r="CY170" s="74"/>
      <c r="CZ170" s="341"/>
      <c r="DA170" s="341"/>
      <c r="DB170" s="341"/>
      <c r="DC170" s="74"/>
      <c r="DD170" s="341"/>
      <c r="DE170" s="341"/>
      <c r="DF170" s="341"/>
      <c r="DG170" s="74"/>
      <c r="DH170" s="341"/>
      <c r="DI170" s="341"/>
      <c r="DJ170" s="341"/>
      <c r="DK170" s="74"/>
      <c r="DL170" s="341"/>
      <c r="DM170" s="341"/>
      <c r="DN170" s="341"/>
      <c r="DO170" s="74"/>
      <c r="DP170" s="341"/>
      <c r="DQ170" s="341"/>
      <c r="DR170" s="341"/>
      <c r="DS170" s="74"/>
      <c r="DT170" s="341"/>
      <c r="DU170" s="341"/>
      <c r="DV170" s="341"/>
      <c r="DW170" s="74"/>
      <c r="DX170" s="341"/>
      <c r="DY170" s="341"/>
      <c r="DZ170" s="341"/>
      <c r="EA170" s="74"/>
      <c r="EB170" s="341"/>
      <c r="EC170" s="341"/>
      <c r="ED170" s="341"/>
      <c r="EE170" s="74"/>
      <c r="EF170" s="341"/>
      <c r="EG170" s="341"/>
      <c r="EH170" s="341"/>
      <c r="EI170" s="74"/>
      <c r="EJ170" s="341"/>
      <c r="EK170" s="341"/>
      <c r="EL170" s="341"/>
      <c r="EM170" s="74"/>
      <c r="EN170" s="341"/>
      <c r="EO170" s="341"/>
      <c r="EP170" s="341"/>
      <c r="EQ170" s="74"/>
      <c r="ER170" s="341"/>
      <c r="ES170" s="341"/>
      <c r="ET170" s="341"/>
      <c r="EU170" s="74"/>
      <c r="EV170" s="341"/>
      <c r="EW170" s="341"/>
      <c r="EX170" s="341"/>
      <c r="EY170" s="74"/>
      <c r="EZ170" s="73"/>
      <c r="FA170" s="73"/>
      <c r="FB170" s="73"/>
      <c r="FC170" s="74"/>
      <c r="FD170" s="73"/>
      <c r="FE170" s="73"/>
      <c r="FF170" s="73"/>
      <c r="FG170" s="74"/>
      <c r="FH170" s="73"/>
      <c r="FI170" s="73"/>
      <c r="FJ170" s="73"/>
      <c r="FK170" s="74"/>
      <c r="FL170" s="73"/>
      <c r="FM170" s="73"/>
      <c r="FN170" s="73"/>
      <c r="FO170" s="74"/>
      <c r="FP170" s="73"/>
      <c r="FQ170" s="73"/>
      <c r="FR170" s="73"/>
      <c r="FS170" s="74"/>
      <c r="FT170" s="73"/>
      <c r="FU170" s="73"/>
      <c r="FV170" s="73"/>
      <c r="FW170" s="74"/>
      <c r="FX170" s="73"/>
      <c r="FY170" s="73"/>
      <c r="FZ170" s="73"/>
      <c r="GA170" s="74"/>
      <c r="GB170" s="73"/>
      <c r="GC170" s="73"/>
      <c r="GD170" s="73"/>
      <c r="GE170" s="74"/>
      <c r="GF170" s="73"/>
      <c r="GG170" s="73"/>
      <c r="GH170" s="73"/>
      <c r="GI170" s="74"/>
      <c r="GJ170" s="73"/>
      <c r="GK170" s="73"/>
      <c r="GL170" s="73"/>
      <c r="GM170" s="74"/>
      <c r="GN170" s="73"/>
      <c r="GO170" s="73"/>
      <c r="GP170" s="73"/>
      <c r="GQ170" s="74"/>
      <c r="GR170" s="73"/>
      <c r="GS170" s="73"/>
      <c r="GT170" s="73"/>
      <c r="GU170" s="74"/>
      <c r="GV170" s="73"/>
      <c r="GW170" s="73"/>
      <c r="GX170" s="73"/>
      <c r="GY170" s="74"/>
      <c r="GZ170" s="73"/>
      <c r="HA170" s="73"/>
      <c r="HB170" s="73"/>
      <c r="HC170" s="74"/>
      <c r="HD170" s="73"/>
      <c r="HE170" s="73"/>
      <c r="HF170" s="73"/>
      <c r="HG170" s="74"/>
      <c r="HH170" s="73"/>
      <c r="HI170" s="73"/>
      <c r="HJ170" s="73"/>
      <c r="HK170" s="74"/>
      <c r="HL170" s="341"/>
      <c r="HM170" s="341"/>
      <c r="HN170" s="341"/>
      <c r="HO170" s="74"/>
      <c r="HP170" s="341"/>
      <c r="HQ170" s="341"/>
      <c r="HR170" s="341"/>
      <c r="HS170" s="74"/>
      <c r="HT170" s="73"/>
      <c r="HU170" s="73"/>
      <c r="HV170" s="73"/>
      <c r="HW170" s="74"/>
      <c r="HX170" s="73"/>
      <c r="HY170" s="73">
        <v>89.1</v>
      </c>
      <c r="HZ170" s="73">
        <v>17.294040000000003</v>
      </c>
      <c r="IA170" s="77">
        <f t="shared" si="308"/>
        <v>19.409696969696974</v>
      </c>
      <c r="IB170" s="73"/>
      <c r="IC170" s="73"/>
      <c r="ID170" s="73"/>
      <c r="IE170" s="77"/>
      <c r="IF170" s="73"/>
      <c r="IG170" s="73"/>
      <c r="IH170" s="73"/>
      <c r="II170" s="77"/>
      <c r="IJ170" s="73"/>
      <c r="IK170" s="73"/>
      <c r="IL170" s="73"/>
      <c r="IM170" s="77"/>
      <c r="IN170" s="73"/>
      <c r="IO170" s="73"/>
      <c r="IP170" s="73"/>
      <c r="IQ170" s="77"/>
      <c r="IR170" s="73"/>
      <c r="IS170" s="73"/>
      <c r="IT170" s="73"/>
      <c r="IU170" s="77"/>
      <c r="IV170" s="73"/>
      <c r="IW170" s="73"/>
      <c r="IX170" s="73"/>
      <c r="IY170" s="77"/>
      <c r="IZ170" s="73"/>
      <c r="JA170" s="73"/>
      <c r="JB170" s="73"/>
      <c r="JC170" s="77"/>
      <c r="JD170" s="73"/>
      <c r="JE170" s="73"/>
      <c r="JF170" s="73"/>
      <c r="JG170" s="77"/>
      <c r="JH170" s="73"/>
      <c r="JI170" s="73"/>
      <c r="JJ170" s="73"/>
      <c r="JK170" s="77"/>
      <c r="JL170" s="73"/>
      <c r="JM170" s="73"/>
      <c r="JN170" s="73"/>
      <c r="JO170" s="77"/>
      <c r="JP170" s="73"/>
      <c r="JQ170" s="73"/>
      <c r="JR170" s="73"/>
      <c r="JS170" s="77"/>
    </row>
    <row r="171" spans="1:279" ht="15.75" x14ac:dyDescent="0.25">
      <c r="A171" s="115" t="s">
        <v>491</v>
      </c>
      <c r="B171" s="77">
        <f t="shared" si="405"/>
        <v>0</v>
      </c>
      <c r="C171" s="77">
        <f t="shared" si="406"/>
        <v>325.2</v>
      </c>
      <c r="D171" s="77">
        <f t="shared" si="407"/>
        <v>325.2</v>
      </c>
      <c r="E171" s="77">
        <f t="shared" si="408"/>
        <v>0</v>
      </c>
      <c r="F171" s="77">
        <f t="shared" si="409"/>
        <v>63.120339999999999</v>
      </c>
      <c r="G171" s="73">
        <f t="shared" si="404"/>
        <v>19.40969864698647</v>
      </c>
      <c r="H171" s="73"/>
      <c r="I171" s="73"/>
      <c r="J171" s="73"/>
      <c r="K171" s="73"/>
      <c r="L171" s="73"/>
      <c r="M171" s="73"/>
      <c r="N171" s="73"/>
      <c r="O171" s="74"/>
      <c r="P171" s="73"/>
      <c r="Q171" s="73"/>
      <c r="R171" s="73"/>
      <c r="S171" s="74"/>
      <c r="T171" s="301"/>
      <c r="U171" s="301"/>
      <c r="V171" s="301"/>
      <c r="W171" s="74"/>
      <c r="X171" s="341"/>
      <c r="Y171" s="341"/>
      <c r="Z171" s="341"/>
      <c r="AA171" s="74"/>
      <c r="AB171" s="341"/>
      <c r="AC171" s="341"/>
      <c r="AD171" s="341"/>
      <c r="AE171" s="74"/>
      <c r="AF171" s="341"/>
      <c r="AG171" s="341"/>
      <c r="AH171" s="341"/>
      <c r="AI171" s="74"/>
      <c r="AJ171" s="341"/>
      <c r="AK171" s="341"/>
      <c r="AL171" s="341"/>
      <c r="AM171" s="74"/>
      <c r="AN171" s="73"/>
      <c r="AO171" s="73"/>
      <c r="AP171" s="73"/>
      <c r="AQ171" s="74"/>
      <c r="AR171" s="341"/>
      <c r="AS171" s="341"/>
      <c r="AT171" s="341"/>
      <c r="AU171" s="74"/>
      <c r="AV171" s="341"/>
      <c r="AW171" s="341"/>
      <c r="AX171" s="341"/>
      <c r="AY171" s="74"/>
      <c r="AZ171" s="341"/>
      <c r="BA171" s="341"/>
      <c r="BB171" s="341"/>
      <c r="BC171" s="74"/>
      <c r="BD171" s="341"/>
      <c r="BE171" s="341"/>
      <c r="BF171" s="341"/>
      <c r="BG171" s="74"/>
      <c r="BH171" s="74"/>
      <c r="BI171" s="341"/>
      <c r="BJ171" s="341"/>
      <c r="BK171" s="74"/>
      <c r="BL171" s="74"/>
      <c r="BM171" s="341"/>
      <c r="BN171" s="341"/>
      <c r="BO171" s="74"/>
      <c r="BP171" s="74"/>
      <c r="BQ171" s="341"/>
      <c r="BR171" s="341"/>
      <c r="BS171" s="74"/>
      <c r="BT171" s="74"/>
      <c r="BU171" s="341"/>
      <c r="BV171" s="341"/>
      <c r="BW171" s="74"/>
      <c r="BX171" s="341"/>
      <c r="BY171" s="341"/>
      <c r="BZ171" s="341"/>
      <c r="CA171" s="74"/>
      <c r="CB171" s="74"/>
      <c r="CC171" s="341"/>
      <c r="CD171" s="341"/>
      <c r="CE171" s="74"/>
      <c r="CF171" s="341"/>
      <c r="CG171" s="341"/>
      <c r="CH171" s="341"/>
      <c r="CI171" s="74"/>
      <c r="CJ171" s="341"/>
      <c r="CK171" s="341"/>
      <c r="CL171" s="341"/>
      <c r="CM171" s="74"/>
      <c r="CN171" s="341"/>
      <c r="CO171" s="341"/>
      <c r="CP171" s="341"/>
      <c r="CQ171" s="74"/>
      <c r="CR171" s="74"/>
      <c r="CS171" s="341"/>
      <c r="CT171" s="341"/>
      <c r="CU171" s="74"/>
      <c r="CV171" s="74"/>
      <c r="CW171" s="341"/>
      <c r="CX171" s="341"/>
      <c r="CY171" s="74"/>
      <c r="CZ171" s="341"/>
      <c r="DA171" s="341"/>
      <c r="DB171" s="341"/>
      <c r="DC171" s="74"/>
      <c r="DD171" s="341"/>
      <c r="DE171" s="341"/>
      <c r="DF171" s="341"/>
      <c r="DG171" s="74"/>
      <c r="DH171" s="341"/>
      <c r="DI171" s="341"/>
      <c r="DJ171" s="341"/>
      <c r="DK171" s="74"/>
      <c r="DL171" s="341"/>
      <c r="DM171" s="341"/>
      <c r="DN171" s="341"/>
      <c r="DO171" s="74"/>
      <c r="DP171" s="341"/>
      <c r="DQ171" s="341"/>
      <c r="DR171" s="341"/>
      <c r="DS171" s="74"/>
      <c r="DT171" s="341"/>
      <c r="DU171" s="341"/>
      <c r="DV171" s="341"/>
      <c r="DW171" s="74"/>
      <c r="DX171" s="341"/>
      <c r="DY171" s="341"/>
      <c r="DZ171" s="341"/>
      <c r="EA171" s="74"/>
      <c r="EB171" s="341"/>
      <c r="EC171" s="341"/>
      <c r="ED171" s="341"/>
      <c r="EE171" s="74"/>
      <c r="EF171" s="341"/>
      <c r="EG171" s="341"/>
      <c r="EH171" s="341"/>
      <c r="EI171" s="74"/>
      <c r="EJ171" s="341"/>
      <c r="EK171" s="341"/>
      <c r="EL171" s="341"/>
      <c r="EM171" s="74"/>
      <c r="EN171" s="341"/>
      <c r="EO171" s="341"/>
      <c r="EP171" s="341"/>
      <c r="EQ171" s="74"/>
      <c r="ER171" s="341"/>
      <c r="ES171" s="341"/>
      <c r="ET171" s="341"/>
      <c r="EU171" s="74"/>
      <c r="EV171" s="341"/>
      <c r="EW171" s="341"/>
      <c r="EX171" s="341"/>
      <c r="EY171" s="74"/>
      <c r="EZ171" s="73"/>
      <c r="FA171" s="73"/>
      <c r="FB171" s="73"/>
      <c r="FC171" s="74"/>
      <c r="FD171" s="73"/>
      <c r="FE171" s="73"/>
      <c r="FF171" s="73"/>
      <c r="FG171" s="74"/>
      <c r="FH171" s="73"/>
      <c r="FI171" s="73"/>
      <c r="FJ171" s="73"/>
      <c r="FK171" s="74"/>
      <c r="FL171" s="73"/>
      <c r="FM171" s="73"/>
      <c r="FN171" s="73"/>
      <c r="FO171" s="74"/>
      <c r="FP171" s="73"/>
      <c r="FQ171" s="73"/>
      <c r="FR171" s="73"/>
      <c r="FS171" s="74"/>
      <c r="FT171" s="73"/>
      <c r="FU171" s="73"/>
      <c r="FV171" s="73"/>
      <c r="FW171" s="74"/>
      <c r="FX171" s="73"/>
      <c r="FY171" s="73"/>
      <c r="FZ171" s="73"/>
      <c r="GA171" s="74"/>
      <c r="GB171" s="73"/>
      <c r="GC171" s="73"/>
      <c r="GD171" s="73"/>
      <c r="GE171" s="74"/>
      <c r="GF171" s="73"/>
      <c r="GG171" s="73"/>
      <c r="GH171" s="73"/>
      <c r="GI171" s="74"/>
      <c r="GJ171" s="73"/>
      <c r="GK171" s="73"/>
      <c r="GL171" s="73"/>
      <c r="GM171" s="74"/>
      <c r="GN171" s="73"/>
      <c r="GO171" s="73"/>
      <c r="GP171" s="73"/>
      <c r="GQ171" s="74"/>
      <c r="GR171" s="73"/>
      <c r="GS171" s="73"/>
      <c r="GT171" s="73"/>
      <c r="GU171" s="74"/>
      <c r="GV171" s="73"/>
      <c r="GW171" s="73"/>
      <c r="GX171" s="73"/>
      <c r="GY171" s="74"/>
      <c r="GZ171" s="73"/>
      <c r="HA171" s="73"/>
      <c r="HB171" s="73"/>
      <c r="HC171" s="74"/>
      <c r="HD171" s="73"/>
      <c r="HE171" s="73"/>
      <c r="HF171" s="73"/>
      <c r="HG171" s="74"/>
      <c r="HH171" s="73"/>
      <c r="HI171" s="73"/>
      <c r="HJ171" s="73"/>
      <c r="HK171" s="74"/>
      <c r="HL171" s="341"/>
      <c r="HM171" s="341"/>
      <c r="HN171" s="341"/>
      <c r="HO171" s="74"/>
      <c r="HP171" s="341"/>
      <c r="HQ171" s="341"/>
      <c r="HR171" s="341"/>
      <c r="HS171" s="74"/>
      <c r="HT171" s="73"/>
      <c r="HU171" s="73"/>
      <c r="HV171" s="73"/>
      <c r="HW171" s="74"/>
      <c r="HX171" s="73"/>
      <c r="HY171" s="73">
        <v>325.2</v>
      </c>
      <c r="HZ171" s="73">
        <v>63.120339999999999</v>
      </c>
      <c r="IA171" s="77"/>
      <c r="IB171" s="73"/>
      <c r="IC171" s="73"/>
      <c r="ID171" s="73"/>
      <c r="IE171" s="77"/>
      <c r="IF171" s="73"/>
      <c r="IG171" s="73"/>
      <c r="IH171" s="73"/>
      <c r="II171" s="77"/>
      <c r="IJ171" s="73"/>
      <c r="IK171" s="73"/>
      <c r="IL171" s="73"/>
      <c r="IM171" s="77"/>
      <c r="IN171" s="73"/>
      <c r="IO171" s="73"/>
      <c r="IP171" s="73"/>
      <c r="IQ171" s="77"/>
      <c r="IR171" s="73"/>
      <c r="IS171" s="73"/>
      <c r="IT171" s="73"/>
      <c r="IU171" s="77"/>
      <c r="IV171" s="73"/>
      <c r="IW171" s="73"/>
      <c r="IX171" s="73"/>
      <c r="IY171" s="77"/>
      <c r="IZ171" s="73"/>
      <c r="JA171" s="73"/>
      <c r="JB171" s="73"/>
      <c r="JC171" s="77"/>
      <c r="JD171" s="73"/>
      <c r="JE171" s="73"/>
      <c r="JF171" s="73"/>
      <c r="JG171" s="77"/>
      <c r="JH171" s="73"/>
      <c r="JI171" s="73"/>
      <c r="JJ171" s="73"/>
      <c r="JK171" s="77"/>
      <c r="JL171" s="73"/>
      <c r="JM171" s="73"/>
      <c r="JN171" s="73"/>
      <c r="JO171" s="77"/>
      <c r="JP171" s="73"/>
      <c r="JQ171" s="73"/>
      <c r="JR171" s="73"/>
      <c r="JS171" s="77"/>
    </row>
    <row r="172" spans="1:279" ht="15.75" x14ac:dyDescent="0.25">
      <c r="A172" s="115" t="s">
        <v>394</v>
      </c>
      <c r="B172" s="77">
        <f t="shared" si="405"/>
        <v>0</v>
      </c>
      <c r="C172" s="77">
        <f t="shared" si="406"/>
        <v>298.5</v>
      </c>
      <c r="D172" s="77">
        <f t="shared" si="407"/>
        <v>298.5</v>
      </c>
      <c r="E172" s="77">
        <f t="shared" si="408"/>
        <v>0</v>
      </c>
      <c r="F172" s="77">
        <f t="shared" si="409"/>
        <v>26.34233</v>
      </c>
      <c r="G172" s="73">
        <f t="shared" si="404"/>
        <v>8.8249011725293141</v>
      </c>
      <c r="H172" s="73"/>
      <c r="I172" s="73"/>
      <c r="J172" s="73"/>
      <c r="K172" s="73"/>
      <c r="L172" s="73"/>
      <c r="M172" s="73"/>
      <c r="N172" s="73"/>
      <c r="O172" s="74"/>
      <c r="P172" s="73"/>
      <c r="Q172" s="73"/>
      <c r="R172" s="73"/>
      <c r="S172" s="74"/>
      <c r="T172" s="301"/>
      <c r="U172" s="301"/>
      <c r="V172" s="301"/>
      <c r="W172" s="74"/>
      <c r="X172" s="341"/>
      <c r="Y172" s="341"/>
      <c r="Z172" s="341"/>
      <c r="AA172" s="74"/>
      <c r="AB172" s="341"/>
      <c r="AC172" s="341"/>
      <c r="AD172" s="341"/>
      <c r="AE172" s="74"/>
      <c r="AF172" s="341"/>
      <c r="AG172" s="341"/>
      <c r="AH172" s="341"/>
      <c r="AI172" s="74"/>
      <c r="AJ172" s="341"/>
      <c r="AK172" s="341"/>
      <c r="AL172" s="341"/>
      <c r="AM172" s="74"/>
      <c r="AN172" s="73"/>
      <c r="AO172" s="73"/>
      <c r="AP172" s="73"/>
      <c r="AQ172" s="74"/>
      <c r="AR172" s="341"/>
      <c r="AS172" s="341"/>
      <c r="AT172" s="341"/>
      <c r="AU172" s="74"/>
      <c r="AV172" s="341"/>
      <c r="AW172" s="341"/>
      <c r="AX172" s="341"/>
      <c r="AY172" s="74"/>
      <c r="AZ172" s="341"/>
      <c r="BA172" s="341"/>
      <c r="BB172" s="341"/>
      <c r="BC172" s="74"/>
      <c r="BD172" s="341"/>
      <c r="BE172" s="341"/>
      <c r="BF172" s="341"/>
      <c r="BG172" s="74"/>
      <c r="BH172" s="74"/>
      <c r="BI172" s="341"/>
      <c r="BJ172" s="341"/>
      <c r="BK172" s="74"/>
      <c r="BL172" s="74"/>
      <c r="BM172" s="341"/>
      <c r="BN172" s="341"/>
      <c r="BO172" s="74"/>
      <c r="BP172" s="74"/>
      <c r="BQ172" s="341"/>
      <c r="BR172" s="341"/>
      <c r="BS172" s="74"/>
      <c r="BT172" s="74"/>
      <c r="BU172" s="341"/>
      <c r="BV172" s="341"/>
      <c r="BW172" s="74"/>
      <c r="BX172" s="341"/>
      <c r="BY172" s="341"/>
      <c r="BZ172" s="341"/>
      <c r="CA172" s="74"/>
      <c r="CB172" s="74"/>
      <c r="CC172" s="341"/>
      <c r="CD172" s="341"/>
      <c r="CE172" s="74"/>
      <c r="CF172" s="341"/>
      <c r="CG172" s="341"/>
      <c r="CH172" s="341"/>
      <c r="CI172" s="74"/>
      <c r="CJ172" s="341"/>
      <c r="CK172" s="341"/>
      <c r="CL172" s="341"/>
      <c r="CM172" s="74"/>
      <c r="CN172" s="341"/>
      <c r="CO172" s="341"/>
      <c r="CP172" s="341"/>
      <c r="CQ172" s="74"/>
      <c r="CR172" s="74"/>
      <c r="CS172" s="341"/>
      <c r="CT172" s="341"/>
      <c r="CU172" s="74"/>
      <c r="CV172" s="74"/>
      <c r="CW172" s="341"/>
      <c r="CX172" s="341"/>
      <c r="CY172" s="74"/>
      <c r="CZ172" s="341"/>
      <c r="DA172" s="341"/>
      <c r="DB172" s="341"/>
      <c r="DC172" s="74"/>
      <c r="DD172" s="341"/>
      <c r="DE172" s="341"/>
      <c r="DF172" s="341"/>
      <c r="DG172" s="74"/>
      <c r="DH172" s="341"/>
      <c r="DI172" s="341"/>
      <c r="DJ172" s="341"/>
      <c r="DK172" s="74"/>
      <c r="DL172" s="341"/>
      <c r="DM172" s="341"/>
      <c r="DN172" s="341"/>
      <c r="DO172" s="74"/>
      <c r="DP172" s="341"/>
      <c r="DQ172" s="341"/>
      <c r="DR172" s="341"/>
      <c r="DS172" s="74"/>
      <c r="DT172" s="341"/>
      <c r="DU172" s="341"/>
      <c r="DV172" s="341"/>
      <c r="DW172" s="74"/>
      <c r="DX172" s="341"/>
      <c r="DY172" s="341"/>
      <c r="DZ172" s="341"/>
      <c r="EA172" s="74"/>
      <c r="EB172" s="341"/>
      <c r="EC172" s="341"/>
      <c r="ED172" s="341"/>
      <c r="EE172" s="74"/>
      <c r="EF172" s="341"/>
      <c r="EG172" s="341"/>
      <c r="EH172" s="341"/>
      <c r="EI172" s="74"/>
      <c r="EJ172" s="341"/>
      <c r="EK172" s="341"/>
      <c r="EL172" s="341"/>
      <c r="EM172" s="74"/>
      <c r="EN172" s="341"/>
      <c r="EO172" s="341"/>
      <c r="EP172" s="341"/>
      <c r="EQ172" s="74"/>
      <c r="ER172" s="341"/>
      <c r="ES172" s="341"/>
      <c r="ET172" s="341"/>
      <c r="EU172" s="74"/>
      <c r="EV172" s="341"/>
      <c r="EW172" s="341"/>
      <c r="EX172" s="341"/>
      <c r="EY172" s="74"/>
      <c r="EZ172" s="73"/>
      <c r="FA172" s="73"/>
      <c r="FB172" s="73"/>
      <c r="FC172" s="74"/>
      <c r="FD172" s="73"/>
      <c r="FE172" s="73"/>
      <c r="FF172" s="73"/>
      <c r="FG172" s="74"/>
      <c r="FH172" s="73"/>
      <c r="FI172" s="73"/>
      <c r="FJ172" s="73"/>
      <c r="FK172" s="74"/>
      <c r="FL172" s="73"/>
      <c r="FM172" s="73"/>
      <c r="FN172" s="73"/>
      <c r="FO172" s="74"/>
      <c r="FP172" s="73"/>
      <c r="FQ172" s="73"/>
      <c r="FR172" s="73"/>
      <c r="FS172" s="74"/>
      <c r="FT172" s="73"/>
      <c r="FU172" s="73"/>
      <c r="FV172" s="73"/>
      <c r="FW172" s="74"/>
      <c r="FX172" s="73"/>
      <c r="FY172" s="73"/>
      <c r="FZ172" s="73"/>
      <c r="GA172" s="74"/>
      <c r="GB172" s="73"/>
      <c r="GC172" s="73"/>
      <c r="GD172" s="73"/>
      <c r="GE172" s="74"/>
      <c r="GF172" s="73"/>
      <c r="GG172" s="73"/>
      <c r="GH172" s="73"/>
      <c r="GI172" s="74"/>
      <c r="GJ172" s="73"/>
      <c r="GK172" s="73"/>
      <c r="GL172" s="73"/>
      <c r="GM172" s="74"/>
      <c r="GN172" s="73"/>
      <c r="GO172" s="73"/>
      <c r="GP172" s="73"/>
      <c r="GQ172" s="74"/>
      <c r="GR172" s="73"/>
      <c r="GS172" s="73"/>
      <c r="GT172" s="73"/>
      <c r="GU172" s="74"/>
      <c r="GV172" s="73"/>
      <c r="GW172" s="73"/>
      <c r="GX172" s="73"/>
      <c r="GY172" s="74"/>
      <c r="GZ172" s="73"/>
      <c r="HA172" s="73"/>
      <c r="HB172" s="73"/>
      <c r="HC172" s="74"/>
      <c r="HD172" s="73"/>
      <c r="HE172" s="73"/>
      <c r="HF172" s="73"/>
      <c r="HG172" s="74"/>
      <c r="HH172" s="73"/>
      <c r="HI172" s="73"/>
      <c r="HJ172" s="73"/>
      <c r="HK172" s="74"/>
      <c r="HL172" s="341"/>
      <c r="HM172" s="341"/>
      <c r="HN172" s="341"/>
      <c r="HO172" s="74"/>
      <c r="HP172" s="341"/>
      <c r="HQ172" s="341"/>
      <c r="HR172" s="341"/>
      <c r="HS172" s="74"/>
      <c r="HT172" s="73"/>
      <c r="HU172" s="73"/>
      <c r="HV172" s="73"/>
      <c r="HW172" s="74"/>
      <c r="HX172" s="73"/>
      <c r="HY172" s="73">
        <v>298.5</v>
      </c>
      <c r="HZ172" s="73">
        <v>26.34233</v>
      </c>
      <c r="IA172" s="77">
        <f t="shared" si="308"/>
        <v>8.8249011725293141</v>
      </c>
      <c r="IB172" s="73"/>
      <c r="IC172" s="73"/>
      <c r="ID172" s="73"/>
      <c r="IE172" s="77"/>
      <c r="IF172" s="73"/>
      <c r="IG172" s="73"/>
      <c r="IH172" s="73"/>
      <c r="II172" s="77"/>
      <c r="IJ172" s="73"/>
      <c r="IK172" s="73"/>
      <c r="IL172" s="73"/>
      <c r="IM172" s="77"/>
      <c r="IN172" s="73"/>
      <c r="IO172" s="73"/>
      <c r="IP172" s="73"/>
      <c r="IQ172" s="77"/>
      <c r="IR172" s="73"/>
      <c r="IS172" s="73"/>
      <c r="IT172" s="73"/>
      <c r="IU172" s="77"/>
      <c r="IV172" s="73"/>
      <c r="IW172" s="73"/>
      <c r="IX172" s="73"/>
      <c r="IY172" s="77"/>
      <c r="IZ172" s="73"/>
      <c r="JA172" s="73"/>
      <c r="JB172" s="73"/>
      <c r="JC172" s="77"/>
      <c r="JD172" s="73"/>
      <c r="JE172" s="73"/>
      <c r="JF172" s="73"/>
      <c r="JG172" s="77"/>
      <c r="JH172" s="73"/>
      <c r="JI172" s="73"/>
      <c r="JJ172" s="73"/>
      <c r="JK172" s="77"/>
      <c r="JL172" s="73"/>
      <c r="JM172" s="73"/>
      <c r="JN172" s="73"/>
      <c r="JO172" s="77"/>
      <c r="JP172" s="73"/>
      <c r="JQ172" s="73"/>
      <c r="JR172" s="73"/>
      <c r="JS172" s="77"/>
    </row>
    <row r="173" spans="1:279" ht="15.75" x14ac:dyDescent="0.25">
      <c r="A173" s="115" t="s">
        <v>395</v>
      </c>
      <c r="B173" s="77">
        <f t="shared" si="405"/>
        <v>0</v>
      </c>
      <c r="C173" s="77">
        <f t="shared" si="406"/>
        <v>244.7</v>
      </c>
      <c r="D173" s="77">
        <f t="shared" si="407"/>
        <v>244.7</v>
      </c>
      <c r="E173" s="77">
        <f t="shared" si="408"/>
        <v>0</v>
      </c>
      <c r="F173" s="77">
        <f t="shared" si="409"/>
        <v>0</v>
      </c>
      <c r="G173" s="73">
        <f t="shared" si="404"/>
        <v>0</v>
      </c>
      <c r="H173" s="73"/>
      <c r="I173" s="73"/>
      <c r="J173" s="73"/>
      <c r="K173" s="73"/>
      <c r="L173" s="73"/>
      <c r="M173" s="73"/>
      <c r="N173" s="73"/>
      <c r="O173" s="74"/>
      <c r="P173" s="73"/>
      <c r="Q173" s="73"/>
      <c r="R173" s="73"/>
      <c r="S173" s="74"/>
      <c r="T173" s="301"/>
      <c r="U173" s="301"/>
      <c r="V173" s="301"/>
      <c r="W173" s="74"/>
      <c r="X173" s="341"/>
      <c r="Y173" s="341"/>
      <c r="Z173" s="341"/>
      <c r="AA173" s="74"/>
      <c r="AB173" s="341"/>
      <c r="AC173" s="341"/>
      <c r="AD173" s="341"/>
      <c r="AE173" s="74"/>
      <c r="AF173" s="341"/>
      <c r="AG173" s="341"/>
      <c r="AH173" s="341"/>
      <c r="AI173" s="74"/>
      <c r="AJ173" s="341"/>
      <c r="AK173" s="341"/>
      <c r="AL173" s="341"/>
      <c r="AM173" s="74"/>
      <c r="AN173" s="73"/>
      <c r="AO173" s="73"/>
      <c r="AP173" s="73"/>
      <c r="AQ173" s="74"/>
      <c r="AR173" s="341"/>
      <c r="AS173" s="341"/>
      <c r="AT173" s="341"/>
      <c r="AU173" s="74"/>
      <c r="AV173" s="341"/>
      <c r="AW173" s="341"/>
      <c r="AX173" s="341"/>
      <c r="AY173" s="74"/>
      <c r="AZ173" s="341"/>
      <c r="BA173" s="341"/>
      <c r="BB173" s="341"/>
      <c r="BC173" s="74"/>
      <c r="BD173" s="341"/>
      <c r="BE173" s="341"/>
      <c r="BF173" s="341"/>
      <c r="BG173" s="74"/>
      <c r="BH173" s="74"/>
      <c r="BI173" s="341"/>
      <c r="BJ173" s="341"/>
      <c r="BK173" s="74"/>
      <c r="BL173" s="74"/>
      <c r="BM173" s="341"/>
      <c r="BN173" s="341"/>
      <c r="BO173" s="74"/>
      <c r="BP173" s="74"/>
      <c r="BQ173" s="341"/>
      <c r="BR173" s="341"/>
      <c r="BS173" s="74"/>
      <c r="BT173" s="74"/>
      <c r="BU173" s="341"/>
      <c r="BV173" s="341"/>
      <c r="BW173" s="74"/>
      <c r="BX173" s="341"/>
      <c r="BY173" s="341"/>
      <c r="BZ173" s="341"/>
      <c r="CA173" s="74"/>
      <c r="CB173" s="74"/>
      <c r="CC173" s="341"/>
      <c r="CD173" s="341"/>
      <c r="CE173" s="74"/>
      <c r="CF173" s="341"/>
      <c r="CG173" s="341"/>
      <c r="CH173" s="341"/>
      <c r="CI173" s="74"/>
      <c r="CJ173" s="341"/>
      <c r="CK173" s="341"/>
      <c r="CL173" s="341"/>
      <c r="CM173" s="74"/>
      <c r="CN173" s="341"/>
      <c r="CO173" s="341"/>
      <c r="CP173" s="341"/>
      <c r="CQ173" s="74"/>
      <c r="CR173" s="74"/>
      <c r="CS173" s="341"/>
      <c r="CT173" s="341"/>
      <c r="CU173" s="74"/>
      <c r="CV173" s="74"/>
      <c r="CW173" s="341"/>
      <c r="CX173" s="341"/>
      <c r="CY173" s="74"/>
      <c r="CZ173" s="341"/>
      <c r="DA173" s="341"/>
      <c r="DB173" s="341"/>
      <c r="DC173" s="74"/>
      <c r="DD173" s="341"/>
      <c r="DE173" s="341"/>
      <c r="DF173" s="341"/>
      <c r="DG173" s="74"/>
      <c r="DH173" s="341"/>
      <c r="DI173" s="341"/>
      <c r="DJ173" s="341"/>
      <c r="DK173" s="74"/>
      <c r="DL173" s="341"/>
      <c r="DM173" s="341"/>
      <c r="DN173" s="341"/>
      <c r="DO173" s="74"/>
      <c r="DP173" s="341"/>
      <c r="DQ173" s="341"/>
      <c r="DR173" s="341"/>
      <c r="DS173" s="74"/>
      <c r="DT173" s="341"/>
      <c r="DU173" s="341"/>
      <c r="DV173" s="341"/>
      <c r="DW173" s="74"/>
      <c r="DX173" s="341"/>
      <c r="DY173" s="341"/>
      <c r="DZ173" s="341"/>
      <c r="EA173" s="74"/>
      <c r="EB173" s="341"/>
      <c r="EC173" s="341"/>
      <c r="ED173" s="341"/>
      <c r="EE173" s="74"/>
      <c r="EF173" s="341"/>
      <c r="EG173" s="341"/>
      <c r="EH173" s="341"/>
      <c r="EI173" s="74"/>
      <c r="EJ173" s="341"/>
      <c r="EK173" s="341"/>
      <c r="EL173" s="341"/>
      <c r="EM173" s="74"/>
      <c r="EN173" s="341"/>
      <c r="EO173" s="341"/>
      <c r="EP173" s="341"/>
      <c r="EQ173" s="74"/>
      <c r="ER173" s="341"/>
      <c r="ES173" s="341"/>
      <c r="ET173" s="341"/>
      <c r="EU173" s="74"/>
      <c r="EV173" s="341"/>
      <c r="EW173" s="341"/>
      <c r="EX173" s="341"/>
      <c r="EY173" s="74"/>
      <c r="EZ173" s="73"/>
      <c r="FA173" s="73"/>
      <c r="FB173" s="73"/>
      <c r="FC173" s="74"/>
      <c r="FD173" s="73"/>
      <c r="FE173" s="73"/>
      <c r="FF173" s="73"/>
      <c r="FG173" s="74"/>
      <c r="FH173" s="73"/>
      <c r="FI173" s="73"/>
      <c r="FJ173" s="73"/>
      <c r="FK173" s="74"/>
      <c r="FL173" s="73"/>
      <c r="FM173" s="73"/>
      <c r="FN173" s="73"/>
      <c r="FO173" s="74"/>
      <c r="FP173" s="73"/>
      <c r="FQ173" s="73"/>
      <c r="FR173" s="73"/>
      <c r="FS173" s="74"/>
      <c r="FT173" s="73"/>
      <c r="FU173" s="73"/>
      <c r="FV173" s="73"/>
      <c r="FW173" s="74"/>
      <c r="FX173" s="73"/>
      <c r="FY173" s="73"/>
      <c r="FZ173" s="73"/>
      <c r="GA173" s="74"/>
      <c r="GB173" s="73"/>
      <c r="GC173" s="73"/>
      <c r="GD173" s="73"/>
      <c r="GE173" s="74"/>
      <c r="GF173" s="73"/>
      <c r="GG173" s="73"/>
      <c r="GH173" s="73"/>
      <c r="GI173" s="74"/>
      <c r="GJ173" s="73"/>
      <c r="GK173" s="73"/>
      <c r="GL173" s="73"/>
      <c r="GM173" s="74"/>
      <c r="GN173" s="73"/>
      <c r="GO173" s="73"/>
      <c r="GP173" s="73"/>
      <c r="GQ173" s="74"/>
      <c r="GR173" s="73"/>
      <c r="GS173" s="73"/>
      <c r="GT173" s="73"/>
      <c r="GU173" s="74"/>
      <c r="GV173" s="73"/>
      <c r="GW173" s="73"/>
      <c r="GX173" s="73"/>
      <c r="GY173" s="74"/>
      <c r="GZ173" s="73"/>
      <c r="HA173" s="73"/>
      <c r="HB173" s="73"/>
      <c r="HC173" s="74"/>
      <c r="HD173" s="73"/>
      <c r="HE173" s="73"/>
      <c r="HF173" s="73"/>
      <c r="HG173" s="74"/>
      <c r="HH173" s="73"/>
      <c r="HI173" s="73"/>
      <c r="HJ173" s="73"/>
      <c r="HK173" s="74"/>
      <c r="HL173" s="341"/>
      <c r="HM173" s="341"/>
      <c r="HN173" s="341"/>
      <c r="HO173" s="74"/>
      <c r="HP173" s="341"/>
      <c r="HQ173" s="341"/>
      <c r="HR173" s="341"/>
      <c r="HS173" s="74"/>
      <c r="HT173" s="73"/>
      <c r="HU173" s="73"/>
      <c r="HV173" s="73"/>
      <c r="HW173" s="74"/>
      <c r="HX173" s="73"/>
      <c r="HY173" s="73">
        <v>244.7</v>
      </c>
      <c r="HZ173" s="73">
        <v>0</v>
      </c>
      <c r="IA173" s="77"/>
      <c r="IB173" s="73"/>
      <c r="IC173" s="73"/>
      <c r="ID173" s="73"/>
      <c r="IE173" s="77"/>
      <c r="IF173" s="73"/>
      <c r="IG173" s="73"/>
      <c r="IH173" s="73"/>
      <c r="II173" s="77"/>
      <c r="IJ173" s="73"/>
      <c r="IK173" s="73"/>
      <c r="IL173" s="73"/>
      <c r="IM173" s="77"/>
      <c r="IN173" s="73"/>
      <c r="IO173" s="73"/>
      <c r="IP173" s="73"/>
      <c r="IQ173" s="77"/>
      <c r="IR173" s="73"/>
      <c r="IS173" s="73"/>
      <c r="IT173" s="73"/>
      <c r="IU173" s="77"/>
      <c r="IV173" s="73"/>
      <c r="IW173" s="73"/>
      <c r="IX173" s="73"/>
      <c r="IY173" s="77"/>
      <c r="IZ173" s="73"/>
      <c r="JA173" s="73"/>
      <c r="JB173" s="73"/>
      <c r="JC173" s="77"/>
      <c r="JD173" s="73"/>
      <c r="JE173" s="73"/>
      <c r="JF173" s="73"/>
      <c r="JG173" s="77"/>
      <c r="JH173" s="73"/>
      <c r="JI173" s="73"/>
      <c r="JJ173" s="73"/>
      <c r="JK173" s="77"/>
      <c r="JL173" s="73"/>
      <c r="JM173" s="73"/>
      <c r="JN173" s="73"/>
      <c r="JO173" s="77"/>
      <c r="JP173" s="73"/>
      <c r="JQ173" s="73"/>
      <c r="JR173" s="73"/>
      <c r="JS173" s="77"/>
    </row>
    <row r="174" spans="1:279" ht="15.75" x14ac:dyDescent="0.25">
      <c r="A174" s="115" t="s">
        <v>214</v>
      </c>
      <c r="B174" s="77">
        <f t="shared" si="405"/>
        <v>5000</v>
      </c>
      <c r="C174" s="77">
        <f t="shared" si="406"/>
        <v>15000</v>
      </c>
      <c r="D174" s="77">
        <f t="shared" si="407"/>
        <v>15000</v>
      </c>
      <c r="E174" s="77">
        <f t="shared" si="408"/>
        <v>0</v>
      </c>
      <c r="F174" s="77">
        <f t="shared" si="409"/>
        <v>0</v>
      </c>
      <c r="G174" s="73">
        <f t="shared" si="404"/>
        <v>0</v>
      </c>
      <c r="H174" s="77"/>
      <c r="I174" s="77"/>
      <c r="J174" s="77"/>
      <c r="K174" s="77"/>
      <c r="L174" s="89"/>
      <c r="M174" s="89"/>
      <c r="N174" s="89"/>
      <c r="O174" s="89"/>
      <c r="P174" s="89"/>
      <c r="Q174" s="89"/>
      <c r="R174" s="89"/>
      <c r="S174" s="74"/>
      <c r="T174" s="86"/>
      <c r="U174" s="86"/>
      <c r="V174" s="86"/>
      <c r="W174" s="74"/>
      <c r="X174" s="86"/>
      <c r="Y174" s="86"/>
      <c r="Z174" s="86"/>
      <c r="AA174" s="74"/>
      <c r="AB174" s="86"/>
      <c r="AC174" s="86"/>
      <c r="AD174" s="86"/>
      <c r="AE174" s="74"/>
      <c r="AF174" s="86"/>
      <c r="AG174" s="86"/>
      <c r="AH174" s="86"/>
      <c r="AI174" s="74"/>
      <c r="AJ174" s="86"/>
      <c r="AK174" s="86"/>
      <c r="AL174" s="86"/>
      <c r="AM174" s="74"/>
      <c r="AN174" s="89"/>
      <c r="AO174" s="89"/>
      <c r="AP174" s="89"/>
      <c r="AQ174" s="89"/>
      <c r="AR174" s="86"/>
      <c r="AS174" s="86"/>
      <c r="AT174" s="86"/>
      <c r="AU174" s="74"/>
      <c r="AV174" s="86"/>
      <c r="AW174" s="86"/>
      <c r="AX174" s="86"/>
      <c r="AY174" s="74"/>
      <c r="AZ174" s="86"/>
      <c r="BA174" s="86"/>
      <c r="BB174" s="86"/>
      <c r="BC174" s="74"/>
      <c r="BD174" s="86"/>
      <c r="BE174" s="86"/>
      <c r="BF174" s="86"/>
      <c r="BG174" s="74"/>
      <c r="BH174" s="74"/>
      <c r="BI174" s="86"/>
      <c r="BJ174" s="86"/>
      <c r="BK174" s="74"/>
      <c r="BL174" s="74"/>
      <c r="BM174" s="86"/>
      <c r="BN174" s="86"/>
      <c r="BO174" s="74"/>
      <c r="BP174" s="74"/>
      <c r="BQ174" s="341"/>
      <c r="BR174" s="86"/>
      <c r="BS174" s="74"/>
      <c r="BT174" s="74"/>
      <c r="BU174" s="341"/>
      <c r="BV174" s="86">
        <v>0</v>
      </c>
      <c r="BW174" s="74"/>
      <c r="BX174" s="341"/>
      <c r="BY174" s="341"/>
      <c r="BZ174" s="341"/>
      <c r="CA174" s="74"/>
      <c r="CB174" s="74"/>
      <c r="CC174" s="341"/>
      <c r="CD174" s="341"/>
      <c r="CE174" s="74"/>
      <c r="CF174" s="341"/>
      <c r="CG174" s="341"/>
      <c r="CH174" s="341"/>
      <c r="CI174" s="74"/>
      <c r="CJ174" s="341"/>
      <c r="CK174" s="341"/>
      <c r="CL174" s="341"/>
      <c r="CM174" s="74"/>
      <c r="CN174" s="341"/>
      <c r="CO174" s="341"/>
      <c r="CP174" s="341"/>
      <c r="CQ174" s="74"/>
      <c r="CR174" s="74"/>
      <c r="CS174" s="86"/>
      <c r="CT174" s="86"/>
      <c r="CU174" s="74"/>
      <c r="CV174" s="74"/>
      <c r="CW174" s="86"/>
      <c r="CX174" s="86"/>
      <c r="CY174" s="74"/>
      <c r="CZ174" s="341"/>
      <c r="DA174" s="341"/>
      <c r="DB174" s="341"/>
      <c r="DC174" s="74"/>
      <c r="DD174" s="341"/>
      <c r="DE174" s="341"/>
      <c r="DF174" s="341"/>
      <c r="DG174" s="74"/>
      <c r="DH174" s="341">
        <v>5000</v>
      </c>
      <c r="DI174" s="341">
        <v>5000</v>
      </c>
      <c r="DJ174" s="341">
        <v>0</v>
      </c>
      <c r="DK174" s="74">
        <f t="shared" si="418"/>
        <v>0</v>
      </c>
      <c r="DL174" s="341"/>
      <c r="DM174" s="341"/>
      <c r="DN174" s="341"/>
      <c r="DO174" s="74"/>
      <c r="DP174" s="341"/>
      <c r="DQ174" s="341"/>
      <c r="DR174" s="341"/>
      <c r="DS174" s="74"/>
      <c r="DT174" s="341"/>
      <c r="DU174" s="341"/>
      <c r="DV174" s="341"/>
      <c r="DW174" s="74"/>
      <c r="DX174" s="341"/>
      <c r="DY174" s="341"/>
      <c r="DZ174" s="341"/>
      <c r="EA174" s="74"/>
      <c r="EB174" s="341"/>
      <c r="EC174" s="341"/>
      <c r="ED174" s="341"/>
      <c r="EE174" s="74"/>
      <c r="EF174" s="341"/>
      <c r="EG174" s="341"/>
      <c r="EH174" s="341"/>
      <c r="EI174" s="74"/>
      <c r="EJ174" s="341"/>
      <c r="EK174" s="341"/>
      <c r="EL174" s="341"/>
      <c r="EM174" s="74"/>
      <c r="EN174" s="341"/>
      <c r="EO174" s="341"/>
      <c r="EP174" s="341"/>
      <c r="EQ174" s="74"/>
      <c r="ER174" s="341"/>
      <c r="ES174" s="341"/>
      <c r="ET174" s="341"/>
      <c r="EU174" s="74"/>
      <c r="EV174" s="341"/>
      <c r="EW174" s="341"/>
      <c r="EX174" s="341"/>
      <c r="EY174" s="74"/>
      <c r="EZ174" s="89"/>
      <c r="FA174" s="89"/>
      <c r="FB174" s="89"/>
      <c r="FC174" s="89"/>
      <c r="FD174" s="89"/>
      <c r="FE174" s="89"/>
      <c r="FF174" s="89"/>
      <c r="FG174" s="89"/>
      <c r="FH174" s="89"/>
      <c r="FI174" s="89"/>
      <c r="FJ174" s="89"/>
      <c r="FK174" s="89"/>
      <c r="FL174" s="89"/>
      <c r="FM174" s="89"/>
      <c r="FN174" s="89"/>
      <c r="FO174" s="89"/>
      <c r="FP174" s="89"/>
      <c r="FQ174" s="89"/>
      <c r="FR174" s="89"/>
      <c r="FS174" s="89"/>
      <c r="FT174" s="89"/>
      <c r="FU174" s="89"/>
      <c r="FV174" s="89"/>
      <c r="FW174" s="89"/>
      <c r="FX174" s="89"/>
      <c r="FY174" s="89"/>
      <c r="FZ174" s="89"/>
      <c r="GA174" s="89"/>
      <c r="GB174" s="89"/>
      <c r="GC174" s="89"/>
      <c r="GD174" s="89"/>
      <c r="GE174" s="89"/>
      <c r="GF174" s="89"/>
      <c r="GG174" s="89"/>
      <c r="GH174" s="89"/>
      <c r="GI174" s="89"/>
      <c r="GJ174" s="89"/>
      <c r="GK174" s="89"/>
      <c r="GL174" s="89"/>
      <c r="GM174" s="89"/>
      <c r="GN174" s="89"/>
      <c r="GO174" s="89"/>
      <c r="GP174" s="89"/>
      <c r="GQ174" s="89"/>
      <c r="GR174" s="89"/>
      <c r="GS174" s="89"/>
      <c r="GT174" s="89"/>
      <c r="GU174" s="89"/>
      <c r="GV174" s="89"/>
      <c r="GW174" s="73">
        <v>10000</v>
      </c>
      <c r="GX174" s="89"/>
      <c r="GY174" s="89"/>
      <c r="GZ174" s="89"/>
      <c r="HA174" s="89"/>
      <c r="HB174" s="89"/>
      <c r="HC174" s="89"/>
      <c r="HD174" s="89"/>
      <c r="HE174" s="89"/>
      <c r="HF174" s="89"/>
      <c r="HG174" s="89"/>
      <c r="HH174" s="89"/>
      <c r="HI174" s="89"/>
      <c r="HJ174" s="89"/>
      <c r="HK174" s="89"/>
      <c r="HL174" s="86"/>
      <c r="HM174" s="86"/>
      <c r="HN174" s="86"/>
      <c r="HO174" s="74"/>
      <c r="HP174" s="341"/>
      <c r="HQ174" s="341"/>
      <c r="HR174" s="341"/>
      <c r="HS174" s="74"/>
      <c r="HT174" s="89"/>
      <c r="HU174" s="89"/>
      <c r="HV174" s="89"/>
      <c r="HW174" s="89"/>
      <c r="HX174" s="86"/>
      <c r="HY174" s="86"/>
      <c r="HZ174" s="73"/>
      <c r="IA174" s="77"/>
      <c r="IB174" s="89"/>
      <c r="IC174" s="89"/>
      <c r="ID174" s="73"/>
      <c r="IE174" s="77"/>
      <c r="IF174" s="89"/>
      <c r="IG174" s="89"/>
      <c r="IH174" s="73"/>
      <c r="II174" s="77"/>
      <c r="IJ174" s="89"/>
      <c r="IK174" s="89"/>
      <c r="IL174" s="73"/>
      <c r="IM174" s="77"/>
      <c r="IN174" s="89"/>
      <c r="IO174" s="89"/>
      <c r="IP174" s="73"/>
      <c r="IQ174" s="77"/>
      <c r="IR174" s="89"/>
      <c r="IS174" s="89"/>
      <c r="IT174" s="73"/>
      <c r="IU174" s="77"/>
      <c r="IV174" s="89"/>
      <c r="IW174" s="89"/>
      <c r="IX174" s="73"/>
      <c r="IY174" s="77"/>
      <c r="IZ174" s="89"/>
      <c r="JA174" s="89"/>
      <c r="JB174" s="73"/>
      <c r="JC174" s="77"/>
      <c r="JD174" s="89"/>
      <c r="JE174" s="89"/>
      <c r="JF174" s="73"/>
      <c r="JG174" s="77"/>
      <c r="JH174" s="89"/>
      <c r="JI174" s="89"/>
      <c r="JJ174" s="73"/>
      <c r="JK174" s="77"/>
      <c r="JL174" s="89"/>
      <c r="JM174" s="89"/>
      <c r="JN174" s="73"/>
      <c r="JO174" s="77"/>
      <c r="JP174" s="89"/>
      <c r="JQ174" s="89"/>
      <c r="JR174" s="73"/>
      <c r="JS174" s="77"/>
    </row>
    <row r="175" spans="1:279" ht="15.75" x14ac:dyDescent="0.25">
      <c r="A175" s="115" t="s">
        <v>396</v>
      </c>
      <c r="B175" s="77">
        <f t="shared" si="405"/>
        <v>0</v>
      </c>
      <c r="C175" s="77">
        <f t="shared" si="406"/>
        <v>271.3</v>
      </c>
      <c r="D175" s="77">
        <f t="shared" si="407"/>
        <v>271.3</v>
      </c>
      <c r="E175" s="77">
        <f t="shared" si="408"/>
        <v>0</v>
      </c>
      <c r="F175" s="77">
        <f t="shared" si="409"/>
        <v>52.658519999999996</v>
      </c>
      <c r="G175" s="73">
        <f t="shared" si="404"/>
        <v>19.409701437523037</v>
      </c>
      <c r="H175" s="77"/>
      <c r="I175" s="77"/>
      <c r="J175" s="77"/>
      <c r="K175" s="77"/>
      <c r="L175" s="89"/>
      <c r="M175" s="89"/>
      <c r="N175" s="89"/>
      <c r="O175" s="89"/>
      <c r="P175" s="89"/>
      <c r="Q175" s="89"/>
      <c r="R175" s="89"/>
      <c r="S175" s="74"/>
      <c r="T175" s="86"/>
      <c r="U175" s="86"/>
      <c r="V175" s="86"/>
      <c r="W175" s="74"/>
      <c r="X175" s="86"/>
      <c r="Y175" s="86"/>
      <c r="Z175" s="86"/>
      <c r="AA175" s="74"/>
      <c r="AB175" s="86"/>
      <c r="AC175" s="86"/>
      <c r="AD175" s="86"/>
      <c r="AE175" s="74"/>
      <c r="AF175" s="86"/>
      <c r="AG175" s="86"/>
      <c r="AH175" s="86"/>
      <c r="AI175" s="74"/>
      <c r="AJ175" s="86"/>
      <c r="AK175" s="86"/>
      <c r="AL175" s="86"/>
      <c r="AM175" s="74"/>
      <c r="AN175" s="89"/>
      <c r="AO175" s="89"/>
      <c r="AP175" s="89"/>
      <c r="AQ175" s="89"/>
      <c r="AR175" s="86"/>
      <c r="AS175" s="86"/>
      <c r="AT175" s="86"/>
      <c r="AU175" s="74"/>
      <c r="AV175" s="86"/>
      <c r="AW175" s="86"/>
      <c r="AX175" s="86"/>
      <c r="AY175" s="74"/>
      <c r="AZ175" s="86"/>
      <c r="BA175" s="86"/>
      <c r="BB175" s="86"/>
      <c r="BC175" s="74"/>
      <c r="BD175" s="86"/>
      <c r="BE175" s="86"/>
      <c r="BF175" s="86"/>
      <c r="BG175" s="74"/>
      <c r="BH175" s="74"/>
      <c r="BI175" s="86"/>
      <c r="BJ175" s="86"/>
      <c r="BK175" s="74"/>
      <c r="BL175" s="74"/>
      <c r="BM175" s="86"/>
      <c r="BN175" s="86"/>
      <c r="BO175" s="74"/>
      <c r="BP175" s="74"/>
      <c r="BQ175" s="341"/>
      <c r="BR175" s="86"/>
      <c r="BS175" s="74"/>
      <c r="BT175" s="74"/>
      <c r="BU175" s="341"/>
      <c r="BV175" s="86"/>
      <c r="BW175" s="74"/>
      <c r="BX175" s="341"/>
      <c r="BY175" s="341"/>
      <c r="BZ175" s="341"/>
      <c r="CA175" s="74"/>
      <c r="CB175" s="74"/>
      <c r="CC175" s="341"/>
      <c r="CD175" s="341"/>
      <c r="CE175" s="74"/>
      <c r="CF175" s="341"/>
      <c r="CG175" s="341"/>
      <c r="CH175" s="341"/>
      <c r="CI175" s="74"/>
      <c r="CJ175" s="341"/>
      <c r="CK175" s="341"/>
      <c r="CL175" s="341"/>
      <c r="CM175" s="74"/>
      <c r="CN175" s="341"/>
      <c r="CO175" s="341"/>
      <c r="CP175" s="341"/>
      <c r="CQ175" s="74"/>
      <c r="CR175" s="74"/>
      <c r="CS175" s="86"/>
      <c r="CT175" s="86"/>
      <c r="CU175" s="74"/>
      <c r="CV175" s="74"/>
      <c r="CW175" s="86"/>
      <c r="CX175" s="86"/>
      <c r="CY175" s="74"/>
      <c r="CZ175" s="341"/>
      <c r="DA175" s="341"/>
      <c r="DB175" s="341"/>
      <c r="DC175" s="74"/>
      <c r="DD175" s="341"/>
      <c r="DE175" s="341"/>
      <c r="DF175" s="341"/>
      <c r="DG175" s="74"/>
      <c r="DH175" s="341"/>
      <c r="DI175" s="341"/>
      <c r="DJ175" s="341"/>
      <c r="DK175" s="74"/>
      <c r="DL175" s="341"/>
      <c r="DM175" s="341"/>
      <c r="DN175" s="341"/>
      <c r="DO175" s="74"/>
      <c r="DP175" s="341"/>
      <c r="DQ175" s="341"/>
      <c r="DR175" s="341"/>
      <c r="DS175" s="74"/>
      <c r="DT175" s="341"/>
      <c r="DU175" s="341"/>
      <c r="DV175" s="341"/>
      <c r="DW175" s="74"/>
      <c r="DX175" s="341"/>
      <c r="DY175" s="341"/>
      <c r="DZ175" s="341"/>
      <c r="EA175" s="74"/>
      <c r="EB175" s="341"/>
      <c r="EC175" s="341"/>
      <c r="ED175" s="341"/>
      <c r="EE175" s="74"/>
      <c r="EF175" s="341"/>
      <c r="EG175" s="341"/>
      <c r="EH175" s="341"/>
      <c r="EI175" s="74"/>
      <c r="EJ175" s="341"/>
      <c r="EK175" s="341"/>
      <c r="EL175" s="341"/>
      <c r="EM175" s="74"/>
      <c r="EN175" s="341"/>
      <c r="EO175" s="341"/>
      <c r="EP175" s="341"/>
      <c r="EQ175" s="74"/>
      <c r="ER175" s="341"/>
      <c r="ES175" s="341"/>
      <c r="ET175" s="341"/>
      <c r="EU175" s="74"/>
      <c r="EV175" s="341"/>
      <c r="EW175" s="341"/>
      <c r="EX175" s="341"/>
      <c r="EY175" s="74"/>
      <c r="EZ175" s="89"/>
      <c r="FA175" s="89"/>
      <c r="FB175" s="89"/>
      <c r="FC175" s="89"/>
      <c r="FD175" s="89"/>
      <c r="FE175" s="89"/>
      <c r="FF175" s="89"/>
      <c r="FG175" s="89"/>
      <c r="FH175" s="89"/>
      <c r="FI175" s="89"/>
      <c r="FJ175" s="89"/>
      <c r="FK175" s="89"/>
      <c r="FL175" s="89"/>
      <c r="FM175" s="89"/>
      <c r="FN175" s="89"/>
      <c r="FO175" s="89"/>
      <c r="FP175" s="89"/>
      <c r="FQ175" s="89"/>
      <c r="FR175" s="89"/>
      <c r="FS175" s="89"/>
      <c r="FT175" s="89"/>
      <c r="FU175" s="89"/>
      <c r="FV175" s="89"/>
      <c r="FW175" s="89"/>
      <c r="FX175" s="89"/>
      <c r="FY175" s="89"/>
      <c r="FZ175" s="89"/>
      <c r="GA175" s="89"/>
      <c r="GB175" s="89"/>
      <c r="GC175" s="89"/>
      <c r="GD175" s="89"/>
      <c r="GE175" s="89"/>
      <c r="GF175" s="89"/>
      <c r="GG175" s="89"/>
      <c r="GH175" s="89"/>
      <c r="GI175" s="89"/>
      <c r="GJ175" s="89"/>
      <c r="GK175" s="89"/>
      <c r="GL175" s="89"/>
      <c r="GM175" s="89"/>
      <c r="GN175" s="89"/>
      <c r="GO175" s="89"/>
      <c r="GP175" s="89"/>
      <c r="GQ175" s="89"/>
      <c r="GR175" s="89"/>
      <c r="GS175" s="89"/>
      <c r="GT175" s="89"/>
      <c r="GU175" s="89"/>
      <c r="GV175" s="89"/>
      <c r="GW175" s="89"/>
      <c r="GX175" s="89"/>
      <c r="GY175" s="89"/>
      <c r="GZ175" s="89"/>
      <c r="HA175" s="89"/>
      <c r="HB175" s="89"/>
      <c r="HC175" s="89"/>
      <c r="HD175" s="89"/>
      <c r="HE175" s="89"/>
      <c r="HF175" s="89"/>
      <c r="HG175" s="89"/>
      <c r="HH175" s="89"/>
      <c r="HI175" s="89"/>
      <c r="HJ175" s="89"/>
      <c r="HK175" s="89"/>
      <c r="HL175" s="86"/>
      <c r="HM175" s="86"/>
      <c r="HN175" s="86"/>
      <c r="HO175" s="74"/>
      <c r="HP175" s="341"/>
      <c r="HQ175" s="341"/>
      <c r="HR175" s="341"/>
      <c r="HS175" s="74"/>
      <c r="HT175" s="89"/>
      <c r="HU175" s="89"/>
      <c r="HV175" s="89"/>
      <c r="HW175" s="89"/>
      <c r="HX175" s="86"/>
      <c r="HY175" s="86">
        <v>271.3</v>
      </c>
      <c r="HZ175" s="73">
        <v>52.658519999999996</v>
      </c>
      <c r="IA175" s="77">
        <f t="shared" si="308"/>
        <v>19.409701437523037</v>
      </c>
      <c r="IB175" s="89"/>
      <c r="IC175" s="89"/>
      <c r="ID175" s="73"/>
      <c r="IE175" s="77"/>
      <c r="IF175" s="89"/>
      <c r="IG175" s="89"/>
      <c r="IH175" s="73"/>
      <c r="II175" s="77"/>
      <c r="IJ175" s="89"/>
      <c r="IK175" s="89"/>
      <c r="IL175" s="73"/>
      <c r="IM175" s="77"/>
      <c r="IN175" s="89"/>
      <c r="IO175" s="89"/>
      <c r="IP175" s="73"/>
      <c r="IQ175" s="77"/>
      <c r="IR175" s="89"/>
      <c r="IS175" s="89"/>
      <c r="IT175" s="73"/>
      <c r="IU175" s="77"/>
      <c r="IV175" s="89"/>
      <c r="IW175" s="89"/>
      <c r="IX175" s="73"/>
      <c r="IY175" s="77"/>
      <c r="IZ175" s="89"/>
      <c r="JA175" s="89"/>
      <c r="JB175" s="73"/>
      <c r="JC175" s="77"/>
      <c r="JD175" s="89"/>
      <c r="JE175" s="89"/>
      <c r="JF175" s="73"/>
      <c r="JG175" s="77"/>
      <c r="JH175" s="89"/>
      <c r="JI175" s="89"/>
      <c r="JJ175" s="73"/>
      <c r="JK175" s="77"/>
      <c r="JL175" s="89"/>
      <c r="JM175" s="89"/>
      <c r="JN175" s="73"/>
      <c r="JO175" s="77"/>
      <c r="JP175" s="89"/>
      <c r="JQ175" s="89"/>
      <c r="JR175" s="73"/>
      <c r="JS175" s="77"/>
    </row>
    <row r="176" spans="1:279" ht="15.75" x14ac:dyDescent="0.25">
      <c r="A176" s="115" t="s">
        <v>141</v>
      </c>
      <c r="B176" s="77">
        <f t="shared" si="405"/>
        <v>0</v>
      </c>
      <c r="C176" s="77">
        <f t="shared" si="406"/>
        <v>96.6</v>
      </c>
      <c r="D176" s="77">
        <f t="shared" si="407"/>
        <v>96.6</v>
      </c>
      <c r="E176" s="77">
        <f t="shared" si="408"/>
        <v>0</v>
      </c>
      <c r="F176" s="77">
        <f t="shared" si="409"/>
        <v>18.749759999999998</v>
      </c>
      <c r="G176" s="73">
        <f t="shared" si="404"/>
        <v>19.409689440993787</v>
      </c>
      <c r="H176" s="77"/>
      <c r="I176" s="77"/>
      <c r="J176" s="77"/>
      <c r="K176" s="77"/>
      <c r="L176" s="89"/>
      <c r="M176" s="89"/>
      <c r="N176" s="89"/>
      <c r="O176" s="89"/>
      <c r="P176" s="89"/>
      <c r="Q176" s="89"/>
      <c r="R176" s="89"/>
      <c r="S176" s="74"/>
      <c r="T176" s="86"/>
      <c r="U176" s="86"/>
      <c r="V176" s="86"/>
      <c r="W176" s="74"/>
      <c r="X176" s="86"/>
      <c r="Y176" s="86"/>
      <c r="Z176" s="86"/>
      <c r="AA176" s="74"/>
      <c r="AB176" s="86"/>
      <c r="AC176" s="86"/>
      <c r="AD176" s="86"/>
      <c r="AE176" s="74"/>
      <c r="AF176" s="86"/>
      <c r="AG176" s="86"/>
      <c r="AH176" s="86"/>
      <c r="AI176" s="74"/>
      <c r="AJ176" s="86"/>
      <c r="AK176" s="86"/>
      <c r="AL176" s="86"/>
      <c r="AM176" s="74"/>
      <c r="AN176" s="89"/>
      <c r="AO176" s="89"/>
      <c r="AP176" s="89"/>
      <c r="AQ176" s="89"/>
      <c r="AR176" s="86"/>
      <c r="AS176" s="86"/>
      <c r="AT176" s="86"/>
      <c r="AU176" s="74"/>
      <c r="AV176" s="86"/>
      <c r="AW176" s="86"/>
      <c r="AX176" s="86"/>
      <c r="AY176" s="74"/>
      <c r="AZ176" s="86"/>
      <c r="BA176" s="86"/>
      <c r="BB176" s="86"/>
      <c r="BC176" s="74"/>
      <c r="BD176" s="86"/>
      <c r="BE176" s="86"/>
      <c r="BF176" s="86"/>
      <c r="BG176" s="74"/>
      <c r="BH176" s="74"/>
      <c r="BI176" s="86"/>
      <c r="BJ176" s="86"/>
      <c r="BK176" s="74"/>
      <c r="BL176" s="74"/>
      <c r="BM176" s="86"/>
      <c r="BN176" s="86"/>
      <c r="BO176" s="74"/>
      <c r="BP176" s="74"/>
      <c r="BQ176" s="341"/>
      <c r="BR176" s="86"/>
      <c r="BS176" s="74"/>
      <c r="BT176" s="74"/>
      <c r="BU176" s="341"/>
      <c r="BV176" s="86"/>
      <c r="BW176" s="74"/>
      <c r="BX176" s="341"/>
      <c r="BY176" s="341"/>
      <c r="BZ176" s="341"/>
      <c r="CA176" s="74"/>
      <c r="CB176" s="74"/>
      <c r="CC176" s="341"/>
      <c r="CD176" s="341"/>
      <c r="CE176" s="74"/>
      <c r="CF176" s="341"/>
      <c r="CG176" s="341"/>
      <c r="CH176" s="341"/>
      <c r="CI176" s="74"/>
      <c r="CJ176" s="341"/>
      <c r="CK176" s="341"/>
      <c r="CL176" s="341"/>
      <c r="CM176" s="74"/>
      <c r="CN176" s="341"/>
      <c r="CO176" s="341"/>
      <c r="CP176" s="341"/>
      <c r="CQ176" s="74"/>
      <c r="CR176" s="74"/>
      <c r="CS176" s="86"/>
      <c r="CT176" s="86"/>
      <c r="CU176" s="74"/>
      <c r="CV176" s="74"/>
      <c r="CW176" s="86"/>
      <c r="CX176" s="86"/>
      <c r="CY176" s="74"/>
      <c r="CZ176" s="341"/>
      <c r="DA176" s="341"/>
      <c r="DB176" s="341"/>
      <c r="DC176" s="74"/>
      <c r="DD176" s="341"/>
      <c r="DE176" s="341"/>
      <c r="DF176" s="341"/>
      <c r="DG176" s="74"/>
      <c r="DH176" s="341"/>
      <c r="DI176" s="341"/>
      <c r="DJ176" s="341"/>
      <c r="DK176" s="74"/>
      <c r="DL176" s="341"/>
      <c r="DM176" s="341"/>
      <c r="DN176" s="341"/>
      <c r="DO176" s="74"/>
      <c r="DP176" s="341"/>
      <c r="DQ176" s="341"/>
      <c r="DR176" s="341"/>
      <c r="DS176" s="74"/>
      <c r="DT176" s="341"/>
      <c r="DU176" s="341"/>
      <c r="DV176" s="341"/>
      <c r="DW176" s="74"/>
      <c r="DX176" s="341"/>
      <c r="DY176" s="341"/>
      <c r="DZ176" s="341"/>
      <c r="EA176" s="74"/>
      <c r="EB176" s="341"/>
      <c r="EC176" s="341"/>
      <c r="ED176" s="341"/>
      <c r="EE176" s="74"/>
      <c r="EF176" s="341"/>
      <c r="EG176" s="341"/>
      <c r="EH176" s="341"/>
      <c r="EI176" s="74"/>
      <c r="EJ176" s="341"/>
      <c r="EK176" s="341"/>
      <c r="EL176" s="341"/>
      <c r="EM176" s="74"/>
      <c r="EN176" s="341"/>
      <c r="EO176" s="341"/>
      <c r="EP176" s="341"/>
      <c r="EQ176" s="74"/>
      <c r="ER176" s="341"/>
      <c r="ES176" s="341"/>
      <c r="ET176" s="341"/>
      <c r="EU176" s="74"/>
      <c r="EV176" s="341"/>
      <c r="EW176" s="341"/>
      <c r="EX176" s="341"/>
      <c r="EY176" s="74"/>
      <c r="EZ176" s="89"/>
      <c r="FA176" s="89"/>
      <c r="FB176" s="89"/>
      <c r="FC176" s="89"/>
      <c r="FD176" s="89"/>
      <c r="FE176" s="89"/>
      <c r="FF176" s="89"/>
      <c r="FG176" s="89"/>
      <c r="FH176" s="89"/>
      <c r="FI176" s="89"/>
      <c r="FJ176" s="89"/>
      <c r="FK176" s="89"/>
      <c r="FL176" s="89"/>
      <c r="FM176" s="89"/>
      <c r="FN176" s="89"/>
      <c r="FO176" s="89"/>
      <c r="FP176" s="89"/>
      <c r="FQ176" s="89"/>
      <c r="FR176" s="89"/>
      <c r="FS176" s="89"/>
      <c r="FT176" s="89"/>
      <c r="FU176" s="89"/>
      <c r="FV176" s="89"/>
      <c r="FW176" s="89"/>
      <c r="FX176" s="89"/>
      <c r="FY176" s="89"/>
      <c r="FZ176" s="89"/>
      <c r="GA176" s="89"/>
      <c r="GB176" s="89"/>
      <c r="GC176" s="89"/>
      <c r="GD176" s="89"/>
      <c r="GE176" s="89"/>
      <c r="GF176" s="89"/>
      <c r="GG176" s="89"/>
      <c r="GH176" s="89"/>
      <c r="GI176" s="89"/>
      <c r="GJ176" s="89"/>
      <c r="GK176" s="89"/>
      <c r="GL176" s="89"/>
      <c r="GM176" s="89"/>
      <c r="GN176" s="89"/>
      <c r="GO176" s="89"/>
      <c r="GP176" s="89"/>
      <c r="GQ176" s="89"/>
      <c r="GR176" s="89"/>
      <c r="GS176" s="89"/>
      <c r="GT176" s="89"/>
      <c r="GU176" s="89"/>
      <c r="GV176" s="89"/>
      <c r="GW176" s="89"/>
      <c r="GX176" s="89"/>
      <c r="GY176" s="89"/>
      <c r="GZ176" s="89"/>
      <c r="HA176" s="89"/>
      <c r="HB176" s="89"/>
      <c r="HC176" s="89"/>
      <c r="HD176" s="89"/>
      <c r="HE176" s="89"/>
      <c r="HF176" s="89"/>
      <c r="HG176" s="89"/>
      <c r="HH176" s="89"/>
      <c r="HI176" s="89"/>
      <c r="HJ176" s="89"/>
      <c r="HK176" s="89"/>
      <c r="HL176" s="86"/>
      <c r="HM176" s="86"/>
      <c r="HN176" s="86"/>
      <c r="HO176" s="74"/>
      <c r="HP176" s="341"/>
      <c r="HQ176" s="341"/>
      <c r="HR176" s="341"/>
      <c r="HS176" s="74"/>
      <c r="HT176" s="89"/>
      <c r="HU176" s="89"/>
      <c r="HV176" s="89"/>
      <c r="HW176" s="89"/>
      <c r="HX176" s="86"/>
      <c r="HY176" s="86">
        <v>96.6</v>
      </c>
      <c r="HZ176" s="73">
        <v>18.749759999999998</v>
      </c>
      <c r="IA176" s="77"/>
      <c r="IB176" s="89"/>
      <c r="IC176" s="89"/>
      <c r="ID176" s="73"/>
      <c r="IE176" s="77"/>
      <c r="IF176" s="89"/>
      <c r="IG176" s="89"/>
      <c r="IH176" s="73"/>
      <c r="II176" s="77"/>
      <c r="IJ176" s="89"/>
      <c r="IK176" s="89"/>
      <c r="IL176" s="73"/>
      <c r="IM176" s="77"/>
      <c r="IN176" s="89"/>
      <c r="IO176" s="89"/>
      <c r="IP176" s="73"/>
      <c r="IQ176" s="77"/>
      <c r="IR176" s="89"/>
      <c r="IS176" s="89"/>
      <c r="IT176" s="73"/>
      <c r="IU176" s="77"/>
      <c r="IV176" s="89"/>
      <c r="IW176" s="89"/>
      <c r="IX176" s="73"/>
      <c r="IY176" s="77"/>
      <c r="IZ176" s="89"/>
      <c r="JA176" s="89"/>
      <c r="JB176" s="73"/>
      <c r="JC176" s="77"/>
      <c r="JD176" s="89"/>
      <c r="JE176" s="89"/>
      <c r="JF176" s="73"/>
      <c r="JG176" s="77"/>
      <c r="JH176" s="89"/>
      <c r="JI176" s="89"/>
      <c r="JJ176" s="73"/>
      <c r="JK176" s="77"/>
      <c r="JL176" s="89"/>
      <c r="JM176" s="89"/>
      <c r="JN176" s="73"/>
      <c r="JO176" s="77"/>
      <c r="JP176" s="89"/>
      <c r="JQ176" s="89"/>
      <c r="JR176" s="73"/>
      <c r="JS176" s="77"/>
    </row>
    <row r="177" spans="1:279" ht="15.75" x14ac:dyDescent="0.25">
      <c r="A177" s="115" t="s">
        <v>397</v>
      </c>
      <c r="B177" s="77">
        <f t="shared" si="405"/>
        <v>0</v>
      </c>
      <c r="C177" s="77">
        <f t="shared" si="406"/>
        <v>129.9</v>
      </c>
      <c r="D177" s="77">
        <f t="shared" si="407"/>
        <v>129.9</v>
      </c>
      <c r="E177" s="77">
        <f t="shared" si="408"/>
        <v>0</v>
      </c>
      <c r="F177" s="77">
        <f t="shared" si="409"/>
        <v>25.213189999999997</v>
      </c>
      <c r="G177" s="73">
        <f t="shared" si="404"/>
        <v>19.409692070823709</v>
      </c>
      <c r="H177" s="77"/>
      <c r="I177" s="77"/>
      <c r="J177" s="77"/>
      <c r="K177" s="77"/>
      <c r="L177" s="89"/>
      <c r="M177" s="89"/>
      <c r="N177" s="89"/>
      <c r="O177" s="89"/>
      <c r="P177" s="89"/>
      <c r="Q177" s="89"/>
      <c r="R177" s="89"/>
      <c r="S177" s="74"/>
      <c r="T177" s="86"/>
      <c r="U177" s="86"/>
      <c r="V177" s="86"/>
      <c r="W177" s="74"/>
      <c r="X177" s="86"/>
      <c r="Y177" s="86"/>
      <c r="Z177" s="86"/>
      <c r="AA177" s="74"/>
      <c r="AB177" s="86"/>
      <c r="AC177" s="86"/>
      <c r="AD177" s="86"/>
      <c r="AE177" s="74"/>
      <c r="AF177" s="86"/>
      <c r="AG177" s="86"/>
      <c r="AH177" s="86"/>
      <c r="AI177" s="74"/>
      <c r="AJ177" s="86"/>
      <c r="AK177" s="86"/>
      <c r="AL177" s="86"/>
      <c r="AM177" s="74"/>
      <c r="AN177" s="89"/>
      <c r="AO177" s="89"/>
      <c r="AP177" s="89"/>
      <c r="AQ177" s="89"/>
      <c r="AR177" s="86"/>
      <c r="AS177" s="86"/>
      <c r="AT177" s="86"/>
      <c r="AU177" s="74"/>
      <c r="AV177" s="86"/>
      <c r="AW177" s="86"/>
      <c r="AX177" s="86"/>
      <c r="AY177" s="74"/>
      <c r="AZ177" s="86"/>
      <c r="BA177" s="86"/>
      <c r="BB177" s="86"/>
      <c r="BC177" s="74"/>
      <c r="BD177" s="86"/>
      <c r="BE177" s="86"/>
      <c r="BF177" s="86"/>
      <c r="BG177" s="74"/>
      <c r="BH177" s="74"/>
      <c r="BI177" s="86"/>
      <c r="BJ177" s="86"/>
      <c r="BK177" s="74"/>
      <c r="BL177" s="74"/>
      <c r="BM177" s="86"/>
      <c r="BN177" s="86"/>
      <c r="BO177" s="74"/>
      <c r="BP177" s="74"/>
      <c r="BQ177" s="341"/>
      <c r="BR177" s="86"/>
      <c r="BS177" s="74"/>
      <c r="BT177" s="74"/>
      <c r="BU177" s="341"/>
      <c r="BV177" s="86"/>
      <c r="BW177" s="74"/>
      <c r="BX177" s="341"/>
      <c r="BY177" s="341"/>
      <c r="BZ177" s="341"/>
      <c r="CA177" s="74"/>
      <c r="CB177" s="74"/>
      <c r="CC177" s="341"/>
      <c r="CD177" s="341"/>
      <c r="CE177" s="74"/>
      <c r="CF177" s="341"/>
      <c r="CG177" s="341"/>
      <c r="CH177" s="341"/>
      <c r="CI177" s="74"/>
      <c r="CJ177" s="341"/>
      <c r="CK177" s="341"/>
      <c r="CL177" s="341"/>
      <c r="CM177" s="74"/>
      <c r="CN177" s="341"/>
      <c r="CO177" s="341"/>
      <c r="CP177" s="341"/>
      <c r="CQ177" s="74"/>
      <c r="CR177" s="74"/>
      <c r="CS177" s="86"/>
      <c r="CT177" s="86"/>
      <c r="CU177" s="74"/>
      <c r="CV177" s="74"/>
      <c r="CW177" s="86"/>
      <c r="CX177" s="86"/>
      <c r="CY177" s="74"/>
      <c r="CZ177" s="341"/>
      <c r="DA177" s="341"/>
      <c r="DB177" s="341"/>
      <c r="DC177" s="74"/>
      <c r="DD177" s="341"/>
      <c r="DE177" s="341"/>
      <c r="DF177" s="341"/>
      <c r="DG177" s="74"/>
      <c r="DH177" s="341"/>
      <c r="DI177" s="341"/>
      <c r="DJ177" s="341"/>
      <c r="DK177" s="74"/>
      <c r="DL177" s="341"/>
      <c r="DM177" s="341"/>
      <c r="DN177" s="341"/>
      <c r="DO177" s="74"/>
      <c r="DP177" s="341"/>
      <c r="DQ177" s="341"/>
      <c r="DR177" s="341"/>
      <c r="DS177" s="74"/>
      <c r="DT177" s="341"/>
      <c r="DU177" s="341"/>
      <c r="DV177" s="341"/>
      <c r="DW177" s="74"/>
      <c r="DX177" s="341"/>
      <c r="DY177" s="341"/>
      <c r="DZ177" s="341"/>
      <c r="EA177" s="74"/>
      <c r="EB177" s="341"/>
      <c r="EC177" s="341"/>
      <c r="ED177" s="341"/>
      <c r="EE177" s="74"/>
      <c r="EF177" s="341"/>
      <c r="EG177" s="341"/>
      <c r="EH177" s="341"/>
      <c r="EI177" s="74"/>
      <c r="EJ177" s="341"/>
      <c r="EK177" s="341"/>
      <c r="EL177" s="341"/>
      <c r="EM177" s="74"/>
      <c r="EN177" s="341"/>
      <c r="EO177" s="341"/>
      <c r="EP177" s="341"/>
      <c r="EQ177" s="74"/>
      <c r="ER177" s="341"/>
      <c r="ES177" s="341"/>
      <c r="ET177" s="341"/>
      <c r="EU177" s="74"/>
      <c r="EV177" s="341"/>
      <c r="EW177" s="341"/>
      <c r="EX177" s="341"/>
      <c r="EY177" s="74"/>
      <c r="EZ177" s="89"/>
      <c r="FA177" s="89"/>
      <c r="FB177" s="89"/>
      <c r="FC177" s="89"/>
      <c r="FD177" s="89"/>
      <c r="FE177" s="89"/>
      <c r="FF177" s="89"/>
      <c r="FG177" s="89"/>
      <c r="FH177" s="89"/>
      <c r="FI177" s="89"/>
      <c r="FJ177" s="89"/>
      <c r="FK177" s="89"/>
      <c r="FL177" s="89"/>
      <c r="FM177" s="89"/>
      <c r="FN177" s="89"/>
      <c r="FO177" s="89"/>
      <c r="FP177" s="89"/>
      <c r="FQ177" s="89"/>
      <c r="FR177" s="89"/>
      <c r="FS177" s="89"/>
      <c r="FT177" s="89"/>
      <c r="FU177" s="89"/>
      <c r="FV177" s="89"/>
      <c r="FW177" s="89"/>
      <c r="FX177" s="89"/>
      <c r="FY177" s="89"/>
      <c r="FZ177" s="89"/>
      <c r="GA177" s="89"/>
      <c r="GB177" s="89"/>
      <c r="GC177" s="89"/>
      <c r="GD177" s="89"/>
      <c r="GE177" s="89"/>
      <c r="GF177" s="89"/>
      <c r="GG177" s="89"/>
      <c r="GH177" s="89"/>
      <c r="GI177" s="89"/>
      <c r="GJ177" s="89"/>
      <c r="GK177" s="89"/>
      <c r="GL177" s="89"/>
      <c r="GM177" s="89"/>
      <c r="GN177" s="89"/>
      <c r="GO177" s="89"/>
      <c r="GP177" s="89"/>
      <c r="GQ177" s="89"/>
      <c r="GR177" s="89"/>
      <c r="GS177" s="89"/>
      <c r="GT177" s="89"/>
      <c r="GU177" s="89"/>
      <c r="GV177" s="89"/>
      <c r="GW177" s="89"/>
      <c r="GX177" s="89"/>
      <c r="GY177" s="89"/>
      <c r="GZ177" s="89"/>
      <c r="HA177" s="89"/>
      <c r="HB177" s="89"/>
      <c r="HC177" s="89"/>
      <c r="HD177" s="89"/>
      <c r="HE177" s="89"/>
      <c r="HF177" s="89"/>
      <c r="HG177" s="89"/>
      <c r="HH177" s="89"/>
      <c r="HI177" s="89"/>
      <c r="HJ177" s="89"/>
      <c r="HK177" s="89"/>
      <c r="HL177" s="86"/>
      <c r="HM177" s="86"/>
      <c r="HN177" s="86"/>
      <c r="HO177" s="74"/>
      <c r="HP177" s="341"/>
      <c r="HQ177" s="341"/>
      <c r="HR177" s="341"/>
      <c r="HS177" s="74"/>
      <c r="HT177" s="89"/>
      <c r="HU177" s="89"/>
      <c r="HV177" s="89"/>
      <c r="HW177" s="89"/>
      <c r="HX177" s="86"/>
      <c r="HY177" s="86">
        <v>129.9</v>
      </c>
      <c r="HZ177" s="73">
        <v>25.213189999999997</v>
      </c>
      <c r="IA177" s="77">
        <f t="shared" si="308"/>
        <v>19.409692070823709</v>
      </c>
      <c r="IB177" s="89"/>
      <c r="IC177" s="89"/>
      <c r="ID177" s="73"/>
      <c r="IE177" s="77"/>
      <c r="IF177" s="89"/>
      <c r="IG177" s="89"/>
      <c r="IH177" s="73"/>
      <c r="II177" s="77"/>
      <c r="IJ177" s="89"/>
      <c r="IK177" s="89"/>
      <c r="IL177" s="73"/>
      <c r="IM177" s="77"/>
      <c r="IN177" s="89"/>
      <c r="IO177" s="89"/>
      <c r="IP177" s="73"/>
      <c r="IQ177" s="77"/>
      <c r="IR177" s="89"/>
      <c r="IS177" s="89"/>
      <c r="IT177" s="73"/>
      <c r="IU177" s="77"/>
      <c r="IV177" s="89"/>
      <c r="IW177" s="89"/>
      <c r="IX177" s="73"/>
      <c r="IY177" s="77"/>
      <c r="IZ177" s="89"/>
      <c r="JA177" s="89"/>
      <c r="JB177" s="73"/>
      <c r="JC177" s="77"/>
      <c r="JD177" s="89"/>
      <c r="JE177" s="89"/>
      <c r="JF177" s="73"/>
      <c r="JG177" s="77"/>
      <c r="JH177" s="89"/>
      <c r="JI177" s="89"/>
      <c r="JJ177" s="73"/>
      <c r="JK177" s="77"/>
      <c r="JL177" s="89"/>
      <c r="JM177" s="89"/>
      <c r="JN177" s="73"/>
      <c r="JO177" s="77"/>
      <c r="JP177" s="89"/>
      <c r="JQ177" s="89"/>
      <c r="JR177" s="73"/>
      <c r="JS177" s="77"/>
    </row>
    <row r="178" spans="1:279" ht="15.75" x14ac:dyDescent="0.25">
      <c r="A178" s="115" t="s">
        <v>492</v>
      </c>
      <c r="B178" s="77">
        <f t="shared" si="405"/>
        <v>0</v>
      </c>
      <c r="C178" s="77">
        <f t="shared" si="406"/>
        <v>228.9</v>
      </c>
      <c r="D178" s="77">
        <f t="shared" si="407"/>
        <v>228.9</v>
      </c>
      <c r="E178" s="77">
        <f t="shared" si="408"/>
        <v>0</v>
      </c>
      <c r="F178" s="77">
        <f t="shared" si="409"/>
        <v>44.428779999999996</v>
      </c>
      <c r="G178" s="73">
        <f t="shared" si="404"/>
        <v>19.409689820882477</v>
      </c>
      <c r="H178" s="77"/>
      <c r="I178" s="77"/>
      <c r="J178" s="77"/>
      <c r="K178" s="77"/>
      <c r="L178" s="89"/>
      <c r="M178" s="89"/>
      <c r="N178" s="89"/>
      <c r="O178" s="89"/>
      <c r="P178" s="89"/>
      <c r="Q178" s="89"/>
      <c r="R178" s="89"/>
      <c r="S178" s="74"/>
      <c r="T178" s="86"/>
      <c r="U178" s="86"/>
      <c r="V178" s="86"/>
      <c r="W178" s="74"/>
      <c r="X178" s="86"/>
      <c r="Y178" s="86"/>
      <c r="Z178" s="86"/>
      <c r="AA178" s="74"/>
      <c r="AB178" s="86"/>
      <c r="AC178" s="86"/>
      <c r="AD178" s="86"/>
      <c r="AE178" s="74"/>
      <c r="AF178" s="86"/>
      <c r="AG178" s="86"/>
      <c r="AH178" s="86"/>
      <c r="AI178" s="74"/>
      <c r="AJ178" s="86"/>
      <c r="AK178" s="86"/>
      <c r="AL178" s="86"/>
      <c r="AM178" s="74"/>
      <c r="AN178" s="89"/>
      <c r="AO178" s="89"/>
      <c r="AP178" s="89"/>
      <c r="AQ178" s="89"/>
      <c r="AR178" s="86"/>
      <c r="AS178" s="86"/>
      <c r="AT178" s="86"/>
      <c r="AU178" s="74"/>
      <c r="AV178" s="86"/>
      <c r="AW178" s="86"/>
      <c r="AX178" s="86"/>
      <c r="AY178" s="74"/>
      <c r="AZ178" s="86"/>
      <c r="BA178" s="86"/>
      <c r="BB178" s="86"/>
      <c r="BC178" s="74"/>
      <c r="BD178" s="86"/>
      <c r="BE178" s="86"/>
      <c r="BF178" s="86"/>
      <c r="BG178" s="74"/>
      <c r="BH178" s="74"/>
      <c r="BI178" s="86"/>
      <c r="BJ178" s="86"/>
      <c r="BK178" s="74"/>
      <c r="BL178" s="74"/>
      <c r="BM178" s="86"/>
      <c r="BN178" s="86"/>
      <c r="BO178" s="74"/>
      <c r="BP178" s="74"/>
      <c r="BQ178" s="341"/>
      <c r="BR178" s="86"/>
      <c r="BS178" s="74"/>
      <c r="BT178" s="74"/>
      <c r="BU178" s="341"/>
      <c r="BV178" s="86"/>
      <c r="BW178" s="74"/>
      <c r="BX178" s="341"/>
      <c r="BY178" s="341"/>
      <c r="BZ178" s="341"/>
      <c r="CA178" s="74"/>
      <c r="CB178" s="74"/>
      <c r="CC178" s="341"/>
      <c r="CD178" s="341"/>
      <c r="CE178" s="74"/>
      <c r="CF178" s="341"/>
      <c r="CG178" s="341"/>
      <c r="CH178" s="341"/>
      <c r="CI178" s="74"/>
      <c r="CJ178" s="341"/>
      <c r="CK178" s="341"/>
      <c r="CL178" s="341"/>
      <c r="CM178" s="74"/>
      <c r="CN178" s="341"/>
      <c r="CO178" s="341"/>
      <c r="CP178" s="341"/>
      <c r="CQ178" s="74"/>
      <c r="CR178" s="74"/>
      <c r="CS178" s="86"/>
      <c r="CT178" s="86"/>
      <c r="CU178" s="74"/>
      <c r="CV178" s="74"/>
      <c r="CW178" s="86"/>
      <c r="CX178" s="86"/>
      <c r="CY178" s="74"/>
      <c r="CZ178" s="341"/>
      <c r="DA178" s="341"/>
      <c r="DB178" s="341"/>
      <c r="DC178" s="74"/>
      <c r="DD178" s="341"/>
      <c r="DE178" s="341"/>
      <c r="DF178" s="341"/>
      <c r="DG178" s="74"/>
      <c r="DH178" s="341"/>
      <c r="DI178" s="341"/>
      <c r="DJ178" s="341"/>
      <c r="DK178" s="74"/>
      <c r="DL178" s="341"/>
      <c r="DM178" s="341"/>
      <c r="DN178" s="341"/>
      <c r="DO178" s="74"/>
      <c r="DP178" s="341"/>
      <c r="DQ178" s="341"/>
      <c r="DR178" s="341"/>
      <c r="DS178" s="74"/>
      <c r="DT178" s="341"/>
      <c r="DU178" s="341"/>
      <c r="DV178" s="341"/>
      <c r="DW178" s="74"/>
      <c r="DX178" s="341"/>
      <c r="DY178" s="341"/>
      <c r="DZ178" s="341"/>
      <c r="EA178" s="74"/>
      <c r="EB178" s="341"/>
      <c r="EC178" s="341"/>
      <c r="ED178" s="341"/>
      <c r="EE178" s="74"/>
      <c r="EF178" s="341"/>
      <c r="EG178" s="341"/>
      <c r="EH178" s="341"/>
      <c r="EI178" s="74"/>
      <c r="EJ178" s="341"/>
      <c r="EK178" s="341"/>
      <c r="EL178" s="341"/>
      <c r="EM178" s="74"/>
      <c r="EN178" s="341"/>
      <c r="EO178" s="341"/>
      <c r="EP178" s="341"/>
      <c r="EQ178" s="74"/>
      <c r="ER178" s="341"/>
      <c r="ES178" s="341"/>
      <c r="ET178" s="341"/>
      <c r="EU178" s="74"/>
      <c r="EV178" s="341"/>
      <c r="EW178" s="341"/>
      <c r="EX178" s="341"/>
      <c r="EY178" s="74"/>
      <c r="EZ178" s="89"/>
      <c r="FA178" s="89"/>
      <c r="FB178" s="89"/>
      <c r="FC178" s="89"/>
      <c r="FD178" s="89"/>
      <c r="FE178" s="89"/>
      <c r="FF178" s="89"/>
      <c r="FG178" s="89"/>
      <c r="FH178" s="89"/>
      <c r="FI178" s="89"/>
      <c r="FJ178" s="89"/>
      <c r="FK178" s="89"/>
      <c r="FL178" s="89"/>
      <c r="FM178" s="89"/>
      <c r="FN178" s="89"/>
      <c r="FO178" s="89"/>
      <c r="FP178" s="89"/>
      <c r="FQ178" s="89"/>
      <c r="FR178" s="89"/>
      <c r="FS178" s="89"/>
      <c r="FT178" s="89"/>
      <c r="FU178" s="89"/>
      <c r="FV178" s="89"/>
      <c r="FW178" s="89"/>
      <c r="FX178" s="89"/>
      <c r="FY178" s="89"/>
      <c r="FZ178" s="89"/>
      <c r="GA178" s="89"/>
      <c r="GB178" s="89"/>
      <c r="GC178" s="89"/>
      <c r="GD178" s="89"/>
      <c r="GE178" s="89"/>
      <c r="GF178" s="89"/>
      <c r="GG178" s="89"/>
      <c r="GH178" s="89"/>
      <c r="GI178" s="89"/>
      <c r="GJ178" s="89"/>
      <c r="GK178" s="89"/>
      <c r="GL178" s="89"/>
      <c r="GM178" s="89"/>
      <c r="GN178" s="89"/>
      <c r="GO178" s="89"/>
      <c r="GP178" s="89"/>
      <c r="GQ178" s="89"/>
      <c r="GR178" s="89"/>
      <c r="GS178" s="89"/>
      <c r="GT178" s="89"/>
      <c r="GU178" s="89"/>
      <c r="GV178" s="89"/>
      <c r="GW178" s="89"/>
      <c r="GX178" s="89"/>
      <c r="GY178" s="89"/>
      <c r="GZ178" s="89"/>
      <c r="HA178" s="89"/>
      <c r="HB178" s="89"/>
      <c r="HC178" s="89"/>
      <c r="HD178" s="89"/>
      <c r="HE178" s="89"/>
      <c r="HF178" s="89"/>
      <c r="HG178" s="89"/>
      <c r="HH178" s="89"/>
      <c r="HI178" s="89"/>
      <c r="HJ178" s="89"/>
      <c r="HK178" s="89"/>
      <c r="HL178" s="86"/>
      <c r="HM178" s="86"/>
      <c r="HN178" s="86"/>
      <c r="HO178" s="74"/>
      <c r="HP178" s="341"/>
      <c r="HQ178" s="341"/>
      <c r="HR178" s="341"/>
      <c r="HS178" s="74"/>
      <c r="HT178" s="89"/>
      <c r="HU178" s="89"/>
      <c r="HV178" s="89"/>
      <c r="HW178" s="89"/>
      <c r="HX178" s="86"/>
      <c r="HY178" s="86">
        <v>228.9</v>
      </c>
      <c r="HZ178" s="73">
        <v>44.428779999999996</v>
      </c>
      <c r="IA178" s="77">
        <f t="shared" si="308"/>
        <v>19.409689820882477</v>
      </c>
      <c r="IB178" s="89"/>
      <c r="IC178" s="89"/>
      <c r="ID178" s="73"/>
      <c r="IE178" s="77"/>
      <c r="IF178" s="89"/>
      <c r="IG178" s="89"/>
      <c r="IH178" s="73"/>
      <c r="II178" s="77"/>
      <c r="IJ178" s="89"/>
      <c r="IK178" s="89"/>
      <c r="IL178" s="73"/>
      <c r="IM178" s="77"/>
      <c r="IN178" s="89"/>
      <c r="IO178" s="89"/>
      <c r="IP178" s="73"/>
      <c r="IQ178" s="77"/>
      <c r="IR178" s="89"/>
      <c r="IS178" s="89"/>
      <c r="IT178" s="73"/>
      <c r="IU178" s="77"/>
      <c r="IV178" s="89"/>
      <c r="IW178" s="89"/>
      <c r="IX178" s="73"/>
      <c r="IY178" s="77"/>
      <c r="IZ178" s="89"/>
      <c r="JA178" s="89"/>
      <c r="JB178" s="73"/>
      <c r="JC178" s="77"/>
      <c r="JD178" s="89"/>
      <c r="JE178" s="89"/>
      <c r="JF178" s="73"/>
      <c r="JG178" s="77"/>
      <c r="JH178" s="89"/>
      <c r="JI178" s="89"/>
      <c r="JJ178" s="73"/>
      <c r="JK178" s="77"/>
      <c r="JL178" s="89"/>
      <c r="JM178" s="89"/>
      <c r="JN178" s="73"/>
      <c r="JO178" s="77"/>
      <c r="JP178" s="89"/>
      <c r="JQ178" s="89"/>
      <c r="JR178" s="73"/>
      <c r="JS178" s="77"/>
    </row>
    <row r="179" spans="1:279" s="5" customFormat="1" ht="31.5" x14ac:dyDescent="0.25">
      <c r="A179" s="114" t="s">
        <v>222</v>
      </c>
      <c r="B179" s="76">
        <f t="shared" si="405"/>
        <v>87659.4</v>
      </c>
      <c r="C179" s="76">
        <f t="shared" si="406"/>
        <v>194837</v>
      </c>
      <c r="D179" s="76">
        <f t="shared" si="407"/>
        <v>194837</v>
      </c>
      <c r="E179" s="76">
        <f t="shared" si="408"/>
        <v>0</v>
      </c>
      <c r="F179" s="76">
        <f t="shared" si="409"/>
        <v>31605.689109999999</v>
      </c>
      <c r="G179" s="72">
        <f t="shared" si="404"/>
        <v>16.22160529570872</v>
      </c>
      <c r="H179" s="72">
        <f>H180+H181+H182+H183+H185+H186+H187</f>
        <v>10550</v>
      </c>
      <c r="I179" s="72">
        <f>I180+I181+I182+I183+I185+I186+I187</f>
        <v>10550</v>
      </c>
      <c r="J179" s="72">
        <f>J180+J181+J182+J183+J185+J186+J187</f>
        <v>0</v>
      </c>
      <c r="K179" s="72">
        <f>J179/I179*100</f>
        <v>0</v>
      </c>
      <c r="L179" s="72">
        <f>L180+L181+L182+L183+L185+L186+L187</f>
        <v>1130.0999999999999</v>
      </c>
      <c r="M179" s="72">
        <f>M180+M181+M182+M183+M185+M186+M187</f>
        <v>1130.0999999999999</v>
      </c>
      <c r="N179" s="72">
        <f>N180+N181+N182+N183+N185+N186+N187</f>
        <v>244.8</v>
      </c>
      <c r="O179" s="71">
        <f>N179/M179*100</f>
        <v>21.661799840722061</v>
      </c>
      <c r="P179" s="72">
        <f>P180+P181+P182+P183+P185+P186+P187</f>
        <v>1239</v>
      </c>
      <c r="Q179" s="72">
        <f>Q180+Q181+Q182+Q183+Q185+Q186+Q187</f>
        <v>1239</v>
      </c>
      <c r="R179" s="72">
        <f>R180+R181+R182+R183+R185+R186+R187</f>
        <v>309.75</v>
      </c>
      <c r="S179" s="71">
        <f>R179/Q179*100</f>
        <v>25</v>
      </c>
      <c r="T179" s="72">
        <f>T180+T181+T182+T183+T185+T186+T187</f>
        <v>6811</v>
      </c>
      <c r="U179" s="72">
        <f>U180+U181+U182+U183+U185+U186+U187</f>
        <v>6811</v>
      </c>
      <c r="V179" s="72">
        <f>V180+V181+V182+V183+V185+V186+V187</f>
        <v>2043.3</v>
      </c>
      <c r="W179" s="71">
        <f>V179/U179*100</f>
        <v>30</v>
      </c>
      <c r="X179" s="72">
        <f>X180+X181+X182+X183+X185+X186+X187</f>
        <v>1250</v>
      </c>
      <c r="Y179" s="72">
        <f>Y180+Y181+Y182+Y183+Y185+Y186+Y187</f>
        <v>1250</v>
      </c>
      <c r="Z179" s="72">
        <f>Z180+Z181+Z182+Z183+Z185+Z186+Z187</f>
        <v>312.5</v>
      </c>
      <c r="AA179" s="71">
        <f>Z179/Y179*100</f>
        <v>25</v>
      </c>
      <c r="AB179" s="72">
        <f>AB180+AB181+AB182+AB183+AB185+AB186+AB187</f>
        <v>0</v>
      </c>
      <c r="AC179" s="72">
        <f>AC180+AC181+AC182+AC183+AC185+AC186+AC187</f>
        <v>0</v>
      </c>
      <c r="AD179" s="72">
        <f>AD180+AD181+AD182+AD183+AD185+AD186+AD187</f>
        <v>0</v>
      </c>
      <c r="AE179" s="71"/>
      <c r="AF179" s="72">
        <f>AF180+AF181+AF182+AF183+AF185+AF186+AF187</f>
        <v>36299.1</v>
      </c>
      <c r="AG179" s="72">
        <f>AG180+AG181+AG182+AG183+AG185+AG186+AG187</f>
        <v>36299.1</v>
      </c>
      <c r="AH179" s="72">
        <f>AH180+AH181+AH182+AH183+AH185+AH186+AH187</f>
        <v>8364.8050000000003</v>
      </c>
      <c r="AI179" s="71">
        <f>AH179/AG179*100</f>
        <v>23.044111286505728</v>
      </c>
      <c r="AJ179" s="72">
        <f>AJ180+AJ181+AJ182+AJ183+AJ185+AJ186+AJ187</f>
        <v>1440</v>
      </c>
      <c r="AK179" s="72">
        <f>AK180+AK181+AK182+AK183+AK185+AK186+AK187</f>
        <v>1440</v>
      </c>
      <c r="AL179" s="72">
        <f>AL180+AL181+AL182+AL183+AL185+AL186+AL187</f>
        <v>360</v>
      </c>
      <c r="AM179" s="71">
        <f>AL179/AK179*100</f>
        <v>25</v>
      </c>
      <c r="AN179" s="72">
        <f t="shared" ref="AN179" si="427">AN180+AN181+AN182+AN183+AN185+AN186+AN187</f>
        <v>0</v>
      </c>
      <c r="AO179" s="72">
        <f t="shared" ref="AO179:AQ179" si="428">AO180+AO181+AO182+AO183+AO185+AO186+AO187</f>
        <v>0</v>
      </c>
      <c r="AP179" s="72">
        <f t="shared" si="428"/>
        <v>0</v>
      </c>
      <c r="AQ179" s="72">
        <f t="shared" si="428"/>
        <v>0</v>
      </c>
      <c r="AR179" s="72">
        <f>AR180+AR181+AR182+AR183+AR185+AR186+AR187</f>
        <v>500</v>
      </c>
      <c r="AS179" s="72">
        <f>AS180+AS181+AS182+AS183+AS185+AS186+AS187</f>
        <v>500</v>
      </c>
      <c r="AT179" s="72">
        <f>AT180+AT181+AT182+AT183+AT185+AT186+AT187</f>
        <v>0</v>
      </c>
      <c r="AU179" s="71">
        <f>AT179/AS179*100</f>
        <v>0</v>
      </c>
      <c r="AV179" s="72"/>
      <c r="AW179" s="72">
        <f>AW180+AW181+AW182+AW183+AW185+AW186+AW187</f>
        <v>0</v>
      </c>
      <c r="AX179" s="72">
        <f>AX180+AX181+AX182+AX183+AX185+AX186+AX187</f>
        <v>0</v>
      </c>
      <c r="AY179" s="71"/>
      <c r="AZ179" s="72"/>
      <c r="BA179" s="72"/>
      <c r="BB179" s="72"/>
      <c r="BC179" s="71"/>
      <c r="BD179" s="72">
        <f>BD180+BD181+BD182+BD183+BD185+BD186+BD187</f>
        <v>4136.6000000000004</v>
      </c>
      <c r="BE179" s="72">
        <f>BE180+BE181+BE182+BE183+BE185+BE186+BE187</f>
        <v>4136.6000000000004</v>
      </c>
      <c r="BF179" s="72">
        <f>BF180+BF181+BF182+BF183+BF185+BF186+BF187</f>
        <v>1048.41362</v>
      </c>
      <c r="BG179" s="71">
        <f>BF179/BE179*100</f>
        <v>25.344815065512737</v>
      </c>
      <c r="BH179" s="71"/>
      <c r="BI179" s="72">
        <f>BI180+BI181+BI182+BI183+BI185+BI186+BI187</f>
        <v>0</v>
      </c>
      <c r="BJ179" s="72">
        <f>BJ180+BJ181+BJ182+BJ183+BJ185+BJ186+BJ187</f>
        <v>0</v>
      </c>
      <c r="BK179" s="71"/>
      <c r="BL179" s="71"/>
      <c r="BM179" s="72">
        <f>BM180+BM181+BM182+BM183+BM185+BM186+BM187</f>
        <v>0</v>
      </c>
      <c r="BN179" s="72">
        <f>BN180+BN181+BN182+BN183+BN185+BN186+BN187</f>
        <v>0</v>
      </c>
      <c r="BO179" s="71"/>
      <c r="BP179" s="71"/>
      <c r="BQ179" s="72">
        <f>BQ180+BQ181+BQ182+BQ183+BQ185+BQ186+BQ187</f>
        <v>0</v>
      </c>
      <c r="BR179" s="72">
        <f>BR180+BR181+BR182+BR183+BR185+BR186+BR187</f>
        <v>0</v>
      </c>
      <c r="BS179" s="71"/>
      <c r="BT179" s="71"/>
      <c r="BU179" s="72">
        <f>BU180+BU181+BU182+BU183+BU185+BU186+BU187</f>
        <v>0</v>
      </c>
      <c r="BV179" s="72">
        <f>BV180+BV181+BV182+BV183+BV185+BV186+BV187</f>
        <v>0</v>
      </c>
      <c r="BW179" s="71"/>
      <c r="BX179" s="72">
        <f>BX180+BX181+BX182+BX183+BX185+BX186+BX187</f>
        <v>634.4</v>
      </c>
      <c r="BY179" s="72">
        <f>BY180+BY181+BY182+BY183+BY185+BY186+BY187</f>
        <v>634.4</v>
      </c>
      <c r="BZ179" s="72">
        <f>BZ180+BZ181+BZ182+BZ183+BZ185+BZ186+BZ187</f>
        <v>140.43932999999998</v>
      </c>
      <c r="CA179" s="71">
        <f>BZ179/BY179*100</f>
        <v>22.137347099621689</v>
      </c>
      <c r="CB179" s="71"/>
      <c r="CC179" s="72"/>
      <c r="CD179" s="72"/>
      <c r="CE179" s="71"/>
      <c r="CF179" s="72">
        <f>CF180+CF181+CF182+CF183+CF185+CF186+CF187</f>
        <v>500</v>
      </c>
      <c r="CG179" s="72">
        <f>CG180+CG181+CG182+CG183+CG185+CG186+CG187</f>
        <v>500</v>
      </c>
      <c r="CH179" s="72">
        <f>CH180+CH181+CH182+CH183+CH185+CH186+CH187</f>
        <v>125</v>
      </c>
      <c r="CI179" s="71">
        <f t="shared" si="340"/>
        <v>25</v>
      </c>
      <c r="CJ179" s="72">
        <f>CJ180+CJ181+CJ182+CJ183+CJ185+CJ186+CJ187</f>
        <v>0</v>
      </c>
      <c r="CK179" s="72">
        <f>CK180+CK181+CK182+CK183+CK185+CK186+CK187</f>
        <v>0</v>
      </c>
      <c r="CL179" s="72">
        <f>CL180+CL181+CL182+CL183+CL185+CL186+CL187</f>
        <v>0</v>
      </c>
      <c r="CM179" s="71"/>
      <c r="CN179" s="72">
        <f>CN180+CN181+CN182+CN183+CN185+CN186+CN187</f>
        <v>0</v>
      </c>
      <c r="CO179" s="72">
        <f>CO180+CO181+CO182+CO183+CO185+CO186+CO187</f>
        <v>0</v>
      </c>
      <c r="CP179" s="72">
        <f>CP180+CP181+CP182+CP183+CP185+CP186+CP187</f>
        <v>0</v>
      </c>
      <c r="CQ179" s="71"/>
      <c r="CR179" s="71"/>
      <c r="CS179" s="72">
        <f>CS180+CS181+CS182+CS183+CS185+CS186+CS187</f>
        <v>0</v>
      </c>
      <c r="CT179" s="72">
        <f>CT180+CT181+CT182+CT183+CT185+CT186+CT187</f>
        <v>0</v>
      </c>
      <c r="CU179" s="71"/>
      <c r="CV179" s="71"/>
      <c r="CW179" s="72">
        <f>CW180+CW181+CW182+CW183+CW185+CW186+CW187</f>
        <v>0</v>
      </c>
      <c r="CX179" s="72">
        <f>CX180+CX181+CX182+CX183+CX185+CX186+CX187</f>
        <v>0</v>
      </c>
      <c r="CY179" s="71"/>
      <c r="CZ179" s="72">
        <f>CZ180+CZ181+CZ182+CZ183+CZ185+CZ186+CZ187</f>
        <v>1000</v>
      </c>
      <c r="DA179" s="72">
        <f>DA180+DA181+DA182+DA183+DA185+DA186+DA187</f>
        <v>1000</v>
      </c>
      <c r="DB179" s="72">
        <f>DB180+DB181+DB182+DB183+DB185+DB186+DB187</f>
        <v>0</v>
      </c>
      <c r="DC179" s="71">
        <f>DB179/DA179*100</f>
        <v>0</v>
      </c>
      <c r="DD179" s="72">
        <f>DD180+DD181+DD182+DD183+DD185+DD186+DD187</f>
        <v>13884.5</v>
      </c>
      <c r="DE179" s="72">
        <f>DE180+DE181+DE182+DE183+DE185+DE186+DE187</f>
        <v>0</v>
      </c>
      <c r="DF179" s="72">
        <f>DF180+DF181+DF182+DF183+DF185+DF186+DF187</f>
        <v>0</v>
      </c>
      <c r="DG179" s="71"/>
      <c r="DH179" s="72">
        <f>DH180+DH181+DH182+DH183+DH185+DH186+DH187</f>
        <v>5000</v>
      </c>
      <c r="DI179" s="72">
        <f>DI180+DI181+DI182+DI183+DI185+DI186+DI187</f>
        <v>5000</v>
      </c>
      <c r="DJ179" s="72">
        <f>DJ180+DJ181+DJ182+DJ183+DJ185+DJ186+DJ187</f>
        <v>0</v>
      </c>
      <c r="DK179" s="71">
        <f t="shared" ref="DK179:DK181" si="429">DJ179/DI179*100</f>
        <v>0</v>
      </c>
      <c r="DL179" s="72"/>
      <c r="DM179" s="72">
        <f>DM180+DM181+DM182+DM183+DM185+DM186+DM187</f>
        <v>0</v>
      </c>
      <c r="DN179" s="72">
        <f>DN180+DN181+DN182+DN183+DN185+DN186+DN187</f>
        <v>0</v>
      </c>
      <c r="DO179" s="71"/>
      <c r="DP179" s="72"/>
      <c r="DQ179" s="72">
        <f>DQ180+DQ181+DQ182+DQ183+DQ185+DQ186+DQ187</f>
        <v>0</v>
      </c>
      <c r="DR179" s="72">
        <f>DR180+DR181+DR182+DR183+DR185+DR186+DR187</f>
        <v>0</v>
      </c>
      <c r="DS179" s="71"/>
      <c r="DT179" s="72"/>
      <c r="DU179" s="72">
        <f>DU180+DU181+DU182+DU183+DU185+DU186+DU187</f>
        <v>0</v>
      </c>
      <c r="DV179" s="72">
        <f>DV180+DV181+DV182+DV183+DV185+DV186+DV187</f>
        <v>0</v>
      </c>
      <c r="DW179" s="71"/>
      <c r="DX179" s="72">
        <f>DX180+DX181+DX182+DX183+DX185+DX186+DX187</f>
        <v>700.8</v>
      </c>
      <c r="DY179" s="72">
        <f>DY180+DY181+DY182+DY183+DY185+DY186+DY187</f>
        <v>700.8</v>
      </c>
      <c r="DZ179" s="72">
        <f>DZ180+DZ181+DZ182+DZ183+DZ185+DZ186+DZ187</f>
        <v>140.16</v>
      </c>
      <c r="EA179" s="71">
        <f t="shared" ref="EA179:EA180" si="430">DZ179/DY179*100</f>
        <v>20</v>
      </c>
      <c r="EB179" s="72"/>
      <c r="EC179" s="72"/>
      <c r="ED179" s="72"/>
      <c r="EE179" s="71"/>
      <c r="EF179" s="72"/>
      <c r="EG179" s="72">
        <f>EG180+EG181+EG182+EG183+EG185+EG186+EG187</f>
        <v>0</v>
      </c>
      <c r="EH179" s="72">
        <f>EH180+EH181+EH182+EH183+EH185+EH186+EH187</f>
        <v>0</v>
      </c>
      <c r="EI179" s="71"/>
      <c r="EJ179" s="72"/>
      <c r="EK179" s="72">
        <f>EK180+EK181+EK182+EK183+EK185+EK186+EK187</f>
        <v>0</v>
      </c>
      <c r="EL179" s="72">
        <f>EL180+EL181+EL182+EL183+EL185+EL186+EL187</f>
        <v>0</v>
      </c>
      <c r="EM179" s="71"/>
      <c r="EN179" s="72"/>
      <c r="EO179" s="72">
        <f>EO180+EO181+EO182+EO183+EO185+EO186+EO187</f>
        <v>0</v>
      </c>
      <c r="EP179" s="72">
        <f>EP180+EP181+EP182+EP183+EP185+EP186+EP187</f>
        <v>0</v>
      </c>
      <c r="EQ179" s="71"/>
      <c r="ER179" s="72">
        <f>ER180+ER181+ER182+ER183+ER185+ER186+ER187</f>
        <v>1874.9</v>
      </c>
      <c r="ES179" s="72">
        <f>ES180+ES181+ES182+ES183+ES185+ES186+ES187</f>
        <v>1874.9</v>
      </c>
      <c r="ET179" s="72">
        <f>ET180+ET181+ET182+ET183+ET185+ET186+ET187</f>
        <v>488.25400000000002</v>
      </c>
      <c r="EU179" s="71">
        <f t="shared" si="400"/>
        <v>26.041602218785005</v>
      </c>
      <c r="EV179" s="72">
        <f>EV180+EV181+EV182+EV183+EV185+EV186+EV187</f>
        <v>265.3</v>
      </c>
      <c r="EW179" s="72">
        <f>EW180+EW181+EW182+EW183+EW185+EW186+EW187</f>
        <v>265.3</v>
      </c>
      <c r="EX179" s="72">
        <f>EX180+EX181+EX182+EX183+EX185+EX186+EX187</f>
        <v>0</v>
      </c>
      <c r="EY179" s="71">
        <f t="shared" ref="EY179:EY188" si="431">EX179/EW179*100</f>
        <v>0</v>
      </c>
      <c r="EZ179" s="72"/>
      <c r="FA179" s="72">
        <f>FA180+FA181+FA182+FA183+FA185+FA186+FA187</f>
        <v>0</v>
      </c>
      <c r="FB179" s="72">
        <f>FB180+FB181+FB182+FB183+FB185+FB186+FB187</f>
        <v>0</v>
      </c>
      <c r="FC179" s="71"/>
      <c r="FD179" s="72"/>
      <c r="FE179" s="72">
        <f>FE180+FE181+FE182+FE183+FE185+FE186+FE187</f>
        <v>0</v>
      </c>
      <c r="FF179" s="72">
        <f>FF180+FF181+FF182+FF183+FF185+FF186+FF187</f>
        <v>0</v>
      </c>
      <c r="FG179" s="71"/>
      <c r="FH179" s="72"/>
      <c r="FI179" s="72">
        <f>FI180+FI181+FI182+FI183+FI185+FI186+FI187</f>
        <v>0</v>
      </c>
      <c r="FJ179" s="72">
        <f>FJ180+FJ181+FJ182+FJ183+FJ185+FJ186+FJ187</f>
        <v>0</v>
      </c>
      <c r="FK179" s="71"/>
      <c r="FL179" s="72"/>
      <c r="FM179" s="72">
        <f>FM180+FM181+FM182+FM183+FM185+FM186+FM187</f>
        <v>0</v>
      </c>
      <c r="FN179" s="72">
        <f>FN180+FN181+FN182+FN183+FN185+FN186+FN187</f>
        <v>0</v>
      </c>
      <c r="FO179" s="71"/>
      <c r="FP179" s="72">
        <f>FP180+FP181+FP182+FP183+FP185+FP186+FP187</f>
        <v>443.7</v>
      </c>
      <c r="FQ179" s="72">
        <f>FQ180+FQ181+FQ182+FQ183+FQ185+FQ186+FQ187</f>
        <v>443.7</v>
      </c>
      <c r="FR179" s="72">
        <f>FR180+FR181+FR182+FR183+FR185+FR186+FR187</f>
        <v>110.925</v>
      </c>
      <c r="FS179" s="71">
        <f>FR179/FQ179*100</f>
        <v>25</v>
      </c>
      <c r="FT179" s="72"/>
      <c r="FU179" s="72">
        <f>FU180+FU181+FU182+FU183+FU185+FU186+FU187</f>
        <v>0</v>
      </c>
      <c r="FV179" s="72">
        <f>FV180+FV181+FV182+FV183+FV185+FV186+FV187</f>
        <v>0</v>
      </c>
      <c r="FW179" s="71"/>
      <c r="FX179" s="72"/>
      <c r="FY179" s="72">
        <f>FY180+FY181+FY182+FY183+FY185+FY186+FY187</f>
        <v>0</v>
      </c>
      <c r="FZ179" s="72">
        <f>FZ180+FZ181+FZ182+FZ183+FZ185+FZ186+FZ187</f>
        <v>0</v>
      </c>
      <c r="GA179" s="71"/>
      <c r="GB179" s="72"/>
      <c r="GC179" s="72">
        <f>GC180+GC181+GC182+GC183+GC185+GC186+GC187</f>
        <v>0</v>
      </c>
      <c r="GD179" s="72">
        <f>GD180+GD181+GD182+GD183+GD185+GD186+GD187</f>
        <v>0</v>
      </c>
      <c r="GE179" s="71"/>
      <c r="GF179" s="72"/>
      <c r="GG179" s="72">
        <f>GG180+GG181+GG182+GG183+GG185+GG186+GG187</f>
        <v>0</v>
      </c>
      <c r="GH179" s="72">
        <f>GH180+GH181+GH182+GH183+GH185+GH186+GH187</f>
        <v>0</v>
      </c>
      <c r="GI179" s="71"/>
      <c r="GJ179" s="72"/>
      <c r="GK179" s="72">
        <f>GK180+GK181+GK182+GK183+GK185+GK186+GK187</f>
        <v>0</v>
      </c>
      <c r="GL179" s="72">
        <f>GL180+GL181+GL182+GL183+GL185+GL186+GL187</f>
        <v>0</v>
      </c>
      <c r="GM179" s="71"/>
      <c r="GN179" s="72"/>
      <c r="GO179" s="72">
        <f>GO180+GO181+GO182+GO183+GO185+GO186+GO187</f>
        <v>0</v>
      </c>
      <c r="GP179" s="72">
        <f>GP180+GP181+GP182+GP183+GP185+GP186+GP187</f>
        <v>0</v>
      </c>
      <c r="GQ179" s="71"/>
      <c r="GR179" s="72"/>
      <c r="GS179" s="72">
        <f>GS180+GS181+GS182+GS183+GS185+GS186+GS187</f>
        <v>0</v>
      </c>
      <c r="GT179" s="72">
        <f>GT180+GT181+GT182+GT183+GT185+GT186+GT187</f>
        <v>0</v>
      </c>
      <c r="GU179" s="71"/>
      <c r="GV179" s="72"/>
      <c r="GW179" s="72">
        <f>GW180+GW181+GW182+GW183+GW185+GW186+GW187</f>
        <v>20000</v>
      </c>
      <c r="GX179" s="72">
        <f>GX180+GX181+GX182+GX183+GX185+GX186+GX187</f>
        <v>0</v>
      </c>
      <c r="GY179" s="72"/>
      <c r="GZ179" s="72"/>
      <c r="HA179" s="72">
        <f>HA180+HA181+HA182+HA183+HA185+HA186+HA187</f>
        <v>0</v>
      </c>
      <c r="HB179" s="72">
        <f>HB180+HB181+HB182+HB183+HB185+HB186+HB187</f>
        <v>0</v>
      </c>
      <c r="HC179" s="71"/>
      <c r="HD179" s="72"/>
      <c r="HE179" s="72">
        <f>HE180+HE181+HE182+HE183+HE185+HE186+HE187</f>
        <v>0</v>
      </c>
      <c r="HF179" s="72">
        <f>HF180+HF181+HF182+HF183+HF185+HF186+HF187</f>
        <v>0</v>
      </c>
      <c r="HG179" s="71"/>
      <c r="HH179" s="72"/>
      <c r="HI179" s="72">
        <f>HI180+HI181+HI182+HI183+HI185+HI186+HI187</f>
        <v>0</v>
      </c>
      <c r="HJ179" s="72">
        <f>HJ180+HJ181+HJ182+HJ183+HJ185+HJ186+HJ187</f>
        <v>0</v>
      </c>
      <c r="HK179" s="71"/>
      <c r="HL179" s="72"/>
      <c r="HM179" s="72"/>
      <c r="HN179" s="72"/>
      <c r="HO179" s="71"/>
      <c r="HP179" s="72"/>
      <c r="HQ179" s="72">
        <f>HQ180+HQ181+HQ182+HQ183+HQ185+HQ186+HQ187</f>
        <v>0</v>
      </c>
      <c r="HR179" s="72">
        <f>HR180+HR181+HR182+HR183+HR185+HR186+HR187</f>
        <v>0</v>
      </c>
      <c r="HS179" s="71"/>
      <c r="HT179" s="72"/>
      <c r="HU179" s="72"/>
      <c r="HV179" s="72"/>
      <c r="HW179" s="71"/>
      <c r="HX179" s="72"/>
      <c r="HY179" s="72">
        <f>SUM(HY180:HY187)</f>
        <v>330.5</v>
      </c>
      <c r="HZ179" s="72">
        <f>SUM(HZ180:HZ187)</f>
        <v>10.52216</v>
      </c>
      <c r="IA179" s="76">
        <f t="shared" si="308"/>
        <v>3.1837095310136156</v>
      </c>
      <c r="IB179" s="72"/>
      <c r="IC179" s="72">
        <f>SUM(IC180:IC187)</f>
        <v>89534.1</v>
      </c>
      <c r="ID179" s="72">
        <f>SUM(ID180:ID187)</f>
        <v>17906.82</v>
      </c>
      <c r="IE179" s="76">
        <f t="shared" ref="IE179" si="432">ID179/IC179*100</f>
        <v>20</v>
      </c>
      <c r="IF179" s="72"/>
      <c r="IG179" s="72"/>
      <c r="IH179" s="72"/>
      <c r="II179" s="76"/>
      <c r="IJ179" s="72"/>
      <c r="IK179" s="72"/>
      <c r="IL179" s="72"/>
      <c r="IM179" s="76"/>
      <c r="IN179" s="72"/>
      <c r="IO179" s="72"/>
      <c r="IP179" s="72"/>
      <c r="IQ179" s="76"/>
      <c r="IR179" s="72"/>
      <c r="IS179" s="72"/>
      <c r="IT179" s="72"/>
      <c r="IU179" s="76"/>
      <c r="IV179" s="72"/>
      <c r="IW179" s="72"/>
      <c r="IX179" s="72"/>
      <c r="IY179" s="76"/>
      <c r="IZ179" s="72"/>
      <c r="JA179" s="72">
        <f>SUM(JA180:JA187)</f>
        <v>11197.5</v>
      </c>
      <c r="JB179" s="72">
        <f>SUM(JB180:JB187)</f>
        <v>0</v>
      </c>
      <c r="JC179" s="76">
        <f t="shared" ref="JC179:JC180" si="433">JB179/JA179*100</f>
        <v>0</v>
      </c>
      <c r="JD179" s="72"/>
      <c r="JE179" s="72"/>
      <c r="JF179" s="72"/>
      <c r="JG179" s="76"/>
      <c r="JH179" s="72"/>
      <c r="JI179" s="72">
        <f>SUM(JI180:JI187)</f>
        <v>0</v>
      </c>
      <c r="JJ179" s="72">
        <f>SUM(JJ180:JJ187)</f>
        <v>0</v>
      </c>
      <c r="JK179" s="76"/>
      <c r="JL179" s="72"/>
      <c r="JM179" s="72">
        <f>SUM(JM180:JM187)</f>
        <v>0</v>
      </c>
      <c r="JN179" s="72">
        <f>SUM(JN180:JN187)</f>
        <v>0</v>
      </c>
      <c r="JO179" s="76"/>
      <c r="JP179" s="72"/>
      <c r="JQ179" s="72"/>
      <c r="JR179" s="72"/>
      <c r="JS179" s="76"/>
    </row>
    <row r="180" spans="1:279" ht="31.5" x14ac:dyDescent="0.25">
      <c r="A180" s="115" t="s">
        <v>189</v>
      </c>
      <c r="B180" s="77">
        <f t="shared" si="405"/>
        <v>82659.399999999994</v>
      </c>
      <c r="C180" s="77">
        <f t="shared" si="406"/>
        <v>169506.5</v>
      </c>
      <c r="D180" s="77">
        <f t="shared" si="407"/>
        <v>169506.5</v>
      </c>
      <c r="E180" s="77">
        <f t="shared" si="408"/>
        <v>0</v>
      </c>
      <c r="F180" s="77">
        <f t="shared" si="409"/>
        <v>31595.166949999999</v>
      </c>
      <c r="G180" s="73">
        <f t="shared" si="404"/>
        <v>18.639501700524757</v>
      </c>
      <c r="H180" s="73">
        <v>10550</v>
      </c>
      <c r="I180" s="73">
        <v>10550</v>
      </c>
      <c r="J180" s="73">
        <v>0</v>
      </c>
      <c r="K180" s="73">
        <f>J180/I180*100</f>
        <v>0</v>
      </c>
      <c r="L180" s="73">
        <v>1130.0999999999999</v>
      </c>
      <c r="M180" s="73">
        <v>1130.0999999999999</v>
      </c>
      <c r="N180" s="73">
        <v>244.8</v>
      </c>
      <c r="O180" s="74">
        <f>N180/M180*100</f>
        <v>21.661799840722061</v>
      </c>
      <c r="P180" s="301">
        <v>1239</v>
      </c>
      <c r="Q180" s="281">
        <v>1239</v>
      </c>
      <c r="R180" s="301">
        <v>309.75</v>
      </c>
      <c r="S180" s="74">
        <f>R180/Q180*100</f>
        <v>25</v>
      </c>
      <c r="T180" s="340">
        <v>6811</v>
      </c>
      <c r="U180" s="321">
        <v>6811</v>
      </c>
      <c r="V180" s="321">
        <v>2043.3</v>
      </c>
      <c r="W180" s="74">
        <f>V180/U180*100</f>
        <v>30</v>
      </c>
      <c r="X180" s="341">
        <v>1250</v>
      </c>
      <c r="Y180" s="341">
        <v>1250</v>
      </c>
      <c r="Z180" s="341">
        <v>312.5</v>
      </c>
      <c r="AA180" s="74">
        <f>Z180/Y180*100</f>
        <v>25</v>
      </c>
      <c r="AB180" s="341"/>
      <c r="AC180" s="341"/>
      <c r="AD180" s="341"/>
      <c r="AE180" s="74"/>
      <c r="AF180" s="341">
        <v>36299.1</v>
      </c>
      <c r="AG180" s="341">
        <v>36299.1</v>
      </c>
      <c r="AH180" s="341">
        <v>8364.8050000000003</v>
      </c>
      <c r="AI180" s="74">
        <f>AH180/AG180*100</f>
        <v>23.044111286505728</v>
      </c>
      <c r="AJ180" s="341">
        <v>1440</v>
      </c>
      <c r="AK180" s="341">
        <v>1440</v>
      </c>
      <c r="AL180" s="341">
        <v>360</v>
      </c>
      <c r="AM180" s="74">
        <f>AL180/AK180*100</f>
        <v>25</v>
      </c>
      <c r="AN180" s="73"/>
      <c r="AO180" s="73"/>
      <c r="AP180" s="73"/>
      <c r="AQ180" s="74"/>
      <c r="AR180" s="341">
        <v>500</v>
      </c>
      <c r="AS180" s="341">
        <v>500</v>
      </c>
      <c r="AT180" s="341">
        <v>0</v>
      </c>
      <c r="AU180" s="74">
        <f>AT180/AS180*100</f>
        <v>0</v>
      </c>
      <c r="AV180" s="341"/>
      <c r="AW180" s="341"/>
      <c r="AX180" s="341">
        <v>0</v>
      </c>
      <c r="AY180" s="74"/>
      <c r="AZ180" s="341"/>
      <c r="BA180" s="341"/>
      <c r="BB180" s="341"/>
      <c r="BC180" s="74"/>
      <c r="BD180" s="341">
        <v>4136.6000000000004</v>
      </c>
      <c r="BE180" s="341">
        <v>4136.6000000000004</v>
      </c>
      <c r="BF180" s="341">
        <v>1048.41362</v>
      </c>
      <c r="BG180" s="74">
        <f>BF180/BE180*100</f>
        <v>25.344815065512737</v>
      </c>
      <c r="BH180" s="74"/>
      <c r="BI180" s="341"/>
      <c r="BJ180" s="341"/>
      <c r="BK180" s="74"/>
      <c r="BL180" s="74"/>
      <c r="BM180" s="341"/>
      <c r="BN180" s="341"/>
      <c r="BO180" s="74"/>
      <c r="BP180" s="74"/>
      <c r="BQ180" s="341"/>
      <c r="BR180" s="341"/>
      <c r="BS180" s="74"/>
      <c r="BT180" s="74"/>
      <c r="BU180" s="341"/>
      <c r="BV180" s="341"/>
      <c r="BW180" s="74"/>
      <c r="BX180" s="341">
        <v>634.4</v>
      </c>
      <c r="BY180" s="341">
        <v>634.4</v>
      </c>
      <c r="BZ180" s="341">
        <v>140.43932999999998</v>
      </c>
      <c r="CA180" s="74">
        <f>BZ180/BY180*100</f>
        <v>22.137347099621689</v>
      </c>
      <c r="CB180" s="74"/>
      <c r="CC180" s="341"/>
      <c r="CD180" s="341"/>
      <c r="CE180" s="74"/>
      <c r="CF180" s="341">
        <v>500</v>
      </c>
      <c r="CG180" s="341">
        <v>500</v>
      </c>
      <c r="CH180" s="341">
        <v>125</v>
      </c>
      <c r="CI180" s="74">
        <f t="shared" si="340"/>
        <v>25</v>
      </c>
      <c r="CJ180" s="341"/>
      <c r="CK180" s="341"/>
      <c r="CL180" s="341"/>
      <c r="CM180" s="74"/>
      <c r="CN180" s="341"/>
      <c r="CO180" s="341"/>
      <c r="CP180" s="341"/>
      <c r="CQ180" s="74"/>
      <c r="CR180" s="74"/>
      <c r="CS180" s="341"/>
      <c r="CT180" s="341"/>
      <c r="CU180" s="74"/>
      <c r="CV180" s="74"/>
      <c r="CW180" s="341"/>
      <c r="CX180" s="341"/>
      <c r="CY180" s="74"/>
      <c r="CZ180" s="341">
        <v>1000</v>
      </c>
      <c r="DA180" s="341">
        <v>1000</v>
      </c>
      <c r="DB180" s="341">
        <v>0</v>
      </c>
      <c r="DC180" s="74">
        <f>DB180/DA180*100</f>
        <v>0</v>
      </c>
      <c r="DD180" s="341">
        <v>13884.5</v>
      </c>
      <c r="DE180" s="341"/>
      <c r="DF180" s="341"/>
      <c r="DG180" s="74"/>
      <c r="DH180" s="341"/>
      <c r="DI180" s="341"/>
      <c r="DJ180" s="341"/>
      <c r="DK180" s="74"/>
      <c r="DL180" s="341"/>
      <c r="DM180" s="341"/>
      <c r="DN180" s="341"/>
      <c r="DO180" s="74"/>
      <c r="DP180" s="341"/>
      <c r="DQ180" s="341"/>
      <c r="DR180" s="341"/>
      <c r="DS180" s="74"/>
      <c r="DT180" s="341"/>
      <c r="DU180" s="341"/>
      <c r="DV180" s="341"/>
      <c r="DW180" s="74"/>
      <c r="DX180" s="341">
        <v>700.8</v>
      </c>
      <c r="DY180" s="341">
        <v>700.8</v>
      </c>
      <c r="DZ180" s="341">
        <v>140.16</v>
      </c>
      <c r="EA180" s="74">
        <f t="shared" si="430"/>
        <v>20</v>
      </c>
      <c r="EB180" s="341"/>
      <c r="EC180" s="341"/>
      <c r="ED180" s="341"/>
      <c r="EE180" s="74"/>
      <c r="EF180" s="341"/>
      <c r="EG180" s="341"/>
      <c r="EH180" s="341"/>
      <c r="EI180" s="74"/>
      <c r="EJ180" s="341"/>
      <c r="EK180" s="341"/>
      <c r="EL180" s="341"/>
      <c r="EM180" s="74"/>
      <c r="EN180" s="341"/>
      <c r="EO180" s="341"/>
      <c r="EP180" s="341"/>
      <c r="EQ180" s="74"/>
      <c r="ER180" s="341">
        <v>1874.9</v>
      </c>
      <c r="ES180" s="341">
        <v>1874.9</v>
      </c>
      <c r="ET180" s="341">
        <v>488.25400000000002</v>
      </c>
      <c r="EU180" s="74">
        <f t="shared" si="400"/>
        <v>26.041602218785005</v>
      </c>
      <c r="EV180" s="341">
        <v>265.3</v>
      </c>
      <c r="EW180" s="341">
        <v>265.3</v>
      </c>
      <c r="EX180" s="341"/>
      <c r="EY180" s="74">
        <f t="shared" si="431"/>
        <v>0</v>
      </c>
      <c r="EZ180" s="73"/>
      <c r="FA180" s="73"/>
      <c r="FB180" s="73"/>
      <c r="FC180" s="74"/>
      <c r="FD180" s="73"/>
      <c r="FE180" s="73"/>
      <c r="FF180" s="73"/>
      <c r="FG180" s="74"/>
      <c r="FH180" s="73"/>
      <c r="FI180" s="73"/>
      <c r="FJ180" s="73"/>
      <c r="FK180" s="74"/>
      <c r="FL180" s="73"/>
      <c r="FM180" s="73"/>
      <c r="FN180" s="73"/>
      <c r="FO180" s="74"/>
      <c r="FP180" s="73">
        <v>443.7</v>
      </c>
      <c r="FQ180" s="73">
        <v>443.7</v>
      </c>
      <c r="FR180" s="73">
        <v>110.925</v>
      </c>
      <c r="FS180" s="74">
        <f>FR180/FQ180*100</f>
        <v>25</v>
      </c>
      <c r="FT180" s="73"/>
      <c r="FU180" s="73"/>
      <c r="FV180" s="73">
        <v>0</v>
      </c>
      <c r="FW180" s="74"/>
      <c r="FX180" s="73"/>
      <c r="FY180" s="73"/>
      <c r="FZ180" s="73">
        <v>0</v>
      </c>
      <c r="GA180" s="74"/>
      <c r="GB180" s="73"/>
      <c r="GC180" s="73"/>
      <c r="GD180" s="73">
        <v>0</v>
      </c>
      <c r="GE180" s="74"/>
      <c r="GF180" s="73"/>
      <c r="GG180" s="73"/>
      <c r="GH180" s="73">
        <v>0</v>
      </c>
      <c r="GI180" s="74"/>
      <c r="GJ180" s="73"/>
      <c r="GK180" s="73"/>
      <c r="GL180" s="73">
        <v>0</v>
      </c>
      <c r="GM180" s="74"/>
      <c r="GN180" s="73"/>
      <c r="GO180" s="73"/>
      <c r="GP180" s="73">
        <v>0</v>
      </c>
      <c r="GQ180" s="74"/>
      <c r="GR180" s="73"/>
      <c r="GS180" s="73"/>
      <c r="GT180" s="73">
        <v>0</v>
      </c>
      <c r="GU180" s="74"/>
      <c r="GV180" s="73"/>
      <c r="GW180" s="73"/>
      <c r="GX180" s="73">
        <v>0</v>
      </c>
      <c r="GY180" s="73"/>
      <c r="GZ180" s="73"/>
      <c r="HA180" s="73"/>
      <c r="HB180" s="73">
        <v>0</v>
      </c>
      <c r="HC180" s="74"/>
      <c r="HD180" s="73"/>
      <c r="HE180" s="73"/>
      <c r="HF180" s="73">
        <v>0</v>
      </c>
      <c r="HG180" s="74"/>
      <c r="HH180" s="73"/>
      <c r="HI180" s="73"/>
      <c r="HJ180" s="73">
        <v>0</v>
      </c>
      <c r="HK180" s="74"/>
      <c r="HL180" s="341"/>
      <c r="HM180" s="341"/>
      <c r="HN180" s="341"/>
      <c r="HO180" s="74"/>
      <c r="HP180" s="341"/>
      <c r="HQ180" s="341"/>
      <c r="HR180" s="341"/>
      <c r="HS180" s="74"/>
      <c r="HT180" s="73"/>
      <c r="HU180" s="73"/>
      <c r="HV180" s="73"/>
      <c r="HW180" s="74"/>
      <c r="HX180" s="73"/>
      <c r="HY180" s="73"/>
      <c r="HZ180" s="73"/>
      <c r="IA180" s="77"/>
      <c r="IB180" s="73"/>
      <c r="IC180" s="73">
        <v>89534.1</v>
      </c>
      <c r="ID180" s="73">
        <v>17906.82</v>
      </c>
      <c r="IE180" s="77">
        <f t="shared" ref="IE180" si="434">ID180/IC180*100</f>
        <v>20</v>
      </c>
      <c r="IF180" s="73"/>
      <c r="IG180" s="73"/>
      <c r="IH180" s="73"/>
      <c r="II180" s="77"/>
      <c r="IJ180" s="73"/>
      <c r="IK180" s="73"/>
      <c r="IL180" s="73"/>
      <c r="IM180" s="77"/>
      <c r="IN180" s="73"/>
      <c r="IO180" s="73"/>
      <c r="IP180" s="73"/>
      <c r="IQ180" s="77"/>
      <c r="IR180" s="73"/>
      <c r="IS180" s="73"/>
      <c r="IT180" s="73"/>
      <c r="IU180" s="77"/>
      <c r="IV180" s="73"/>
      <c r="IW180" s="73"/>
      <c r="IX180" s="73"/>
      <c r="IY180" s="77"/>
      <c r="IZ180" s="73"/>
      <c r="JA180" s="73">
        <v>11197.5</v>
      </c>
      <c r="JB180" s="73">
        <v>0</v>
      </c>
      <c r="JC180" s="77">
        <f t="shared" si="433"/>
        <v>0</v>
      </c>
      <c r="JD180" s="73"/>
      <c r="JE180" s="73"/>
      <c r="JF180" s="73"/>
      <c r="JG180" s="77"/>
      <c r="JH180" s="73"/>
      <c r="JI180" s="73"/>
      <c r="JJ180" s="73">
        <v>0</v>
      </c>
      <c r="JK180" s="77"/>
      <c r="JL180" s="73"/>
      <c r="JM180" s="73"/>
      <c r="JN180" s="73"/>
      <c r="JO180" s="77"/>
      <c r="JP180" s="73"/>
      <c r="JQ180" s="73"/>
      <c r="JR180" s="73"/>
      <c r="JS180" s="77"/>
    </row>
    <row r="181" spans="1:279" ht="15.75" x14ac:dyDescent="0.25">
      <c r="A181" s="115" t="s">
        <v>216</v>
      </c>
      <c r="B181" s="77">
        <f t="shared" si="405"/>
        <v>5000</v>
      </c>
      <c r="C181" s="77">
        <f t="shared" si="406"/>
        <v>25000</v>
      </c>
      <c r="D181" s="77">
        <f t="shared" si="407"/>
        <v>25000</v>
      </c>
      <c r="E181" s="77">
        <f t="shared" si="408"/>
        <v>0</v>
      </c>
      <c r="F181" s="77">
        <f t="shared" si="409"/>
        <v>0</v>
      </c>
      <c r="G181" s="73">
        <f t="shared" si="404"/>
        <v>0</v>
      </c>
      <c r="H181" s="77"/>
      <c r="I181" s="77"/>
      <c r="J181" s="77"/>
      <c r="K181" s="73"/>
      <c r="L181" s="89"/>
      <c r="M181" s="89"/>
      <c r="N181" s="89"/>
      <c r="O181" s="89"/>
      <c r="P181" s="89"/>
      <c r="Q181" s="89"/>
      <c r="R181" s="89"/>
      <c r="S181" s="74"/>
      <c r="T181" s="86"/>
      <c r="U181" s="86"/>
      <c r="V181" s="86"/>
      <c r="W181" s="74"/>
      <c r="X181" s="86"/>
      <c r="Y181" s="86"/>
      <c r="Z181" s="86"/>
      <c r="AA181" s="74"/>
      <c r="AB181" s="86"/>
      <c r="AC181" s="86"/>
      <c r="AD181" s="86"/>
      <c r="AE181" s="74"/>
      <c r="AF181" s="86"/>
      <c r="AG181" s="86"/>
      <c r="AH181" s="86"/>
      <c r="AI181" s="74"/>
      <c r="AJ181" s="86"/>
      <c r="AK181" s="86"/>
      <c r="AL181" s="86"/>
      <c r="AM181" s="74"/>
      <c r="AN181" s="89"/>
      <c r="AO181" s="89"/>
      <c r="AP181" s="89"/>
      <c r="AQ181" s="89"/>
      <c r="AR181" s="86"/>
      <c r="AS181" s="86"/>
      <c r="AT181" s="86"/>
      <c r="AU181" s="74"/>
      <c r="AV181" s="86"/>
      <c r="AW181" s="86"/>
      <c r="AX181" s="86"/>
      <c r="AY181" s="74"/>
      <c r="AZ181" s="86"/>
      <c r="BA181" s="86"/>
      <c r="BB181" s="86"/>
      <c r="BC181" s="74"/>
      <c r="BD181" s="86"/>
      <c r="BE181" s="86"/>
      <c r="BF181" s="86"/>
      <c r="BG181" s="74"/>
      <c r="BH181" s="74"/>
      <c r="BI181" s="86"/>
      <c r="BJ181" s="86"/>
      <c r="BK181" s="74"/>
      <c r="BL181" s="74"/>
      <c r="BM181" s="86"/>
      <c r="BN181" s="86"/>
      <c r="BO181" s="74"/>
      <c r="BP181" s="74"/>
      <c r="BQ181" s="86"/>
      <c r="BR181" s="86"/>
      <c r="BS181" s="74"/>
      <c r="BT181" s="74"/>
      <c r="BU181" s="86"/>
      <c r="BV181" s="86"/>
      <c r="BW181" s="74"/>
      <c r="BX181" s="86"/>
      <c r="BY181" s="86"/>
      <c r="BZ181" s="86"/>
      <c r="CA181" s="74"/>
      <c r="CB181" s="74"/>
      <c r="CC181" s="86"/>
      <c r="CD181" s="86"/>
      <c r="CE181" s="74"/>
      <c r="CF181" s="86"/>
      <c r="CG181" s="86"/>
      <c r="CH181" s="77"/>
      <c r="CI181" s="74"/>
      <c r="CJ181" s="86"/>
      <c r="CK181" s="86"/>
      <c r="CL181" s="86"/>
      <c r="CM181" s="74"/>
      <c r="CN181" s="86"/>
      <c r="CO181" s="86"/>
      <c r="CP181" s="86"/>
      <c r="CQ181" s="74"/>
      <c r="CR181" s="74"/>
      <c r="CS181" s="86"/>
      <c r="CT181" s="86"/>
      <c r="CU181" s="74"/>
      <c r="CV181" s="74"/>
      <c r="CW181" s="86"/>
      <c r="CX181" s="86"/>
      <c r="CY181" s="74"/>
      <c r="CZ181" s="86"/>
      <c r="DA181" s="86"/>
      <c r="DB181" s="86"/>
      <c r="DC181" s="74"/>
      <c r="DD181" s="86"/>
      <c r="DE181" s="86"/>
      <c r="DF181" s="86"/>
      <c r="DG181" s="74"/>
      <c r="DH181" s="341">
        <v>5000</v>
      </c>
      <c r="DI181" s="341">
        <v>5000</v>
      </c>
      <c r="DJ181" s="341">
        <v>0</v>
      </c>
      <c r="DK181" s="74">
        <f t="shared" si="429"/>
        <v>0</v>
      </c>
      <c r="DL181" s="86"/>
      <c r="DM181" s="341"/>
      <c r="DN181" s="86"/>
      <c r="DO181" s="74"/>
      <c r="DP181" s="86"/>
      <c r="DQ181" s="341"/>
      <c r="DR181" s="86"/>
      <c r="DS181" s="74"/>
      <c r="DT181" s="86"/>
      <c r="DU181" s="341"/>
      <c r="DV181" s="86"/>
      <c r="DW181" s="74"/>
      <c r="DX181" s="86"/>
      <c r="DY181" s="86"/>
      <c r="DZ181" s="86"/>
      <c r="EA181" s="74"/>
      <c r="EB181" s="86"/>
      <c r="EC181" s="86"/>
      <c r="ED181" s="86"/>
      <c r="EE181" s="74"/>
      <c r="EF181" s="86"/>
      <c r="EG181" s="341"/>
      <c r="EH181" s="86"/>
      <c r="EI181" s="74"/>
      <c r="EJ181" s="86"/>
      <c r="EK181" s="341"/>
      <c r="EL181" s="86"/>
      <c r="EM181" s="74"/>
      <c r="EN181" s="86"/>
      <c r="EO181" s="341"/>
      <c r="EP181" s="86"/>
      <c r="EQ181" s="74"/>
      <c r="ER181" s="341"/>
      <c r="ES181" s="341"/>
      <c r="ET181" s="86"/>
      <c r="EU181" s="74"/>
      <c r="EV181" s="86"/>
      <c r="EW181" s="341"/>
      <c r="EX181" s="86"/>
      <c r="EY181" s="74"/>
      <c r="EZ181" s="89"/>
      <c r="FA181" s="89"/>
      <c r="FB181" s="89"/>
      <c r="FC181" s="89"/>
      <c r="FD181" s="89"/>
      <c r="FE181" s="89"/>
      <c r="FF181" s="89"/>
      <c r="FG181" s="89"/>
      <c r="FH181" s="89"/>
      <c r="FI181" s="89"/>
      <c r="FJ181" s="89"/>
      <c r="FK181" s="89"/>
      <c r="FL181" s="89"/>
      <c r="FM181" s="89"/>
      <c r="FN181" s="89"/>
      <c r="FO181" s="89"/>
      <c r="FP181" s="89"/>
      <c r="FQ181" s="89"/>
      <c r="FR181" s="89"/>
      <c r="FS181" s="89"/>
      <c r="FT181" s="89"/>
      <c r="FU181" s="89"/>
      <c r="FV181" s="89"/>
      <c r="FW181" s="89"/>
      <c r="FX181" s="89"/>
      <c r="FY181" s="89"/>
      <c r="FZ181" s="89"/>
      <c r="GA181" s="89"/>
      <c r="GB181" s="89"/>
      <c r="GC181" s="89"/>
      <c r="GD181" s="89"/>
      <c r="GE181" s="89"/>
      <c r="GF181" s="89"/>
      <c r="GG181" s="89"/>
      <c r="GH181" s="89"/>
      <c r="GI181" s="89"/>
      <c r="GJ181" s="89"/>
      <c r="GK181" s="89"/>
      <c r="GL181" s="89"/>
      <c r="GM181" s="89"/>
      <c r="GN181" s="89"/>
      <c r="GO181" s="89"/>
      <c r="GP181" s="89"/>
      <c r="GQ181" s="89"/>
      <c r="GR181" s="89"/>
      <c r="GS181" s="89"/>
      <c r="GT181" s="89"/>
      <c r="GU181" s="89"/>
      <c r="GV181" s="89"/>
      <c r="GW181" s="73">
        <v>20000</v>
      </c>
      <c r="GX181" s="73"/>
      <c r="GY181" s="73"/>
      <c r="GZ181" s="89"/>
      <c r="HA181" s="89"/>
      <c r="HB181" s="89"/>
      <c r="HC181" s="89"/>
      <c r="HD181" s="89"/>
      <c r="HE181" s="89"/>
      <c r="HF181" s="89"/>
      <c r="HG181" s="89"/>
      <c r="HH181" s="89"/>
      <c r="HI181" s="89"/>
      <c r="HJ181" s="89"/>
      <c r="HK181" s="89"/>
      <c r="HL181" s="86"/>
      <c r="HM181" s="86"/>
      <c r="HN181" s="86"/>
      <c r="HO181" s="74"/>
      <c r="HP181" s="86"/>
      <c r="HQ181" s="86"/>
      <c r="HR181" s="86"/>
      <c r="HS181" s="74"/>
      <c r="HT181" s="89"/>
      <c r="HU181" s="89"/>
      <c r="HV181" s="89"/>
      <c r="HW181" s="89"/>
      <c r="HX181" s="86"/>
      <c r="HY181" s="73"/>
      <c r="HZ181" s="73"/>
      <c r="IA181" s="77"/>
      <c r="IB181" s="89"/>
      <c r="IC181" s="73"/>
      <c r="ID181" s="73"/>
      <c r="IE181" s="77"/>
      <c r="IF181" s="89"/>
      <c r="IG181" s="73"/>
      <c r="IH181" s="73"/>
      <c r="II181" s="77"/>
      <c r="IJ181" s="89"/>
      <c r="IK181" s="73"/>
      <c r="IL181" s="73"/>
      <c r="IM181" s="77"/>
      <c r="IN181" s="89"/>
      <c r="IO181" s="73"/>
      <c r="IP181" s="73"/>
      <c r="IQ181" s="77"/>
      <c r="IR181" s="89"/>
      <c r="IS181" s="73"/>
      <c r="IT181" s="73"/>
      <c r="IU181" s="77"/>
      <c r="IV181" s="89"/>
      <c r="IW181" s="73"/>
      <c r="IX181" s="73"/>
      <c r="IY181" s="77"/>
      <c r="IZ181" s="89"/>
      <c r="JA181" s="73"/>
      <c r="JB181" s="73"/>
      <c r="JC181" s="77"/>
      <c r="JD181" s="89"/>
      <c r="JE181" s="73"/>
      <c r="JF181" s="73"/>
      <c r="JG181" s="77"/>
      <c r="JH181" s="89"/>
      <c r="JI181" s="73"/>
      <c r="JJ181" s="73"/>
      <c r="JK181" s="77"/>
      <c r="JL181" s="89"/>
      <c r="JM181" s="73"/>
      <c r="JN181" s="73"/>
      <c r="JO181" s="77"/>
      <c r="JP181" s="89"/>
      <c r="JQ181" s="73"/>
      <c r="JR181" s="73"/>
      <c r="JS181" s="77"/>
    </row>
    <row r="182" spans="1:279" ht="15.75" x14ac:dyDescent="0.25">
      <c r="A182" s="115" t="s">
        <v>217</v>
      </c>
      <c r="B182" s="77">
        <f t="shared" si="405"/>
        <v>0</v>
      </c>
      <c r="C182" s="77">
        <f t="shared" si="406"/>
        <v>148.1</v>
      </c>
      <c r="D182" s="77">
        <f t="shared" si="407"/>
        <v>148.1</v>
      </c>
      <c r="E182" s="77">
        <f t="shared" si="408"/>
        <v>0</v>
      </c>
      <c r="F182" s="77">
        <f t="shared" si="409"/>
        <v>0</v>
      </c>
      <c r="G182" s="73">
        <f t="shared" si="404"/>
        <v>0</v>
      </c>
      <c r="H182" s="77"/>
      <c r="I182" s="77"/>
      <c r="J182" s="77"/>
      <c r="K182" s="73"/>
      <c r="L182" s="89"/>
      <c r="M182" s="89"/>
      <c r="N182" s="89"/>
      <c r="O182" s="89"/>
      <c r="P182" s="89"/>
      <c r="Q182" s="89"/>
      <c r="R182" s="89"/>
      <c r="S182" s="74"/>
      <c r="T182" s="86"/>
      <c r="U182" s="86"/>
      <c r="V182" s="86"/>
      <c r="W182" s="74"/>
      <c r="X182" s="86"/>
      <c r="Y182" s="86"/>
      <c r="Z182" s="86"/>
      <c r="AA182" s="74"/>
      <c r="AB182" s="86"/>
      <c r="AC182" s="86"/>
      <c r="AD182" s="86"/>
      <c r="AE182" s="74"/>
      <c r="AF182" s="86"/>
      <c r="AG182" s="86"/>
      <c r="AH182" s="86"/>
      <c r="AI182" s="74"/>
      <c r="AJ182" s="86"/>
      <c r="AK182" s="86"/>
      <c r="AL182" s="86"/>
      <c r="AM182" s="74"/>
      <c r="AN182" s="89"/>
      <c r="AO182" s="89"/>
      <c r="AP182" s="89"/>
      <c r="AQ182" s="89"/>
      <c r="AR182" s="86"/>
      <c r="AS182" s="86"/>
      <c r="AT182" s="86"/>
      <c r="AU182" s="74"/>
      <c r="AV182" s="86"/>
      <c r="AW182" s="86"/>
      <c r="AX182" s="86"/>
      <c r="AY182" s="74"/>
      <c r="AZ182" s="86"/>
      <c r="BA182" s="86"/>
      <c r="BB182" s="86"/>
      <c r="BC182" s="74"/>
      <c r="BD182" s="86"/>
      <c r="BE182" s="86"/>
      <c r="BF182" s="86"/>
      <c r="BG182" s="74"/>
      <c r="BH182" s="74"/>
      <c r="BI182" s="86"/>
      <c r="BJ182" s="86"/>
      <c r="BK182" s="74"/>
      <c r="BL182" s="74"/>
      <c r="BM182" s="86"/>
      <c r="BN182" s="86"/>
      <c r="BO182" s="74"/>
      <c r="BP182" s="74"/>
      <c r="BQ182" s="86"/>
      <c r="BR182" s="86"/>
      <c r="BS182" s="74"/>
      <c r="BT182" s="74"/>
      <c r="BU182" s="86"/>
      <c r="BV182" s="86"/>
      <c r="BW182" s="74"/>
      <c r="BX182" s="86"/>
      <c r="BY182" s="86"/>
      <c r="BZ182" s="86"/>
      <c r="CA182" s="74"/>
      <c r="CB182" s="74"/>
      <c r="CC182" s="86"/>
      <c r="CD182" s="86"/>
      <c r="CE182" s="74"/>
      <c r="CF182" s="86"/>
      <c r="CG182" s="86"/>
      <c r="CH182" s="77"/>
      <c r="CI182" s="74"/>
      <c r="CJ182" s="86"/>
      <c r="CK182" s="86"/>
      <c r="CL182" s="86"/>
      <c r="CM182" s="74"/>
      <c r="CN182" s="86"/>
      <c r="CO182" s="86"/>
      <c r="CP182" s="86"/>
      <c r="CQ182" s="74"/>
      <c r="CR182" s="74"/>
      <c r="CS182" s="86"/>
      <c r="CT182" s="86"/>
      <c r="CU182" s="74"/>
      <c r="CV182" s="74"/>
      <c r="CW182" s="86"/>
      <c r="CX182" s="86"/>
      <c r="CY182" s="74"/>
      <c r="CZ182" s="86"/>
      <c r="DA182" s="86"/>
      <c r="DB182" s="86"/>
      <c r="DC182" s="74"/>
      <c r="DD182" s="86"/>
      <c r="DE182" s="86"/>
      <c r="DF182" s="86"/>
      <c r="DG182" s="74"/>
      <c r="DH182" s="86"/>
      <c r="DI182" s="86"/>
      <c r="DJ182" s="86"/>
      <c r="DK182" s="74"/>
      <c r="DL182" s="86"/>
      <c r="DM182" s="86"/>
      <c r="DN182" s="86"/>
      <c r="DO182" s="74"/>
      <c r="DP182" s="86"/>
      <c r="DQ182" s="86"/>
      <c r="DR182" s="86"/>
      <c r="DS182" s="74"/>
      <c r="DT182" s="86"/>
      <c r="DU182" s="86"/>
      <c r="DV182" s="86"/>
      <c r="DW182" s="74"/>
      <c r="DX182" s="86"/>
      <c r="DY182" s="86"/>
      <c r="DZ182" s="86"/>
      <c r="EA182" s="74"/>
      <c r="EB182" s="86"/>
      <c r="EC182" s="86"/>
      <c r="ED182" s="86"/>
      <c r="EE182" s="74"/>
      <c r="EF182" s="86"/>
      <c r="EG182" s="86"/>
      <c r="EH182" s="86"/>
      <c r="EI182" s="74"/>
      <c r="EJ182" s="86"/>
      <c r="EK182" s="86"/>
      <c r="EL182" s="86"/>
      <c r="EM182" s="74"/>
      <c r="EN182" s="86"/>
      <c r="EO182" s="86"/>
      <c r="EP182" s="86"/>
      <c r="EQ182" s="74"/>
      <c r="ER182" s="86"/>
      <c r="ES182" s="86"/>
      <c r="ET182" s="86"/>
      <c r="EU182" s="74"/>
      <c r="EV182" s="86"/>
      <c r="EW182" s="86"/>
      <c r="EX182" s="86"/>
      <c r="EY182" s="74"/>
      <c r="EZ182" s="89"/>
      <c r="FA182" s="89"/>
      <c r="FB182" s="89"/>
      <c r="FC182" s="89"/>
      <c r="FD182" s="89"/>
      <c r="FE182" s="89"/>
      <c r="FF182" s="89"/>
      <c r="FG182" s="89"/>
      <c r="FH182" s="89"/>
      <c r="FI182" s="89"/>
      <c r="FJ182" s="89"/>
      <c r="FK182" s="89"/>
      <c r="FL182" s="89"/>
      <c r="FM182" s="89"/>
      <c r="FN182" s="89"/>
      <c r="FO182" s="89"/>
      <c r="FP182" s="89"/>
      <c r="FQ182" s="89"/>
      <c r="FR182" s="89"/>
      <c r="FS182" s="89"/>
      <c r="FT182" s="89"/>
      <c r="FU182" s="89"/>
      <c r="FV182" s="89"/>
      <c r="FW182" s="89"/>
      <c r="FX182" s="89"/>
      <c r="FY182" s="89"/>
      <c r="FZ182" s="89"/>
      <c r="GA182" s="89"/>
      <c r="GB182" s="89"/>
      <c r="GC182" s="89"/>
      <c r="GD182" s="89"/>
      <c r="GE182" s="89"/>
      <c r="GF182" s="89"/>
      <c r="GG182" s="89"/>
      <c r="GH182" s="89"/>
      <c r="GI182" s="89"/>
      <c r="GJ182" s="89"/>
      <c r="GK182" s="89"/>
      <c r="GL182" s="89"/>
      <c r="GM182" s="89"/>
      <c r="GN182" s="89"/>
      <c r="GO182" s="89"/>
      <c r="GP182" s="89"/>
      <c r="GQ182" s="89"/>
      <c r="GR182" s="89"/>
      <c r="GS182" s="89"/>
      <c r="GT182" s="89"/>
      <c r="GU182" s="89"/>
      <c r="GV182" s="89"/>
      <c r="GW182" s="89"/>
      <c r="GX182" s="89"/>
      <c r="GY182" s="89"/>
      <c r="GZ182" s="89"/>
      <c r="HA182" s="89"/>
      <c r="HB182" s="89"/>
      <c r="HC182" s="89"/>
      <c r="HD182" s="89"/>
      <c r="HE182" s="89"/>
      <c r="HF182" s="89"/>
      <c r="HG182" s="89"/>
      <c r="HH182" s="89"/>
      <c r="HI182" s="89"/>
      <c r="HJ182" s="89"/>
      <c r="HK182" s="89"/>
      <c r="HL182" s="86"/>
      <c r="HM182" s="86"/>
      <c r="HN182" s="86"/>
      <c r="HO182" s="74"/>
      <c r="HP182" s="86"/>
      <c r="HQ182" s="86"/>
      <c r="HR182" s="86"/>
      <c r="HS182" s="74"/>
      <c r="HT182" s="89"/>
      <c r="HU182" s="89"/>
      <c r="HV182" s="89"/>
      <c r="HW182" s="89"/>
      <c r="HX182" s="86"/>
      <c r="HY182" s="73">
        <v>148.1</v>
      </c>
      <c r="HZ182" s="73">
        <v>0</v>
      </c>
      <c r="IA182" s="77">
        <f t="shared" si="308"/>
        <v>0</v>
      </c>
      <c r="IB182" s="89"/>
      <c r="IC182" s="73"/>
      <c r="ID182" s="73"/>
      <c r="IE182" s="77"/>
      <c r="IF182" s="89"/>
      <c r="IG182" s="73"/>
      <c r="IH182" s="73"/>
      <c r="II182" s="77"/>
      <c r="IJ182" s="89"/>
      <c r="IK182" s="73"/>
      <c r="IL182" s="73"/>
      <c r="IM182" s="77"/>
      <c r="IN182" s="89"/>
      <c r="IO182" s="73"/>
      <c r="IP182" s="73"/>
      <c r="IQ182" s="77"/>
      <c r="IR182" s="89"/>
      <c r="IS182" s="73"/>
      <c r="IT182" s="73"/>
      <c r="IU182" s="77"/>
      <c r="IV182" s="89"/>
      <c r="IW182" s="73"/>
      <c r="IX182" s="73"/>
      <c r="IY182" s="77"/>
      <c r="IZ182" s="89"/>
      <c r="JA182" s="73"/>
      <c r="JB182" s="73"/>
      <c r="JC182" s="77"/>
      <c r="JD182" s="89"/>
      <c r="JE182" s="73"/>
      <c r="JF182" s="73"/>
      <c r="JG182" s="77"/>
      <c r="JH182" s="89"/>
      <c r="JI182" s="73"/>
      <c r="JJ182" s="73"/>
      <c r="JK182" s="77"/>
      <c r="JL182" s="89"/>
      <c r="JM182" s="73"/>
      <c r="JN182" s="73"/>
      <c r="JO182" s="77"/>
      <c r="JP182" s="89"/>
      <c r="JQ182" s="73"/>
      <c r="JR182" s="73"/>
      <c r="JS182" s="77"/>
    </row>
    <row r="183" spans="1:279" ht="15.75" x14ac:dyDescent="0.25">
      <c r="A183" s="115" t="s">
        <v>218</v>
      </c>
      <c r="B183" s="77">
        <f t="shared" si="405"/>
        <v>0</v>
      </c>
      <c r="C183" s="77">
        <f t="shared" si="406"/>
        <v>82.2</v>
      </c>
      <c r="D183" s="77">
        <f t="shared" si="407"/>
        <v>82.2</v>
      </c>
      <c r="E183" s="77">
        <f t="shared" si="408"/>
        <v>0</v>
      </c>
      <c r="F183" s="77">
        <f t="shared" si="409"/>
        <v>10.52216</v>
      </c>
      <c r="G183" s="73">
        <f t="shared" si="404"/>
        <v>12.800681265206812</v>
      </c>
      <c r="H183" s="77"/>
      <c r="I183" s="77"/>
      <c r="J183" s="77"/>
      <c r="K183" s="73"/>
      <c r="L183" s="89"/>
      <c r="M183" s="89"/>
      <c r="N183" s="89"/>
      <c r="O183" s="89"/>
      <c r="P183" s="89"/>
      <c r="Q183" s="89"/>
      <c r="R183" s="89"/>
      <c r="S183" s="74"/>
      <c r="T183" s="86"/>
      <c r="U183" s="86"/>
      <c r="V183" s="86"/>
      <c r="W183" s="74"/>
      <c r="X183" s="86"/>
      <c r="Y183" s="86"/>
      <c r="Z183" s="86"/>
      <c r="AA183" s="74"/>
      <c r="AB183" s="86"/>
      <c r="AC183" s="86"/>
      <c r="AD183" s="86"/>
      <c r="AE183" s="74"/>
      <c r="AF183" s="86"/>
      <c r="AG183" s="86"/>
      <c r="AH183" s="86"/>
      <c r="AI183" s="74"/>
      <c r="AJ183" s="86"/>
      <c r="AK183" s="86"/>
      <c r="AL183" s="86"/>
      <c r="AM183" s="74"/>
      <c r="AN183" s="89"/>
      <c r="AO183" s="89"/>
      <c r="AP183" s="89"/>
      <c r="AQ183" s="89"/>
      <c r="AR183" s="86"/>
      <c r="AS183" s="86"/>
      <c r="AT183" s="86"/>
      <c r="AU183" s="74"/>
      <c r="AV183" s="86"/>
      <c r="AW183" s="86"/>
      <c r="AX183" s="86"/>
      <c r="AY183" s="74"/>
      <c r="AZ183" s="86"/>
      <c r="BA183" s="86"/>
      <c r="BB183" s="86"/>
      <c r="BC183" s="74"/>
      <c r="BD183" s="86"/>
      <c r="BE183" s="86"/>
      <c r="BF183" s="86"/>
      <c r="BG183" s="74"/>
      <c r="BH183" s="74"/>
      <c r="BI183" s="86"/>
      <c r="BJ183" s="86"/>
      <c r="BK183" s="74"/>
      <c r="BL183" s="74"/>
      <c r="BM183" s="86"/>
      <c r="BN183" s="86"/>
      <c r="BO183" s="74"/>
      <c r="BP183" s="74"/>
      <c r="BQ183" s="86"/>
      <c r="BR183" s="86"/>
      <c r="BS183" s="74"/>
      <c r="BT183" s="74"/>
      <c r="BU183" s="86"/>
      <c r="BV183" s="86"/>
      <c r="BW183" s="74"/>
      <c r="BX183" s="86"/>
      <c r="BY183" s="86"/>
      <c r="BZ183" s="86"/>
      <c r="CA183" s="74"/>
      <c r="CB183" s="74"/>
      <c r="CC183" s="86"/>
      <c r="CD183" s="86"/>
      <c r="CE183" s="74"/>
      <c r="CF183" s="86"/>
      <c r="CG183" s="86"/>
      <c r="CH183" s="77"/>
      <c r="CI183" s="74"/>
      <c r="CJ183" s="86"/>
      <c r="CK183" s="86"/>
      <c r="CL183" s="86"/>
      <c r="CM183" s="74"/>
      <c r="CN183" s="86"/>
      <c r="CO183" s="86"/>
      <c r="CP183" s="86"/>
      <c r="CQ183" s="74"/>
      <c r="CR183" s="74"/>
      <c r="CS183" s="86"/>
      <c r="CT183" s="86"/>
      <c r="CU183" s="74"/>
      <c r="CV183" s="74"/>
      <c r="CW183" s="86"/>
      <c r="CX183" s="86"/>
      <c r="CY183" s="74"/>
      <c r="CZ183" s="86"/>
      <c r="DA183" s="86"/>
      <c r="DB183" s="86"/>
      <c r="DC183" s="74"/>
      <c r="DD183" s="86"/>
      <c r="DE183" s="86"/>
      <c r="DF183" s="86"/>
      <c r="DG183" s="74"/>
      <c r="DH183" s="86"/>
      <c r="DI183" s="86"/>
      <c r="DJ183" s="86"/>
      <c r="DK183" s="74"/>
      <c r="DL183" s="86"/>
      <c r="DM183" s="86"/>
      <c r="DN183" s="86"/>
      <c r="DO183" s="74"/>
      <c r="DP183" s="86"/>
      <c r="DQ183" s="86"/>
      <c r="DR183" s="86"/>
      <c r="DS183" s="74"/>
      <c r="DT183" s="86"/>
      <c r="DU183" s="86"/>
      <c r="DV183" s="86"/>
      <c r="DW183" s="74"/>
      <c r="DX183" s="86"/>
      <c r="DY183" s="86"/>
      <c r="DZ183" s="86"/>
      <c r="EA183" s="74"/>
      <c r="EB183" s="86"/>
      <c r="EC183" s="86"/>
      <c r="ED183" s="86"/>
      <c r="EE183" s="74"/>
      <c r="EF183" s="86"/>
      <c r="EG183" s="86"/>
      <c r="EH183" s="86"/>
      <c r="EI183" s="74"/>
      <c r="EJ183" s="86"/>
      <c r="EK183" s="86"/>
      <c r="EL183" s="86"/>
      <c r="EM183" s="74"/>
      <c r="EN183" s="86"/>
      <c r="EO183" s="86"/>
      <c r="EP183" s="86"/>
      <c r="EQ183" s="74"/>
      <c r="ER183" s="86"/>
      <c r="ES183" s="86"/>
      <c r="ET183" s="86"/>
      <c r="EU183" s="74"/>
      <c r="EV183" s="86"/>
      <c r="EW183" s="86"/>
      <c r="EX183" s="86"/>
      <c r="EY183" s="74"/>
      <c r="EZ183" s="89"/>
      <c r="FA183" s="89"/>
      <c r="FB183" s="89"/>
      <c r="FC183" s="89"/>
      <c r="FD183" s="89"/>
      <c r="FE183" s="89"/>
      <c r="FF183" s="89"/>
      <c r="FG183" s="89"/>
      <c r="FH183" s="89"/>
      <c r="FI183" s="89"/>
      <c r="FJ183" s="89"/>
      <c r="FK183" s="89"/>
      <c r="FL183" s="89"/>
      <c r="FM183" s="89"/>
      <c r="FN183" s="89"/>
      <c r="FO183" s="89"/>
      <c r="FP183" s="89"/>
      <c r="FQ183" s="89"/>
      <c r="FR183" s="89"/>
      <c r="FS183" s="89"/>
      <c r="FT183" s="89"/>
      <c r="FU183" s="89"/>
      <c r="FV183" s="89"/>
      <c r="FW183" s="89"/>
      <c r="FX183" s="89"/>
      <c r="FY183" s="89"/>
      <c r="FZ183" s="89"/>
      <c r="GA183" s="89"/>
      <c r="GB183" s="89"/>
      <c r="GC183" s="89"/>
      <c r="GD183" s="89"/>
      <c r="GE183" s="89"/>
      <c r="GF183" s="89"/>
      <c r="GG183" s="89"/>
      <c r="GH183" s="89"/>
      <c r="GI183" s="89"/>
      <c r="GJ183" s="89"/>
      <c r="GK183" s="89"/>
      <c r="GL183" s="89"/>
      <c r="GM183" s="89"/>
      <c r="GN183" s="89"/>
      <c r="GO183" s="89"/>
      <c r="GP183" s="89"/>
      <c r="GQ183" s="89"/>
      <c r="GR183" s="89"/>
      <c r="GS183" s="89"/>
      <c r="GT183" s="89"/>
      <c r="GU183" s="89"/>
      <c r="GV183" s="89"/>
      <c r="GW183" s="89"/>
      <c r="GX183" s="89"/>
      <c r="GY183" s="89"/>
      <c r="GZ183" s="89"/>
      <c r="HA183" s="89"/>
      <c r="HB183" s="89"/>
      <c r="HC183" s="89"/>
      <c r="HD183" s="89"/>
      <c r="HE183" s="89"/>
      <c r="HF183" s="89"/>
      <c r="HG183" s="89"/>
      <c r="HH183" s="89"/>
      <c r="HI183" s="89"/>
      <c r="HJ183" s="89"/>
      <c r="HK183" s="89"/>
      <c r="HL183" s="86"/>
      <c r="HM183" s="86"/>
      <c r="HN183" s="86"/>
      <c r="HO183" s="74"/>
      <c r="HP183" s="86"/>
      <c r="HQ183" s="86"/>
      <c r="HR183" s="86"/>
      <c r="HS183" s="74"/>
      <c r="HT183" s="89"/>
      <c r="HU183" s="89"/>
      <c r="HV183" s="89"/>
      <c r="HW183" s="89"/>
      <c r="HX183" s="86"/>
      <c r="HY183" s="73">
        <v>82.2</v>
      </c>
      <c r="HZ183" s="73">
        <v>10.52216</v>
      </c>
      <c r="IA183" s="77">
        <f t="shared" si="308"/>
        <v>12.800681265206812</v>
      </c>
      <c r="IB183" s="89"/>
      <c r="IC183" s="73"/>
      <c r="ID183" s="73"/>
      <c r="IE183" s="77"/>
      <c r="IF183" s="89"/>
      <c r="IG183" s="73"/>
      <c r="IH183" s="73"/>
      <c r="II183" s="77"/>
      <c r="IJ183" s="89"/>
      <c r="IK183" s="73"/>
      <c r="IL183" s="73"/>
      <c r="IM183" s="77"/>
      <c r="IN183" s="89"/>
      <c r="IO183" s="73"/>
      <c r="IP183" s="73"/>
      <c r="IQ183" s="77"/>
      <c r="IR183" s="89"/>
      <c r="IS183" s="73"/>
      <c r="IT183" s="73"/>
      <c r="IU183" s="77"/>
      <c r="IV183" s="89"/>
      <c r="IW183" s="73"/>
      <c r="IX183" s="73"/>
      <c r="IY183" s="77"/>
      <c r="IZ183" s="89"/>
      <c r="JA183" s="73"/>
      <c r="JB183" s="73"/>
      <c r="JC183" s="77"/>
      <c r="JD183" s="89"/>
      <c r="JE183" s="73"/>
      <c r="JF183" s="73"/>
      <c r="JG183" s="77"/>
      <c r="JH183" s="89"/>
      <c r="JI183" s="73"/>
      <c r="JJ183" s="73"/>
      <c r="JK183" s="77"/>
      <c r="JL183" s="89"/>
      <c r="JM183" s="73"/>
      <c r="JN183" s="73"/>
      <c r="JO183" s="77"/>
      <c r="JP183" s="89"/>
      <c r="JQ183" s="73"/>
      <c r="JR183" s="73"/>
      <c r="JS183" s="77"/>
    </row>
    <row r="184" spans="1:279" ht="15.75" x14ac:dyDescent="0.25">
      <c r="A184" s="115" t="s">
        <v>400</v>
      </c>
      <c r="B184" s="77">
        <f t="shared" si="405"/>
        <v>0</v>
      </c>
      <c r="C184" s="77">
        <f t="shared" si="406"/>
        <v>100.2</v>
      </c>
      <c r="D184" s="77">
        <f t="shared" si="407"/>
        <v>100.2</v>
      </c>
      <c r="E184" s="77">
        <f t="shared" si="408"/>
        <v>0</v>
      </c>
      <c r="F184" s="77">
        <f t="shared" si="409"/>
        <v>0</v>
      </c>
      <c r="G184" s="73">
        <f t="shared" si="404"/>
        <v>0</v>
      </c>
      <c r="H184" s="77"/>
      <c r="I184" s="77"/>
      <c r="J184" s="77"/>
      <c r="K184" s="73"/>
      <c r="L184" s="89"/>
      <c r="M184" s="89"/>
      <c r="N184" s="89"/>
      <c r="O184" s="89"/>
      <c r="P184" s="89"/>
      <c r="Q184" s="89"/>
      <c r="R184" s="89"/>
      <c r="S184" s="74"/>
      <c r="T184" s="86"/>
      <c r="U184" s="86"/>
      <c r="V184" s="86"/>
      <c r="W184" s="74"/>
      <c r="X184" s="86"/>
      <c r="Y184" s="86"/>
      <c r="Z184" s="86"/>
      <c r="AA184" s="74"/>
      <c r="AB184" s="86"/>
      <c r="AC184" s="86"/>
      <c r="AD184" s="86"/>
      <c r="AE184" s="74"/>
      <c r="AF184" s="86"/>
      <c r="AG184" s="86"/>
      <c r="AH184" s="86"/>
      <c r="AI184" s="74"/>
      <c r="AJ184" s="86"/>
      <c r="AK184" s="86"/>
      <c r="AL184" s="86"/>
      <c r="AM184" s="74"/>
      <c r="AN184" s="89"/>
      <c r="AO184" s="89"/>
      <c r="AP184" s="89"/>
      <c r="AQ184" s="89"/>
      <c r="AR184" s="86"/>
      <c r="AS184" s="86"/>
      <c r="AT184" s="86"/>
      <c r="AU184" s="74"/>
      <c r="AV184" s="86"/>
      <c r="AW184" s="86"/>
      <c r="AX184" s="86"/>
      <c r="AY184" s="74"/>
      <c r="AZ184" s="86"/>
      <c r="BA184" s="86"/>
      <c r="BB184" s="86"/>
      <c r="BC184" s="74"/>
      <c r="BD184" s="86"/>
      <c r="BE184" s="86"/>
      <c r="BF184" s="86"/>
      <c r="BG184" s="74"/>
      <c r="BH184" s="74"/>
      <c r="BI184" s="86"/>
      <c r="BJ184" s="86"/>
      <c r="BK184" s="74"/>
      <c r="BL184" s="74"/>
      <c r="BM184" s="86"/>
      <c r="BN184" s="86"/>
      <c r="BO184" s="74"/>
      <c r="BP184" s="74"/>
      <c r="BQ184" s="86"/>
      <c r="BR184" s="86"/>
      <c r="BS184" s="74"/>
      <c r="BT184" s="74"/>
      <c r="BU184" s="86"/>
      <c r="BV184" s="86"/>
      <c r="BW184" s="74"/>
      <c r="BX184" s="86"/>
      <c r="BY184" s="86"/>
      <c r="BZ184" s="86"/>
      <c r="CA184" s="74"/>
      <c r="CB184" s="74"/>
      <c r="CC184" s="86"/>
      <c r="CD184" s="86"/>
      <c r="CE184" s="74"/>
      <c r="CF184" s="86"/>
      <c r="CG184" s="86"/>
      <c r="CH184" s="77"/>
      <c r="CI184" s="74"/>
      <c r="CJ184" s="86"/>
      <c r="CK184" s="86"/>
      <c r="CL184" s="86"/>
      <c r="CM184" s="74"/>
      <c r="CN184" s="86"/>
      <c r="CO184" s="86"/>
      <c r="CP184" s="86"/>
      <c r="CQ184" s="74"/>
      <c r="CR184" s="74"/>
      <c r="CS184" s="86"/>
      <c r="CT184" s="86"/>
      <c r="CU184" s="74"/>
      <c r="CV184" s="74"/>
      <c r="CW184" s="86"/>
      <c r="CX184" s="86"/>
      <c r="CY184" s="74"/>
      <c r="CZ184" s="86"/>
      <c r="DA184" s="86"/>
      <c r="DB184" s="86"/>
      <c r="DC184" s="74"/>
      <c r="DD184" s="86"/>
      <c r="DE184" s="86"/>
      <c r="DF184" s="86"/>
      <c r="DG184" s="74"/>
      <c r="DH184" s="86"/>
      <c r="DI184" s="86"/>
      <c r="DJ184" s="86"/>
      <c r="DK184" s="74"/>
      <c r="DL184" s="86"/>
      <c r="DM184" s="86"/>
      <c r="DN184" s="86"/>
      <c r="DO184" s="74"/>
      <c r="DP184" s="86"/>
      <c r="DQ184" s="86"/>
      <c r="DR184" s="86"/>
      <c r="DS184" s="74"/>
      <c r="DT184" s="86"/>
      <c r="DU184" s="86"/>
      <c r="DV184" s="86"/>
      <c r="DW184" s="74"/>
      <c r="DX184" s="86"/>
      <c r="DY184" s="86"/>
      <c r="DZ184" s="86"/>
      <c r="EA184" s="74"/>
      <c r="EB184" s="86"/>
      <c r="EC184" s="86"/>
      <c r="ED184" s="86"/>
      <c r="EE184" s="74"/>
      <c r="EF184" s="86"/>
      <c r="EG184" s="86"/>
      <c r="EH184" s="86"/>
      <c r="EI184" s="74"/>
      <c r="EJ184" s="86"/>
      <c r="EK184" s="86"/>
      <c r="EL184" s="86"/>
      <c r="EM184" s="74"/>
      <c r="EN184" s="86"/>
      <c r="EO184" s="86"/>
      <c r="EP184" s="86"/>
      <c r="EQ184" s="74"/>
      <c r="ER184" s="86"/>
      <c r="ES184" s="86"/>
      <c r="ET184" s="86"/>
      <c r="EU184" s="74"/>
      <c r="EV184" s="86"/>
      <c r="EW184" s="86"/>
      <c r="EX184" s="86"/>
      <c r="EY184" s="74"/>
      <c r="EZ184" s="89"/>
      <c r="FA184" s="89"/>
      <c r="FB184" s="89"/>
      <c r="FC184" s="89"/>
      <c r="FD184" s="89"/>
      <c r="FE184" s="89"/>
      <c r="FF184" s="89"/>
      <c r="FG184" s="89"/>
      <c r="FH184" s="89"/>
      <c r="FI184" s="89"/>
      <c r="FJ184" s="89"/>
      <c r="FK184" s="89"/>
      <c r="FL184" s="89"/>
      <c r="FM184" s="89"/>
      <c r="FN184" s="89"/>
      <c r="FO184" s="89"/>
      <c r="FP184" s="89"/>
      <c r="FQ184" s="89"/>
      <c r="FR184" s="89"/>
      <c r="FS184" s="89"/>
      <c r="FT184" s="89"/>
      <c r="FU184" s="89"/>
      <c r="FV184" s="89"/>
      <c r="FW184" s="89"/>
      <c r="FX184" s="89"/>
      <c r="FY184" s="89"/>
      <c r="FZ184" s="89"/>
      <c r="GA184" s="89"/>
      <c r="GB184" s="89"/>
      <c r="GC184" s="89"/>
      <c r="GD184" s="89"/>
      <c r="GE184" s="89"/>
      <c r="GF184" s="89"/>
      <c r="GG184" s="89"/>
      <c r="GH184" s="89"/>
      <c r="GI184" s="89"/>
      <c r="GJ184" s="89"/>
      <c r="GK184" s="89"/>
      <c r="GL184" s="89"/>
      <c r="GM184" s="89"/>
      <c r="GN184" s="89"/>
      <c r="GO184" s="89"/>
      <c r="GP184" s="89"/>
      <c r="GQ184" s="89"/>
      <c r="GR184" s="89"/>
      <c r="GS184" s="89"/>
      <c r="GT184" s="89"/>
      <c r="GU184" s="89"/>
      <c r="GV184" s="89"/>
      <c r="GW184" s="89"/>
      <c r="GX184" s="89"/>
      <c r="GY184" s="89"/>
      <c r="GZ184" s="89"/>
      <c r="HA184" s="89"/>
      <c r="HB184" s="89"/>
      <c r="HC184" s="89"/>
      <c r="HD184" s="89"/>
      <c r="HE184" s="89"/>
      <c r="HF184" s="89"/>
      <c r="HG184" s="89"/>
      <c r="HH184" s="89"/>
      <c r="HI184" s="89"/>
      <c r="HJ184" s="89"/>
      <c r="HK184" s="89"/>
      <c r="HL184" s="86"/>
      <c r="HM184" s="86"/>
      <c r="HN184" s="86"/>
      <c r="HO184" s="74"/>
      <c r="HP184" s="86"/>
      <c r="HQ184" s="86"/>
      <c r="HR184" s="86"/>
      <c r="HS184" s="74"/>
      <c r="HT184" s="89"/>
      <c r="HU184" s="89"/>
      <c r="HV184" s="89"/>
      <c r="HW184" s="89"/>
      <c r="HX184" s="86"/>
      <c r="HY184" s="73">
        <v>100.2</v>
      </c>
      <c r="HZ184" s="73">
        <v>0</v>
      </c>
      <c r="IA184" s="77">
        <f t="shared" si="308"/>
        <v>0</v>
      </c>
      <c r="IB184" s="89"/>
      <c r="IC184" s="73"/>
      <c r="ID184" s="73"/>
      <c r="IE184" s="77"/>
      <c r="IF184" s="89"/>
      <c r="IG184" s="73"/>
      <c r="IH184" s="73"/>
      <c r="II184" s="77"/>
      <c r="IJ184" s="89"/>
      <c r="IK184" s="73"/>
      <c r="IL184" s="73"/>
      <c r="IM184" s="77"/>
      <c r="IN184" s="89"/>
      <c r="IO184" s="73"/>
      <c r="IP184" s="73"/>
      <c r="IQ184" s="77"/>
      <c r="IR184" s="89"/>
      <c r="IS184" s="73"/>
      <c r="IT184" s="73"/>
      <c r="IU184" s="77"/>
      <c r="IV184" s="89"/>
      <c r="IW184" s="73"/>
      <c r="IX184" s="73"/>
      <c r="IY184" s="77"/>
      <c r="IZ184" s="89"/>
      <c r="JA184" s="73"/>
      <c r="JB184" s="73"/>
      <c r="JC184" s="77"/>
      <c r="JD184" s="89"/>
      <c r="JE184" s="73"/>
      <c r="JF184" s="73"/>
      <c r="JG184" s="77"/>
      <c r="JH184" s="89"/>
      <c r="JI184" s="73"/>
      <c r="JJ184" s="73"/>
      <c r="JK184" s="77"/>
      <c r="JL184" s="89"/>
      <c r="JM184" s="73"/>
      <c r="JN184" s="73"/>
      <c r="JO184" s="77"/>
      <c r="JP184" s="89"/>
      <c r="JQ184" s="73"/>
      <c r="JR184" s="73"/>
      <c r="JS184" s="77"/>
    </row>
    <row r="185" spans="1:279" ht="15.75" x14ac:dyDescent="0.25">
      <c r="A185" s="115" t="s">
        <v>219</v>
      </c>
      <c r="B185" s="77">
        <f t="shared" si="405"/>
        <v>0</v>
      </c>
      <c r="C185" s="77">
        <f t="shared" si="406"/>
        <v>0</v>
      </c>
      <c r="D185" s="77">
        <f t="shared" si="407"/>
        <v>0</v>
      </c>
      <c r="E185" s="77">
        <f t="shared" si="408"/>
        <v>0</v>
      </c>
      <c r="F185" s="77">
        <f t="shared" si="409"/>
        <v>0</v>
      </c>
      <c r="G185" s="73"/>
      <c r="H185" s="77"/>
      <c r="I185" s="77"/>
      <c r="J185" s="77"/>
      <c r="K185" s="73"/>
      <c r="L185" s="89"/>
      <c r="M185" s="89"/>
      <c r="N185" s="89"/>
      <c r="O185" s="89"/>
      <c r="P185" s="89"/>
      <c r="Q185" s="89"/>
      <c r="R185" s="89"/>
      <c r="S185" s="74"/>
      <c r="T185" s="86"/>
      <c r="U185" s="86"/>
      <c r="V185" s="86"/>
      <c r="W185" s="74"/>
      <c r="X185" s="86"/>
      <c r="Y185" s="86"/>
      <c r="Z185" s="86"/>
      <c r="AA185" s="74"/>
      <c r="AB185" s="86"/>
      <c r="AC185" s="86"/>
      <c r="AD185" s="86"/>
      <c r="AE185" s="74"/>
      <c r="AF185" s="86"/>
      <c r="AG185" s="86"/>
      <c r="AH185" s="86"/>
      <c r="AI185" s="74"/>
      <c r="AJ185" s="86"/>
      <c r="AK185" s="86"/>
      <c r="AL185" s="86"/>
      <c r="AM185" s="74"/>
      <c r="AN185" s="89"/>
      <c r="AO185" s="89"/>
      <c r="AP185" s="89"/>
      <c r="AQ185" s="89"/>
      <c r="AR185" s="86"/>
      <c r="AS185" s="86"/>
      <c r="AT185" s="86"/>
      <c r="AU185" s="74"/>
      <c r="AV185" s="86"/>
      <c r="AW185" s="86"/>
      <c r="AX185" s="86"/>
      <c r="AY185" s="74"/>
      <c r="AZ185" s="86"/>
      <c r="BA185" s="86"/>
      <c r="BB185" s="86"/>
      <c r="BC185" s="74"/>
      <c r="BD185" s="86"/>
      <c r="BE185" s="86"/>
      <c r="BF185" s="86"/>
      <c r="BG185" s="74"/>
      <c r="BH185" s="74"/>
      <c r="BI185" s="86"/>
      <c r="BJ185" s="86"/>
      <c r="BK185" s="74"/>
      <c r="BL185" s="74"/>
      <c r="BM185" s="86"/>
      <c r="BN185" s="86"/>
      <c r="BO185" s="74"/>
      <c r="BP185" s="74"/>
      <c r="BQ185" s="86"/>
      <c r="BR185" s="86"/>
      <c r="BS185" s="74"/>
      <c r="BT185" s="74"/>
      <c r="BU185" s="86"/>
      <c r="BV185" s="86"/>
      <c r="BW185" s="74"/>
      <c r="BX185" s="86"/>
      <c r="BY185" s="86"/>
      <c r="BZ185" s="86"/>
      <c r="CA185" s="74"/>
      <c r="CB185" s="74"/>
      <c r="CC185" s="86"/>
      <c r="CD185" s="86"/>
      <c r="CE185" s="74"/>
      <c r="CF185" s="86"/>
      <c r="CG185" s="86"/>
      <c r="CH185" s="77"/>
      <c r="CI185" s="74"/>
      <c r="CJ185" s="86"/>
      <c r="CK185" s="86"/>
      <c r="CL185" s="86"/>
      <c r="CM185" s="74"/>
      <c r="CN185" s="86"/>
      <c r="CO185" s="86"/>
      <c r="CP185" s="86"/>
      <c r="CQ185" s="74"/>
      <c r="CR185" s="74"/>
      <c r="CS185" s="86"/>
      <c r="CT185" s="86"/>
      <c r="CU185" s="74"/>
      <c r="CV185" s="74"/>
      <c r="CW185" s="86"/>
      <c r="CX185" s="86"/>
      <c r="CY185" s="74"/>
      <c r="CZ185" s="86"/>
      <c r="DA185" s="86"/>
      <c r="DB185" s="86"/>
      <c r="DC185" s="74"/>
      <c r="DD185" s="86"/>
      <c r="DE185" s="86"/>
      <c r="DF185" s="86"/>
      <c r="DG185" s="74"/>
      <c r="DH185" s="86"/>
      <c r="DI185" s="86"/>
      <c r="DJ185" s="86"/>
      <c r="DK185" s="74"/>
      <c r="DL185" s="86"/>
      <c r="DM185" s="86"/>
      <c r="DN185" s="86"/>
      <c r="DO185" s="74"/>
      <c r="DP185" s="86"/>
      <c r="DQ185" s="86"/>
      <c r="DR185" s="86"/>
      <c r="DS185" s="74"/>
      <c r="DT185" s="86"/>
      <c r="DU185" s="86"/>
      <c r="DV185" s="86"/>
      <c r="DW185" s="74"/>
      <c r="DX185" s="86"/>
      <c r="DY185" s="86"/>
      <c r="DZ185" s="86"/>
      <c r="EA185" s="74"/>
      <c r="EB185" s="86"/>
      <c r="EC185" s="86"/>
      <c r="ED185" s="86"/>
      <c r="EE185" s="74"/>
      <c r="EF185" s="86"/>
      <c r="EG185" s="86"/>
      <c r="EH185" s="86"/>
      <c r="EI185" s="74"/>
      <c r="EJ185" s="86"/>
      <c r="EK185" s="86"/>
      <c r="EL185" s="86"/>
      <c r="EM185" s="74"/>
      <c r="EN185" s="86"/>
      <c r="EO185" s="86"/>
      <c r="EP185" s="86"/>
      <c r="EQ185" s="74"/>
      <c r="ER185" s="86"/>
      <c r="ES185" s="86"/>
      <c r="ET185" s="86"/>
      <c r="EU185" s="74"/>
      <c r="EV185" s="86"/>
      <c r="EW185" s="86"/>
      <c r="EX185" s="86"/>
      <c r="EY185" s="74"/>
      <c r="EZ185" s="89"/>
      <c r="FA185" s="89"/>
      <c r="FB185" s="89"/>
      <c r="FC185" s="89"/>
      <c r="FD185" s="89"/>
      <c r="FE185" s="89"/>
      <c r="FF185" s="89"/>
      <c r="FG185" s="89"/>
      <c r="FH185" s="89"/>
      <c r="FI185" s="89"/>
      <c r="FJ185" s="89"/>
      <c r="FK185" s="89"/>
      <c r="FL185" s="89"/>
      <c r="FM185" s="89"/>
      <c r="FN185" s="89"/>
      <c r="FO185" s="89"/>
      <c r="FP185" s="89"/>
      <c r="FQ185" s="89"/>
      <c r="FR185" s="89"/>
      <c r="FS185" s="89"/>
      <c r="FT185" s="89"/>
      <c r="FU185" s="89"/>
      <c r="FV185" s="89"/>
      <c r="FW185" s="89"/>
      <c r="FX185" s="89"/>
      <c r="FY185" s="89"/>
      <c r="FZ185" s="89"/>
      <c r="GA185" s="89"/>
      <c r="GB185" s="89"/>
      <c r="GC185" s="89"/>
      <c r="GD185" s="89"/>
      <c r="GE185" s="89"/>
      <c r="GF185" s="89"/>
      <c r="GG185" s="89"/>
      <c r="GH185" s="89"/>
      <c r="GI185" s="89"/>
      <c r="GJ185" s="89"/>
      <c r="GK185" s="89"/>
      <c r="GL185" s="89"/>
      <c r="GM185" s="89"/>
      <c r="GN185" s="89"/>
      <c r="GO185" s="89"/>
      <c r="GP185" s="89"/>
      <c r="GQ185" s="89"/>
      <c r="GR185" s="89"/>
      <c r="GS185" s="89"/>
      <c r="GT185" s="89"/>
      <c r="GU185" s="89"/>
      <c r="GV185" s="89"/>
      <c r="GW185" s="89"/>
      <c r="GX185" s="89"/>
      <c r="GY185" s="89"/>
      <c r="GZ185" s="89"/>
      <c r="HA185" s="89"/>
      <c r="HB185" s="89"/>
      <c r="HC185" s="89"/>
      <c r="HD185" s="89"/>
      <c r="HE185" s="89"/>
      <c r="HF185" s="89"/>
      <c r="HG185" s="89"/>
      <c r="HH185" s="89"/>
      <c r="HI185" s="89"/>
      <c r="HJ185" s="89"/>
      <c r="HK185" s="89"/>
      <c r="HL185" s="86"/>
      <c r="HM185" s="86"/>
      <c r="HN185" s="86"/>
      <c r="HO185" s="74"/>
      <c r="HP185" s="86"/>
      <c r="HQ185" s="86"/>
      <c r="HR185" s="86"/>
      <c r="HS185" s="74"/>
      <c r="HT185" s="89"/>
      <c r="HU185" s="89"/>
      <c r="HV185" s="89"/>
      <c r="HW185" s="89"/>
      <c r="HX185" s="86"/>
      <c r="HY185" s="73"/>
      <c r="HZ185" s="73"/>
      <c r="IA185" s="77"/>
      <c r="IB185" s="89"/>
      <c r="IC185" s="73"/>
      <c r="ID185" s="73"/>
      <c r="IE185" s="77"/>
      <c r="IF185" s="89"/>
      <c r="IG185" s="73"/>
      <c r="IH185" s="73"/>
      <c r="II185" s="77"/>
      <c r="IJ185" s="89"/>
      <c r="IK185" s="73"/>
      <c r="IL185" s="73"/>
      <c r="IM185" s="77"/>
      <c r="IN185" s="89"/>
      <c r="IO185" s="73"/>
      <c r="IP185" s="73"/>
      <c r="IQ185" s="77"/>
      <c r="IR185" s="89"/>
      <c r="IS185" s="73"/>
      <c r="IT185" s="73"/>
      <c r="IU185" s="77"/>
      <c r="IV185" s="89"/>
      <c r="IW185" s="73"/>
      <c r="IX185" s="73"/>
      <c r="IY185" s="77"/>
      <c r="IZ185" s="89"/>
      <c r="JA185" s="73"/>
      <c r="JB185" s="73"/>
      <c r="JC185" s="77"/>
      <c r="JD185" s="89"/>
      <c r="JE185" s="73"/>
      <c r="JF185" s="73"/>
      <c r="JG185" s="77"/>
      <c r="JH185" s="89"/>
      <c r="JI185" s="73"/>
      <c r="JJ185" s="73"/>
      <c r="JK185" s="77"/>
      <c r="JL185" s="89"/>
      <c r="JM185" s="73"/>
      <c r="JN185" s="73"/>
      <c r="JO185" s="77"/>
      <c r="JP185" s="89"/>
      <c r="JQ185" s="73"/>
      <c r="JR185" s="73"/>
      <c r="JS185" s="77"/>
    </row>
    <row r="186" spans="1:279" ht="15.75" x14ac:dyDescent="0.25">
      <c r="A186" s="115" t="s">
        <v>220</v>
      </c>
      <c r="B186" s="77">
        <f t="shared" si="405"/>
        <v>0</v>
      </c>
      <c r="C186" s="77">
        <f t="shared" si="406"/>
        <v>0</v>
      </c>
      <c r="D186" s="77">
        <f t="shared" si="407"/>
        <v>0</v>
      </c>
      <c r="E186" s="77">
        <f t="shared" si="408"/>
        <v>0</v>
      </c>
      <c r="F186" s="77">
        <f t="shared" si="409"/>
        <v>0</v>
      </c>
      <c r="G186" s="73"/>
      <c r="H186" s="77"/>
      <c r="I186" s="77"/>
      <c r="J186" s="77"/>
      <c r="K186" s="73"/>
      <c r="L186" s="89"/>
      <c r="M186" s="89"/>
      <c r="N186" s="89"/>
      <c r="O186" s="89"/>
      <c r="P186" s="89"/>
      <c r="Q186" s="89"/>
      <c r="R186" s="89"/>
      <c r="S186" s="74"/>
      <c r="T186" s="86"/>
      <c r="U186" s="86"/>
      <c r="V186" s="86"/>
      <c r="W186" s="74"/>
      <c r="X186" s="86"/>
      <c r="Y186" s="86"/>
      <c r="Z186" s="86"/>
      <c r="AA186" s="74"/>
      <c r="AB186" s="86"/>
      <c r="AC186" s="86"/>
      <c r="AD186" s="86"/>
      <c r="AE186" s="74"/>
      <c r="AF186" s="86"/>
      <c r="AG186" s="86"/>
      <c r="AH186" s="86"/>
      <c r="AI186" s="74"/>
      <c r="AJ186" s="86"/>
      <c r="AK186" s="86"/>
      <c r="AL186" s="86"/>
      <c r="AM186" s="74"/>
      <c r="AN186" s="89"/>
      <c r="AO186" s="89"/>
      <c r="AP186" s="89"/>
      <c r="AQ186" s="89"/>
      <c r="AR186" s="86"/>
      <c r="AS186" s="86"/>
      <c r="AT186" s="86"/>
      <c r="AU186" s="74"/>
      <c r="AV186" s="86"/>
      <c r="AW186" s="86"/>
      <c r="AX186" s="86"/>
      <c r="AY186" s="74"/>
      <c r="AZ186" s="86"/>
      <c r="BA186" s="86"/>
      <c r="BB186" s="86"/>
      <c r="BC186" s="74"/>
      <c r="BD186" s="86"/>
      <c r="BE186" s="86"/>
      <c r="BF186" s="86"/>
      <c r="BG186" s="74"/>
      <c r="BH186" s="74"/>
      <c r="BI186" s="86"/>
      <c r="BJ186" s="86"/>
      <c r="BK186" s="74"/>
      <c r="BL186" s="74"/>
      <c r="BM186" s="86"/>
      <c r="BN186" s="86"/>
      <c r="BO186" s="74"/>
      <c r="BP186" s="74"/>
      <c r="BQ186" s="86"/>
      <c r="BR186" s="86"/>
      <c r="BS186" s="74"/>
      <c r="BT186" s="74"/>
      <c r="BU186" s="86"/>
      <c r="BV186" s="86"/>
      <c r="BW186" s="74"/>
      <c r="BX186" s="86"/>
      <c r="BY186" s="86"/>
      <c r="BZ186" s="86"/>
      <c r="CA186" s="74"/>
      <c r="CB186" s="74"/>
      <c r="CC186" s="86"/>
      <c r="CD186" s="86"/>
      <c r="CE186" s="74"/>
      <c r="CF186" s="86"/>
      <c r="CG186" s="86"/>
      <c r="CH186" s="77"/>
      <c r="CI186" s="74"/>
      <c r="CJ186" s="86"/>
      <c r="CK186" s="86"/>
      <c r="CL186" s="86"/>
      <c r="CM186" s="74"/>
      <c r="CN186" s="86"/>
      <c r="CO186" s="86"/>
      <c r="CP186" s="86"/>
      <c r="CQ186" s="74"/>
      <c r="CR186" s="74"/>
      <c r="CS186" s="86"/>
      <c r="CT186" s="86"/>
      <c r="CU186" s="74"/>
      <c r="CV186" s="74"/>
      <c r="CW186" s="86"/>
      <c r="CX186" s="86"/>
      <c r="CY186" s="74"/>
      <c r="CZ186" s="86"/>
      <c r="DA186" s="86"/>
      <c r="DB186" s="86"/>
      <c r="DC186" s="74"/>
      <c r="DD186" s="86"/>
      <c r="DE186" s="86"/>
      <c r="DF186" s="86"/>
      <c r="DG186" s="74"/>
      <c r="DH186" s="86"/>
      <c r="DI186" s="86"/>
      <c r="DJ186" s="86"/>
      <c r="DK186" s="74"/>
      <c r="DL186" s="86"/>
      <c r="DM186" s="86"/>
      <c r="DN186" s="86"/>
      <c r="DO186" s="74"/>
      <c r="DP186" s="86"/>
      <c r="DQ186" s="86"/>
      <c r="DR186" s="86"/>
      <c r="DS186" s="74"/>
      <c r="DT186" s="86"/>
      <c r="DU186" s="86"/>
      <c r="DV186" s="86"/>
      <c r="DW186" s="74"/>
      <c r="DX186" s="86"/>
      <c r="DY186" s="86"/>
      <c r="DZ186" s="86"/>
      <c r="EA186" s="74"/>
      <c r="EB186" s="86"/>
      <c r="EC186" s="86"/>
      <c r="ED186" s="86"/>
      <c r="EE186" s="74"/>
      <c r="EF186" s="86"/>
      <c r="EG186" s="86"/>
      <c r="EH186" s="86"/>
      <c r="EI186" s="74"/>
      <c r="EJ186" s="86"/>
      <c r="EK186" s="86"/>
      <c r="EL186" s="86"/>
      <c r="EM186" s="74"/>
      <c r="EN186" s="86"/>
      <c r="EO186" s="86"/>
      <c r="EP186" s="86"/>
      <c r="EQ186" s="74"/>
      <c r="ER186" s="86"/>
      <c r="ES186" s="86"/>
      <c r="ET186" s="86"/>
      <c r="EU186" s="74"/>
      <c r="EV186" s="86"/>
      <c r="EW186" s="86"/>
      <c r="EX186" s="86"/>
      <c r="EY186" s="74"/>
      <c r="EZ186" s="89"/>
      <c r="FA186" s="89"/>
      <c r="FB186" s="89"/>
      <c r="FC186" s="89"/>
      <c r="FD186" s="89"/>
      <c r="FE186" s="89"/>
      <c r="FF186" s="89"/>
      <c r="FG186" s="89"/>
      <c r="FH186" s="89"/>
      <c r="FI186" s="89"/>
      <c r="FJ186" s="89"/>
      <c r="FK186" s="89"/>
      <c r="FL186" s="89"/>
      <c r="FM186" s="89"/>
      <c r="FN186" s="89"/>
      <c r="FO186" s="89"/>
      <c r="FP186" s="89"/>
      <c r="FQ186" s="89"/>
      <c r="FR186" s="89"/>
      <c r="FS186" s="89"/>
      <c r="FT186" s="89"/>
      <c r="FU186" s="89"/>
      <c r="FV186" s="89"/>
      <c r="FW186" s="89"/>
      <c r="FX186" s="89"/>
      <c r="FY186" s="89"/>
      <c r="FZ186" s="89"/>
      <c r="GA186" s="89"/>
      <c r="GB186" s="89"/>
      <c r="GC186" s="89"/>
      <c r="GD186" s="89"/>
      <c r="GE186" s="89"/>
      <c r="GF186" s="89"/>
      <c r="GG186" s="89"/>
      <c r="GH186" s="89"/>
      <c r="GI186" s="89"/>
      <c r="GJ186" s="89"/>
      <c r="GK186" s="89"/>
      <c r="GL186" s="89"/>
      <c r="GM186" s="89"/>
      <c r="GN186" s="89"/>
      <c r="GO186" s="89"/>
      <c r="GP186" s="89"/>
      <c r="GQ186" s="89"/>
      <c r="GR186" s="89"/>
      <c r="GS186" s="89"/>
      <c r="GT186" s="89"/>
      <c r="GU186" s="89"/>
      <c r="GV186" s="89"/>
      <c r="GW186" s="89"/>
      <c r="GX186" s="89"/>
      <c r="GY186" s="89"/>
      <c r="GZ186" s="89"/>
      <c r="HA186" s="89"/>
      <c r="HB186" s="89"/>
      <c r="HC186" s="89"/>
      <c r="HD186" s="89"/>
      <c r="HE186" s="89"/>
      <c r="HF186" s="89"/>
      <c r="HG186" s="89"/>
      <c r="HH186" s="89"/>
      <c r="HI186" s="89"/>
      <c r="HJ186" s="89"/>
      <c r="HK186" s="89"/>
      <c r="HL186" s="86"/>
      <c r="HM186" s="86"/>
      <c r="HN186" s="86"/>
      <c r="HO186" s="74"/>
      <c r="HP186" s="86"/>
      <c r="HQ186" s="341"/>
      <c r="HR186" s="341"/>
      <c r="HS186" s="74"/>
      <c r="HT186" s="89"/>
      <c r="HU186" s="89"/>
      <c r="HV186" s="89"/>
      <c r="HW186" s="89"/>
      <c r="HX186" s="86"/>
      <c r="HY186" s="73"/>
      <c r="HZ186" s="73"/>
      <c r="IA186" s="77"/>
      <c r="IB186" s="89"/>
      <c r="IC186" s="73"/>
      <c r="ID186" s="73"/>
      <c r="IE186" s="77"/>
      <c r="IF186" s="89"/>
      <c r="IG186" s="73"/>
      <c r="IH186" s="73"/>
      <c r="II186" s="77"/>
      <c r="IJ186" s="89"/>
      <c r="IK186" s="73"/>
      <c r="IL186" s="73"/>
      <c r="IM186" s="77"/>
      <c r="IN186" s="89"/>
      <c r="IO186" s="73"/>
      <c r="IP186" s="73"/>
      <c r="IQ186" s="77"/>
      <c r="IR186" s="89"/>
      <c r="IS186" s="73"/>
      <c r="IT186" s="73"/>
      <c r="IU186" s="77"/>
      <c r="IV186" s="89"/>
      <c r="IW186" s="73"/>
      <c r="IX186" s="73"/>
      <c r="IY186" s="77"/>
      <c r="IZ186" s="89"/>
      <c r="JA186" s="73"/>
      <c r="JB186" s="73"/>
      <c r="JC186" s="77"/>
      <c r="JD186" s="89"/>
      <c r="JE186" s="73"/>
      <c r="JF186" s="73"/>
      <c r="JG186" s="77"/>
      <c r="JH186" s="89"/>
      <c r="JI186" s="73"/>
      <c r="JJ186" s="73"/>
      <c r="JK186" s="77"/>
      <c r="JL186" s="89"/>
      <c r="JM186" s="73"/>
      <c r="JN186" s="73"/>
      <c r="JO186" s="77"/>
      <c r="JP186" s="89"/>
      <c r="JQ186" s="73"/>
      <c r="JR186" s="73"/>
      <c r="JS186" s="77"/>
    </row>
    <row r="187" spans="1:279" ht="15.75" x14ac:dyDescent="0.25">
      <c r="A187" s="115" t="s">
        <v>221</v>
      </c>
      <c r="B187" s="77">
        <f t="shared" si="405"/>
        <v>0</v>
      </c>
      <c r="C187" s="77">
        <f t="shared" si="406"/>
        <v>0</v>
      </c>
      <c r="D187" s="77">
        <f t="shared" si="407"/>
        <v>0</v>
      </c>
      <c r="E187" s="77">
        <f t="shared" si="408"/>
        <v>0</v>
      </c>
      <c r="F187" s="77">
        <f t="shared" si="409"/>
        <v>0</v>
      </c>
      <c r="G187" s="73"/>
      <c r="H187" s="77"/>
      <c r="I187" s="77"/>
      <c r="J187" s="77"/>
      <c r="K187" s="73"/>
      <c r="L187" s="89"/>
      <c r="M187" s="89"/>
      <c r="N187" s="89"/>
      <c r="O187" s="89"/>
      <c r="P187" s="89"/>
      <c r="Q187" s="89"/>
      <c r="R187" s="89"/>
      <c r="S187" s="74"/>
      <c r="T187" s="86"/>
      <c r="U187" s="86"/>
      <c r="V187" s="86"/>
      <c r="W187" s="74"/>
      <c r="X187" s="86"/>
      <c r="Y187" s="86"/>
      <c r="Z187" s="86"/>
      <c r="AA187" s="74"/>
      <c r="AB187" s="86"/>
      <c r="AC187" s="86"/>
      <c r="AD187" s="86"/>
      <c r="AE187" s="74"/>
      <c r="AF187" s="86"/>
      <c r="AG187" s="86"/>
      <c r="AH187" s="86"/>
      <c r="AI187" s="74"/>
      <c r="AJ187" s="86"/>
      <c r="AK187" s="86"/>
      <c r="AL187" s="86"/>
      <c r="AM187" s="74"/>
      <c r="AN187" s="89"/>
      <c r="AO187" s="89"/>
      <c r="AP187" s="89"/>
      <c r="AQ187" s="89"/>
      <c r="AR187" s="86"/>
      <c r="AS187" s="86"/>
      <c r="AT187" s="86"/>
      <c r="AU187" s="74"/>
      <c r="AV187" s="86"/>
      <c r="AW187" s="86"/>
      <c r="AX187" s="86"/>
      <c r="AY187" s="74"/>
      <c r="AZ187" s="86"/>
      <c r="BA187" s="86"/>
      <c r="BB187" s="86"/>
      <c r="BC187" s="74"/>
      <c r="BD187" s="86"/>
      <c r="BE187" s="86"/>
      <c r="BF187" s="86"/>
      <c r="BG187" s="74"/>
      <c r="BH187" s="74"/>
      <c r="BI187" s="86"/>
      <c r="BJ187" s="86"/>
      <c r="BK187" s="74"/>
      <c r="BL187" s="74"/>
      <c r="BM187" s="86"/>
      <c r="BN187" s="86"/>
      <c r="BO187" s="74"/>
      <c r="BP187" s="74"/>
      <c r="BQ187" s="86"/>
      <c r="BR187" s="86"/>
      <c r="BS187" s="74"/>
      <c r="BT187" s="74"/>
      <c r="BU187" s="86"/>
      <c r="BV187" s="86"/>
      <c r="BW187" s="74"/>
      <c r="BX187" s="86"/>
      <c r="BY187" s="86"/>
      <c r="BZ187" s="86"/>
      <c r="CA187" s="74"/>
      <c r="CB187" s="74"/>
      <c r="CC187" s="86"/>
      <c r="CD187" s="86"/>
      <c r="CE187" s="74"/>
      <c r="CF187" s="86"/>
      <c r="CG187" s="86"/>
      <c r="CH187" s="77"/>
      <c r="CI187" s="74"/>
      <c r="CJ187" s="86"/>
      <c r="CK187" s="86"/>
      <c r="CL187" s="86"/>
      <c r="CM187" s="74"/>
      <c r="CN187" s="86"/>
      <c r="CO187" s="86"/>
      <c r="CP187" s="86"/>
      <c r="CQ187" s="74"/>
      <c r="CR187" s="74"/>
      <c r="CS187" s="86"/>
      <c r="CT187" s="86"/>
      <c r="CU187" s="74"/>
      <c r="CV187" s="74"/>
      <c r="CW187" s="86"/>
      <c r="CX187" s="86"/>
      <c r="CY187" s="74"/>
      <c r="CZ187" s="86"/>
      <c r="DA187" s="86"/>
      <c r="DB187" s="86"/>
      <c r="DC187" s="74"/>
      <c r="DD187" s="86"/>
      <c r="DE187" s="86"/>
      <c r="DF187" s="86"/>
      <c r="DG187" s="74"/>
      <c r="DH187" s="341"/>
      <c r="DI187" s="341"/>
      <c r="DJ187" s="341"/>
      <c r="DK187" s="74"/>
      <c r="DL187" s="86"/>
      <c r="DM187" s="341"/>
      <c r="DN187" s="341"/>
      <c r="DO187" s="74"/>
      <c r="DP187" s="86"/>
      <c r="DQ187" s="341"/>
      <c r="DR187" s="341"/>
      <c r="DS187" s="74"/>
      <c r="DT187" s="86"/>
      <c r="DU187" s="341"/>
      <c r="DV187" s="341"/>
      <c r="DW187" s="74"/>
      <c r="DX187" s="341"/>
      <c r="DY187" s="341"/>
      <c r="DZ187" s="341"/>
      <c r="EA187" s="74"/>
      <c r="EB187" s="341"/>
      <c r="EC187" s="341"/>
      <c r="ED187" s="341"/>
      <c r="EE187" s="74"/>
      <c r="EF187" s="86"/>
      <c r="EG187" s="341"/>
      <c r="EH187" s="341"/>
      <c r="EI187" s="74"/>
      <c r="EJ187" s="86"/>
      <c r="EK187" s="341"/>
      <c r="EL187" s="341"/>
      <c r="EM187" s="74"/>
      <c r="EN187" s="86"/>
      <c r="EO187" s="341"/>
      <c r="EP187" s="341"/>
      <c r="EQ187" s="74"/>
      <c r="ER187" s="341"/>
      <c r="ES187" s="341"/>
      <c r="ET187" s="341"/>
      <c r="EU187" s="74"/>
      <c r="EV187" s="86"/>
      <c r="EW187" s="341"/>
      <c r="EX187" s="341"/>
      <c r="EY187" s="74"/>
      <c r="EZ187" s="89"/>
      <c r="FA187" s="89"/>
      <c r="FB187" s="89"/>
      <c r="FC187" s="89"/>
      <c r="FD187" s="89"/>
      <c r="FE187" s="89"/>
      <c r="FF187" s="89"/>
      <c r="FG187" s="89"/>
      <c r="FH187" s="89"/>
      <c r="FI187" s="89"/>
      <c r="FJ187" s="89"/>
      <c r="FK187" s="89"/>
      <c r="FL187" s="89"/>
      <c r="FM187" s="89"/>
      <c r="FN187" s="89"/>
      <c r="FO187" s="89"/>
      <c r="FP187" s="89"/>
      <c r="FQ187" s="89"/>
      <c r="FR187" s="89"/>
      <c r="FS187" s="89"/>
      <c r="FT187" s="89"/>
      <c r="FU187" s="89"/>
      <c r="FV187" s="89"/>
      <c r="FW187" s="89"/>
      <c r="FX187" s="89"/>
      <c r="FY187" s="89"/>
      <c r="FZ187" s="89"/>
      <c r="GA187" s="89"/>
      <c r="GB187" s="89"/>
      <c r="GC187" s="89"/>
      <c r="GD187" s="89"/>
      <c r="GE187" s="89"/>
      <c r="GF187" s="89"/>
      <c r="GG187" s="89"/>
      <c r="GH187" s="89"/>
      <c r="GI187" s="89"/>
      <c r="GJ187" s="89"/>
      <c r="GK187" s="89"/>
      <c r="GL187" s="89"/>
      <c r="GM187" s="89"/>
      <c r="GN187" s="89"/>
      <c r="GO187" s="89"/>
      <c r="GP187" s="89"/>
      <c r="GQ187" s="89"/>
      <c r="GR187" s="89"/>
      <c r="GS187" s="89"/>
      <c r="GT187" s="89"/>
      <c r="GU187" s="89"/>
      <c r="GV187" s="89"/>
      <c r="GW187" s="89"/>
      <c r="GX187" s="89"/>
      <c r="GY187" s="89"/>
      <c r="GZ187" s="89"/>
      <c r="HA187" s="89"/>
      <c r="HB187" s="89"/>
      <c r="HC187" s="89"/>
      <c r="HD187" s="89"/>
      <c r="HE187" s="89"/>
      <c r="HF187" s="89"/>
      <c r="HG187" s="89"/>
      <c r="HH187" s="89"/>
      <c r="HI187" s="89"/>
      <c r="HJ187" s="89"/>
      <c r="HK187" s="89"/>
      <c r="HL187" s="86"/>
      <c r="HM187" s="86"/>
      <c r="HN187" s="86"/>
      <c r="HO187" s="74"/>
      <c r="HP187" s="341"/>
      <c r="HQ187" s="341"/>
      <c r="HR187" s="341"/>
      <c r="HS187" s="74"/>
      <c r="HT187" s="89"/>
      <c r="HU187" s="89"/>
      <c r="HV187" s="89"/>
      <c r="HW187" s="89"/>
      <c r="HX187" s="86"/>
      <c r="HY187" s="73"/>
      <c r="HZ187" s="73"/>
      <c r="IA187" s="77"/>
      <c r="IB187" s="89"/>
      <c r="IC187" s="73"/>
      <c r="ID187" s="73"/>
      <c r="IE187" s="77"/>
      <c r="IF187" s="89"/>
      <c r="IG187" s="73"/>
      <c r="IH187" s="73"/>
      <c r="II187" s="77"/>
      <c r="IJ187" s="89"/>
      <c r="IK187" s="73"/>
      <c r="IL187" s="73"/>
      <c r="IM187" s="77"/>
      <c r="IN187" s="89"/>
      <c r="IO187" s="73"/>
      <c r="IP187" s="73"/>
      <c r="IQ187" s="77"/>
      <c r="IR187" s="89"/>
      <c r="IS187" s="73"/>
      <c r="IT187" s="73"/>
      <c r="IU187" s="77"/>
      <c r="IV187" s="89"/>
      <c r="IW187" s="73"/>
      <c r="IX187" s="73"/>
      <c r="IY187" s="77"/>
      <c r="IZ187" s="89"/>
      <c r="JA187" s="73"/>
      <c r="JB187" s="73"/>
      <c r="JC187" s="77"/>
      <c r="JD187" s="89"/>
      <c r="JE187" s="73"/>
      <c r="JF187" s="73"/>
      <c r="JG187" s="77"/>
      <c r="JH187" s="89"/>
      <c r="JI187" s="73"/>
      <c r="JJ187" s="73"/>
      <c r="JK187" s="77"/>
      <c r="JL187" s="89"/>
      <c r="JM187" s="73"/>
      <c r="JN187" s="73"/>
      <c r="JO187" s="77"/>
      <c r="JP187" s="89"/>
      <c r="JQ187" s="73"/>
      <c r="JR187" s="73"/>
      <c r="JS187" s="77"/>
    </row>
    <row r="188" spans="1:279" s="5" customFormat="1" ht="31.5" x14ac:dyDescent="0.25">
      <c r="A188" s="114" t="s">
        <v>224</v>
      </c>
      <c r="B188" s="76">
        <f t="shared" si="405"/>
        <v>36206.300000000003</v>
      </c>
      <c r="C188" s="76">
        <f t="shared" si="406"/>
        <v>49948.799999999996</v>
      </c>
      <c r="D188" s="76">
        <f t="shared" si="407"/>
        <v>49948.799999999996</v>
      </c>
      <c r="E188" s="76">
        <f t="shared" si="408"/>
        <v>0</v>
      </c>
      <c r="F188" s="76">
        <f t="shared" si="409"/>
        <v>6581.6874500000004</v>
      </c>
      <c r="G188" s="72">
        <f t="shared" si="404"/>
        <v>13.176868012845155</v>
      </c>
      <c r="H188" s="72">
        <f>H189+H191</f>
        <v>0</v>
      </c>
      <c r="I188" s="72">
        <f>I189+I191</f>
        <v>0</v>
      </c>
      <c r="J188" s="72">
        <f>J189+J191</f>
        <v>0</v>
      </c>
      <c r="K188" s="72"/>
      <c r="L188" s="72">
        <f>L189+L191</f>
        <v>863.3</v>
      </c>
      <c r="M188" s="72">
        <f>M189+M191</f>
        <v>863.3</v>
      </c>
      <c r="N188" s="72">
        <f>N189+N191</f>
        <v>33.39235</v>
      </c>
      <c r="O188" s="71">
        <f>N188/M188*100</f>
        <v>3.8679891115487086</v>
      </c>
      <c r="P188" s="72">
        <f>P189+P191</f>
        <v>249</v>
      </c>
      <c r="Q188" s="72">
        <f>Q189+Q191</f>
        <v>249</v>
      </c>
      <c r="R188" s="72">
        <f>R189+R191</f>
        <v>5.32</v>
      </c>
      <c r="S188" s="71">
        <f>R188/Q188*100</f>
        <v>2.1365461847389562</v>
      </c>
      <c r="T188" s="72">
        <f>T189+T191</f>
        <v>1411</v>
      </c>
      <c r="U188" s="72">
        <f>U189+U191</f>
        <v>1411</v>
      </c>
      <c r="V188" s="72">
        <f>V189+V191</f>
        <v>175.86</v>
      </c>
      <c r="W188" s="71">
        <f>V188/U188*100</f>
        <v>12.463501063075833</v>
      </c>
      <c r="X188" s="72">
        <f>X189+X191</f>
        <v>865</v>
      </c>
      <c r="Y188" s="72">
        <f>Y189+Y191</f>
        <v>865</v>
      </c>
      <c r="Z188" s="72">
        <f>Z189+Z191</f>
        <v>0</v>
      </c>
      <c r="AA188" s="71">
        <f>Z188/Y188*100</f>
        <v>0</v>
      </c>
      <c r="AB188" s="72">
        <f>AB189+AB191</f>
        <v>0</v>
      </c>
      <c r="AC188" s="72">
        <f>AC189+AC191</f>
        <v>0</v>
      </c>
      <c r="AD188" s="72">
        <f>AD189+AD191</f>
        <v>0</v>
      </c>
      <c r="AE188" s="71"/>
      <c r="AF188" s="72">
        <f>AF189+AF191</f>
        <v>18225.5</v>
      </c>
      <c r="AG188" s="72">
        <f>AG189+AG191</f>
        <v>18225.5</v>
      </c>
      <c r="AH188" s="72">
        <f>AH189+AH191</f>
        <v>3188.3652700000002</v>
      </c>
      <c r="AI188" s="71">
        <f>AH188/AG188*100</f>
        <v>17.4939796987737</v>
      </c>
      <c r="AJ188" s="72">
        <f>AJ189+AJ191</f>
        <v>640</v>
      </c>
      <c r="AK188" s="72">
        <f>AK189+AK191</f>
        <v>640</v>
      </c>
      <c r="AL188" s="72">
        <f>AL189+AL191</f>
        <v>64.7</v>
      </c>
      <c r="AM188" s="71">
        <f>AL188/AK188*100</f>
        <v>10.109375000000002</v>
      </c>
      <c r="AN188" s="72">
        <f t="shared" ref="AN188:AT188" si="435">AN189+AN191</f>
        <v>0</v>
      </c>
      <c r="AO188" s="72">
        <f t="shared" si="435"/>
        <v>0</v>
      </c>
      <c r="AP188" s="72">
        <f t="shared" si="435"/>
        <v>0</v>
      </c>
      <c r="AQ188" s="72">
        <f t="shared" si="435"/>
        <v>0</v>
      </c>
      <c r="AR188" s="72">
        <f t="shared" si="435"/>
        <v>500</v>
      </c>
      <c r="AS188" s="72">
        <f t="shared" si="435"/>
        <v>500</v>
      </c>
      <c r="AT188" s="72">
        <f t="shared" si="435"/>
        <v>0</v>
      </c>
      <c r="AU188" s="71">
        <f>AT188/AS188*100</f>
        <v>0</v>
      </c>
      <c r="AV188" s="72"/>
      <c r="AW188" s="72">
        <f>AW189+AW191</f>
        <v>0</v>
      </c>
      <c r="AX188" s="72">
        <f>AX189+AX191</f>
        <v>0</v>
      </c>
      <c r="AY188" s="71"/>
      <c r="AZ188" s="72"/>
      <c r="BA188" s="72"/>
      <c r="BB188" s="72"/>
      <c r="BC188" s="71"/>
      <c r="BD188" s="72">
        <f>BD189+BD191</f>
        <v>1460</v>
      </c>
      <c r="BE188" s="72">
        <f>BE189+BE191</f>
        <v>1460</v>
      </c>
      <c r="BF188" s="72">
        <f>BF189+BF191</f>
        <v>370.33334000000002</v>
      </c>
      <c r="BG188" s="71">
        <f>BF188/BE188*100</f>
        <v>25.365297260273973</v>
      </c>
      <c r="BH188" s="71"/>
      <c r="BI188" s="72">
        <f>BI189+BI191</f>
        <v>0</v>
      </c>
      <c r="BJ188" s="72">
        <f>BJ189+BJ191</f>
        <v>0</v>
      </c>
      <c r="BK188" s="71"/>
      <c r="BL188" s="71"/>
      <c r="BM188" s="72">
        <f>BM189+BM191</f>
        <v>0</v>
      </c>
      <c r="BN188" s="72">
        <f>BN189+BN191</f>
        <v>0</v>
      </c>
      <c r="BO188" s="71"/>
      <c r="BP188" s="71"/>
      <c r="BQ188" s="72">
        <f>BQ189+BQ191</f>
        <v>0</v>
      </c>
      <c r="BR188" s="72">
        <f>BR189+BR191</f>
        <v>0</v>
      </c>
      <c r="BS188" s="71"/>
      <c r="BT188" s="71"/>
      <c r="BU188" s="72">
        <f>BU189+BU191</f>
        <v>0</v>
      </c>
      <c r="BV188" s="72">
        <f>BV189+BV191</f>
        <v>0</v>
      </c>
      <c r="BW188" s="71"/>
      <c r="BX188" s="72">
        <f>BX189+BX191</f>
        <v>634.4</v>
      </c>
      <c r="BY188" s="72">
        <f>BY189+BY191</f>
        <v>634.4</v>
      </c>
      <c r="BZ188" s="72">
        <f>BZ189+BZ191</f>
        <v>158.6</v>
      </c>
      <c r="CA188" s="71">
        <f>BZ188/BY188*100</f>
        <v>25</v>
      </c>
      <c r="CB188" s="71"/>
      <c r="CC188" s="72"/>
      <c r="CD188" s="72"/>
      <c r="CE188" s="71"/>
      <c r="CF188" s="72">
        <f>CF189+CF191</f>
        <v>500</v>
      </c>
      <c r="CG188" s="72">
        <f>CG189+CG191</f>
        <v>250</v>
      </c>
      <c r="CH188" s="72">
        <f>CH189+CH191</f>
        <v>0</v>
      </c>
      <c r="CI188" s="71">
        <f t="shared" si="340"/>
        <v>0</v>
      </c>
      <c r="CJ188" s="72">
        <f>CJ189+CJ191</f>
        <v>0</v>
      </c>
      <c r="CK188" s="72">
        <f>CK189+CK191</f>
        <v>0</v>
      </c>
      <c r="CL188" s="72">
        <f>CL189+CL191</f>
        <v>0</v>
      </c>
      <c r="CM188" s="71"/>
      <c r="CN188" s="72">
        <f>CN189+CN191</f>
        <v>0</v>
      </c>
      <c r="CO188" s="72">
        <f>CO189+CO191</f>
        <v>0</v>
      </c>
      <c r="CP188" s="72">
        <f>CP189+CP191</f>
        <v>0</v>
      </c>
      <c r="CQ188" s="71"/>
      <c r="CR188" s="71"/>
      <c r="CS188" s="72">
        <f>CS189+CS191</f>
        <v>0</v>
      </c>
      <c r="CT188" s="72">
        <f>CT189+CT191</f>
        <v>0</v>
      </c>
      <c r="CU188" s="71"/>
      <c r="CV188" s="71"/>
      <c r="CW188" s="72">
        <f>CW189+CW191</f>
        <v>0</v>
      </c>
      <c r="CX188" s="72">
        <f>CX189+CX191</f>
        <v>0</v>
      </c>
      <c r="CY188" s="71"/>
      <c r="CZ188" s="72">
        <f>CZ189+CZ191</f>
        <v>1000</v>
      </c>
      <c r="DA188" s="72">
        <f>DA189+DA191</f>
        <v>1000</v>
      </c>
      <c r="DB188" s="72">
        <f>DB189+DB191</f>
        <v>552.8380699999999</v>
      </c>
      <c r="DC188" s="71">
        <f>DB188/DA188*100</f>
        <v>55.283806999999982</v>
      </c>
      <c r="DD188" s="72">
        <f>DD189+DD191</f>
        <v>2645.4</v>
      </c>
      <c r="DE188" s="72">
        <f>DE189+DE191</f>
        <v>0</v>
      </c>
      <c r="DF188" s="72">
        <f>DF189+DF191</f>
        <v>0</v>
      </c>
      <c r="DG188" s="71"/>
      <c r="DH188" s="72">
        <f>DH189+DH191+DH192</f>
        <v>5000</v>
      </c>
      <c r="DI188" s="72">
        <f>DI189+DI191+DI192</f>
        <v>5000</v>
      </c>
      <c r="DJ188" s="72">
        <f>DJ189+DJ191+DJ192</f>
        <v>0</v>
      </c>
      <c r="DK188" s="71">
        <f t="shared" ref="DK188:DK191" si="436">DJ188/DI188*100</f>
        <v>0</v>
      </c>
      <c r="DL188" s="72"/>
      <c r="DM188" s="72">
        <f>DM189+DM191</f>
        <v>0</v>
      </c>
      <c r="DN188" s="72">
        <f>DN189+DN191</f>
        <v>0</v>
      </c>
      <c r="DO188" s="71"/>
      <c r="DP188" s="72"/>
      <c r="DQ188" s="72">
        <f>DQ189+DQ191</f>
        <v>0</v>
      </c>
      <c r="DR188" s="72">
        <f>DR189+DR191</f>
        <v>0</v>
      </c>
      <c r="DS188" s="71"/>
      <c r="DT188" s="72"/>
      <c r="DU188" s="72">
        <f>DU189+DU191</f>
        <v>0</v>
      </c>
      <c r="DV188" s="72">
        <f>DV189+DV191</f>
        <v>0</v>
      </c>
      <c r="DW188" s="71"/>
      <c r="DX188" s="72">
        <f>DX189+DX191</f>
        <v>824.5</v>
      </c>
      <c r="DY188" s="72">
        <f>DY189+DY191</f>
        <v>824.5</v>
      </c>
      <c r="DZ188" s="72">
        <f>DZ189+DZ191</f>
        <v>118.694</v>
      </c>
      <c r="EA188" s="71">
        <f t="shared" ref="EA188:EA189" si="437">DZ188/DY188*100</f>
        <v>14.395876288659796</v>
      </c>
      <c r="EB188" s="72"/>
      <c r="EC188" s="72"/>
      <c r="ED188" s="72"/>
      <c r="EE188" s="71"/>
      <c r="EF188" s="72"/>
      <c r="EG188" s="72">
        <f>EG189+EG191</f>
        <v>0</v>
      </c>
      <c r="EH188" s="72">
        <f>EH189+EH191</f>
        <v>0</v>
      </c>
      <c r="EI188" s="71"/>
      <c r="EJ188" s="72"/>
      <c r="EK188" s="72">
        <f>EK189+EK191</f>
        <v>0</v>
      </c>
      <c r="EL188" s="72">
        <f>EL189+EL191</f>
        <v>0</v>
      </c>
      <c r="EM188" s="71"/>
      <c r="EN188" s="72"/>
      <c r="EO188" s="72">
        <f>EO189+EO191</f>
        <v>0</v>
      </c>
      <c r="EP188" s="72">
        <f>EP189+EP191</f>
        <v>0</v>
      </c>
      <c r="EQ188" s="71"/>
      <c r="ER188" s="72">
        <f>ER189+ER191</f>
        <v>937.4</v>
      </c>
      <c r="ES188" s="72">
        <f>ES189+ES191</f>
        <v>937.4</v>
      </c>
      <c r="ET188" s="72">
        <f>ET189+ET191</f>
        <v>234.35400000000001</v>
      </c>
      <c r="EU188" s="71">
        <f t="shared" si="400"/>
        <v>25.000426712182634</v>
      </c>
      <c r="EV188" s="72">
        <f>SUM(EV189:EV192)</f>
        <v>294.2</v>
      </c>
      <c r="EW188" s="72">
        <f>SUM(EW189:EW192)</f>
        <v>294.2</v>
      </c>
      <c r="EX188" s="72">
        <f>EX189+EX191</f>
        <v>0</v>
      </c>
      <c r="EY188" s="71">
        <f t="shared" si="431"/>
        <v>0</v>
      </c>
      <c r="EZ188" s="72"/>
      <c r="FA188" s="72">
        <f>FA189+FA191</f>
        <v>0</v>
      </c>
      <c r="FB188" s="72">
        <f>FB189+FB191</f>
        <v>0</v>
      </c>
      <c r="FC188" s="71"/>
      <c r="FD188" s="72"/>
      <c r="FE188" s="72">
        <f>FE189+FE191</f>
        <v>0</v>
      </c>
      <c r="FF188" s="72">
        <f>FF189+FF191</f>
        <v>0</v>
      </c>
      <c r="FG188" s="71"/>
      <c r="FH188" s="72"/>
      <c r="FI188" s="72">
        <f>FI189+FI191</f>
        <v>0</v>
      </c>
      <c r="FJ188" s="72">
        <f>FJ189+FJ191</f>
        <v>0</v>
      </c>
      <c r="FK188" s="71"/>
      <c r="FL188" s="72"/>
      <c r="FM188" s="72">
        <f>FM189+FM191</f>
        <v>0</v>
      </c>
      <c r="FN188" s="72">
        <f>FN189+FN191</f>
        <v>0</v>
      </c>
      <c r="FO188" s="71"/>
      <c r="FP188" s="72">
        <f>FP189+FP191</f>
        <v>156.6</v>
      </c>
      <c r="FQ188" s="72">
        <f>FQ189+FQ191</f>
        <v>156.6</v>
      </c>
      <c r="FR188" s="72">
        <f>FR189+FR191</f>
        <v>0</v>
      </c>
      <c r="FS188" s="71"/>
      <c r="FT188" s="72"/>
      <c r="FU188" s="72">
        <f>FU189+FU191</f>
        <v>0</v>
      </c>
      <c r="FV188" s="72">
        <f>FV189+FV191</f>
        <v>0</v>
      </c>
      <c r="FW188" s="71"/>
      <c r="FX188" s="72"/>
      <c r="FY188" s="72">
        <f>FY189+FY191</f>
        <v>0</v>
      </c>
      <c r="FZ188" s="72">
        <f>FZ189+FZ191</f>
        <v>0</v>
      </c>
      <c r="GA188" s="71"/>
      <c r="GB188" s="72"/>
      <c r="GC188" s="72">
        <f>GC189+GC191</f>
        <v>0</v>
      </c>
      <c r="GD188" s="72">
        <f>GD189+GD191</f>
        <v>0</v>
      </c>
      <c r="GE188" s="71"/>
      <c r="GF188" s="72"/>
      <c r="GG188" s="72">
        <f>GG189+GG191</f>
        <v>0</v>
      </c>
      <c r="GH188" s="72">
        <f>GH189+GH191</f>
        <v>0</v>
      </c>
      <c r="GI188" s="71"/>
      <c r="GJ188" s="72"/>
      <c r="GK188" s="72">
        <f>GK189+GK191</f>
        <v>0</v>
      </c>
      <c r="GL188" s="72">
        <f>GL189+GL191</f>
        <v>0</v>
      </c>
      <c r="GM188" s="71"/>
      <c r="GN188" s="72"/>
      <c r="GO188" s="72">
        <f>GO189+GO191</f>
        <v>0</v>
      </c>
      <c r="GP188" s="72">
        <f>GP189+GP191</f>
        <v>0</v>
      </c>
      <c r="GQ188" s="71"/>
      <c r="GR188" s="72"/>
      <c r="GS188" s="72">
        <f>GS189+GS191</f>
        <v>0</v>
      </c>
      <c r="GT188" s="72">
        <f>GT189+GT191</f>
        <v>0</v>
      </c>
      <c r="GU188" s="71"/>
      <c r="GV188" s="72"/>
      <c r="GW188" s="72">
        <f>GW189+GW191</f>
        <v>0</v>
      </c>
      <c r="GX188" s="72">
        <f>GX189+GX191</f>
        <v>0</v>
      </c>
      <c r="GY188" s="71"/>
      <c r="GZ188" s="72"/>
      <c r="HA188" s="72">
        <f>HA189+HA191</f>
        <v>0</v>
      </c>
      <c r="HB188" s="72">
        <f>HB189+HB191</f>
        <v>0</v>
      </c>
      <c r="HC188" s="71"/>
      <c r="HD188" s="72"/>
      <c r="HE188" s="72">
        <f>HE189+HE191</f>
        <v>0</v>
      </c>
      <c r="HF188" s="72">
        <f>HF189+HF191</f>
        <v>0</v>
      </c>
      <c r="HG188" s="71"/>
      <c r="HH188" s="72"/>
      <c r="HI188" s="72">
        <f>HI189+HI191</f>
        <v>0</v>
      </c>
      <c r="HJ188" s="72">
        <f>HJ189+HJ191</f>
        <v>0</v>
      </c>
      <c r="HK188" s="71"/>
      <c r="HL188" s="72"/>
      <c r="HM188" s="72"/>
      <c r="HN188" s="72"/>
      <c r="HO188" s="71"/>
      <c r="HP188" s="72"/>
      <c r="HQ188" s="72"/>
      <c r="HR188" s="72"/>
      <c r="HS188" s="71"/>
      <c r="HT188" s="72"/>
      <c r="HU188" s="72"/>
      <c r="HV188" s="72"/>
      <c r="HW188" s="71"/>
      <c r="HX188" s="72"/>
      <c r="HY188" s="72">
        <f>SUM(HY189:HY192)</f>
        <v>332.5</v>
      </c>
      <c r="HZ188" s="72">
        <f>SUM(HZ189:HZ192)</f>
        <v>0</v>
      </c>
      <c r="IA188" s="76">
        <f t="shared" si="308"/>
        <v>0</v>
      </c>
      <c r="IB188" s="72"/>
      <c r="IC188" s="72">
        <f>SUM(IC189:IC192)</f>
        <v>14169.5</v>
      </c>
      <c r="ID188" s="72">
        <f>SUM(ID189:ID192)</f>
        <v>1679.2304199999999</v>
      </c>
      <c r="IE188" s="76">
        <f t="shared" ref="IE188:IE189" si="438">ID188/IC188*100</f>
        <v>11.851020995800839</v>
      </c>
      <c r="IF188" s="72"/>
      <c r="IG188" s="72"/>
      <c r="IH188" s="72"/>
      <c r="II188" s="76"/>
      <c r="IJ188" s="72"/>
      <c r="IK188" s="72"/>
      <c r="IL188" s="72"/>
      <c r="IM188" s="76"/>
      <c r="IN188" s="72"/>
      <c r="IO188" s="72"/>
      <c r="IP188" s="72"/>
      <c r="IQ188" s="76"/>
      <c r="IR188" s="72"/>
      <c r="IS188" s="72"/>
      <c r="IT188" s="72"/>
      <c r="IU188" s="76"/>
      <c r="IV188" s="72"/>
      <c r="IW188" s="72"/>
      <c r="IX188" s="72"/>
      <c r="IY188" s="76"/>
      <c r="IZ188" s="72"/>
      <c r="JA188" s="72">
        <f>SUM(JA189:JA192)</f>
        <v>2135.9</v>
      </c>
      <c r="JB188" s="72">
        <f>SUM(JB189:JB192)</f>
        <v>0</v>
      </c>
      <c r="JC188" s="76">
        <f t="shared" ref="JC188:JC189" si="439">JB188/JA188*100</f>
        <v>0</v>
      </c>
      <c r="JD188" s="72"/>
      <c r="JE188" s="72"/>
      <c r="JF188" s="72"/>
      <c r="JG188" s="76"/>
      <c r="JH188" s="72"/>
      <c r="JI188" s="72">
        <f>SUM(JI189:JI192)</f>
        <v>0</v>
      </c>
      <c r="JJ188" s="72">
        <f>SUM(JJ189:JJ192)</f>
        <v>0</v>
      </c>
      <c r="JK188" s="76"/>
      <c r="JL188" s="72"/>
      <c r="JM188" s="72">
        <f>SUM(JM189:JM192)</f>
        <v>0</v>
      </c>
      <c r="JN188" s="72">
        <f>SUM(JN189:JN192)</f>
        <v>0</v>
      </c>
      <c r="JO188" s="76"/>
      <c r="JP188" s="72"/>
      <c r="JQ188" s="72"/>
      <c r="JR188" s="72"/>
      <c r="JS188" s="76"/>
    </row>
    <row r="189" spans="1:279" ht="35.25" customHeight="1" x14ac:dyDescent="0.25">
      <c r="A189" s="115" t="s">
        <v>190</v>
      </c>
      <c r="B189" s="77">
        <f t="shared" si="405"/>
        <v>31206.300000000003</v>
      </c>
      <c r="C189" s="77">
        <f t="shared" si="406"/>
        <v>44616.3</v>
      </c>
      <c r="D189" s="77">
        <f t="shared" si="407"/>
        <v>44616.3</v>
      </c>
      <c r="E189" s="77">
        <f t="shared" si="408"/>
        <v>0</v>
      </c>
      <c r="F189" s="77">
        <f t="shared" si="409"/>
        <v>6581.6874500000004</v>
      </c>
      <c r="G189" s="73">
        <f t="shared" si="404"/>
        <v>14.751755412259646</v>
      </c>
      <c r="H189" s="73"/>
      <c r="I189" s="73"/>
      <c r="J189" s="73"/>
      <c r="K189" s="73"/>
      <c r="L189" s="73">
        <v>863.3</v>
      </c>
      <c r="M189" s="73">
        <v>863.3</v>
      </c>
      <c r="N189" s="73">
        <v>33.39235</v>
      </c>
      <c r="O189" s="74">
        <f>N189/M189*100</f>
        <v>3.8679891115487086</v>
      </c>
      <c r="P189" s="301">
        <v>249</v>
      </c>
      <c r="Q189" s="282">
        <v>249</v>
      </c>
      <c r="R189" s="301">
        <v>5.32</v>
      </c>
      <c r="S189" s="74">
        <f>R189/Q189*100</f>
        <v>2.1365461847389562</v>
      </c>
      <c r="T189" s="340">
        <v>1411</v>
      </c>
      <c r="U189" s="322">
        <v>1411</v>
      </c>
      <c r="V189" s="322">
        <v>175.86</v>
      </c>
      <c r="W189" s="74">
        <f>V189/U189*100</f>
        <v>12.463501063075833</v>
      </c>
      <c r="X189" s="341">
        <v>865</v>
      </c>
      <c r="Y189" s="341">
        <v>865</v>
      </c>
      <c r="Z189" s="341">
        <v>0</v>
      </c>
      <c r="AA189" s="74">
        <f>Z189/Y189*100</f>
        <v>0</v>
      </c>
      <c r="AB189" s="341"/>
      <c r="AC189" s="341"/>
      <c r="AD189" s="341"/>
      <c r="AE189" s="74"/>
      <c r="AF189" s="341">
        <v>18225.5</v>
      </c>
      <c r="AG189" s="341">
        <v>18225.5</v>
      </c>
      <c r="AH189" s="341">
        <v>3188.3652700000002</v>
      </c>
      <c r="AI189" s="74">
        <f>AH189/AG189*100</f>
        <v>17.4939796987737</v>
      </c>
      <c r="AJ189" s="341">
        <v>640</v>
      </c>
      <c r="AK189" s="341">
        <v>640</v>
      </c>
      <c r="AL189" s="341">
        <v>64.7</v>
      </c>
      <c r="AM189" s="74">
        <f>AL189/AK189*100</f>
        <v>10.109375000000002</v>
      </c>
      <c r="AN189" s="73"/>
      <c r="AO189" s="73"/>
      <c r="AP189" s="73"/>
      <c r="AQ189" s="74"/>
      <c r="AR189" s="341">
        <v>500</v>
      </c>
      <c r="AS189" s="341">
        <v>500</v>
      </c>
      <c r="AT189" s="341">
        <v>0</v>
      </c>
      <c r="AU189" s="74">
        <f>AT189/AS189*100</f>
        <v>0</v>
      </c>
      <c r="AV189" s="341"/>
      <c r="AW189" s="341"/>
      <c r="AX189" s="341"/>
      <c r="AY189" s="74"/>
      <c r="AZ189" s="341"/>
      <c r="BA189" s="341"/>
      <c r="BB189" s="341"/>
      <c r="BC189" s="74"/>
      <c r="BD189" s="341">
        <v>1460</v>
      </c>
      <c r="BE189" s="341">
        <v>1460</v>
      </c>
      <c r="BF189" s="341">
        <v>370.33334000000002</v>
      </c>
      <c r="BG189" s="74">
        <f>BF189/BE189*100</f>
        <v>25.365297260273973</v>
      </c>
      <c r="BH189" s="74"/>
      <c r="BI189" s="341"/>
      <c r="BJ189" s="341"/>
      <c r="BK189" s="74"/>
      <c r="BL189" s="74"/>
      <c r="BM189" s="341"/>
      <c r="BN189" s="341"/>
      <c r="BO189" s="74"/>
      <c r="BP189" s="74"/>
      <c r="BQ189" s="341"/>
      <c r="BR189" s="341"/>
      <c r="BS189" s="74"/>
      <c r="BT189" s="74"/>
      <c r="BU189" s="341"/>
      <c r="BV189" s="341"/>
      <c r="BW189" s="74"/>
      <c r="BX189" s="341">
        <v>634.4</v>
      </c>
      <c r="BY189" s="341">
        <v>634.4</v>
      </c>
      <c r="BZ189" s="341">
        <v>158.6</v>
      </c>
      <c r="CA189" s="74">
        <f>BZ189/BY189*100</f>
        <v>25</v>
      </c>
      <c r="CB189" s="74"/>
      <c r="CC189" s="341"/>
      <c r="CD189" s="341"/>
      <c r="CE189" s="74"/>
      <c r="CF189" s="341">
        <v>500</v>
      </c>
      <c r="CG189" s="341">
        <v>250</v>
      </c>
      <c r="CH189" s="341">
        <v>0</v>
      </c>
      <c r="CI189" s="74">
        <f t="shared" si="340"/>
        <v>0</v>
      </c>
      <c r="CJ189" s="341"/>
      <c r="CK189" s="341"/>
      <c r="CL189" s="341"/>
      <c r="CM189" s="74"/>
      <c r="CN189" s="341"/>
      <c r="CO189" s="341"/>
      <c r="CP189" s="341">
        <v>0</v>
      </c>
      <c r="CQ189" s="74"/>
      <c r="CR189" s="74"/>
      <c r="CS189" s="341"/>
      <c r="CT189" s="341"/>
      <c r="CU189" s="74"/>
      <c r="CV189" s="74"/>
      <c r="CW189" s="341"/>
      <c r="CX189" s="341"/>
      <c r="CY189" s="74"/>
      <c r="CZ189" s="341">
        <v>1000</v>
      </c>
      <c r="DA189" s="341">
        <v>1000</v>
      </c>
      <c r="DB189" s="341">
        <v>552.8380699999999</v>
      </c>
      <c r="DC189" s="74">
        <f>DB189/DA189*100</f>
        <v>55.283806999999982</v>
      </c>
      <c r="DD189" s="341">
        <v>2645.4</v>
      </c>
      <c r="DE189" s="341"/>
      <c r="DF189" s="341"/>
      <c r="DG189" s="74"/>
      <c r="DH189" s="341"/>
      <c r="DI189" s="341"/>
      <c r="DJ189" s="341"/>
      <c r="DK189" s="74"/>
      <c r="DL189" s="341"/>
      <c r="DM189" s="341"/>
      <c r="DN189" s="341"/>
      <c r="DO189" s="74"/>
      <c r="DP189" s="341"/>
      <c r="DQ189" s="341"/>
      <c r="DR189" s="341"/>
      <c r="DS189" s="74"/>
      <c r="DT189" s="341"/>
      <c r="DU189" s="341"/>
      <c r="DV189" s="341"/>
      <c r="DW189" s="74"/>
      <c r="DX189" s="341">
        <v>824.5</v>
      </c>
      <c r="DY189" s="341">
        <v>824.5</v>
      </c>
      <c r="DZ189" s="341">
        <v>118.694</v>
      </c>
      <c r="EA189" s="74">
        <f t="shared" si="437"/>
        <v>14.395876288659796</v>
      </c>
      <c r="EB189" s="341"/>
      <c r="EC189" s="341"/>
      <c r="ED189" s="341"/>
      <c r="EE189" s="74"/>
      <c r="EF189" s="341"/>
      <c r="EG189" s="341"/>
      <c r="EH189" s="341"/>
      <c r="EI189" s="74"/>
      <c r="EJ189" s="341"/>
      <c r="EK189" s="341"/>
      <c r="EL189" s="341"/>
      <c r="EM189" s="74"/>
      <c r="EN189" s="341"/>
      <c r="EO189" s="341"/>
      <c r="EP189" s="341"/>
      <c r="EQ189" s="74"/>
      <c r="ER189" s="341">
        <v>937.4</v>
      </c>
      <c r="ES189" s="341">
        <v>937.4</v>
      </c>
      <c r="ET189" s="341">
        <v>234.35400000000001</v>
      </c>
      <c r="EU189" s="74">
        <f t="shared" si="400"/>
        <v>25.000426712182634</v>
      </c>
      <c r="EV189" s="341">
        <v>294.2</v>
      </c>
      <c r="EW189" s="341">
        <v>294.2</v>
      </c>
      <c r="EX189" s="341"/>
      <c r="EY189" s="74">
        <f>EX189/EW189*100</f>
        <v>0</v>
      </c>
      <c r="EZ189" s="73"/>
      <c r="FA189" s="73"/>
      <c r="FB189" s="73">
        <v>0</v>
      </c>
      <c r="FC189" s="74"/>
      <c r="FD189" s="73"/>
      <c r="FE189" s="73"/>
      <c r="FF189" s="73">
        <v>0</v>
      </c>
      <c r="FG189" s="74"/>
      <c r="FH189" s="73"/>
      <c r="FI189" s="73"/>
      <c r="FJ189" s="73">
        <v>0</v>
      </c>
      <c r="FK189" s="74"/>
      <c r="FL189" s="73"/>
      <c r="FM189" s="73"/>
      <c r="FN189" s="73">
        <v>0</v>
      </c>
      <c r="FO189" s="74"/>
      <c r="FP189" s="73">
        <v>156.6</v>
      </c>
      <c r="FQ189" s="73">
        <v>156.6</v>
      </c>
      <c r="FR189" s="73">
        <v>0</v>
      </c>
      <c r="FS189" s="74"/>
      <c r="FT189" s="73"/>
      <c r="FU189" s="73"/>
      <c r="FV189" s="73">
        <v>0</v>
      </c>
      <c r="FW189" s="74"/>
      <c r="FX189" s="73"/>
      <c r="FY189" s="73"/>
      <c r="FZ189" s="73">
        <v>0</v>
      </c>
      <c r="GA189" s="74"/>
      <c r="GB189" s="73"/>
      <c r="GC189" s="73"/>
      <c r="GD189" s="73">
        <v>0</v>
      </c>
      <c r="GE189" s="74"/>
      <c r="GF189" s="73"/>
      <c r="GG189" s="73"/>
      <c r="GH189" s="73">
        <v>0</v>
      </c>
      <c r="GI189" s="74"/>
      <c r="GJ189" s="73"/>
      <c r="GK189" s="73"/>
      <c r="GL189" s="73">
        <v>0</v>
      </c>
      <c r="GM189" s="74"/>
      <c r="GN189" s="73"/>
      <c r="GO189" s="73"/>
      <c r="GP189" s="73">
        <v>0</v>
      </c>
      <c r="GQ189" s="74"/>
      <c r="GR189" s="73"/>
      <c r="GS189" s="73"/>
      <c r="GT189" s="73">
        <v>0</v>
      </c>
      <c r="GU189" s="74"/>
      <c r="GV189" s="73"/>
      <c r="GW189" s="73"/>
      <c r="GX189" s="73">
        <v>0</v>
      </c>
      <c r="GY189" s="74"/>
      <c r="GZ189" s="73"/>
      <c r="HA189" s="73"/>
      <c r="HB189" s="73">
        <v>0</v>
      </c>
      <c r="HC189" s="74"/>
      <c r="HD189" s="73"/>
      <c r="HE189" s="73"/>
      <c r="HF189" s="73">
        <v>0</v>
      </c>
      <c r="HG189" s="74"/>
      <c r="HH189" s="73"/>
      <c r="HI189" s="73"/>
      <c r="HJ189" s="73">
        <v>0</v>
      </c>
      <c r="HK189" s="74"/>
      <c r="HL189" s="341"/>
      <c r="HM189" s="341"/>
      <c r="HN189" s="341"/>
      <c r="HO189" s="74"/>
      <c r="HP189" s="341"/>
      <c r="HQ189" s="341"/>
      <c r="HR189" s="341"/>
      <c r="HS189" s="74"/>
      <c r="HT189" s="73"/>
      <c r="HU189" s="73"/>
      <c r="HV189" s="73"/>
      <c r="HW189" s="74"/>
      <c r="HX189" s="73"/>
      <c r="HY189" s="73"/>
      <c r="HZ189" s="73"/>
      <c r="IA189" s="77"/>
      <c r="IB189" s="73"/>
      <c r="IC189" s="73">
        <v>14169.5</v>
      </c>
      <c r="ID189" s="73">
        <v>1679.2304199999999</v>
      </c>
      <c r="IE189" s="77">
        <f t="shared" si="438"/>
        <v>11.851020995800839</v>
      </c>
      <c r="IF189" s="73"/>
      <c r="IG189" s="73"/>
      <c r="IH189" s="73"/>
      <c r="II189" s="77"/>
      <c r="IJ189" s="73"/>
      <c r="IK189" s="73"/>
      <c r="IL189" s="73"/>
      <c r="IM189" s="77"/>
      <c r="IN189" s="73"/>
      <c r="IO189" s="73"/>
      <c r="IP189" s="73"/>
      <c r="IQ189" s="77"/>
      <c r="IR189" s="73"/>
      <c r="IS189" s="73"/>
      <c r="IT189" s="73"/>
      <c r="IU189" s="77"/>
      <c r="IV189" s="73"/>
      <c r="IW189" s="73"/>
      <c r="IX189" s="73"/>
      <c r="IY189" s="77"/>
      <c r="IZ189" s="73"/>
      <c r="JA189" s="73">
        <v>2135.9</v>
      </c>
      <c r="JB189" s="73">
        <v>0</v>
      </c>
      <c r="JC189" s="77">
        <f t="shared" si="439"/>
        <v>0</v>
      </c>
      <c r="JD189" s="73"/>
      <c r="JE189" s="73"/>
      <c r="JF189" s="73"/>
      <c r="JG189" s="77"/>
      <c r="JH189" s="73"/>
      <c r="JI189" s="73"/>
      <c r="JJ189" s="73">
        <v>0</v>
      </c>
      <c r="JK189" s="77"/>
      <c r="JL189" s="73"/>
      <c r="JM189" s="73"/>
      <c r="JN189" s="73"/>
      <c r="JO189" s="77"/>
      <c r="JP189" s="73"/>
      <c r="JQ189" s="73"/>
      <c r="JR189" s="73"/>
      <c r="JS189" s="77"/>
    </row>
    <row r="190" spans="1:279" ht="15.75" x14ac:dyDescent="0.25">
      <c r="A190" s="15" t="s">
        <v>401</v>
      </c>
      <c r="B190" s="77">
        <f t="shared" si="405"/>
        <v>0</v>
      </c>
      <c r="C190" s="77">
        <f t="shared" si="406"/>
        <v>197.4</v>
      </c>
      <c r="D190" s="77">
        <f t="shared" si="407"/>
        <v>197.4</v>
      </c>
      <c r="E190" s="77">
        <f t="shared" si="408"/>
        <v>0</v>
      </c>
      <c r="F190" s="77">
        <f t="shared" si="409"/>
        <v>0</v>
      </c>
      <c r="G190" s="73">
        <f t="shared" si="404"/>
        <v>0</v>
      </c>
      <c r="H190" s="73"/>
      <c r="I190" s="73"/>
      <c r="J190" s="73"/>
      <c r="K190" s="73"/>
      <c r="L190" s="73"/>
      <c r="M190" s="73"/>
      <c r="N190" s="73"/>
      <c r="O190" s="74"/>
      <c r="P190" s="301"/>
      <c r="Q190" s="301"/>
      <c r="R190" s="301"/>
      <c r="S190" s="74"/>
      <c r="T190" s="341"/>
      <c r="U190" s="341"/>
      <c r="V190" s="341"/>
      <c r="W190" s="74"/>
      <c r="X190" s="341"/>
      <c r="Y190" s="341"/>
      <c r="Z190" s="341"/>
      <c r="AA190" s="74"/>
      <c r="AB190" s="341"/>
      <c r="AC190" s="341"/>
      <c r="AD190" s="341"/>
      <c r="AE190" s="74"/>
      <c r="AF190" s="341"/>
      <c r="AG190" s="341"/>
      <c r="AH190" s="341"/>
      <c r="AI190" s="74"/>
      <c r="AJ190" s="341"/>
      <c r="AK190" s="341"/>
      <c r="AL190" s="341"/>
      <c r="AM190" s="74"/>
      <c r="AN190" s="73"/>
      <c r="AO190" s="73"/>
      <c r="AP190" s="73"/>
      <c r="AQ190" s="74"/>
      <c r="AR190" s="341"/>
      <c r="AS190" s="341"/>
      <c r="AT190" s="341"/>
      <c r="AU190" s="74"/>
      <c r="AV190" s="341"/>
      <c r="AW190" s="341"/>
      <c r="AX190" s="341"/>
      <c r="AY190" s="74"/>
      <c r="AZ190" s="341"/>
      <c r="BA190" s="341"/>
      <c r="BB190" s="341"/>
      <c r="BC190" s="74"/>
      <c r="BD190" s="341"/>
      <c r="BE190" s="341"/>
      <c r="BF190" s="341"/>
      <c r="BG190" s="74"/>
      <c r="BH190" s="74"/>
      <c r="BI190" s="341"/>
      <c r="BJ190" s="341"/>
      <c r="BK190" s="74"/>
      <c r="BL190" s="74"/>
      <c r="BM190" s="341"/>
      <c r="BN190" s="341"/>
      <c r="BO190" s="74"/>
      <c r="BP190" s="74"/>
      <c r="BQ190" s="341"/>
      <c r="BR190" s="341"/>
      <c r="BS190" s="74"/>
      <c r="BT190" s="74"/>
      <c r="BU190" s="341"/>
      <c r="BV190" s="341"/>
      <c r="BW190" s="74"/>
      <c r="BX190" s="341"/>
      <c r="BY190" s="341"/>
      <c r="BZ190" s="341"/>
      <c r="CA190" s="74"/>
      <c r="CB190" s="74"/>
      <c r="CC190" s="341"/>
      <c r="CD190" s="341"/>
      <c r="CE190" s="74"/>
      <c r="CF190" s="341"/>
      <c r="CG190" s="341"/>
      <c r="CH190" s="341"/>
      <c r="CI190" s="74"/>
      <c r="CJ190" s="341"/>
      <c r="CK190" s="341"/>
      <c r="CL190" s="341"/>
      <c r="CM190" s="74"/>
      <c r="CN190" s="341"/>
      <c r="CO190" s="341"/>
      <c r="CP190" s="341"/>
      <c r="CQ190" s="74"/>
      <c r="CR190" s="74"/>
      <c r="CS190" s="341"/>
      <c r="CT190" s="341"/>
      <c r="CU190" s="74"/>
      <c r="CV190" s="74"/>
      <c r="CW190" s="341"/>
      <c r="CX190" s="341"/>
      <c r="CY190" s="74"/>
      <c r="CZ190" s="341"/>
      <c r="DA190" s="341"/>
      <c r="DB190" s="341"/>
      <c r="DC190" s="74"/>
      <c r="DD190" s="341"/>
      <c r="DE190" s="341"/>
      <c r="DF190" s="341"/>
      <c r="DG190" s="74"/>
      <c r="DH190" s="341"/>
      <c r="DI190" s="341"/>
      <c r="DJ190" s="341"/>
      <c r="DK190" s="74"/>
      <c r="DL190" s="341"/>
      <c r="DM190" s="341"/>
      <c r="DN190" s="341"/>
      <c r="DO190" s="74"/>
      <c r="DP190" s="341"/>
      <c r="DQ190" s="341"/>
      <c r="DR190" s="341"/>
      <c r="DS190" s="74"/>
      <c r="DT190" s="341"/>
      <c r="DU190" s="341"/>
      <c r="DV190" s="341"/>
      <c r="DW190" s="74"/>
      <c r="DX190" s="341"/>
      <c r="DY190" s="341"/>
      <c r="DZ190" s="341"/>
      <c r="EA190" s="74"/>
      <c r="EB190" s="341"/>
      <c r="EC190" s="341"/>
      <c r="ED190" s="341"/>
      <c r="EE190" s="74"/>
      <c r="EF190" s="341"/>
      <c r="EG190" s="341"/>
      <c r="EH190" s="341"/>
      <c r="EI190" s="74"/>
      <c r="EJ190" s="341"/>
      <c r="EK190" s="341"/>
      <c r="EL190" s="341"/>
      <c r="EM190" s="74"/>
      <c r="EN190" s="341"/>
      <c r="EO190" s="341"/>
      <c r="EP190" s="341"/>
      <c r="EQ190" s="74"/>
      <c r="ER190" s="341"/>
      <c r="ES190" s="341"/>
      <c r="ET190" s="341"/>
      <c r="EU190" s="74"/>
      <c r="EV190" s="341"/>
      <c r="EW190" s="341"/>
      <c r="EX190" s="341"/>
      <c r="EY190" s="74"/>
      <c r="EZ190" s="73"/>
      <c r="FA190" s="73"/>
      <c r="FB190" s="73"/>
      <c r="FC190" s="74"/>
      <c r="FD190" s="73"/>
      <c r="FE190" s="73"/>
      <c r="FF190" s="73"/>
      <c r="FG190" s="74"/>
      <c r="FH190" s="73"/>
      <c r="FI190" s="73"/>
      <c r="FJ190" s="73"/>
      <c r="FK190" s="74"/>
      <c r="FL190" s="73"/>
      <c r="FM190" s="73"/>
      <c r="FN190" s="73"/>
      <c r="FO190" s="74"/>
      <c r="FP190" s="73"/>
      <c r="FQ190" s="73"/>
      <c r="FR190" s="73"/>
      <c r="FS190" s="74"/>
      <c r="FT190" s="73"/>
      <c r="FU190" s="73"/>
      <c r="FV190" s="73"/>
      <c r="FW190" s="74"/>
      <c r="FX190" s="73"/>
      <c r="FY190" s="73"/>
      <c r="FZ190" s="73"/>
      <c r="GA190" s="74"/>
      <c r="GB190" s="73"/>
      <c r="GC190" s="73"/>
      <c r="GD190" s="73"/>
      <c r="GE190" s="74"/>
      <c r="GF190" s="73"/>
      <c r="GG190" s="73"/>
      <c r="GH190" s="73"/>
      <c r="GI190" s="74"/>
      <c r="GJ190" s="73"/>
      <c r="GK190" s="73"/>
      <c r="GL190" s="73"/>
      <c r="GM190" s="74"/>
      <c r="GN190" s="73"/>
      <c r="GO190" s="73"/>
      <c r="GP190" s="73"/>
      <c r="GQ190" s="74"/>
      <c r="GR190" s="73"/>
      <c r="GS190" s="73"/>
      <c r="GT190" s="73"/>
      <c r="GU190" s="74"/>
      <c r="GV190" s="73"/>
      <c r="GW190" s="73"/>
      <c r="GX190" s="73"/>
      <c r="GY190" s="74"/>
      <c r="GZ190" s="73"/>
      <c r="HA190" s="73"/>
      <c r="HB190" s="73"/>
      <c r="HC190" s="74"/>
      <c r="HD190" s="73"/>
      <c r="HE190" s="73"/>
      <c r="HF190" s="73"/>
      <c r="HG190" s="74"/>
      <c r="HH190" s="73"/>
      <c r="HI190" s="73"/>
      <c r="HJ190" s="73"/>
      <c r="HK190" s="74"/>
      <c r="HL190" s="341"/>
      <c r="HM190" s="341"/>
      <c r="HN190" s="341"/>
      <c r="HO190" s="74"/>
      <c r="HP190" s="341"/>
      <c r="HQ190" s="341"/>
      <c r="HR190" s="341"/>
      <c r="HS190" s="74"/>
      <c r="HT190" s="73"/>
      <c r="HU190" s="73"/>
      <c r="HV190" s="73"/>
      <c r="HW190" s="74"/>
      <c r="HX190" s="73"/>
      <c r="HY190" s="73">
        <v>197.4</v>
      </c>
      <c r="HZ190" s="73"/>
      <c r="IA190" s="77"/>
      <c r="IB190" s="73"/>
      <c r="IC190" s="73"/>
      <c r="ID190" s="73"/>
      <c r="IE190" s="77"/>
      <c r="IF190" s="73"/>
      <c r="IG190" s="73"/>
      <c r="IH190" s="73"/>
      <c r="II190" s="77"/>
      <c r="IJ190" s="73"/>
      <c r="IK190" s="73"/>
      <c r="IL190" s="73"/>
      <c r="IM190" s="77"/>
      <c r="IN190" s="73"/>
      <c r="IO190" s="73"/>
      <c r="IP190" s="73"/>
      <c r="IQ190" s="77"/>
      <c r="IR190" s="73"/>
      <c r="IS190" s="73"/>
      <c r="IT190" s="73"/>
      <c r="IU190" s="77"/>
      <c r="IV190" s="73"/>
      <c r="IW190" s="73"/>
      <c r="IX190" s="73"/>
      <c r="IY190" s="77"/>
      <c r="IZ190" s="73"/>
      <c r="JA190" s="73"/>
      <c r="JB190" s="73"/>
      <c r="JC190" s="77"/>
      <c r="JD190" s="73"/>
      <c r="JE190" s="73"/>
      <c r="JF190" s="73"/>
      <c r="JG190" s="77"/>
      <c r="JH190" s="73"/>
      <c r="JI190" s="73"/>
      <c r="JJ190" s="73"/>
      <c r="JK190" s="77"/>
      <c r="JL190" s="73"/>
      <c r="JM190" s="73"/>
      <c r="JN190" s="73"/>
      <c r="JO190" s="77"/>
      <c r="JP190" s="73"/>
      <c r="JQ190" s="73"/>
      <c r="JR190" s="73"/>
      <c r="JS190" s="77"/>
    </row>
    <row r="191" spans="1:279" ht="16.5" customHeight="1" x14ac:dyDescent="0.25">
      <c r="A191" s="15" t="s">
        <v>223</v>
      </c>
      <c r="B191" s="77">
        <f t="shared" si="405"/>
        <v>5000</v>
      </c>
      <c r="C191" s="77">
        <f t="shared" si="406"/>
        <v>5000</v>
      </c>
      <c r="D191" s="77">
        <f t="shared" si="407"/>
        <v>5000</v>
      </c>
      <c r="E191" s="77">
        <f t="shared" si="408"/>
        <v>0</v>
      </c>
      <c r="F191" s="77">
        <f t="shared" si="409"/>
        <v>0</v>
      </c>
      <c r="G191" s="73">
        <f t="shared" si="404"/>
        <v>0</v>
      </c>
      <c r="H191" s="77"/>
      <c r="I191" s="77"/>
      <c r="J191" s="77"/>
      <c r="K191" s="77"/>
      <c r="L191" s="89"/>
      <c r="M191" s="89"/>
      <c r="N191" s="89"/>
      <c r="O191" s="89"/>
      <c r="P191" s="89"/>
      <c r="Q191" s="89"/>
      <c r="R191" s="89"/>
      <c r="S191" s="74"/>
      <c r="T191" s="86"/>
      <c r="U191" s="86"/>
      <c r="V191" s="86"/>
      <c r="W191" s="74"/>
      <c r="X191" s="86"/>
      <c r="Y191" s="86"/>
      <c r="Z191" s="86"/>
      <c r="AA191" s="74"/>
      <c r="AB191" s="86"/>
      <c r="AC191" s="86"/>
      <c r="AD191" s="86"/>
      <c r="AE191" s="74"/>
      <c r="AF191" s="86"/>
      <c r="AG191" s="86"/>
      <c r="AH191" s="86"/>
      <c r="AI191" s="74"/>
      <c r="AJ191" s="86"/>
      <c r="AK191" s="86"/>
      <c r="AL191" s="86"/>
      <c r="AM191" s="74"/>
      <c r="AN191" s="89"/>
      <c r="AO191" s="89"/>
      <c r="AP191" s="89"/>
      <c r="AQ191" s="89"/>
      <c r="AR191" s="86"/>
      <c r="AS191" s="86"/>
      <c r="AT191" s="86"/>
      <c r="AU191" s="74"/>
      <c r="AV191" s="86"/>
      <c r="AW191" s="86"/>
      <c r="AX191" s="86"/>
      <c r="AY191" s="74"/>
      <c r="AZ191" s="86"/>
      <c r="BA191" s="86"/>
      <c r="BB191" s="86"/>
      <c r="BC191" s="74"/>
      <c r="BD191" s="86"/>
      <c r="BE191" s="86"/>
      <c r="BF191" s="86"/>
      <c r="BG191" s="74"/>
      <c r="BH191" s="74"/>
      <c r="BI191" s="341"/>
      <c r="BJ191" s="86"/>
      <c r="BK191" s="74"/>
      <c r="BL191" s="74"/>
      <c r="BM191" s="341"/>
      <c r="BN191" s="86"/>
      <c r="BO191" s="74"/>
      <c r="BP191" s="74"/>
      <c r="BQ191" s="341"/>
      <c r="BR191" s="341"/>
      <c r="BS191" s="74"/>
      <c r="BT191" s="74"/>
      <c r="BU191" s="341"/>
      <c r="BV191" s="341"/>
      <c r="BW191" s="74"/>
      <c r="BX191" s="341"/>
      <c r="BY191" s="341"/>
      <c r="BZ191" s="341"/>
      <c r="CA191" s="74"/>
      <c r="CB191" s="74"/>
      <c r="CC191" s="341"/>
      <c r="CD191" s="341"/>
      <c r="CE191" s="74"/>
      <c r="CF191" s="341"/>
      <c r="CG191" s="341"/>
      <c r="CH191" s="341"/>
      <c r="CI191" s="74"/>
      <c r="CJ191" s="341"/>
      <c r="CK191" s="341"/>
      <c r="CL191" s="341"/>
      <c r="CM191" s="74"/>
      <c r="CN191" s="341"/>
      <c r="CO191" s="341"/>
      <c r="CP191" s="341"/>
      <c r="CQ191" s="74"/>
      <c r="CR191" s="74"/>
      <c r="CS191" s="341"/>
      <c r="CT191" s="86"/>
      <c r="CU191" s="74"/>
      <c r="CV191" s="74"/>
      <c r="CW191" s="341"/>
      <c r="CX191" s="86"/>
      <c r="CY191" s="74"/>
      <c r="CZ191" s="341"/>
      <c r="DA191" s="341"/>
      <c r="DB191" s="341"/>
      <c r="DC191" s="74"/>
      <c r="DD191" s="341"/>
      <c r="DE191" s="341"/>
      <c r="DF191" s="341"/>
      <c r="DG191" s="74"/>
      <c r="DH191" s="341">
        <v>5000</v>
      </c>
      <c r="DI191" s="341">
        <v>5000</v>
      </c>
      <c r="DJ191" s="341">
        <v>0</v>
      </c>
      <c r="DK191" s="74">
        <f t="shared" si="436"/>
        <v>0</v>
      </c>
      <c r="DL191" s="341"/>
      <c r="DM191" s="341"/>
      <c r="DN191" s="341"/>
      <c r="DO191" s="74"/>
      <c r="DP191" s="341"/>
      <c r="DQ191" s="341"/>
      <c r="DR191" s="341"/>
      <c r="DS191" s="74"/>
      <c r="DT191" s="341"/>
      <c r="DU191" s="341"/>
      <c r="DV191" s="341"/>
      <c r="DW191" s="74"/>
      <c r="DX191" s="341"/>
      <c r="DY191" s="341"/>
      <c r="DZ191" s="341"/>
      <c r="EA191" s="74"/>
      <c r="EB191" s="341"/>
      <c r="EC191" s="341"/>
      <c r="ED191" s="341"/>
      <c r="EE191" s="74"/>
      <c r="EF191" s="341"/>
      <c r="EG191" s="341"/>
      <c r="EH191" s="341"/>
      <c r="EI191" s="74"/>
      <c r="EJ191" s="341"/>
      <c r="EK191" s="341"/>
      <c r="EL191" s="341"/>
      <c r="EM191" s="74"/>
      <c r="EN191" s="341"/>
      <c r="EO191" s="341"/>
      <c r="EP191" s="341"/>
      <c r="EQ191" s="74"/>
      <c r="ER191" s="341"/>
      <c r="ES191" s="341"/>
      <c r="ET191" s="341"/>
      <c r="EU191" s="74"/>
      <c r="EV191" s="341"/>
      <c r="EW191" s="341"/>
      <c r="EX191" s="341"/>
      <c r="EY191" s="74"/>
      <c r="EZ191" s="89"/>
      <c r="FA191" s="89"/>
      <c r="FB191" s="89"/>
      <c r="FC191" s="89"/>
      <c r="FD191" s="89"/>
      <c r="FE191" s="89"/>
      <c r="FF191" s="89"/>
      <c r="FG191" s="89"/>
      <c r="FH191" s="89"/>
      <c r="FI191" s="89"/>
      <c r="FJ191" s="89"/>
      <c r="FK191" s="89"/>
      <c r="FL191" s="89"/>
      <c r="FM191" s="89"/>
      <c r="FN191" s="89"/>
      <c r="FO191" s="89"/>
      <c r="FP191" s="89"/>
      <c r="FQ191" s="89"/>
      <c r="FR191" s="89"/>
      <c r="FS191" s="89"/>
      <c r="FT191" s="89"/>
      <c r="FU191" s="89"/>
      <c r="FV191" s="89"/>
      <c r="FW191" s="89"/>
      <c r="FX191" s="89"/>
      <c r="FY191" s="89"/>
      <c r="FZ191" s="89"/>
      <c r="GA191" s="89"/>
      <c r="GB191" s="89"/>
      <c r="GC191" s="89"/>
      <c r="GD191" s="89"/>
      <c r="GE191" s="89"/>
      <c r="GF191" s="89"/>
      <c r="GG191" s="89"/>
      <c r="GH191" s="89"/>
      <c r="GI191" s="89"/>
      <c r="GJ191" s="89"/>
      <c r="GK191" s="89"/>
      <c r="GL191" s="89"/>
      <c r="GM191" s="89"/>
      <c r="GN191" s="89"/>
      <c r="GO191" s="89"/>
      <c r="GP191" s="89"/>
      <c r="GQ191" s="89"/>
      <c r="GR191" s="89"/>
      <c r="GS191" s="89"/>
      <c r="GT191" s="89"/>
      <c r="GU191" s="89"/>
      <c r="GV191" s="89"/>
      <c r="GW191" s="89"/>
      <c r="GX191" s="89"/>
      <c r="GY191" s="89"/>
      <c r="GZ191" s="89"/>
      <c r="HA191" s="89"/>
      <c r="HB191" s="89"/>
      <c r="HC191" s="89"/>
      <c r="HD191" s="89"/>
      <c r="HE191" s="89"/>
      <c r="HF191" s="89"/>
      <c r="HG191" s="89"/>
      <c r="HH191" s="89"/>
      <c r="HI191" s="89"/>
      <c r="HJ191" s="89"/>
      <c r="HK191" s="89"/>
      <c r="HL191" s="86"/>
      <c r="HM191" s="86"/>
      <c r="HN191" s="86"/>
      <c r="HO191" s="74"/>
      <c r="HP191" s="341"/>
      <c r="HQ191" s="341"/>
      <c r="HR191" s="341"/>
      <c r="HS191" s="74"/>
      <c r="HT191" s="89"/>
      <c r="HU191" s="89"/>
      <c r="HV191" s="89"/>
      <c r="HW191" s="89"/>
      <c r="HX191" s="86"/>
      <c r="HY191" s="86"/>
      <c r="HZ191" s="86"/>
      <c r="IA191" s="77"/>
      <c r="IB191" s="89"/>
      <c r="IC191" s="89"/>
      <c r="ID191" s="89"/>
      <c r="IE191" s="77"/>
      <c r="IF191" s="89"/>
      <c r="IG191" s="89"/>
      <c r="IH191" s="89"/>
      <c r="II191" s="77"/>
      <c r="IJ191" s="89"/>
      <c r="IK191" s="89"/>
      <c r="IL191" s="89"/>
      <c r="IM191" s="77"/>
      <c r="IN191" s="89"/>
      <c r="IO191" s="89"/>
      <c r="IP191" s="89"/>
      <c r="IQ191" s="77"/>
      <c r="IR191" s="89"/>
      <c r="IS191" s="89"/>
      <c r="IT191" s="89"/>
      <c r="IU191" s="77"/>
      <c r="IV191" s="89"/>
      <c r="IW191" s="89"/>
      <c r="IX191" s="89"/>
      <c r="IY191" s="77"/>
      <c r="IZ191" s="89"/>
      <c r="JA191" s="89"/>
      <c r="JB191" s="89"/>
      <c r="JC191" s="77"/>
      <c r="JD191" s="89"/>
      <c r="JE191" s="89"/>
      <c r="JF191" s="89"/>
      <c r="JG191" s="77"/>
      <c r="JH191" s="89"/>
      <c r="JI191" s="89"/>
      <c r="JJ191" s="89"/>
      <c r="JK191" s="77"/>
      <c r="JL191" s="89"/>
      <c r="JM191" s="89"/>
      <c r="JN191" s="89"/>
      <c r="JO191" s="77"/>
      <c r="JP191" s="89"/>
      <c r="JQ191" s="89"/>
      <c r="JR191" s="89"/>
      <c r="JS191" s="77"/>
    </row>
    <row r="192" spans="1:279" ht="16.5" customHeight="1" x14ac:dyDescent="0.25">
      <c r="A192" s="15" t="s">
        <v>240</v>
      </c>
      <c r="B192" s="77">
        <f t="shared" si="405"/>
        <v>0</v>
      </c>
      <c r="C192" s="77">
        <f t="shared" si="406"/>
        <v>135.1</v>
      </c>
      <c r="D192" s="77">
        <f t="shared" si="407"/>
        <v>135.1</v>
      </c>
      <c r="E192" s="77">
        <f t="shared" si="408"/>
        <v>0</v>
      </c>
      <c r="F192" s="77">
        <f t="shared" si="409"/>
        <v>0</v>
      </c>
      <c r="G192" s="73">
        <f t="shared" si="404"/>
        <v>0</v>
      </c>
      <c r="H192" s="77"/>
      <c r="I192" s="77"/>
      <c r="J192" s="77"/>
      <c r="K192" s="77"/>
      <c r="L192" s="89"/>
      <c r="M192" s="89"/>
      <c r="N192" s="89"/>
      <c r="O192" s="89"/>
      <c r="P192" s="89"/>
      <c r="Q192" s="89"/>
      <c r="R192" s="89"/>
      <c r="S192" s="74"/>
      <c r="T192" s="86"/>
      <c r="U192" s="86"/>
      <c r="V192" s="86"/>
      <c r="W192" s="74"/>
      <c r="X192" s="86"/>
      <c r="Y192" s="86"/>
      <c r="Z192" s="86"/>
      <c r="AA192" s="74"/>
      <c r="AB192" s="86"/>
      <c r="AC192" s="86"/>
      <c r="AD192" s="86"/>
      <c r="AE192" s="74"/>
      <c r="AF192" s="86"/>
      <c r="AG192" s="86"/>
      <c r="AH192" s="86"/>
      <c r="AI192" s="74"/>
      <c r="AJ192" s="86"/>
      <c r="AK192" s="86"/>
      <c r="AL192" s="86"/>
      <c r="AM192" s="74"/>
      <c r="AN192" s="89"/>
      <c r="AO192" s="89"/>
      <c r="AP192" s="89"/>
      <c r="AQ192" s="89"/>
      <c r="AR192" s="86"/>
      <c r="AS192" s="86"/>
      <c r="AT192" s="86"/>
      <c r="AU192" s="74"/>
      <c r="AV192" s="86"/>
      <c r="AW192" s="86"/>
      <c r="AX192" s="86"/>
      <c r="AY192" s="74"/>
      <c r="AZ192" s="86"/>
      <c r="BA192" s="86"/>
      <c r="BB192" s="86"/>
      <c r="BC192" s="74"/>
      <c r="BD192" s="86"/>
      <c r="BE192" s="86"/>
      <c r="BF192" s="86"/>
      <c r="BG192" s="74"/>
      <c r="BH192" s="74"/>
      <c r="BI192" s="341"/>
      <c r="BJ192" s="86"/>
      <c r="BK192" s="74"/>
      <c r="BL192" s="74"/>
      <c r="BM192" s="341"/>
      <c r="BN192" s="86"/>
      <c r="BO192" s="74"/>
      <c r="BP192" s="74"/>
      <c r="BQ192" s="341"/>
      <c r="BR192" s="341"/>
      <c r="BS192" s="74"/>
      <c r="BT192" s="74"/>
      <c r="BU192" s="341"/>
      <c r="BV192" s="341"/>
      <c r="BW192" s="74"/>
      <c r="BX192" s="341"/>
      <c r="BY192" s="341"/>
      <c r="BZ192" s="341"/>
      <c r="CA192" s="74"/>
      <c r="CB192" s="74"/>
      <c r="CC192" s="341"/>
      <c r="CD192" s="341"/>
      <c r="CE192" s="74"/>
      <c r="CF192" s="341"/>
      <c r="CG192" s="341"/>
      <c r="CH192" s="341"/>
      <c r="CI192" s="74"/>
      <c r="CJ192" s="341"/>
      <c r="CK192" s="341"/>
      <c r="CL192" s="341"/>
      <c r="CM192" s="74"/>
      <c r="CN192" s="341"/>
      <c r="CO192" s="341"/>
      <c r="CP192" s="341"/>
      <c r="CQ192" s="74"/>
      <c r="CR192" s="74"/>
      <c r="CS192" s="341"/>
      <c r="CT192" s="86"/>
      <c r="CU192" s="74"/>
      <c r="CV192" s="74"/>
      <c r="CW192" s="341"/>
      <c r="CX192" s="86"/>
      <c r="CY192" s="74"/>
      <c r="CZ192" s="341"/>
      <c r="DA192" s="341"/>
      <c r="DB192" s="341"/>
      <c r="DC192" s="74"/>
      <c r="DD192" s="341"/>
      <c r="DE192" s="341"/>
      <c r="DF192" s="341"/>
      <c r="DG192" s="74"/>
      <c r="DH192" s="341"/>
      <c r="DI192" s="341"/>
      <c r="DJ192" s="341"/>
      <c r="DK192" s="74"/>
      <c r="DL192" s="341"/>
      <c r="DM192" s="341"/>
      <c r="DN192" s="341"/>
      <c r="DO192" s="74"/>
      <c r="DP192" s="341"/>
      <c r="DQ192" s="341"/>
      <c r="DR192" s="341"/>
      <c r="DS192" s="74"/>
      <c r="DT192" s="341"/>
      <c r="DU192" s="341"/>
      <c r="DV192" s="341"/>
      <c r="DW192" s="74"/>
      <c r="DX192" s="341"/>
      <c r="DY192" s="341"/>
      <c r="DZ192" s="341"/>
      <c r="EA192" s="74"/>
      <c r="EB192" s="341"/>
      <c r="EC192" s="341"/>
      <c r="ED192" s="341"/>
      <c r="EE192" s="74"/>
      <c r="EF192" s="341"/>
      <c r="EG192" s="341"/>
      <c r="EH192" s="341"/>
      <c r="EI192" s="74"/>
      <c r="EJ192" s="341"/>
      <c r="EK192" s="341"/>
      <c r="EL192" s="341"/>
      <c r="EM192" s="74"/>
      <c r="EN192" s="341"/>
      <c r="EO192" s="341"/>
      <c r="EP192" s="341"/>
      <c r="EQ192" s="74"/>
      <c r="ER192" s="341"/>
      <c r="ES192" s="341"/>
      <c r="ET192" s="341"/>
      <c r="EU192" s="74"/>
      <c r="EV192" s="341"/>
      <c r="EW192" s="341"/>
      <c r="EX192" s="341"/>
      <c r="EY192" s="74"/>
      <c r="EZ192" s="89"/>
      <c r="FA192" s="89"/>
      <c r="FB192" s="89"/>
      <c r="FC192" s="89"/>
      <c r="FD192" s="89"/>
      <c r="FE192" s="89"/>
      <c r="FF192" s="89"/>
      <c r="FG192" s="89"/>
      <c r="FH192" s="89"/>
      <c r="FI192" s="89"/>
      <c r="FJ192" s="89"/>
      <c r="FK192" s="89"/>
      <c r="FL192" s="89"/>
      <c r="FM192" s="89"/>
      <c r="FN192" s="89"/>
      <c r="FO192" s="89"/>
      <c r="FP192" s="89"/>
      <c r="FQ192" s="89"/>
      <c r="FR192" s="89"/>
      <c r="FS192" s="89"/>
      <c r="FT192" s="89"/>
      <c r="FU192" s="89"/>
      <c r="FV192" s="89"/>
      <c r="FW192" s="89"/>
      <c r="FX192" s="89"/>
      <c r="FY192" s="89"/>
      <c r="FZ192" s="89"/>
      <c r="GA192" s="89"/>
      <c r="GB192" s="89"/>
      <c r="GC192" s="89"/>
      <c r="GD192" s="89"/>
      <c r="GE192" s="89"/>
      <c r="GF192" s="89"/>
      <c r="GG192" s="89"/>
      <c r="GH192" s="89"/>
      <c r="GI192" s="89"/>
      <c r="GJ192" s="89"/>
      <c r="GK192" s="89"/>
      <c r="GL192" s="89"/>
      <c r="GM192" s="89"/>
      <c r="GN192" s="89"/>
      <c r="GO192" s="89"/>
      <c r="GP192" s="89"/>
      <c r="GQ192" s="89"/>
      <c r="GR192" s="89"/>
      <c r="GS192" s="89"/>
      <c r="GT192" s="89"/>
      <c r="GU192" s="89"/>
      <c r="GV192" s="89"/>
      <c r="GW192" s="89"/>
      <c r="GX192" s="89"/>
      <c r="GY192" s="89"/>
      <c r="GZ192" s="89"/>
      <c r="HA192" s="89"/>
      <c r="HB192" s="89"/>
      <c r="HC192" s="89"/>
      <c r="HD192" s="89"/>
      <c r="HE192" s="89"/>
      <c r="HF192" s="89"/>
      <c r="HG192" s="89"/>
      <c r="HH192" s="89"/>
      <c r="HI192" s="89"/>
      <c r="HJ192" s="89"/>
      <c r="HK192" s="89"/>
      <c r="HL192" s="86"/>
      <c r="HM192" s="86"/>
      <c r="HN192" s="86"/>
      <c r="HO192" s="74"/>
      <c r="HP192" s="341"/>
      <c r="HQ192" s="341"/>
      <c r="HR192" s="341"/>
      <c r="HS192" s="74"/>
      <c r="HT192" s="89"/>
      <c r="HU192" s="89"/>
      <c r="HV192" s="89"/>
      <c r="HW192" s="89"/>
      <c r="HX192" s="86"/>
      <c r="HY192" s="86">
        <v>135.1</v>
      </c>
      <c r="HZ192" s="86"/>
      <c r="IA192" s="77">
        <f t="shared" si="308"/>
        <v>0</v>
      </c>
      <c r="IB192" s="89"/>
      <c r="IC192" s="89"/>
      <c r="ID192" s="89"/>
      <c r="IE192" s="77"/>
      <c r="IF192" s="89"/>
      <c r="IG192" s="89"/>
      <c r="IH192" s="89"/>
      <c r="II192" s="77"/>
      <c r="IJ192" s="89"/>
      <c r="IK192" s="89"/>
      <c r="IL192" s="89"/>
      <c r="IM192" s="77"/>
      <c r="IN192" s="89"/>
      <c r="IO192" s="89"/>
      <c r="IP192" s="89"/>
      <c r="IQ192" s="77"/>
      <c r="IR192" s="89"/>
      <c r="IS192" s="89"/>
      <c r="IT192" s="89"/>
      <c r="IU192" s="77"/>
      <c r="IV192" s="89"/>
      <c r="IW192" s="89"/>
      <c r="IX192" s="89"/>
      <c r="IY192" s="77"/>
      <c r="IZ192" s="89"/>
      <c r="JA192" s="89"/>
      <c r="JB192" s="89"/>
      <c r="JC192" s="77"/>
      <c r="JD192" s="89"/>
      <c r="JE192" s="89"/>
      <c r="JF192" s="89"/>
      <c r="JG192" s="77"/>
      <c r="JH192" s="89"/>
      <c r="JI192" s="89"/>
      <c r="JJ192" s="89"/>
      <c r="JK192" s="77"/>
      <c r="JL192" s="89"/>
      <c r="JM192" s="89"/>
      <c r="JN192" s="89"/>
      <c r="JO192" s="77"/>
      <c r="JP192" s="89"/>
      <c r="JQ192" s="89"/>
      <c r="JR192" s="89"/>
      <c r="JS192" s="77"/>
    </row>
    <row r="193" spans="1:279" s="5" customFormat="1" ht="33.75" customHeight="1" x14ac:dyDescent="0.25">
      <c r="A193" s="114" t="s">
        <v>228</v>
      </c>
      <c r="B193" s="76">
        <f t="shared" si="405"/>
        <v>41925.799999999996</v>
      </c>
      <c r="C193" s="76">
        <f t="shared" si="406"/>
        <v>73644.7</v>
      </c>
      <c r="D193" s="76">
        <f t="shared" si="407"/>
        <v>73644.7</v>
      </c>
      <c r="E193" s="76">
        <f t="shared" si="408"/>
        <v>0</v>
      </c>
      <c r="F193" s="76">
        <f t="shared" si="409"/>
        <v>9596.3396099999991</v>
      </c>
      <c r="G193" s="72">
        <f t="shared" si="404"/>
        <v>13.030590945444818</v>
      </c>
      <c r="H193" s="76">
        <f>H194+H195+H199+H201</f>
        <v>0</v>
      </c>
      <c r="I193" s="76">
        <f>I194+I195+I199+I201</f>
        <v>0</v>
      </c>
      <c r="J193" s="76">
        <f>J194+J195+J199+J201</f>
        <v>0</v>
      </c>
      <c r="K193" s="72"/>
      <c r="L193" s="76">
        <f>L194+L195+L199+L201</f>
        <v>941.8</v>
      </c>
      <c r="M193" s="76">
        <f>M194+M195+M199+M201</f>
        <v>941.8</v>
      </c>
      <c r="N193" s="76">
        <f>N194+N195+N199+N201</f>
        <v>149.90933999999999</v>
      </c>
      <c r="O193" s="71">
        <f>N193/M193*100</f>
        <v>15.917322149076234</v>
      </c>
      <c r="P193" s="76">
        <f>P194+P195+P199+P201</f>
        <v>880</v>
      </c>
      <c r="Q193" s="76">
        <f>Q194+Q195+Q199+Q201</f>
        <v>880</v>
      </c>
      <c r="R193" s="76">
        <f>R194+R195+R199+R201</f>
        <v>190.11514000000003</v>
      </c>
      <c r="S193" s="71">
        <f>R193/Q193*100</f>
        <v>21.603993181818186</v>
      </c>
      <c r="T193" s="76">
        <f>T194+T195+T199+T201</f>
        <v>2559</v>
      </c>
      <c r="U193" s="76">
        <f>U194+U195+U199+U201</f>
        <v>2559</v>
      </c>
      <c r="V193" s="76">
        <f>V194+V195+V199+V201</f>
        <v>353.67478999999997</v>
      </c>
      <c r="W193" s="71">
        <f>V193/U193*100</f>
        <v>13.820820242282139</v>
      </c>
      <c r="X193" s="76">
        <f>X194+X195+X199+X201</f>
        <v>1224</v>
      </c>
      <c r="Y193" s="76">
        <f>Y194+Y195+Y199+Y201</f>
        <v>1224</v>
      </c>
      <c r="Z193" s="76">
        <f>Z194+Z195+Z199+Z201</f>
        <v>156.70375000000001</v>
      </c>
      <c r="AA193" s="71">
        <f>Z193/Y193*100</f>
        <v>12.802593954248367</v>
      </c>
      <c r="AB193" s="76">
        <f>AB194+AB195+AB199+AB201</f>
        <v>0</v>
      </c>
      <c r="AC193" s="76">
        <f>AC194+AC195+AC199+AC201</f>
        <v>0</v>
      </c>
      <c r="AD193" s="76">
        <f>AD194+AD195+AD199+AD201</f>
        <v>0</v>
      </c>
      <c r="AE193" s="71"/>
      <c r="AF193" s="76">
        <f>AF194+AF195+AF199+AF201</f>
        <v>20503.7</v>
      </c>
      <c r="AG193" s="76">
        <f>AG194+AG195+AG199+AG201</f>
        <v>20503.7</v>
      </c>
      <c r="AH193" s="76">
        <f>AH194+AH195+AH199+AH201</f>
        <v>2649.9338299999999</v>
      </c>
      <c r="AI193" s="71">
        <f>AH193/AG193*100</f>
        <v>12.92417383204007</v>
      </c>
      <c r="AJ193" s="76">
        <f>AJ194+AJ195+AJ199+AJ201</f>
        <v>720</v>
      </c>
      <c r="AK193" s="76">
        <f>AK194+AK195+AK199+AK201</f>
        <v>720</v>
      </c>
      <c r="AL193" s="76">
        <f>AL194+AL195+AL199+AL201</f>
        <v>0</v>
      </c>
      <c r="AM193" s="71">
        <f>AL193/AK193*100</f>
        <v>0</v>
      </c>
      <c r="AN193" s="76">
        <f t="shared" ref="AN193:AT193" si="440">AN194+AN195+AN199+AN201</f>
        <v>0</v>
      </c>
      <c r="AO193" s="76">
        <f t="shared" si="440"/>
        <v>0</v>
      </c>
      <c r="AP193" s="76">
        <f t="shared" si="440"/>
        <v>0</v>
      </c>
      <c r="AQ193" s="76">
        <f t="shared" si="440"/>
        <v>0</v>
      </c>
      <c r="AR193" s="76">
        <f t="shared" si="440"/>
        <v>500</v>
      </c>
      <c r="AS193" s="76">
        <f t="shared" si="440"/>
        <v>500</v>
      </c>
      <c r="AT193" s="76">
        <f t="shared" si="440"/>
        <v>0</v>
      </c>
      <c r="AU193" s="71">
        <f>AT193/AS193*100</f>
        <v>0</v>
      </c>
      <c r="AV193" s="76"/>
      <c r="AW193" s="76">
        <f>AW194+AW195+AW199+AW201</f>
        <v>0</v>
      </c>
      <c r="AX193" s="76">
        <f>AX194+AX195+AX199+AX201</f>
        <v>0</v>
      </c>
      <c r="AY193" s="71"/>
      <c r="AZ193" s="76"/>
      <c r="BA193" s="76"/>
      <c r="BB193" s="76"/>
      <c r="BC193" s="71"/>
      <c r="BD193" s="76">
        <f>BD194+BD195+BD199+BD201</f>
        <v>1946.6</v>
      </c>
      <c r="BE193" s="76">
        <f>BE194+BE195+BE199+BE201</f>
        <v>1946.6</v>
      </c>
      <c r="BF193" s="76">
        <f>BF194+BF195+BF199+BF201</f>
        <v>491.25359000000003</v>
      </c>
      <c r="BG193" s="71">
        <f>BF193/BE193*100</f>
        <v>25.236493886776945</v>
      </c>
      <c r="BH193" s="71"/>
      <c r="BI193" s="76">
        <f>BI194+BI195+BI199+BI201</f>
        <v>0</v>
      </c>
      <c r="BJ193" s="76">
        <f>BJ194+BJ195+BJ199+BJ201</f>
        <v>0</v>
      </c>
      <c r="BK193" s="71"/>
      <c r="BL193" s="71"/>
      <c r="BM193" s="76">
        <f>BM194+BM195+BM199+BM201</f>
        <v>0</v>
      </c>
      <c r="BN193" s="76">
        <f>BN194+BN195+BN199+BN201</f>
        <v>0</v>
      </c>
      <c r="BO193" s="71"/>
      <c r="BP193" s="71"/>
      <c r="BQ193" s="76">
        <f>BQ194+BQ195+BQ199+BQ201</f>
        <v>0</v>
      </c>
      <c r="BR193" s="76">
        <f>BR194+BR195+BR199+BR201</f>
        <v>0</v>
      </c>
      <c r="BS193" s="71"/>
      <c r="BT193" s="71"/>
      <c r="BU193" s="76">
        <f>BU194+BU195+BU199+BU201</f>
        <v>0</v>
      </c>
      <c r="BV193" s="76">
        <f>BV194+BV195+BV199+BV201</f>
        <v>0</v>
      </c>
      <c r="BW193" s="71"/>
      <c r="BX193" s="76">
        <f>BX194+BX195+BX199+BX201</f>
        <v>634.4</v>
      </c>
      <c r="BY193" s="76">
        <f>BY194+BY195+BY199+BY201</f>
        <v>634.4</v>
      </c>
      <c r="BZ193" s="76">
        <f>BZ194+BZ195+BZ199+BZ201</f>
        <v>112.34291</v>
      </c>
      <c r="CA193" s="71">
        <f>BZ193/BY193*100</f>
        <v>17.708529319041617</v>
      </c>
      <c r="CB193" s="71"/>
      <c r="CC193" s="76"/>
      <c r="CD193" s="76"/>
      <c r="CE193" s="71"/>
      <c r="CF193" s="76">
        <f>CF194+CF195+CF199+CF201</f>
        <v>500</v>
      </c>
      <c r="CG193" s="76">
        <f>CG194+CG195+CG199+CG201</f>
        <v>500</v>
      </c>
      <c r="CH193" s="76">
        <f>CH194+CH195+CH199+CH201</f>
        <v>0</v>
      </c>
      <c r="CI193" s="71">
        <f t="shared" si="340"/>
        <v>0</v>
      </c>
      <c r="CJ193" s="76">
        <f>CJ194+CJ195+CJ199+CJ201</f>
        <v>0</v>
      </c>
      <c r="CK193" s="76">
        <f>CK194+CK195+CK199+CK201</f>
        <v>0</v>
      </c>
      <c r="CL193" s="76">
        <f>CL194+CL195+CL199+CL201</f>
        <v>0</v>
      </c>
      <c r="CM193" s="71"/>
      <c r="CN193" s="76">
        <f>CN194+CN195+CN199+CN201</f>
        <v>0</v>
      </c>
      <c r="CO193" s="76">
        <f>CO194+CO195+CO199+CO201</f>
        <v>0</v>
      </c>
      <c r="CP193" s="76">
        <f>CP194+CP195+CP199+CP201</f>
        <v>0</v>
      </c>
      <c r="CQ193" s="71"/>
      <c r="CR193" s="71"/>
      <c r="CS193" s="76"/>
      <c r="CT193" s="76">
        <f>CT194+CT195+CT199+CT201</f>
        <v>0</v>
      </c>
      <c r="CU193" s="71"/>
      <c r="CV193" s="71"/>
      <c r="CW193" s="76"/>
      <c r="CX193" s="76">
        <f>CX194+CX195+CX199+CX201</f>
        <v>0</v>
      </c>
      <c r="CY193" s="71"/>
      <c r="CZ193" s="76">
        <f>CZ194+CZ195+CZ199+CZ201</f>
        <v>1000</v>
      </c>
      <c r="DA193" s="76">
        <f>DA194+DA195+DA199+DA201</f>
        <v>1000</v>
      </c>
      <c r="DB193" s="76">
        <f>DB194+DB195+DB199+DB201</f>
        <v>0</v>
      </c>
      <c r="DC193" s="71">
        <f>DB193/DA193*100</f>
        <v>0</v>
      </c>
      <c r="DD193" s="76">
        <f>DD194+DD195+DD199+DD201</f>
        <v>3552.8</v>
      </c>
      <c r="DE193" s="76">
        <f>DE194+DE195+DE199+DE201</f>
        <v>0</v>
      </c>
      <c r="DF193" s="76">
        <f>DF194+DF195+DF199+DF201</f>
        <v>0</v>
      </c>
      <c r="DG193" s="71"/>
      <c r="DH193" s="76">
        <f>DH194+DH195+DH199+DH201</f>
        <v>5000</v>
      </c>
      <c r="DI193" s="76">
        <f>DI194+DI195+DI199+DI201</f>
        <v>5000</v>
      </c>
      <c r="DJ193" s="76">
        <f>DJ194+DJ195+DJ199+DJ201</f>
        <v>0</v>
      </c>
      <c r="DK193" s="71">
        <f t="shared" ref="DK193:DK195" si="441">DJ193/DI193*100</f>
        <v>0</v>
      </c>
      <c r="DL193" s="76"/>
      <c r="DM193" s="76">
        <f>DM194+DM195+DM199+DM201</f>
        <v>0</v>
      </c>
      <c r="DN193" s="76">
        <f>DN194+DN195+DN199+DN201</f>
        <v>0</v>
      </c>
      <c r="DO193" s="71"/>
      <c r="DP193" s="76"/>
      <c r="DQ193" s="76">
        <f>DQ194+DQ195+DQ199+DQ201</f>
        <v>0</v>
      </c>
      <c r="DR193" s="76">
        <f>DR194+DR195+DR199+DR201</f>
        <v>0</v>
      </c>
      <c r="DS193" s="71"/>
      <c r="DT193" s="76"/>
      <c r="DU193" s="76">
        <f>DU194+DU195+DU199+DU201</f>
        <v>0</v>
      </c>
      <c r="DV193" s="76">
        <f>DV194+DV195+DV199+DV201</f>
        <v>0</v>
      </c>
      <c r="DW193" s="71"/>
      <c r="DX193" s="76">
        <f>DX194+DX195+DX199+DX201</f>
        <v>713.2</v>
      </c>
      <c r="DY193" s="76">
        <f>DY194+DY195+DY199+DY201</f>
        <v>713.2</v>
      </c>
      <c r="DZ193" s="76">
        <f>DZ194+DZ195+DZ199+DZ201</f>
        <v>104.16</v>
      </c>
      <c r="EA193" s="71">
        <f t="shared" ref="EA193:EA194" si="442">DZ193/DY193*100</f>
        <v>14.604598990465506</v>
      </c>
      <c r="EB193" s="76"/>
      <c r="EC193" s="76"/>
      <c r="ED193" s="76"/>
      <c r="EE193" s="71"/>
      <c r="EF193" s="76"/>
      <c r="EG193" s="76">
        <f>EG194+EG195+EG199+EG201</f>
        <v>0</v>
      </c>
      <c r="EH193" s="76">
        <f>EH194+EH195+EH199+EH201</f>
        <v>0</v>
      </c>
      <c r="EI193" s="71"/>
      <c r="EJ193" s="76"/>
      <c r="EK193" s="76">
        <f>EK194+EK195+EK199+EK201</f>
        <v>0</v>
      </c>
      <c r="EL193" s="76">
        <f>EL194+EL195+EL199+EL201</f>
        <v>0</v>
      </c>
      <c r="EM193" s="71"/>
      <c r="EN193" s="76"/>
      <c r="EO193" s="76">
        <f>EO194+EO195+EO199+EO201</f>
        <v>0</v>
      </c>
      <c r="EP193" s="76">
        <f>EP194+EP195+EP199+EP201</f>
        <v>0</v>
      </c>
      <c r="EQ193" s="71"/>
      <c r="ER193" s="76">
        <f>ER194+ER195+ER199+ER201</f>
        <v>1093.7</v>
      </c>
      <c r="ES193" s="76">
        <f>ES194+ES195+ES199+ES201</f>
        <v>1093.7</v>
      </c>
      <c r="ET193" s="76">
        <f>ET194+ET195+ET199+ET201</f>
        <v>182.28399999999999</v>
      </c>
      <c r="EU193" s="71">
        <f t="shared" si="400"/>
        <v>16.666727621834141</v>
      </c>
      <c r="EV193" s="76"/>
      <c r="EW193" s="76"/>
      <c r="EX193" s="76">
        <f>EX194+EX195+EX199+EX201</f>
        <v>0</v>
      </c>
      <c r="EY193" s="71"/>
      <c r="EZ193" s="76"/>
      <c r="FA193" s="76">
        <f>FA194+FA195+FA199+FA201</f>
        <v>0</v>
      </c>
      <c r="FB193" s="76">
        <f>FB194+FB195+FB199+FB201</f>
        <v>0</v>
      </c>
      <c r="FC193" s="71"/>
      <c r="FD193" s="76"/>
      <c r="FE193" s="76">
        <f>FE194+FE195+FE199+FE201</f>
        <v>0</v>
      </c>
      <c r="FF193" s="76">
        <f>FF194+FF195+FF199+FF201</f>
        <v>0</v>
      </c>
      <c r="FG193" s="71"/>
      <c r="FH193" s="76"/>
      <c r="FI193" s="76">
        <f>FI194+FI195+FI199+FI201</f>
        <v>0</v>
      </c>
      <c r="FJ193" s="76">
        <f>FJ194+FJ195+FJ199+FJ201</f>
        <v>0</v>
      </c>
      <c r="FK193" s="71"/>
      <c r="FL193" s="76"/>
      <c r="FM193" s="76">
        <f>FM194+FM195+FM199+FM201</f>
        <v>0</v>
      </c>
      <c r="FN193" s="76">
        <f>FN194+FN195+FN199+FN201</f>
        <v>0</v>
      </c>
      <c r="FO193" s="71"/>
      <c r="FP193" s="76">
        <f>FP194+FP195+FP199+FP201</f>
        <v>156.6</v>
      </c>
      <c r="FQ193" s="76">
        <f>FQ194+FQ195+FQ199+FQ201</f>
        <v>156.6</v>
      </c>
      <c r="FR193" s="76">
        <f>FR194+FR195+FR199+FR201</f>
        <v>0</v>
      </c>
      <c r="FS193" s="71">
        <f>FR193/FQ193*100</f>
        <v>0</v>
      </c>
      <c r="FT193" s="76"/>
      <c r="FU193" s="76">
        <f>FU194+FU195+FU199+FU201</f>
        <v>0</v>
      </c>
      <c r="FV193" s="76">
        <f>FV194+FV195+FV199+FV201</f>
        <v>0</v>
      </c>
      <c r="FW193" s="71"/>
      <c r="FX193" s="76"/>
      <c r="FY193" s="76">
        <f>FY194+FY195+FY199+FY201</f>
        <v>0</v>
      </c>
      <c r="FZ193" s="76">
        <f>FZ194+FZ195+FZ199+FZ201</f>
        <v>0</v>
      </c>
      <c r="GA193" s="71"/>
      <c r="GB193" s="76"/>
      <c r="GC193" s="76">
        <f>GC194+GC195+GC199+GC201</f>
        <v>0</v>
      </c>
      <c r="GD193" s="76">
        <f>GD194+GD195+GD199+GD201</f>
        <v>0</v>
      </c>
      <c r="GE193" s="71"/>
      <c r="GF193" s="76"/>
      <c r="GG193" s="76">
        <f>GG194+GG195+GG199+GG201</f>
        <v>0</v>
      </c>
      <c r="GH193" s="76">
        <f>GH194+GH195+GH199+GH201</f>
        <v>0</v>
      </c>
      <c r="GI193" s="71"/>
      <c r="GJ193" s="76"/>
      <c r="GK193" s="76">
        <f>GK194+GK195+GK199+GK201</f>
        <v>0</v>
      </c>
      <c r="GL193" s="76">
        <f>GL194+GL195+GL199+GL201</f>
        <v>0</v>
      </c>
      <c r="GM193" s="71"/>
      <c r="GN193" s="76"/>
      <c r="GO193" s="76">
        <f>GO194+GO195+GO199+GO201</f>
        <v>0</v>
      </c>
      <c r="GP193" s="76">
        <f>GP194+GP195+GP199+GP201</f>
        <v>0</v>
      </c>
      <c r="GQ193" s="71"/>
      <c r="GR193" s="76"/>
      <c r="GS193" s="76">
        <f>GS194+GS195+GS199+GS201</f>
        <v>0</v>
      </c>
      <c r="GT193" s="76">
        <f>GT194+GT195+GT199+GT201</f>
        <v>0</v>
      </c>
      <c r="GU193" s="71"/>
      <c r="GV193" s="76"/>
      <c r="GW193" s="76">
        <f>GW194+GW195+GW199+GW201</f>
        <v>0</v>
      </c>
      <c r="GX193" s="76">
        <f>GX194+GX195+GX199+GX201</f>
        <v>0</v>
      </c>
      <c r="GY193" s="71"/>
      <c r="GZ193" s="76"/>
      <c r="HA193" s="76">
        <f>HA194+HA195+HA199+HA201</f>
        <v>0</v>
      </c>
      <c r="HB193" s="76">
        <f>HB194+HB195+HB199+HB201</f>
        <v>0</v>
      </c>
      <c r="HC193" s="71"/>
      <c r="HD193" s="76"/>
      <c r="HE193" s="76">
        <f>HE194+HE195+HE199+HE201</f>
        <v>0</v>
      </c>
      <c r="HF193" s="76">
        <f>HF194+HF195+HF199+HF201</f>
        <v>0</v>
      </c>
      <c r="HG193" s="71"/>
      <c r="HH193" s="76"/>
      <c r="HI193" s="76">
        <f>HI194+HI195+HI199+HI201</f>
        <v>0</v>
      </c>
      <c r="HJ193" s="76">
        <f>HJ194+HJ195+HJ199+HJ201</f>
        <v>0</v>
      </c>
      <c r="HK193" s="71"/>
      <c r="HL193" s="76"/>
      <c r="HM193" s="76"/>
      <c r="HN193" s="76"/>
      <c r="HO193" s="71"/>
      <c r="HP193" s="76"/>
      <c r="HQ193" s="76"/>
      <c r="HR193" s="76"/>
      <c r="HS193" s="71"/>
      <c r="HT193" s="76"/>
      <c r="HU193" s="76"/>
      <c r="HV193" s="76"/>
      <c r="HW193" s="71"/>
      <c r="HX193" s="76"/>
      <c r="HY193" s="76">
        <f>SUM(HY194:HY203)</f>
        <v>1417.5</v>
      </c>
      <c r="HZ193" s="76">
        <f>SUM(HZ194:HZ203)</f>
        <v>215.67010000000002</v>
      </c>
      <c r="IA193" s="76">
        <f t="shared" si="308"/>
        <v>15.214821869488537</v>
      </c>
      <c r="IB193" s="76"/>
      <c r="IC193" s="76">
        <f>SUM(IC194:IC203)</f>
        <v>29262.5</v>
      </c>
      <c r="ID193" s="76">
        <f>SUM(ID194:ID203)</f>
        <v>4990.29216</v>
      </c>
      <c r="IE193" s="76">
        <f t="shared" ref="IE193" si="443">ID193/IC193*100</f>
        <v>17.053540059803503</v>
      </c>
      <c r="IF193" s="76"/>
      <c r="IG193" s="76"/>
      <c r="IH193" s="76"/>
      <c r="II193" s="76"/>
      <c r="IJ193" s="76"/>
      <c r="IK193" s="76"/>
      <c r="IL193" s="76"/>
      <c r="IM193" s="76"/>
      <c r="IN193" s="76"/>
      <c r="IO193" s="76"/>
      <c r="IP193" s="76"/>
      <c r="IQ193" s="76"/>
      <c r="IR193" s="76"/>
      <c r="IS193" s="76"/>
      <c r="IT193" s="76"/>
      <c r="IU193" s="76"/>
      <c r="IV193" s="76"/>
      <c r="IW193" s="76"/>
      <c r="IX193" s="76"/>
      <c r="IY193" s="76"/>
      <c r="IZ193" s="76"/>
      <c r="JA193" s="76">
        <f>SUM(JA194:JA203)</f>
        <v>4591.7</v>
      </c>
      <c r="JB193" s="76">
        <f>SUM(JB194:JB203)</f>
        <v>0</v>
      </c>
      <c r="JC193" s="76">
        <f t="shared" ref="JC193:JC194" si="444">JB193/JA193*100</f>
        <v>0</v>
      </c>
      <c r="JD193" s="76"/>
      <c r="JE193" s="76"/>
      <c r="JF193" s="76"/>
      <c r="JG193" s="76"/>
      <c r="JH193" s="76"/>
      <c r="JI193" s="76">
        <f>SUM(JI194:JI203)</f>
        <v>0</v>
      </c>
      <c r="JJ193" s="76">
        <f>SUM(JJ194:JJ203)</f>
        <v>0</v>
      </c>
      <c r="JK193" s="76"/>
      <c r="JL193" s="76"/>
      <c r="JM193" s="76">
        <f>SUM(JM194:JM203)</f>
        <v>0</v>
      </c>
      <c r="JN193" s="76">
        <f>SUM(JN194:JN203)</f>
        <v>0</v>
      </c>
      <c r="JO193" s="76"/>
      <c r="JP193" s="76"/>
      <c r="JQ193" s="76"/>
      <c r="JR193" s="76"/>
      <c r="JS193" s="76"/>
    </row>
    <row r="194" spans="1:279" ht="33.75" customHeight="1" x14ac:dyDescent="0.25">
      <c r="A194" s="115" t="s">
        <v>208</v>
      </c>
      <c r="B194" s="77">
        <f t="shared" si="405"/>
        <v>36925.799999999996</v>
      </c>
      <c r="C194" s="77">
        <f t="shared" si="406"/>
        <v>67227.199999999997</v>
      </c>
      <c r="D194" s="77">
        <f t="shared" si="407"/>
        <v>67227.199999999997</v>
      </c>
      <c r="E194" s="77">
        <f t="shared" si="408"/>
        <v>0</v>
      </c>
      <c r="F194" s="77">
        <f t="shared" si="409"/>
        <v>9380.6695099999997</v>
      </c>
      <c r="G194" s="73">
        <f t="shared" si="404"/>
        <v>13.953681709189139</v>
      </c>
      <c r="H194" s="73"/>
      <c r="I194" s="73"/>
      <c r="J194" s="73"/>
      <c r="K194" s="73"/>
      <c r="L194" s="73">
        <v>941.8</v>
      </c>
      <c r="M194" s="73">
        <v>941.8</v>
      </c>
      <c r="N194" s="73">
        <v>149.90933999999999</v>
      </c>
      <c r="O194" s="74">
        <f>N194/M194*100</f>
        <v>15.917322149076234</v>
      </c>
      <c r="P194" s="301">
        <v>880</v>
      </c>
      <c r="Q194" s="283">
        <v>880</v>
      </c>
      <c r="R194" s="301">
        <v>190.11514000000003</v>
      </c>
      <c r="S194" s="74">
        <f>R194/Q194*100</f>
        <v>21.603993181818186</v>
      </c>
      <c r="T194" s="340">
        <v>2559</v>
      </c>
      <c r="U194" s="323">
        <v>2559</v>
      </c>
      <c r="V194" s="323">
        <v>353.67478999999997</v>
      </c>
      <c r="W194" s="74">
        <f>V194/U194*100</f>
        <v>13.820820242282139</v>
      </c>
      <c r="X194" s="341">
        <v>1224</v>
      </c>
      <c r="Y194" s="341">
        <v>1224</v>
      </c>
      <c r="Z194" s="341">
        <v>156.70375000000001</v>
      </c>
      <c r="AA194" s="74">
        <f>Z194/Y194*100</f>
        <v>12.802593954248367</v>
      </c>
      <c r="AB194" s="341"/>
      <c r="AC194" s="341"/>
      <c r="AD194" s="341"/>
      <c r="AE194" s="74"/>
      <c r="AF194" s="341">
        <v>20503.7</v>
      </c>
      <c r="AG194" s="341">
        <v>20503.7</v>
      </c>
      <c r="AH194" s="341">
        <v>2649.9338299999999</v>
      </c>
      <c r="AI194" s="74">
        <f>AH194/AG194*100</f>
        <v>12.92417383204007</v>
      </c>
      <c r="AJ194" s="341">
        <v>720</v>
      </c>
      <c r="AK194" s="341">
        <v>720</v>
      </c>
      <c r="AL194" s="341">
        <v>0</v>
      </c>
      <c r="AM194" s="74">
        <f>AL194/AK194*100</f>
        <v>0</v>
      </c>
      <c r="AN194" s="73"/>
      <c r="AO194" s="73"/>
      <c r="AP194" s="73"/>
      <c r="AQ194" s="74"/>
      <c r="AR194" s="341">
        <v>500</v>
      </c>
      <c r="AS194" s="341">
        <v>500</v>
      </c>
      <c r="AT194" s="341">
        <v>0</v>
      </c>
      <c r="AU194" s="74">
        <f>AT194/AS194*100</f>
        <v>0</v>
      </c>
      <c r="AV194" s="341"/>
      <c r="AW194" s="341"/>
      <c r="AX194" s="341"/>
      <c r="AY194" s="74"/>
      <c r="AZ194" s="341"/>
      <c r="BA194" s="341"/>
      <c r="BB194" s="341"/>
      <c r="BC194" s="74"/>
      <c r="BD194" s="341">
        <v>1946.6</v>
      </c>
      <c r="BE194" s="341">
        <v>1946.6</v>
      </c>
      <c r="BF194" s="341">
        <v>491.25359000000003</v>
      </c>
      <c r="BG194" s="74">
        <f>BF194/BE194*100</f>
        <v>25.236493886776945</v>
      </c>
      <c r="BH194" s="74"/>
      <c r="BI194" s="341"/>
      <c r="BJ194" s="341"/>
      <c r="BK194" s="74"/>
      <c r="BL194" s="74"/>
      <c r="BM194" s="341"/>
      <c r="BN194" s="341"/>
      <c r="BO194" s="74"/>
      <c r="BP194" s="74"/>
      <c r="BQ194" s="341"/>
      <c r="BR194" s="341"/>
      <c r="BS194" s="74"/>
      <c r="BT194" s="74"/>
      <c r="BU194" s="341"/>
      <c r="BV194" s="341"/>
      <c r="BW194" s="74"/>
      <c r="BX194" s="341">
        <v>634.4</v>
      </c>
      <c r="BY194" s="341">
        <v>634.4</v>
      </c>
      <c r="BZ194" s="341">
        <v>112.34291</v>
      </c>
      <c r="CA194" s="74">
        <f>BZ194/BY194*100</f>
        <v>17.708529319041617</v>
      </c>
      <c r="CB194" s="74"/>
      <c r="CC194" s="341"/>
      <c r="CD194" s="341"/>
      <c r="CE194" s="74"/>
      <c r="CF194" s="341">
        <v>500</v>
      </c>
      <c r="CG194" s="341">
        <v>500</v>
      </c>
      <c r="CH194" s="341">
        <v>0</v>
      </c>
      <c r="CI194" s="74">
        <f t="shared" si="340"/>
        <v>0</v>
      </c>
      <c r="CJ194" s="341"/>
      <c r="CK194" s="341"/>
      <c r="CL194" s="341">
        <v>0</v>
      </c>
      <c r="CM194" s="74"/>
      <c r="CN194" s="341"/>
      <c r="CO194" s="341"/>
      <c r="CP194" s="341">
        <v>0</v>
      </c>
      <c r="CQ194" s="74"/>
      <c r="CR194" s="74"/>
      <c r="CS194" s="341"/>
      <c r="CT194" s="341"/>
      <c r="CU194" s="74"/>
      <c r="CV194" s="74"/>
      <c r="CW194" s="341"/>
      <c r="CX194" s="341"/>
      <c r="CY194" s="74"/>
      <c r="CZ194" s="341">
        <v>1000</v>
      </c>
      <c r="DA194" s="341">
        <v>1000</v>
      </c>
      <c r="DB194" s="341">
        <v>0</v>
      </c>
      <c r="DC194" s="74">
        <f>DB194/DA194*100</f>
        <v>0</v>
      </c>
      <c r="DD194" s="341">
        <v>3552.8</v>
      </c>
      <c r="DE194" s="341"/>
      <c r="DF194" s="341"/>
      <c r="DG194" s="74"/>
      <c r="DH194" s="341"/>
      <c r="DI194" s="341"/>
      <c r="DJ194" s="341"/>
      <c r="DK194" s="74"/>
      <c r="DL194" s="341"/>
      <c r="DM194" s="341"/>
      <c r="DN194" s="341"/>
      <c r="DO194" s="74"/>
      <c r="DP194" s="341"/>
      <c r="DQ194" s="341"/>
      <c r="DR194" s="341"/>
      <c r="DS194" s="74"/>
      <c r="DT194" s="341"/>
      <c r="DU194" s="341"/>
      <c r="DV194" s="341"/>
      <c r="DW194" s="74"/>
      <c r="DX194" s="341">
        <v>713.2</v>
      </c>
      <c r="DY194" s="341">
        <v>713.2</v>
      </c>
      <c r="DZ194" s="341">
        <v>104.16</v>
      </c>
      <c r="EA194" s="74">
        <f t="shared" si="442"/>
        <v>14.604598990465506</v>
      </c>
      <c r="EB194" s="341"/>
      <c r="EC194" s="341"/>
      <c r="ED194" s="341"/>
      <c r="EE194" s="74"/>
      <c r="EF194" s="341"/>
      <c r="EG194" s="341"/>
      <c r="EH194" s="341"/>
      <c r="EI194" s="74"/>
      <c r="EJ194" s="341"/>
      <c r="EK194" s="341"/>
      <c r="EL194" s="341"/>
      <c r="EM194" s="74"/>
      <c r="EN194" s="341"/>
      <c r="EO194" s="341"/>
      <c r="EP194" s="341"/>
      <c r="EQ194" s="74"/>
      <c r="ER194" s="341">
        <v>1093.7</v>
      </c>
      <c r="ES194" s="341">
        <v>1093.7</v>
      </c>
      <c r="ET194" s="341">
        <v>182.28399999999999</v>
      </c>
      <c r="EU194" s="74">
        <f t="shared" si="400"/>
        <v>16.666727621834141</v>
      </c>
      <c r="EV194" s="341"/>
      <c r="EW194" s="341"/>
      <c r="EX194" s="341"/>
      <c r="EY194" s="74"/>
      <c r="EZ194" s="73"/>
      <c r="FA194" s="73"/>
      <c r="FB194" s="73">
        <v>0</v>
      </c>
      <c r="FC194" s="74"/>
      <c r="FD194" s="73"/>
      <c r="FE194" s="73"/>
      <c r="FF194" s="73">
        <v>0</v>
      </c>
      <c r="FG194" s="74"/>
      <c r="FH194" s="73"/>
      <c r="FI194" s="73"/>
      <c r="FJ194" s="73">
        <v>0</v>
      </c>
      <c r="FK194" s="74"/>
      <c r="FL194" s="73"/>
      <c r="FM194" s="73"/>
      <c r="FN194" s="73">
        <v>0</v>
      </c>
      <c r="FO194" s="74"/>
      <c r="FP194" s="73">
        <v>156.6</v>
      </c>
      <c r="FQ194" s="73">
        <v>156.6</v>
      </c>
      <c r="FR194" s="73">
        <v>0</v>
      </c>
      <c r="FS194" s="74">
        <f>FR194/FQ194*100</f>
        <v>0</v>
      </c>
      <c r="FT194" s="73"/>
      <c r="FU194" s="73"/>
      <c r="FV194" s="73">
        <v>0</v>
      </c>
      <c r="FW194" s="74"/>
      <c r="FX194" s="73"/>
      <c r="FY194" s="73"/>
      <c r="FZ194" s="73">
        <v>0</v>
      </c>
      <c r="GA194" s="74"/>
      <c r="GB194" s="73"/>
      <c r="GC194" s="73"/>
      <c r="GD194" s="73">
        <v>0</v>
      </c>
      <c r="GE194" s="74"/>
      <c r="GF194" s="73"/>
      <c r="GG194" s="73"/>
      <c r="GH194" s="73">
        <v>0</v>
      </c>
      <c r="GI194" s="74"/>
      <c r="GJ194" s="73"/>
      <c r="GK194" s="73"/>
      <c r="GL194" s="73">
        <v>0</v>
      </c>
      <c r="GM194" s="74"/>
      <c r="GN194" s="73"/>
      <c r="GO194" s="73"/>
      <c r="GP194" s="73">
        <v>0</v>
      </c>
      <c r="GQ194" s="74"/>
      <c r="GR194" s="73"/>
      <c r="GS194" s="73"/>
      <c r="GT194" s="73">
        <v>0</v>
      </c>
      <c r="GU194" s="74"/>
      <c r="GV194" s="73"/>
      <c r="GW194" s="73"/>
      <c r="GX194" s="73">
        <v>0</v>
      </c>
      <c r="GY194" s="74"/>
      <c r="GZ194" s="73"/>
      <c r="HA194" s="73"/>
      <c r="HB194" s="73">
        <v>0</v>
      </c>
      <c r="HC194" s="74"/>
      <c r="HD194" s="73"/>
      <c r="HE194" s="73"/>
      <c r="HF194" s="73">
        <v>0</v>
      </c>
      <c r="HG194" s="74"/>
      <c r="HH194" s="73"/>
      <c r="HI194" s="73"/>
      <c r="HJ194" s="73">
        <v>0</v>
      </c>
      <c r="HK194" s="74"/>
      <c r="HL194" s="341"/>
      <c r="HM194" s="341"/>
      <c r="HN194" s="341"/>
      <c r="HO194" s="74"/>
      <c r="HP194" s="341"/>
      <c r="HQ194" s="341"/>
      <c r="HR194" s="341"/>
      <c r="HS194" s="74"/>
      <c r="HT194" s="73"/>
      <c r="HU194" s="73"/>
      <c r="HV194" s="73"/>
      <c r="HW194" s="74"/>
      <c r="HX194" s="73"/>
      <c r="HY194" s="73"/>
      <c r="HZ194" s="73"/>
      <c r="IA194" s="77"/>
      <c r="IB194" s="73"/>
      <c r="IC194" s="73">
        <v>29262.5</v>
      </c>
      <c r="ID194" s="73">
        <v>4990.29216</v>
      </c>
      <c r="IE194" s="77">
        <f t="shared" ref="IE194" si="445">ID194/IC194*100</f>
        <v>17.053540059803503</v>
      </c>
      <c r="IF194" s="73"/>
      <c r="IG194" s="73"/>
      <c r="IH194" s="73"/>
      <c r="II194" s="77"/>
      <c r="IJ194" s="73"/>
      <c r="IK194" s="73"/>
      <c r="IL194" s="73"/>
      <c r="IM194" s="77"/>
      <c r="IN194" s="73"/>
      <c r="IO194" s="73"/>
      <c r="IP194" s="73"/>
      <c r="IQ194" s="77"/>
      <c r="IR194" s="73"/>
      <c r="IS194" s="73"/>
      <c r="IT194" s="73"/>
      <c r="IU194" s="77"/>
      <c r="IV194" s="73"/>
      <c r="IW194" s="73"/>
      <c r="IX194" s="73"/>
      <c r="IY194" s="77"/>
      <c r="IZ194" s="73"/>
      <c r="JA194" s="73">
        <v>4591.7</v>
      </c>
      <c r="JB194" s="73">
        <v>0</v>
      </c>
      <c r="JC194" s="77">
        <f t="shared" si="444"/>
        <v>0</v>
      </c>
      <c r="JD194" s="73"/>
      <c r="JE194" s="73"/>
      <c r="JF194" s="73"/>
      <c r="JG194" s="77"/>
      <c r="JH194" s="73"/>
      <c r="JI194" s="73"/>
      <c r="JJ194" s="73">
        <v>0</v>
      </c>
      <c r="JK194" s="77"/>
      <c r="JL194" s="73"/>
      <c r="JM194" s="73"/>
      <c r="JN194" s="73"/>
      <c r="JO194" s="77"/>
      <c r="JP194" s="73"/>
      <c r="JQ194" s="73"/>
      <c r="JR194" s="73"/>
      <c r="JS194" s="77"/>
    </row>
    <row r="195" spans="1:279" ht="15.75" x14ac:dyDescent="0.25">
      <c r="A195" s="115" t="s">
        <v>225</v>
      </c>
      <c r="B195" s="77">
        <f t="shared" si="405"/>
        <v>5000</v>
      </c>
      <c r="C195" s="77">
        <f t="shared" si="406"/>
        <v>5000</v>
      </c>
      <c r="D195" s="77">
        <f t="shared" si="407"/>
        <v>5000</v>
      </c>
      <c r="E195" s="77">
        <f t="shared" si="408"/>
        <v>0</v>
      </c>
      <c r="F195" s="77">
        <f t="shared" si="409"/>
        <v>0</v>
      </c>
      <c r="G195" s="73">
        <f t="shared" si="404"/>
        <v>0</v>
      </c>
      <c r="H195" s="77"/>
      <c r="I195" s="77"/>
      <c r="J195" s="77"/>
      <c r="K195" s="77"/>
      <c r="L195" s="89"/>
      <c r="M195" s="89"/>
      <c r="N195" s="89"/>
      <c r="O195" s="89"/>
      <c r="P195" s="89"/>
      <c r="Q195" s="89"/>
      <c r="R195" s="89"/>
      <c r="S195" s="74"/>
      <c r="T195" s="86"/>
      <c r="U195" s="86"/>
      <c r="V195" s="86"/>
      <c r="W195" s="74"/>
      <c r="X195" s="86"/>
      <c r="Y195" s="86"/>
      <c r="Z195" s="86"/>
      <c r="AA195" s="74"/>
      <c r="AB195" s="86"/>
      <c r="AC195" s="86"/>
      <c r="AD195" s="86"/>
      <c r="AE195" s="74"/>
      <c r="AF195" s="86"/>
      <c r="AG195" s="86"/>
      <c r="AH195" s="86"/>
      <c r="AI195" s="74"/>
      <c r="AJ195" s="86"/>
      <c r="AK195" s="86"/>
      <c r="AL195" s="86"/>
      <c r="AM195" s="74"/>
      <c r="AN195" s="89"/>
      <c r="AO195" s="89"/>
      <c r="AP195" s="89"/>
      <c r="AQ195" s="89"/>
      <c r="AR195" s="86"/>
      <c r="AS195" s="86"/>
      <c r="AT195" s="86"/>
      <c r="AU195" s="74"/>
      <c r="AV195" s="86"/>
      <c r="AW195" s="86"/>
      <c r="AX195" s="86"/>
      <c r="AY195" s="74"/>
      <c r="AZ195" s="86"/>
      <c r="BA195" s="86"/>
      <c r="BB195" s="86"/>
      <c r="BC195" s="74"/>
      <c r="BD195" s="86"/>
      <c r="BE195" s="86"/>
      <c r="BF195" s="86"/>
      <c r="BG195" s="74"/>
      <c r="BH195" s="74"/>
      <c r="BI195" s="86"/>
      <c r="BJ195" s="86"/>
      <c r="BK195" s="74"/>
      <c r="BL195" s="74"/>
      <c r="BM195" s="86"/>
      <c r="BN195" s="86"/>
      <c r="BO195" s="74"/>
      <c r="BP195" s="74"/>
      <c r="BQ195" s="86"/>
      <c r="BR195" s="86"/>
      <c r="BS195" s="74"/>
      <c r="BT195" s="74"/>
      <c r="BU195" s="86"/>
      <c r="BV195" s="86"/>
      <c r="BW195" s="74"/>
      <c r="BX195" s="86"/>
      <c r="BY195" s="86"/>
      <c r="BZ195" s="86"/>
      <c r="CA195" s="74"/>
      <c r="CB195" s="74"/>
      <c r="CC195" s="86"/>
      <c r="CD195" s="86"/>
      <c r="CE195" s="74"/>
      <c r="CF195" s="86"/>
      <c r="CG195" s="86"/>
      <c r="CH195" s="77"/>
      <c r="CI195" s="74"/>
      <c r="CJ195" s="86"/>
      <c r="CK195" s="86"/>
      <c r="CL195" s="86"/>
      <c r="CM195" s="74"/>
      <c r="CN195" s="86"/>
      <c r="CO195" s="86"/>
      <c r="CP195" s="86"/>
      <c r="CQ195" s="74"/>
      <c r="CR195" s="74"/>
      <c r="CS195" s="86"/>
      <c r="CT195" s="86"/>
      <c r="CU195" s="74"/>
      <c r="CV195" s="74"/>
      <c r="CW195" s="86"/>
      <c r="CX195" s="86"/>
      <c r="CY195" s="74"/>
      <c r="CZ195" s="86"/>
      <c r="DA195" s="86"/>
      <c r="DB195" s="86"/>
      <c r="DC195" s="74"/>
      <c r="DD195" s="86"/>
      <c r="DE195" s="86"/>
      <c r="DF195" s="86"/>
      <c r="DG195" s="74"/>
      <c r="DH195" s="341">
        <v>5000</v>
      </c>
      <c r="DI195" s="341">
        <v>5000</v>
      </c>
      <c r="DJ195" s="341">
        <v>0</v>
      </c>
      <c r="DK195" s="74">
        <f t="shared" si="441"/>
        <v>0</v>
      </c>
      <c r="DL195" s="86"/>
      <c r="DM195" s="341"/>
      <c r="DN195" s="86"/>
      <c r="DO195" s="74"/>
      <c r="DP195" s="86"/>
      <c r="DQ195" s="341"/>
      <c r="DR195" s="86"/>
      <c r="DS195" s="74"/>
      <c r="DT195" s="86"/>
      <c r="DU195" s="341"/>
      <c r="DV195" s="86"/>
      <c r="DW195" s="74"/>
      <c r="DX195" s="86"/>
      <c r="DY195" s="86"/>
      <c r="DZ195" s="86"/>
      <c r="EA195" s="74"/>
      <c r="EB195" s="86"/>
      <c r="EC195" s="86"/>
      <c r="ED195" s="86"/>
      <c r="EE195" s="74"/>
      <c r="EF195" s="86"/>
      <c r="EG195" s="341"/>
      <c r="EH195" s="86"/>
      <c r="EI195" s="74"/>
      <c r="EJ195" s="86"/>
      <c r="EK195" s="341"/>
      <c r="EL195" s="86"/>
      <c r="EM195" s="74"/>
      <c r="EN195" s="86"/>
      <c r="EO195" s="341"/>
      <c r="EP195" s="86"/>
      <c r="EQ195" s="74"/>
      <c r="ER195" s="341"/>
      <c r="ES195" s="341"/>
      <c r="ET195" s="86"/>
      <c r="EU195" s="74"/>
      <c r="EV195" s="86"/>
      <c r="EW195" s="341"/>
      <c r="EX195" s="86"/>
      <c r="EY195" s="74"/>
      <c r="EZ195" s="89"/>
      <c r="FA195" s="89"/>
      <c r="FB195" s="89"/>
      <c r="FC195" s="89"/>
      <c r="FD195" s="89"/>
      <c r="FE195" s="89"/>
      <c r="FF195" s="89"/>
      <c r="FG195" s="89"/>
      <c r="FH195" s="89"/>
      <c r="FI195" s="89"/>
      <c r="FJ195" s="89"/>
      <c r="FK195" s="89"/>
      <c r="FL195" s="89"/>
      <c r="FM195" s="89"/>
      <c r="FN195" s="89"/>
      <c r="FO195" s="89"/>
      <c r="FP195" s="89"/>
      <c r="FQ195" s="89"/>
      <c r="FR195" s="89"/>
      <c r="FS195" s="89"/>
      <c r="FT195" s="89"/>
      <c r="FU195" s="89"/>
      <c r="FV195" s="89"/>
      <c r="FW195" s="89"/>
      <c r="FX195" s="89"/>
      <c r="FY195" s="89"/>
      <c r="FZ195" s="89"/>
      <c r="GA195" s="89"/>
      <c r="GB195" s="89"/>
      <c r="GC195" s="89"/>
      <c r="GD195" s="89"/>
      <c r="GE195" s="89"/>
      <c r="GF195" s="89"/>
      <c r="GG195" s="89"/>
      <c r="GH195" s="89"/>
      <c r="GI195" s="89"/>
      <c r="GJ195" s="89"/>
      <c r="GK195" s="89"/>
      <c r="GL195" s="89"/>
      <c r="GM195" s="89"/>
      <c r="GN195" s="89"/>
      <c r="GO195" s="89"/>
      <c r="GP195" s="89"/>
      <c r="GQ195" s="89"/>
      <c r="GR195" s="89"/>
      <c r="GS195" s="89"/>
      <c r="GT195" s="89"/>
      <c r="GU195" s="89"/>
      <c r="GV195" s="89"/>
      <c r="GW195" s="89"/>
      <c r="GX195" s="89"/>
      <c r="GY195" s="89"/>
      <c r="GZ195" s="89"/>
      <c r="HA195" s="89"/>
      <c r="HB195" s="89"/>
      <c r="HC195" s="89"/>
      <c r="HD195" s="89"/>
      <c r="HE195" s="89"/>
      <c r="HF195" s="89"/>
      <c r="HG195" s="89"/>
      <c r="HH195" s="89"/>
      <c r="HI195" s="89"/>
      <c r="HJ195" s="89"/>
      <c r="HK195" s="89"/>
      <c r="HL195" s="86"/>
      <c r="HM195" s="86"/>
      <c r="HN195" s="86"/>
      <c r="HO195" s="74"/>
      <c r="HP195" s="86"/>
      <c r="HQ195" s="86"/>
      <c r="HR195" s="86"/>
      <c r="HS195" s="74"/>
      <c r="HT195" s="89"/>
      <c r="HU195" s="89"/>
      <c r="HV195" s="89"/>
      <c r="HW195" s="89"/>
      <c r="HX195" s="86"/>
      <c r="HY195" s="86"/>
      <c r="HZ195" s="86"/>
      <c r="IA195" s="77"/>
      <c r="IB195" s="89"/>
      <c r="IC195" s="89"/>
      <c r="ID195" s="89"/>
      <c r="IE195" s="77"/>
      <c r="IF195" s="89"/>
      <c r="IG195" s="89"/>
      <c r="IH195" s="89"/>
      <c r="II195" s="77"/>
      <c r="IJ195" s="89"/>
      <c r="IK195" s="89"/>
      <c r="IL195" s="89"/>
      <c r="IM195" s="77"/>
      <c r="IN195" s="89"/>
      <c r="IO195" s="89"/>
      <c r="IP195" s="89"/>
      <c r="IQ195" s="77"/>
      <c r="IR195" s="89"/>
      <c r="IS195" s="89"/>
      <c r="IT195" s="89"/>
      <c r="IU195" s="77"/>
      <c r="IV195" s="89"/>
      <c r="IW195" s="89"/>
      <c r="IX195" s="89"/>
      <c r="IY195" s="77"/>
      <c r="IZ195" s="89"/>
      <c r="JA195" s="89"/>
      <c r="JB195" s="89"/>
      <c r="JC195" s="77"/>
      <c r="JD195" s="89"/>
      <c r="JE195" s="89"/>
      <c r="JF195" s="89"/>
      <c r="JG195" s="77"/>
      <c r="JH195" s="89"/>
      <c r="JI195" s="89"/>
      <c r="JJ195" s="89"/>
      <c r="JK195" s="77"/>
      <c r="JL195" s="89"/>
      <c r="JM195" s="89"/>
      <c r="JN195" s="89"/>
      <c r="JO195" s="77"/>
      <c r="JP195" s="89"/>
      <c r="JQ195" s="89"/>
      <c r="JR195" s="89"/>
      <c r="JS195" s="77"/>
    </row>
    <row r="196" spans="1:279" ht="15.75" x14ac:dyDescent="0.25">
      <c r="A196" s="115" t="s">
        <v>403</v>
      </c>
      <c r="B196" s="77">
        <f t="shared" si="405"/>
        <v>0</v>
      </c>
      <c r="C196" s="77">
        <f t="shared" si="406"/>
        <v>210.4</v>
      </c>
      <c r="D196" s="77">
        <f t="shared" si="407"/>
        <v>210.4</v>
      </c>
      <c r="E196" s="77">
        <f t="shared" si="408"/>
        <v>0</v>
      </c>
      <c r="F196" s="77">
        <f t="shared" si="409"/>
        <v>35.066679999999998</v>
      </c>
      <c r="G196" s="73">
        <f t="shared" si="404"/>
        <v>16.666673003802281</v>
      </c>
      <c r="H196" s="77"/>
      <c r="I196" s="77"/>
      <c r="J196" s="77"/>
      <c r="K196" s="77"/>
      <c r="L196" s="89"/>
      <c r="M196" s="89"/>
      <c r="N196" s="89"/>
      <c r="O196" s="89"/>
      <c r="P196" s="89"/>
      <c r="Q196" s="89"/>
      <c r="R196" s="89"/>
      <c r="S196" s="74"/>
      <c r="T196" s="86"/>
      <c r="U196" s="86"/>
      <c r="V196" s="86"/>
      <c r="W196" s="74"/>
      <c r="X196" s="86"/>
      <c r="Y196" s="86"/>
      <c r="Z196" s="86"/>
      <c r="AA196" s="74"/>
      <c r="AB196" s="86"/>
      <c r="AC196" s="86"/>
      <c r="AD196" s="86"/>
      <c r="AE196" s="74"/>
      <c r="AF196" s="86"/>
      <c r="AG196" s="86"/>
      <c r="AH196" s="86"/>
      <c r="AI196" s="74"/>
      <c r="AJ196" s="86"/>
      <c r="AK196" s="86"/>
      <c r="AL196" s="86"/>
      <c r="AM196" s="74"/>
      <c r="AN196" s="89"/>
      <c r="AO196" s="89"/>
      <c r="AP196" s="89"/>
      <c r="AQ196" s="89"/>
      <c r="AR196" s="86"/>
      <c r="AS196" s="86"/>
      <c r="AT196" s="86"/>
      <c r="AU196" s="74"/>
      <c r="AV196" s="86"/>
      <c r="AW196" s="86"/>
      <c r="AX196" s="86"/>
      <c r="AY196" s="74"/>
      <c r="AZ196" s="86"/>
      <c r="BA196" s="86"/>
      <c r="BB196" s="86"/>
      <c r="BC196" s="74"/>
      <c r="BD196" s="86"/>
      <c r="BE196" s="86"/>
      <c r="BF196" s="86"/>
      <c r="BG196" s="74"/>
      <c r="BH196" s="74"/>
      <c r="BI196" s="86"/>
      <c r="BJ196" s="86"/>
      <c r="BK196" s="74"/>
      <c r="BL196" s="74"/>
      <c r="BM196" s="86"/>
      <c r="BN196" s="86"/>
      <c r="BO196" s="74"/>
      <c r="BP196" s="74"/>
      <c r="BQ196" s="86"/>
      <c r="BR196" s="86"/>
      <c r="BS196" s="74"/>
      <c r="BT196" s="74"/>
      <c r="BU196" s="86"/>
      <c r="BV196" s="86"/>
      <c r="BW196" s="74"/>
      <c r="BX196" s="86"/>
      <c r="BY196" s="86"/>
      <c r="BZ196" s="86"/>
      <c r="CA196" s="74"/>
      <c r="CB196" s="74"/>
      <c r="CC196" s="86"/>
      <c r="CD196" s="86"/>
      <c r="CE196" s="74"/>
      <c r="CF196" s="86"/>
      <c r="CG196" s="86"/>
      <c r="CH196" s="77"/>
      <c r="CI196" s="74"/>
      <c r="CJ196" s="86"/>
      <c r="CK196" s="86"/>
      <c r="CL196" s="86"/>
      <c r="CM196" s="74"/>
      <c r="CN196" s="86"/>
      <c r="CO196" s="86"/>
      <c r="CP196" s="86"/>
      <c r="CQ196" s="74"/>
      <c r="CR196" s="74"/>
      <c r="CS196" s="86"/>
      <c r="CT196" s="86"/>
      <c r="CU196" s="74"/>
      <c r="CV196" s="74"/>
      <c r="CW196" s="86"/>
      <c r="CX196" s="86"/>
      <c r="CY196" s="74"/>
      <c r="CZ196" s="86"/>
      <c r="DA196" s="86"/>
      <c r="DB196" s="86"/>
      <c r="DC196" s="74"/>
      <c r="DD196" s="86"/>
      <c r="DE196" s="86"/>
      <c r="DF196" s="86"/>
      <c r="DG196" s="74"/>
      <c r="DH196" s="341"/>
      <c r="DI196" s="341"/>
      <c r="DJ196" s="341"/>
      <c r="DK196" s="74"/>
      <c r="DL196" s="86"/>
      <c r="DM196" s="341"/>
      <c r="DN196" s="86"/>
      <c r="DO196" s="74"/>
      <c r="DP196" s="86"/>
      <c r="DQ196" s="341"/>
      <c r="DR196" s="86"/>
      <c r="DS196" s="74"/>
      <c r="DT196" s="86"/>
      <c r="DU196" s="341"/>
      <c r="DV196" s="86"/>
      <c r="DW196" s="74"/>
      <c r="DX196" s="86"/>
      <c r="DY196" s="86"/>
      <c r="DZ196" s="86"/>
      <c r="EA196" s="74"/>
      <c r="EB196" s="86"/>
      <c r="EC196" s="86"/>
      <c r="ED196" s="86"/>
      <c r="EE196" s="74"/>
      <c r="EF196" s="86"/>
      <c r="EG196" s="341"/>
      <c r="EH196" s="86"/>
      <c r="EI196" s="74"/>
      <c r="EJ196" s="86"/>
      <c r="EK196" s="341"/>
      <c r="EL196" s="86"/>
      <c r="EM196" s="74"/>
      <c r="EN196" s="86"/>
      <c r="EO196" s="341"/>
      <c r="EP196" s="86"/>
      <c r="EQ196" s="74"/>
      <c r="ER196" s="341"/>
      <c r="ES196" s="341"/>
      <c r="ET196" s="86"/>
      <c r="EU196" s="74"/>
      <c r="EV196" s="86"/>
      <c r="EW196" s="341"/>
      <c r="EX196" s="86"/>
      <c r="EY196" s="74"/>
      <c r="EZ196" s="89"/>
      <c r="FA196" s="89"/>
      <c r="FB196" s="89"/>
      <c r="FC196" s="89"/>
      <c r="FD196" s="89"/>
      <c r="FE196" s="89"/>
      <c r="FF196" s="89"/>
      <c r="FG196" s="89"/>
      <c r="FH196" s="89"/>
      <c r="FI196" s="89"/>
      <c r="FJ196" s="89"/>
      <c r="FK196" s="89"/>
      <c r="FL196" s="89"/>
      <c r="FM196" s="89"/>
      <c r="FN196" s="89"/>
      <c r="FO196" s="89"/>
      <c r="FP196" s="89"/>
      <c r="FQ196" s="89"/>
      <c r="FR196" s="89"/>
      <c r="FS196" s="89"/>
      <c r="FT196" s="89"/>
      <c r="FU196" s="89"/>
      <c r="FV196" s="89"/>
      <c r="FW196" s="89"/>
      <c r="FX196" s="89"/>
      <c r="FY196" s="89"/>
      <c r="FZ196" s="89"/>
      <c r="GA196" s="89"/>
      <c r="GB196" s="89"/>
      <c r="GC196" s="89"/>
      <c r="GD196" s="89"/>
      <c r="GE196" s="89"/>
      <c r="GF196" s="89"/>
      <c r="GG196" s="89"/>
      <c r="GH196" s="89"/>
      <c r="GI196" s="89"/>
      <c r="GJ196" s="89"/>
      <c r="GK196" s="89"/>
      <c r="GL196" s="89"/>
      <c r="GM196" s="89"/>
      <c r="GN196" s="89"/>
      <c r="GO196" s="89"/>
      <c r="GP196" s="89"/>
      <c r="GQ196" s="89"/>
      <c r="GR196" s="89"/>
      <c r="GS196" s="89"/>
      <c r="GT196" s="89"/>
      <c r="GU196" s="89"/>
      <c r="GV196" s="89"/>
      <c r="GW196" s="89"/>
      <c r="GX196" s="89"/>
      <c r="GY196" s="89"/>
      <c r="GZ196" s="89"/>
      <c r="HA196" s="89"/>
      <c r="HB196" s="89"/>
      <c r="HC196" s="89"/>
      <c r="HD196" s="89"/>
      <c r="HE196" s="89"/>
      <c r="HF196" s="89"/>
      <c r="HG196" s="89"/>
      <c r="HH196" s="89"/>
      <c r="HI196" s="89"/>
      <c r="HJ196" s="89"/>
      <c r="HK196" s="89"/>
      <c r="HL196" s="86"/>
      <c r="HM196" s="86"/>
      <c r="HN196" s="86"/>
      <c r="HO196" s="74"/>
      <c r="HP196" s="86"/>
      <c r="HQ196" s="86"/>
      <c r="HR196" s="86"/>
      <c r="HS196" s="74"/>
      <c r="HT196" s="89"/>
      <c r="HU196" s="89"/>
      <c r="HV196" s="89"/>
      <c r="HW196" s="89"/>
      <c r="HX196" s="86"/>
      <c r="HY196" s="73">
        <v>210.4</v>
      </c>
      <c r="HZ196" s="77">
        <v>35.066679999999998</v>
      </c>
      <c r="IA196" s="77">
        <f t="shared" ref="IA196:IA271" si="446">HZ196/HY196*100</f>
        <v>16.666673003802281</v>
      </c>
      <c r="IB196" s="89"/>
      <c r="IC196" s="73"/>
      <c r="ID196" s="356"/>
      <c r="IE196" s="77"/>
      <c r="IF196" s="89"/>
      <c r="IG196" s="73"/>
      <c r="IH196" s="356"/>
      <c r="II196" s="77"/>
      <c r="IJ196" s="89"/>
      <c r="IK196" s="73"/>
      <c r="IL196" s="356"/>
      <c r="IM196" s="77"/>
      <c r="IN196" s="89"/>
      <c r="IO196" s="73"/>
      <c r="IP196" s="356"/>
      <c r="IQ196" s="77"/>
      <c r="IR196" s="89"/>
      <c r="IS196" s="73"/>
      <c r="IT196" s="356"/>
      <c r="IU196" s="77"/>
      <c r="IV196" s="89"/>
      <c r="IW196" s="73"/>
      <c r="IX196" s="356"/>
      <c r="IY196" s="77"/>
      <c r="IZ196" s="89"/>
      <c r="JA196" s="73"/>
      <c r="JB196" s="356"/>
      <c r="JC196" s="77"/>
      <c r="JD196" s="89"/>
      <c r="JE196" s="73"/>
      <c r="JF196" s="356"/>
      <c r="JG196" s="77"/>
      <c r="JH196" s="89"/>
      <c r="JI196" s="73"/>
      <c r="JJ196" s="356"/>
      <c r="JK196" s="77"/>
      <c r="JL196" s="89"/>
      <c r="JM196" s="73"/>
      <c r="JN196" s="356"/>
      <c r="JO196" s="77"/>
      <c r="JP196" s="89"/>
      <c r="JQ196" s="73"/>
      <c r="JR196" s="356"/>
      <c r="JS196" s="77"/>
    </row>
    <row r="197" spans="1:279" ht="15.75" x14ac:dyDescent="0.25">
      <c r="A197" s="115" t="s">
        <v>405</v>
      </c>
      <c r="B197" s="77">
        <f t="shared" si="405"/>
        <v>0</v>
      </c>
      <c r="C197" s="77">
        <f t="shared" si="406"/>
        <v>18.8</v>
      </c>
      <c r="D197" s="77">
        <f t="shared" si="407"/>
        <v>18.8</v>
      </c>
      <c r="E197" s="77">
        <f t="shared" si="408"/>
        <v>0</v>
      </c>
      <c r="F197" s="77">
        <f t="shared" si="409"/>
        <v>3.13334</v>
      </c>
      <c r="G197" s="73">
        <f t="shared" si="404"/>
        <v>16.666702127659576</v>
      </c>
      <c r="H197" s="77"/>
      <c r="I197" s="77"/>
      <c r="J197" s="77"/>
      <c r="K197" s="77"/>
      <c r="L197" s="89"/>
      <c r="M197" s="89"/>
      <c r="N197" s="89"/>
      <c r="O197" s="89"/>
      <c r="P197" s="89"/>
      <c r="Q197" s="89"/>
      <c r="R197" s="89"/>
      <c r="S197" s="74"/>
      <c r="T197" s="86"/>
      <c r="U197" s="86"/>
      <c r="V197" s="86"/>
      <c r="W197" s="74"/>
      <c r="X197" s="86"/>
      <c r="Y197" s="86"/>
      <c r="Z197" s="86"/>
      <c r="AA197" s="74"/>
      <c r="AB197" s="86"/>
      <c r="AC197" s="86"/>
      <c r="AD197" s="86"/>
      <c r="AE197" s="74"/>
      <c r="AF197" s="86"/>
      <c r="AG197" s="86"/>
      <c r="AH197" s="86"/>
      <c r="AI197" s="74"/>
      <c r="AJ197" s="86"/>
      <c r="AK197" s="86"/>
      <c r="AL197" s="86"/>
      <c r="AM197" s="74"/>
      <c r="AN197" s="89"/>
      <c r="AO197" s="89"/>
      <c r="AP197" s="89"/>
      <c r="AQ197" s="89"/>
      <c r="AR197" s="86"/>
      <c r="AS197" s="86"/>
      <c r="AT197" s="86"/>
      <c r="AU197" s="74"/>
      <c r="AV197" s="86"/>
      <c r="AW197" s="86"/>
      <c r="AX197" s="86"/>
      <c r="AY197" s="74"/>
      <c r="AZ197" s="86"/>
      <c r="BA197" s="86"/>
      <c r="BB197" s="86"/>
      <c r="BC197" s="74"/>
      <c r="BD197" s="86"/>
      <c r="BE197" s="86"/>
      <c r="BF197" s="86"/>
      <c r="BG197" s="74"/>
      <c r="BH197" s="74"/>
      <c r="BI197" s="86"/>
      <c r="BJ197" s="86"/>
      <c r="BK197" s="74"/>
      <c r="BL197" s="74"/>
      <c r="BM197" s="86"/>
      <c r="BN197" s="86"/>
      <c r="BO197" s="74"/>
      <c r="BP197" s="74"/>
      <c r="BQ197" s="86"/>
      <c r="BR197" s="86"/>
      <c r="BS197" s="74"/>
      <c r="BT197" s="74"/>
      <c r="BU197" s="86"/>
      <c r="BV197" s="86"/>
      <c r="BW197" s="74"/>
      <c r="BX197" s="86"/>
      <c r="BY197" s="86"/>
      <c r="BZ197" s="86"/>
      <c r="CA197" s="74"/>
      <c r="CB197" s="74"/>
      <c r="CC197" s="86"/>
      <c r="CD197" s="86"/>
      <c r="CE197" s="74"/>
      <c r="CF197" s="86"/>
      <c r="CG197" s="86"/>
      <c r="CH197" s="77"/>
      <c r="CI197" s="74"/>
      <c r="CJ197" s="86"/>
      <c r="CK197" s="86"/>
      <c r="CL197" s="86"/>
      <c r="CM197" s="74"/>
      <c r="CN197" s="86"/>
      <c r="CO197" s="86"/>
      <c r="CP197" s="86"/>
      <c r="CQ197" s="74"/>
      <c r="CR197" s="74"/>
      <c r="CS197" s="86"/>
      <c r="CT197" s="86"/>
      <c r="CU197" s="74"/>
      <c r="CV197" s="74"/>
      <c r="CW197" s="86"/>
      <c r="CX197" s="86"/>
      <c r="CY197" s="74"/>
      <c r="CZ197" s="86"/>
      <c r="DA197" s="86"/>
      <c r="DB197" s="86"/>
      <c r="DC197" s="74"/>
      <c r="DD197" s="86"/>
      <c r="DE197" s="86"/>
      <c r="DF197" s="86"/>
      <c r="DG197" s="74"/>
      <c r="DH197" s="341"/>
      <c r="DI197" s="341"/>
      <c r="DJ197" s="341"/>
      <c r="DK197" s="74"/>
      <c r="DL197" s="86"/>
      <c r="DM197" s="341"/>
      <c r="DN197" s="86"/>
      <c r="DO197" s="74"/>
      <c r="DP197" s="86"/>
      <c r="DQ197" s="341"/>
      <c r="DR197" s="86"/>
      <c r="DS197" s="74"/>
      <c r="DT197" s="86"/>
      <c r="DU197" s="341"/>
      <c r="DV197" s="86"/>
      <c r="DW197" s="74"/>
      <c r="DX197" s="86"/>
      <c r="DY197" s="86"/>
      <c r="DZ197" s="86"/>
      <c r="EA197" s="74"/>
      <c r="EB197" s="86"/>
      <c r="EC197" s="86"/>
      <c r="ED197" s="86"/>
      <c r="EE197" s="74"/>
      <c r="EF197" s="86"/>
      <c r="EG197" s="341"/>
      <c r="EH197" s="86"/>
      <c r="EI197" s="74"/>
      <c r="EJ197" s="86"/>
      <c r="EK197" s="341"/>
      <c r="EL197" s="86"/>
      <c r="EM197" s="74"/>
      <c r="EN197" s="86"/>
      <c r="EO197" s="341"/>
      <c r="EP197" s="86"/>
      <c r="EQ197" s="74"/>
      <c r="ER197" s="341"/>
      <c r="ES197" s="341"/>
      <c r="ET197" s="86"/>
      <c r="EU197" s="74"/>
      <c r="EV197" s="86"/>
      <c r="EW197" s="341"/>
      <c r="EX197" s="86"/>
      <c r="EY197" s="74"/>
      <c r="EZ197" s="89"/>
      <c r="FA197" s="89"/>
      <c r="FB197" s="89"/>
      <c r="FC197" s="89"/>
      <c r="FD197" s="89"/>
      <c r="FE197" s="89"/>
      <c r="FF197" s="89"/>
      <c r="FG197" s="89"/>
      <c r="FH197" s="89"/>
      <c r="FI197" s="89"/>
      <c r="FJ197" s="89"/>
      <c r="FK197" s="89"/>
      <c r="FL197" s="89"/>
      <c r="FM197" s="89"/>
      <c r="FN197" s="89"/>
      <c r="FO197" s="89"/>
      <c r="FP197" s="89"/>
      <c r="FQ197" s="89"/>
      <c r="FR197" s="89"/>
      <c r="FS197" s="89"/>
      <c r="FT197" s="89"/>
      <c r="FU197" s="89"/>
      <c r="FV197" s="89"/>
      <c r="FW197" s="89"/>
      <c r="FX197" s="89"/>
      <c r="FY197" s="89"/>
      <c r="FZ197" s="89"/>
      <c r="GA197" s="89"/>
      <c r="GB197" s="89"/>
      <c r="GC197" s="89"/>
      <c r="GD197" s="89"/>
      <c r="GE197" s="89"/>
      <c r="GF197" s="89"/>
      <c r="GG197" s="89"/>
      <c r="GH197" s="89"/>
      <c r="GI197" s="89"/>
      <c r="GJ197" s="89"/>
      <c r="GK197" s="89"/>
      <c r="GL197" s="89"/>
      <c r="GM197" s="89"/>
      <c r="GN197" s="89"/>
      <c r="GO197" s="89"/>
      <c r="GP197" s="89"/>
      <c r="GQ197" s="89"/>
      <c r="GR197" s="89"/>
      <c r="GS197" s="89"/>
      <c r="GT197" s="89"/>
      <c r="GU197" s="89"/>
      <c r="GV197" s="89"/>
      <c r="GW197" s="89"/>
      <c r="GX197" s="89"/>
      <c r="GY197" s="89"/>
      <c r="GZ197" s="89"/>
      <c r="HA197" s="89"/>
      <c r="HB197" s="89"/>
      <c r="HC197" s="89"/>
      <c r="HD197" s="89"/>
      <c r="HE197" s="89"/>
      <c r="HF197" s="89"/>
      <c r="HG197" s="89"/>
      <c r="HH197" s="89"/>
      <c r="HI197" s="89"/>
      <c r="HJ197" s="89"/>
      <c r="HK197" s="89"/>
      <c r="HL197" s="86"/>
      <c r="HM197" s="86"/>
      <c r="HN197" s="86"/>
      <c r="HO197" s="74"/>
      <c r="HP197" s="86"/>
      <c r="HQ197" s="86"/>
      <c r="HR197" s="86"/>
      <c r="HS197" s="74"/>
      <c r="HT197" s="89"/>
      <c r="HU197" s="89"/>
      <c r="HV197" s="89"/>
      <c r="HW197" s="89"/>
      <c r="HX197" s="86"/>
      <c r="HY197" s="73">
        <v>18.8</v>
      </c>
      <c r="HZ197" s="77">
        <v>3.13334</v>
      </c>
      <c r="IA197" s="77">
        <f t="shared" si="446"/>
        <v>16.666702127659576</v>
      </c>
      <c r="IB197" s="89"/>
      <c r="IC197" s="73"/>
      <c r="ID197" s="356"/>
      <c r="IE197" s="77"/>
      <c r="IF197" s="89"/>
      <c r="IG197" s="73"/>
      <c r="IH197" s="356"/>
      <c r="II197" s="77"/>
      <c r="IJ197" s="89"/>
      <c r="IK197" s="73"/>
      <c r="IL197" s="356"/>
      <c r="IM197" s="77"/>
      <c r="IN197" s="89"/>
      <c r="IO197" s="73"/>
      <c r="IP197" s="356"/>
      <c r="IQ197" s="77"/>
      <c r="IR197" s="89"/>
      <c r="IS197" s="73"/>
      <c r="IT197" s="356"/>
      <c r="IU197" s="77"/>
      <c r="IV197" s="89"/>
      <c r="IW197" s="73"/>
      <c r="IX197" s="356"/>
      <c r="IY197" s="77"/>
      <c r="IZ197" s="89"/>
      <c r="JA197" s="73"/>
      <c r="JB197" s="356"/>
      <c r="JC197" s="77"/>
      <c r="JD197" s="89"/>
      <c r="JE197" s="73"/>
      <c r="JF197" s="356"/>
      <c r="JG197" s="77"/>
      <c r="JH197" s="89"/>
      <c r="JI197" s="73"/>
      <c r="JJ197" s="356"/>
      <c r="JK197" s="77"/>
      <c r="JL197" s="89"/>
      <c r="JM197" s="73"/>
      <c r="JN197" s="356"/>
      <c r="JO197" s="77"/>
      <c r="JP197" s="89"/>
      <c r="JQ197" s="73"/>
      <c r="JR197" s="356"/>
      <c r="JS197" s="77"/>
    </row>
    <row r="198" spans="1:279" ht="15.75" x14ac:dyDescent="0.25">
      <c r="A198" s="115" t="s">
        <v>407</v>
      </c>
      <c r="B198" s="77">
        <f t="shared" si="405"/>
        <v>0</v>
      </c>
      <c r="C198" s="77">
        <f t="shared" si="406"/>
        <v>0</v>
      </c>
      <c r="D198" s="77">
        <f t="shared" si="407"/>
        <v>0</v>
      </c>
      <c r="E198" s="77">
        <f t="shared" si="408"/>
        <v>0</v>
      </c>
      <c r="F198" s="77">
        <f t="shared" si="409"/>
        <v>0</v>
      </c>
      <c r="G198" s="73"/>
      <c r="H198" s="77"/>
      <c r="I198" s="77"/>
      <c r="J198" s="77"/>
      <c r="K198" s="77"/>
      <c r="L198" s="89"/>
      <c r="M198" s="89"/>
      <c r="N198" s="89"/>
      <c r="O198" s="89"/>
      <c r="P198" s="89"/>
      <c r="Q198" s="89"/>
      <c r="R198" s="89"/>
      <c r="S198" s="74"/>
      <c r="T198" s="86"/>
      <c r="U198" s="86"/>
      <c r="V198" s="86"/>
      <c r="W198" s="74"/>
      <c r="X198" s="86"/>
      <c r="Y198" s="86"/>
      <c r="Z198" s="86"/>
      <c r="AA198" s="74"/>
      <c r="AB198" s="86"/>
      <c r="AC198" s="86"/>
      <c r="AD198" s="86"/>
      <c r="AE198" s="74"/>
      <c r="AF198" s="86"/>
      <c r="AG198" s="86"/>
      <c r="AH198" s="86"/>
      <c r="AI198" s="74"/>
      <c r="AJ198" s="86"/>
      <c r="AK198" s="86"/>
      <c r="AL198" s="86"/>
      <c r="AM198" s="74"/>
      <c r="AN198" s="89"/>
      <c r="AO198" s="89"/>
      <c r="AP198" s="89"/>
      <c r="AQ198" s="89"/>
      <c r="AR198" s="86"/>
      <c r="AS198" s="86"/>
      <c r="AT198" s="86"/>
      <c r="AU198" s="74"/>
      <c r="AV198" s="86"/>
      <c r="AW198" s="86"/>
      <c r="AX198" s="86"/>
      <c r="AY198" s="74"/>
      <c r="AZ198" s="86"/>
      <c r="BA198" s="86"/>
      <c r="BB198" s="86"/>
      <c r="BC198" s="74"/>
      <c r="BD198" s="86"/>
      <c r="BE198" s="86"/>
      <c r="BF198" s="86"/>
      <c r="BG198" s="74"/>
      <c r="BH198" s="74"/>
      <c r="BI198" s="86"/>
      <c r="BJ198" s="86"/>
      <c r="BK198" s="74"/>
      <c r="BL198" s="74"/>
      <c r="BM198" s="86"/>
      <c r="BN198" s="86"/>
      <c r="BO198" s="74"/>
      <c r="BP198" s="74"/>
      <c r="BQ198" s="86"/>
      <c r="BR198" s="86"/>
      <c r="BS198" s="74"/>
      <c r="BT198" s="74"/>
      <c r="BU198" s="86"/>
      <c r="BV198" s="86"/>
      <c r="BW198" s="74"/>
      <c r="BX198" s="86"/>
      <c r="BY198" s="86"/>
      <c r="BZ198" s="86"/>
      <c r="CA198" s="74"/>
      <c r="CB198" s="74"/>
      <c r="CC198" s="86"/>
      <c r="CD198" s="86"/>
      <c r="CE198" s="74"/>
      <c r="CF198" s="86"/>
      <c r="CG198" s="86"/>
      <c r="CH198" s="77"/>
      <c r="CI198" s="74"/>
      <c r="CJ198" s="86"/>
      <c r="CK198" s="86"/>
      <c r="CL198" s="86"/>
      <c r="CM198" s="74"/>
      <c r="CN198" s="86"/>
      <c r="CO198" s="86"/>
      <c r="CP198" s="86"/>
      <c r="CQ198" s="74"/>
      <c r="CR198" s="74"/>
      <c r="CS198" s="86"/>
      <c r="CT198" s="86"/>
      <c r="CU198" s="74"/>
      <c r="CV198" s="74"/>
      <c r="CW198" s="86"/>
      <c r="CX198" s="86"/>
      <c r="CY198" s="74"/>
      <c r="CZ198" s="86"/>
      <c r="DA198" s="86"/>
      <c r="DB198" s="86"/>
      <c r="DC198" s="74"/>
      <c r="DD198" s="86"/>
      <c r="DE198" s="86"/>
      <c r="DF198" s="86"/>
      <c r="DG198" s="74"/>
      <c r="DH198" s="341"/>
      <c r="DI198" s="341"/>
      <c r="DJ198" s="86"/>
      <c r="DK198" s="74"/>
      <c r="DL198" s="86"/>
      <c r="DM198" s="341"/>
      <c r="DN198" s="86"/>
      <c r="DO198" s="74"/>
      <c r="DP198" s="86"/>
      <c r="DQ198" s="341"/>
      <c r="DR198" s="86"/>
      <c r="DS198" s="74"/>
      <c r="DT198" s="86"/>
      <c r="DU198" s="341"/>
      <c r="DV198" s="86"/>
      <c r="DW198" s="74"/>
      <c r="DX198" s="86"/>
      <c r="DY198" s="86"/>
      <c r="DZ198" s="86"/>
      <c r="EA198" s="74"/>
      <c r="EB198" s="86"/>
      <c r="EC198" s="86"/>
      <c r="ED198" s="86"/>
      <c r="EE198" s="74"/>
      <c r="EF198" s="86"/>
      <c r="EG198" s="341"/>
      <c r="EH198" s="86"/>
      <c r="EI198" s="74"/>
      <c r="EJ198" s="86"/>
      <c r="EK198" s="341"/>
      <c r="EL198" s="86"/>
      <c r="EM198" s="74"/>
      <c r="EN198" s="86"/>
      <c r="EO198" s="341"/>
      <c r="EP198" s="86"/>
      <c r="EQ198" s="74"/>
      <c r="ER198" s="341"/>
      <c r="ES198" s="341"/>
      <c r="ET198" s="86"/>
      <c r="EU198" s="74"/>
      <c r="EV198" s="86"/>
      <c r="EW198" s="341"/>
      <c r="EX198" s="86"/>
      <c r="EY198" s="74"/>
      <c r="EZ198" s="89"/>
      <c r="FA198" s="89"/>
      <c r="FB198" s="89"/>
      <c r="FC198" s="89"/>
      <c r="FD198" s="89"/>
      <c r="FE198" s="89"/>
      <c r="FF198" s="89"/>
      <c r="FG198" s="89"/>
      <c r="FH198" s="89"/>
      <c r="FI198" s="89"/>
      <c r="FJ198" s="89"/>
      <c r="FK198" s="89"/>
      <c r="FL198" s="89"/>
      <c r="FM198" s="89"/>
      <c r="FN198" s="89"/>
      <c r="FO198" s="89"/>
      <c r="FP198" s="89"/>
      <c r="FQ198" s="89"/>
      <c r="FR198" s="89"/>
      <c r="FS198" s="89"/>
      <c r="FT198" s="89"/>
      <c r="FU198" s="89"/>
      <c r="FV198" s="89"/>
      <c r="FW198" s="89"/>
      <c r="FX198" s="89"/>
      <c r="FY198" s="89"/>
      <c r="FZ198" s="89"/>
      <c r="GA198" s="89"/>
      <c r="GB198" s="89"/>
      <c r="GC198" s="89"/>
      <c r="GD198" s="89"/>
      <c r="GE198" s="89"/>
      <c r="GF198" s="89"/>
      <c r="GG198" s="89"/>
      <c r="GH198" s="89"/>
      <c r="GI198" s="89"/>
      <c r="GJ198" s="89"/>
      <c r="GK198" s="89"/>
      <c r="GL198" s="89"/>
      <c r="GM198" s="89"/>
      <c r="GN198" s="89"/>
      <c r="GO198" s="89"/>
      <c r="GP198" s="89"/>
      <c r="GQ198" s="89"/>
      <c r="GR198" s="89"/>
      <c r="GS198" s="89"/>
      <c r="GT198" s="89"/>
      <c r="GU198" s="89"/>
      <c r="GV198" s="89"/>
      <c r="GW198" s="89"/>
      <c r="GX198" s="89"/>
      <c r="GY198" s="89"/>
      <c r="GZ198" s="89"/>
      <c r="HA198" s="89"/>
      <c r="HB198" s="89"/>
      <c r="HC198" s="89"/>
      <c r="HD198" s="89"/>
      <c r="HE198" s="89"/>
      <c r="HF198" s="89"/>
      <c r="HG198" s="89"/>
      <c r="HH198" s="89"/>
      <c r="HI198" s="89"/>
      <c r="HJ198" s="89"/>
      <c r="HK198" s="89"/>
      <c r="HL198" s="86"/>
      <c r="HM198" s="86"/>
      <c r="HN198" s="86"/>
      <c r="HO198" s="74"/>
      <c r="HP198" s="86"/>
      <c r="HQ198" s="86"/>
      <c r="HR198" s="86"/>
      <c r="HS198" s="74"/>
      <c r="HT198" s="89"/>
      <c r="HU198" s="89"/>
      <c r="HV198" s="89"/>
      <c r="HW198" s="89"/>
      <c r="HX198" s="86"/>
      <c r="HY198" s="77"/>
      <c r="HZ198" s="77"/>
      <c r="IA198" s="77"/>
      <c r="IB198" s="89"/>
      <c r="IC198" s="356"/>
      <c r="ID198" s="356"/>
      <c r="IE198" s="77"/>
      <c r="IF198" s="89"/>
      <c r="IG198" s="356"/>
      <c r="IH198" s="356"/>
      <c r="II198" s="77"/>
      <c r="IJ198" s="89"/>
      <c r="IK198" s="356"/>
      <c r="IL198" s="356"/>
      <c r="IM198" s="77"/>
      <c r="IN198" s="89"/>
      <c r="IO198" s="356"/>
      <c r="IP198" s="356"/>
      <c r="IQ198" s="77"/>
      <c r="IR198" s="89"/>
      <c r="IS198" s="356"/>
      <c r="IT198" s="356"/>
      <c r="IU198" s="77"/>
      <c r="IV198" s="89"/>
      <c r="IW198" s="356"/>
      <c r="IX198" s="356"/>
      <c r="IY198" s="77"/>
      <c r="IZ198" s="89"/>
      <c r="JA198" s="356"/>
      <c r="JB198" s="356"/>
      <c r="JC198" s="77"/>
      <c r="JD198" s="89"/>
      <c r="JE198" s="356"/>
      <c r="JF198" s="356"/>
      <c r="JG198" s="77"/>
      <c r="JH198" s="89"/>
      <c r="JI198" s="356"/>
      <c r="JJ198" s="356"/>
      <c r="JK198" s="77"/>
      <c r="JL198" s="89"/>
      <c r="JM198" s="356"/>
      <c r="JN198" s="356"/>
      <c r="JO198" s="77"/>
      <c r="JP198" s="89"/>
      <c r="JQ198" s="356"/>
      <c r="JR198" s="356"/>
      <c r="JS198" s="77"/>
    </row>
    <row r="199" spans="1:279" ht="15.75" x14ac:dyDescent="0.25">
      <c r="A199" s="115" t="s">
        <v>226</v>
      </c>
      <c r="B199" s="77">
        <f t="shared" si="405"/>
        <v>0</v>
      </c>
      <c r="C199" s="77">
        <f t="shared" si="406"/>
        <v>479.7</v>
      </c>
      <c r="D199" s="77">
        <f t="shared" si="407"/>
        <v>479.7</v>
      </c>
      <c r="E199" s="77">
        <f t="shared" si="408"/>
        <v>0</v>
      </c>
      <c r="F199" s="77">
        <f t="shared" si="409"/>
        <v>79.950020000000009</v>
      </c>
      <c r="G199" s="73">
        <f t="shared" si="404"/>
        <v>16.666670835939133</v>
      </c>
      <c r="H199" s="77"/>
      <c r="I199" s="77"/>
      <c r="J199" s="77"/>
      <c r="K199" s="77"/>
      <c r="L199" s="89"/>
      <c r="M199" s="89"/>
      <c r="N199" s="89"/>
      <c r="O199" s="89"/>
      <c r="P199" s="89"/>
      <c r="Q199" s="89"/>
      <c r="R199" s="89"/>
      <c r="S199" s="74"/>
      <c r="T199" s="86"/>
      <c r="U199" s="86"/>
      <c r="V199" s="86"/>
      <c r="W199" s="74"/>
      <c r="X199" s="86"/>
      <c r="Y199" s="86"/>
      <c r="Z199" s="86"/>
      <c r="AA199" s="74"/>
      <c r="AB199" s="86"/>
      <c r="AC199" s="86"/>
      <c r="AD199" s="86"/>
      <c r="AE199" s="74"/>
      <c r="AF199" s="86"/>
      <c r="AG199" s="86"/>
      <c r="AH199" s="86"/>
      <c r="AI199" s="74"/>
      <c r="AJ199" s="86"/>
      <c r="AK199" s="86"/>
      <c r="AL199" s="86"/>
      <c r="AM199" s="74"/>
      <c r="AN199" s="89"/>
      <c r="AO199" s="89"/>
      <c r="AP199" s="89"/>
      <c r="AQ199" s="89"/>
      <c r="AR199" s="86"/>
      <c r="AS199" s="86"/>
      <c r="AT199" s="86"/>
      <c r="AU199" s="74"/>
      <c r="AV199" s="86"/>
      <c r="AW199" s="86"/>
      <c r="AX199" s="86"/>
      <c r="AY199" s="74"/>
      <c r="AZ199" s="86"/>
      <c r="BA199" s="86"/>
      <c r="BB199" s="86"/>
      <c r="BC199" s="74"/>
      <c r="BD199" s="86"/>
      <c r="BE199" s="86"/>
      <c r="BF199" s="86"/>
      <c r="BG199" s="74"/>
      <c r="BH199" s="74"/>
      <c r="BI199" s="86"/>
      <c r="BJ199" s="86"/>
      <c r="BK199" s="74"/>
      <c r="BL199" s="74"/>
      <c r="BM199" s="86"/>
      <c r="BN199" s="86"/>
      <c r="BO199" s="74"/>
      <c r="BP199" s="74"/>
      <c r="BQ199" s="86"/>
      <c r="BR199" s="86"/>
      <c r="BS199" s="74"/>
      <c r="BT199" s="74"/>
      <c r="BU199" s="86"/>
      <c r="BV199" s="86"/>
      <c r="BW199" s="74"/>
      <c r="BX199" s="86"/>
      <c r="BY199" s="86"/>
      <c r="BZ199" s="86"/>
      <c r="CA199" s="74"/>
      <c r="CB199" s="74"/>
      <c r="CC199" s="86"/>
      <c r="CD199" s="86"/>
      <c r="CE199" s="74"/>
      <c r="CF199" s="86"/>
      <c r="CG199" s="86"/>
      <c r="CH199" s="77"/>
      <c r="CI199" s="74"/>
      <c r="CJ199" s="86"/>
      <c r="CK199" s="86"/>
      <c r="CL199" s="86"/>
      <c r="CM199" s="74"/>
      <c r="CN199" s="86"/>
      <c r="CO199" s="86"/>
      <c r="CP199" s="86"/>
      <c r="CQ199" s="74"/>
      <c r="CR199" s="74"/>
      <c r="CS199" s="86"/>
      <c r="CT199" s="86"/>
      <c r="CU199" s="74"/>
      <c r="CV199" s="74"/>
      <c r="CW199" s="86"/>
      <c r="CX199" s="86"/>
      <c r="CY199" s="74"/>
      <c r="CZ199" s="86"/>
      <c r="DA199" s="86"/>
      <c r="DB199" s="86"/>
      <c r="DC199" s="74"/>
      <c r="DD199" s="86"/>
      <c r="DE199" s="86"/>
      <c r="DF199" s="86"/>
      <c r="DG199" s="74"/>
      <c r="DH199" s="86"/>
      <c r="DI199" s="86"/>
      <c r="DJ199" s="86"/>
      <c r="DK199" s="74"/>
      <c r="DL199" s="86"/>
      <c r="DM199" s="86"/>
      <c r="DN199" s="86"/>
      <c r="DO199" s="74"/>
      <c r="DP199" s="86"/>
      <c r="DQ199" s="86"/>
      <c r="DR199" s="86"/>
      <c r="DS199" s="74"/>
      <c r="DT199" s="86"/>
      <c r="DU199" s="86"/>
      <c r="DV199" s="86"/>
      <c r="DW199" s="74"/>
      <c r="DX199" s="86"/>
      <c r="DY199" s="86"/>
      <c r="DZ199" s="86"/>
      <c r="EA199" s="74"/>
      <c r="EB199" s="86"/>
      <c r="EC199" s="86"/>
      <c r="ED199" s="86"/>
      <c r="EE199" s="74"/>
      <c r="EF199" s="86"/>
      <c r="EG199" s="86"/>
      <c r="EH199" s="86"/>
      <c r="EI199" s="74"/>
      <c r="EJ199" s="86"/>
      <c r="EK199" s="86"/>
      <c r="EL199" s="86"/>
      <c r="EM199" s="74"/>
      <c r="EN199" s="86"/>
      <c r="EO199" s="86"/>
      <c r="EP199" s="86"/>
      <c r="EQ199" s="74"/>
      <c r="ER199" s="86"/>
      <c r="ES199" s="86"/>
      <c r="ET199" s="86"/>
      <c r="EU199" s="74"/>
      <c r="EV199" s="86"/>
      <c r="EW199" s="86"/>
      <c r="EX199" s="86"/>
      <c r="EY199" s="74"/>
      <c r="EZ199" s="89"/>
      <c r="FA199" s="89"/>
      <c r="FB199" s="89"/>
      <c r="FC199" s="89"/>
      <c r="FD199" s="89"/>
      <c r="FE199" s="89"/>
      <c r="FF199" s="89"/>
      <c r="FG199" s="89"/>
      <c r="FH199" s="89"/>
      <c r="FI199" s="89"/>
      <c r="FJ199" s="89"/>
      <c r="FK199" s="89"/>
      <c r="FL199" s="89"/>
      <c r="FM199" s="89"/>
      <c r="FN199" s="89"/>
      <c r="FO199" s="89"/>
      <c r="FP199" s="89"/>
      <c r="FQ199" s="89"/>
      <c r="FR199" s="89"/>
      <c r="FS199" s="89"/>
      <c r="FT199" s="89"/>
      <c r="FU199" s="89"/>
      <c r="FV199" s="89"/>
      <c r="FW199" s="89"/>
      <c r="FX199" s="89"/>
      <c r="FY199" s="89"/>
      <c r="FZ199" s="89"/>
      <c r="GA199" s="89"/>
      <c r="GB199" s="89"/>
      <c r="GC199" s="89"/>
      <c r="GD199" s="89"/>
      <c r="GE199" s="89"/>
      <c r="GF199" s="89"/>
      <c r="GG199" s="89"/>
      <c r="GH199" s="89"/>
      <c r="GI199" s="89"/>
      <c r="GJ199" s="89"/>
      <c r="GK199" s="89"/>
      <c r="GL199" s="89"/>
      <c r="GM199" s="89"/>
      <c r="GN199" s="89"/>
      <c r="GO199" s="89"/>
      <c r="GP199" s="89"/>
      <c r="GQ199" s="89"/>
      <c r="GR199" s="89"/>
      <c r="GS199" s="89"/>
      <c r="GT199" s="89"/>
      <c r="GU199" s="89"/>
      <c r="GV199" s="89"/>
      <c r="GW199" s="89"/>
      <c r="GX199" s="89"/>
      <c r="GY199" s="89"/>
      <c r="GZ199" s="89"/>
      <c r="HA199" s="89"/>
      <c r="HB199" s="89"/>
      <c r="HC199" s="89"/>
      <c r="HD199" s="89"/>
      <c r="HE199" s="89"/>
      <c r="HF199" s="89"/>
      <c r="HG199" s="89"/>
      <c r="HH199" s="89"/>
      <c r="HI199" s="89"/>
      <c r="HJ199" s="89"/>
      <c r="HK199" s="89"/>
      <c r="HL199" s="86"/>
      <c r="HM199" s="86"/>
      <c r="HN199" s="86"/>
      <c r="HO199" s="74"/>
      <c r="HP199" s="86"/>
      <c r="HQ199" s="86"/>
      <c r="HR199" s="86"/>
      <c r="HS199" s="74"/>
      <c r="HT199" s="89"/>
      <c r="HU199" s="89"/>
      <c r="HV199" s="89"/>
      <c r="HW199" s="89"/>
      <c r="HX199" s="86"/>
      <c r="HY199" s="77">
        <v>479.7</v>
      </c>
      <c r="HZ199" s="77">
        <v>79.950020000000009</v>
      </c>
      <c r="IA199" s="77">
        <f t="shared" si="446"/>
        <v>16.666670835939133</v>
      </c>
      <c r="IB199" s="89"/>
      <c r="IC199" s="356"/>
      <c r="ID199" s="356"/>
      <c r="IE199" s="77"/>
      <c r="IF199" s="89"/>
      <c r="IG199" s="356"/>
      <c r="IH199" s="356"/>
      <c r="II199" s="77"/>
      <c r="IJ199" s="89"/>
      <c r="IK199" s="356"/>
      <c r="IL199" s="356"/>
      <c r="IM199" s="77"/>
      <c r="IN199" s="89"/>
      <c r="IO199" s="356"/>
      <c r="IP199" s="356"/>
      <c r="IQ199" s="77"/>
      <c r="IR199" s="89"/>
      <c r="IS199" s="356"/>
      <c r="IT199" s="356"/>
      <c r="IU199" s="77"/>
      <c r="IV199" s="89"/>
      <c r="IW199" s="356"/>
      <c r="IX199" s="356"/>
      <c r="IY199" s="77"/>
      <c r="IZ199" s="89"/>
      <c r="JA199" s="356"/>
      <c r="JB199" s="356"/>
      <c r="JC199" s="77"/>
      <c r="JD199" s="89"/>
      <c r="JE199" s="356"/>
      <c r="JF199" s="356"/>
      <c r="JG199" s="77"/>
      <c r="JH199" s="89"/>
      <c r="JI199" s="356"/>
      <c r="JJ199" s="356"/>
      <c r="JK199" s="77"/>
      <c r="JL199" s="89"/>
      <c r="JM199" s="356"/>
      <c r="JN199" s="356"/>
      <c r="JO199" s="77"/>
      <c r="JP199" s="89"/>
      <c r="JQ199" s="356"/>
      <c r="JR199" s="356"/>
      <c r="JS199" s="77"/>
    </row>
    <row r="200" spans="1:279" ht="15.75" x14ac:dyDescent="0.25">
      <c r="A200" s="115" t="s">
        <v>408</v>
      </c>
      <c r="B200" s="77">
        <f t="shared" si="405"/>
        <v>0</v>
      </c>
      <c r="C200" s="77">
        <f t="shared" si="406"/>
        <v>150.30000000000001</v>
      </c>
      <c r="D200" s="77">
        <f t="shared" si="407"/>
        <v>150.30000000000001</v>
      </c>
      <c r="E200" s="77">
        <f t="shared" si="408"/>
        <v>0</v>
      </c>
      <c r="F200" s="77">
        <f t="shared" si="409"/>
        <v>25.05002</v>
      </c>
      <c r="G200" s="73">
        <f t="shared" si="404"/>
        <v>16.666679973386557</v>
      </c>
      <c r="H200" s="77"/>
      <c r="I200" s="77"/>
      <c r="J200" s="77"/>
      <c r="K200" s="77"/>
      <c r="L200" s="89"/>
      <c r="M200" s="89"/>
      <c r="N200" s="89"/>
      <c r="O200" s="89"/>
      <c r="P200" s="89"/>
      <c r="Q200" s="89"/>
      <c r="R200" s="89"/>
      <c r="S200" s="74"/>
      <c r="T200" s="86"/>
      <c r="U200" s="86"/>
      <c r="V200" s="86"/>
      <c r="W200" s="74"/>
      <c r="X200" s="86"/>
      <c r="Y200" s="86"/>
      <c r="Z200" s="86"/>
      <c r="AA200" s="74"/>
      <c r="AB200" s="86"/>
      <c r="AC200" s="86"/>
      <c r="AD200" s="86"/>
      <c r="AE200" s="74"/>
      <c r="AF200" s="86"/>
      <c r="AG200" s="86"/>
      <c r="AH200" s="86"/>
      <c r="AI200" s="74"/>
      <c r="AJ200" s="86"/>
      <c r="AK200" s="86"/>
      <c r="AL200" s="86"/>
      <c r="AM200" s="74"/>
      <c r="AN200" s="89"/>
      <c r="AO200" s="89"/>
      <c r="AP200" s="89"/>
      <c r="AQ200" s="89"/>
      <c r="AR200" s="86"/>
      <c r="AS200" s="86"/>
      <c r="AT200" s="86"/>
      <c r="AU200" s="74"/>
      <c r="AV200" s="86"/>
      <c r="AW200" s="86"/>
      <c r="AX200" s="86"/>
      <c r="AY200" s="74"/>
      <c r="AZ200" s="86"/>
      <c r="BA200" s="86"/>
      <c r="BB200" s="86"/>
      <c r="BC200" s="74"/>
      <c r="BD200" s="86"/>
      <c r="BE200" s="86"/>
      <c r="BF200" s="86"/>
      <c r="BG200" s="74"/>
      <c r="BH200" s="74"/>
      <c r="BI200" s="86"/>
      <c r="BJ200" s="86"/>
      <c r="BK200" s="74"/>
      <c r="BL200" s="74"/>
      <c r="BM200" s="86"/>
      <c r="BN200" s="86"/>
      <c r="BO200" s="74"/>
      <c r="BP200" s="74"/>
      <c r="BQ200" s="86"/>
      <c r="BR200" s="86"/>
      <c r="BS200" s="74"/>
      <c r="BT200" s="74"/>
      <c r="BU200" s="86"/>
      <c r="BV200" s="86"/>
      <c r="BW200" s="74"/>
      <c r="BX200" s="86"/>
      <c r="BY200" s="86"/>
      <c r="BZ200" s="86"/>
      <c r="CA200" s="74"/>
      <c r="CB200" s="74"/>
      <c r="CC200" s="86"/>
      <c r="CD200" s="86"/>
      <c r="CE200" s="74"/>
      <c r="CF200" s="86"/>
      <c r="CG200" s="86"/>
      <c r="CH200" s="77"/>
      <c r="CI200" s="74"/>
      <c r="CJ200" s="86"/>
      <c r="CK200" s="86"/>
      <c r="CL200" s="86"/>
      <c r="CM200" s="74"/>
      <c r="CN200" s="86"/>
      <c r="CO200" s="86"/>
      <c r="CP200" s="86"/>
      <c r="CQ200" s="74"/>
      <c r="CR200" s="74"/>
      <c r="CS200" s="86"/>
      <c r="CT200" s="86"/>
      <c r="CU200" s="74"/>
      <c r="CV200" s="74"/>
      <c r="CW200" s="86"/>
      <c r="CX200" s="86"/>
      <c r="CY200" s="74"/>
      <c r="CZ200" s="86"/>
      <c r="DA200" s="86"/>
      <c r="DB200" s="86"/>
      <c r="DC200" s="74"/>
      <c r="DD200" s="86"/>
      <c r="DE200" s="86"/>
      <c r="DF200" s="86"/>
      <c r="DG200" s="74"/>
      <c r="DH200" s="86"/>
      <c r="DI200" s="86"/>
      <c r="DJ200" s="86"/>
      <c r="DK200" s="74"/>
      <c r="DL200" s="86"/>
      <c r="DM200" s="86"/>
      <c r="DN200" s="86"/>
      <c r="DO200" s="74"/>
      <c r="DP200" s="86"/>
      <c r="DQ200" s="86"/>
      <c r="DR200" s="86"/>
      <c r="DS200" s="74"/>
      <c r="DT200" s="86"/>
      <c r="DU200" s="86"/>
      <c r="DV200" s="86"/>
      <c r="DW200" s="74"/>
      <c r="DX200" s="86"/>
      <c r="DY200" s="86"/>
      <c r="DZ200" s="86"/>
      <c r="EA200" s="74"/>
      <c r="EB200" s="86"/>
      <c r="EC200" s="86"/>
      <c r="ED200" s="86"/>
      <c r="EE200" s="74"/>
      <c r="EF200" s="86"/>
      <c r="EG200" s="86"/>
      <c r="EH200" s="86"/>
      <c r="EI200" s="74"/>
      <c r="EJ200" s="86"/>
      <c r="EK200" s="86"/>
      <c r="EL200" s="86"/>
      <c r="EM200" s="74"/>
      <c r="EN200" s="86"/>
      <c r="EO200" s="86"/>
      <c r="EP200" s="86"/>
      <c r="EQ200" s="74"/>
      <c r="ER200" s="86"/>
      <c r="ES200" s="86"/>
      <c r="ET200" s="86"/>
      <c r="EU200" s="74"/>
      <c r="EV200" s="86"/>
      <c r="EW200" s="86"/>
      <c r="EX200" s="86"/>
      <c r="EY200" s="74"/>
      <c r="EZ200" s="89"/>
      <c r="FA200" s="89"/>
      <c r="FB200" s="89"/>
      <c r="FC200" s="89"/>
      <c r="FD200" s="89"/>
      <c r="FE200" s="89"/>
      <c r="FF200" s="89"/>
      <c r="FG200" s="89"/>
      <c r="FH200" s="89"/>
      <c r="FI200" s="89"/>
      <c r="FJ200" s="89"/>
      <c r="FK200" s="89"/>
      <c r="FL200" s="89"/>
      <c r="FM200" s="89"/>
      <c r="FN200" s="89"/>
      <c r="FO200" s="89"/>
      <c r="FP200" s="89"/>
      <c r="FQ200" s="89"/>
      <c r="FR200" s="89"/>
      <c r="FS200" s="89"/>
      <c r="FT200" s="89"/>
      <c r="FU200" s="89"/>
      <c r="FV200" s="89"/>
      <c r="FW200" s="89"/>
      <c r="FX200" s="89"/>
      <c r="FY200" s="89"/>
      <c r="FZ200" s="89"/>
      <c r="GA200" s="89"/>
      <c r="GB200" s="89"/>
      <c r="GC200" s="89"/>
      <c r="GD200" s="89"/>
      <c r="GE200" s="89"/>
      <c r="GF200" s="89"/>
      <c r="GG200" s="89"/>
      <c r="GH200" s="89"/>
      <c r="GI200" s="89"/>
      <c r="GJ200" s="89"/>
      <c r="GK200" s="89"/>
      <c r="GL200" s="89"/>
      <c r="GM200" s="89"/>
      <c r="GN200" s="89"/>
      <c r="GO200" s="89"/>
      <c r="GP200" s="89"/>
      <c r="GQ200" s="89"/>
      <c r="GR200" s="89"/>
      <c r="GS200" s="89"/>
      <c r="GT200" s="89"/>
      <c r="GU200" s="89"/>
      <c r="GV200" s="89"/>
      <c r="GW200" s="89"/>
      <c r="GX200" s="89"/>
      <c r="GY200" s="89"/>
      <c r="GZ200" s="89"/>
      <c r="HA200" s="89"/>
      <c r="HB200" s="89"/>
      <c r="HC200" s="89"/>
      <c r="HD200" s="89"/>
      <c r="HE200" s="89"/>
      <c r="HF200" s="89"/>
      <c r="HG200" s="89"/>
      <c r="HH200" s="89"/>
      <c r="HI200" s="89"/>
      <c r="HJ200" s="89"/>
      <c r="HK200" s="89"/>
      <c r="HL200" s="86"/>
      <c r="HM200" s="86"/>
      <c r="HN200" s="86"/>
      <c r="HO200" s="74"/>
      <c r="HP200" s="86"/>
      <c r="HQ200" s="86"/>
      <c r="HR200" s="86"/>
      <c r="HS200" s="74"/>
      <c r="HT200" s="89"/>
      <c r="HU200" s="89"/>
      <c r="HV200" s="89"/>
      <c r="HW200" s="89"/>
      <c r="HX200" s="86"/>
      <c r="HY200" s="77">
        <v>150.30000000000001</v>
      </c>
      <c r="HZ200" s="77">
        <v>25.05002</v>
      </c>
      <c r="IA200" s="77"/>
      <c r="IB200" s="89"/>
      <c r="IC200" s="356"/>
      <c r="ID200" s="356"/>
      <c r="IE200" s="77"/>
      <c r="IF200" s="89"/>
      <c r="IG200" s="356"/>
      <c r="IH200" s="356"/>
      <c r="II200" s="77"/>
      <c r="IJ200" s="89"/>
      <c r="IK200" s="356"/>
      <c r="IL200" s="356"/>
      <c r="IM200" s="77"/>
      <c r="IN200" s="89"/>
      <c r="IO200" s="356"/>
      <c r="IP200" s="356"/>
      <c r="IQ200" s="77"/>
      <c r="IR200" s="89"/>
      <c r="IS200" s="356"/>
      <c r="IT200" s="356"/>
      <c r="IU200" s="77"/>
      <c r="IV200" s="89"/>
      <c r="IW200" s="356"/>
      <c r="IX200" s="356"/>
      <c r="IY200" s="77"/>
      <c r="IZ200" s="89"/>
      <c r="JA200" s="356"/>
      <c r="JB200" s="356"/>
      <c r="JC200" s="77"/>
      <c r="JD200" s="89"/>
      <c r="JE200" s="356"/>
      <c r="JF200" s="356"/>
      <c r="JG200" s="77"/>
      <c r="JH200" s="89"/>
      <c r="JI200" s="356"/>
      <c r="JJ200" s="356"/>
      <c r="JK200" s="77"/>
      <c r="JL200" s="89"/>
      <c r="JM200" s="356"/>
      <c r="JN200" s="356"/>
      <c r="JO200" s="77"/>
      <c r="JP200" s="89"/>
      <c r="JQ200" s="356"/>
      <c r="JR200" s="356"/>
      <c r="JS200" s="77"/>
    </row>
    <row r="201" spans="1:279" ht="15.75" x14ac:dyDescent="0.25">
      <c r="A201" s="115" t="s">
        <v>227</v>
      </c>
      <c r="B201" s="77">
        <f t="shared" si="405"/>
        <v>0</v>
      </c>
      <c r="C201" s="77">
        <f t="shared" si="406"/>
        <v>139.5</v>
      </c>
      <c r="D201" s="77">
        <f t="shared" si="407"/>
        <v>139.5</v>
      </c>
      <c r="E201" s="77">
        <f t="shared" si="408"/>
        <v>0</v>
      </c>
      <c r="F201" s="77">
        <f t="shared" si="409"/>
        <v>23.250019999999999</v>
      </c>
      <c r="G201" s="73">
        <f t="shared" si="404"/>
        <v>16.66668100358423</v>
      </c>
      <c r="H201" s="77"/>
      <c r="I201" s="77"/>
      <c r="J201" s="77"/>
      <c r="K201" s="77"/>
      <c r="L201" s="89"/>
      <c r="M201" s="89"/>
      <c r="N201" s="89"/>
      <c r="O201" s="89"/>
      <c r="P201" s="89"/>
      <c r="Q201" s="89"/>
      <c r="R201" s="89"/>
      <c r="S201" s="74"/>
      <c r="T201" s="86"/>
      <c r="U201" s="86"/>
      <c r="V201" s="86"/>
      <c r="W201" s="74"/>
      <c r="X201" s="86"/>
      <c r="Y201" s="86"/>
      <c r="Z201" s="86"/>
      <c r="AA201" s="74"/>
      <c r="AB201" s="86"/>
      <c r="AC201" s="86"/>
      <c r="AD201" s="86"/>
      <c r="AE201" s="74"/>
      <c r="AF201" s="86"/>
      <c r="AG201" s="86"/>
      <c r="AH201" s="86"/>
      <c r="AI201" s="74"/>
      <c r="AJ201" s="86"/>
      <c r="AK201" s="86"/>
      <c r="AL201" s="86"/>
      <c r="AM201" s="74"/>
      <c r="AN201" s="89"/>
      <c r="AO201" s="89"/>
      <c r="AP201" s="89"/>
      <c r="AQ201" s="89"/>
      <c r="AR201" s="86"/>
      <c r="AS201" s="86"/>
      <c r="AT201" s="86"/>
      <c r="AU201" s="74"/>
      <c r="AV201" s="86"/>
      <c r="AW201" s="86"/>
      <c r="AX201" s="86"/>
      <c r="AY201" s="74"/>
      <c r="AZ201" s="86"/>
      <c r="BA201" s="86"/>
      <c r="BB201" s="86"/>
      <c r="BC201" s="74"/>
      <c r="BD201" s="86"/>
      <c r="BE201" s="86"/>
      <c r="BF201" s="86"/>
      <c r="BG201" s="74"/>
      <c r="BH201" s="74"/>
      <c r="BI201" s="86"/>
      <c r="BJ201" s="86"/>
      <c r="BK201" s="74"/>
      <c r="BL201" s="74"/>
      <c r="BM201" s="86"/>
      <c r="BN201" s="86"/>
      <c r="BO201" s="74"/>
      <c r="BP201" s="74"/>
      <c r="BQ201" s="86"/>
      <c r="BR201" s="86"/>
      <c r="BS201" s="74"/>
      <c r="BT201" s="74"/>
      <c r="BU201" s="86"/>
      <c r="BV201" s="86"/>
      <c r="BW201" s="74"/>
      <c r="BX201" s="86"/>
      <c r="BY201" s="86"/>
      <c r="BZ201" s="86"/>
      <c r="CA201" s="74"/>
      <c r="CB201" s="74"/>
      <c r="CC201" s="86"/>
      <c r="CD201" s="86"/>
      <c r="CE201" s="74"/>
      <c r="CF201" s="86"/>
      <c r="CG201" s="86"/>
      <c r="CH201" s="77"/>
      <c r="CI201" s="74"/>
      <c r="CJ201" s="86"/>
      <c r="CK201" s="86"/>
      <c r="CL201" s="86"/>
      <c r="CM201" s="74"/>
      <c r="CN201" s="86"/>
      <c r="CO201" s="86"/>
      <c r="CP201" s="86"/>
      <c r="CQ201" s="74"/>
      <c r="CR201" s="74"/>
      <c r="CS201" s="86"/>
      <c r="CT201" s="86"/>
      <c r="CU201" s="74"/>
      <c r="CV201" s="74"/>
      <c r="CW201" s="86"/>
      <c r="CX201" s="86"/>
      <c r="CY201" s="74"/>
      <c r="CZ201" s="86"/>
      <c r="DA201" s="86"/>
      <c r="DB201" s="86"/>
      <c r="DC201" s="74"/>
      <c r="DD201" s="86"/>
      <c r="DE201" s="86"/>
      <c r="DF201" s="86"/>
      <c r="DG201" s="74"/>
      <c r="DH201" s="86"/>
      <c r="DI201" s="86"/>
      <c r="DJ201" s="86"/>
      <c r="DK201" s="74"/>
      <c r="DL201" s="86"/>
      <c r="DM201" s="86"/>
      <c r="DN201" s="86"/>
      <c r="DO201" s="74"/>
      <c r="DP201" s="86"/>
      <c r="DQ201" s="86"/>
      <c r="DR201" s="86"/>
      <c r="DS201" s="74"/>
      <c r="DT201" s="86"/>
      <c r="DU201" s="86"/>
      <c r="DV201" s="86"/>
      <c r="DW201" s="74"/>
      <c r="DX201" s="86"/>
      <c r="DY201" s="86"/>
      <c r="DZ201" s="86"/>
      <c r="EA201" s="74"/>
      <c r="EB201" s="86"/>
      <c r="EC201" s="86"/>
      <c r="ED201" s="86"/>
      <c r="EE201" s="74"/>
      <c r="EF201" s="86"/>
      <c r="EG201" s="86"/>
      <c r="EH201" s="86"/>
      <c r="EI201" s="74"/>
      <c r="EJ201" s="86"/>
      <c r="EK201" s="86"/>
      <c r="EL201" s="86"/>
      <c r="EM201" s="74"/>
      <c r="EN201" s="86"/>
      <c r="EO201" s="86"/>
      <c r="EP201" s="86"/>
      <c r="EQ201" s="74"/>
      <c r="ER201" s="86"/>
      <c r="ES201" s="86"/>
      <c r="ET201" s="86"/>
      <c r="EU201" s="74"/>
      <c r="EV201" s="86"/>
      <c r="EW201" s="86"/>
      <c r="EX201" s="86"/>
      <c r="EY201" s="74"/>
      <c r="EZ201" s="89"/>
      <c r="FA201" s="89"/>
      <c r="FB201" s="89"/>
      <c r="FC201" s="89"/>
      <c r="FD201" s="89"/>
      <c r="FE201" s="89"/>
      <c r="FF201" s="89"/>
      <c r="FG201" s="89"/>
      <c r="FH201" s="89"/>
      <c r="FI201" s="89"/>
      <c r="FJ201" s="89"/>
      <c r="FK201" s="89"/>
      <c r="FL201" s="89"/>
      <c r="FM201" s="89"/>
      <c r="FN201" s="89"/>
      <c r="FO201" s="89"/>
      <c r="FP201" s="89"/>
      <c r="FQ201" s="89"/>
      <c r="FR201" s="89"/>
      <c r="FS201" s="89"/>
      <c r="FT201" s="89"/>
      <c r="FU201" s="89"/>
      <c r="FV201" s="89"/>
      <c r="FW201" s="89"/>
      <c r="FX201" s="89"/>
      <c r="FY201" s="89"/>
      <c r="FZ201" s="89"/>
      <c r="GA201" s="89"/>
      <c r="GB201" s="89"/>
      <c r="GC201" s="89"/>
      <c r="GD201" s="89"/>
      <c r="GE201" s="89"/>
      <c r="GF201" s="89"/>
      <c r="GG201" s="89"/>
      <c r="GH201" s="89"/>
      <c r="GI201" s="89"/>
      <c r="GJ201" s="89"/>
      <c r="GK201" s="89"/>
      <c r="GL201" s="89"/>
      <c r="GM201" s="89"/>
      <c r="GN201" s="89"/>
      <c r="GO201" s="89"/>
      <c r="GP201" s="89"/>
      <c r="GQ201" s="89"/>
      <c r="GR201" s="89"/>
      <c r="GS201" s="89"/>
      <c r="GT201" s="89"/>
      <c r="GU201" s="89"/>
      <c r="GV201" s="89"/>
      <c r="GW201" s="89"/>
      <c r="GX201" s="89"/>
      <c r="GY201" s="89"/>
      <c r="GZ201" s="89"/>
      <c r="HA201" s="89"/>
      <c r="HB201" s="89"/>
      <c r="HC201" s="89"/>
      <c r="HD201" s="89"/>
      <c r="HE201" s="89"/>
      <c r="HF201" s="89"/>
      <c r="HG201" s="89"/>
      <c r="HH201" s="89"/>
      <c r="HI201" s="89"/>
      <c r="HJ201" s="89"/>
      <c r="HK201" s="89"/>
      <c r="HL201" s="86"/>
      <c r="HM201" s="86"/>
      <c r="HN201" s="86"/>
      <c r="HO201" s="74"/>
      <c r="HP201" s="86"/>
      <c r="HQ201" s="86"/>
      <c r="HR201" s="86"/>
      <c r="HS201" s="74"/>
      <c r="HT201" s="89"/>
      <c r="HU201" s="89"/>
      <c r="HV201" s="89"/>
      <c r="HW201" s="89"/>
      <c r="HX201" s="86"/>
      <c r="HY201" s="77">
        <v>139.5</v>
      </c>
      <c r="HZ201" s="77">
        <v>23.250019999999999</v>
      </c>
      <c r="IA201" s="77">
        <f t="shared" si="446"/>
        <v>16.66668100358423</v>
      </c>
      <c r="IB201" s="89"/>
      <c r="IC201" s="356"/>
      <c r="ID201" s="356"/>
      <c r="IE201" s="77"/>
      <c r="IF201" s="89"/>
      <c r="IG201" s="356"/>
      <c r="IH201" s="356"/>
      <c r="II201" s="77"/>
      <c r="IJ201" s="89"/>
      <c r="IK201" s="356"/>
      <c r="IL201" s="356"/>
      <c r="IM201" s="77"/>
      <c r="IN201" s="89"/>
      <c r="IO201" s="356"/>
      <c r="IP201" s="356"/>
      <c r="IQ201" s="77"/>
      <c r="IR201" s="89"/>
      <c r="IS201" s="356"/>
      <c r="IT201" s="356"/>
      <c r="IU201" s="77"/>
      <c r="IV201" s="89"/>
      <c r="IW201" s="356"/>
      <c r="IX201" s="356"/>
      <c r="IY201" s="77"/>
      <c r="IZ201" s="89"/>
      <c r="JA201" s="356"/>
      <c r="JB201" s="356"/>
      <c r="JC201" s="77"/>
      <c r="JD201" s="89"/>
      <c r="JE201" s="356"/>
      <c r="JF201" s="356"/>
      <c r="JG201" s="77"/>
      <c r="JH201" s="89"/>
      <c r="JI201" s="356"/>
      <c r="JJ201" s="356"/>
      <c r="JK201" s="77"/>
      <c r="JL201" s="89"/>
      <c r="JM201" s="356"/>
      <c r="JN201" s="356"/>
      <c r="JO201" s="77"/>
      <c r="JP201" s="89"/>
      <c r="JQ201" s="356"/>
      <c r="JR201" s="356"/>
      <c r="JS201" s="77"/>
    </row>
    <row r="202" spans="1:279" ht="15.75" x14ac:dyDescent="0.25">
      <c r="A202" s="115" t="s">
        <v>411</v>
      </c>
      <c r="B202" s="77">
        <f t="shared" si="405"/>
        <v>0</v>
      </c>
      <c r="C202" s="77">
        <f t="shared" si="406"/>
        <v>139.5</v>
      </c>
      <c r="D202" s="77">
        <f t="shared" si="407"/>
        <v>139.5</v>
      </c>
      <c r="E202" s="77">
        <f t="shared" si="408"/>
        <v>0</v>
      </c>
      <c r="F202" s="77">
        <f t="shared" si="409"/>
        <v>23.250019999999999</v>
      </c>
      <c r="G202" s="73">
        <f t="shared" ref="G202:G265" si="447">F202/C202*100</f>
        <v>16.66668100358423</v>
      </c>
      <c r="H202" s="77"/>
      <c r="I202" s="77"/>
      <c r="J202" s="77"/>
      <c r="K202" s="77"/>
      <c r="L202" s="89"/>
      <c r="M202" s="89"/>
      <c r="N202" s="89"/>
      <c r="O202" s="89"/>
      <c r="P202" s="89"/>
      <c r="Q202" s="89"/>
      <c r="R202" s="89"/>
      <c r="S202" s="74"/>
      <c r="T202" s="86"/>
      <c r="U202" s="86"/>
      <c r="V202" s="86"/>
      <c r="W202" s="74"/>
      <c r="X202" s="86"/>
      <c r="Y202" s="86"/>
      <c r="Z202" s="86"/>
      <c r="AA202" s="74"/>
      <c r="AB202" s="86"/>
      <c r="AC202" s="86"/>
      <c r="AD202" s="86"/>
      <c r="AE202" s="74"/>
      <c r="AF202" s="86"/>
      <c r="AG202" s="86"/>
      <c r="AH202" s="86"/>
      <c r="AI202" s="74"/>
      <c r="AJ202" s="86"/>
      <c r="AK202" s="86"/>
      <c r="AL202" s="86"/>
      <c r="AM202" s="74"/>
      <c r="AN202" s="89"/>
      <c r="AO202" s="89"/>
      <c r="AP202" s="89"/>
      <c r="AQ202" s="89"/>
      <c r="AR202" s="86"/>
      <c r="AS202" s="86"/>
      <c r="AT202" s="86"/>
      <c r="AU202" s="74"/>
      <c r="AV202" s="86"/>
      <c r="AW202" s="86"/>
      <c r="AX202" s="86"/>
      <c r="AY202" s="74"/>
      <c r="AZ202" s="86"/>
      <c r="BA202" s="86"/>
      <c r="BB202" s="86"/>
      <c r="BC202" s="74"/>
      <c r="BD202" s="86"/>
      <c r="BE202" s="86"/>
      <c r="BF202" s="86"/>
      <c r="BG202" s="74"/>
      <c r="BH202" s="74"/>
      <c r="BI202" s="86"/>
      <c r="BJ202" s="86"/>
      <c r="BK202" s="74"/>
      <c r="BL202" s="74"/>
      <c r="BM202" s="86"/>
      <c r="BN202" s="86"/>
      <c r="BO202" s="74"/>
      <c r="BP202" s="74"/>
      <c r="BQ202" s="86"/>
      <c r="BR202" s="86"/>
      <c r="BS202" s="74"/>
      <c r="BT202" s="74"/>
      <c r="BU202" s="86"/>
      <c r="BV202" s="86"/>
      <c r="BW202" s="74"/>
      <c r="BX202" s="86"/>
      <c r="BY202" s="86"/>
      <c r="BZ202" s="86"/>
      <c r="CA202" s="74"/>
      <c r="CB202" s="74"/>
      <c r="CC202" s="86"/>
      <c r="CD202" s="86"/>
      <c r="CE202" s="74"/>
      <c r="CF202" s="86"/>
      <c r="CG202" s="86"/>
      <c r="CH202" s="77"/>
      <c r="CI202" s="74"/>
      <c r="CJ202" s="86"/>
      <c r="CK202" s="86"/>
      <c r="CL202" s="86"/>
      <c r="CM202" s="74"/>
      <c r="CN202" s="86"/>
      <c r="CO202" s="86"/>
      <c r="CP202" s="86"/>
      <c r="CQ202" s="74"/>
      <c r="CR202" s="74"/>
      <c r="CS202" s="86"/>
      <c r="CT202" s="86"/>
      <c r="CU202" s="74"/>
      <c r="CV202" s="74"/>
      <c r="CW202" s="86"/>
      <c r="CX202" s="86"/>
      <c r="CY202" s="74"/>
      <c r="CZ202" s="86"/>
      <c r="DA202" s="86"/>
      <c r="DB202" s="86"/>
      <c r="DC202" s="74"/>
      <c r="DD202" s="86"/>
      <c r="DE202" s="86"/>
      <c r="DF202" s="86"/>
      <c r="DG202" s="74"/>
      <c r="DH202" s="86"/>
      <c r="DI202" s="86"/>
      <c r="DJ202" s="86"/>
      <c r="DK202" s="74"/>
      <c r="DL202" s="86"/>
      <c r="DM202" s="86"/>
      <c r="DN202" s="86"/>
      <c r="DO202" s="74"/>
      <c r="DP202" s="86"/>
      <c r="DQ202" s="86"/>
      <c r="DR202" s="86"/>
      <c r="DS202" s="74"/>
      <c r="DT202" s="86"/>
      <c r="DU202" s="86"/>
      <c r="DV202" s="86"/>
      <c r="DW202" s="74"/>
      <c r="DX202" s="86"/>
      <c r="DY202" s="86"/>
      <c r="DZ202" s="86"/>
      <c r="EA202" s="74"/>
      <c r="EB202" s="86"/>
      <c r="EC202" s="86"/>
      <c r="ED202" s="86"/>
      <c r="EE202" s="74"/>
      <c r="EF202" s="86"/>
      <c r="EG202" s="86"/>
      <c r="EH202" s="86"/>
      <c r="EI202" s="74"/>
      <c r="EJ202" s="86"/>
      <c r="EK202" s="86"/>
      <c r="EL202" s="86"/>
      <c r="EM202" s="74"/>
      <c r="EN202" s="86"/>
      <c r="EO202" s="86"/>
      <c r="EP202" s="86"/>
      <c r="EQ202" s="74"/>
      <c r="ER202" s="86"/>
      <c r="ES202" s="86"/>
      <c r="ET202" s="86"/>
      <c r="EU202" s="74"/>
      <c r="EV202" s="86"/>
      <c r="EW202" s="86"/>
      <c r="EX202" s="86"/>
      <c r="EY202" s="74"/>
      <c r="EZ202" s="89"/>
      <c r="FA202" s="89"/>
      <c r="FB202" s="89"/>
      <c r="FC202" s="89"/>
      <c r="FD202" s="89"/>
      <c r="FE202" s="89"/>
      <c r="FF202" s="89"/>
      <c r="FG202" s="89"/>
      <c r="FH202" s="89"/>
      <c r="FI202" s="89"/>
      <c r="FJ202" s="89"/>
      <c r="FK202" s="89"/>
      <c r="FL202" s="89"/>
      <c r="FM202" s="89"/>
      <c r="FN202" s="89"/>
      <c r="FO202" s="89"/>
      <c r="FP202" s="89"/>
      <c r="FQ202" s="89"/>
      <c r="FR202" s="89"/>
      <c r="FS202" s="89"/>
      <c r="FT202" s="89"/>
      <c r="FU202" s="89"/>
      <c r="FV202" s="89"/>
      <c r="FW202" s="89"/>
      <c r="FX202" s="89"/>
      <c r="FY202" s="89"/>
      <c r="FZ202" s="89"/>
      <c r="GA202" s="89"/>
      <c r="GB202" s="89"/>
      <c r="GC202" s="89"/>
      <c r="GD202" s="89"/>
      <c r="GE202" s="89"/>
      <c r="GF202" s="89"/>
      <c r="GG202" s="89"/>
      <c r="GH202" s="89"/>
      <c r="GI202" s="89"/>
      <c r="GJ202" s="89"/>
      <c r="GK202" s="89"/>
      <c r="GL202" s="89"/>
      <c r="GM202" s="89"/>
      <c r="GN202" s="89"/>
      <c r="GO202" s="89"/>
      <c r="GP202" s="89"/>
      <c r="GQ202" s="89"/>
      <c r="GR202" s="89"/>
      <c r="GS202" s="89"/>
      <c r="GT202" s="89"/>
      <c r="GU202" s="89"/>
      <c r="GV202" s="89"/>
      <c r="GW202" s="89"/>
      <c r="GX202" s="89"/>
      <c r="GY202" s="89"/>
      <c r="GZ202" s="89"/>
      <c r="HA202" s="89"/>
      <c r="HB202" s="89"/>
      <c r="HC202" s="89"/>
      <c r="HD202" s="89"/>
      <c r="HE202" s="89"/>
      <c r="HF202" s="89"/>
      <c r="HG202" s="89"/>
      <c r="HH202" s="89"/>
      <c r="HI202" s="89"/>
      <c r="HJ202" s="89"/>
      <c r="HK202" s="89"/>
      <c r="HL202" s="86"/>
      <c r="HM202" s="86"/>
      <c r="HN202" s="86"/>
      <c r="HO202" s="74"/>
      <c r="HP202" s="86"/>
      <c r="HQ202" s="86"/>
      <c r="HR202" s="86"/>
      <c r="HS202" s="74"/>
      <c r="HT202" s="89"/>
      <c r="HU202" s="89"/>
      <c r="HV202" s="89"/>
      <c r="HW202" s="89"/>
      <c r="HX202" s="86"/>
      <c r="HY202" s="77">
        <v>139.5</v>
      </c>
      <c r="HZ202" s="77">
        <v>23.250019999999999</v>
      </c>
      <c r="IA202" s="77">
        <f t="shared" si="446"/>
        <v>16.66668100358423</v>
      </c>
      <c r="IB202" s="89"/>
      <c r="IC202" s="356"/>
      <c r="ID202" s="356"/>
      <c r="IE202" s="77"/>
      <c r="IF202" s="89"/>
      <c r="IG202" s="356"/>
      <c r="IH202" s="356"/>
      <c r="II202" s="77"/>
      <c r="IJ202" s="89"/>
      <c r="IK202" s="356"/>
      <c r="IL202" s="356"/>
      <c r="IM202" s="77"/>
      <c r="IN202" s="89"/>
      <c r="IO202" s="356"/>
      <c r="IP202" s="356"/>
      <c r="IQ202" s="77"/>
      <c r="IR202" s="89"/>
      <c r="IS202" s="356"/>
      <c r="IT202" s="356"/>
      <c r="IU202" s="77"/>
      <c r="IV202" s="89"/>
      <c r="IW202" s="356"/>
      <c r="IX202" s="356"/>
      <c r="IY202" s="77"/>
      <c r="IZ202" s="89"/>
      <c r="JA202" s="356"/>
      <c r="JB202" s="356"/>
      <c r="JC202" s="77"/>
      <c r="JD202" s="89"/>
      <c r="JE202" s="356"/>
      <c r="JF202" s="356"/>
      <c r="JG202" s="77"/>
      <c r="JH202" s="89"/>
      <c r="JI202" s="356"/>
      <c r="JJ202" s="356"/>
      <c r="JK202" s="77"/>
      <c r="JL202" s="89"/>
      <c r="JM202" s="356"/>
      <c r="JN202" s="356"/>
      <c r="JO202" s="77"/>
      <c r="JP202" s="89"/>
      <c r="JQ202" s="356"/>
      <c r="JR202" s="356"/>
      <c r="JS202" s="77"/>
    </row>
    <row r="203" spans="1:279" ht="15.75" x14ac:dyDescent="0.25">
      <c r="A203" s="115" t="s">
        <v>410</v>
      </c>
      <c r="B203" s="77">
        <f t="shared" ref="B203:B266" si="448">H203+L203+P203+T203+X203+AB203+AF203+AJ203+AN203+AR203+AV203+AZ203+BD203+BH203+BL203+BP203+BT203+BX203+CB203+CF203+CJ203+CN203+CR203+CV203+CZ203+DD203+DH203+DL203+DP203+DT203+DX203+EB203+EF203+EJ203+EN203+ER203+EV203+EZ203+FD203+FH203+FL203+FP203+FT203+FX203+GB203+GF203+GJ203+GN203+GR203+GV203+GZ203+HD203+HH203+HL203+HP203+HT203+HX203+IB203+IF203+IJ203+IN203+IR203+IV203+IZ203+JD203+JH203+JL203+JP203</f>
        <v>0</v>
      </c>
      <c r="C203" s="77">
        <f t="shared" ref="C203:C266" si="449">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f>
        <v>279.3</v>
      </c>
      <c r="D203" s="77">
        <f t="shared" ref="D203:D266" si="450">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f>
        <v>279.3</v>
      </c>
      <c r="E203" s="77">
        <f t="shared" ref="E203:E266" si="451">JM203+JQ203</f>
        <v>0</v>
      </c>
      <c r="F203" s="77">
        <f t="shared" ref="F203:F266" si="452">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IP203+IT203+IX203+JB203+JF203+JJ203+JN203+JR203</f>
        <v>25.97</v>
      </c>
      <c r="G203" s="73">
        <f t="shared" si="447"/>
        <v>9.2982456140350873</v>
      </c>
      <c r="H203" s="77"/>
      <c r="I203" s="77"/>
      <c r="J203" s="77"/>
      <c r="K203" s="77"/>
      <c r="L203" s="89"/>
      <c r="M203" s="89"/>
      <c r="N203" s="89"/>
      <c r="O203" s="89"/>
      <c r="P203" s="89"/>
      <c r="Q203" s="89"/>
      <c r="R203" s="89"/>
      <c r="S203" s="74"/>
      <c r="T203" s="86"/>
      <c r="U203" s="86"/>
      <c r="V203" s="86"/>
      <c r="W203" s="74"/>
      <c r="X203" s="86"/>
      <c r="Y203" s="86"/>
      <c r="Z203" s="86"/>
      <c r="AA203" s="74"/>
      <c r="AB203" s="86"/>
      <c r="AC203" s="86"/>
      <c r="AD203" s="86"/>
      <c r="AE203" s="74"/>
      <c r="AF203" s="86"/>
      <c r="AG203" s="86"/>
      <c r="AH203" s="86"/>
      <c r="AI203" s="74"/>
      <c r="AJ203" s="86"/>
      <c r="AK203" s="86"/>
      <c r="AL203" s="86"/>
      <c r="AM203" s="74"/>
      <c r="AN203" s="89"/>
      <c r="AO203" s="89"/>
      <c r="AP203" s="89"/>
      <c r="AQ203" s="89"/>
      <c r="AR203" s="86"/>
      <c r="AS203" s="86"/>
      <c r="AT203" s="86"/>
      <c r="AU203" s="74"/>
      <c r="AV203" s="86"/>
      <c r="AW203" s="86"/>
      <c r="AX203" s="86"/>
      <c r="AY203" s="74"/>
      <c r="AZ203" s="86"/>
      <c r="BA203" s="86"/>
      <c r="BB203" s="86"/>
      <c r="BC203" s="74"/>
      <c r="BD203" s="86"/>
      <c r="BE203" s="86"/>
      <c r="BF203" s="86"/>
      <c r="BG203" s="74"/>
      <c r="BH203" s="74"/>
      <c r="BI203" s="86"/>
      <c r="BJ203" s="86"/>
      <c r="BK203" s="74"/>
      <c r="BL203" s="74"/>
      <c r="BM203" s="86"/>
      <c r="BN203" s="86"/>
      <c r="BO203" s="74"/>
      <c r="BP203" s="74"/>
      <c r="BQ203" s="86"/>
      <c r="BR203" s="86"/>
      <c r="BS203" s="74"/>
      <c r="BT203" s="74"/>
      <c r="BU203" s="86"/>
      <c r="BV203" s="86"/>
      <c r="BW203" s="74"/>
      <c r="BX203" s="86"/>
      <c r="BY203" s="86"/>
      <c r="BZ203" s="86"/>
      <c r="CA203" s="74"/>
      <c r="CB203" s="74"/>
      <c r="CC203" s="86"/>
      <c r="CD203" s="86"/>
      <c r="CE203" s="74"/>
      <c r="CF203" s="86"/>
      <c r="CG203" s="86"/>
      <c r="CH203" s="77"/>
      <c r="CI203" s="74"/>
      <c r="CJ203" s="86"/>
      <c r="CK203" s="86"/>
      <c r="CL203" s="86"/>
      <c r="CM203" s="74"/>
      <c r="CN203" s="86"/>
      <c r="CO203" s="86"/>
      <c r="CP203" s="86"/>
      <c r="CQ203" s="74"/>
      <c r="CR203" s="74"/>
      <c r="CS203" s="86"/>
      <c r="CT203" s="86"/>
      <c r="CU203" s="74"/>
      <c r="CV203" s="74"/>
      <c r="CW203" s="86"/>
      <c r="CX203" s="86"/>
      <c r="CY203" s="74"/>
      <c r="CZ203" s="86"/>
      <c r="DA203" s="86"/>
      <c r="DB203" s="86"/>
      <c r="DC203" s="74"/>
      <c r="DD203" s="86"/>
      <c r="DE203" s="86"/>
      <c r="DF203" s="86"/>
      <c r="DG203" s="74"/>
      <c r="DH203" s="86"/>
      <c r="DI203" s="86"/>
      <c r="DJ203" s="86"/>
      <c r="DK203" s="74"/>
      <c r="DL203" s="86"/>
      <c r="DM203" s="86"/>
      <c r="DN203" s="86"/>
      <c r="DO203" s="74"/>
      <c r="DP203" s="86"/>
      <c r="DQ203" s="86"/>
      <c r="DR203" s="86"/>
      <c r="DS203" s="74"/>
      <c r="DT203" s="86"/>
      <c r="DU203" s="86"/>
      <c r="DV203" s="86"/>
      <c r="DW203" s="74"/>
      <c r="DX203" s="86"/>
      <c r="DY203" s="86"/>
      <c r="DZ203" s="86"/>
      <c r="EA203" s="74"/>
      <c r="EB203" s="86"/>
      <c r="EC203" s="86"/>
      <c r="ED203" s="86"/>
      <c r="EE203" s="74"/>
      <c r="EF203" s="86"/>
      <c r="EG203" s="86"/>
      <c r="EH203" s="86"/>
      <c r="EI203" s="74"/>
      <c r="EJ203" s="86"/>
      <c r="EK203" s="86"/>
      <c r="EL203" s="86"/>
      <c r="EM203" s="74"/>
      <c r="EN203" s="86"/>
      <c r="EO203" s="86"/>
      <c r="EP203" s="86"/>
      <c r="EQ203" s="74"/>
      <c r="ER203" s="86"/>
      <c r="ES203" s="86"/>
      <c r="ET203" s="86"/>
      <c r="EU203" s="74"/>
      <c r="EV203" s="86"/>
      <c r="EW203" s="86"/>
      <c r="EX203" s="86"/>
      <c r="EY203" s="74"/>
      <c r="EZ203" s="89"/>
      <c r="FA203" s="89"/>
      <c r="FB203" s="89"/>
      <c r="FC203" s="89"/>
      <c r="FD203" s="89"/>
      <c r="FE203" s="89"/>
      <c r="FF203" s="89"/>
      <c r="FG203" s="89"/>
      <c r="FH203" s="89"/>
      <c r="FI203" s="89"/>
      <c r="FJ203" s="89"/>
      <c r="FK203" s="89"/>
      <c r="FL203" s="89"/>
      <c r="FM203" s="89"/>
      <c r="FN203" s="89"/>
      <c r="FO203" s="89"/>
      <c r="FP203" s="89"/>
      <c r="FQ203" s="89"/>
      <c r="FR203" s="89"/>
      <c r="FS203" s="89"/>
      <c r="FT203" s="89"/>
      <c r="FU203" s="89"/>
      <c r="FV203" s="89"/>
      <c r="FW203" s="89"/>
      <c r="FX203" s="89"/>
      <c r="FY203" s="89"/>
      <c r="FZ203" s="89"/>
      <c r="GA203" s="89"/>
      <c r="GB203" s="89"/>
      <c r="GC203" s="89"/>
      <c r="GD203" s="89"/>
      <c r="GE203" s="89"/>
      <c r="GF203" s="89"/>
      <c r="GG203" s="89"/>
      <c r="GH203" s="89"/>
      <c r="GI203" s="89"/>
      <c r="GJ203" s="89"/>
      <c r="GK203" s="89"/>
      <c r="GL203" s="89"/>
      <c r="GM203" s="89"/>
      <c r="GN203" s="89"/>
      <c r="GO203" s="89"/>
      <c r="GP203" s="89"/>
      <c r="GQ203" s="89"/>
      <c r="GR203" s="89"/>
      <c r="GS203" s="89"/>
      <c r="GT203" s="89"/>
      <c r="GU203" s="89"/>
      <c r="GV203" s="89"/>
      <c r="GW203" s="89"/>
      <c r="GX203" s="89"/>
      <c r="GY203" s="89"/>
      <c r="GZ203" s="89"/>
      <c r="HA203" s="89"/>
      <c r="HB203" s="89"/>
      <c r="HC203" s="89"/>
      <c r="HD203" s="89"/>
      <c r="HE203" s="89"/>
      <c r="HF203" s="89"/>
      <c r="HG203" s="89"/>
      <c r="HH203" s="89"/>
      <c r="HI203" s="89"/>
      <c r="HJ203" s="89"/>
      <c r="HK203" s="89"/>
      <c r="HL203" s="86"/>
      <c r="HM203" s="86"/>
      <c r="HN203" s="86"/>
      <c r="HO203" s="74"/>
      <c r="HP203" s="86"/>
      <c r="HQ203" s="86"/>
      <c r="HR203" s="86"/>
      <c r="HS203" s="74"/>
      <c r="HT203" s="89"/>
      <c r="HU203" s="89"/>
      <c r="HV203" s="89"/>
      <c r="HW203" s="89"/>
      <c r="HX203" s="86"/>
      <c r="HY203" s="77">
        <v>279.3</v>
      </c>
      <c r="HZ203" s="77">
        <v>25.97</v>
      </c>
      <c r="IA203" s="77">
        <f t="shared" si="446"/>
        <v>9.2982456140350873</v>
      </c>
      <c r="IB203" s="89"/>
      <c r="IC203" s="356"/>
      <c r="ID203" s="356"/>
      <c r="IE203" s="77"/>
      <c r="IF203" s="89"/>
      <c r="IG203" s="356"/>
      <c r="IH203" s="356"/>
      <c r="II203" s="77"/>
      <c r="IJ203" s="89"/>
      <c r="IK203" s="356"/>
      <c r="IL203" s="356"/>
      <c r="IM203" s="77"/>
      <c r="IN203" s="89"/>
      <c r="IO203" s="356"/>
      <c r="IP203" s="356"/>
      <c r="IQ203" s="77"/>
      <c r="IR203" s="89"/>
      <c r="IS203" s="356"/>
      <c r="IT203" s="356"/>
      <c r="IU203" s="77"/>
      <c r="IV203" s="89"/>
      <c r="IW203" s="356"/>
      <c r="IX203" s="356"/>
      <c r="IY203" s="77"/>
      <c r="IZ203" s="89"/>
      <c r="JA203" s="356"/>
      <c r="JB203" s="356"/>
      <c r="JC203" s="77"/>
      <c r="JD203" s="89"/>
      <c r="JE203" s="356"/>
      <c r="JF203" s="356"/>
      <c r="JG203" s="77"/>
      <c r="JH203" s="89"/>
      <c r="JI203" s="356"/>
      <c r="JJ203" s="356"/>
      <c r="JK203" s="77"/>
      <c r="JL203" s="89"/>
      <c r="JM203" s="356"/>
      <c r="JN203" s="356"/>
      <c r="JO203" s="77"/>
      <c r="JP203" s="89"/>
      <c r="JQ203" s="356"/>
      <c r="JR203" s="356"/>
      <c r="JS203" s="77"/>
    </row>
    <row r="204" spans="1:279" s="5" customFormat="1" ht="31.5" x14ac:dyDescent="0.25">
      <c r="A204" s="114" t="s">
        <v>209</v>
      </c>
      <c r="B204" s="76">
        <f t="shared" si="448"/>
        <v>69693.300000000017</v>
      </c>
      <c r="C204" s="76">
        <f t="shared" si="449"/>
        <v>93311.200000000026</v>
      </c>
      <c r="D204" s="76">
        <f t="shared" si="450"/>
        <v>93311.200000000026</v>
      </c>
      <c r="E204" s="76">
        <f t="shared" si="451"/>
        <v>0</v>
      </c>
      <c r="F204" s="76">
        <f t="shared" si="452"/>
        <v>11843.552039999999</v>
      </c>
      <c r="G204" s="72">
        <f t="shared" si="447"/>
        <v>12.692529985682313</v>
      </c>
      <c r="H204" s="72">
        <f t="shared" ref="H204:N204" si="453">H205+H207+H211+H214</f>
        <v>0</v>
      </c>
      <c r="I204" s="72">
        <f t="shared" si="453"/>
        <v>0</v>
      </c>
      <c r="J204" s="72">
        <f t="shared" si="453"/>
        <v>0</v>
      </c>
      <c r="K204" s="72">
        <f t="shared" si="453"/>
        <v>0</v>
      </c>
      <c r="L204" s="72">
        <f t="shared" si="453"/>
        <v>847.6</v>
      </c>
      <c r="M204" s="72">
        <f t="shared" si="453"/>
        <v>847.6</v>
      </c>
      <c r="N204" s="72">
        <f t="shared" si="453"/>
        <v>211.9</v>
      </c>
      <c r="O204" s="71">
        <f>N204/M204*100</f>
        <v>25</v>
      </c>
      <c r="P204" s="72">
        <f>P205+P207+P211+P214</f>
        <v>492</v>
      </c>
      <c r="Q204" s="72">
        <f>Q205+Q207+Q211+Q214</f>
        <v>492</v>
      </c>
      <c r="R204" s="72">
        <f>R205+R207+R211+R214</f>
        <v>19</v>
      </c>
      <c r="S204" s="71">
        <f>R204/Q204*100</f>
        <v>3.8617886178861789</v>
      </c>
      <c r="T204" s="72">
        <f>T205+T207+T211+T214</f>
        <v>2060</v>
      </c>
      <c r="U204" s="72">
        <f>U205+U207+U211+U214</f>
        <v>2060</v>
      </c>
      <c r="V204" s="72">
        <f>V205+V207+V211+V214</f>
        <v>182.3861</v>
      </c>
      <c r="W204" s="71">
        <f>V204/U204*100</f>
        <v>8.8536941747572815</v>
      </c>
      <c r="X204" s="72">
        <f>X205+X207+X211+X214</f>
        <v>300</v>
      </c>
      <c r="Y204" s="72">
        <f>Y205+Y207+Y211+Y214</f>
        <v>300</v>
      </c>
      <c r="Z204" s="72">
        <f>Z205+Z207+Z211+Z214</f>
        <v>0</v>
      </c>
      <c r="AA204" s="71">
        <f>Z204/Y204*100</f>
        <v>0</v>
      </c>
      <c r="AB204" s="72">
        <f>AB205+AB207+AB211+AB214</f>
        <v>0</v>
      </c>
      <c r="AC204" s="72">
        <f>AC205+AC207+AC211+AC214</f>
        <v>0</v>
      </c>
      <c r="AD204" s="72">
        <f>AD205+AD207+AD211+AD214</f>
        <v>0</v>
      </c>
      <c r="AE204" s="71"/>
      <c r="AF204" s="72">
        <f>AF205+AF207+AF211+AF214</f>
        <v>16137.2</v>
      </c>
      <c r="AG204" s="72">
        <f>AG205+AG207+AG211+AG214</f>
        <v>16137.2</v>
      </c>
      <c r="AH204" s="72">
        <f>AH205+AH207+AH211+AH214</f>
        <v>2472.3179</v>
      </c>
      <c r="AI204" s="71">
        <f>AH204/AG204*100</f>
        <v>15.320612621768337</v>
      </c>
      <c r="AJ204" s="72">
        <f>AJ205+AJ207+AJ211+AJ214</f>
        <v>640</v>
      </c>
      <c r="AK204" s="72">
        <f>AK205+AK207+AK211+AK214</f>
        <v>640</v>
      </c>
      <c r="AL204" s="72">
        <f>AL205+AL207+AL211+AL214</f>
        <v>0</v>
      </c>
      <c r="AM204" s="71">
        <f>AL204/AK204*100</f>
        <v>0</v>
      </c>
      <c r="AN204" s="72">
        <f t="shared" ref="AN204:AT204" si="454">AN205+AN207+AN211+AN214</f>
        <v>0</v>
      </c>
      <c r="AO204" s="72">
        <f t="shared" si="454"/>
        <v>0</v>
      </c>
      <c r="AP204" s="72">
        <f t="shared" si="454"/>
        <v>0</v>
      </c>
      <c r="AQ204" s="72">
        <f t="shared" si="454"/>
        <v>0</v>
      </c>
      <c r="AR204" s="72">
        <f t="shared" si="454"/>
        <v>500</v>
      </c>
      <c r="AS204" s="72">
        <f t="shared" si="454"/>
        <v>500</v>
      </c>
      <c r="AT204" s="72">
        <f t="shared" si="454"/>
        <v>0</v>
      </c>
      <c r="AU204" s="71">
        <f>AT204/AS204*100</f>
        <v>0</v>
      </c>
      <c r="AV204" s="72">
        <f>AV205+AV207+AV211+AV214</f>
        <v>14000</v>
      </c>
      <c r="AW204" s="72">
        <f>AW205+AW207+AW211+AW214</f>
        <v>14000</v>
      </c>
      <c r="AX204" s="72">
        <f>AX205+AX207+AX211+AX214</f>
        <v>1000</v>
      </c>
      <c r="AY204" s="71">
        <f>AX204/AW204*100</f>
        <v>7.1428571428571423</v>
      </c>
      <c r="AZ204" s="72"/>
      <c r="BA204" s="72"/>
      <c r="BB204" s="72"/>
      <c r="BC204" s="71"/>
      <c r="BD204" s="72">
        <f>BD205+BD207+BD211+BD214</f>
        <v>1995.3</v>
      </c>
      <c r="BE204" s="72">
        <f>BE205+BE207+BE211+BE214</f>
        <v>1995.3</v>
      </c>
      <c r="BF204" s="72">
        <f>BF205+BF207+BF211+BF214</f>
        <v>613.18669999999997</v>
      </c>
      <c r="BG204" s="71">
        <f>BF204/BE204*100</f>
        <v>30.731554152257807</v>
      </c>
      <c r="BH204" s="71"/>
      <c r="BI204" s="72">
        <f>BI205+BI207+BI211+BI214</f>
        <v>0</v>
      </c>
      <c r="BJ204" s="72">
        <f>BJ205+BJ207+BJ211+BJ214</f>
        <v>0</v>
      </c>
      <c r="BK204" s="71"/>
      <c r="BL204" s="71"/>
      <c r="BM204" s="72">
        <f>BM205+BM207+BM211+BM214</f>
        <v>0</v>
      </c>
      <c r="BN204" s="72">
        <f>BN205+BN207+BN211+BN214</f>
        <v>0</v>
      </c>
      <c r="BO204" s="71"/>
      <c r="BP204" s="71"/>
      <c r="BQ204" s="72">
        <f>BQ205+BQ207+BQ211+BQ214</f>
        <v>0</v>
      </c>
      <c r="BR204" s="72">
        <f>BR205+BR207+BR211+BR214</f>
        <v>0</v>
      </c>
      <c r="BS204" s="71"/>
      <c r="BT204" s="71"/>
      <c r="BU204" s="72">
        <f>BU205+BU207+BU211+BU214</f>
        <v>0</v>
      </c>
      <c r="BV204" s="72">
        <f>BV205+BV207+BV211+BV214</f>
        <v>0</v>
      </c>
      <c r="BW204" s="71"/>
      <c r="BX204" s="72">
        <f>BX205+BX207+BX211+BX214</f>
        <v>634.4</v>
      </c>
      <c r="BY204" s="72">
        <f>BY205+BY207+BY211+BY214</f>
        <v>634.4</v>
      </c>
      <c r="BZ204" s="72">
        <f>BZ205+BZ207+BZ211+BZ214</f>
        <v>124.52502</v>
      </c>
      <c r="CA204" s="71">
        <f>BZ204/BY204*100</f>
        <v>19.628786254728876</v>
      </c>
      <c r="CB204" s="71"/>
      <c r="CC204" s="72"/>
      <c r="CD204" s="72"/>
      <c r="CE204" s="71"/>
      <c r="CF204" s="72">
        <f>SUM(CF205:CF214)</f>
        <v>250</v>
      </c>
      <c r="CG204" s="72">
        <f>SUM(CG205:CG214)</f>
        <v>250</v>
      </c>
      <c r="CH204" s="72">
        <f>SUM(CH205:CH214)</f>
        <v>0</v>
      </c>
      <c r="CI204" s="71">
        <f t="shared" si="340"/>
        <v>0</v>
      </c>
      <c r="CJ204" s="72">
        <f>SUM(CJ205:CJ214)</f>
        <v>0</v>
      </c>
      <c r="CK204" s="72">
        <f>SUM(CK205:CK214)</f>
        <v>0</v>
      </c>
      <c r="CL204" s="72">
        <f>SUM(CL205:CL214)</f>
        <v>0</v>
      </c>
      <c r="CM204" s="71"/>
      <c r="CN204" s="72">
        <f>SUM(CN205:CN214)</f>
        <v>0</v>
      </c>
      <c r="CO204" s="72">
        <f>SUM(CO205:CO214)</f>
        <v>0</v>
      </c>
      <c r="CP204" s="72">
        <f>SUM(CP205:CP214)</f>
        <v>0</v>
      </c>
      <c r="CQ204" s="71"/>
      <c r="CR204" s="71"/>
      <c r="CS204" s="72">
        <f>CS205+CS207+CS211+CS214</f>
        <v>0</v>
      </c>
      <c r="CT204" s="72">
        <f>CT205+CT207+CT211+CT214</f>
        <v>0</v>
      </c>
      <c r="CU204" s="71"/>
      <c r="CV204" s="71"/>
      <c r="CW204" s="72">
        <f>CW205+CW207+CW211+CW214</f>
        <v>0</v>
      </c>
      <c r="CX204" s="72">
        <f>CX205+CX207+CX211+CX214</f>
        <v>0</v>
      </c>
      <c r="CY204" s="71"/>
      <c r="CZ204" s="72">
        <f>CZ205+CZ207+CZ211+CZ214</f>
        <v>1000</v>
      </c>
      <c r="DA204" s="72">
        <f>DA205+DA207+DA211+DA214</f>
        <v>1000</v>
      </c>
      <c r="DB204" s="72">
        <f>DB205+DB207+DB211+DB214</f>
        <v>0</v>
      </c>
      <c r="DC204" s="71">
        <f>DB204/DA204*100</f>
        <v>0</v>
      </c>
      <c r="DD204" s="72">
        <f>SUM(DD205:DD214)</f>
        <v>3863</v>
      </c>
      <c r="DE204" s="72">
        <f>SUM(DE205:DE214)</f>
        <v>0</v>
      </c>
      <c r="DF204" s="72">
        <f>SUM(DF205:DF214)</f>
        <v>0</v>
      </c>
      <c r="DG204" s="71"/>
      <c r="DH204" s="72">
        <f>SUM(DH205:DH214)</f>
        <v>5000</v>
      </c>
      <c r="DI204" s="72">
        <f>SUM(DI205:DI214)</f>
        <v>5000</v>
      </c>
      <c r="DJ204" s="72">
        <f>SUM(DJ205:DJ214)</f>
        <v>0</v>
      </c>
      <c r="DK204" s="71">
        <f t="shared" ref="DK204:DK211" si="455">DJ204/DI204*100</f>
        <v>0</v>
      </c>
      <c r="DL204" s="72"/>
      <c r="DM204" s="72">
        <f>SUM(DM205:DM214)</f>
        <v>0</v>
      </c>
      <c r="DN204" s="72">
        <f>SUM(DN205:DN214)</f>
        <v>0</v>
      </c>
      <c r="DO204" s="71"/>
      <c r="DP204" s="72"/>
      <c r="DQ204" s="72">
        <f>SUM(DQ205:DQ214)</f>
        <v>0</v>
      </c>
      <c r="DR204" s="72">
        <f>SUM(DR205:DR214)</f>
        <v>0</v>
      </c>
      <c r="DS204" s="71"/>
      <c r="DT204" s="72"/>
      <c r="DU204" s="72">
        <f>SUM(DU205:DU214)</f>
        <v>0</v>
      </c>
      <c r="DV204" s="72">
        <f>SUM(DV205:DV214)</f>
        <v>0</v>
      </c>
      <c r="DW204" s="71"/>
      <c r="DX204" s="72">
        <f>SUM(DX205:DX214)</f>
        <v>989.4</v>
      </c>
      <c r="DY204" s="72">
        <f>SUM(DY205:DY214)</f>
        <v>989.4</v>
      </c>
      <c r="DZ204" s="72">
        <f>SUM(DZ205:DZ214)</f>
        <v>100.25400999999999</v>
      </c>
      <c r="EA204" s="71">
        <f t="shared" ref="EA204:EA205" si="456">DZ204/DY204*100</f>
        <v>10.132808772993734</v>
      </c>
      <c r="EB204" s="72"/>
      <c r="EC204" s="72"/>
      <c r="ED204" s="72"/>
      <c r="EE204" s="71"/>
      <c r="EF204" s="72"/>
      <c r="EG204" s="72">
        <f>SUM(EG205:EG214)</f>
        <v>0</v>
      </c>
      <c r="EH204" s="72">
        <f>SUM(EH205:EH214)</f>
        <v>0</v>
      </c>
      <c r="EI204" s="71"/>
      <c r="EJ204" s="72"/>
      <c r="EK204" s="72">
        <f>SUM(EK205:EK214)</f>
        <v>0</v>
      </c>
      <c r="EL204" s="72">
        <f>SUM(EL205:EL214)</f>
        <v>0</v>
      </c>
      <c r="EM204" s="71"/>
      <c r="EN204" s="72"/>
      <c r="EO204" s="72">
        <f>SUM(EO205:EO214)</f>
        <v>0</v>
      </c>
      <c r="EP204" s="72">
        <f>SUM(EP205:EP214)</f>
        <v>0</v>
      </c>
      <c r="EQ204" s="71"/>
      <c r="ER204" s="72">
        <f>SUM(ER205:ER214)</f>
        <v>1171.8</v>
      </c>
      <c r="ES204" s="72">
        <f>SUM(ES205:ES214)</f>
        <v>1171.8</v>
      </c>
      <c r="ET204" s="72">
        <f>SUM(ET205:ET214)</f>
        <v>292.95</v>
      </c>
      <c r="EU204" s="71">
        <f t="shared" si="400"/>
        <v>25</v>
      </c>
      <c r="EV204" s="72">
        <f>SUM(EV205:EV214)</f>
        <v>73.099999999999994</v>
      </c>
      <c r="EW204" s="72">
        <f>SUM(EW205:EW214)</f>
        <v>73.099999999999994</v>
      </c>
      <c r="EX204" s="72">
        <f>SUM(EX205:EX214)</f>
        <v>0</v>
      </c>
      <c r="EY204" s="71">
        <f t="shared" ref="EY204:EY218" si="457">EX204/EW204*100</f>
        <v>0</v>
      </c>
      <c r="EZ204" s="72"/>
      <c r="FA204" s="72">
        <f>FA205+FA207+FA211+FA214</f>
        <v>0</v>
      </c>
      <c r="FB204" s="72">
        <f>FB205+FB207+FB211+FB214</f>
        <v>0</v>
      </c>
      <c r="FC204" s="71"/>
      <c r="FD204" s="72"/>
      <c r="FE204" s="72">
        <f>FE205+FE207+FE211+FE214</f>
        <v>0</v>
      </c>
      <c r="FF204" s="72">
        <f>FF205+FF207+FF211+FF214</f>
        <v>0</v>
      </c>
      <c r="FG204" s="71"/>
      <c r="FH204" s="72"/>
      <c r="FI204" s="72">
        <f>FI205+FI207+FI211+FI214</f>
        <v>0</v>
      </c>
      <c r="FJ204" s="72">
        <f>FJ205+FJ207+FJ211+FJ214</f>
        <v>0</v>
      </c>
      <c r="FK204" s="71"/>
      <c r="FL204" s="72"/>
      <c r="FM204" s="72">
        <f>FM205+FM207+FM211+FM214</f>
        <v>0</v>
      </c>
      <c r="FN204" s="72">
        <f>FN205+FN207+FN211+FN214</f>
        <v>0</v>
      </c>
      <c r="FO204" s="71"/>
      <c r="FP204" s="72">
        <f>FP205+FP207+FP211+FP214</f>
        <v>104.4</v>
      </c>
      <c r="FQ204" s="72">
        <f>FQ205+FQ207+FQ211+FQ214</f>
        <v>104.4</v>
      </c>
      <c r="FR204" s="72">
        <f>FR205+FR207+FR211+FR214</f>
        <v>0</v>
      </c>
      <c r="FS204" s="71">
        <f>FR204/FQ204*100</f>
        <v>0</v>
      </c>
      <c r="FT204" s="72">
        <f>SUM(FT205:FT215)</f>
        <v>4500</v>
      </c>
      <c r="FU204" s="72">
        <f>SUM(FU205:FU215)</f>
        <v>4500</v>
      </c>
      <c r="FV204" s="72">
        <f>SUM(FV205:FV215)</f>
        <v>343.55536000000001</v>
      </c>
      <c r="FW204" s="71">
        <f>FV204/FU204*100</f>
        <v>7.6345635555555553</v>
      </c>
      <c r="FX204" s="72">
        <f>SUM(FX205:FX215)</f>
        <v>3515.0999999999995</v>
      </c>
      <c r="FY204" s="72">
        <f>SUM(FY205:FY215)</f>
        <v>3515.0999999999995</v>
      </c>
      <c r="FZ204" s="72">
        <f>SUM(FZ205:FZ215)</f>
        <v>599.9</v>
      </c>
      <c r="GA204" s="71">
        <f>FZ204/FY204*100</f>
        <v>17.06637080026173</v>
      </c>
      <c r="GB204" s="72">
        <f>GB205+GB207+GB211+GB214</f>
        <v>4500</v>
      </c>
      <c r="GC204" s="72">
        <f>GC205+GC207+GC211+GC214</f>
        <v>4500</v>
      </c>
      <c r="GD204" s="72">
        <f>GD205+GD207+GD211+GD214</f>
        <v>0</v>
      </c>
      <c r="GE204" s="71"/>
      <c r="GF204" s="72">
        <f>GF205+GF207+GF211+GF214</f>
        <v>3000</v>
      </c>
      <c r="GG204" s="72">
        <f>GG205+GG207+GG211+GG214</f>
        <v>3000</v>
      </c>
      <c r="GH204" s="72">
        <f>GH205+GH207+GH211+GH214</f>
        <v>3000</v>
      </c>
      <c r="GI204" s="71">
        <f>GH204/GG204*100</f>
        <v>100</v>
      </c>
      <c r="GJ204" s="72">
        <f>GJ205+GJ207+GJ211+GJ214</f>
        <v>2300</v>
      </c>
      <c r="GK204" s="72">
        <f>GK205+GK207+GK211+GK214</f>
        <v>2300</v>
      </c>
      <c r="GL204" s="72">
        <f>GL205+GL207+GL211+GL214</f>
        <v>0</v>
      </c>
      <c r="GM204" s="71">
        <f t="shared" ref="GM204:GM217" si="458">GL204/GK204*100</f>
        <v>0</v>
      </c>
      <c r="GN204" s="72">
        <f>GN205+GN207+GN211+GN214</f>
        <v>140</v>
      </c>
      <c r="GO204" s="72">
        <f>GO205+GO207+GO211+GO214</f>
        <v>140</v>
      </c>
      <c r="GP204" s="72">
        <f>GP205+GP207+GP211+GP214</f>
        <v>0</v>
      </c>
      <c r="GQ204" s="71"/>
      <c r="GR204" s="72">
        <f>GR205+GR207+GR211+GR214</f>
        <v>1680</v>
      </c>
      <c r="GS204" s="72">
        <f>GS205+GS207+GS211+GS214</f>
        <v>1680</v>
      </c>
      <c r="GT204" s="72">
        <f>GT205+GT207+GT211+GT214</f>
        <v>0</v>
      </c>
      <c r="GU204" s="71">
        <f t="shared" ref="GU204:GU217" si="459">GT204/GS204*100</f>
        <v>0</v>
      </c>
      <c r="GV204" s="72"/>
      <c r="GW204" s="72">
        <f>GW205+GW207+GW211+GW214</f>
        <v>0</v>
      </c>
      <c r="GX204" s="72">
        <f>GX205+GX207+GX211+GX214</f>
        <v>0</v>
      </c>
      <c r="GY204" s="71"/>
      <c r="GZ204" s="72"/>
      <c r="HA204" s="72">
        <f>HA205+HA207+HA211+HA214</f>
        <v>0</v>
      </c>
      <c r="HB204" s="72">
        <f>HB205+HB207+HB211+HB214</f>
        <v>0</v>
      </c>
      <c r="HC204" s="71"/>
      <c r="HD204" s="72"/>
      <c r="HE204" s="72">
        <f>HE205+HE207+HE211+HE214</f>
        <v>0</v>
      </c>
      <c r="HF204" s="72">
        <f>HF205+HF207+HF211+HF214</f>
        <v>0</v>
      </c>
      <c r="HG204" s="71"/>
      <c r="HH204" s="72"/>
      <c r="HI204" s="72">
        <f>HI205+HI207+HI211+HI214</f>
        <v>0</v>
      </c>
      <c r="HJ204" s="72">
        <f>HJ205+HJ207+HJ211+HJ214</f>
        <v>0</v>
      </c>
      <c r="HK204" s="71"/>
      <c r="HL204" s="72"/>
      <c r="HM204" s="72"/>
      <c r="HN204" s="72"/>
      <c r="HO204" s="71"/>
      <c r="HP204" s="72"/>
      <c r="HQ204" s="72"/>
      <c r="HR204" s="72"/>
      <c r="HS204" s="71"/>
      <c r="HT204" s="72"/>
      <c r="HU204" s="72"/>
      <c r="HV204" s="72"/>
      <c r="HW204" s="71"/>
      <c r="HX204" s="72"/>
      <c r="HY204" s="72">
        <f>SUM(HY205:HY216)</f>
        <v>1491.1000000000001</v>
      </c>
      <c r="HZ204" s="72">
        <f>SUM(HZ205:HZ216)</f>
        <v>248.51666000000003</v>
      </c>
      <c r="IA204" s="76">
        <f t="shared" si="446"/>
        <v>16.666666219569446</v>
      </c>
      <c r="IB204" s="72"/>
      <c r="IC204" s="72">
        <f>SUM(IC205:IC216)</f>
        <v>22605.8</v>
      </c>
      <c r="ID204" s="72">
        <f>SUM(ID205:ID216)</f>
        <v>2635.0602899999999</v>
      </c>
      <c r="IE204" s="76">
        <f t="shared" ref="IE204" si="460">ID204/IC204*100</f>
        <v>11.65656729688841</v>
      </c>
      <c r="IF204" s="72"/>
      <c r="IG204" s="72"/>
      <c r="IH204" s="72"/>
      <c r="II204" s="76"/>
      <c r="IJ204" s="72"/>
      <c r="IK204" s="72"/>
      <c r="IL204" s="72"/>
      <c r="IM204" s="76"/>
      <c r="IN204" s="72"/>
      <c r="IO204" s="72"/>
      <c r="IP204" s="72"/>
      <c r="IQ204" s="76"/>
      <c r="IR204" s="72"/>
      <c r="IS204" s="72"/>
      <c r="IT204" s="72"/>
      <c r="IU204" s="76"/>
      <c r="IV204" s="72"/>
      <c r="IW204" s="72"/>
      <c r="IX204" s="72"/>
      <c r="IY204" s="76"/>
      <c r="IZ204" s="72"/>
      <c r="JA204" s="72">
        <f>SUM(JA205:JA216)</f>
        <v>3384</v>
      </c>
      <c r="JB204" s="72">
        <f>SUM(JB205:JB216)</f>
        <v>0</v>
      </c>
      <c r="JC204" s="76">
        <f t="shared" ref="JC204:JC205" si="461">JB204/JA204*100</f>
        <v>0</v>
      </c>
      <c r="JD204" s="72"/>
      <c r="JE204" s="72"/>
      <c r="JF204" s="72"/>
      <c r="JG204" s="76"/>
      <c r="JH204" s="72"/>
      <c r="JI204" s="72">
        <f>SUM(JI205:JI216)</f>
        <v>0</v>
      </c>
      <c r="JJ204" s="72">
        <f>SUM(JJ205:JJ216)</f>
        <v>0</v>
      </c>
      <c r="JK204" s="76"/>
      <c r="JL204" s="72"/>
      <c r="JM204" s="72">
        <f>SUM(JM205:JM216)</f>
        <v>0</v>
      </c>
      <c r="JN204" s="72">
        <f>SUM(JN205:JN216)</f>
        <v>0</v>
      </c>
      <c r="JO204" s="76"/>
      <c r="JP204" s="72"/>
      <c r="JQ204" s="72"/>
      <c r="JR204" s="72"/>
      <c r="JS204" s="76"/>
    </row>
    <row r="205" spans="1:279" ht="16.5" customHeight="1" x14ac:dyDescent="0.25">
      <c r="A205" s="115" t="s">
        <v>207</v>
      </c>
      <c r="B205" s="77">
        <f t="shared" si="448"/>
        <v>61178.200000000012</v>
      </c>
      <c r="C205" s="77">
        <f t="shared" si="449"/>
        <v>83305.000000000015</v>
      </c>
      <c r="D205" s="77">
        <f t="shared" si="450"/>
        <v>83305.000000000015</v>
      </c>
      <c r="E205" s="77">
        <f t="shared" si="451"/>
        <v>0</v>
      </c>
      <c r="F205" s="77">
        <f t="shared" si="452"/>
        <v>10995.13538</v>
      </c>
      <c r="G205" s="73">
        <f t="shared" si="447"/>
        <v>13.198649996998975</v>
      </c>
      <c r="H205" s="73"/>
      <c r="I205" s="73"/>
      <c r="J205" s="73"/>
      <c r="K205" s="73"/>
      <c r="L205" s="73">
        <v>847.6</v>
      </c>
      <c r="M205" s="73">
        <v>847.6</v>
      </c>
      <c r="N205" s="73">
        <v>211.9</v>
      </c>
      <c r="O205" s="74">
        <f>N205/M205*100</f>
        <v>25</v>
      </c>
      <c r="P205" s="301">
        <v>492</v>
      </c>
      <c r="Q205" s="284">
        <v>492</v>
      </c>
      <c r="R205" s="301">
        <v>19</v>
      </c>
      <c r="S205" s="74">
        <f>R205/Q205*100</f>
        <v>3.8617886178861789</v>
      </c>
      <c r="T205" s="340">
        <v>2060</v>
      </c>
      <c r="U205" s="324">
        <v>2060</v>
      </c>
      <c r="V205" s="324">
        <v>182.3861</v>
      </c>
      <c r="W205" s="74">
        <f>V205/U205*100</f>
        <v>8.8536941747572815</v>
      </c>
      <c r="X205" s="341">
        <v>300</v>
      </c>
      <c r="Y205" s="341">
        <v>300</v>
      </c>
      <c r="Z205" s="341">
        <v>0</v>
      </c>
      <c r="AA205" s="74">
        <f>Z205/Y205*100</f>
        <v>0</v>
      </c>
      <c r="AB205" s="341"/>
      <c r="AC205" s="341"/>
      <c r="AD205" s="341"/>
      <c r="AE205" s="74"/>
      <c r="AF205" s="73">
        <v>16137.2</v>
      </c>
      <c r="AG205" s="73">
        <v>16137.2</v>
      </c>
      <c r="AH205" s="73">
        <v>2472.3179</v>
      </c>
      <c r="AI205" s="74">
        <f>AH205/AG205*100</f>
        <v>15.320612621768337</v>
      </c>
      <c r="AJ205" s="341">
        <v>640</v>
      </c>
      <c r="AK205" s="341">
        <v>640</v>
      </c>
      <c r="AL205" s="341">
        <v>0</v>
      </c>
      <c r="AM205" s="74">
        <f>AL205/AK205*100</f>
        <v>0</v>
      </c>
      <c r="AN205" s="73"/>
      <c r="AO205" s="73"/>
      <c r="AP205" s="73"/>
      <c r="AQ205" s="74"/>
      <c r="AR205" s="341">
        <v>500</v>
      </c>
      <c r="AS205" s="341">
        <v>500</v>
      </c>
      <c r="AT205" s="341">
        <v>0</v>
      </c>
      <c r="AU205" s="74">
        <f>AT205/AS205*100</f>
        <v>0</v>
      </c>
      <c r="AV205" s="341">
        <v>14000</v>
      </c>
      <c r="AW205" s="341">
        <v>14000</v>
      </c>
      <c r="AX205" s="341">
        <v>1000</v>
      </c>
      <c r="AY205" s="74">
        <f>AX205/AW205*100</f>
        <v>7.1428571428571423</v>
      </c>
      <c r="AZ205" s="341"/>
      <c r="BA205" s="341"/>
      <c r="BB205" s="73"/>
      <c r="BC205" s="74"/>
      <c r="BD205" s="341">
        <v>1995.3</v>
      </c>
      <c r="BE205" s="341">
        <v>1995.3</v>
      </c>
      <c r="BF205" s="341">
        <v>613.18669999999997</v>
      </c>
      <c r="BG205" s="74">
        <f>BF205/BE205*100</f>
        <v>30.731554152257807</v>
      </c>
      <c r="BH205" s="74"/>
      <c r="BI205" s="341"/>
      <c r="BJ205" s="73"/>
      <c r="BK205" s="74"/>
      <c r="BL205" s="74"/>
      <c r="BM205" s="341"/>
      <c r="BN205" s="73"/>
      <c r="BO205" s="74"/>
      <c r="BP205" s="74"/>
      <c r="BQ205" s="341"/>
      <c r="BR205" s="73"/>
      <c r="BS205" s="74"/>
      <c r="BT205" s="74"/>
      <c r="BU205" s="341"/>
      <c r="BV205" s="73"/>
      <c r="BW205" s="74"/>
      <c r="BX205" s="341">
        <v>634.4</v>
      </c>
      <c r="BY205" s="341">
        <v>634.4</v>
      </c>
      <c r="BZ205" s="341">
        <v>124.52502</v>
      </c>
      <c r="CA205" s="74">
        <f>BZ205/BY205*100</f>
        <v>19.628786254728876</v>
      </c>
      <c r="CB205" s="74"/>
      <c r="CC205" s="341"/>
      <c r="CD205" s="341"/>
      <c r="CE205" s="74"/>
      <c r="CF205" s="341">
        <v>250</v>
      </c>
      <c r="CG205" s="341">
        <v>250</v>
      </c>
      <c r="CH205" s="341">
        <v>0</v>
      </c>
      <c r="CI205" s="74">
        <f t="shared" si="340"/>
        <v>0</v>
      </c>
      <c r="CJ205" s="341"/>
      <c r="CK205" s="341"/>
      <c r="CL205" s="341"/>
      <c r="CM205" s="74"/>
      <c r="CN205" s="341"/>
      <c r="CO205" s="341"/>
      <c r="CP205" s="341"/>
      <c r="CQ205" s="74"/>
      <c r="CR205" s="74"/>
      <c r="CS205" s="341"/>
      <c r="CT205" s="73"/>
      <c r="CU205" s="74"/>
      <c r="CV205" s="74"/>
      <c r="CW205" s="341"/>
      <c r="CX205" s="73"/>
      <c r="CY205" s="74"/>
      <c r="CZ205" s="341">
        <v>1000</v>
      </c>
      <c r="DA205" s="341">
        <v>1000</v>
      </c>
      <c r="DB205" s="341">
        <v>0</v>
      </c>
      <c r="DC205" s="74">
        <f>DB205/DA205*100</f>
        <v>0</v>
      </c>
      <c r="DD205" s="341">
        <v>3863</v>
      </c>
      <c r="DE205" s="341"/>
      <c r="DF205" s="341"/>
      <c r="DG205" s="74"/>
      <c r="DH205" s="341"/>
      <c r="DI205" s="341"/>
      <c r="DJ205" s="341"/>
      <c r="DK205" s="74"/>
      <c r="DL205" s="341"/>
      <c r="DM205" s="341"/>
      <c r="DN205" s="341"/>
      <c r="DO205" s="74"/>
      <c r="DP205" s="341"/>
      <c r="DQ205" s="341"/>
      <c r="DR205" s="341"/>
      <c r="DS205" s="74"/>
      <c r="DT205" s="341"/>
      <c r="DU205" s="341"/>
      <c r="DV205" s="341"/>
      <c r="DW205" s="74"/>
      <c r="DX205" s="341">
        <v>989.4</v>
      </c>
      <c r="DY205" s="341">
        <v>989.4</v>
      </c>
      <c r="DZ205" s="341">
        <v>100.25400999999999</v>
      </c>
      <c r="EA205" s="74">
        <f t="shared" si="456"/>
        <v>10.132808772993734</v>
      </c>
      <c r="EB205" s="341"/>
      <c r="EC205" s="341"/>
      <c r="ED205" s="341"/>
      <c r="EE205" s="74"/>
      <c r="EF205" s="341"/>
      <c r="EG205" s="341"/>
      <c r="EH205" s="341"/>
      <c r="EI205" s="74"/>
      <c r="EJ205" s="341"/>
      <c r="EK205" s="341"/>
      <c r="EL205" s="341"/>
      <c r="EM205" s="74"/>
      <c r="EN205" s="341"/>
      <c r="EO205" s="341"/>
      <c r="EP205" s="341"/>
      <c r="EQ205" s="74"/>
      <c r="ER205" s="341">
        <v>1171.8</v>
      </c>
      <c r="ES205" s="341">
        <v>1171.8</v>
      </c>
      <c r="ET205" s="341">
        <v>292.95</v>
      </c>
      <c r="EU205" s="74">
        <f t="shared" si="400"/>
        <v>25</v>
      </c>
      <c r="EV205" s="341">
        <v>73.099999999999994</v>
      </c>
      <c r="EW205" s="341">
        <v>73.099999999999994</v>
      </c>
      <c r="EX205" s="341"/>
      <c r="EY205" s="74">
        <f t="shared" si="457"/>
        <v>0</v>
      </c>
      <c r="EZ205" s="73"/>
      <c r="FA205" s="73"/>
      <c r="FB205" s="73"/>
      <c r="FC205" s="74"/>
      <c r="FD205" s="73"/>
      <c r="FE205" s="73"/>
      <c r="FF205" s="73"/>
      <c r="FG205" s="74"/>
      <c r="FH205" s="73"/>
      <c r="FI205" s="73"/>
      <c r="FJ205" s="73"/>
      <c r="FK205" s="74"/>
      <c r="FL205" s="73"/>
      <c r="FM205" s="73"/>
      <c r="FN205" s="73"/>
      <c r="FO205" s="74"/>
      <c r="FP205" s="73">
        <v>104.4</v>
      </c>
      <c r="FQ205" s="73">
        <v>104.4</v>
      </c>
      <c r="FR205" s="73">
        <v>0</v>
      </c>
      <c r="FS205" s="74">
        <f>FR205/FQ205*100</f>
        <v>0</v>
      </c>
      <c r="FT205" s="73">
        <v>4500</v>
      </c>
      <c r="FU205" s="73">
        <v>4500</v>
      </c>
      <c r="FV205" s="73">
        <v>343.55536000000001</v>
      </c>
      <c r="FW205" s="74">
        <f>FV205/FU205*100</f>
        <v>7.6345635555555553</v>
      </c>
      <c r="FX205" s="73"/>
      <c r="FY205" s="73"/>
      <c r="FZ205" s="73"/>
      <c r="GA205" s="74"/>
      <c r="GB205" s="73">
        <v>4500</v>
      </c>
      <c r="GC205" s="73">
        <v>4500</v>
      </c>
      <c r="GD205" s="73">
        <v>0</v>
      </c>
      <c r="GE205" s="74"/>
      <c r="GF205" s="73">
        <v>3000</v>
      </c>
      <c r="GG205" s="73">
        <v>3000</v>
      </c>
      <c r="GH205" s="73">
        <v>3000</v>
      </c>
      <c r="GI205" s="74">
        <f>GH205/GG205*100</f>
        <v>100</v>
      </c>
      <c r="GJ205" s="73">
        <v>2300</v>
      </c>
      <c r="GK205" s="73">
        <v>2300</v>
      </c>
      <c r="GL205" s="73"/>
      <c r="GM205" s="74">
        <f t="shared" si="458"/>
        <v>0</v>
      </c>
      <c r="GN205" s="73">
        <v>140</v>
      </c>
      <c r="GO205" s="73">
        <v>140</v>
      </c>
      <c r="GP205" s="73">
        <v>0</v>
      </c>
      <c r="GQ205" s="74"/>
      <c r="GR205" s="73">
        <v>1680</v>
      </c>
      <c r="GS205" s="73">
        <v>1680</v>
      </c>
      <c r="GT205" s="73"/>
      <c r="GU205" s="74"/>
      <c r="GV205" s="73"/>
      <c r="GW205" s="73"/>
      <c r="GX205" s="73">
        <v>0</v>
      </c>
      <c r="GY205" s="74"/>
      <c r="GZ205" s="73"/>
      <c r="HA205" s="73"/>
      <c r="HB205" s="73">
        <v>0</v>
      </c>
      <c r="HC205" s="74"/>
      <c r="HD205" s="73"/>
      <c r="HE205" s="73"/>
      <c r="HF205" s="73">
        <v>0</v>
      </c>
      <c r="HG205" s="74"/>
      <c r="HH205" s="73"/>
      <c r="HI205" s="73"/>
      <c r="HJ205" s="73">
        <v>0</v>
      </c>
      <c r="HK205" s="74"/>
      <c r="HL205" s="341"/>
      <c r="HM205" s="341"/>
      <c r="HN205" s="341"/>
      <c r="HO205" s="74"/>
      <c r="HP205" s="341"/>
      <c r="HQ205" s="341"/>
      <c r="HR205" s="341"/>
      <c r="HS205" s="74"/>
      <c r="HT205" s="73"/>
      <c r="HU205" s="73"/>
      <c r="HV205" s="73"/>
      <c r="HW205" s="74"/>
      <c r="HX205" s="73"/>
      <c r="HY205" s="73"/>
      <c r="HZ205" s="73"/>
      <c r="IA205" s="77"/>
      <c r="IB205" s="73"/>
      <c r="IC205" s="73">
        <v>22605.8</v>
      </c>
      <c r="ID205" s="73">
        <v>2635.0602899999999</v>
      </c>
      <c r="IE205" s="77">
        <f t="shared" ref="IE205" si="462">ID205/IC205*100</f>
        <v>11.65656729688841</v>
      </c>
      <c r="IF205" s="73"/>
      <c r="IG205" s="73"/>
      <c r="IH205" s="73"/>
      <c r="II205" s="77"/>
      <c r="IJ205" s="73"/>
      <c r="IK205" s="73"/>
      <c r="IL205" s="73"/>
      <c r="IM205" s="77"/>
      <c r="IN205" s="73"/>
      <c r="IO205" s="73"/>
      <c r="IP205" s="73"/>
      <c r="IQ205" s="77"/>
      <c r="IR205" s="73"/>
      <c r="IS205" s="73"/>
      <c r="IT205" s="73"/>
      <c r="IU205" s="77"/>
      <c r="IV205" s="73"/>
      <c r="IW205" s="73"/>
      <c r="IX205" s="73"/>
      <c r="IY205" s="77"/>
      <c r="IZ205" s="73"/>
      <c r="JA205" s="73">
        <v>3384</v>
      </c>
      <c r="JB205" s="73">
        <v>0</v>
      </c>
      <c r="JC205" s="77">
        <f t="shared" si="461"/>
        <v>0</v>
      </c>
      <c r="JD205" s="73"/>
      <c r="JE205" s="73"/>
      <c r="JF205" s="73"/>
      <c r="JG205" s="77"/>
      <c r="JH205" s="73"/>
      <c r="JI205" s="73"/>
      <c r="JJ205" s="73">
        <v>0</v>
      </c>
      <c r="JK205" s="77"/>
      <c r="JL205" s="73"/>
      <c r="JM205" s="73"/>
      <c r="JN205" s="73"/>
      <c r="JO205" s="77"/>
      <c r="JP205" s="73"/>
      <c r="JQ205" s="73"/>
      <c r="JR205" s="73"/>
      <c r="JS205" s="77"/>
    </row>
    <row r="206" spans="1:279" ht="16.5" customHeight="1" x14ac:dyDescent="0.25">
      <c r="A206" s="115" t="s">
        <v>412</v>
      </c>
      <c r="B206" s="77">
        <f t="shared" si="448"/>
        <v>0</v>
      </c>
      <c r="C206" s="77">
        <f t="shared" si="449"/>
        <v>135.30000000000001</v>
      </c>
      <c r="D206" s="77">
        <f t="shared" si="450"/>
        <v>135.30000000000001</v>
      </c>
      <c r="E206" s="77">
        <f t="shared" si="451"/>
        <v>0</v>
      </c>
      <c r="F206" s="77">
        <f t="shared" si="452"/>
        <v>22.55</v>
      </c>
      <c r="G206" s="73">
        <f t="shared" si="447"/>
        <v>16.666666666666664</v>
      </c>
      <c r="H206" s="73"/>
      <c r="I206" s="73"/>
      <c r="J206" s="73"/>
      <c r="K206" s="73"/>
      <c r="L206" s="73"/>
      <c r="M206" s="73"/>
      <c r="N206" s="73"/>
      <c r="O206" s="74"/>
      <c r="P206" s="301"/>
      <c r="Q206" s="301"/>
      <c r="R206" s="301"/>
      <c r="S206" s="74"/>
      <c r="T206" s="341"/>
      <c r="U206" s="341"/>
      <c r="V206" s="341"/>
      <c r="W206" s="74"/>
      <c r="X206" s="341"/>
      <c r="Y206" s="341"/>
      <c r="Z206" s="341"/>
      <c r="AA206" s="74"/>
      <c r="AB206" s="341"/>
      <c r="AC206" s="341"/>
      <c r="AD206" s="341"/>
      <c r="AE206" s="74"/>
      <c r="AF206" s="73"/>
      <c r="AG206" s="73"/>
      <c r="AH206" s="73"/>
      <c r="AI206" s="74"/>
      <c r="AJ206" s="341"/>
      <c r="AK206" s="341"/>
      <c r="AL206" s="341"/>
      <c r="AM206" s="74"/>
      <c r="AN206" s="73"/>
      <c r="AO206" s="73"/>
      <c r="AP206" s="73"/>
      <c r="AQ206" s="74"/>
      <c r="AR206" s="341"/>
      <c r="AS206" s="341"/>
      <c r="AT206" s="341"/>
      <c r="AU206" s="74"/>
      <c r="AV206" s="341"/>
      <c r="AW206" s="341"/>
      <c r="AX206" s="341"/>
      <c r="AY206" s="74"/>
      <c r="AZ206" s="341"/>
      <c r="BA206" s="341"/>
      <c r="BB206" s="73"/>
      <c r="BC206" s="74"/>
      <c r="BD206" s="341"/>
      <c r="BE206" s="341"/>
      <c r="BF206" s="341"/>
      <c r="BG206" s="74"/>
      <c r="BH206" s="74"/>
      <c r="BI206" s="341"/>
      <c r="BJ206" s="73"/>
      <c r="BK206" s="74"/>
      <c r="BL206" s="74"/>
      <c r="BM206" s="341"/>
      <c r="BN206" s="73"/>
      <c r="BO206" s="74"/>
      <c r="BP206" s="74"/>
      <c r="BQ206" s="341"/>
      <c r="BR206" s="73"/>
      <c r="BS206" s="74"/>
      <c r="BT206" s="74"/>
      <c r="BU206" s="341"/>
      <c r="BV206" s="73"/>
      <c r="BW206" s="74"/>
      <c r="BX206" s="341"/>
      <c r="BY206" s="341"/>
      <c r="BZ206" s="341"/>
      <c r="CA206" s="74"/>
      <c r="CB206" s="74"/>
      <c r="CC206" s="341"/>
      <c r="CD206" s="341"/>
      <c r="CE206" s="74"/>
      <c r="CF206" s="341"/>
      <c r="CG206" s="341"/>
      <c r="CH206" s="341"/>
      <c r="CI206" s="74"/>
      <c r="CJ206" s="341"/>
      <c r="CK206" s="341"/>
      <c r="CL206" s="341"/>
      <c r="CM206" s="74"/>
      <c r="CN206" s="341"/>
      <c r="CO206" s="341"/>
      <c r="CP206" s="341"/>
      <c r="CQ206" s="74"/>
      <c r="CR206" s="74"/>
      <c r="CS206" s="341"/>
      <c r="CT206" s="73"/>
      <c r="CU206" s="74"/>
      <c r="CV206" s="74"/>
      <c r="CW206" s="341"/>
      <c r="CX206" s="73"/>
      <c r="CY206" s="74"/>
      <c r="CZ206" s="341"/>
      <c r="DA206" s="341"/>
      <c r="DB206" s="341"/>
      <c r="DC206" s="74"/>
      <c r="DD206" s="341"/>
      <c r="DE206" s="341"/>
      <c r="DF206" s="341"/>
      <c r="DG206" s="74"/>
      <c r="DH206" s="341"/>
      <c r="DI206" s="341"/>
      <c r="DJ206" s="341"/>
      <c r="DK206" s="74"/>
      <c r="DL206" s="341"/>
      <c r="DM206" s="341"/>
      <c r="DN206" s="341"/>
      <c r="DO206" s="74"/>
      <c r="DP206" s="341"/>
      <c r="DQ206" s="341"/>
      <c r="DR206" s="341"/>
      <c r="DS206" s="74"/>
      <c r="DT206" s="341"/>
      <c r="DU206" s="341"/>
      <c r="DV206" s="341"/>
      <c r="DW206" s="74"/>
      <c r="DX206" s="341"/>
      <c r="DY206" s="341"/>
      <c r="DZ206" s="341"/>
      <c r="EA206" s="74"/>
      <c r="EB206" s="341"/>
      <c r="EC206" s="341"/>
      <c r="ED206" s="341"/>
      <c r="EE206" s="74"/>
      <c r="EF206" s="341"/>
      <c r="EG206" s="341"/>
      <c r="EH206" s="341"/>
      <c r="EI206" s="74"/>
      <c r="EJ206" s="341"/>
      <c r="EK206" s="341"/>
      <c r="EL206" s="341"/>
      <c r="EM206" s="74"/>
      <c r="EN206" s="341"/>
      <c r="EO206" s="341"/>
      <c r="EP206" s="341"/>
      <c r="EQ206" s="74"/>
      <c r="ER206" s="341"/>
      <c r="ES206" s="341"/>
      <c r="ET206" s="341"/>
      <c r="EU206" s="74"/>
      <c r="EV206" s="341"/>
      <c r="EW206" s="341"/>
      <c r="EX206" s="341"/>
      <c r="EY206" s="74"/>
      <c r="EZ206" s="73"/>
      <c r="FA206" s="73"/>
      <c r="FB206" s="73"/>
      <c r="FC206" s="74"/>
      <c r="FD206" s="73"/>
      <c r="FE206" s="73"/>
      <c r="FF206" s="73"/>
      <c r="FG206" s="74"/>
      <c r="FH206" s="73"/>
      <c r="FI206" s="73"/>
      <c r="FJ206" s="73"/>
      <c r="FK206" s="74"/>
      <c r="FL206" s="73"/>
      <c r="FM206" s="73"/>
      <c r="FN206" s="73"/>
      <c r="FO206" s="74"/>
      <c r="FP206" s="73"/>
      <c r="FQ206" s="73"/>
      <c r="FR206" s="73"/>
      <c r="FS206" s="74"/>
      <c r="FT206" s="73"/>
      <c r="FU206" s="73"/>
      <c r="FV206" s="73"/>
      <c r="FW206" s="74"/>
      <c r="FX206" s="73"/>
      <c r="FY206" s="73"/>
      <c r="FZ206" s="73"/>
      <c r="GA206" s="74"/>
      <c r="GB206" s="73"/>
      <c r="GC206" s="73"/>
      <c r="GD206" s="73"/>
      <c r="GE206" s="74"/>
      <c r="GF206" s="73"/>
      <c r="GG206" s="73"/>
      <c r="GH206" s="73"/>
      <c r="GI206" s="74"/>
      <c r="GJ206" s="73"/>
      <c r="GK206" s="73"/>
      <c r="GL206" s="73"/>
      <c r="GM206" s="74"/>
      <c r="GN206" s="73"/>
      <c r="GO206" s="73"/>
      <c r="GP206" s="73"/>
      <c r="GQ206" s="74"/>
      <c r="GR206" s="73"/>
      <c r="GS206" s="73"/>
      <c r="GT206" s="73"/>
      <c r="GU206" s="74"/>
      <c r="GV206" s="73"/>
      <c r="GW206" s="73"/>
      <c r="GX206" s="73"/>
      <c r="GY206" s="74"/>
      <c r="GZ206" s="73"/>
      <c r="HA206" s="73"/>
      <c r="HB206" s="73"/>
      <c r="HC206" s="74"/>
      <c r="HD206" s="73"/>
      <c r="HE206" s="73"/>
      <c r="HF206" s="73"/>
      <c r="HG206" s="74"/>
      <c r="HH206" s="73"/>
      <c r="HI206" s="73"/>
      <c r="HJ206" s="73"/>
      <c r="HK206" s="74"/>
      <c r="HL206" s="341"/>
      <c r="HM206" s="341"/>
      <c r="HN206" s="341"/>
      <c r="HO206" s="74"/>
      <c r="HP206" s="341"/>
      <c r="HQ206" s="341"/>
      <c r="HR206" s="341"/>
      <c r="HS206" s="74"/>
      <c r="HT206" s="73"/>
      <c r="HU206" s="73"/>
      <c r="HV206" s="73"/>
      <c r="HW206" s="74"/>
      <c r="HX206" s="73"/>
      <c r="HY206" s="73">
        <v>135.30000000000001</v>
      </c>
      <c r="HZ206" s="77">
        <v>22.55</v>
      </c>
      <c r="IA206" s="77">
        <f t="shared" si="446"/>
        <v>16.666666666666664</v>
      </c>
      <c r="IB206" s="73"/>
      <c r="IC206" s="73"/>
      <c r="ID206" s="356"/>
      <c r="IE206" s="77"/>
      <c r="IF206" s="73"/>
      <c r="IG206" s="73"/>
      <c r="IH206" s="356"/>
      <c r="II206" s="77"/>
      <c r="IJ206" s="73"/>
      <c r="IK206" s="73"/>
      <c r="IL206" s="356"/>
      <c r="IM206" s="77"/>
      <c r="IN206" s="73"/>
      <c r="IO206" s="73"/>
      <c r="IP206" s="356"/>
      <c r="IQ206" s="77"/>
      <c r="IR206" s="73"/>
      <c r="IS206" s="73"/>
      <c r="IT206" s="356"/>
      <c r="IU206" s="77"/>
      <c r="IV206" s="73"/>
      <c r="IW206" s="73"/>
      <c r="IX206" s="356"/>
      <c r="IY206" s="77"/>
      <c r="IZ206" s="73"/>
      <c r="JA206" s="73"/>
      <c r="JB206" s="356"/>
      <c r="JC206" s="77"/>
      <c r="JD206" s="73"/>
      <c r="JE206" s="73"/>
      <c r="JF206" s="356"/>
      <c r="JG206" s="77"/>
      <c r="JH206" s="73"/>
      <c r="JI206" s="73"/>
      <c r="JJ206" s="356"/>
      <c r="JK206" s="77"/>
      <c r="JL206" s="73"/>
      <c r="JM206" s="73"/>
      <c r="JN206" s="356"/>
      <c r="JO206" s="77"/>
      <c r="JP206" s="73"/>
      <c r="JQ206" s="73"/>
      <c r="JR206" s="356"/>
      <c r="JS206" s="77"/>
    </row>
    <row r="207" spans="1:279" ht="15.75" x14ac:dyDescent="0.25">
      <c r="A207" s="115" t="s">
        <v>206</v>
      </c>
      <c r="B207" s="77">
        <f t="shared" si="448"/>
        <v>0</v>
      </c>
      <c r="C207" s="77">
        <f t="shared" si="449"/>
        <v>135.30000000000001</v>
      </c>
      <c r="D207" s="77">
        <f t="shared" si="450"/>
        <v>135.30000000000001</v>
      </c>
      <c r="E207" s="77">
        <f t="shared" si="451"/>
        <v>0</v>
      </c>
      <c r="F207" s="77">
        <f t="shared" si="452"/>
        <v>22.55</v>
      </c>
      <c r="G207" s="73">
        <f t="shared" si="447"/>
        <v>16.666666666666664</v>
      </c>
      <c r="H207" s="77"/>
      <c r="I207" s="77"/>
      <c r="J207" s="77"/>
      <c r="K207" s="77"/>
      <c r="L207" s="89"/>
      <c r="M207" s="89"/>
      <c r="N207" s="89"/>
      <c r="O207" s="89"/>
      <c r="P207" s="89"/>
      <c r="Q207" s="89"/>
      <c r="R207" s="89"/>
      <c r="S207" s="74"/>
      <c r="T207" s="86"/>
      <c r="U207" s="86"/>
      <c r="V207" s="86"/>
      <c r="W207" s="74"/>
      <c r="X207" s="86"/>
      <c r="Y207" s="86"/>
      <c r="Z207" s="86"/>
      <c r="AA207" s="74"/>
      <c r="AB207" s="86"/>
      <c r="AC207" s="86"/>
      <c r="AD207" s="86"/>
      <c r="AE207" s="74"/>
      <c r="AF207" s="86"/>
      <c r="AG207" s="86"/>
      <c r="AH207" s="86"/>
      <c r="AI207" s="74"/>
      <c r="AJ207" s="86"/>
      <c r="AK207" s="86"/>
      <c r="AL207" s="86"/>
      <c r="AM207" s="74"/>
      <c r="AN207" s="89"/>
      <c r="AO207" s="89"/>
      <c r="AP207" s="89"/>
      <c r="AQ207" s="89"/>
      <c r="AR207" s="86"/>
      <c r="AS207" s="86"/>
      <c r="AT207" s="86"/>
      <c r="AU207" s="74"/>
      <c r="AV207" s="86"/>
      <c r="AW207" s="86"/>
      <c r="AX207" s="86"/>
      <c r="AY207" s="74"/>
      <c r="AZ207" s="86"/>
      <c r="BA207" s="86"/>
      <c r="BB207" s="86"/>
      <c r="BC207" s="74"/>
      <c r="BD207" s="86"/>
      <c r="BE207" s="86"/>
      <c r="BF207" s="86"/>
      <c r="BG207" s="74"/>
      <c r="BH207" s="74"/>
      <c r="BI207" s="86"/>
      <c r="BJ207" s="86"/>
      <c r="BK207" s="74"/>
      <c r="BL207" s="74"/>
      <c r="BM207" s="86"/>
      <c r="BN207" s="86"/>
      <c r="BO207" s="74"/>
      <c r="BP207" s="74"/>
      <c r="BQ207" s="86"/>
      <c r="BR207" s="86"/>
      <c r="BS207" s="74"/>
      <c r="BT207" s="74"/>
      <c r="BU207" s="86"/>
      <c r="BV207" s="86"/>
      <c r="BW207" s="74"/>
      <c r="BX207" s="86"/>
      <c r="BY207" s="86"/>
      <c r="BZ207" s="86"/>
      <c r="CA207" s="74"/>
      <c r="CB207" s="74"/>
      <c r="CC207" s="86"/>
      <c r="CD207" s="86"/>
      <c r="CE207" s="74"/>
      <c r="CF207" s="86"/>
      <c r="CG207" s="86"/>
      <c r="CH207" s="77"/>
      <c r="CI207" s="74"/>
      <c r="CJ207" s="86"/>
      <c r="CK207" s="86"/>
      <c r="CL207" s="86"/>
      <c r="CM207" s="74"/>
      <c r="CN207" s="86"/>
      <c r="CO207" s="86"/>
      <c r="CP207" s="86"/>
      <c r="CQ207" s="74"/>
      <c r="CR207" s="74"/>
      <c r="CS207" s="86"/>
      <c r="CT207" s="86"/>
      <c r="CU207" s="74"/>
      <c r="CV207" s="74"/>
      <c r="CW207" s="86"/>
      <c r="CX207" s="86"/>
      <c r="CY207" s="74"/>
      <c r="CZ207" s="86"/>
      <c r="DA207" s="86"/>
      <c r="DB207" s="86"/>
      <c r="DC207" s="74"/>
      <c r="DD207" s="86"/>
      <c r="DE207" s="86"/>
      <c r="DF207" s="86"/>
      <c r="DG207" s="74"/>
      <c r="DH207" s="86"/>
      <c r="DI207" s="86"/>
      <c r="DJ207" s="86"/>
      <c r="DK207" s="74"/>
      <c r="DL207" s="86"/>
      <c r="DM207" s="86"/>
      <c r="DN207" s="86"/>
      <c r="DO207" s="74"/>
      <c r="DP207" s="86"/>
      <c r="DQ207" s="86"/>
      <c r="DR207" s="86"/>
      <c r="DS207" s="74"/>
      <c r="DT207" s="86"/>
      <c r="DU207" s="86"/>
      <c r="DV207" s="86"/>
      <c r="DW207" s="74"/>
      <c r="DX207" s="86"/>
      <c r="DY207" s="86"/>
      <c r="DZ207" s="86"/>
      <c r="EA207" s="74"/>
      <c r="EB207" s="86"/>
      <c r="EC207" s="86"/>
      <c r="ED207" s="86"/>
      <c r="EE207" s="74"/>
      <c r="EF207" s="86"/>
      <c r="EG207" s="86"/>
      <c r="EH207" s="86"/>
      <c r="EI207" s="74"/>
      <c r="EJ207" s="86"/>
      <c r="EK207" s="86"/>
      <c r="EL207" s="86"/>
      <c r="EM207" s="74"/>
      <c r="EN207" s="86"/>
      <c r="EO207" s="86"/>
      <c r="EP207" s="86"/>
      <c r="EQ207" s="74"/>
      <c r="ER207" s="86"/>
      <c r="ES207" s="86"/>
      <c r="ET207" s="86"/>
      <c r="EU207" s="74"/>
      <c r="EV207" s="86"/>
      <c r="EW207" s="86"/>
      <c r="EX207" s="86"/>
      <c r="EY207" s="74"/>
      <c r="EZ207" s="89"/>
      <c r="FA207" s="89"/>
      <c r="FB207" s="89"/>
      <c r="FC207" s="89"/>
      <c r="FD207" s="89"/>
      <c r="FE207" s="89"/>
      <c r="FF207" s="89"/>
      <c r="FG207" s="89"/>
      <c r="FH207" s="89"/>
      <c r="FI207" s="89"/>
      <c r="FJ207" s="89"/>
      <c r="FK207" s="89"/>
      <c r="FL207" s="89"/>
      <c r="FM207" s="89"/>
      <c r="FN207" s="89"/>
      <c r="FO207" s="89"/>
      <c r="FP207" s="89"/>
      <c r="FQ207" s="89"/>
      <c r="FR207" s="89"/>
      <c r="FS207" s="89"/>
      <c r="FT207" s="73"/>
      <c r="FU207" s="73"/>
      <c r="FV207" s="73"/>
      <c r="FW207" s="74"/>
      <c r="FX207" s="73"/>
      <c r="FY207" s="73"/>
      <c r="FZ207" s="73"/>
      <c r="GA207" s="74"/>
      <c r="GB207" s="89"/>
      <c r="GC207" s="89"/>
      <c r="GD207" s="89"/>
      <c r="GE207" s="89"/>
      <c r="GF207" s="89"/>
      <c r="GG207" s="89"/>
      <c r="GH207" s="89"/>
      <c r="GI207" s="89"/>
      <c r="GJ207" s="89"/>
      <c r="GK207" s="89"/>
      <c r="GL207" s="89"/>
      <c r="GM207" s="74"/>
      <c r="GN207" s="89"/>
      <c r="GO207" s="89"/>
      <c r="GP207" s="89"/>
      <c r="GQ207" s="89"/>
      <c r="GR207" s="89"/>
      <c r="GS207" s="89"/>
      <c r="GT207" s="89"/>
      <c r="GU207" s="74"/>
      <c r="GV207" s="89"/>
      <c r="GW207" s="89"/>
      <c r="GX207" s="89"/>
      <c r="GY207" s="89"/>
      <c r="GZ207" s="89"/>
      <c r="HA207" s="89"/>
      <c r="HB207" s="89"/>
      <c r="HC207" s="89"/>
      <c r="HD207" s="89"/>
      <c r="HE207" s="89"/>
      <c r="HF207" s="89"/>
      <c r="HG207" s="89"/>
      <c r="HH207" s="89"/>
      <c r="HI207" s="89"/>
      <c r="HJ207" s="89"/>
      <c r="HK207" s="89"/>
      <c r="HL207" s="86"/>
      <c r="HM207" s="86"/>
      <c r="HN207" s="86"/>
      <c r="HO207" s="74"/>
      <c r="HP207" s="86"/>
      <c r="HQ207" s="86"/>
      <c r="HR207" s="86"/>
      <c r="HS207" s="74"/>
      <c r="HT207" s="89"/>
      <c r="HU207" s="89"/>
      <c r="HV207" s="89"/>
      <c r="HW207" s="89"/>
      <c r="HX207" s="86"/>
      <c r="HY207" s="86">
        <v>135.30000000000001</v>
      </c>
      <c r="HZ207" s="77">
        <v>22.55</v>
      </c>
      <c r="IA207" s="77">
        <f t="shared" si="446"/>
        <v>16.666666666666664</v>
      </c>
      <c r="IB207" s="89"/>
      <c r="IC207" s="89"/>
      <c r="ID207" s="356"/>
      <c r="IE207" s="77"/>
      <c r="IF207" s="89"/>
      <c r="IG207" s="89"/>
      <c r="IH207" s="356"/>
      <c r="II207" s="77"/>
      <c r="IJ207" s="89"/>
      <c r="IK207" s="89"/>
      <c r="IL207" s="356"/>
      <c r="IM207" s="77"/>
      <c r="IN207" s="89"/>
      <c r="IO207" s="89"/>
      <c r="IP207" s="356"/>
      <c r="IQ207" s="77"/>
      <c r="IR207" s="89"/>
      <c r="IS207" s="89"/>
      <c r="IT207" s="356"/>
      <c r="IU207" s="77"/>
      <c r="IV207" s="89"/>
      <c r="IW207" s="89"/>
      <c r="IX207" s="356"/>
      <c r="IY207" s="77"/>
      <c r="IZ207" s="89"/>
      <c r="JA207" s="89"/>
      <c r="JB207" s="356"/>
      <c r="JC207" s="77"/>
      <c r="JD207" s="89"/>
      <c r="JE207" s="89"/>
      <c r="JF207" s="356"/>
      <c r="JG207" s="77"/>
      <c r="JH207" s="89"/>
      <c r="JI207" s="89"/>
      <c r="JJ207" s="356"/>
      <c r="JK207" s="77"/>
      <c r="JL207" s="89"/>
      <c r="JM207" s="89"/>
      <c r="JN207" s="356"/>
      <c r="JO207" s="77"/>
      <c r="JP207" s="89"/>
      <c r="JQ207" s="89"/>
      <c r="JR207" s="356"/>
      <c r="JS207" s="77"/>
    </row>
    <row r="208" spans="1:279" ht="15.75" x14ac:dyDescent="0.25">
      <c r="A208" s="115" t="s">
        <v>413</v>
      </c>
      <c r="B208" s="77">
        <f t="shared" si="448"/>
        <v>0</v>
      </c>
      <c r="C208" s="77">
        <f t="shared" si="449"/>
        <v>1682.8999999999999</v>
      </c>
      <c r="D208" s="77">
        <f t="shared" si="450"/>
        <v>1682.8999999999999</v>
      </c>
      <c r="E208" s="77">
        <f t="shared" si="451"/>
        <v>0</v>
      </c>
      <c r="F208" s="77">
        <f t="shared" si="452"/>
        <v>22.55</v>
      </c>
      <c r="G208" s="73">
        <f t="shared" si="447"/>
        <v>1.339948897736051</v>
      </c>
      <c r="H208" s="77"/>
      <c r="I208" s="77"/>
      <c r="J208" s="77"/>
      <c r="K208" s="77"/>
      <c r="L208" s="89"/>
      <c r="M208" s="89"/>
      <c r="N208" s="89"/>
      <c r="O208" s="89"/>
      <c r="P208" s="89"/>
      <c r="Q208" s="89"/>
      <c r="R208" s="89"/>
      <c r="S208" s="74"/>
      <c r="T208" s="86"/>
      <c r="U208" s="86"/>
      <c r="V208" s="86"/>
      <c r="W208" s="74"/>
      <c r="X208" s="86"/>
      <c r="Y208" s="86"/>
      <c r="Z208" s="86"/>
      <c r="AA208" s="74"/>
      <c r="AB208" s="86"/>
      <c r="AC208" s="86"/>
      <c r="AD208" s="86"/>
      <c r="AE208" s="74"/>
      <c r="AF208" s="86"/>
      <c r="AG208" s="86"/>
      <c r="AH208" s="86"/>
      <c r="AI208" s="74"/>
      <c r="AJ208" s="86"/>
      <c r="AK208" s="86"/>
      <c r="AL208" s="86"/>
      <c r="AM208" s="74"/>
      <c r="AN208" s="89"/>
      <c r="AO208" s="89"/>
      <c r="AP208" s="89"/>
      <c r="AQ208" s="89"/>
      <c r="AR208" s="86"/>
      <c r="AS208" s="86"/>
      <c r="AT208" s="86"/>
      <c r="AU208" s="74"/>
      <c r="AV208" s="86"/>
      <c r="AW208" s="86"/>
      <c r="AX208" s="86"/>
      <c r="AY208" s="74"/>
      <c r="AZ208" s="86"/>
      <c r="BA208" s="86"/>
      <c r="BB208" s="86"/>
      <c r="BC208" s="74"/>
      <c r="BD208" s="86"/>
      <c r="BE208" s="86"/>
      <c r="BF208" s="86"/>
      <c r="BG208" s="74"/>
      <c r="BH208" s="74"/>
      <c r="BI208" s="86"/>
      <c r="BJ208" s="86"/>
      <c r="BK208" s="74"/>
      <c r="BL208" s="74"/>
      <c r="BM208" s="86"/>
      <c r="BN208" s="86"/>
      <c r="BO208" s="74"/>
      <c r="BP208" s="74"/>
      <c r="BQ208" s="86"/>
      <c r="BR208" s="86"/>
      <c r="BS208" s="74"/>
      <c r="BT208" s="74"/>
      <c r="BU208" s="86"/>
      <c r="BV208" s="86"/>
      <c r="BW208" s="74"/>
      <c r="BX208" s="86"/>
      <c r="BY208" s="86"/>
      <c r="BZ208" s="86"/>
      <c r="CA208" s="74"/>
      <c r="CB208" s="74"/>
      <c r="CC208" s="86"/>
      <c r="CD208" s="86"/>
      <c r="CE208" s="74"/>
      <c r="CF208" s="86"/>
      <c r="CG208" s="86"/>
      <c r="CH208" s="77"/>
      <c r="CI208" s="74"/>
      <c r="CJ208" s="86"/>
      <c r="CK208" s="86"/>
      <c r="CL208" s="86"/>
      <c r="CM208" s="74"/>
      <c r="CN208" s="86"/>
      <c r="CO208" s="86"/>
      <c r="CP208" s="86"/>
      <c r="CQ208" s="74"/>
      <c r="CR208" s="74"/>
      <c r="CS208" s="86"/>
      <c r="CT208" s="86"/>
      <c r="CU208" s="74"/>
      <c r="CV208" s="74"/>
      <c r="CW208" s="86"/>
      <c r="CX208" s="86"/>
      <c r="CY208" s="74"/>
      <c r="CZ208" s="86"/>
      <c r="DA208" s="86"/>
      <c r="DB208" s="86"/>
      <c r="DC208" s="74"/>
      <c r="DD208" s="86"/>
      <c r="DE208" s="86"/>
      <c r="DF208" s="86"/>
      <c r="DG208" s="74"/>
      <c r="DH208" s="86"/>
      <c r="DI208" s="86"/>
      <c r="DJ208" s="86"/>
      <c r="DK208" s="74"/>
      <c r="DL208" s="86"/>
      <c r="DM208" s="86"/>
      <c r="DN208" s="86"/>
      <c r="DO208" s="74"/>
      <c r="DP208" s="86"/>
      <c r="DQ208" s="86"/>
      <c r="DR208" s="86"/>
      <c r="DS208" s="74"/>
      <c r="DT208" s="86"/>
      <c r="DU208" s="86"/>
      <c r="DV208" s="86"/>
      <c r="DW208" s="74"/>
      <c r="DX208" s="86"/>
      <c r="DY208" s="86"/>
      <c r="DZ208" s="86"/>
      <c r="EA208" s="74"/>
      <c r="EB208" s="86"/>
      <c r="EC208" s="86"/>
      <c r="ED208" s="86"/>
      <c r="EE208" s="74"/>
      <c r="EF208" s="86"/>
      <c r="EG208" s="86"/>
      <c r="EH208" s="86"/>
      <c r="EI208" s="74"/>
      <c r="EJ208" s="86"/>
      <c r="EK208" s="86"/>
      <c r="EL208" s="86"/>
      <c r="EM208" s="74"/>
      <c r="EN208" s="86"/>
      <c r="EO208" s="86"/>
      <c r="EP208" s="86"/>
      <c r="EQ208" s="74"/>
      <c r="ER208" s="86"/>
      <c r="ES208" s="86"/>
      <c r="ET208" s="86"/>
      <c r="EU208" s="74"/>
      <c r="EV208" s="86"/>
      <c r="EW208" s="86"/>
      <c r="EX208" s="86"/>
      <c r="EY208" s="74"/>
      <c r="EZ208" s="89"/>
      <c r="FA208" s="89"/>
      <c r="FB208" s="89"/>
      <c r="FC208" s="89"/>
      <c r="FD208" s="89"/>
      <c r="FE208" s="89"/>
      <c r="FF208" s="89"/>
      <c r="FG208" s="89"/>
      <c r="FH208" s="89"/>
      <c r="FI208" s="89"/>
      <c r="FJ208" s="89"/>
      <c r="FK208" s="89"/>
      <c r="FL208" s="89"/>
      <c r="FM208" s="89"/>
      <c r="FN208" s="89"/>
      <c r="FO208" s="89"/>
      <c r="FP208" s="89"/>
      <c r="FQ208" s="89"/>
      <c r="FR208" s="89"/>
      <c r="FS208" s="89"/>
      <c r="FT208" s="73"/>
      <c r="FU208" s="73"/>
      <c r="FV208" s="73">
        <v>0</v>
      </c>
      <c r="FW208" s="74"/>
      <c r="FX208" s="73"/>
      <c r="FY208" s="73">
        <v>1547.6</v>
      </c>
      <c r="FZ208" s="73">
        <v>0</v>
      </c>
      <c r="GA208" s="74">
        <f t="shared" ref="GA208" si="463">FZ208/FY208*100</f>
        <v>0</v>
      </c>
      <c r="GB208" s="89"/>
      <c r="GC208" s="89"/>
      <c r="GD208" s="89"/>
      <c r="GE208" s="89"/>
      <c r="GF208" s="89"/>
      <c r="GG208" s="89"/>
      <c r="GH208" s="89"/>
      <c r="GI208" s="89"/>
      <c r="GJ208" s="89"/>
      <c r="GK208" s="89"/>
      <c r="GL208" s="89"/>
      <c r="GM208" s="74"/>
      <c r="GN208" s="89"/>
      <c r="GO208" s="89"/>
      <c r="GP208" s="89"/>
      <c r="GQ208" s="89"/>
      <c r="GR208" s="89"/>
      <c r="GS208" s="89"/>
      <c r="GT208" s="89"/>
      <c r="GU208" s="74"/>
      <c r="GV208" s="89"/>
      <c r="GW208" s="89"/>
      <c r="GX208" s="89"/>
      <c r="GY208" s="89"/>
      <c r="GZ208" s="89"/>
      <c r="HA208" s="89"/>
      <c r="HB208" s="89"/>
      <c r="HC208" s="89"/>
      <c r="HD208" s="89"/>
      <c r="HE208" s="89"/>
      <c r="HF208" s="89"/>
      <c r="HG208" s="89"/>
      <c r="HH208" s="89"/>
      <c r="HI208" s="89"/>
      <c r="HJ208" s="89"/>
      <c r="HK208" s="89"/>
      <c r="HL208" s="86"/>
      <c r="HM208" s="86"/>
      <c r="HN208" s="86"/>
      <c r="HO208" s="74"/>
      <c r="HP208" s="86"/>
      <c r="HQ208" s="86"/>
      <c r="HR208" s="86"/>
      <c r="HS208" s="74"/>
      <c r="HT208" s="89"/>
      <c r="HU208" s="89"/>
      <c r="HV208" s="89"/>
      <c r="HW208" s="89"/>
      <c r="HX208" s="86"/>
      <c r="HY208" s="86">
        <v>135.30000000000001</v>
      </c>
      <c r="HZ208" s="77">
        <v>22.55</v>
      </c>
      <c r="IA208" s="77">
        <f t="shared" si="446"/>
        <v>16.666666666666664</v>
      </c>
      <c r="IB208" s="89"/>
      <c r="IC208" s="89"/>
      <c r="ID208" s="356"/>
      <c r="IE208" s="77"/>
      <c r="IF208" s="89"/>
      <c r="IG208" s="89"/>
      <c r="IH208" s="356"/>
      <c r="II208" s="77"/>
      <c r="IJ208" s="89"/>
      <c r="IK208" s="89"/>
      <c r="IL208" s="356"/>
      <c r="IM208" s="77"/>
      <c r="IN208" s="89"/>
      <c r="IO208" s="89"/>
      <c r="IP208" s="356"/>
      <c r="IQ208" s="77"/>
      <c r="IR208" s="89"/>
      <c r="IS208" s="89"/>
      <c r="IT208" s="356"/>
      <c r="IU208" s="77"/>
      <c r="IV208" s="89"/>
      <c r="IW208" s="89"/>
      <c r="IX208" s="356"/>
      <c r="IY208" s="77"/>
      <c r="IZ208" s="89"/>
      <c r="JA208" s="89"/>
      <c r="JB208" s="356"/>
      <c r="JC208" s="77"/>
      <c r="JD208" s="89"/>
      <c r="JE208" s="89"/>
      <c r="JF208" s="356"/>
      <c r="JG208" s="77"/>
      <c r="JH208" s="89"/>
      <c r="JI208" s="89"/>
      <c r="JJ208" s="356"/>
      <c r="JK208" s="77"/>
      <c r="JL208" s="89"/>
      <c r="JM208" s="89"/>
      <c r="JN208" s="356"/>
      <c r="JO208" s="77"/>
      <c r="JP208" s="89"/>
      <c r="JQ208" s="89"/>
      <c r="JR208" s="356"/>
      <c r="JS208" s="77"/>
    </row>
    <row r="209" spans="1:279" ht="15.75" x14ac:dyDescent="0.25">
      <c r="A209" s="115" t="s">
        <v>219</v>
      </c>
      <c r="B209" s="77">
        <f t="shared" si="448"/>
        <v>0</v>
      </c>
      <c r="C209" s="77">
        <f t="shared" si="449"/>
        <v>135.30000000000001</v>
      </c>
      <c r="D209" s="77">
        <f t="shared" si="450"/>
        <v>135.30000000000001</v>
      </c>
      <c r="E209" s="77">
        <f t="shared" si="451"/>
        <v>0</v>
      </c>
      <c r="F209" s="77">
        <f t="shared" si="452"/>
        <v>22.55</v>
      </c>
      <c r="G209" s="73">
        <f t="shared" si="447"/>
        <v>16.666666666666664</v>
      </c>
      <c r="H209" s="77"/>
      <c r="I209" s="77"/>
      <c r="J209" s="77"/>
      <c r="K209" s="77"/>
      <c r="L209" s="89"/>
      <c r="M209" s="89"/>
      <c r="N209" s="89"/>
      <c r="O209" s="89"/>
      <c r="P209" s="89"/>
      <c r="Q209" s="89"/>
      <c r="R209" s="89"/>
      <c r="S209" s="74"/>
      <c r="T209" s="86"/>
      <c r="U209" s="86"/>
      <c r="V209" s="86"/>
      <c r="W209" s="74"/>
      <c r="X209" s="86"/>
      <c r="Y209" s="86"/>
      <c r="Z209" s="86"/>
      <c r="AA209" s="74"/>
      <c r="AB209" s="86"/>
      <c r="AC209" s="86"/>
      <c r="AD209" s="86"/>
      <c r="AE209" s="74"/>
      <c r="AF209" s="86"/>
      <c r="AG209" s="86"/>
      <c r="AH209" s="86"/>
      <c r="AI209" s="74"/>
      <c r="AJ209" s="86"/>
      <c r="AK209" s="86"/>
      <c r="AL209" s="86"/>
      <c r="AM209" s="74"/>
      <c r="AN209" s="89"/>
      <c r="AO209" s="89"/>
      <c r="AP209" s="89"/>
      <c r="AQ209" s="89"/>
      <c r="AR209" s="86"/>
      <c r="AS209" s="86"/>
      <c r="AT209" s="86"/>
      <c r="AU209" s="74"/>
      <c r="AV209" s="86"/>
      <c r="AW209" s="86"/>
      <c r="AX209" s="86"/>
      <c r="AY209" s="74"/>
      <c r="AZ209" s="86"/>
      <c r="BA209" s="86"/>
      <c r="BB209" s="86"/>
      <c r="BC209" s="74"/>
      <c r="BD209" s="86"/>
      <c r="BE209" s="86"/>
      <c r="BF209" s="86"/>
      <c r="BG209" s="74"/>
      <c r="BH209" s="74"/>
      <c r="BI209" s="86"/>
      <c r="BJ209" s="86"/>
      <c r="BK209" s="74"/>
      <c r="BL209" s="74"/>
      <c r="BM209" s="86"/>
      <c r="BN209" s="86"/>
      <c r="BO209" s="74"/>
      <c r="BP209" s="74"/>
      <c r="BQ209" s="86"/>
      <c r="BR209" s="86"/>
      <c r="BS209" s="74"/>
      <c r="BT209" s="74"/>
      <c r="BU209" s="86"/>
      <c r="BV209" s="86"/>
      <c r="BW209" s="74"/>
      <c r="BX209" s="86"/>
      <c r="BY209" s="86"/>
      <c r="BZ209" s="86"/>
      <c r="CA209" s="74"/>
      <c r="CB209" s="74"/>
      <c r="CC209" s="86"/>
      <c r="CD209" s="86"/>
      <c r="CE209" s="74"/>
      <c r="CF209" s="86"/>
      <c r="CG209" s="86"/>
      <c r="CH209" s="77"/>
      <c r="CI209" s="74"/>
      <c r="CJ209" s="86"/>
      <c r="CK209" s="86"/>
      <c r="CL209" s="86"/>
      <c r="CM209" s="74"/>
      <c r="CN209" s="86"/>
      <c r="CO209" s="86"/>
      <c r="CP209" s="86"/>
      <c r="CQ209" s="74"/>
      <c r="CR209" s="74"/>
      <c r="CS209" s="86"/>
      <c r="CT209" s="86"/>
      <c r="CU209" s="74"/>
      <c r="CV209" s="74"/>
      <c r="CW209" s="86"/>
      <c r="CX209" s="86"/>
      <c r="CY209" s="74"/>
      <c r="CZ209" s="86"/>
      <c r="DA209" s="86"/>
      <c r="DB209" s="86"/>
      <c r="DC209" s="74"/>
      <c r="DD209" s="86"/>
      <c r="DE209" s="86"/>
      <c r="DF209" s="86"/>
      <c r="DG209" s="74"/>
      <c r="DH209" s="86"/>
      <c r="DI209" s="86"/>
      <c r="DJ209" s="86"/>
      <c r="DK209" s="74"/>
      <c r="DL209" s="86"/>
      <c r="DM209" s="86"/>
      <c r="DN209" s="86"/>
      <c r="DO209" s="74"/>
      <c r="DP209" s="86"/>
      <c r="DQ209" s="86"/>
      <c r="DR209" s="86"/>
      <c r="DS209" s="74"/>
      <c r="DT209" s="86"/>
      <c r="DU209" s="86"/>
      <c r="DV209" s="86"/>
      <c r="DW209" s="74"/>
      <c r="DX209" s="86"/>
      <c r="DY209" s="86"/>
      <c r="DZ209" s="86"/>
      <c r="EA209" s="74"/>
      <c r="EB209" s="86"/>
      <c r="EC209" s="86"/>
      <c r="ED209" s="86"/>
      <c r="EE209" s="74"/>
      <c r="EF209" s="86"/>
      <c r="EG209" s="86"/>
      <c r="EH209" s="86"/>
      <c r="EI209" s="74"/>
      <c r="EJ209" s="86"/>
      <c r="EK209" s="86"/>
      <c r="EL209" s="86"/>
      <c r="EM209" s="74"/>
      <c r="EN209" s="86"/>
      <c r="EO209" s="86"/>
      <c r="EP209" s="86"/>
      <c r="EQ209" s="74"/>
      <c r="ER209" s="86"/>
      <c r="ES209" s="86"/>
      <c r="ET209" s="86"/>
      <c r="EU209" s="74"/>
      <c r="EV209" s="86"/>
      <c r="EW209" s="86"/>
      <c r="EX209" s="86"/>
      <c r="EY209" s="74"/>
      <c r="EZ209" s="89"/>
      <c r="FA209" s="89"/>
      <c r="FB209" s="89"/>
      <c r="FC209" s="89"/>
      <c r="FD209" s="89"/>
      <c r="FE209" s="89"/>
      <c r="FF209" s="89"/>
      <c r="FG209" s="89"/>
      <c r="FH209" s="89"/>
      <c r="FI209" s="89"/>
      <c r="FJ209" s="89"/>
      <c r="FK209" s="89"/>
      <c r="FL209" s="89"/>
      <c r="FM209" s="89"/>
      <c r="FN209" s="89"/>
      <c r="FO209" s="89"/>
      <c r="FP209" s="89"/>
      <c r="FQ209" s="89"/>
      <c r="FR209" s="89"/>
      <c r="FS209" s="89"/>
      <c r="FT209" s="73"/>
      <c r="FU209" s="73"/>
      <c r="FV209" s="73"/>
      <c r="FW209" s="74"/>
      <c r="FX209" s="73"/>
      <c r="FY209" s="73"/>
      <c r="FZ209" s="73"/>
      <c r="GA209" s="74"/>
      <c r="GB209" s="89"/>
      <c r="GC209" s="89"/>
      <c r="GD209" s="89"/>
      <c r="GE209" s="89"/>
      <c r="GF209" s="89"/>
      <c r="GG209" s="89"/>
      <c r="GH209" s="89"/>
      <c r="GI209" s="89"/>
      <c r="GJ209" s="89"/>
      <c r="GK209" s="89"/>
      <c r="GL209" s="89"/>
      <c r="GM209" s="74"/>
      <c r="GN209" s="89"/>
      <c r="GO209" s="89"/>
      <c r="GP209" s="89"/>
      <c r="GQ209" s="89"/>
      <c r="GR209" s="89"/>
      <c r="GS209" s="89"/>
      <c r="GT209" s="89"/>
      <c r="GU209" s="74"/>
      <c r="GV209" s="89"/>
      <c r="GW209" s="89"/>
      <c r="GX209" s="89"/>
      <c r="GY209" s="89"/>
      <c r="GZ209" s="89"/>
      <c r="HA209" s="89"/>
      <c r="HB209" s="89"/>
      <c r="HC209" s="89"/>
      <c r="HD209" s="89"/>
      <c r="HE209" s="89"/>
      <c r="HF209" s="89"/>
      <c r="HG209" s="89"/>
      <c r="HH209" s="89"/>
      <c r="HI209" s="89"/>
      <c r="HJ209" s="89"/>
      <c r="HK209" s="89"/>
      <c r="HL209" s="86"/>
      <c r="HM209" s="86"/>
      <c r="HN209" s="86"/>
      <c r="HO209" s="74"/>
      <c r="HP209" s="86"/>
      <c r="HQ209" s="86"/>
      <c r="HR209" s="86"/>
      <c r="HS209" s="74"/>
      <c r="HT209" s="89"/>
      <c r="HU209" s="89"/>
      <c r="HV209" s="89"/>
      <c r="HW209" s="89"/>
      <c r="HX209" s="86"/>
      <c r="HY209" s="86">
        <v>135.30000000000001</v>
      </c>
      <c r="HZ209" s="77">
        <v>22.55</v>
      </c>
      <c r="IA209" s="77">
        <f t="shared" si="446"/>
        <v>16.666666666666664</v>
      </c>
      <c r="IB209" s="89"/>
      <c r="IC209" s="89"/>
      <c r="ID209" s="356"/>
      <c r="IE209" s="77"/>
      <c r="IF209" s="89"/>
      <c r="IG209" s="89"/>
      <c r="IH209" s="356"/>
      <c r="II209" s="77"/>
      <c r="IJ209" s="89"/>
      <c r="IK209" s="89"/>
      <c r="IL209" s="356"/>
      <c r="IM209" s="77"/>
      <c r="IN209" s="89"/>
      <c r="IO209" s="89"/>
      <c r="IP209" s="356"/>
      <c r="IQ209" s="77"/>
      <c r="IR209" s="89"/>
      <c r="IS209" s="89"/>
      <c r="IT209" s="356"/>
      <c r="IU209" s="77"/>
      <c r="IV209" s="89"/>
      <c r="IW209" s="89"/>
      <c r="IX209" s="356"/>
      <c r="IY209" s="77"/>
      <c r="IZ209" s="89"/>
      <c r="JA209" s="89"/>
      <c r="JB209" s="356"/>
      <c r="JC209" s="77"/>
      <c r="JD209" s="89"/>
      <c r="JE209" s="89"/>
      <c r="JF209" s="356"/>
      <c r="JG209" s="77"/>
      <c r="JH209" s="89"/>
      <c r="JI209" s="89"/>
      <c r="JJ209" s="356"/>
      <c r="JK209" s="77"/>
      <c r="JL209" s="89"/>
      <c r="JM209" s="89"/>
      <c r="JN209" s="356"/>
      <c r="JO209" s="77"/>
      <c r="JP209" s="89"/>
      <c r="JQ209" s="89"/>
      <c r="JR209" s="356"/>
      <c r="JS209" s="77"/>
    </row>
    <row r="210" spans="1:279" ht="15.75" x14ac:dyDescent="0.25">
      <c r="A210" s="115" t="s">
        <v>366</v>
      </c>
      <c r="B210" s="77">
        <f t="shared" si="448"/>
        <v>0</v>
      </c>
      <c r="C210" s="77">
        <f t="shared" si="449"/>
        <v>171.2</v>
      </c>
      <c r="D210" s="77">
        <f t="shared" si="450"/>
        <v>171.2</v>
      </c>
      <c r="E210" s="77">
        <f t="shared" si="451"/>
        <v>0</v>
      </c>
      <c r="F210" s="77">
        <f t="shared" si="452"/>
        <v>28.53332</v>
      </c>
      <c r="G210" s="73">
        <f t="shared" si="447"/>
        <v>16.666658878504673</v>
      </c>
      <c r="H210" s="77"/>
      <c r="I210" s="77"/>
      <c r="J210" s="77"/>
      <c r="K210" s="77"/>
      <c r="L210" s="89"/>
      <c r="M210" s="89"/>
      <c r="N210" s="89"/>
      <c r="O210" s="89"/>
      <c r="P210" s="89"/>
      <c r="Q210" s="89"/>
      <c r="R210" s="89"/>
      <c r="S210" s="74"/>
      <c r="T210" s="86"/>
      <c r="U210" s="86"/>
      <c r="V210" s="86"/>
      <c r="W210" s="74"/>
      <c r="X210" s="86"/>
      <c r="Y210" s="86"/>
      <c r="Z210" s="86"/>
      <c r="AA210" s="74"/>
      <c r="AB210" s="86"/>
      <c r="AC210" s="86"/>
      <c r="AD210" s="86"/>
      <c r="AE210" s="74"/>
      <c r="AF210" s="86"/>
      <c r="AG210" s="86"/>
      <c r="AH210" s="86"/>
      <c r="AI210" s="74"/>
      <c r="AJ210" s="86"/>
      <c r="AK210" s="86"/>
      <c r="AL210" s="86"/>
      <c r="AM210" s="74"/>
      <c r="AN210" s="89"/>
      <c r="AO210" s="89"/>
      <c r="AP210" s="89"/>
      <c r="AQ210" s="89"/>
      <c r="AR210" s="86"/>
      <c r="AS210" s="86"/>
      <c r="AT210" s="86"/>
      <c r="AU210" s="74"/>
      <c r="AV210" s="86"/>
      <c r="AW210" s="86"/>
      <c r="AX210" s="86"/>
      <c r="AY210" s="74"/>
      <c r="AZ210" s="86"/>
      <c r="BA210" s="86"/>
      <c r="BB210" s="86"/>
      <c r="BC210" s="74"/>
      <c r="BD210" s="86"/>
      <c r="BE210" s="86"/>
      <c r="BF210" s="86"/>
      <c r="BG210" s="74"/>
      <c r="BH210" s="74"/>
      <c r="BI210" s="86"/>
      <c r="BJ210" s="86"/>
      <c r="BK210" s="74"/>
      <c r="BL210" s="74"/>
      <c r="BM210" s="86"/>
      <c r="BN210" s="86"/>
      <c r="BO210" s="74"/>
      <c r="BP210" s="74"/>
      <c r="BQ210" s="86"/>
      <c r="BR210" s="86"/>
      <c r="BS210" s="74"/>
      <c r="BT210" s="74"/>
      <c r="BU210" s="86"/>
      <c r="BV210" s="86"/>
      <c r="BW210" s="74"/>
      <c r="BX210" s="86"/>
      <c r="BY210" s="86"/>
      <c r="BZ210" s="86"/>
      <c r="CA210" s="74"/>
      <c r="CB210" s="74"/>
      <c r="CC210" s="86"/>
      <c r="CD210" s="86"/>
      <c r="CE210" s="74"/>
      <c r="CF210" s="86"/>
      <c r="CG210" s="86"/>
      <c r="CH210" s="77"/>
      <c r="CI210" s="74"/>
      <c r="CJ210" s="86"/>
      <c r="CK210" s="86"/>
      <c r="CL210" s="86"/>
      <c r="CM210" s="74"/>
      <c r="CN210" s="86"/>
      <c r="CO210" s="86"/>
      <c r="CP210" s="86"/>
      <c r="CQ210" s="74"/>
      <c r="CR210" s="74"/>
      <c r="CS210" s="86"/>
      <c r="CT210" s="86"/>
      <c r="CU210" s="74"/>
      <c r="CV210" s="74"/>
      <c r="CW210" s="86"/>
      <c r="CX210" s="86"/>
      <c r="CY210" s="74"/>
      <c r="CZ210" s="86"/>
      <c r="DA210" s="86"/>
      <c r="DB210" s="86"/>
      <c r="DC210" s="74"/>
      <c r="DD210" s="86"/>
      <c r="DE210" s="86"/>
      <c r="DF210" s="86"/>
      <c r="DG210" s="74"/>
      <c r="DH210" s="86"/>
      <c r="DI210" s="86"/>
      <c r="DJ210" s="86"/>
      <c r="DK210" s="74"/>
      <c r="DL210" s="86"/>
      <c r="DM210" s="86"/>
      <c r="DN210" s="86"/>
      <c r="DO210" s="74"/>
      <c r="DP210" s="86"/>
      <c r="DQ210" s="86"/>
      <c r="DR210" s="86"/>
      <c r="DS210" s="74"/>
      <c r="DT210" s="86"/>
      <c r="DU210" s="86"/>
      <c r="DV210" s="86"/>
      <c r="DW210" s="74"/>
      <c r="DX210" s="86"/>
      <c r="DY210" s="86"/>
      <c r="DZ210" s="86"/>
      <c r="EA210" s="74"/>
      <c r="EB210" s="86"/>
      <c r="EC210" s="86"/>
      <c r="ED210" s="86"/>
      <c r="EE210" s="74"/>
      <c r="EF210" s="86"/>
      <c r="EG210" s="86"/>
      <c r="EH210" s="86"/>
      <c r="EI210" s="74"/>
      <c r="EJ210" s="86"/>
      <c r="EK210" s="86"/>
      <c r="EL210" s="86"/>
      <c r="EM210" s="74"/>
      <c r="EN210" s="86"/>
      <c r="EO210" s="86"/>
      <c r="EP210" s="86"/>
      <c r="EQ210" s="74"/>
      <c r="ER210" s="86"/>
      <c r="ES210" s="86"/>
      <c r="ET210" s="86"/>
      <c r="EU210" s="74"/>
      <c r="EV210" s="86"/>
      <c r="EW210" s="86"/>
      <c r="EX210" s="86"/>
      <c r="EY210" s="74"/>
      <c r="EZ210" s="89"/>
      <c r="FA210" s="89"/>
      <c r="FB210" s="89"/>
      <c r="FC210" s="89"/>
      <c r="FD210" s="89"/>
      <c r="FE210" s="89"/>
      <c r="FF210" s="89"/>
      <c r="FG210" s="89"/>
      <c r="FH210" s="89"/>
      <c r="FI210" s="89"/>
      <c r="FJ210" s="89"/>
      <c r="FK210" s="89"/>
      <c r="FL210" s="89"/>
      <c r="FM210" s="89"/>
      <c r="FN210" s="89"/>
      <c r="FO210" s="89"/>
      <c r="FP210" s="89"/>
      <c r="FQ210" s="89"/>
      <c r="FR210" s="89"/>
      <c r="FS210" s="89"/>
      <c r="FT210" s="73"/>
      <c r="FU210" s="73"/>
      <c r="FV210" s="73"/>
      <c r="FW210" s="74"/>
      <c r="FX210" s="73"/>
      <c r="FY210" s="73"/>
      <c r="FZ210" s="73"/>
      <c r="GA210" s="74"/>
      <c r="GB210" s="89"/>
      <c r="GC210" s="89"/>
      <c r="GD210" s="89"/>
      <c r="GE210" s="89"/>
      <c r="GF210" s="89"/>
      <c r="GG210" s="89"/>
      <c r="GH210" s="89"/>
      <c r="GI210" s="89"/>
      <c r="GJ210" s="89"/>
      <c r="GK210" s="89"/>
      <c r="GL210" s="89"/>
      <c r="GM210" s="74"/>
      <c r="GN210" s="89"/>
      <c r="GO210" s="89"/>
      <c r="GP210" s="89"/>
      <c r="GQ210" s="89"/>
      <c r="GR210" s="89"/>
      <c r="GS210" s="89"/>
      <c r="GT210" s="89"/>
      <c r="GU210" s="74"/>
      <c r="GV210" s="89"/>
      <c r="GW210" s="89"/>
      <c r="GX210" s="89"/>
      <c r="GY210" s="89"/>
      <c r="GZ210" s="89"/>
      <c r="HA210" s="89"/>
      <c r="HB210" s="89"/>
      <c r="HC210" s="89"/>
      <c r="HD210" s="89"/>
      <c r="HE210" s="89"/>
      <c r="HF210" s="89"/>
      <c r="HG210" s="89"/>
      <c r="HH210" s="89"/>
      <c r="HI210" s="89"/>
      <c r="HJ210" s="89"/>
      <c r="HK210" s="89"/>
      <c r="HL210" s="86"/>
      <c r="HM210" s="86"/>
      <c r="HN210" s="86"/>
      <c r="HO210" s="74"/>
      <c r="HP210" s="86"/>
      <c r="HQ210" s="86"/>
      <c r="HR210" s="86"/>
      <c r="HS210" s="74"/>
      <c r="HT210" s="89"/>
      <c r="HU210" s="89"/>
      <c r="HV210" s="89"/>
      <c r="HW210" s="89"/>
      <c r="HX210" s="86"/>
      <c r="HY210" s="73">
        <v>171.2</v>
      </c>
      <c r="HZ210" s="73">
        <v>28.53332</v>
      </c>
      <c r="IA210" s="77">
        <f t="shared" si="446"/>
        <v>16.666658878504673</v>
      </c>
      <c r="IB210" s="89"/>
      <c r="IC210" s="73"/>
      <c r="ID210" s="73"/>
      <c r="IE210" s="77"/>
      <c r="IF210" s="89"/>
      <c r="IG210" s="73"/>
      <c r="IH210" s="73"/>
      <c r="II210" s="77"/>
      <c r="IJ210" s="89"/>
      <c r="IK210" s="73"/>
      <c r="IL210" s="73"/>
      <c r="IM210" s="77"/>
      <c r="IN210" s="89"/>
      <c r="IO210" s="73"/>
      <c r="IP210" s="73"/>
      <c r="IQ210" s="77"/>
      <c r="IR210" s="89"/>
      <c r="IS210" s="73"/>
      <c r="IT210" s="73"/>
      <c r="IU210" s="77"/>
      <c r="IV210" s="89"/>
      <c r="IW210" s="73"/>
      <c r="IX210" s="73"/>
      <c r="IY210" s="77"/>
      <c r="IZ210" s="89"/>
      <c r="JA210" s="73"/>
      <c r="JB210" s="73"/>
      <c r="JC210" s="77"/>
      <c r="JD210" s="89"/>
      <c r="JE210" s="73"/>
      <c r="JF210" s="73"/>
      <c r="JG210" s="77"/>
      <c r="JH210" s="89"/>
      <c r="JI210" s="73"/>
      <c r="JJ210" s="73"/>
      <c r="JK210" s="77"/>
      <c r="JL210" s="89"/>
      <c r="JM210" s="73"/>
      <c r="JN210" s="73"/>
      <c r="JO210" s="77"/>
      <c r="JP210" s="89"/>
      <c r="JQ210" s="73"/>
      <c r="JR210" s="73"/>
      <c r="JS210" s="77"/>
    </row>
    <row r="211" spans="1:279" ht="15.75" x14ac:dyDescent="0.25">
      <c r="A211" s="115" t="s">
        <v>205</v>
      </c>
      <c r="B211" s="77">
        <f t="shared" si="448"/>
        <v>5000</v>
      </c>
      <c r="C211" s="77">
        <f t="shared" si="449"/>
        <v>5124</v>
      </c>
      <c r="D211" s="77">
        <f t="shared" si="450"/>
        <v>5124</v>
      </c>
      <c r="E211" s="77">
        <f t="shared" si="451"/>
        <v>0</v>
      </c>
      <c r="F211" s="77">
        <f t="shared" si="452"/>
        <v>20.66666</v>
      </c>
      <c r="G211" s="73">
        <f t="shared" si="447"/>
        <v>0.4033306010928962</v>
      </c>
      <c r="H211" s="77"/>
      <c r="I211" s="77"/>
      <c r="J211" s="77"/>
      <c r="K211" s="77"/>
      <c r="L211" s="89"/>
      <c r="M211" s="89"/>
      <c r="N211" s="89"/>
      <c r="O211" s="89"/>
      <c r="P211" s="89"/>
      <c r="Q211" s="89"/>
      <c r="R211" s="89"/>
      <c r="S211" s="74"/>
      <c r="T211" s="86"/>
      <c r="U211" s="86"/>
      <c r="V211" s="86"/>
      <c r="W211" s="74"/>
      <c r="X211" s="86"/>
      <c r="Y211" s="86"/>
      <c r="Z211" s="86"/>
      <c r="AA211" s="74"/>
      <c r="AB211" s="86"/>
      <c r="AC211" s="86"/>
      <c r="AD211" s="86"/>
      <c r="AE211" s="74"/>
      <c r="AF211" s="86"/>
      <c r="AG211" s="86"/>
      <c r="AH211" s="86"/>
      <c r="AI211" s="74"/>
      <c r="AJ211" s="86"/>
      <c r="AK211" s="86"/>
      <c r="AL211" s="86"/>
      <c r="AM211" s="74"/>
      <c r="AN211" s="89"/>
      <c r="AO211" s="89"/>
      <c r="AP211" s="89"/>
      <c r="AQ211" s="89"/>
      <c r="AR211" s="86"/>
      <c r="AS211" s="86"/>
      <c r="AT211" s="86"/>
      <c r="AU211" s="74"/>
      <c r="AV211" s="86"/>
      <c r="AW211" s="86"/>
      <c r="AX211" s="86"/>
      <c r="AY211" s="74"/>
      <c r="AZ211" s="86"/>
      <c r="BA211" s="86"/>
      <c r="BB211" s="86"/>
      <c r="BC211" s="74"/>
      <c r="BD211" s="86"/>
      <c r="BE211" s="86"/>
      <c r="BF211" s="86"/>
      <c r="BG211" s="74"/>
      <c r="BH211" s="74"/>
      <c r="BI211" s="86"/>
      <c r="BJ211" s="86"/>
      <c r="BK211" s="74"/>
      <c r="BL211" s="74"/>
      <c r="BM211" s="86"/>
      <c r="BN211" s="86"/>
      <c r="BO211" s="74"/>
      <c r="BP211" s="74"/>
      <c r="BQ211" s="86"/>
      <c r="BR211" s="86"/>
      <c r="BS211" s="74"/>
      <c r="BT211" s="74"/>
      <c r="BU211" s="86"/>
      <c r="BV211" s="86"/>
      <c r="BW211" s="74"/>
      <c r="BX211" s="86"/>
      <c r="BY211" s="86"/>
      <c r="BZ211" s="86"/>
      <c r="CA211" s="74"/>
      <c r="CB211" s="74"/>
      <c r="CC211" s="86"/>
      <c r="CD211" s="86"/>
      <c r="CE211" s="74"/>
      <c r="CF211" s="86"/>
      <c r="CG211" s="86"/>
      <c r="CH211" s="77"/>
      <c r="CI211" s="74"/>
      <c r="CJ211" s="86"/>
      <c r="CK211" s="86"/>
      <c r="CL211" s="86"/>
      <c r="CM211" s="74"/>
      <c r="CN211" s="86"/>
      <c r="CO211" s="86"/>
      <c r="CP211" s="86"/>
      <c r="CQ211" s="74"/>
      <c r="CR211" s="74"/>
      <c r="CS211" s="86"/>
      <c r="CT211" s="86"/>
      <c r="CU211" s="74"/>
      <c r="CV211" s="74"/>
      <c r="CW211" s="86"/>
      <c r="CX211" s="86"/>
      <c r="CY211" s="74"/>
      <c r="CZ211" s="86"/>
      <c r="DA211" s="86"/>
      <c r="DB211" s="86"/>
      <c r="DC211" s="74"/>
      <c r="DD211" s="86"/>
      <c r="DE211" s="86"/>
      <c r="DF211" s="86"/>
      <c r="DG211" s="74"/>
      <c r="DH211" s="341">
        <v>5000</v>
      </c>
      <c r="DI211" s="341">
        <v>5000</v>
      </c>
      <c r="DJ211" s="341">
        <v>0</v>
      </c>
      <c r="DK211" s="74">
        <f t="shared" si="455"/>
        <v>0</v>
      </c>
      <c r="DL211" s="86"/>
      <c r="DM211" s="341"/>
      <c r="DN211" s="86"/>
      <c r="DO211" s="74"/>
      <c r="DP211" s="86"/>
      <c r="DQ211" s="341"/>
      <c r="DR211" s="86"/>
      <c r="DS211" s="74"/>
      <c r="DT211" s="86"/>
      <c r="DU211" s="341"/>
      <c r="DV211" s="86"/>
      <c r="DW211" s="74"/>
      <c r="DX211" s="86"/>
      <c r="DY211" s="86"/>
      <c r="DZ211" s="86"/>
      <c r="EA211" s="74"/>
      <c r="EB211" s="86"/>
      <c r="EC211" s="86"/>
      <c r="ED211" s="86"/>
      <c r="EE211" s="74"/>
      <c r="EF211" s="86"/>
      <c r="EG211" s="341"/>
      <c r="EH211" s="86"/>
      <c r="EI211" s="74"/>
      <c r="EJ211" s="86"/>
      <c r="EK211" s="341"/>
      <c r="EL211" s="86"/>
      <c r="EM211" s="74"/>
      <c r="EN211" s="86"/>
      <c r="EO211" s="341"/>
      <c r="EP211" s="86"/>
      <c r="EQ211" s="74"/>
      <c r="ER211" s="341"/>
      <c r="ES211" s="341"/>
      <c r="ET211" s="86"/>
      <c r="EU211" s="74"/>
      <c r="EV211" s="86"/>
      <c r="EW211" s="341"/>
      <c r="EX211" s="86"/>
      <c r="EY211" s="74"/>
      <c r="EZ211" s="89"/>
      <c r="FA211" s="89"/>
      <c r="FB211" s="89"/>
      <c r="FC211" s="89"/>
      <c r="FD211" s="89"/>
      <c r="FE211" s="89"/>
      <c r="FF211" s="89"/>
      <c r="FG211" s="89"/>
      <c r="FH211" s="89"/>
      <c r="FI211" s="89"/>
      <c r="FJ211" s="89"/>
      <c r="FK211" s="89"/>
      <c r="FL211" s="89"/>
      <c r="FM211" s="89"/>
      <c r="FN211" s="89"/>
      <c r="FO211" s="89"/>
      <c r="FP211" s="89"/>
      <c r="FQ211" s="89"/>
      <c r="FR211" s="89"/>
      <c r="FS211" s="89"/>
      <c r="FT211" s="73"/>
      <c r="FU211" s="73"/>
      <c r="FV211" s="73"/>
      <c r="FW211" s="89"/>
      <c r="FX211" s="73"/>
      <c r="FY211" s="73"/>
      <c r="FZ211" s="73"/>
      <c r="GA211" s="89"/>
      <c r="GB211" s="89"/>
      <c r="GC211" s="89"/>
      <c r="GD211" s="89"/>
      <c r="GE211" s="89"/>
      <c r="GF211" s="89"/>
      <c r="GG211" s="89"/>
      <c r="GH211" s="89"/>
      <c r="GI211" s="89"/>
      <c r="GJ211" s="89"/>
      <c r="GK211" s="89"/>
      <c r="GL211" s="89"/>
      <c r="GM211" s="74"/>
      <c r="GN211" s="89"/>
      <c r="GO211" s="89"/>
      <c r="GP211" s="89"/>
      <c r="GQ211" s="89"/>
      <c r="GR211" s="89"/>
      <c r="GS211" s="89"/>
      <c r="GT211" s="89"/>
      <c r="GU211" s="74"/>
      <c r="GV211" s="89"/>
      <c r="GW211" s="89"/>
      <c r="GX211" s="89"/>
      <c r="GY211" s="89"/>
      <c r="GZ211" s="89"/>
      <c r="HA211" s="89"/>
      <c r="HB211" s="89"/>
      <c r="HC211" s="89"/>
      <c r="HD211" s="89"/>
      <c r="HE211" s="89"/>
      <c r="HF211" s="89"/>
      <c r="HG211" s="89"/>
      <c r="HH211" s="89"/>
      <c r="HI211" s="89"/>
      <c r="HJ211" s="89"/>
      <c r="HK211" s="89"/>
      <c r="HL211" s="86"/>
      <c r="HM211" s="86"/>
      <c r="HN211" s="86"/>
      <c r="HO211" s="74"/>
      <c r="HP211" s="86"/>
      <c r="HQ211" s="86"/>
      <c r="HR211" s="86"/>
      <c r="HS211" s="74"/>
      <c r="HT211" s="89"/>
      <c r="HU211" s="89"/>
      <c r="HV211" s="89"/>
      <c r="HW211" s="89"/>
      <c r="HX211" s="86"/>
      <c r="HY211" s="73">
        <v>124</v>
      </c>
      <c r="HZ211" s="73">
        <v>20.66666</v>
      </c>
      <c r="IA211" s="77">
        <f t="shared" si="446"/>
        <v>16.666661290322583</v>
      </c>
      <c r="IB211" s="89"/>
      <c r="IC211" s="73"/>
      <c r="ID211" s="73"/>
      <c r="IE211" s="77"/>
      <c r="IF211" s="89"/>
      <c r="IG211" s="73"/>
      <c r="IH211" s="73"/>
      <c r="II211" s="77"/>
      <c r="IJ211" s="89"/>
      <c r="IK211" s="73"/>
      <c r="IL211" s="73"/>
      <c r="IM211" s="77"/>
      <c r="IN211" s="89"/>
      <c r="IO211" s="73"/>
      <c r="IP211" s="73"/>
      <c r="IQ211" s="77"/>
      <c r="IR211" s="89"/>
      <c r="IS211" s="73"/>
      <c r="IT211" s="73"/>
      <c r="IU211" s="77"/>
      <c r="IV211" s="89"/>
      <c r="IW211" s="73"/>
      <c r="IX211" s="73"/>
      <c r="IY211" s="77"/>
      <c r="IZ211" s="89"/>
      <c r="JA211" s="73"/>
      <c r="JB211" s="73"/>
      <c r="JC211" s="77"/>
      <c r="JD211" s="89"/>
      <c r="JE211" s="73"/>
      <c r="JF211" s="73"/>
      <c r="JG211" s="77"/>
      <c r="JH211" s="89"/>
      <c r="JI211" s="73"/>
      <c r="JJ211" s="73"/>
      <c r="JK211" s="77"/>
      <c r="JL211" s="89"/>
      <c r="JM211" s="73"/>
      <c r="JN211" s="73"/>
      <c r="JO211" s="77"/>
      <c r="JP211" s="89"/>
      <c r="JQ211" s="73"/>
      <c r="JR211" s="73"/>
      <c r="JS211" s="77"/>
    </row>
    <row r="212" spans="1:279" ht="15.75" x14ac:dyDescent="0.25">
      <c r="A212" s="115" t="s">
        <v>414</v>
      </c>
      <c r="B212" s="77">
        <f t="shared" si="448"/>
        <v>0</v>
      </c>
      <c r="C212" s="77">
        <f t="shared" si="449"/>
        <v>135.30000000000001</v>
      </c>
      <c r="D212" s="77">
        <f t="shared" si="450"/>
        <v>135.30000000000001</v>
      </c>
      <c r="E212" s="77">
        <f t="shared" si="451"/>
        <v>0</v>
      </c>
      <c r="F212" s="77">
        <f t="shared" si="452"/>
        <v>22.55</v>
      </c>
      <c r="G212" s="73">
        <f t="shared" si="447"/>
        <v>16.666666666666664</v>
      </c>
      <c r="H212" s="77"/>
      <c r="I212" s="77"/>
      <c r="J212" s="77"/>
      <c r="K212" s="77"/>
      <c r="L212" s="89"/>
      <c r="M212" s="89"/>
      <c r="N212" s="89"/>
      <c r="O212" s="89"/>
      <c r="P212" s="89"/>
      <c r="Q212" s="89"/>
      <c r="R212" s="89"/>
      <c r="S212" s="74"/>
      <c r="T212" s="86"/>
      <c r="U212" s="86"/>
      <c r="V212" s="86"/>
      <c r="W212" s="74"/>
      <c r="X212" s="86"/>
      <c r="Y212" s="86"/>
      <c r="Z212" s="86"/>
      <c r="AA212" s="74"/>
      <c r="AB212" s="86"/>
      <c r="AC212" s="86"/>
      <c r="AD212" s="86"/>
      <c r="AE212" s="74"/>
      <c r="AF212" s="86"/>
      <c r="AG212" s="86"/>
      <c r="AH212" s="86"/>
      <c r="AI212" s="74"/>
      <c r="AJ212" s="86"/>
      <c r="AK212" s="86"/>
      <c r="AL212" s="86"/>
      <c r="AM212" s="74"/>
      <c r="AN212" s="89"/>
      <c r="AO212" s="89"/>
      <c r="AP212" s="89"/>
      <c r="AQ212" s="89"/>
      <c r="AR212" s="86"/>
      <c r="AS212" s="86"/>
      <c r="AT212" s="86"/>
      <c r="AU212" s="74"/>
      <c r="AV212" s="86"/>
      <c r="AW212" s="86"/>
      <c r="AX212" s="86"/>
      <c r="AY212" s="74"/>
      <c r="AZ212" s="86"/>
      <c r="BA212" s="86"/>
      <c r="BB212" s="86"/>
      <c r="BC212" s="74"/>
      <c r="BD212" s="86"/>
      <c r="BE212" s="86"/>
      <c r="BF212" s="86"/>
      <c r="BG212" s="74"/>
      <c r="BH212" s="74"/>
      <c r="BI212" s="86"/>
      <c r="BJ212" s="86"/>
      <c r="BK212" s="74"/>
      <c r="BL212" s="74"/>
      <c r="BM212" s="86"/>
      <c r="BN212" s="86"/>
      <c r="BO212" s="74"/>
      <c r="BP212" s="74"/>
      <c r="BQ212" s="86"/>
      <c r="BR212" s="86"/>
      <c r="BS212" s="74"/>
      <c r="BT212" s="74"/>
      <c r="BU212" s="86"/>
      <c r="BV212" s="86"/>
      <c r="BW212" s="74"/>
      <c r="BX212" s="86"/>
      <c r="BY212" s="86"/>
      <c r="BZ212" s="86"/>
      <c r="CA212" s="74"/>
      <c r="CB212" s="74"/>
      <c r="CC212" s="86"/>
      <c r="CD212" s="86"/>
      <c r="CE212" s="74"/>
      <c r="CF212" s="86"/>
      <c r="CG212" s="86"/>
      <c r="CH212" s="77"/>
      <c r="CI212" s="74"/>
      <c r="CJ212" s="86"/>
      <c r="CK212" s="86"/>
      <c r="CL212" s="86"/>
      <c r="CM212" s="74"/>
      <c r="CN212" s="86"/>
      <c r="CO212" s="86"/>
      <c r="CP212" s="86"/>
      <c r="CQ212" s="74"/>
      <c r="CR212" s="74"/>
      <c r="CS212" s="86"/>
      <c r="CT212" s="86"/>
      <c r="CU212" s="74"/>
      <c r="CV212" s="74"/>
      <c r="CW212" s="86"/>
      <c r="CX212" s="86"/>
      <c r="CY212" s="74"/>
      <c r="CZ212" s="86"/>
      <c r="DA212" s="86"/>
      <c r="DB212" s="86"/>
      <c r="DC212" s="74"/>
      <c r="DD212" s="86"/>
      <c r="DE212" s="86"/>
      <c r="DF212" s="86"/>
      <c r="DG212" s="74"/>
      <c r="DH212" s="341"/>
      <c r="DI212" s="341"/>
      <c r="DJ212" s="341"/>
      <c r="DK212" s="74"/>
      <c r="DL212" s="86"/>
      <c r="DM212" s="341"/>
      <c r="DN212" s="86"/>
      <c r="DO212" s="74"/>
      <c r="DP212" s="86"/>
      <c r="DQ212" s="341"/>
      <c r="DR212" s="86"/>
      <c r="DS212" s="74"/>
      <c r="DT212" s="86"/>
      <c r="DU212" s="341"/>
      <c r="DV212" s="86"/>
      <c r="DW212" s="74"/>
      <c r="DX212" s="86"/>
      <c r="DY212" s="86"/>
      <c r="DZ212" s="86"/>
      <c r="EA212" s="74"/>
      <c r="EB212" s="86"/>
      <c r="EC212" s="86"/>
      <c r="ED212" s="86"/>
      <c r="EE212" s="74"/>
      <c r="EF212" s="86"/>
      <c r="EG212" s="341"/>
      <c r="EH212" s="86"/>
      <c r="EI212" s="74"/>
      <c r="EJ212" s="86"/>
      <c r="EK212" s="341"/>
      <c r="EL212" s="86"/>
      <c r="EM212" s="74"/>
      <c r="EN212" s="86"/>
      <c r="EO212" s="341"/>
      <c r="EP212" s="86"/>
      <c r="EQ212" s="74"/>
      <c r="ER212" s="341"/>
      <c r="ES212" s="341"/>
      <c r="ET212" s="86"/>
      <c r="EU212" s="74"/>
      <c r="EV212" s="86"/>
      <c r="EW212" s="341"/>
      <c r="EX212" s="86"/>
      <c r="EY212" s="74"/>
      <c r="EZ212" s="89"/>
      <c r="FA212" s="89"/>
      <c r="FB212" s="89"/>
      <c r="FC212" s="89"/>
      <c r="FD212" s="89"/>
      <c r="FE212" s="89"/>
      <c r="FF212" s="89"/>
      <c r="FG212" s="89"/>
      <c r="FH212" s="89"/>
      <c r="FI212" s="89"/>
      <c r="FJ212" s="89"/>
      <c r="FK212" s="89"/>
      <c r="FL212" s="89"/>
      <c r="FM212" s="89"/>
      <c r="FN212" s="89"/>
      <c r="FO212" s="89"/>
      <c r="FP212" s="89"/>
      <c r="FQ212" s="89"/>
      <c r="FR212" s="89"/>
      <c r="FS212" s="89"/>
      <c r="FT212" s="73"/>
      <c r="FU212" s="73"/>
      <c r="FV212" s="73"/>
      <c r="FW212" s="89"/>
      <c r="FX212" s="73"/>
      <c r="FY212" s="73"/>
      <c r="FZ212" s="73"/>
      <c r="GA212" s="89"/>
      <c r="GB212" s="89"/>
      <c r="GC212" s="89"/>
      <c r="GD212" s="89"/>
      <c r="GE212" s="89"/>
      <c r="GF212" s="89"/>
      <c r="GG212" s="89"/>
      <c r="GH212" s="89"/>
      <c r="GI212" s="89"/>
      <c r="GJ212" s="89"/>
      <c r="GK212" s="89"/>
      <c r="GL212" s="89"/>
      <c r="GM212" s="74"/>
      <c r="GN212" s="89"/>
      <c r="GO212" s="89"/>
      <c r="GP212" s="89"/>
      <c r="GQ212" s="89"/>
      <c r="GR212" s="89"/>
      <c r="GS212" s="89"/>
      <c r="GT212" s="89"/>
      <c r="GU212" s="74"/>
      <c r="GV212" s="89"/>
      <c r="GW212" s="89"/>
      <c r="GX212" s="89"/>
      <c r="GY212" s="89"/>
      <c r="GZ212" s="89"/>
      <c r="HA212" s="89"/>
      <c r="HB212" s="89"/>
      <c r="HC212" s="89"/>
      <c r="HD212" s="89"/>
      <c r="HE212" s="89"/>
      <c r="HF212" s="89"/>
      <c r="HG212" s="89"/>
      <c r="HH212" s="89"/>
      <c r="HI212" s="89"/>
      <c r="HJ212" s="89"/>
      <c r="HK212" s="89"/>
      <c r="HL212" s="86"/>
      <c r="HM212" s="86"/>
      <c r="HN212" s="86"/>
      <c r="HO212" s="74"/>
      <c r="HP212" s="86"/>
      <c r="HQ212" s="86"/>
      <c r="HR212" s="86"/>
      <c r="HS212" s="74"/>
      <c r="HT212" s="89"/>
      <c r="HU212" s="89"/>
      <c r="HV212" s="89"/>
      <c r="HW212" s="89"/>
      <c r="HX212" s="86"/>
      <c r="HY212" s="73">
        <v>135.30000000000001</v>
      </c>
      <c r="HZ212" s="73">
        <v>22.55</v>
      </c>
      <c r="IA212" s="77">
        <f t="shared" si="446"/>
        <v>16.666666666666664</v>
      </c>
      <c r="IB212" s="89"/>
      <c r="IC212" s="73"/>
      <c r="ID212" s="73"/>
      <c r="IE212" s="77"/>
      <c r="IF212" s="89"/>
      <c r="IG212" s="73"/>
      <c r="IH212" s="73"/>
      <c r="II212" s="77"/>
      <c r="IJ212" s="89"/>
      <c r="IK212" s="73"/>
      <c r="IL212" s="73"/>
      <c r="IM212" s="77"/>
      <c r="IN212" s="89"/>
      <c r="IO212" s="73"/>
      <c r="IP212" s="73"/>
      <c r="IQ212" s="77"/>
      <c r="IR212" s="89"/>
      <c r="IS212" s="73"/>
      <c r="IT212" s="73"/>
      <c r="IU212" s="77"/>
      <c r="IV212" s="89"/>
      <c r="IW212" s="73"/>
      <c r="IX212" s="73"/>
      <c r="IY212" s="77"/>
      <c r="IZ212" s="89"/>
      <c r="JA212" s="73"/>
      <c r="JB212" s="73"/>
      <c r="JC212" s="77"/>
      <c r="JD212" s="89"/>
      <c r="JE212" s="73"/>
      <c r="JF212" s="73"/>
      <c r="JG212" s="77"/>
      <c r="JH212" s="89"/>
      <c r="JI212" s="73"/>
      <c r="JJ212" s="73"/>
      <c r="JK212" s="77"/>
      <c r="JL212" s="89"/>
      <c r="JM212" s="73"/>
      <c r="JN212" s="73"/>
      <c r="JO212" s="77"/>
      <c r="JP212" s="89"/>
      <c r="JQ212" s="73"/>
      <c r="JR212" s="73"/>
      <c r="JS212" s="77"/>
    </row>
    <row r="213" spans="1:279" ht="15.75" x14ac:dyDescent="0.25">
      <c r="A213" s="115" t="s">
        <v>415</v>
      </c>
      <c r="B213" s="77">
        <f t="shared" si="448"/>
        <v>698.3</v>
      </c>
      <c r="C213" s="77">
        <f t="shared" si="449"/>
        <v>851.5</v>
      </c>
      <c r="D213" s="77">
        <f t="shared" si="450"/>
        <v>851.5</v>
      </c>
      <c r="E213" s="77">
        <f t="shared" si="451"/>
        <v>0</v>
      </c>
      <c r="F213" s="77">
        <f t="shared" si="452"/>
        <v>25.533339999999999</v>
      </c>
      <c r="G213" s="73">
        <f t="shared" si="447"/>
        <v>2.9986306517909571</v>
      </c>
      <c r="H213" s="77"/>
      <c r="I213" s="77"/>
      <c r="J213" s="77"/>
      <c r="K213" s="77"/>
      <c r="L213" s="89"/>
      <c r="M213" s="89"/>
      <c r="N213" s="89"/>
      <c r="O213" s="89"/>
      <c r="P213" s="89"/>
      <c r="Q213" s="89"/>
      <c r="R213" s="89"/>
      <c r="S213" s="74"/>
      <c r="T213" s="86"/>
      <c r="U213" s="86"/>
      <c r="V213" s="86"/>
      <c r="W213" s="74"/>
      <c r="X213" s="86"/>
      <c r="Y213" s="86"/>
      <c r="Z213" s="86"/>
      <c r="AA213" s="74"/>
      <c r="AB213" s="86"/>
      <c r="AC213" s="86"/>
      <c r="AD213" s="86"/>
      <c r="AE213" s="74"/>
      <c r="AF213" s="86"/>
      <c r="AG213" s="86"/>
      <c r="AH213" s="86"/>
      <c r="AI213" s="74"/>
      <c r="AJ213" s="86"/>
      <c r="AK213" s="86"/>
      <c r="AL213" s="86"/>
      <c r="AM213" s="74"/>
      <c r="AN213" s="89"/>
      <c r="AO213" s="89"/>
      <c r="AP213" s="89"/>
      <c r="AQ213" s="89"/>
      <c r="AR213" s="86"/>
      <c r="AS213" s="86"/>
      <c r="AT213" s="86"/>
      <c r="AU213" s="74"/>
      <c r="AV213" s="86"/>
      <c r="AW213" s="86"/>
      <c r="AX213" s="86"/>
      <c r="AY213" s="74"/>
      <c r="AZ213" s="86"/>
      <c r="BA213" s="86"/>
      <c r="BB213" s="86"/>
      <c r="BC213" s="74"/>
      <c r="BD213" s="86"/>
      <c r="BE213" s="86"/>
      <c r="BF213" s="86"/>
      <c r="BG213" s="74"/>
      <c r="BH213" s="74"/>
      <c r="BI213" s="86"/>
      <c r="BJ213" s="86"/>
      <c r="BK213" s="74"/>
      <c r="BL213" s="74"/>
      <c r="BM213" s="86"/>
      <c r="BN213" s="86"/>
      <c r="BO213" s="74"/>
      <c r="BP213" s="74"/>
      <c r="BQ213" s="86"/>
      <c r="BR213" s="86"/>
      <c r="BS213" s="74"/>
      <c r="BT213" s="74"/>
      <c r="BU213" s="86"/>
      <c r="BV213" s="86"/>
      <c r="BW213" s="74"/>
      <c r="BX213" s="86"/>
      <c r="BY213" s="86"/>
      <c r="BZ213" s="86"/>
      <c r="CA213" s="74"/>
      <c r="CB213" s="74"/>
      <c r="CC213" s="86"/>
      <c r="CD213" s="86"/>
      <c r="CE213" s="74"/>
      <c r="CF213" s="86"/>
      <c r="CG213" s="86"/>
      <c r="CH213" s="77"/>
      <c r="CI213" s="74"/>
      <c r="CJ213" s="86"/>
      <c r="CK213" s="86"/>
      <c r="CL213" s="86"/>
      <c r="CM213" s="74"/>
      <c r="CN213" s="86"/>
      <c r="CO213" s="86"/>
      <c r="CP213" s="86"/>
      <c r="CQ213" s="74"/>
      <c r="CR213" s="74"/>
      <c r="CS213" s="86"/>
      <c r="CT213" s="86"/>
      <c r="CU213" s="74"/>
      <c r="CV213" s="74"/>
      <c r="CW213" s="86"/>
      <c r="CX213" s="86"/>
      <c r="CY213" s="74"/>
      <c r="CZ213" s="86"/>
      <c r="DA213" s="86"/>
      <c r="DB213" s="86"/>
      <c r="DC213" s="74"/>
      <c r="DD213" s="86"/>
      <c r="DE213" s="86"/>
      <c r="DF213" s="86"/>
      <c r="DG213" s="74"/>
      <c r="DH213" s="341"/>
      <c r="DI213" s="341"/>
      <c r="DJ213" s="341"/>
      <c r="DK213" s="74"/>
      <c r="DL213" s="86"/>
      <c r="DM213" s="341"/>
      <c r="DN213" s="86"/>
      <c r="DO213" s="74"/>
      <c r="DP213" s="86"/>
      <c r="DQ213" s="341"/>
      <c r="DR213" s="86"/>
      <c r="DS213" s="74"/>
      <c r="DT213" s="86"/>
      <c r="DU213" s="341"/>
      <c r="DV213" s="86"/>
      <c r="DW213" s="74"/>
      <c r="DX213" s="86"/>
      <c r="DY213" s="86"/>
      <c r="DZ213" s="86"/>
      <c r="EA213" s="74"/>
      <c r="EB213" s="86"/>
      <c r="EC213" s="86"/>
      <c r="ED213" s="86"/>
      <c r="EE213" s="74"/>
      <c r="EF213" s="86"/>
      <c r="EG213" s="341"/>
      <c r="EH213" s="86"/>
      <c r="EI213" s="74"/>
      <c r="EJ213" s="86"/>
      <c r="EK213" s="341"/>
      <c r="EL213" s="86"/>
      <c r="EM213" s="74"/>
      <c r="EN213" s="86"/>
      <c r="EO213" s="341"/>
      <c r="EP213" s="86"/>
      <c r="EQ213" s="74"/>
      <c r="ER213" s="341"/>
      <c r="ES213" s="341"/>
      <c r="ET213" s="86"/>
      <c r="EU213" s="74"/>
      <c r="EV213" s="86"/>
      <c r="EW213" s="341"/>
      <c r="EX213" s="86"/>
      <c r="EY213" s="74"/>
      <c r="EZ213" s="89"/>
      <c r="FA213" s="89"/>
      <c r="FB213" s="89"/>
      <c r="FC213" s="89"/>
      <c r="FD213" s="89"/>
      <c r="FE213" s="89"/>
      <c r="FF213" s="89"/>
      <c r="FG213" s="89"/>
      <c r="FH213" s="89"/>
      <c r="FI213" s="89"/>
      <c r="FJ213" s="89"/>
      <c r="FK213" s="89"/>
      <c r="FL213" s="89"/>
      <c r="FM213" s="89"/>
      <c r="FN213" s="89"/>
      <c r="FO213" s="89"/>
      <c r="FP213" s="89"/>
      <c r="FQ213" s="89"/>
      <c r="FR213" s="89"/>
      <c r="FS213" s="89"/>
      <c r="FT213" s="73"/>
      <c r="FU213" s="73"/>
      <c r="FV213" s="73">
        <v>0</v>
      </c>
      <c r="FW213" s="89"/>
      <c r="FX213" s="73">
        <v>698.3</v>
      </c>
      <c r="FY213" s="73">
        <v>698.3</v>
      </c>
      <c r="FZ213" s="73">
        <v>0</v>
      </c>
      <c r="GA213" s="89"/>
      <c r="GB213" s="89"/>
      <c r="GC213" s="89"/>
      <c r="GD213" s="89"/>
      <c r="GE213" s="89"/>
      <c r="GF213" s="89"/>
      <c r="GG213" s="89"/>
      <c r="GH213" s="89"/>
      <c r="GI213" s="89"/>
      <c r="GJ213" s="89"/>
      <c r="GK213" s="89"/>
      <c r="GL213" s="89"/>
      <c r="GM213" s="74"/>
      <c r="GN213" s="89"/>
      <c r="GO213" s="89"/>
      <c r="GP213" s="89"/>
      <c r="GQ213" s="89"/>
      <c r="GR213" s="89"/>
      <c r="GS213" s="89"/>
      <c r="GT213" s="89"/>
      <c r="GU213" s="74"/>
      <c r="GV213" s="89"/>
      <c r="GW213" s="89"/>
      <c r="GX213" s="89"/>
      <c r="GY213" s="89"/>
      <c r="GZ213" s="89"/>
      <c r="HA213" s="89"/>
      <c r="HB213" s="89"/>
      <c r="HC213" s="89"/>
      <c r="HD213" s="89"/>
      <c r="HE213" s="89"/>
      <c r="HF213" s="89"/>
      <c r="HG213" s="89"/>
      <c r="HH213" s="89"/>
      <c r="HI213" s="89"/>
      <c r="HJ213" s="89"/>
      <c r="HK213" s="89"/>
      <c r="HL213" s="86"/>
      <c r="HM213" s="86"/>
      <c r="HN213" s="86"/>
      <c r="HO213" s="74"/>
      <c r="HP213" s="86"/>
      <c r="HQ213" s="86"/>
      <c r="HR213" s="86"/>
      <c r="HS213" s="74"/>
      <c r="HT213" s="89"/>
      <c r="HU213" s="89"/>
      <c r="HV213" s="89"/>
      <c r="HW213" s="89"/>
      <c r="HX213" s="86"/>
      <c r="HY213" s="73">
        <v>153.19999999999999</v>
      </c>
      <c r="HZ213" s="73">
        <v>25.533339999999999</v>
      </c>
      <c r="IA213" s="77">
        <f t="shared" si="446"/>
        <v>16.666671018276762</v>
      </c>
      <c r="IB213" s="89"/>
      <c r="IC213" s="73"/>
      <c r="ID213" s="73"/>
      <c r="IE213" s="77"/>
      <c r="IF213" s="89"/>
      <c r="IG213" s="73"/>
      <c r="IH213" s="73"/>
      <c r="II213" s="77"/>
      <c r="IJ213" s="89"/>
      <c r="IK213" s="73"/>
      <c r="IL213" s="73"/>
      <c r="IM213" s="77"/>
      <c r="IN213" s="89"/>
      <c r="IO213" s="73"/>
      <c r="IP213" s="73"/>
      <c r="IQ213" s="77"/>
      <c r="IR213" s="89"/>
      <c r="IS213" s="73"/>
      <c r="IT213" s="73"/>
      <c r="IU213" s="77"/>
      <c r="IV213" s="89"/>
      <c r="IW213" s="73"/>
      <c r="IX213" s="73"/>
      <c r="IY213" s="77"/>
      <c r="IZ213" s="89"/>
      <c r="JA213" s="73"/>
      <c r="JB213" s="73"/>
      <c r="JC213" s="77"/>
      <c r="JD213" s="89"/>
      <c r="JE213" s="73"/>
      <c r="JF213" s="73"/>
      <c r="JG213" s="77"/>
      <c r="JH213" s="89"/>
      <c r="JI213" s="73"/>
      <c r="JJ213" s="73"/>
      <c r="JK213" s="77"/>
      <c r="JL213" s="89"/>
      <c r="JM213" s="73"/>
      <c r="JN213" s="73"/>
      <c r="JO213" s="77"/>
      <c r="JP213" s="89"/>
      <c r="JQ213" s="73"/>
      <c r="JR213" s="73"/>
      <c r="JS213" s="77"/>
    </row>
    <row r="214" spans="1:279" ht="15.75" x14ac:dyDescent="0.25">
      <c r="A214" s="115" t="s">
        <v>204</v>
      </c>
      <c r="B214" s="77">
        <f t="shared" si="448"/>
        <v>1547.6</v>
      </c>
      <c r="C214" s="77">
        <f t="shared" si="449"/>
        <v>23.9</v>
      </c>
      <c r="D214" s="77">
        <f t="shared" si="450"/>
        <v>23.9</v>
      </c>
      <c r="E214" s="77">
        <f t="shared" si="451"/>
        <v>0</v>
      </c>
      <c r="F214" s="77">
        <f t="shared" si="452"/>
        <v>3.9833400000000001</v>
      </c>
      <c r="G214" s="73">
        <f t="shared" si="447"/>
        <v>16.666694560669455</v>
      </c>
      <c r="H214" s="77"/>
      <c r="I214" s="77"/>
      <c r="J214" s="77"/>
      <c r="K214" s="77"/>
      <c r="L214" s="89"/>
      <c r="M214" s="89"/>
      <c r="N214" s="89"/>
      <c r="O214" s="89"/>
      <c r="P214" s="89"/>
      <c r="Q214" s="89"/>
      <c r="R214" s="89"/>
      <c r="S214" s="74"/>
      <c r="T214" s="86"/>
      <c r="U214" s="86"/>
      <c r="V214" s="86"/>
      <c r="W214" s="74"/>
      <c r="X214" s="86"/>
      <c r="Y214" s="86"/>
      <c r="Z214" s="86"/>
      <c r="AA214" s="74"/>
      <c r="AB214" s="86"/>
      <c r="AC214" s="86"/>
      <c r="AD214" s="86"/>
      <c r="AE214" s="74"/>
      <c r="AF214" s="86"/>
      <c r="AG214" s="86"/>
      <c r="AH214" s="86"/>
      <c r="AI214" s="74"/>
      <c r="AJ214" s="86"/>
      <c r="AK214" s="86"/>
      <c r="AL214" s="86"/>
      <c r="AM214" s="74"/>
      <c r="AN214" s="89"/>
      <c r="AO214" s="89"/>
      <c r="AP214" s="89"/>
      <c r="AQ214" s="89"/>
      <c r="AR214" s="86"/>
      <c r="AS214" s="86"/>
      <c r="AT214" s="86"/>
      <c r="AU214" s="74"/>
      <c r="AV214" s="86"/>
      <c r="AW214" s="86"/>
      <c r="AX214" s="86"/>
      <c r="AY214" s="74"/>
      <c r="AZ214" s="86"/>
      <c r="BA214" s="86"/>
      <c r="BB214" s="86"/>
      <c r="BC214" s="74"/>
      <c r="BD214" s="86"/>
      <c r="BE214" s="86"/>
      <c r="BF214" s="86"/>
      <c r="BG214" s="74"/>
      <c r="BH214" s="74"/>
      <c r="BI214" s="86"/>
      <c r="BJ214" s="86"/>
      <c r="BK214" s="74"/>
      <c r="BL214" s="74"/>
      <c r="BM214" s="86"/>
      <c r="BN214" s="86"/>
      <c r="BO214" s="74"/>
      <c r="BP214" s="74"/>
      <c r="BQ214" s="86"/>
      <c r="BR214" s="86"/>
      <c r="BS214" s="74"/>
      <c r="BT214" s="74"/>
      <c r="BU214" s="86"/>
      <c r="BV214" s="86"/>
      <c r="BW214" s="74"/>
      <c r="BX214" s="86"/>
      <c r="BY214" s="86"/>
      <c r="BZ214" s="86"/>
      <c r="CA214" s="74"/>
      <c r="CB214" s="74"/>
      <c r="CC214" s="86"/>
      <c r="CD214" s="86"/>
      <c r="CE214" s="74"/>
      <c r="CF214" s="86"/>
      <c r="CG214" s="86"/>
      <c r="CH214" s="77"/>
      <c r="CI214" s="74"/>
      <c r="CJ214" s="86"/>
      <c r="CK214" s="86"/>
      <c r="CL214" s="86"/>
      <c r="CM214" s="74"/>
      <c r="CN214" s="86"/>
      <c r="CO214" s="86"/>
      <c r="CP214" s="86"/>
      <c r="CQ214" s="74"/>
      <c r="CR214" s="74"/>
      <c r="CS214" s="86"/>
      <c r="CT214" s="86"/>
      <c r="CU214" s="74"/>
      <c r="CV214" s="74"/>
      <c r="CW214" s="86"/>
      <c r="CX214" s="86"/>
      <c r="CY214" s="74"/>
      <c r="CZ214" s="86"/>
      <c r="DA214" s="86"/>
      <c r="DB214" s="86"/>
      <c r="DC214" s="74"/>
      <c r="DD214" s="86"/>
      <c r="DE214" s="86"/>
      <c r="DF214" s="86"/>
      <c r="DG214" s="74"/>
      <c r="DH214" s="86"/>
      <c r="DI214" s="86"/>
      <c r="DJ214" s="86"/>
      <c r="DK214" s="74"/>
      <c r="DL214" s="86"/>
      <c r="DM214" s="86"/>
      <c r="DN214" s="86"/>
      <c r="DO214" s="74"/>
      <c r="DP214" s="86"/>
      <c r="DQ214" s="86"/>
      <c r="DR214" s="86"/>
      <c r="DS214" s="74"/>
      <c r="DT214" s="86"/>
      <c r="DU214" s="86"/>
      <c r="DV214" s="86"/>
      <c r="DW214" s="74"/>
      <c r="DX214" s="86"/>
      <c r="DY214" s="86"/>
      <c r="DZ214" s="86"/>
      <c r="EA214" s="74"/>
      <c r="EB214" s="86"/>
      <c r="EC214" s="86"/>
      <c r="ED214" s="86"/>
      <c r="EE214" s="74"/>
      <c r="EF214" s="86"/>
      <c r="EG214" s="86"/>
      <c r="EH214" s="86"/>
      <c r="EI214" s="74"/>
      <c r="EJ214" s="86"/>
      <c r="EK214" s="86"/>
      <c r="EL214" s="86"/>
      <c r="EM214" s="74"/>
      <c r="EN214" s="86"/>
      <c r="EO214" s="86"/>
      <c r="EP214" s="86"/>
      <c r="EQ214" s="74"/>
      <c r="ER214" s="86"/>
      <c r="ES214" s="86"/>
      <c r="ET214" s="86"/>
      <c r="EU214" s="74"/>
      <c r="EV214" s="86"/>
      <c r="EW214" s="86"/>
      <c r="EX214" s="86"/>
      <c r="EY214" s="74"/>
      <c r="EZ214" s="89"/>
      <c r="FA214" s="89"/>
      <c r="FB214" s="89"/>
      <c r="FC214" s="89"/>
      <c r="FD214" s="89"/>
      <c r="FE214" s="89"/>
      <c r="FF214" s="89"/>
      <c r="FG214" s="89"/>
      <c r="FH214" s="89"/>
      <c r="FI214" s="89"/>
      <c r="FJ214" s="89"/>
      <c r="FK214" s="89"/>
      <c r="FL214" s="89"/>
      <c r="FM214" s="89"/>
      <c r="FN214" s="89"/>
      <c r="FO214" s="89"/>
      <c r="FP214" s="89"/>
      <c r="FQ214" s="89"/>
      <c r="FR214" s="89"/>
      <c r="FS214" s="89"/>
      <c r="FT214" s="73"/>
      <c r="FU214" s="73"/>
      <c r="FV214" s="73"/>
      <c r="FW214" s="89"/>
      <c r="FX214" s="73">
        <v>1547.6</v>
      </c>
      <c r="FY214" s="73"/>
      <c r="FZ214" s="73"/>
      <c r="GA214" s="89"/>
      <c r="GB214" s="89"/>
      <c r="GC214" s="89"/>
      <c r="GD214" s="89"/>
      <c r="GE214" s="89"/>
      <c r="GF214" s="89"/>
      <c r="GG214" s="89"/>
      <c r="GH214" s="89"/>
      <c r="GI214" s="89"/>
      <c r="GJ214" s="89"/>
      <c r="GK214" s="89"/>
      <c r="GL214" s="89"/>
      <c r="GM214" s="74"/>
      <c r="GN214" s="89"/>
      <c r="GO214" s="89"/>
      <c r="GP214" s="89"/>
      <c r="GQ214" s="89"/>
      <c r="GR214" s="89"/>
      <c r="GS214" s="89"/>
      <c r="GT214" s="89"/>
      <c r="GU214" s="74"/>
      <c r="GV214" s="89"/>
      <c r="GW214" s="89"/>
      <c r="GX214" s="89"/>
      <c r="GY214" s="89"/>
      <c r="GZ214" s="89"/>
      <c r="HA214" s="89"/>
      <c r="HB214" s="89"/>
      <c r="HC214" s="89"/>
      <c r="HD214" s="89"/>
      <c r="HE214" s="89"/>
      <c r="HF214" s="89"/>
      <c r="HG214" s="89"/>
      <c r="HH214" s="89"/>
      <c r="HI214" s="89"/>
      <c r="HJ214" s="89"/>
      <c r="HK214" s="89"/>
      <c r="HL214" s="86"/>
      <c r="HM214" s="86"/>
      <c r="HN214" s="86"/>
      <c r="HO214" s="74"/>
      <c r="HP214" s="86"/>
      <c r="HQ214" s="86"/>
      <c r="HR214" s="86"/>
      <c r="HS214" s="74"/>
      <c r="HT214" s="89"/>
      <c r="HU214" s="89"/>
      <c r="HV214" s="89"/>
      <c r="HW214" s="89"/>
      <c r="HX214" s="86"/>
      <c r="HY214" s="73">
        <v>23.9</v>
      </c>
      <c r="HZ214" s="73">
        <v>3.9833400000000001</v>
      </c>
      <c r="IA214" s="77">
        <f t="shared" si="446"/>
        <v>16.666694560669455</v>
      </c>
      <c r="IB214" s="89"/>
      <c r="IC214" s="73"/>
      <c r="ID214" s="73"/>
      <c r="IE214" s="77"/>
      <c r="IF214" s="89"/>
      <c r="IG214" s="73"/>
      <c r="IH214" s="73"/>
      <c r="II214" s="77"/>
      <c r="IJ214" s="89"/>
      <c r="IK214" s="73"/>
      <c r="IL214" s="73"/>
      <c r="IM214" s="77"/>
      <c r="IN214" s="89"/>
      <c r="IO214" s="73"/>
      <c r="IP214" s="73"/>
      <c r="IQ214" s="77"/>
      <c r="IR214" s="89"/>
      <c r="IS214" s="73"/>
      <c r="IT214" s="73"/>
      <c r="IU214" s="77"/>
      <c r="IV214" s="89"/>
      <c r="IW214" s="73"/>
      <c r="IX214" s="73"/>
      <c r="IY214" s="77"/>
      <c r="IZ214" s="89"/>
      <c r="JA214" s="73"/>
      <c r="JB214" s="73"/>
      <c r="JC214" s="77"/>
      <c r="JD214" s="89"/>
      <c r="JE214" s="73"/>
      <c r="JF214" s="73"/>
      <c r="JG214" s="77"/>
      <c r="JH214" s="89"/>
      <c r="JI214" s="73"/>
      <c r="JJ214" s="73"/>
      <c r="JK214" s="77"/>
      <c r="JL214" s="89"/>
      <c r="JM214" s="73"/>
      <c r="JN214" s="73"/>
      <c r="JO214" s="77"/>
      <c r="JP214" s="89"/>
      <c r="JQ214" s="73"/>
      <c r="JR214" s="73"/>
      <c r="JS214" s="77"/>
    </row>
    <row r="215" spans="1:279" ht="15.75" x14ac:dyDescent="0.25">
      <c r="A215" s="115" t="s">
        <v>416</v>
      </c>
      <c r="B215" s="77">
        <f t="shared" si="448"/>
        <v>1269.2</v>
      </c>
      <c r="C215" s="77">
        <f t="shared" si="449"/>
        <v>1458.3</v>
      </c>
      <c r="D215" s="77">
        <f t="shared" si="450"/>
        <v>1458.3</v>
      </c>
      <c r="E215" s="77">
        <f t="shared" si="451"/>
        <v>0</v>
      </c>
      <c r="F215" s="77">
        <f t="shared" si="452"/>
        <v>631.41665999999998</v>
      </c>
      <c r="G215" s="73">
        <f t="shared" si="447"/>
        <v>43.298132071590203</v>
      </c>
      <c r="H215" s="77"/>
      <c r="I215" s="77"/>
      <c r="J215" s="77"/>
      <c r="K215" s="77"/>
      <c r="L215" s="89"/>
      <c r="M215" s="89"/>
      <c r="N215" s="89"/>
      <c r="O215" s="89"/>
      <c r="P215" s="89"/>
      <c r="Q215" s="89"/>
      <c r="R215" s="89"/>
      <c r="S215" s="74"/>
      <c r="T215" s="86"/>
      <c r="U215" s="86"/>
      <c r="V215" s="86"/>
      <c r="W215" s="74"/>
      <c r="X215" s="86"/>
      <c r="Y215" s="86"/>
      <c r="Z215" s="86"/>
      <c r="AA215" s="74"/>
      <c r="AB215" s="86"/>
      <c r="AC215" s="86"/>
      <c r="AD215" s="86"/>
      <c r="AE215" s="74"/>
      <c r="AF215" s="86"/>
      <c r="AG215" s="86"/>
      <c r="AH215" s="86"/>
      <c r="AI215" s="74"/>
      <c r="AJ215" s="86"/>
      <c r="AK215" s="86"/>
      <c r="AL215" s="86"/>
      <c r="AM215" s="74"/>
      <c r="AN215" s="89"/>
      <c r="AO215" s="89"/>
      <c r="AP215" s="89"/>
      <c r="AQ215" s="89"/>
      <c r="AR215" s="86"/>
      <c r="AS215" s="86"/>
      <c r="AT215" s="86"/>
      <c r="AU215" s="74"/>
      <c r="AV215" s="86"/>
      <c r="AW215" s="86"/>
      <c r="AX215" s="86"/>
      <c r="AY215" s="74"/>
      <c r="AZ215" s="86"/>
      <c r="BA215" s="86"/>
      <c r="BB215" s="86"/>
      <c r="BC215" s="74"/>
      <c r="BD215" s="86"/>
      <c r="BE215" s="86"/>
      <c r="BF215" s="86"/>
      <c r="BG215" s="74"/>
      <c r="BH215" s="74"/>
      <c r="BI215" s="86"/>
      <c r="BJ215" s="86"/>
      <c r="BK215" s="74"/>
      <c r="BL215" s="74"/>
      <c r="BM215" s="86"/>
      <c r="BN215" s="86"/>
      <c r="BO215" s="74"/>
      <c r="BP215" s="74"/>
      <c r="BQ215" s="86"/>
      <c r="BR215" s="86"/>
      <c r="BS215" s="74"/>
      <c r="BT215" s="74"/>
      <c r="BU215" s="86"/>
      <c r="BV215" s="86"/>
      <c r="BW215" s="74"/>
      <c r="BX215" s="86"/>
      <c r="BY215" s="86"/>
      <c r="BZ215" s="86"/>
      <c r="CA215" s="74"/>
      <c r="CB215" s="74"/>
      <c r="CC215" s="86"/>
      <c r="CD215" s="86"/>
      <c r="CE215" s="74"/>
      <c r="CF215" s="86"/>
      <c r="CG215" s="86"/>
      <c r="CH215" s="77"/>
      <c r="CI215" s="74"/>
      <c r="CJ215" s="86"/>
      <c r="CK215" s="86"/>
      <c r="CL215" s="86"/>
      <c r="CM215" s="74"/>
      <c r="CN215" s="86"/>
      <c r="CO215" s="86"/>
      <c r="CP215" s="86"/>
      <c r="CQ215" s="74"/>
      <c r="CR215" s="74"/>
      <c r="CS215" s="86"/>
      <c r="CT215" s="86"/>
      <c r="CU215" s="74"/>
      <c r="CV215" s="74"/>
      <c r="CW215" s="86"/>
      <c r="CX215" s="86"/>
      <c r="CY215" s="74"/>
      <c r="CZ215" s="86"/>
      <c r="DA215" s="86"/>
      <c r="DB215" s="86"/>
      <c r="DC215" s="74"/>
      <c r="DD215" s="86"/>
      <c r="DE215" s="86"/>
      <c r="DF215" s="86"/>
      <c r="DG215" s="74"/>
      <c r="DH215" s="86"/>
      <c r="DI215" s="86"/>
      <c r="DJ215" s="86"/>
      <c r="DK215" s="74"/>
      <c r="DL215" s="86"/>
      <c r="DM215" s="86"/>
      <c r="DN215" s="86"/>
      <c r="DO215" s="74"/>
      <c r="DP215" s="86"/>
      <c r="DQ215" s="86"/>
      <c r="DR215" s="86"/>
      <c r="DS215" s="74"/>
      <c r="DT215" s="86"/>
      <c r="DU215" s="86"/>
      <c r="DV215" s="86"/>
      <c r="DW215" s="74"/>
      <c r="DX215" s="86"/>
      <c r="DY215" s="86"/>
      <c r="DZ215" s="86"/>
      <c r="EA215" s="74"/>
      <c r="EB215" s="86"/>
      <c r="EC215" s="86"/>
      <c r="ED215" s="86"/>
      <c r="EE215" s="74"/>
      <c r="EF215" s="86"/>
      <c r="EG215" s="86"/>
      <c r="EH215" s="86"/>
      <c r="EI215" s="74"/>
      <c r="EJ215" s="86"/>
      <c r="EK215" s="86"/>
      <c r="EL215" s="86"/>
      <c r="EM215" s="74"/>
      <c r="EN215" s="86"/>
      <c r="EO215" s="86"/>
      <c r="EP215" s="86"/>
      <c r="EQ215" s="74"/>
      <c r="ER215" s="86"/>
      <c r="ES215" s="86"/>
      <c r="ET215" s="86"/>
      <c r="EU215" s="74"/>
      <c r="EV215" s="86"/>
      <c r="EW215" s="86"/>
      <c r="EX215" s="86"/>
      <c r="EY215" s="74"/>
      <c r="EZ215" s="89"/>
      <c r="FA215" s="89"/>
      <c r="FB215" s="89"/>
      <c r="FC215" s="89"/>
      <c r="FD215" s="89"/>
      <c r="FE215" s="89"/>
      <c r="FF215" s="89"/>
      <c r="FG215" s="89"/>
      <c r="FH215" s="89"/>
      <c r="FI215" s="89"/>
      <c r="FJ215" s="89"/>
      <c r="FK215" s="89"/>
      <c r="FL215" s="89"/>
      <c r="FM215" s="89"/>
      <c r="FN215" s="89"/>
      <c r="FO215" s="89"/>
      <c r="FP215" s="89"/>
      <c r="FQ215" s="89"/>
      <c r="FR215" s="89"/>
      <c r="FS215" s="89"/>
      <c r="FT215" s="73"/>
      <c r="FU215" s="73"/>
      <c r="FV215" s="73"/>
      <c r="FW215" s="73"/>
      <c r="FX215" s="73">
        <v>1269.2</v>
      </c>
      <c r="FY215" s="73">
        <v>1269.2</v>
      </c>
      <c r="FZ215" s="73">
        <v>599.9</v>
      </c>
      <c r="GA215" s="73">
        <f>FZ215/FY215*100</f>
        <v>47.265994327135203</v>
      </c>
      <c r="GB215" s="89"/>
      <c r="GC215" s="89"/>
      <c r="GD215" s="89"/>
      <c r="GE215" s="89"/>
      <c r="GF215" s="89"/>
      <c r="GG215" s="89"/>
      <c r="GH215" s="89"/>
      <c r="GI215" s="89"/>
      <c r="GJ215" s="89"/>
      <c r="GK215" s="89"/>
      <c r="GL215" s="89"/>
      <c r="GM215" s="74"/>
      <c r="GN215" s="89"/>
      <c r="GO215" s="89"/>
      <c r="GP215" s="89"/>
      <c r="GQ215" s="89"/>
      <c r="GR215" s="89"/>
      <c r="GS215" s="89"/>
      <c r="GT215" s="89"/>
      <c r="GU215" s="74"/>
      <c r="GV215" s="89"/>
      <c r="GW215" s="89"/>
      <c r="GX215" s="89"/>
      <c r="GY215" s="89"/>
      <c r="GZ215" s="89"/>
      <c r="HA215" s="89"/>
      <c r="HB215" s="89"/>
      <c r="HC215" s="89"/>
      <c r="HD215" s="89"/>
      <c r="HE215" s="89"/>
      <c r="HF215" s="89"/>
      <c r="HG215" s="89"/>
      <c r="HH215" s="89"/>
      <c r="HI215" s="89"/>
      <c r="HJ215" s="89"/>
      <c r="HK215" s="89"/>
      <c r="HL215" s="86"/>
      <c r="HM215" s="86"/>
      <c r="HN215" s="86"/>
      <c r="HO215" s="74"/>
      <c r="HP215" s="86"/>
      <c r="HQ215" s="86"/>
      <c r="HR215" s="86"/>
      <c r="HS215" s="74"/>
      <c r="HT215" s="89"/>
      <c r="HU215" s="89"/>
      <c r="HV215" s="89"/>
      <c r="HW215" s="89"/>
      <c r="HX215" s="86"/>
      <c r="HY215" s="73">
        <v>189.1</v>
      </c>
      <c r="HZ215" s="73">
        <v>31.516659999999998</v>
      </c>
      <c r="IA215" s="77">
        <f t="shared" si="446"/>
        <v>16.666663141195134</v>
      </c>
      <c r="IB215" s="89"/>
      <c r="IC215" s="73"/>
      <c r="ID215" s="73"/>
      <c r="IE215" s="77"/>
      <c r="IF215" s="89"/>
      <c r="IG215" s="73"/>
      <c r="IH215" s="73"/>
      <c r="II215" s="77"/>
      <c r="IJ215" s="89"/>
      <c r="IK215" s="73"/>
      <c r="IL215" s="73"/>
      <c r="IM215" s="77"/>
      <c r="IN215" s="89"/>
      <c r="IO215" s="73"/>
      <c r="IP215" s="73"/>
      <c r="IQ215" s="77"/>
      <c r="IR215" s="89"/>
      <c r="IS215" s="73"/>
      <c r="IT215" s="73"/>
      <c r="IU215" s="77"/>
      <c r="IV215" s="89"/>
      <c r="IW215" s="73"/>
      <c r="IX215" s="73"/>
      <c r="IY215" s="77"/>
      <c r="IZ215" s="89"/>
      <c r="JA215" s="73"/>
      <c r="JB215" s="73"/>
      <c r="JC215" s="77"/>
      <c r="JD215" s="89"/>
      <c r="JE215" s="73"/>
      <c r="JF215" s="73"/>
      <c r="JG215" s="77"/>
      <c r="JH215" s="89"/>
      <c r="JI215" s="73"/>
      <c r="JJ215" s="73"/>
      <c r="JK215" s="77"/>
      <c r="JL215" s="89"/>
      <c r="JM215" s="73"/>
      <c r="JN215" s="73"/>
      <c r="JO215" s="77"/>
      <c r="JP215" s="89"/>
      <c r="JQ215" s="73"/>
      <c r="JR215" s="73"/>
      <c r="JS215" s="77"/>
    </row>
    <row r="216" spans="1:279" ht="15.75" x14ac:dyDescent="0.25">
      <c r="A216" s="115" t="s">
        <v>417</v>
      </c>
      <c r="B216" s="77">
        <f t="shared" si="448"/>
        <v>0</v>
      </c>
      <c r="C216" s="77">
        <f t="shared" si="449"/>
        <v>153.19999999999999</v>
      </c>
      <c r="D216" s="77">
        <f t="shared" si="450"/>
        <v>153.19999999999999</v>
      </c>
      <c r="E216" s="77">
        <f t="shared" si="451"/>
        <v>0</v>
      </c>
      <c r="F216" s="77">
        <f t="shared" si="452"/>
        <v>25.533339999999999</v>
      </c>
      <c r="G216" s="73">
        <f t="shared" si="447"/>
        <v>16.666671018276762</v>
      </c>
      <c r="H216" s="77"/>
      <c r="I216" s="77"/>
      <c r="J216" s="77"/>
      <c r="K216" s="77"/>
      <c r="L216" s="89"/>
      <c r="M216" s="89"/>
      <c r="N216" s="89"/>
      <c r="O216" s="89"/>
      <c r="P216" s="89"/>
      <c r="Q216" s="89"/>
      <c r="R216" s="89"/>
      <c r="S216" s="74"/>
      <c r="T216" s="86"/>
      <c r="U216" s="86"/>
      <c r="V216" s="86"/>
      <c r="W216" s="74"/>
      <c r="X216" s="86"/>
      <c r="Y216" s="86"/>
      <c r="Z216" s="86"/>
      <c r="AA216" s="74"/>
      <c r="AB216" s="86"/>
      <c r="AC216" s="86"/>
      <c r="AD216" s="86"/>
      <c r="AE216" s="74"/>
      <c r="AF216" s="86"/>
      <c r="AG216" s="86"/>
      <c r="AH216" s="86"/>
      <c r="AI216" s="74"/>
      <c r="AJ216" s="86"/>
      <c r="AK216" s="86"/>
      <c r="AL216" s="86"/>
      <c r="AM216" s="74"/>
      <c r="AN216" s="89"/>
      <c r="AO216" s="89"/>
      <c r="AP216" s="89"/>
      <c r="AQ216" s="89"/>
      <c r="AR216" s="86"/>
      <c r="AS216" s="86"/>
      <c r="AT216" s="86"/>
      <c r="AU216" s="74"/>
      <c r="AV216" s="86"/>
      <c r="AW216" s="86"/>
      <c r="AX216" s="86"/>
      <c r="AY216" s="74"/>
      <c r="AZ216" s="86"/>
      <c r="BA216" s="86"/>
      <c r="BB216" s="86"/>
      <c r="BC216" s="74"/>
      <c r="BD216" s="86"/>
      <c r="BE216" s="86"/>
      <c r="BF216" s="86"/>
      <c r="BG216" s="74"/>
      <c r="BH216" s="74"/>
      <c r="BI216" s="86"/>
      <c r="BJ216" s="86"/>
      <c r="BK216" s="74"/>
      <c r="BL216" s="74"/>
      <c r="BM216" s="86"/>
      <c r="BN216" s="86"/>
      <c r="BO216" s="74"/>
      <c r="BP216" s="74"/>
      <c r="BQ216" s="86"/>
      <c r="BR216" s="86"/>
      <c r="BS216" s="74"/>
      <c r="BT216" s="74"/>
      <c r="BU216" s="86"/>
      <c r="BV216" s="86"/>
      <c r="BW216" s="74"/>
      <c r="BX216" s="86"/>
      <c r="BY216" s="86"/>
      <c r="BZ216" s="86"/>
      <c r="CA216" s="74"/>
      <c r="CB216" s="74"/>
      <c r="CC216" s="86"/>
      <c r="CD216" s="86"/>
      <c r="CE216" s="74"/>
      <c r="CF216" s="86"/>
      <c r="CG216" s="86"/>
      <c r="CH216" s="77"/>
      <c r="CI216" s="74"/>
      <c r="CJ216" s="86"/>
      <c r="CK216" s="86"/>
      <c r="CL216" s="86"/>
      <c r="CM216" s="74"/>
      <c r="CN216" s="86"/>
      <c r="CO216" s="86"/>
      <c r="CP216" s="86"/>
      <c r="CQ216" s="74"/>
      <c r="CR216" s="74"/>
      <c r="CS216" s="86"/>
      <c r="CT216" s="86"/>
      <c r="CU216" s="74"/>
      <c r="CV216" s="74"/>
      <c r="CW216" s="86"/>
      <c r="CX216" s="86"/>
      <c r="CY216" s="74"/>
      <c r="CZ216" s="86"/>
      <c r="DA216" s="86"/>
      <c r="DB216" s="86"/>
      <c r="DC216" s="74"/>
      <c r="DD216" s="86"/>
      <c r="DE216" s="86"/>
      <c r="DF216" s="86"/>
      <c r="DG216" s="74"/>
      <c r="DH216" s="86"/>
      <c r="DI216" s="86"/>
      <c r="DJ216" s="86"/>
      <c r="DK216" s="74"/>
      <c r="DL216" s="86"/>
      <c r="DM216" s="86"/>
      <c r="DN216" s="86"/>
      <c r="DO216" s="74"/>
      <c r="DP216" s="86"/>
      <c r="DQ216" s="86"/>
      <c r="DR216" s="86"/>
      <c r="DS216" s="74"/>
      <c r="DT216" s="86"/>
      <c r="DU216" s="86"/>
      <c r="DV216" s="86"/>
      <c r="DW216" s="74"/>
      <c r="DX216" s="86"/>
      <c r="DY216" s="86"/>
      <c r="DZ216" s="86"/>
      <c r="EA216" s="74"/>
      <c r="EB216" s="86"/>
      <c r="EC216" s="86"/>
      <c r="ED216" s="86"/>
      <c r="EE216" s="74"/>
      <c r="EF216" s="86"/>
      <c r="EG216" s="86"/>
      <c r="EH216" s="86"/>
      <c r="EI216" s="74"/>
      <c r="EJ216" s="86"/>
      <c r="EK216" s="86"/>
      <c r="EL216" s="86"/>
      <c r="EM216" s="74"/>
      <c r="EN216" s="86"/>
      <c r="EO216" s="86"/>
      <c r="EP216" s="86"/>
      <c r="EQ216" s="74"/>
      <c r="ER216" s="86"/>
      <c r="ES216" s="86"/>
      <c r="ET216" s="86"/>
      <c r="EU216" s="74"/>
      <c r="EV216" s="86"/>
      <c r="EW216" s="86"/>
      <c r="EX216" s="86"/>
      <c r="EY216" s="74"/>
      <c r="EZ216" s="89"/>
      <c r="FA216" s="89"/>
      <c r="FB216" s="89"/>
      <c r="FC216" s="89"/>
      <c r="FD216" s="89"/>
      <c r="FE216" s="89"/>
      <c r="FF216" s="89"/>
      <c r="FG216" s="89"/>
      <c r="FH216" s="89"/>
      <c r="FI216" s="89"/>
      <c r="FJ216" s="89"/>
      <c r="FK216" s="89"/>
      <c r="FL216" s="89"/>
      <c r="FM216" s="89"/>
      <c r="FN216" s="89"/>
      <c r="FO216" s="89"/>
      <c r="FP216" s="89"/>
      <c r="FQ216" s="89"/>
      <c r="FR216" s="89"/>
      <c r="FS216" s="89"/>
      <c r="FT216" s="73"/>
      <c r="FU216" s="73"/>
      <c r="FV216" s="73"/>
      <c r="FW216" s="73"/>
      <c r="FX216" s="73"/>
      <c r="FY216" s="73"/>
      <c r="FZ216" s="73"/>
      <c r="GA216" s="73"/>
      <c r="GB216" s="89"/>
      <c r="GC216" s="89"/>
      <c r="GD216" s="89"/>
      <c r="GE216" s="89"/>
      <c r="GF216" s="89"/>
      <c r="GG216" s="89"/>
      <c r="GH216" s="89"/>
      <c r="GI216" s="89"/>
      <c r="GJ216" s="89"/>
      <c r="GK216" s="89"/>
      <c r="GL216" s="89"/>
      <c r="GM216" s="74"/>
      <c r="GN216" s="89"/>
      <c r="GO216" s="89"/>
      <c r="GP216" s="89"/>
      <c r="GQ216" s="89"/>
      <c r="GR216" s="89"/>
      <c r="GS216" s="89"/>
      <c r="GT216" s="89"/>
      <c r="GU216" s="74"/>
      <c r="GV216" s="89"/>
      <c r="GW216" s="89"/>
      <c r="GX216" s="89"/>
      <c r="GY216" s="89"/>
      <c r="GZ216" s="89"/>
      <c r="HA216" s="89"/>
      <c r="HB216" s="89"/>
      <c r="HC216" s="89"/>
      <c r="HD216" s="89"/>
      <c r="HE216" s="89"/>
      <c r="HF216" s="89"/>
      <c r="HG216" s="89"/>
      <c r="HH216" s="89"/>
      <c r="HI216" s="89"/>
      <c r="HJ216" s="89"/>
      <c r="HK216" s="89"/>
      <c r="HL216" s="86"/>
      <c r="HM216" s="86"/>
      <c r="HN216" s="86"/>
      <c r="HO216" s="74"/>
      <c r="HP216" s="86"/>
      <c r="HQ216" s="86"/>
      <c r="HR216" s="86"/>
      <c r="HS216" s="74"/>
      <c r="HT216" s="89"/>
      <c r="HU216" s="89"/>
      <c r="HV216" s="89"/>
      <c r="HW216" s="89"/>
      <c r="HX216" s="86"/>
      <c r="HY216" s="73">
        <v>153.19999999999999</v>
      </c>
      <c r="HZ216" s="73">
        <v>25.533339999999999</v>
      </c>
      <c r="IA216" s="77">
        <f t="shared" si="446"/>
        <v>16.666671018276762</v>
      </c>
      <c r="IB216" s="89"/>
      <c r="IC216" s="73"/>
      <c r="ID216" s="73"/>
      <c r="IE216" s="77"/>
      <c r="IF216" s="89"/>
      <c r="IG216" s="73"/>
      <c r="IH216" s="73"/>
      <c r="II216" s="77"/>
      <c r="IJ216" s="89"/>
      <c r="IK216" s="73"/>
      <c r="IL216" s="73"/>
      <c r="IM216" s="77"/>
      <c r="IN216" s="89"/>
      <c r="IO216" s="73"/>
      <c r="IP216" s="73"/>
      <c r="IQ216" s="77"/>
      <c r="IR216" s="89"/>
      <c r="IS216" s="73"/>
      <c r="IT216" s="73"/>
      <c r="IU216" s="77"/>
      <c r="IV216" s="89"/>
      <c r="IW216" s="73"/>
      <c r="IX216" s="73"/>
      <c r="IY216" s="77"/>
      <c r="IZ216" s="89"/>
      <c r="JA216" s="73"/>
      <c r="JB216" s="73"/>
      <c r="JC216" s="77"/>
      <c r="JD216" s="89"/>
      <c r="JE216" s="73"/>
      <c r="JF216" s="73"/>
      <c r="JG216" s="77"/>
      <c r="JH216" s="89"/>
      <c r="JI216" s="73"/>
      <c r="JJ216" s="73"/>
      <c r="JK216" s="77"/>
      <c r="JL216" s="89"/>
      <c r="JM216" s="73"/>
      <c r="JN216" s="73"/>
      <c r="JO216" s="77"/>
      <c r="JP216" s="89"/>
      <c r="JQ216" s="73"/>
      <c r="JR216" s="73"/>
      <c r="JS216" s="77"/>
    </row>
    <row r="217" spans="1:279" s="5" customFormat="1" ht="31.5" x14ac:dyDescent="0.25">
      <c r="A217" s="114" t="s">
        <v>242</v>
      </c>
      <c r="B217" s="76">
        <f t="shared" si="448"/>
        <v>40582.700000000004</v>
      </c>
      <c r="C217" s="76">
        <f t="shared" si="449"/>
        <v>74523.900000000009</v>
      </c>
      <c r="D217" s="76">
        <f t="shared" si="450"/>
        <v>74523.900000000009</v>
      </c>
      <c r="E217" s="76">
        <f t="shared" si="451"/>
        <v>0</v>
      </c>
      <c r="F217" s="76">
        <f t="shared" si="452"/>
        <v>5500.2963500000005</v>
      </c>
      <c r="G217" s="72">
        <f t="shared" si="447"/>
        <v>7.3805803909886629</v>
      </c>
      <c r="H217" s="72">
        <f>H218+H219+H220+H221+H222+H223+H224+H225+H226+H227+H228+H229+H230</f>
        <v>0</v>
      </c>
      <c r="I217" s="72">
        <f>I218+I219+I220+I221+I222+I223+I224+I225+I226+I227+I228+I229+I230</f>
        <v>0</v>
      </c>
      <c r="J217" s="72">
        <f>J218+J219+J220+J221+J222+J223+J224+J225+J226+J227+J228+J229+J230</f>
        <v>0</v>
      </c>
      <c r="K217" s="72"/>
      <c r="L217" s="72">
        <f t="shared" ref="L217" si="464">L218+L219+L220+L221+L222+L223+L224+L225+L226+L227+L228+L229+L230</f>
        <v>500</v>
      </c>
      <c r="M217" s="72">
        <f t="shared" ref="M217:N217" si="465">M218+M219+M220+M221+M222+M223+M224+M225+M226+M227+M228+M229+M230</f>
        <v>500</v>
      </c>
      <c r="N217" s="72">
        <f t="shared" si="465"/>
        <v>201.6</v>
      </c>
      <c r="O217" s="71">
        <f>N217/M217*100</f>
        <v>40.32</v>
      </c>
      <c r="P217" s="72">
        <f>P218+P219+P220+P221+P222+P223+P224+P225+P226+P227+P228+P229+P230</f>
        <v>461</v>
      </c>
      <c r="Q217" s="72">
        <f>Q218+Q219+Q220+Q221+Q222+Q223+Q224+Q225+Q226+Q227+Q228+Q229+Q230</f>
        <v>461</v>
      </c>
      <c r="R217" s="72">
        <f>R218+R219+R220+R221+R222+R223+R224+R225+R226+R227+R228+R229+R230</f>
        <v>82.665000000000006</v>
      </c>
      <c r="S217" s="71">
        <f>R217/Q217*100</f>
        <v>17.931670281995661</v>
      </c>
      <c r="T217" s="72">
        <f>T218+T219+T220+T221+T222+T223+T224+T225+T226+T227+T228+T229+T230</f>
        <v>1568</v>
      </c>
      <c r="U217" s="72">
        <f>U218+U219+U220+U221+U222+U223+U224+U225+U226+U227+U228+U229+U230</f>
        <v>1568</v>
      </c>
      <c r="V217" s="72">
        <f>V218+V219+V220+V221+V222+V223+V224+V225+V226+V227+V228+V229+V230</f>
        <v>72.712999999999994</v>
      </c>
      <c r="W217" s="71">
        <f>V217/U217*100</f>
        <v>4.6373086734693878</v>
      </c>
      <c r="X217" s="72">
        <f>X218+X219+X220+X221+X222+X223+X224+X225+X226+X227+X228+X229+X230</f>
        <v>0</v>
      </c>
      <c r="Y217" s="72">
        <f>Y218+Y219+Y220+Y221+Y222+Y223+Y224+Y225+Y226+Y227+Y228+Y229+Y230</f>
        <v>0</v>
      </c>
      <c r="Z217" s="72">
        <f>Z218+Z219+Z220+Z221+Z222+Z223+Z224+Z225+Z226+Z227+Z228+Z229+Z230</f>
        <v>0</v>
      </c>
      <c r="AA217" s="71"/>
      <c r="AB217" s="72">
        <f>AB218+AB219+AB220+AB221+AB222+AB223+AB224+AB225+AB226+AB227+AB228+AB229+AB230</f>
        <v>0</v>
      </c>
      <c r="AC217" s="72">
        <f>AC218+AC219+AC220+AC221+AC222+AC223+AC224+AC225+AC226+AC227+AC228+AC229+AC230</f>
        <v>0</v>
      </c>
      <c r="AD217" s="72">
        <f>AD218+AD219+AD220+AD221+AD222+AD223+AD224+AD225+AD226+AD227+AD228+AD229+AD230</f>
        <v>0</v>
      </c>
      <c r="AE217" s="71"/>
      <c r="AF217" s="72">
        <f>AF218+AF219+AF220+AF221+AF222+AF223+AF224+AF225+AF226+AF227+AF228+AF229+AF230</f>
        <v>13669.1</v>
      </c>
      <c r="AG217" s="72">
        <f>AG218+AG219+AG220+AG221+AG222+AG223+AG224+AG225+AG226+AG227+AG228+AG229+AG230</f>
        <v>13669.1</v>
      </c>
      <c r="AH217" s="72">
        <f>AH218+AH219+AH220+AH221+AH222+AH223+AH224+AH225+AH226+AH227+AH228+AH229+AH230</f>
        <v>1321.6402499999999</v>
      </c>
      <c r="AI217" s="71">
        <f>AH217/AG217*100</f>
        <v>9.6688168935774836</v>
      </c>
      <c r="AJ217" s="72">
        <f>AJ218+AJ219+AJ220+AJ221+AJ222+AJ223+AJ224+AJ225+AJ226+AJ227+AJ228+AJ229+AJ230</f>
        <v>480</v>
      </c>
      <c r="AK217" s="72">
        <f>AK218+AK219+AK220+AK221+AK222+AK223+AK224+AK225+AK226+AK227+AK228+AK229+AK230</f>
        <v>480</v>
      </c>
      <c r="AL217" s="72">
        <f>AL218+AL219+AL220+AL221+AL222+AL223+AL224+AL225+AL226+AL227+AL228+AL229+AL230</f>
        <v>0</v>
      </c>
      <c r="AM217" s="71">
        <f>AL217/AK217*100</f>
        <v>0</v>
      </c>
      <c r="AN217" s="72">
        <f t="shared" ref="AN217" si="466">AN218+AN219+AN220+AN221+AN222+AN223+AN224+AN225+AN226+AN227+AN228+AN229+AN230</f>
        <v>0</v>
      </c>
      <c r="AO217" s="72">
        <f t="shared" ref="AO217:AQ217" si="467">AO218+AO219+AO220+AO221+AO222+AO223+AO224+AO225+AO226+AO227+AO228+AO229+AO230</f>
        <v>0</v>
      </c>
      <c r="AP217" s="72">
        <f t="shared" si="467"/>
        <v>0</v>
      </c>
      <c r="AQ217" s="72">
        <f t="shared" si="467"/>
        <v>0</v>
      </c>
      <c r="AR217" s="72">
        <f>AR218+AR219+AR220+AR221+AR222+AR223+AR224+AR225+AR226+AR227+AR228+AR229+AR230</f>
        <v>500</v>
      </c>
      <c r="AS217" s="72">
        <f>AS218+AS219+AS220+AS221+AS222+AS223+AS224+AS225+AS226+AS227+AS228+AS229+AS230</f>
        <v>500</v>
      </c>
      <c r="AT217" s="72">
        <f>AT218+AT219+AT220+AT221+AT222+AT223+AT224+AT225+AT226+AT227+AT228+AT229+AT230</f>
        <v>0</v>
      </c>
      <c r="AU217" s="71">
        <f>AT217/AS217*100</f>
        <v>0</v>
      </c>
      <c r="AV217" s="72"/>
      <c r="AW217" s="72">
        <f>AW218+AW219+AW220+AW221+AW222+AW223+AW224+AW225+AW226+AW227+AW228+AW229+AW230</f>
        <v>0</v>
      </c>
      <c r="AX217" s="72">
        <f>AX218+AX219+AX220+AX221+AX222+AX223+AX224+AX225+AX226+AX227+AX228+AX229+AX230</f>
        <v>0</v>
      </c>
      <c r="AY217" s="71"/>
      <c r="AZ217" s="72"/>
      <c r="BA217" s="72"/>
      <c r="BB217" s="72"/>
      <c r="BC217" s="71"/>
      <c r="BD217" s="72">
        <f>BD218+BD219+BD220+BD221+BD222+BD223+BD224+BD225+BD226+BD227+BD228+BD229+BD230</f>
        <v>1022</v>
      </c>
      <c r="BE217" s="72">
        <f>BE218+BE219+BE220+BE221+BE222+BE223+BE224+BE225+BE226+BE227+BE228+BE229+BE230</f>
        <v>1022</v>
      </c>
      <c r="BF217" s="72">
        <f>BF218+BF219+BF220+BF221+BF222+BF223+BF224+BF225+BF226+BF227+BF228+BF229+BF230</f>
        <v>264.91740000000004</v>
      </c>
      <c r="BG217" s="71">
        <f>BF217/BE217*100</f>
        <v>25.921467710371825</v>
      </c>
      <c r="BH217" s="71"/>
      <c r="BI217" s="72">
        <f>BI218+BI219+BI220+BI221+BI222+BI223+BI224+BI225+BI226+BI227+BI228+BI229+BI230</f>
        <v>0</v>
      </c>
      <c r="BJ217" s="72">
        <f>BJ218+BJ219+BJ220+BJ221+BJ222+BJ223+BJ224+BJ225+BJ226+BJ227+BJ228+BJ229+BJ230</f>
        <v>0</v>
      </c>
      <c r="BK217" s="71"/>
      <c r="BL217" s="71"/>
      <c r="BM217" s="72">
        <f>BM218+BM219+BM220+BM221+BM222+BM223+BM224+BM225+BM226+BM227+BM228+BM229+BM230</f>
        <v>0</v>
      </c>
      <c r="BN217" s="72">
        <f>BN218+BN219+BN220+BN221+BN222+BN223+BN224+BN225+BN226+BN227+BN228+BN229+BN230</f>
        <v>0</v>
      </c>
      <c r="BO217" s="71"/>
      <c r="BP217" s="71"/>
      <c r="BQ217" s="72"/>
      <c r="BR217" s="72"/>
      <c r="BS217" s="71"/>
      <c r="BT217" s="71"/>
      <c r="BU217" s="72">
        <f>BU218+BU219+BU220+BU221+BU222+BU223+BU224+BU225+BU226+BU227+BU228+BU229+BU230</f>
        <v>0</v>
      </c>
      <c r="BV217" s="72">
        <f>BV218+BV219+BV220+BV221+BV222+BV223+BV224+BV225+BV226+BV227+BV228+BV229+BV230</f>
        <v>0</v>
      </c>
      <c r="BW217" s="71"/>
      <c r="BX217" s="72">
        <f>BX218+BX219+BX220+BX221+BX222+BX223+BX224+BX225+BX226+BX227+BX228+BX229+BX230</f>
        <v>634.4</v>
      </c>
      <c r="BY217" s="72">
        <f>BY218+BY219+BY220+BY221+BY222+BY223+BY224+BY225+BY226+BY227+BY228+BY229+BY230</f>
        <v>634.4</v>
      </c>
      <c r="BZ217" s="72">
        <f>BZ218+BZ219+BZ220+BZ221+BZ222+BZ223+BZ224+BZ225+BZ226+BZ227+BZ228+BZ229+BZ230</f>
        <v>120.87152999999999</v>
      </c>
      <c r="CA217" s="71">
        <f>BZ217/BY217*100</f>
        <v>19.052889344262294</v>
      </c>
      <c r="CB217" s="71"/>
      <c r="CC217" s="72"/>
      <c r="CD217" s="72"/>
      <c r="CE217" s="71"/>
      <c r="CF217" s="72">
        <f>CF218+CF219+CF220+CF221+CF222+CF223+CF224+CF225+CF226+CF227+CF228+CF229+CF230</f>
        <v>250</v>
      </c>
      <c r="CG217" s="72">
        <f>CG218+CG219+CG220+CG221+CG222+CG223+CG224+CG225+CG226+CG227+CG228+CG229+CG230</f>
        <v>250</v>
      </c>
      <c r="CH217" s="72">
        <f>CH218+CH219+CH220+CH221+CH222+CH223+CH224+CH225+CH226+CH227+CH228+CH229+CH230</f>
        <v>0</v>
      </c>
      <c r="CI217" s="71">
        <f t="shared" si="340"/>
        <v>0</v>
      </c>
      <c r="CJ217" s="72">
        <f>CJ218+CJ219+CJ220+CJ221+CJ222+CJ223+CJ224+CJ225+CJ226+CJ227+CJ228+CJ229+CJ230</f>
        <v>0</v>
      </c>
      <c r="CK217" s="72">
        <f>CK218+CK219+CK220+CK221+CK222+CK223+CK224+CK225+CK226+CK227+CK228+CK229+CK230</f>
        <v>0</v>
      </c>
      <c r="CL217" s="72">
        <f>CL218+CL219+CL220+CL221+CL222+CL223+CL224+CL225+CL226+CL227+CL228+CL229+CL230</f>
        <v>0</v>
      </c>
      <c r="CM217" s="71"/>
      <c r="CN217" s="72">
        <f>CN218+CN219+CN220+CN221+CN222+CN223+CN224+CN225+CN226+CN227+CN228+CN229+CN230</f>
        <v>0</v>
      </c>
      <c r="CO217" s="72">
        <f>CO218+CO219+CO220+CO221+CO222+CO223+CO224+CO225+CO226+CO227+CO228+CO229+CO230</f>
        <v>0</v>
      </c>
      <c r="CP217" s="72">
        <f>CP218+CP219+CP220+CP221+CP222+CP223+CP224+CP225+CP226+CP227+CP228+CP229+CP230</f>
        <v>0</v>
      </c>
      <c r="CQ217" s="71"/>
      <c r="CR217" s="71"/>
      <c r="CS217" s="72">
        <f>CS218+CS219+CS220+CS221+CS222+CS223+CS224+CS225+CS226+CS227+CS228+CS229+CS230</f>
        <v>0</v>
      </c>
      <c r="CT217" s="72">
        <f>CT218+CT219+CT220+CT221+CT222+CT223+CT224+CT225+CT226+CT227+CT228+CT229+CT230</f>
        <v>0</v>
      </c>
      <c r="CU217" s="71"/>
      <c r="CV217" s="71"/>
      <c r="CW217" s="72">
        <f>CW218+CW219+CW220+CW221+CW222+CW223+CW224+CW225+CW226+CW227+CW228+CW229+CW230</f>
        <v>0</v>
      </c>
      <c r="CX217" s="72">
        <f>CX218+CX219+CX220+CX221+CX222+CX223+CX224+CX225+CX226+CX227+CX228+CX229+CX230</f>
        <v>0</v>
      </c>
      <c r="CY217" s="71"/>
      <c r="CZ217" s="72">
        <f>CZ218+CZ219+CZ220+CZ221+CZ222+CZ223+CZ224+CZ225+CZ226+CZ227+CZ228+CZ229+CZ230</f>
        <v>1000</v>
      </c>
      <c r="DA217" s="72">
        <f>DA218+DA219+DA220+DA221+DA222+DA223+DA224+DA225+DA226+DA227+DA228+DA229+DA230</f>
        <v>1000</v>
      </c>
      <c r="DB217" s="72">
        <f>DB218+DB219+DB220+DB221+DB222+DB223+DB224+DB225+DB226+DB227+DB228+DB229+DB230</f>
        <v>0</v>
      </c>
      <c r="DC217" s="71">
        <f>DB217/DA217*100</f>
        <v>0</v>
      </c>
      <c r="DD217" s="72">
        <f>DD218+DD219+DD220+DD221+DD222+DD223+DD224+DD225+DD226+DD227+DD228+DD229+DD230</f>
        <v>3447.4</v>
      </c>
      <c r="DE217" s="72">
        <f>DE218+DE219+DE220+DE221+DE222+DE223+DE224+DE225+DE226+DE227+DE228+DE229+DE230</f>
        <v>0</v>
      </c>
      <c r="DF217" s="72">
        <f>DF218+DF219+DF220+DF221+DF222+DF223+DF224+DF225+DF226+DF227+DF228+DF229+DF230</f>
        <v>0</v>
      </c>
      <c r="DG217" s="71"/>
      <c r="DH217" s="72">
        <f>DH218+DH219+DH220+DH221+DH222+DH223+DH224+DH225+DH226+DH227+DH228+DH229+DH230</f>
        <v>5000</v>
      </c>
      <c r="DI217" s="72">
        <f>DI218+DI219+DI220+DI221+DI222+DI223+DI224+DI225+DI226+DI227+DI228+DI229+DI230</f>
        <v>5000</v>
      </c>
      <c r="DJ217" s="72">
        <f>DJ218+DJ219+DJ220+DJ221+DJ222+DJ223+DJ224+DJ225+DJ226+DJ227+DJ228+DJ229+DJ230</f>
        <v>0</v>
      </c>
      <c r="DK217" s="71">
        <f t="shared" ref="DK217" si="468">DJ217/DI217*100</f>
        <v>0</v>
      </c>
      <c r="DL217" s="72"/>
      <c r="DM217" s="72">
        <f>DM218+DM219+DM220+DM221+DM222+DM223+DM224+DM225+DM226+DM227+DM228+DM229+DM230</f>
        <v>0</v>
      </c>
      <c r="DN217" s="72">
        <f>DN218+DN219+DN220+DN221+DN222+DN223+DN224+DN225+DN226+DN227+DN228+DN229+DN230</f>
        <v>0</v>
      </c>
      <c r="DO217" s="71"/>
      <c r="DP217" s="72"/>
      <c r="DQ217" s="72">
        <f>DQ218+DQ219+DQ220+DQ221+DQ222+DQ223+DQ224+DQ225+DQ226+DQ227+DQ228+DQ229+DQ230</f>
        <v>0</v>
      </c>
      <c r="DR217" s="72">
        <f>DR218+DR219+DR220+DR221+DR222+DR223+DR224+DR225+DR226+DR227+DR228+DR229+DR230</f>
        <v>0</v>
      </c>
      <c r="DS217" s="71"/>
      <c r="DT217" s="72"/>
      <c r="DU217" s="72">
        <f>DU218+DU219+DU220+DU221+DU222+DU223+DU224+DU225+DU226+DU227+DU228+DU229+DU230</f>
        <v>23052.3</v>
      </c>
      <c r="DV217" s="72">
        <f>DV218+DV219+DV220+DV221+DV222+DV223+DV224+DV225+DV226+DV227+DV228+DV229+DV230</f>
        <v>0</v>
      </c>
      <c r="DW217" s="71"/>
      <c r="DX217" s="72">
        <f>DX218+DX219+DX220+DX221+DX222+DX223+DX224+DX225+DX226+DX227+DX228+DX229+DX230</f>
        <v>940</v>
      </c>
      <c r="DY217" s="72">
        <f>DY218+DY219+DY220+DY221+DY222+DY223+DY224+DY225+DY226+DY227+DY228+DY229+DY230</f>
        <v>940</v>
      </c>
      <c r="DZ217" s="72">
        <f>DZ218+DZ219+DZ220+DZ221+DZ222+DZ223+DZ224+DZ225+DZ226+DZ227+DZ228+DZ229+DZ230</f>
        <v>98.642780000000002</v>
      </c>
      <c r="EA217" s="71">
        <f t="shared" ref="EA217:EA218" si="469">DZ217/DY217*100</f>
        <v>10.493912765957447</v>
      </c>
      <c r="EB217" s="72"/>
      <c r="EC217" s="72"/>
      <c r="ED217" s="72"/>
      <c r="EE217" s="71"/>
      <c r="EF217" s="72"/>
      <c r="EG217" s="72">
        <f>EG218+EG219+EG220+EG221+EG222+EG223+EG224+EG225+EG226+EG227+EG228+EG229+EG230</f>
        <v>0</v>
      </c>
      <c r="EH217" s="72">
        <f>EH218+EH219+EH220+EH221+EH222+EH223+EH224+EH225+EH226+EH227+EH228+EH229+EH230</f>
        <v>0</v>
      </c>
      <c r="EI217" s="71"/>
      <c r="EJ217" s="72"/>
      <c r="EK217" s="72">
        <f>EK218+EK219+EK220+EK221+EK222+EK223+EK224+EK225+EK226+EK227+EK228+EK229+EK230</f>
        <v>0</v>
      </c>
      <c r="EL217" s="72">
        <f>EL218+EL219+EL220+EL221+EL222+EL223+EL224+EL225+EL226+EL227+EL228+EL229+EL230</f>
        <v>0</v>
      </c>
      <c r="EM217" s="71"/>
      <c r="EN217" s="72"/>
      <c r="EO217" s="72">
        <f>EO218+EO219+EO220+EO221+EO222+EO223+EO224+EO225+EO226+EO227+EO228+EO229+EO230</f>
        <v>0</v>
      </c>
      <c r="EP217" s="72">
        <f>EP218+EP219+EP220+EP221+EP222+EP223+EP224+EP225+EP226+EP227+EP228+EP229+EP230</f>
        <v>0</v>
      </c>
      <c r="EQ217" s="71"/>
      <c r="ER217" s="72">
        <f>ER218+ER219+ER220+ER221+ER222+ER223+ER224+ER225+ER226+ER227+ER228+ER229+ER230</f>
        <v>937.4</v>
      </c>
      <c r="ES217" s="72">
        <f>ES218+ES219+ES220+ES221+ES222+ES223+ES224+ES225+ES226+ES227+ES228+ES229+ES230</f>
        <v>937.4</v>
      </c>
      <c r="ET217" s="72">
        <f>ET218+ET219+ET220+ET221+ET222+ET223+ET224+ET225+ET226+ET227+ET228+ET229+ET230</f>
        <v>157.23400000000001</v>
      </c>
      <c r="EU217" s="71">
        <f t="shared" si="400"/>
        <v>16.773415831021975</v>
      </c>
      <c r="EV217" s="72">
        <f>EV218+EV219+EV220+EV221+EV222+EV223+EV224+EV225+EV226+EV227+EV228+EV229+EV230</f>
        <v>40</v>
      </c>
      <c r="EW217" s="72">
        <f>EW218+EW219+EW220+EW221+EW222+EW223+EW224+EW225+EW226+EW227+EW228+EW229+EW230</f>
        <v>40</v>
      </c>
      <c r="EX217" s="72">
        <f>EX218+EX219+EX220+EX221+EX222+EX223+EX224+EX225+EX226+EX227+EX228+EX229+EX230</f>
        <v>0</v>
      </c>
      <c r="EY217" s="71">
        <f t="shared" si="457"/>
        <v>0</v>
      </c>
      <c r="EZ217" s="72"/>
      <c r="FA217" s="72">
        <f t="shared" ref="FA217:FB217" si="470">FA218+FA219+FA220+FA221+FA222+FA223+FA224+FA225+FA226+FA227+FA228+FA229+FA230</f>
        <v>0</v>
      </c>
      <c r="FB217" s="72">
        <f t="shared" si="470"/>
        <v>0</v>
      </c>
      <c r="FC217" s="71"/>
      <c r="FD217" s="72"/>
      <c r="FE217" s="72">
        <f t="shared" ref="FE217:FF217" si="471">FE218+FE219+FE220+FE221+FE222+FE223+FE224+FE225+FE226+FE227+FE228+FE229+FE230</f>
        <v>0</v>
      </c>
      <c r="FF217" s="72">
        <f t="shared" si="471"/>
        <v>0</v>
      </c>
      <c r="FG217" s="71"/>
      <c r="FH217" s="72"/>
      <c r="FI217" s="72">
        <f t="shared" ref="FI217:FJ217" si="472">FI218+FI219+FI220+FI221+FI222+FI223+FI224+FI225+FI226+FI227+FI228+FI229+FI230</f>
        <v>0</v>
      </c>
      <c r="FJ217" s="72">
        <f t="shared" si="472"/>
        <v>0</v>
      </c>
      <c r="FK217" s="71"/>
      <c r="FL217" s="72"/>
      <c r="FM217" s="72">
        <f t="shared" ref="FM217:FN217" si="473">FM218+FM219+FM220+FM221+FM222+FM223+FM224+FM225+FM226+FM227+FM228+FM229+FM230</f>
        <v>0</v>
      </c>
      <c r="FN217" s="72">
        <f t="shared" si="473"/>
        <v>0</v>
      </c>
      <c r="FO217" s="71"/>
      <c r="FP217" s="72">
        <f t="shared" ref="FP217" si="474">FP218+FP219+FP220+FP221+FP222+FP223+FP224+FP225+FP226+FP227+FP228+FP229+FP230</f>
        <v>104.4</v>
      </c>
      <c r="FQ217" s="72">
        <f t="shared" ref="FQ217:FR217" si="475">FQ218+FQ219+FQ220+FQ221+FQ222+FQ223+FQ224+FQ225+FQ226+FQ227+FQ228+FQ229+FQ230</f>
        <v>104.4</v>
      </c>
      <c r="FR217" s="72">
        <f t="shared" si="475"/>
        <v>0</v>
      </c>
      <c r="FS217" s="71">
        <f>FR217/FQ217*100</f>
        <v>0</v>
      </c>
      <c r="FT217" s="72">
        <f>SUM(FT218:FT230)</f>
        <v>2300</v>
      </c>
      <c r="FU217" s="72">
        <f t="shared" ref="FU217:FV217" si="476">SUM(FU218:FU230)</f>
        <v>2300</v>
      </c>
      <c r="FV217" s="72">
        <f t="shared" si="476"/>
        <v>603.84</v>
      </c>
      <c r="FW217" s="71">
        <f>FV217/FU217*100</f>
        <v>26.25391304347826</v>
      </c>
      <c r="FX217" s="72">
        <f>SUM(FX218:FX230)</f>
        <v>3599</v>
      </c>
      <c r="FY217" s="72">
        <f t="shared" ref="FY217:FZ217" si="477">SUM(FY218:FY230)</f>
        <v>3599</v>
      </c>
      <c r="FZ217" s="72">
        <f t="shared" si="477"/>
        <v>0</v>
      </c>
      <c r="GA217" s="71">
        <f>FZ217/FY217*100</f>
        <v>0</v>
      </c>
      <c r="GB217" s="72"/>
      <c r="GC217" s="72">
        <f t="shared" ref="GC217:GD217" si="478">GC218+GC219+GC220+GC221+GC222+GC223+GC224+GC225+GC226+GC227+GC228+GC229+GC230</f>
        <v>0</v>
      </c>
      <c r="GD217" s="72">
        <f t="shared" si="478"/>
        <v>0</v>
      </c>
      <c r="GE217" s="71"/>
      <c r="GF217" s="72"/>
      <c r="GG217" s="72">
        <f t="shared" ref="GG217:GH217" si="479">GG218+GG219+GG220+GG221+GG222+GG223+GG224+GG225+GG226+GG227+GG228+GG229+GG230</f>
        <v>0</v>
      </c>
      <c r="GH217" s="72">
        <f t="shared" si="479"/>
        <v>0</v>
      </c>
      <c r="GI217" s="71"/>
      <c r="GJ217" s="72">
        <f t="shared" ref="GJ217:GL217" si="480">GJ218+GJ219+GJ220+GJ221+GJ222+GJ223+GJ224+GJ225+GJ226+GJ227+GJ228+GJ229+GJ230</f>
        <v>2300</v>
      </c>
      <c r="GK217" s="72">
        <f t="shared" si="480"/>
        <v>2300</v>
      </c>
      <c r="GL217" s="72">
        <f t="shared" si="480"/>
        <v>0</v>
      </c>
      <c r="GM217" s="71">
        <f t="shared" si="458"/>
        <v>0</v>
      </c>
      <c r="GN217" s="72">
        <f t="shared" ref="GN217:GP217" si="481">GN218+GN219+GN220+GN221+GN222+GN223+GN224+GN225+GN226+GN227+GN228+GN229+GN230</f>
        <v>140</v>
      </c>
      <c r="GO217" s="72">
        <f t="shared" si="481"/>
        <v>140</v>
      </c>
      <c r="GP217" s="72">
        <f t="shared" si="481"/>
        <v>0</v>
      </c>
      <c r="GQ217" s="71"/>
      <c r="GR217" s="72">
        <f t="shared" ref="GR217:GT217" si="482">GR218+GR219+GR220+GR221+GR222+GR223+GR224+GR225+GR226+GR227+GR228+GR229+GR230</f>
        <v>1690</v>
      </c>
      <c r="GS217" s="72">
        <f t="shared" si="482"/>
        <v>1690</v>
      </c>
      <c r="GT217" s="72">
        <f t="shared" si="482"/>
        <v>0</v>
      </c>
      <c r="GU217" s="71">
        <f t="shared" si="459"/>
        <v>0</v>
      </c>
      <c r="GV217" s="72"/>
      <c r="GW217" s="72">
        <f t="shared" ref="GW217:GX217" si="483">GW218+GW219+GW220+GW221+GW222+GW223+GW224+GW225+GW226+GW227+GW228+GW229+GW230</f>
        <v>0</v>
      </c>
      <c r="GX217" s="72">
        <f t="shared" si="483"/>
        <v>0</v>
      </c>
      <c r="GY217" s="71"/>
      <c r="GZ217" s="72"/>
      <c r="HA217" s="72">
        <f t="shared" ref="HA217:HB217" si="484">HA218+HA219+HA220+HA221+HA222+HA223+HA224+HA225+HA226+HA227+HA228+HA229+HA230</f>
        <v>0</v>
      </c>
      <c r="HB217" s="72">
        <f t="shared" si="484"/>
        <v>0</v>
      </c>
      <c r="HC217" s="71"/>
      <c r="HD217" s="72"/>
      <c r="HE217" s="72">
        <f t="shared" ref="HE217:HF217" si="485">HE218+HE219+HE220+HE221+HE222+HE223+HE224+HE225+HE226+HE227+HE228+HE229+HE230</f>
        <v>0</v>
      </c>
      <c r="HF217" s="72">
        <f t="shared" si="485"/>
        <v>0</v>
      </c>
      <c r="HG217" s="71"/>
      <c r="HH217" s="72"/>
      <c r="HI217" s="72">
        <f t="shared" ref="HI217:HJ217" si="486">HI218+HI219+HI220+HI221+HI222+HI223+HI224+HI225+HI226+HI227+HI228+HI229+HI230</f>
        <v>0</v>
      </c>
      <c r="HJ217" s="72">
        <f t="shared" si="486"/>
        <v>0</v>
      </c>
      <c r="HK217" s="71"/>
      <c r="HL217" s="72"/>
      <c r="HM217" s="72"/>
      <c r="HN217" s="72"/>
      <c r="HO217" s="71"/>
      <c r="HP217" s="72"/>
      <c r="HQ217" s="72"/>
      <c r="HR217" s="72"/>
      <c r="HS217" s="71"/>
      <c r="HT217" s="72"/>
      <c r="HU217" s="72"/>
      <c r="HV217" s="72"/>
      <c r="HW217" s="71"/>
      <c r="HX217" s="72"/>
      <c r="HY217" s="72"/>
      <c r="HZ217" s="72"/>
      <c r="IA217" s="76"/>
      <c r="IB217" s="72"/>
      <c r="IC217" s="72">
        <f>SUM(IC218:IC230)</f>
        <v>13245.8</v>
      </c>
      <c r="ID217" s="72">
        <f>SUM(ID218:ID230)</f>
        <v>2576.1723900000002</v>
      </c>
      <c r="IE217" s="76">
        <f>ID217/IC217*100</f>
        <v>19.448975448821514</v>
      </c>
      <c r="IF217" s="72"/>
      <c r="IG217" s="72"/>
      <c r="IH217" s="72"/>
      <c r="II217" s="76"/>
      <c r="IJ217" s="72"/>
      <c r="IK217" s="72"/>
      <c r="IL217" s="72"/>
      <c r="IM217" s="76"/>
      <c r="IN217" s="72"/>
      <c r="IO217" s="72"/>
      <c r="IP217" s="72"/>
      <c r="IQ217" s="76"/>
      <c r="IR217" s="72"/>
      <c r="IS217" s="72"/>
      <c r="IT217" s="72"/>
      <c r="IU217" s="76"/>
      <c r="IV217" s="72"/>
      <c r="IW217" s="72"/>
      <c r="IX217" s="72"/>
      <c r="IY217" s="76"/>
      <c r="IZ217" s="72"/>
      <c r="JA217" s="72">
        <f>SUM(JA218:JA230)</f>
        <v>1090.5</v>
      </c>
      <c r="JB217" s="72">
        <f>SUM(JB218:JB230)</f>
        <v>0</v>
      </c>
      <c r="JC217" s="76">
        <f>JB217/JA217*100</f>
        <v>0</v>
      </c>
      <c r="JD217" s="72"/>
      <c r="JE217" s="72"/>
      <c r="JF217" s="72"/>
      <c r="JG217" s="76"/>
      <c r="JH217" s="72"/>
      <c r="JI217" s="72">
        <f>SUM(JI218:JI230)</f>
        <v>0</v>
      </c>
      <c r="JJ217" s="72">
        <f>SUM(JJ218:JJ230)</f>
        <v>0</v>
      </c>
      <c r="JK217" s="76"/>
      <c r="JL217" s="72"/>
      <c r="JM217" s="72">
        <f>SUM(JM218:JM230)</f>
        <v>0</v>
      </c>
      <c r="JN217" s="72">
        <f>SUM(JN218:JN230)</f>
        <v>0</v>
      </c>
      <c r="JO217" s="76"/>
      <c r="JP217" s="72"/>
      <c r="JQ217" s="72"/>
      <c r="JR217" s="72"/>
      <c r="JS217" s="76"/>
    </row>
    <row r="218" spans="1:279" ht="31.5" x14ac:dyDescent="0.25">
      <c r="A218" s="115" t="s">
        <v>203</v>
      </c>
      <c r="B218" s="77">
        <f t="shared" si="448"/>
        <v>31983.700000000004</v>
      </c>
      <c r="C218" s="77">
        <f t="shared" si="449"/>
        <v>65924.900000000009</v>
      </c>
      <c r="D218" s="77">
        <f t="shared" si="450"/>
        <v>65924.900000000009</v>
      </c>
      <c r="E218" s="77">
        <f t="shared" si="451"/>
        <v>0</v>
      </c>
      <c r="F218" s="77">
        <f t="shared" si="452"/>
        <v>5500.2963500000005</v>
      </c>
      <c r="G218" s="73">
        <f t="shared" si="447"/>
        <v>8.3432759852498837</v>
      </c>
      <c r="H218" s="73"/>
      <c r="I218" s="73"/>
      <c r="J218" s="73"/>
      <c r="K218" s="73"/>
      <c r="L218" s="73">
        <v>500</v>
      </c>
      <c r="M218" s="73">
        <v>500</v>
      </c>
      <c r="N218" s="73">
        <v>201.6</v>
      </c>
      <c r="O218" s="74">
        <f>N218/M218*100</f>
        <v>40.32</v>
      </c>
      <c r="P218" s="301">
        <v>461</v>
      </c>
      <c r="Q218" s="285">
        <v>461</v>
      </c>
      <c r="R218" s="301">
        <v>82.665000000000006</v>
      </c>
      <c r="S218" s="74">
        <f>R218/Q218*100</f>
        <v>17.931670281995661</v>
      </c>
      <c r="T218" s="340">
        <v>1568</v>
      </c>
      <c r="U218" s="325">
        <v>1568</v>
      </c>
      <c r="V218" s="325">
        <v>72.712999999999994</v>
      </c>
      <c r="W218" s="74">
        <f>V218/U218*100</f>
        <v>4.6373086734693878</v>
      </c>
      <c r="X218" s="73"/>
      <c r="Y218" s="73"/>
      <c r="Z218" s="73"/>
      <c r="AA218" s="74"/>
      <c r="AB218" s="73"/>
      <c r="AC218" s="73"/>
      <c r="AD218" s="73"/>
      <c r="AE218" s="74"/>
      <c r="AF218" s="341">
        <v>13669.1</v>
      </c>
      <c r="AG218" s="341">
        <v>13669.1</v>
      </c>
      <c r="AH218" s="341">
        <v>1321.6402499999999</v>
      </c>
      <c r="AI218" s="74">
        <f>AH218/AG218*100</f>
        <v>9.6688168935774836</v>
      </c>
      <c r="AJ218" s="341">
        <v>480</v>
      </c>
      <c r="AK218" s="341">
        <v>480</v>
      </c>
      <c r="AL218" s="341">
        <v>0</v>
      </c>
      <c r="AM218" s="74">
        <f>AL218/AK218*100</f>
        <v>0</v>
      </c>
      <c r="AN218" s="73"/>
      <c r="AO218" s="73"/>
      <c r="AP218" s="73"/>
      <c r="AQ218" s="74"/>
      <c r="AR218" s="341">
        <v>500</v>
      </c>
      <c r="AS218" s="341">
        <v>500</v>
      </c>
      <c r="AT218" s="341">
        <v>0</v>
      </c>
      <c r="AU218" s="74">
        <f>AT218/AS218*100</f>
        <v>0</v>
      </c>
      <c r="AV218" s="341"/>
      <c r="AW218" s="341"/>
      <c r="AX218" s="341"/>
      <c r="AY218" s="74"/>
      <c r="AZ218" s="341"/>
      <c r="BA218" s="341"/>
      <c r="BB218" s="73"/>
      <c r="BC218" s="74"/>
      <c r="BD218" s="341">
        <v>1022</v>
      </c>
      <c r="BE218" s="341">
        <v>1022</v>
      </c>
      <c r="BF218" s="341">
        <v>264.91740000000004</v>
      </c>
      <c r="BG218" s="74">
        <f>BF218/BE218*100</f>
        <v>25.921467710371825</v>
      </c>
      <c r="BH218" s="74"/>
      <c r="BI218" s="341"/>
      <c r="BJ218" s="73"/>
      <c r="BK218" s="74"/>
      <c r="BL218" s="74"/>
      <c r="BM218" s="341"/>
      <c r="BN218" s="73"/>
      <c r="BO218" s="74"/>
      <c r="BP218" s="74"/>
      <c r="BQ218" s="341"/>
      <c r="BR218" s="73"/>
      <c r="BS218" s="74"/>
      <c r="BT218" s="74"/>
      <c r="BU218" s="341"/>
      <c r="BV218" s="73"/>
      <c r="BW218" s="74"/>
      <c r="BX218" s="341">
        <v>634.4</v>
      </c>
      <c r="BY218" s="341">
        <v>634.4</v>
      </c>
      <c r="BZ218" s="341">
        <v>120.87152999999999</v>
      </c>
      <c r="CA218" s="74">
        <f>BZ218/BY218*100</f>
        <v>19.052889344262294</v>
      </c>
      <c r="CB218" s="74"/>
      <c r="CC218" s="341"/>
      <c r="CD218" s="341"/>
      <c r="CE218" s="74"/>
      <c r="CF218" s="341">
        <v>250</v>
      </c>
      <c r="CG218" s="341">
        <v>250</v>
      </c>
      <c r="CH218" s="341">
        <v>0</v>
      </c>
      <c r="CI218" s="74">
        <f t="shared" ref="CI218:CI297" si="487">CH218/CG218*100</f>
        <v>0</v>
      </c>
      <c r="CJ218" s="341"/>
      <c r="CK218" s="341"/>
      <c r="CL218" s="341"/>
      <c r="CM218" s="74"/>
      <c r="CN218" s="341"/>
      <c r="CO218" s="341"/>
      <c r="CP218" s="341"/>
      <c r="CQ218" s="74"/>
      <c r="CR218" s="74"/>
      <c r="CS218" s="341"/>
      <c r="CT218" s="73"/>
      <c r="CU218" s="74"/>
      <c r="CV218" s="74"/>
      <c r="CW218" s="341"/>
      <c r="CX218" s="73"/>
      <c r="CY218" s="74"/>
      <c r="CZ218" s="341">
        <v>1000</v>
      </c>
      <c r="DA218" s="341">
        <v>1000</v>
      </c>
      <c r="DB218" s="341">
        <v>0</v>
      </c>
      <c r="DC218" s="74">
        <f>DB218/DA218*100</f>
        <v>0</v>
      </c>
      <c r="DD218" s="341">
        <v>3447.4</v>
      </c>
      <c r="DE218" s="341"/>
      <c r="DF218" s="341"/>
      <c r="DG218" s="74"/>
      <c r="DH218" s="341"/>
      <c r="DI218" s="341"/>
      <c r="DJ218" s="341"/>
      <c r="DK218" s="74"/>
      <c r="DL218" s="341"/>
      <c r="DM218" s="341"/>
      <c r="DN218" s="341"/>
      <c r="DO218" s="74"/>
      <c r="DP218" s="341"/>
      <c r="DQ218" s="341"/>
      <c r="DR218" s="341"/>
      <c r="DS218" s="74"/>
      <c r="DT218" s="341"/>
      <c r="DU218" s="341">
        <v>23052.3</v>
      </c>
      <c r="DV218" s="341">
        <v>0</v>
      </c>
      <c r="DW218" s="74"/>
      <c r="DX218" s="341">
        <v>940</v>
      </c>
      <c r="DY218" s="341">
        <v>940</v>
      </c>
      <c r="DZ218" s="341">
        <v>98.642780000000002</v>
      </c>
      <c r="EA218" s="74">
        <f t="shared" si="469"/>
        <v>10.493912765957447</v>
      </c>
      <c r="EB218" s="341"/>
      <c r="EC218" s="341"/>
      <c r="ED218" s="341"/>
      <c r="EE218" s="74"/>
      <c r="EF218" s="341"/>
      <c r="EG218" s="341"/>
      <c r="EH218" s="341"/>
      <c r="EI218" s="74"/>
      <c r="EJ218" s="341"/>
      <c r="EK218" s="341"/>
      <c r="EL218" s="341"/>
      <c r="EM218" s="74"/>
      <c r="EN218" s="341"/>
      <c r="EO218" s="341"/>
      <c r="EP218" s="341"/>
      <c r="EQ218" s="74"/>
      <c r="ER218" s="341">
        <v>937.4</v>
      </c>
      <c r="ES218" s="341">
        <v>937.4</v>
      </c>
      <c r="ET218" s="341">
        <v>157.23400000000001</v>
      </c>
      <c r="EU218" s="74">
        <f t="shared" si="400"/>
        <v>16.773415831021975</v>
      </c>
      <c r="EV218" s="341">
        <v>40</v>
      </c>
      <c r="EW218" s="341">
        <v>40</v>
      </c>
      <c r="EX218" s="341"/>
      <c r="EY218" s="74">
        <f t="shared" si="457"/>
        <v>0</v>
      </c>
      <c r="EZ218" s="73"/>
      <c r="FA218" s="73"/>
      <c r="FB218" s="73">
        <v>0</v>
      </c>
      <c r="FC218" s="74"/>
      <c r="FD218" s="73"/>
      <c r="FE218" s="73"/>
      <c r="FF218" s="73">
        <v>0</v>
      </c>
      <c r="FG218" s="74"/>
      <c r="FH218" s="73"/>
      <c r="FI218" s="73"/>
      <c r="FJ218" s="73">
        <v>0</v>
      </c>
      <c r="FK218" s="74"/>
      <c r="FL218" s="73"/>
      <c r="FM218" s="73"/>
      <c r="FN218" s="73">
        <v>0</v>
      </c>
      <c r="FO218" s="74"/>
      <c r="FP218" s="73">
        <v>104.4</v>
      </c>
      <c r="FQ218" s="73">
        <v>104.4</v>
      </c>
      <c r="FR218" s="73">
        <v>0</v>
      </c>
      <c r="FS218" s="74">
        <f>FR218/FQ218*100</f>
        <v>0</v>
      </c>
      <c r="FT218" s="73">
        <v>2300</v>
      </c>
      <c r="FU218" s="73">
        <v>2300</v>
      </c>
      <c r="FV218" s="73">
        <v>603.84</v>
      </c>
      <c r="FW218" s="74">
        <f>FV218/FU218*100</f>
        <v>26.25391304347826</v>
      </c>
      <c r="FX218" s="73"/>
      <c r="FY218" s="73"/>
      <c r="FZ218" s="73"/>
      <c r="GA218" s="74"/>
      <c r="GB218" s="73"/>
      <c r="GC218" s="73"/>
      <c r="GD218" s="73">
        <v>0</v>
      </c>
      <c r="GE218" s="74"/>
      <c r="GF218" s="73"/>
      <c r="GG218" s="73"/>
      <c r="GH218" s="73">
        <v>0</v>
      </c>
      <c r="GI218" s="74"/>
      <c r="GJ218" s="73">
        <v>2300</v>
      </c>
      <c r="GK218" s="73">
        <v>2300</v>
      </c>
      <c r="GL218" s="73"/>
      <c r="GM218" s="74">
        <f>GL218/GK218*100</f>
        <v>0</v>
      </c>
      <c r="GN218" s="73">
        <v>140</v>
      </c>
      <c r="GO218" s="73">
        <v>140</v>
      </c>
      <c r="GP218" s="73">
        <v>0</v>
      </c>
      <c r="GQ218" s="74"/>
      <c r="GR218" s="73">
        <v>1690</v>
      </c>
      <c r="GS218" s="73">
        <v>1690</v>
      </c>
      <c r="GT218" s="73"/>
      <c r="GU218" s="74">
        <f>GT218/GS218*100</f>
        <v>0</v>
      </c>
      <c r="GV218" s="73"/>
      <c r="GW218" s="73"/>
      <c r="GX218" s="73">
        <v>0</v>
      </c>
      <c r="GY218" s="74"/>
      <c r="GZ218" s="73"/>
      <c r="HA218" s="73"/>
      <c r="HB218" s="73">
        <v>0</v>
      </c>
      <c r="HC218" s="74"/>
      <c r="HD218" s="73"/>
      <c r="HE218" s="73"/>
      <c r="HF218" s="73">
        <v>0</v>
      </c>
      <c r="HG218" s="74"/>
      <c r="HH218" s="73"/>
      <c r="HI218" s="73"/>
      <c r="HJ218" s="73">
        <v>0</v>
      </c>
      <c r="HK218" s="74"/>
      <c r="HL218" s="341"/>
      <c r="HM218" s="341"/>
      <c r="HN218" s="341"/>
      <c r="HO218" s="74"/>
      <c r="HP218" s="341"/>
      <c r="HQ218" s="341"/>
      <c r="HR218" s="341"/>
      <c r="HS218" s="74"/>
      <c r="HT218" s="73"/>
      <c r="HU218" s="73"/>
      <c r="HV218" s="73"/>
      <c r="HW218" s="74"/>
      <c r="HX218" s="73"/>
      <c r="HY218" s="73"/>
      <c r="HZ218" s="73"/>
      <c r="IA218" s="77"/>
      <c r="IB218" s="73"/>
      <c r="IC218" s="73">
        <v>13245.8</v>
      </c>
      <c r="ID218" s="73">
        <v>2576.1723900000002</v>
      </c>
      <c r="IE218" s="77">
        <f>ID218/IC218*100</f>
        <v>19.448975448821514</v>
      </c>
      <c r="IF218" s="73"/>
      <c r="IG218" s="73"/>
      <c r="IH218" s="73"/>
      <c r="II218" s="77"/>
      <c r="IJ218" s="73"/>
      <c r="IK218" s="73"/>
      <c r="IL218" s="73"/>
      <c r="IM218" s="77"/>
      <c r="IN218" s="73"/>
      <c r="IO218" s="73"/>
      <c r="IP218" s="73"/>
      <c r="IQ218" s="77"/>
      <c r="IR218" s="73"/>
      <c r="IS218" s="73"/>
      <c r="IT218" s="73"/>
      <c r="IU218" s="77"/>
      <c r="IV218" s="73"/>
      <c r="IW218" s="73"/>
      <c r="IX218" s="73"/>
      <c r="IY218" s="77"/>
      <c r="IZ218" s="73"/>
      <c r="JA218" s="73">
        <v>1090.5</v>
      </c>
      <c r="JB218" s="73">
        <v>0</v>
      </c>
      <c r="JC218" s="77">
        <f>JB218/JA218*100</f>
        <v>0</v>
      </c>
      <c r="JD218" s="73"/>
      <c r="JE218" s="73"/>
      <c r="JF218" s="73"/>
      <c r="JG218" s="77"/>
      <c r="JH218" s="73"/>
      <c r="JI218" s="73"/>
      <c r="JJ218" s="73">
        <v>0</v>
      </c>
      <c r="JK218" s="77"/>
      <c r="JL218" s="73"/>
      <c r="JM218" s="73"/>
      <c r="JN218" s="73"/>
      <c r="JO218" s="77"/>
      <c r="JP218" s="73"/>
      <c r="JQ218" s="73"/>
      <c r="JR218" s="73"/>
      <c r="JS218" s="77"/>
    </row>
    <row r="219" spans="1:279" ht="15.75" x14ac:dyDescent="0.25">
      <c r="A219" s="115" t="s">
        <v>231</v>
      </c>
      <c r="B219" s="77">
        <f t="shared" si="448"/>
        <v>0</v>
      </c>
      <c r="C219" s="77">
        <f t="shared" si="449"/>
        <v>0</v>
      </c>
      <c r="D219" s="77">
        <f t="shared" si="450"/>
        <v>0</v>
      </c>
      <c r="E219" s="77">
        <f t="shared" si="451"/>
        <v>0</v>
      </c>
      <c r="F219" s="77">
        <f t="shared" si="452"/>
        <v>0</v>
      </c>
      <c r="G219" s="73"/>
      <c r="H219" s="77"/>
      <c r="I219" s="77"/>
      <c r="J219" s="77"/>
      <c r="K219" s="77"/>
      <c r="L219" s="89"/>
      <c r="M219" s="89"/>
      <c r="N219" s="89"/>
      <c r="O219" s="89"/>
      <c r="P219" s="89"/>
      <c r="Q219" s="89"/>
      <c r="R219" s="89"/>
      <c r="S219" s="74"/>
      <c r="T219" s="86"/>
      <c r="U219" s="86"/>
      <c r="V219" s="86"/>
      <c r="W219" s="74"/>
      <c r="X219" s="86"/>
      <c r="Y219" s="86"/>
      <c r="Z219" s="86"/>
      <c r="AA219" s="74"/>
      <c r="AB219" s="86"/>
      <c r="AC219" s="86"/>
      <c r="AD219" s="86"/>
      <c r="AE219" s="74"/>
      <c r="AF219" s="86"/>
      <c r="AG219" s="86"/>
      <c r="AH219" s="86"/>
      <c r="AI219" s="74"/>
      <c r="AJ219" s="86"/>
      <c r="AK219" s="86"/>
      <c r="AL219" s="86"/>
      <c r="AM219" s="74"/>
      <c r="AN219" s="89"/>
      <c r="AO219" s="89"/>
      <c r="AP219" s="89"/>
      <c r="AQ219" s="89"/>
      <c r="AR219" s="86"/>
      <c r="AS219" s="86"/>
      <c r="AT219" s="86"/>
      <c r="AU219" s="74"/>
      <c r="AV219" s="86"/>
      <c r="AW219" s="86"/>
      <c r="AX219" s="86"/>
      <c r="AY219" s="74"/>
      <c r="AZ219" s="86"/>
      <c r="BA219" s="86"/>
      <c r="BB219" s="86"/>
      <c r="BC219" s="74"/>
      <c r="BD219" s="86"/>
      <c r="BE219" s="86"/>
      <c r="BF219" s="86"/>
      <c r="BG219" s="74"/>
      <c r="BH219" s="74"/>
      <c r="BI219" s="86"/>
      <c r="BJ219" s="86"/>
      <c r="BK219" s="74"/>
      <c r="BL219" s="74"/>
      <c r="BM219" s="86"/>
      <c r="BN219" s="86"/>
      <c r="BO219" s="74"/>
      <c r="BP219" s="74"/>
      <c r="BQ219" s="86"/>
      <c r="BR219" s="86"/>
      <c r="BS219" s="74"/>
      <c r="BT219" s="74"/>
      <c r="BU219" s="86"/>
      <c r="BV219" s="86"/>
      <c r="BW219" s="74"/>
      <c r="BX219" s="86"/>
      <c r="BY219" s="86"/>
      <c r="BZ219" s="86"/>
      <c r="CA219" s="74"/>
      <c r="CB219" s="74"/>
      <c r="CC219" s="86"/>
      <c r="CD219" s="86"/>
      <c r="CE219" s="74"/>
      <c r="CF219" s="86"/>
      <c r="CG219" s="86"/>
      <c r="CH219" s="77"/>
      <c r="CI219" s="74"/>
      <c r="CJ219" s="86"/>
      <c r="CK219" s="86"/>
      <c r="CL219" s="86"/>
      <c r="CM219" s="74"/>
      <c r="CN219" s="86"/>
      <c r="CO219" s="86"/>
      <c r="CP219" s="86"/>
      <c r="CQ219" s="74"/>
      <c r="CR219" s="74"/>
      <c r="CS219" s="86"/>
      <c r="CT219" s="86"/>
      <c r="CU219" s="74"/>
      <c r="CV219" s="74"/>
      <c r="CW219" s="86"/>
      <c r="CX219" s="86"/>
      <c r="CY219" s="74"/>
      <c r="CZ219" s="86"/>
      <c r="DA219" s="86"/>
      <c r="DB219" s="86"/>
      <c r="DC219" s="74"/>
      <c r="DD219" s="86"/>
      <c r="DE219" s="86"/>
      <c r="DF219" s="86"/>
      <c r="DG219" s="74"/>
      <c r="DH219" s="86"/>
      <c r="DI219" s="86"/>
      <c r="DJ219" s="86"/>
      <c r="DK219" s="74"/>
      <c r="DL219" s="86"/>
      <c r="DM219" s="86"/>
      <c r="DN219" s="86"/>
      <c r="DO219" s="74"/>
      <c r="DP219" s="86"/>
      <c r="DQ219" s="86"/>
      <c r="DR219" s="86"/>
      <c r="DS219" s="74"/>
      <c r="DT219" s="86"/>
      <c r="DU219" s="86"/>
      <c r="DV219" s="86"/>
      <c r="DW219" s="74"/>
      <c r="DX219" s="86"/>
      <c r="DY219" s="86"/>
      <c r="DZ219" s="86"/>
      <c r="EA219" s="74"/>
      <c r="EB219" s="86"/>
      <c r="EC219" s="86"/>
      <c r="ED219" s="86"/>
      <c r="EE219" s="74"/>
      <c r="EF219" s="86"/>
      <c r="EG219" s="86"/>
      <c r="EH219" s="86"/>
      <c r="EI219" s="74"/>
      <c r="EJ219" s="86"/>
      <c r="EK219" s="86"/>
      <c r="EL219" s="86"/>
      <c r="EM219" s="74"/>
      <c r="EN219" s="86"/>
      <c r="EO219" s="86"/>
      <c r="EP219" s="86"/>
      <c r="EQ219" s="74"/>
      <c r="ER219" s="86"/>
      <c r="ES219" s="86"/>
      <c r="ET219" s="86"/>
      <c r="EU219" s="74"/>
      <c r="EV219" s="86"/>
      <c r="EW219" s="86"/>
      <c r="EX219" s="86"/>
      <c r="EY219" s="74"/>
      <c r="EZ219" s="89"/>
      <c r="FA219" s="89"/>
      <c r="FB219" s="89"/>
      <c r="FC219" s="89"/>
      <c r="FD219" s="89"/>
      <c r="FE219" s="89"/>
      <c r="FF219" s="89"/>
      <c r="FG219" s="89"/>
      <c r="FH219" s="89"/>
      <c r="FI219" s="89"/>
      <c r="FJ219" s="89"/>
      <c r="FK219" s="89"/>
      <c r="FL219" s="89"/>
      <c r="FM219" s="89"/>
      <c r="FN219" s="89"/>
      <c r="FO219" s="89"/>
      <c r="FP219" s="89"/>
      <c r="FQ219" s="89"/>
      <c r="FR219" s="89"/>
      <c r="FS219" s="89"/>
      <c r="FT219" s="73"/>
      <c r="FU219" s="73"/>
      <c r="FV219" s="73"/>
      <c r="FW219" s="89"/>
      <c r="FX219" s="73"/>
      <c r="FY219" s="73"/>
      <c r="FZ219" s="73"/>
      <c r="GA219" s="89"/>
      <c r="GB219" s="89"/>
      <c r="GC219" s="89"/>
      <c r="GD219" s="89"/>
      <c r="GE219" s="89"/>
      <c r="GF219" s="89"/>
      <c r="GG219" s="89"/>
      <c r="GH219" s="89"/>
      <c r="GI219" s="89"/>
      <c r="GJ219" s="89"/>
      <c r="GK219" s="89"/>
      <c r="GL219" s="89"/>
      <c r="GM219" s="89"/>
      <c r="GN219" s="89"/>
      <c r="GO219" s="89"/>
      <c r="GP219" s="89"/>
      <c r="GQ219" s="89"/>
      <c r="GR219" s="89"/>
      <c r="GS219" s="89"/>
      <c r="GT219" s="89"/>
      <c r="GU219" s="89"/>
      <c r="GV219" s="89"/>
      <c r="GW219" s="89"/>
      <c r="GX219" s="89"/>
      <c r="GY219" s="89"/>
      <c r="GZ219" s="89"/>
      <c r="HA219" s="89"/>
      <c r="HB219" s="89"/>
      <c r="HC219" s="89"/>
      <c r="HD219" s="89"/>
      <c r="HE219" s="89"/>
      <c r="HF219" s="89"/>
      <c r="HG219" s="89"/>
      <c r="HH219" s="89"/>
      <c r="HI219" s="89"/>
      <c r="HJ219" s="89"/>
      <c r="HK219" s="89"/>
      <c r="HL219" s="86"/>
      <c r="HM219" s="86"/>
      <c r="HN219" s="86"/>
      <c r="HO219" s="74"/>
      <c r="HP219" s="86"/>
      <c r="HQ219" s="86"/>
      <c r="HR219" s="86"/>
      <c r="HS219" s="74"/>
      <c r="HT219" s="89"/>
      <c r="HU219" s="89"/>
      <c r="HV219" s="89"/>
      <c r="HW219" s="89"/>
      <c r="HX219" s="86"/>
      <c r="HY219" s="86"/>
      <c r="HZ219" s="86"/>
      <c r="IA219" s="77"/>
      <c r="IB219" s="89"/>
      <c r="IC219" s="89"/>
      <c r="ID219" s="89"/>
      <c r="IE219" s="77"/>
      <c r="IF219" s="89"/>
      <c r="IG219" s="89"/>
      <c r="IH219" s="89"/>
      <c r="II219" s="77"/>
      <c r="IJ219" s="89"/>
      <c r="IK219" s="89"/>
      <c r="IL219" s="89"/>
      <c r="IM219" s="77"/>
      <c r="IN219" s="89"/>
      <c r="IO219" s="89"/>
      <c r="IP219" s="89"/>
      <c r="IQ219" s="77"/>
      <c r="IR219" s="89"/>
      <c r="IS219" s="89"/>
      <c r="IT219" s="89"/>
      <c r="IU219" s="77"/>
      <c r="IV219" s="89"/>
      <c r="IW219" s="89"/>
      <c r="IX219" s="89"/>
      <c r="IY219" s="77"/>
      <c r="IZ219" s="89"/>
      <c r="JA219" s="89"/>
      <c r="JB219" s="89"/>
      <c r="JC219" s="77"/>
      <c r="JD219" s="89"/>
      <c r="JE219" s="89"/>
      <c r="JF219" s="89"/>
      <c r="JG219" s="77"/>
      <c r="JH219" s="89"/>
      <c r="JI219" s="89"/>
      <c r="JJ219" s="89"/>
      <c r="JK219" s="77"/>
      <c r="JL219" s="89"/>
      <c r="JM219" s="89"/>
      <c r="JN219" s="89"/>
      <c r="JO219" s="77"/>
      <c r="JP219" s="89"/>
      <c r="JQ219" s="89"/>
      <c r="JR219" s="89"/>
      <c r="JS219" s="77"/>
    </row>
    <row r="220" spans="1:279" ht="15.75" x14ac:dyDescent="0.25">
      <c r="A220" s="115" t="s">
        <v>232</v>
      </c>
      <c r="B220" s="77">
        <f t="shared" si="448"/>
        <v>1015.6</v>
      </c>
      <c r="C220" s="77">
        <f t="shared" si="449"/>
        <v>1015.6</v>
      </c>
      <c r="D220" s="77">
        <f t="shared" si="450"/>
        <v>1015.6</v>
      </c>
      <c r="E220" s="77">
        <f t="shared" si="451"/>
        <v>0</v>
      </c>
      <c r="F220" s="77">
        <f t="shared" si="452"/>
        <v>0</v>
      </c>
      <c r="G220" s="73">
        <f t="shared" si="447"/>
        <v>0</v>
      </c>
      <c r="H220" s="77"/>
      <c r="I220" s="77"/>
      <c r="J220" s="77"/>
      <c r="K220" s="77"/>
      <c r="L220" s="89"/>
      <c r="M220" s="89"/>
      <c r="N220" s="89"/>
      <c r="O220" s="89"/>
      <c r="P220" s="89"/>
      <c r="Q220" s="89"/>
      <c r="R220" s="89"/>
      <c r="S220" s="74"/>
      <c r="T220" s="86"/>
      <c r="U220" s="86"/>
      <c r="V220" s="86"/>
      <c r="W220" s="74"/>
      <c r="X220" s="86"/>
      <c r="Y220" s="86"/>
      <c r="Z220" s="86"/>
      <c r="AA220" s="74"/>
      <c r="AB220" s="86"/>
      <c r="AC220" s="86"/>
      <c r="AD220" s="86"/>
      <c r="AE220" s="74"/>
      <c r="AF220" s="86"/>
      <c r="AG220" s="86"/>
      <c r="AH220" s="86"/>
      <c r="AI220" s="74"/>
      <c r="AJ220" s="86"/>
      <c r="AK220" s="86"/>
      <c r="AL220" s="86"/>
      <c r="AM220" s="74"/>
      <c r="AN220" s="89"/>
      <c r="AO220" s="89"/>
      <c r="AP220" s="89"/>
      <c r="AQ220" s="89"/>
      <c r="AR220" s="86"/>
      <c r="AS220" s="86"/>
      <c r="AT220" s="86"/>
      <c r="AU220" s="74"/>
      <c r="AV220" s="86"/>
      <c r="AW220" s="86"/>
      <c r="AX220" s="86"/>
      <c r="AY220" s="74"/>
      <c r="AZ220" s="86"/>
      <c r="BA220" s="86"/>
      <c r="BB220" s="86"/>
      <c r="BC220" s="74"/>
      <c r="BD220" s="86"/>
      <c r="BE220" s="86"/>
      <c r="BF220" s="86"/>
      <c r="BG220" s="74"/>
      <c r="BH220" s="74"/>
      <c r="BI220" s="86"/>
      <c r="BJ220" s="86"/>
      <c r="BK220" s="74"/>
      <c r="BL220" s="74"/>
      <c r="BM220" s="86"/>
      <c r="BN220" s="86"/>
      <c r="BO220" s="74"/>
      <c r="BP220" s="74"/>
      <c r="BQ220" s="86"/>
      <c r="BR220" s="86"/>
      <c r="BS220" s="74"/>
      <c r="BT220" s="74"/>
      <c r="BU220" s="86"/>
      <c r="BV220" s="86"/>
      <c r="BW220" s="74"/>
      <c r="BX220" s="86"/>
      <c r="BY220" s="86"/>
      <c r="BZ220" s="86"/>
      <c r="CA220" s="74"/>
      <c r="CB220" s="74"/>
      <c r="CC220" s="86"/>
      <c r="CD220" s="86"/>
      <c r="CE220" s="74"/>
      <c r="CF220" s="86"/>
      <c r="CG220" s="86"/>
      <c r="CH220" s="77"/>
      <c r="CI220" s="74"/>
      <c r="CJ220" s="86"/>
      <c r="CK220" s="86"/>
      <c r="CL220" s="86"/>
      <c r="CM220" s="74"/>
      <c r="CN220" s="86"/>
      <c r="CO220" s="86"/>
      <c r="CP220" s="86"/>
      <c r="CQ220" s="74"/>
      <c r="CR220" s="74"/>
      <c r="CS220" s="86"/>
      <c r="CT220" s="86"/>
      <c r="CU220" s="74"/>
      <c r="CV220" s="74"/>
      <c r="CW220" s="86"/>
      <c r="CX220" s="86"/>
      <c r="CY220" s="74"/>
      <c r="CZ220" s="86"/>
      <c r="DA220" s="86"/>
      <c r="DB220" s="86"/>
      <c r="DC220" s="74"/>
      <c r="DD220" s="86"/>
      <c r="DE220" s="86"/>
      <c r="DF220" s="86"/>
      <c r="DG220" s="74"/>
      <c r="DH220" s="86"/>
      <c r="DI220" s="86"/>
      <c r="DJ220" s="86"/>
      <c r="DK220" s="74"/>
      <c r="DL220" s="86"/>
      <c r="DM220" s="86"/>
      <c r="DN220" s="86"/>
      <c r="DO220" s="74"/>
      <c r="DP220" s="86"/>
      <c r="DQ220" s="86"/>
      <c r="DR220" s="86"/>
      <c r="DS220" s="74"/>
      <c r="DT220" s="86"/>
      <c r="DU220" s="86"/>
      <c r="DV220" s="86"/>
      <c r="DW220" s="74"/>
      <c r="DX220" s="86"/>
      <c r="DY220" s="86"/>
      <c r="DZ220" s="86"/>
      <c r="EA220" s="74"/>
      <c r="EB220" s="86"/>
      <c r="EC220" s="86"/>
      <c r="ED220" s="86"/>
      <c r="EE220" s="74"/>
      <c r="EF220" s="86"/>
      <c r="EG220" s="86"/>
      <c r="EH220" s="86"/>
      <c r="EI220" s="74"/>
      <c r="EJ220" s="86"/>
      <c r="EK220" s="86"/>
      <c r="EL220" s="86"/>
      <c r="EM220" s="74"/>
      <c r="EN220" s="86"/>
      <c r="EO220" s="86"/>
      <c r="EP220" s="86"/>
      <c r="EQ220" s="74"/>
      <c r="ER220" s="86"/>
      <c r="ES220" s="86"/>
      <c r="ET220" s="86"/>
      <c r="EU220" s="74"/>
      <c r="EV220" s="86"/>
      <c r="EW220" s="86"/>
      <c r="EX220" s="86"/>
      <c r="EY220" s="74"/>
      <c r="EZ220" s="89"/>
      <c r="FA220" s="89"/>
      <c r="FB220" s="89"/>
      <c r="FC220" s="89"/>
      <c r="FD220" s="89"/>
      <c r="FE220" s="89"/>
      <c r="FF220" s="89"/>
      <c r="FG220" s="89"/>
      <c r="FH220" s="89"/>
      <c r="FI220" s="89"/>
      <c r="FJ220" s="89"/>
      <c r="FK220" s="89"/>
      <c r="FL220" s="89"/>
      <c r="FM220" s="89"/>
      <c r="FN220" s="89"/>
      <c r="FO220" s="89"/>
      <c r="FP220" s="89"/>
      <c r="FQ220" s="89"/>
      <c r="FR220" s="89"/>
      <c r="FS220" s="89"/>
      <c r="FT220" s="73"/>
      <c r="FU220" s="73"/>
      <c r="FV220" s="73">
        <v>0</v>
      </c>
      <c r="FW220" s="89"/>
      <c r="FX220" s="73">
        <v>1015.6</v>
      </c>
      <c r="FY220" s="73">
        <v>1015.6</v>
      </c>
      <c r="FZ220" s="73">
        <v>0</v>
      </c>
      <c r="GA220" s="89"/>
      <c r="GB220" s="89"/>
      <c r="GC220" s="89"/>
      <c r="GD220" s="89"/>
      <c r="GE220" s="89"/>
      <c r="GF220" s="89"/>
      <c r="GG220" s="89"/>
      <c r="GH220" s="89"/>
      <c r="GI220" s="89"/>
      <c r="GJ220" s="89"/>
      <c r="GK220" s="89"/>
      <c r="GL220" s="89"/>
      <c r="GM220" s="89"/>
      <c r="GN220" s="89"/>
      <c r="GO220" s="89"/>
      <c r="GP220" s="89"/>
      <c r="GQ220" s="89"/>
      <c r="GR220" s="89"/>
      <c r="GS220" s="89"/>
      <c r="GT220" s="89"/>
      <c r="GU220" s="89"/>
      <c r="GV220" s="89"/>
      <c r="GW220" s="89"/>
      <c r="GX220" s="89"/>
      <c r="GY220" s="89"/>
      <c r="GZ220" s="89"/>
      <c r="HA220" s="89"/>
      <c r="HB220" s="89"/>
      <c r="HC220" s="89"/>
      <c r="HD220" s="89"/>
      <c r="HE220" s="89"/>
      <c r="HF220" s="89"/>
      <c r="HG220" s="89"/>
      <c r="HH220" s="89"/>
      <c r="HI220" s="89"/>
      <c r="HJ220" s="89"/>
      <c r="HK220" s="89"/>
      <c r="HL220" s="86"/>
      <c r="HM220" s="86"/>
      <c r="HN220" s="86"/>
      <c r="HO220" s="74"/>
      <c r="HP220" s="86"/>
      <c r="HQ220" s="86"/>
      <c r="HR220" s="86"/>
      <c r="HS220" s="74"/>
      <c r="HT220" s="89"/>
      <c r="HU220" s="89"/>
      <c r="HV220" s="89"/>
      <c r="HW220" s="89"/>
      <c r="HX220" s="86"/>
      <c r="HY220" s="86"/>
      <c r="HZ220" s="86"/>
      <c r="IA220" s="77"/>
      <c r="IB220" s="89"/>
      <c r="IC220" s="89"/>
      <c r="ID220" s="89"/>
      <c r="IE220" s="77"/>
      <c r="IF220" s="89"/>
      <c r="IG220" s="89"/>
      <c r="IH220" s="89"/>
      <c r="II220" s="77"/>
      <c r="IJ220" s="89"/>
      <c r="IK220" s="89"/>
      <c r="IL220" s="89"/>
      <c r="IM220" s="77"/>
      <c r="IN220" s="89"/>
      <c r="IO220" s="89"/>
      <c r="IP220" s="89"/>
      <c r="IQ220" s="77"/>
      <c r="IR220" s="89"/>
      <c r="IS220" s="89"/>
      <c r="IT220" s="89"/>
      <c r="IU220" s="77"/>
      <c r="IV220" s="89"/>
      <c r="IW220" s="89"/>
      <c r="IX220" s="89"/>
      <c r="IY220" s="77"/>
      <c r="IZ220" s="89"/>
      <c r="JA220" s="89"/>
      <c r="JB220" s="89"/>
      <c r="JC220" s="77"/>
      <c r="JD220" s="89"/>
      <c r="JE220" s="89"/>
      <c r="JF220" s="89"/>
      <c r="JG220" s="77"/>
      <c r="JH220" s="89"/>
      <c r="JI220" s="89"/>
      <c r="JJ220" s="89"/>
      <c r="JK220" s="77"/>
      <c r="JL220" s="89"/>
      <c r="JM220" s="89"/>
      <c r="JN220" s="89"/>
      <c r="JO220" s="77"/>
      <c r="JP220" s="89"/>
      <c r="JQ220" s="89"/>
      <c r="JR220" s="89"/>
      <c r="JS220" s="77"/>
    </row>
    <row r="221" spans="1:279" ht="15.75" x14ac:dyDescent="0.25">
      <c r="A221" s="115" t="s">
        <v>233</v>
      </c>
      <c r="B221" s="77">
        <f t="shared" si="448"/>
        <v>553.70000000000005</v>
      </c>
      <c r="C221" s="77">
        <f t="shared" si="449"/>
        <v>553.70000000000005</v>
      </c>
      <c r="D221" s="77">
        <f t="shared" si="450"/>
        <v>553.70000000000005</v>
      </c>
      <c r="E221" s="77">
        <f t="shared" si="451"/>
        <v>0</v>
      </c>
      <c r="F221" s="77">
        <f t="shared" si="452"/>
        <v>0</v>
      </c>
      <c r="G221" s="73">
        <f t="shared" si="447"/>
        <v>0</v>
      </c>
      <c r="H221" s="77"/>
      <c r="I221" s="77"/>
      <c r="J221" s="77"/>
      <c r="K221" s="77"/>
      <c r="L221" s="89"/>
      <c r="M221" s="89"/>
      <c r="N221" s="89"/>
      <c r="O221" s="89"/>
      <c r="P221" s="89"/>
      <c r="Q221" s="89"/>
      <c r="R221" s="89"/>
      <c r="S221" s="74"/>
      <c r="T221" s="86"/>
      <c r="U221" s="86"/>
      <c r="V221" s="86"/>
      <c r="W221" s="74"/>
      <c r="X221" s="86"/>
      <c r="Y221" s="86"/>
      <c r="Z221" s="86"/>
      <c r="AA221" s="74"/>
      <c r="AB221" s="86"/>
      <c r="AC221" s="86"/>
      <c r="AD221" s="86"/>
      <c r="AE221" s="74"/>
      <c r="AF221" s="86"/>
      <c r="AG221" s="86"/>
      <c r="AH221" s="86"/>
      <c r="AI221" s="74"/>
      <c r="AJ221" s="86"/>
      <c r="AK221" s="86"/>
      <c r="AL221" s="86"/>
      <c r="AM221" s="74"/>
      <c r="AN221" s="89"/>
      <c r="AO221" s="89"/>
      <c r="AP221" s="89"/>
      <c r="AQ221" s="89"/>
      <c r="AR221" s="86"/>
      <c r="AS221" s="86"/>
      <c r="AT221" s="86"/>
      <c r="AU221" s="74"/>
      <c r="AV221" s="86"/>
      <c r="AW221" s="86"/>
      <c r="AX221" s="86"/>
      <c r="AY221" s="74"/>
      <c r="AZ221" s="86"/>
      <c r="BA221" s="86"/>
      <c r="BB221" s="86"/>
      <c r="BC221" s="74"/>
      <c r="BD221" s="86"/>
      <c r="BE221" s="86"/>
      <c r="BF221" s="86"/>
      <c r="BG221" s="74"/>
      <c r="BH221" s="74"/>
      <c r="BI221" s="86"/>
      <c r="BJ221" s="86"/>
      <c r="BK221" s="74"/>
      <c r="BL221" s="74"/>
      <c r="BM221" s="86"/>
      <c r="BN221" s="86"/>
      <c r="BO221" s="74"/>
      <c r="BP221" s="74"/>
      <c r="BQ221" s="86"/>
      <c r="BR221" s="86"/>
      <c r="BS221" s="74"/>
      <c r="BT221" s="74"/>
      <c r="BU221" s="86"/>
      <c r="BV221" s="86"/>
      <c r="BW221" s="74"/>
      <c r="BX221" s="86"/>
      <c r="BY221" s="86"/>
      <c r="BZ221" s="86"/>
      <c r="CA221" s="74"/>
      <c r="CB221" s="74"/>
      <c r="CC221" s="86"/>
      <c r="CD221" s="86"/>
      <c r="CE221" s="74"/>
      <c r="CF221" s="86"/>
      <c r="CG221" s="86"/>
      <c r="CH221" s="77"/>
      <c r="CI221" s="74"/>
      <c r="CJ221" s="86"/>
      <c r="CK221" s="86"/>
      <c r="CL221" s="86"/>
      <c r="CM221" s="74"/>
      <c r="CN221" s="86"/>
      <c r="CO221" s="86"/>
      <c r="CP221" s="86"/>
      <c r="CQ221" s="74"/>
      <c r="CR221" s="74"/>
      <c r="CS221" s="86"/>
      <c r="CT221" s="86"/>
      <c r="CU221" s="74"/>
      <c r="CV221" s="74"/>
      <c r="CW221" s="86"/>
      <c r="CX221" s="86"/>
      <c r="CY221" s="74"/>
      <c r="CZ221" s="86"/>
      <c r="DA221" s="86"/>
      <c r="DB221" s="86"/>
      <c r="DC221" s="74"/>
      <c r="DD221" s="86"/>
      <c r="DE221" s="86"/>
      <c r="DF221" s="86"/>
      <c r="DG221" s="74"/>
      <c r="DH221" s="86"/>
      <c r="DI221" s="86"/>
      <c r="DJ221" s="86"/>
      <c r="DK221" s="74"/>
      <c r="DL221" s="86"/>
      <c r="DM221" s="86"/>
      <c r="DN221" s="86"/>
      <c r="DO221" s="74"/>
      <c r="DP221" s="86"/>
      <c r="DQ221" s="86"/>
      <c r="DR221" s="86"/>
      <c r="DS221" s="74"/>
      <c r="DT221" s="86"/>
      <c r="DU221" s="86"/>
      <c r="DV221" s="86"/>
      <c r="DW221" s="74"/>
      <c r="DX221" s="86"/>
      <c r="DY221" s="86"/>
      <c r="DZ221" s="86"/>
      <c r="EA221" s="74"/>
      <c r="EB221" s="86"/>
      <c r="EC221" s="86"/>
      <c r="ED221" s="86"/>
      <c r="EE221" s="74"/>
      <c r="EF221" s="86"/>
      <c r="EG221" s="86"/>
      <c r="EH221" s="86"/>
      <c r="EI221" s="74"/>
      <c r="EJ221" s="86"/>
      <c r="EK221" s="86"/>
      <c r="EL221" s="86"/>
      <c r="EM221" s="74"/>
      <c r="EN221" s="86"/>
      <c r="EO221" s="86"/>
      <c r="EP221" s="86"/>
      <c r="EQ221" s="74"/>
      <c r="ER221" s="86"/>
      <c r="ES221" s="86"/>
      <c r="ET221" s="86"/>
      <c r="EU221" s="74"/>
      <c r="EV221" s="86"/>
      <c r="EW221" s="86"/>
      <c r="EX221" s="86"/>
      <c r="EY221" s="74"/>
      <c r="EZ221" s="89"/>
      <c r="FA221" s="89"/>
      <c r="FB221" s="89"/>
      <c r="FC221" s="89"/>
      <c r="FD221" s="89"/>
      <c r="FE221" s="89"/>
      <c r="FF221" s="89"/>
      <c r="FG221" s="89"/>
      <c r="FH221" s="89"/>
      <c r="FI221" s="89"/>
      <c r="FJ221" s="89"/>
      <c r="FK221" s="89"/>
      <c r="FL221" s="89"/>
      <c r="FM221" s="89"/>
      <c r="FN221" s="89"/>
      <c r="FO221" s="89"/>
      <c r="FP221" s="89"/>
      <c r="FQ221" s="89"/>
      <c r="FR221" s="89"/>
      <c r="FS221" s="89"/>
      <c r="FT221" s="73"/>
      <c r="FU221" s="73"/>
      <c r="FV221" s="73">
        <v>0</v>
      </c>
      <c r="FW221" s="89"/>
      <c r="FX221" s="73">
        <v>553.70000000000005</v>
      </c>
      <c r="FY221" s="73">
        <v>553.70000000000005</v>
      </c>
      <c r="FZ221" s="73">
        <v>0</v>
      </c>
      <c r="GA221" s="89"/>
      <c r="GB221" s="89"/>
      <c r="GC221" s="89"/>
      <c r="GD221" s="89"/>
      <c r="GE221" s="89"/>
      <c r="GF221" s="89"/>
      <c r="GG221" s="89"/>
      <c r="GH221" s="89"/>
      <c r="GI221" s="89"/>
      <c r="GJ221" s="89"/>
      <c r="GK221" s="89"/>
      <c r="GL221" s="89"/>
      <c r="GM221" s="89"/>
      <c r="GN221" s="89"/>
      <c r="GO221" s="89"/>
      <c r="GP221" s="89"/>
      <c r="GQ221" s="89"/>
      <c r="GR221" s="89"/>
      <c r="GS221" s="89"/>
      <c r="GT221" s="89"/>
      <c r="GU221" s="89"/>
      <c r="GV221" s="89"/>
      <c r="GW221" s="89"/>
      <c r="GX221" s="89"/>
      <c r="GY221" s="89"/>
      <c r="GZ221" s="89"/>
      <c r="HA221" s="89"/>
      <c r="HB221" s="89"/>
      <c r="HC221" s="89"/>
      <c r="HD221" s="89"/>
      <c r="HE221" s="89"/>
      <c r="HF221" s="89"/>
      <c r="HG221" s="89"/>
      <c r="HH221" s="89"/>
      <c r="HI221" s="89"/>
      <c r="HJ221" s="89"/>
      <c r="HK221" s="89"/>
      <c r="HL221" s="86"/>
      <c r="HM221" s="86"/>
      <c r="HN221" s="86"/>
      <c r="HO221" s="74"/>
      <c r="HP221" s="86"/>
      <c r="HQ221" s="86"/>
      <c r="HR221" s="86"/>
      <c r="HS221" s="74"/>
      <c r="HT221" s="89"/>
      <c r="HU221" s="89"/>
      <c r="HV221" s="89"/>
      <c r="HW221" s="89"/>
      <c r="HX221" s="86"/>
      <c r="HY221" s="86"/>
      <c r="HZ221" s="86"/>
      <c r="IA221" s="77"/>
      <c r="IB221" s="89"/>
      <c r="IC221" s="89"/>
      <c r="ID221" s="89"/>
      <c r="IE221" s="77"/>
      <c r="IF221" s="89"/>
      <c r="IG221" s="89"/>
      <c r="IH221" s="89"/>
      <c r="II221" s="77"/>
      <c r="IJ221" s="89"/>
      <c r="IK221" s="89"/>
      <c r="IL221" s="89"/>
      <c r="IM221" s="77"/>
      <c r="IN221" s="89"/>
      <c r="IO221" s="89"/>
      <c r="IP221" s="89"/>
      <c r="IQ221" s="77"/>
      <c r="IR221" s="89"/>
      <c r="IS221" s="89"/>
      <c r="IT221" s="89"/>
      <c r="IU221" s="77"/>
      <c r="IV221" s="89"/>
      <c r="IW221" s="89"/>
      <c r="IX221" s="89"/>
      <c r="IY221" s="77"/>
      <c r="IZ221" s="89"/>
      <c r="JA221" s="89"/>
      <c r="JB221" s="89"/>
      <c r="JC221" s="77"/>
      <c r="JD221" s="89"/>
      <c r="JE221" s="89"/>
      <c r="JF221" s="89"/>
      <c r="JG221" s="77"/>
      <c r="JH221" s="89"/>
      <c r="JI221" s="89"/>
      <c r="JJ221" s="89"/>
      <c r="JK221" s="77"/>
      <c r="JL221" s="89"/>
      <c r="JM221" s="89"/>
      <c r="JN221" s="89"/>
      <c r="JO221" s="77"/>
      <c r="JP221" s="89"/>
      <c r="JQ221" s="89"/>
      <c r="JR221" s="89"/>
      <c r="JS221" s="77"/>
    </row>
    <row r="222" spans="1:279" ht="15.75" x14ac:dyDescent="0.25">
      <c r="A222" s="115" t="s">
        <v>234</v>
      </c>
      <c r="B222" s="77">
        <f t="shared" si="448"/>
        <v>0</v>
      </c>
      <c r="C222" s="77">
        <f t="shared" si="449"/>
        <v>0</v>
      </c>
      <c r="D222" s="77">
        <f t="shared" si="450"/>
        <v>0</v>
      </c>
      <c r="E222" s="77">
        <f t="shared" si="451"/>
        <v>0</v>
      </c>
      <c r="F222" s="77">
        <f t="shared" si="452"/>
        <v>0</v>
      </c>
      <c r="G222" s="73"/>
      <c r="H222" s="77"/>
      <c r="I222" s="77"/>
      <c r="J222" s="77"/>
      <c r="K222" s="77"/>
      <c r="L222" s="89"/>
      <c r="M222" s="89"/>
      <c r="N222" s="89"/>
      <c r="O222" s="89"/>
      <c r="P222" s="89"/>
      <c r="Q222" s="89"/>
      <c r="R222" s="89"/>
      <c r="S222" s="74"/>
      <c r="T222" s="86"/>
      <c r="U222" s="86"/>
      <c r="V222" s="86"/>
      <c r="W222" s="74"/>
      <c r="X222" s="86"/>
      <c r="Y222" s="86"/>
      <c r="Z222" s="86"/>
      <c r="AA222" s="74"/>
      <c r="AB222" s="86"/>
      <c r="AC222" s="86"/>
      <c r="AD222" s="86"/>
      <c r="AE222" s="74"/>
      <c r="AF222" s="86"/>
      <c r="AG222" s="86"/>
      <c r="AH222" s="86"/>
      <c r="AI222" s="74"/>
      <c r="AJ222" s="86"/>
      <c r="AK222" s="86"/>
      <c r="AL222" s="86"/>
      <c r="AM222" s="74"/>
      <c r="AN222" s="89"/>
      <c r="AO222" s="89"/>
      <c r="AP222" s="89"/>
      <c r="AQ222" s="89"/>
      <c r="AR222" s="86"/>
      <c r="AS222" s="86"/>
      <c r="AT222" s="86"/>
      <c r="AU222" s="74"/>
      <c r="AV222" s="86"/>
      <c r="AW222" s="86"/>
      <c r="AX222" s="86"/>
      <c r="AY222" s="74"/>
      <c r="AZ222" s="86"/>
      <c r="BA222" s="86"/>
      <c r="BB222" s="86"/>
      <c r="BC222" s="74"/>
      <c r="BD222" s="86"/>
      <c r="BE222" s="86"/>
      <c r="BF222" s="86"/>
      <c r="BG222" s="74"/>
      <c r="BH222" s="74"/>
      <c r="BI222" s="86"/>
      <c r="BJ222" s="86"/>
      <c r="BK222" s="74"/>
      <c r="BL222" s="74"/>
      <c r="BM222" s="86"/>
      <c r="BN222" s="86"/>
      <c r="BO222" s="74"/>
      <c r="BP222" s="74"/>
      <c r="BQ222" s="86"/>
      <c r="BR222" s="86"/>
      <c r="BS222" s="74"/>
      <c r="BT222" s="74"/>
      <c r="BU222" s="86"/>
      <c r="BV222" s="86"/>
      <c r="BW222" s="74"/>
      <c r="BX222" s="86"/>
      <c r="BY222" s="86"/>
      <c r="BZ222" s="86"/>
      <c r="CA222" s="74"/>
      <c r="CB222" s="74"/>
      <c r="CC222" s="86"/>
      <c r="CD222" s="86"/>
      <c r="CE222" s="74"/>
      <c r="CF222" s="86"/>
      <c r="CG222" s="86"/>
      <c r="CH222" s="77"/>
      <c r="CI222" s="74"/>
      <c r="CJ222" s="86"/>
      <c r="CK222" s="86"/>
      <c r="CL222" s="86"/>
      <c r="CM222" s="74"/>
      <c r="CN222" s="86"/>
      <c r="CO222" s="86"/>
      <c r="CP222" s="86"/>
      <c r="CQ222" s="74"/>
      <c r="CR222" s="74"/>
      <c r="CS222" s="86"/>
      <c r="CT222" s="86"/>
      <c r="CU222" s="74"/>
      <c r="CV222" s="74"/>
      <c r="CW222" s="86"/>
      <c r="CX222" s="86"/>
      <c r="CY222" s="74"/>
      <c r="CZ222" s="86"/>
      <c r="DA222" s="86"/>
      <c r="DB222" s="86"/>
      <c r="DC222" s="74"/>
      <c r="DD222" s="86"/>
      <c r="DE222" s="86"/>
      <c r="DF222" s="86"/>
      <c r="DG222" s="74"/>
      <c r="DH222" s="86"/>
      <c r="DI222" s="86"/>
      <c r="DJ222" s="86"/>
      <c r="DK222" s="74"/>
      <c r="DL222" s="86"/>
      <c r="DM222" s="86"/>
      <c r="DN222" s="86"/>
      <c r="DO222" s="74"/>
      <c r="DP222" s="86"/>
      <c r="DQ222" s="86"/>
      <c r="DR222" s="86"/>
      <c r="DS222" s="74"/>
      <c r="DT222" s="86"/>
      <c r="DU222" s="86"/>
      <c r="DV222" s="86"/>
      <c r="DW222" s="74"/>
      <c r="DX222" s="86"/>
      <c r="DY222" s="86"/>
      <c r="DZ222" s="86"/>
      <c r="EA222" s="74"/>
      <c r="EB222" s="86"/>
      <c r="EC222" s="86"/>
      <c r="ED222" s="86"/>
      <c r="EE222" s="74"/>
      <c r="EF222" s="86"/>
      <c r="EG222" s="86"/>
      <c r="EH222" s="86"/>
      <c r="EI222" s="74"/>
      <c r="EJ222" s="86"/>
      <c r="EK222" s="86"/>
      <c r="EL222" s="86"/>
      <c r="EM222" s="74"/>
      <c r="EN222" s="86"/>
      <c r="EO222" s="86"/>
      <c r="EP222" s="86"/>
      <c r="EQ222" s="74"/>
      <c r="ER222" s="86"/>
      <c r="ES222" s="86"/>
      <c r="ET222" s="86"/>
      <c r="EU222" s="74"/>
      <c r="EV222" s="86"/>
      <c r="EW222" s="86"/>
      <c r="EX222" s="86"/>
      <c r="EY222" s="74"/>
      <c r="EZ222" s="89"/>
      <c r="FA222" s="89"/>
      <c r="FB222" s="89"/>
      <c r="FC222" s="89"/>
      <c r="FD222" s="89"/>
      <c r="FE222" s="89"/>
      <c r="FF222" s="89"/>
      <c r="FG222" s="89"/>
      <c r="FH222" s="89"/>
      <c r="FI222" s="89"/>
      <c r="FJ222" s="89"/>
      <c r="FK222" s="89"/>
      <c r="FL222" s="89"/>
      <c r="FM222" s="89"/>
      <c r="FN222" s="89"/>
      <c r="FO222" s="89"/>
      <c r="FP222" s="89"/>
      <c r="FQ222" s="89"/>
      <c r="FR222" s="89"/>
      <c r="FS222" s="89"/>
      <c r="FT222" s="73"/>
      <c r="FU222" s="73"/>
      <c r="FV222" s="73"/>
      <c r="FW222" s="89"/>
      <c r="FX222" s="73"/>
      <c r="FY222" s="73"/>
      <c r="FZ222" s="73"/>
      <c r="GA222" s="89"/>
      <c r="GB222" s="89"/>
      <c r="GC222" s="89"/>
      <c r="GD222" s="89"/>
      <c r="GE222" s="89"/>
      <c r="GF222" s="89"/>
      <c r="GG222" s="89"/>
      <c r="GH222" s="89"/>
      <c r="GI222" s="89"/>
      <c r="GJ222" s="89"/>
      <c r="GK222" s="89"/>
      <c r="GL222" s="89"/>
      <c r="GM222" s="89"/>
      <c r="GN222" s="89"/>
      <c r="GO222" s="89"/>
      <c r="GP222" s="89"/>
      <c r="GQ222" s="89"/>
      <c r="GR222" s="89"/>
      <c r="GS222" s="89"/>
      <c r="GT222" s="89"/>
      <c r="GU222" s="89"/>
      <c r="GV222" s="89"/>
      <c r="GW222" s="89"/>
      <c r="GX222" s="89"/>
      <c r="GY222" s="89"/>
      <c r="GZ222" s="89"/>
      <c r="HA222" s="89"/>
      <c r="HB222" s="89"/>
      <c r="HC222" s="89"/>
      <c r="HD222" s="89"/>
      <c r="HE222" s="89"/>
      <c r="HF222" s="89"/>
      <c r="HG222" s="89"/>
      <c r="HH222" s="89"/>
      <c r="HI222" s="89"/>
      <c r="HJ222" s="89"/>
      <c r="HK222" s="89"/>
      <c r="HL222" s="86"/>
      <c r="HM222" s="86"/>
      <c r="HN222" s="86"/>
      <c r="HO222" s="74"/>
      <c r="HP222" s="86"/>
      <c r="HQ222" s="86"/>
      <c r="HR222" s="86"/>
      <c r="HS222" s="74"/>
      <c r="HT222" s="89"/>
      <c r="HU222" s="89"/>
      <c r="HV222" s="89"/>
      <c r="HW222" s="89"/>
      <c r="HX222" s="86"/>
      <c r="HY222" s="86"/>
      <c r="HZ222" s="86"/>
      <c r="IA222" s="77"/>
      <c r="IB222" s="89"/>
      <c r="IC222" s="89"/>
      <c r="ID222" s="89"/>
      <c r="IE222" s="77"/>
      <c r="IF222" s="89"/>
      <c r="IG222" s="89"/>
      <c r="IH222" s="89"/>
      <c r="II222" s="77"/>
      <c r="IJ222" s="89"/>
      <c r="IK222" s="89"/>
      <c r="IL222" s="89"/>
      <c r="IM222" s="77"/>
      <c r="IN222" s="89"/>
      <c r="IO222" s="89"/>
      <c r="IP222" s="89"/>
      <c r="IQ222" s="77"/>
      <c r="IR222" s="89"/>
      <c r="IS222" s="89"/>
      <c r="IT222" s="89"/>
      <c r="IU222" s="77"/>
      <c r="IV222" s="89"/>
      <c r="IW222" s="89"/>
      <c r="IX222" s="89"/>
      <c r="IY222" s="77"/>
      <c r="IZ222" s="89"/>
      <c r="JA222" s="89"/>
      <c r="JB222" s="89"/>
      <c r="JC222" s="77"/>
      <c r="JD222" s="89"/>
      <c r="JE222" s="89"/>
      <c r="JF222" s="89"/>
      <c r="JG222" s="77"/>
      <c r="JH222" s="89"/>
      <c r="JI222" s="89"/>
      <c r="JJ222" s="89"/>
      <c r="JK222" s="77"/>
      <c r="JL222" s="89"/>
      <c r="JM222" s="89"/>
      <c r="JN222" s="89"/>
      <c r="JO222" s="77"/>
      <c r="JP222" s="89"/>
      <c r="JQ222" s="89"/>
      <c r="JR222" s="89"/>
      <c r="JS222" s="77"/>
    </row>
    <row r="223" spans="1:279" ht="15.75" x14ac:dyDescent="0.25">
      <c r="A223" s="115" t="s">
        <v>235</v>
      </c>
      <c r="B223" s="77">
        <f t="shared" si="448"/>
        <v>0</v>
      </c>
      <c r="C223" s="77">
        <f t="shared" si="449"/>
        <v>0</v>
      </c>
      <c r="D223" s="77">
        <f t="shared" si="450"/>
        <v>0</v>
      </c>
      <c r="E223" s="77">
        <f t="shared" si="451"/>
        <v>0</v>
      </c>
      <c r="F223" s="77">
        <f t="shared" si="452"/>
        <v>0</v>
      </c>
      <c r="G223" s="73"/>
      <c r="H223" s="77"/>
      <c r="I223" s="77"/>
      <c r="J223" s="77"/>
      <c r="K223" s="77"/>
      <c r="L223" s="89"/>
      <c r="M223" s="89"/>
      <c r="N223" s="89"/>
      <c r="O223" s="89"/>
      <c r="P223" s="89"/>
      <c r="Q223" s="89"/>
      <c r="R223" s="89"/>
      <c r="S223" s="74"/>
      <c r="T223" s="86"/>
      <c r="U223" s="86"/>
      <c r="V223" s="86"/>
      <c r="W223" s="74"/>
      <c r="X223" s="86"/>
      <c r="Y223" s="86"/>
      <c r="Z223" s="86"/>
      <c r="AA223" s="74"/>
      <c r="AB223" s="86"/>
      <c r="AC223" s="86"/>
      <c r="AD223" s="86"/>
      <c r="AE223" s="74"/>
      <c r="AF223" s="86"/>
      <c r="AG223" s="86"/>
      <c r="AH223" s="86"/>
      <c r="AI223" s="74"/>
      <c r="AJ223" s="86"/>
      <c r="AK223" s="86"/>
      <c r="AL223" s="86"/>
      <c r="AM223" s="74"/>
      <c r="AN223" s="89"/>
      <c r="AO223" s="89"/>
      <c r="AP223" s="89"/>
      <c r="AQ223" s="89"/>
      <c r="AR223" s="86"/>
      <c r="AS223" s="86"/>
      <c r="AT223" s="86"/>
      <c r="AU223" s="74"/>
      <c r="AV223" s="86"/>
      <c r="AW223" s="86"/>
      <c r="AX223" s="86"/>
      <c r="AY223" s="74"/>
      <c r="AZ223" s="86"/>
      <c r="BA223" s="86"/>
      <c r="BB223" s="86"/>
      <c r="BC223" s="74"/>
      <c r="BD223" s="86"/>
      <c r="BE223" s="86"/>
      <c r="BF223" s="86"/>
      <c r="BG223" s="74"/>
      <c r="BH223" s="74"/>
      <c r="BI223" s="86"/>
      <c r="BJ223" s="86"/>
      <c r="BK223" s="74"/>
      <c r="BL223" s="74"/>
      <c r="BM223" s="86"/>
      <c r="BN223" s="86"/>
      <c r="BO223" s="74"/>
      <c r="BP223" s="74"/>
      <c r="BQ223" s="86"/>
      <c r="BR223" s="86"/>
      <c r="BS223" s="74"/>
      <c r="BT223" s="74"/>
      <c r="BU223" s="86"/>
      <c r="BV223" s="86"/>
      <c r="BW223" s="74"/>
      <c r="BX223" s="86"/>
      <c r="BY223" s="86"/>
      <c r="BZ223" s="86"/>
      <c r="CA223" s="74"/>
      <c r="CB223" s="74"/>
      <c r="CC223" s="86"/>
      <c r="CD223" s="86"/>
      <c r="CE223" s="74"/>
      <c r="CF223" s="86"/>
      <c r="CG223" s="86"/>
      <c r="CH223" s="77"/>
      <c r="CI223" s="74"/>
      <c r="CJ223" s="86"/>
      <c r="CK223" s="86"/>
      <c r="CL223" s="86"/>
      <c r="CM223" s="74"/>
      <c r="CN223" s="86"/>
      <c r="CO223" s="86"/>
      <c r="CP223" s="86"/>
      <c r="CQ223" s="74"/>
      <c r="CR223" s="74"/>
      <c r="CS223" s="86"/>
      <c r="CT223" s="86"/>
      <c r="CU223" s="74"/>
      <c r="CV223" s="74"/>
      <c r="CW223" s="86"/>
      <c r="CX223" s="86"/>
      <c r="CY223" s="74"/>
      <c r="CZ223" s="86"/>
      <c r="DA223" s="86"/>
      <c r="DB223" s="86"/>
      <c r="DC223" s="74"/>
      <c r="DD223" s="86"/>
      <c r="DE223" s="86"/>
      <c r="DF223" s="86"/>
      <c r="DG223" s="74"/>
      <c r="DH223" s="86"/>
      <c r="DI223" s="86"/>
      <c r="DJ223" s="86"/>
      <c r="DK223" s="74"/>
      <c r="DL223" s="86"/>
      <c r="DM223" s="86"/>
      <c r="DN223" s="86"/>
      <c r="DO223" s="74"/>
      <c r="DP223" s="86"/>
      <c r="DQ223" s="86"/>
      <c r="DR223" s="86"/>
      <c r="DS223" s="74"/>
      <c r="DT223" s="86"/>
      <c r="DU223" s="86"/>
      <c r="DV223" s="86"/>
      <c r="DW223" s="74"/>
      <c r="DX223" s="86"/>
      <c r="DY223" s="86"/>
      <c r="DZ223" s="86"/>
      <c r="EA223" s="74"/>
      <c r="EB223" s="86"/>
      <c r="EC223" s="86"/>
      <c r="ED223" s="86"/>
      <c r="EE223" s="74"/>
      <c r="EF223" s="86"/>
      <c r="EG223" s="86"/>
      <c r="EH223" s="86"/>
      <c r="EI223" s="74"/>
      <c r="EJ223" s="86"/>
      <c r="EK223" s="86"/>
      <c r="EL223" s="86"/>
      <c r="EM223" s="74"/>
      <c r="EN223" s="86"/>
      <c r="EO223" s="86"/>
      <c r="EP223" s="86"/>
      <c r="EQ223" s="74"/>
      <c r="ER223" s="86"/>
      <c r="ES223" s="86"/>
      <c r="ET223" s="86"/>
      <c r="EU223" s="74"/>
      <c r="EV223" s="86"/>
      <c r="EW223" s="86"/>
      <c r="EX223" s="86"/>
      <c r="EY223" s="74"/>
      <c r="EZ223" s="89"/>
      <c r="FA223" s="89"/>
      <c r="FB223" s="89"/>
      <c r="FC223" s="89"/>
      <c r="FD223" s="89"/>
      <c r="FE223" s="89"/>
      <c r="FF223" s="89"/>
      <c r="FG223" s="89"/>
      <c r="FH223" s="89"/>
      <c r="FI223" s="89"/>
      <c r="FJ223" s="89"/>
      <c r="FK223" s="89"/>
      <c r="FL223" s="89"/>
      <c r="FM223" s="89"/>
      <c r="FN223" s="89"/>
      <c r="FO223" s="89"/>
      <c r="FP223" s="89"/>
      <c r="FQ223" s="89"/>
      <c r="FR223" s="89"/>
      <c r="FS223" s="89"/>
      <c r="FT223" s="73"/>
      <c r="FU223" s="73"/>
      <c r="FV223" s="73"/>
      <c r="FW223" s="89"/>
      <c r="FX223" s="73"/>
      <c r="FY223" s="73"/>
      <c r="FZ223" s="73"/>
      <c r="GA223" s="89"/>
      <c r="GB223" s="89"/>
      <c r="GC223" s="89"/>
      <c r="GD223" s="89"/>
      <c r="GE223" s="89"/>
      <c r="GF223" s="89"/>
      <c r="GG223" s="89"/>
      <c r="GH223" s="89"/>
      <c r="GI223" s="89"/>
      <c r="GJ223" s="89"/>
      <c r="GK223" s="89"/>
      <c r="GL223" s="89"/>
      <c r="GM223" s="89"/>
      <c r="GN223" s="89"/>
      <c r="GO223" s="89"/>
      <c r="GP223" s="89"/>
      <c r="GQ223" s="89"/>
      <c r="GR223" s="89"/>
      <c r="GS223" s="89"/>
      <c r="GT223" s="89"/>
      <c r="GU223" s="89"/>
      <c r="GV223" s="89"/>
      <c r="GW223" s="89"/>
      <c r="GX223" s="89"/>
      <c r="GY223" s="89"/>
      <c r="GZ223" s="89"/>
      <c r="HA223" s="89"/>
      <c r="HB223" s="89"/>
      <c r="HC223" s="89"/>
      <c r="HD223" s="89"/>
      <c r="HE223" s="89"/>
      <c r="HF223" s="89"/>
      <c r="HG223" s="89"/>
      <c r="HH223" s="89"/>
      <c r="HI223" s="89"/>
      <c r="HJ223" s="89"/>
      <c r="HK223" s="89"/>
      <c r="HL223" s="86"/>
      <c r="HM223" s="86"/>
      <c r="HN223" s="86"/>
      <c r="HO223" s="74"/>
      <c r="HP223" s="86"/>
      <c r="HQ223" s="86"/>
      <c r="HR223" s="86"/>
      <c r="HS223" s="74"/>
      <c r="HT223" s="89"/>
      <c r="HU223" s="89"/>
      <c r="HV223" s="89"/>
      <c r="HW223" s="89"/>
      <c r="HX223" s="86"/>
      <c r="HY223" s="86"/>
      <c r="HZ223" s="86"/>
      <c r="IA223" s="77"/>
      <c r="IB223" s="89"/>
      <c r="IC223" s="89"/>
      <c r="ID223" s="89"/>
      <c r="IE223" s="77"/>
      <c r="IF223" s="89"/>
      <c r="IG223" s="89"/>
      <c r="IH223" s="89"/>
      <c r="II223" s="77"/>
      <c r="IJ223" s="89"/>
      <c r="IK223" s="89"/>
      <c r="IL223" s="89"/>
      <c r="IM223" s="77"/>
      <c r="IN223" s="89"/>
      <c r="IO223" s="89"/>
      <c r="IP223" s="89"/>
      <c r="IQ223" s="77"/>
      <c r="IR223" s="89"/>
      <c r="IS223" s="89"/>
      <c r="IT223" s="89"/>
      <c r="IU223" s="77"/>
      <c r="IV223" s="89"/>
      <c r="IW223" s="89"/>
      <c r="IX223" s="89"/>
      <c r="IY223" s="77"/>
      <c r="IZ223" s="89"/>
      <c r="JA223" s="89"/>
      <c r="JB223" s="89"/>
      <c r="JC223" s="77"/>
      <c r="JD223" s="89"/>
      <c r="JE223" s="89"/>
      <c r="JF223" s="89"/>
      <c r="JG223" s="77"/>
      <c r="JH223" s="89"/>
      <c r="JI223" s="89"/>
      <c r="JJ223" s="89"/>
      <c r="JK223" s="77"/>
      <c r="JL223" s="89"/>
      <c r="JM223" s="89"/>
      <c r="JN223" s="89"/>
      <c r="JO223" s="77"/>
      <c r="JP223" s="89"/>
      <c r="JQ223" s="89"/>
      <c r="JR223" s="89"/>
      <c r="JS223" s="77"/>
    </row>
    <row r="224" spans="1:279" ht="15.75" x14ac:dyDescent="0.25">
      <c r="A224" s="115" t="s">
        <v>236</v>
      </c>
      <c r="B224" s="77">
        <f t="shared" si="448"/>
        <v>0</v>
      </c>
      <c r="C224" s="77">
        <f t="shared" si="449"/>
        <v>0</v>
      </c>
      <c r="D224" s="77">
        <f t="shared" si="450"/>
        <v>0</v>
      </c>
      <c r="E224" s="77">
        <f t="shared" si="451"/>
        <v>0</v>
      </c>
      <c r="F224" s="77">
        <f t="shared" si="452"/>
        <v>0</v>
      </c>
      <c r="G224" s="73"/>
      <c r="H224" s="77"/>
      <c r="I224" s="77"/>
      <c r="J224" s="77"/>
      <c r="K224" s="77"/>
      <c r="L224" s="89"/>
      <c r="M224" s="89"/>
      <c r="N224" s="89"/>
      <c r="O224" s="89"/>
      <c r="P224" s="89"/>
      <c r="Q224" s="89"/>
      <c r="R224" s="89"/>
      <c r="S224" s="74"/>
      <c r="T224" s="86"/>
      <c r="U224" s="86"/>
      <c r="V224" s="86"/>
      <c r="W224" s="74"/>
      <c r="X224" s="86"/>
      <c r="Y224" s="86"/>
      <c r="Z224" s="86"/>
      <c r="AA224" s="74"/>
      <c r="AB224" s="86"/>
      <c r="AC224" s="86"/>
      <c r="AD224" s="86"/>
      <c r="AE224" s="74"/>
      <c r="AF224" s="86"/>
      <c r="AG224" s="86"/>
      <c r="AH224" s="86"/>
      <c r="AI224" s="74"/>
      <c r="AJ224" s="86"/>
      <c r="AK224" s="86"/>
      <c r="AL224" s="86"/>
      <c r="AM224" s="74"/>
      <c r="AN224" s="89"/>
      <c r="AO224" s="89"/>
      <c r="AP224" s="89"/>
      <c r="AQ224" s="89"/>
      <c r="AR224" s="86"/>
      <c r="AS224" s="86"/>
      <c r="AT224" s="86"/>
      <c r="AU224" s="74"/>
      <c r="AV224" s="86"/>
      <c r="AW224" s="86"/>
      <c r="AX224" s="86"/>
      <c r="AY224" s="74"/>
      <c r="AZ224" s="86"/>
      <c r="BA224" s="86"/>
      <c r="BB224" s="86"/>
      <c r="BC224" s="74"/>
      <c r="BD224" s="86"/>
      <c r="BE224" s="86"/>
      <c r="BF224" s="86"/>
      <c r="BG224" s="74"/>
      <c r="BH224" s="74"/>
      <c r="BI224" s="86"/>
      <c r="BJ224" s="86"/>
      <c r="BK224" s="74"/>
      <c r="BL224" s="74"/>
      <c r="BM224" s="86"/>
      <c r="BN224" s="86"/>
      <c r="BO224" s="74"/>
      <c r="BP224" s="74"/>
      <c r="BQ224" s="86"/>
      <c r="BR224" s="86"/>
      <c r="BS224" s="74"/>
      <c r="BT224" s="74"/>
      <c r="BU224" s="86"/>
      <c r="BV224" s="86"/>
      <c r="BW224" s="74"/>
      <c r="BX224" s="86"/>
      <c r="BY224" s="86"/>
      <c r="BZ224" s="86"/>
      <c r="CA224" s="74"/>
      <c r="CB224" s="74"/>
      <c r="CC224" s="86"/>
      <c r="CD224" s="86"/>
      <c r="CE224" s="74"/>
      <c r="CF224" s="86"/>
      <c r="CG224" s="86"/>
      <c r="CH224" s="77"/>
      <c r="CI224" s="74"/>
      <c r="CJ224" s="86"/>
      <c r="CK224" s="86"/>
      <c r="CL224" s="86"/>
      <c r="CM224" s="74"/>
      <c r="CN224" s="86"/>
      <c r="CO224" s="86"/>
      <c r="CP224" s="86"/>
      <c r="CQ224" s="74"/>
      <c r="CR224" s="74"/>
      <c r="CS224" s="86"/>
      <c r="CT224" s="86"/>
      <c r="CU224" s="74"/>
      <c r="CV224" s="74"/>
      <c r="CW224" s="86"/>
      <c r="CX224" s="86"/>
      <c r="CY224" s="74"/>
      <c r="CZ224" s="86"/>
      <c r="DA224" s="86"/>
      <c r="DB224" s="86"/>
      <c r="DC224" s="74"/>
      <c r="DD224" s="86"/>
      <c r="DE224" s="86"/>
      <c r="DF224" s="86"/>
      <c r="DG224" s="74"/>
      <c r="DH224" s="86"/>
      <c r="DI224" s="86"/>
      <c r="DJ224" s="86"/>
      <c r="DK224" s="74"/>
      <c r="DL224" s="86"/>
      <c r="DM224" s="86"/>
      <c r="DN224" s="86"/>
      <c r="DO224" s="74"/>
      <c r="DP224" s="86"/>
      <c r="DQ224" s="86"/>
      <c r="DR224" s="86"/>
      <c r="DS224" s="74"/>
      <c r="DT224" s="86"/>
      <c r="DU224" s="86"/>
      <c r="DV224" s="86"/>
      <c r="DW224" s="74"/>
      <c r="DX224" s="86"/>
      <c r="DY224" s="86"/>
      <c r="DZ224" s="86"/>
      <c r="EA224" s="74"/>
      <c r="EB224" s="86"/>
      <c r="EC224" s="86"/>
      <c r="ED224" s="86"/>
      <c r="EE224" s="74"/>
      <c r="EF224" s="86"/>
      <c r="EG224" s="86"/>
      <c r="EH224" s="86"/>
      <c r="EI224" s="74"/>
      <c r="EJ224" s="86"/>
      <c r="EK224" s="86"/>
      <c r="EL224" s="86"/>
      <c r="EM224" s="74"/>
      <c r="EN224" s="86"/>
      <c r="EO224" s="86"/>
      <c r="EP224" s="86"/>
      <c r="EQ224" s="74"/>
      <c r="ER224" s="86"/>
      <c r="ES224" s="86"/>
      <c r="ET224" s="86"/>
      <c r="EU224" s="74"/>
      <c r="EV224" s="86"/>
      <c r="EW224" s="86"/>
      <c r="EX224" s="86"/>
      <c r="EY224" s="74"/>
      <c r="EZ224" s="89"/>
      <c r="FA224" s="89"/>
      <c r="FB224" s="89"/>
      <c r="FC224" s="89"/>
      <c r="FD224" s="89"/>
      <c r="FE224" s="89"/>
      <c r="FF224" s="89"/>
      <c r="FG224" s="89"/>
      <c r="FH224" s="89"/>
      <c r="FI224" s="89"/>
      <c r="FJ224" s="89"/>
      <c r="FK224" s="89"/>
      <c r="FL224" s="89"/>
      <c r="FM224" s="89"/>
      <c r="FN224" s="89"/>
      <c r="FO224" s="89"/>
      <c r="FP224" s="89"/>
      <c r="FQ224" s="89"/>
      <c r="FR224" s="89"/>
      <c r="FS224" s="89"/>
      <c r="FT224" s="73"/>
      <c r="FU224" s="73"/>
      <c r="FV224" s="73"/>
      <c r="FW224" s="89"/>
      <c r="FX224" s="73"/>
      <c r="FY224" s="73"/>
      <c r="FZ224" s="73"/>
      <c r="GA224" s="89"/>
      <c r="GB224" s="89"/>
      <c r="GC224" s="89"/>
      <c r="GD224" s="89"/>
      <c r="GE224" s="89"/>
      <c r="GF224" s="89"/>
      <c r="GG224" s="89"/>
      <c r="GH224" s="89"/>
      <c r="GI224" s="89"/>
      <c r="GJ224" s="89"/>
      <c r="GK224" s="89"/>
      <c r="GL224" s="89"/>
      <c r="GM224" s="89"/>
      <c r="GN224" s="89"/>
      <c r="GO224" s="89"/>
      <c r="GP224" s="89"/>
      <c r="GQ224" s="89"/>
      <c r="GR224" s="89"/>
      <c r="GS224" s="89"/>
      <c r="GT224" s="89"/>
      <c r="GU224" s="89"/>
      <c r="GV224" s="89"/>
      <c r="GW224" s="89"/>
      <c r="GX224" s="89"/>
      <c r="GY224" s="89"/>
      <c r="GZ224" s="89"/>
      <c r="HA224" s="89"/>
      <c r="HB224" s="89"/>
      <c r="HC224" s="89"/>
      <c r="HD224" s="89"/>
      <c r="HE224" s="89"/>
      <c r="HF224" s="89"/>
      <c r="HG224" s="89"/>
      <c r="HH224" s="89"/>
      <c r="HI224" s="89"/>
      <c r="HJ224" s="89"/>
      <c r="HK224" s="89"/>
      <c r="HL224" s="86"/>
      <c r="HM224" s="86"/>
      <c r="HN224" s="86"/>
      <c r="HO224" s="74"/>
      <c r="HP224" s="86"/>
      <c r="HQ224" s="86"/>
      <c r="HR224" s="86"/>
      <c r="HS224" s="74"/>
      <c r="HT224" s="89"/>
      <c r="HU224" s="89"/>
      <c r="HV224" s="89"/>
      <c r="HW224" s="89"/>
      <c r="HX224" s="86"/>
      <c r="HY224" s="86"/>
      <c r="HZ224" s="86"/>
      <c r="IA224" s="77"/>
      <c r="IB224" s="89"/>
      <c r="IC224" s="89"/>
      <c r="ID224" s="89"/>
      <c r="IE224" s="77"/>
      <c r="IF224" s="89"/>
      <c r="IG224" s="89"/>
      <c r="IH224" s="89"/>
      <c r="II224" s="77"/>
      <c r="IJ224" s="89"/>
      <c r="IK224" s="89"/>
      <c r="IL224" s="89"/>
      <c r="IM224" s="77"/>
      <c r="IN224" s="89"/>
      <c r="IO224" s="89"/>
      <c r="IP224" s="89"/>
      <c r="IQ224" s="77"/>
      <c r="IR224" s="89"/>
      <c r="IS224" s="89"/>
      <c r="IT224" s="89"/>
      <c r="IU224" s="77"/>
      <c r="IV224" s="89"/>
      <c r="IW224" s="89"/>
      <c r="IX224" s="89"/>
      <c r="IY224" s="77"/>
      <c r="IZ224" s="89"/>
      <c r="JA224" s="89"/>
      <c r="JB224" s="89"/>
      <c r="JC224" s="77"/>
      <c r="JD224" s="89"/>
      <c r="JE224" s="89"/>
      <c r="JF224" s="89"/>
      <c r="JG224" s="77"/>
      <c r="JH224" s="89"/>
      <c r="JI224" s="89"/>
      <c r="JJ224" s="89"/>
      <c r="JK224" s="77"/>
      <c r="JL224" s="89"/>
      <c r="JM224" s="89"/>
      <c r="JN224" s="89"/>
      <c r="JO224" s="77"/>
      <c r="JP224" s="89"/>
      <c r="JQ224" s="89"/>
      <c r="JR224" s="89"/>
      <c r="JS224" s="77"/>
    </row>
    <row r="225" spans="1:279" ht="15.75" x14ac:dyDescent="0.25">
      <c r="A225" s="115" t="s">
        <v>141</v>
      </c>
      <c r="B225" s="77">
        <f t="shared" si="448"/>
        <v>0</v>
      </c>
      <c r="C225" s="77">
        <f t="shared" si="449"/>
        <v>0</v>
      </c>
      <c r="D225" s="77">
        <f t="shared" si="450"/>
        <v>0</v>
      </c>
      <c r="E225" s="77">
        <f t="shared" si="451"/>
        <v>0</v>
      </c>
      <c r="F225" s="77">
        <f t="shared" si="452"/>
        <v>0</v>
      </c>
      <c r="G225" s="73"/>
      <c r="H225" s="77"/>
      <c r="I225" s="77"/>
      <c r="J225" s="77"/>
      <c r="K225" s="77"/>
      <c r="L225" s="89"/>
      <c r="M225" s="89"/>
      <c r="N225" s="89"/>
      <c r="O225" s="89"/>
      <c r="P225" s="89"/>
      <c r="Q225" s="89"/>
      <c r="R225" s="89"/>
      <c r="S225" s="74"/>
      <c r="T225" s="86"/>
      <c r="U225" s="86"/>
      <c r="V225" s="86"/>
      <c r="W225" s="74"/>
      <c r="X225" s="86"/>
      <c r="Y225" s="86"/>
      <c r="Z225" s="86"/>
      <c r="AA225" s="74"/>
      <c r="AB225" s="86"/>
      <c r="AC225" s="86"/>
      <c r="AD225" s="86"/>
      <c r="AE225" s="74"/>
      <c r="AF225" s="86"/>
      <c r="AG225" s="86"/>
      <c r="AH225" s="86"/>
      <c r="AI225" s="74"/>
      <c r="AJ225" s="86"/>
      <c r="AK225" s="86"/>
      <c r="AL225" s="86"/>
      <c r="AM225" s="74"/>
      <c r="AN225" s="89"/>
      <c r="AO225" s="89"/>
      <c r="AP225" s="89"/>
      <c r="AQ225" s="89"/>
      <c r="AR225" s="86"/>
      <c r="AS225" s="86"/>
      <c r="AT225" s="86"/>
      <c r="AU225" s="74"/>
      <c r="AV225" s="86"/>
      <c r="AW225" s="86"/>
      <c r="AX225" s="86"/>
      <c r="AY225" s="74"/>
      <c r="AZ225" s="86"/>
      <c r="BA225" s="86"/>
      <c r="BB225" s="86"/>
      <c r="BC225" s="74"/>
      <c r="BD225" s="86"/>
      <c r="BE225" s="86"/>
      <c r="BF225" s="86"/>
      <c r="BG225" s="74"/>
      <c r="BH225" s="74"/>
      <c r="BI225" s="86"/>
      <c r="BJ225" s="86"/>
      <c r="BK225" s="74"/>
      <c r="BL225" s="74"/>
      <c r="BM225" s="86"/>
      <c r="BN225" s="86"/>
      <c r="BO225" s="74"/>
      <c r="BP225" s="74"/>
      <c r="BQ225" s="86"/>
      <c r="BR225" s="86"/>
      <c r="BS225" s="74"/>
      <c r="BT225" s="74"/>
      <c r="BU225" s="86"/>
      <c r="BV225" s="86"/>
      <c r="BW225" s="74"/>
      <c r="BX225" s="86"/>
      <c r="BY225" s="86"/>
      <c r="BZ225" s="86"/>
      <c r="CA225" s="74"/>
      <c r="CB225" s="74"/>
      <c r="CC225" s="86"/>
      <c r="CD225" s="86"/>
      <c r="CE225" s="74"/>
      <c r="CF225" s="86"/>
      <c r="CG225" s="86"/>
      <c r="CH225" s="77"/>
      <c r="CI225" s="74"/>
      <c r="CJ225" s="86"/>
      <c r="CK225" s="86"/>
      <c r="CL225" s="86"/>
      <c r="CM225" s="74"/>
      <c r="CN225" s="86"/>
      <c r="CO225" s="86"/>
      <c r="CP225" s="86"/>
      <c r="CQ225" s="74"/>
      <c r="CR225" s="74"/>
      <c r="CS225" s="86"/>
      <c r="CT225" s="86"/>
      <c r="CU225" s="74"/>
      <c r="CV225" s="74"/>
      <c r="CW225" s="86"/>
      <c r="CX225" s="86"/>
      <c r="CY225" s="74"/>
      <c r="CZ225" s="86"/>
      <c r="DA225" s="86"/>
      <c r="DB225" s="86"/>
      <c r="DC225" s="74"/>
      <c r="DD225" s="86"/>
      <c r="DE225" s="86"/>
      <c r="DF225" s="86"/>
      <c r="DG225" s="74"/>
      <c r="DH225" s="86"/>
      <c r="DI225" s="86"/>
      <c r="DJ225" s="86"/>
      <c r="DK225" s="74"/>
      <c r="DL225" s="86"/>
      <c r="DM225" s="86"/>
      <c r="DN225" s="86"/>
      <c r="DO225" s="74"/>
      <c r="DP225" s="86"/>
      <c r="DQ225" s="86"/>
      <c r="DR225" s="86"/>
      <c r="DS225" s="74"/>
      <c r="DT225" s="86"/>
      <c r="DU225" s="86"/>
      <c r="DV225" s="86"/>
      <c r="DW225" s="74"/>
      <c r="DX225" s="86"/>
      <c r="DY225" s="86"/>
      <c r="DZ225" s="86"/>
      <c r="EA225" s="74"/>
      <c r="EB225" s="86"/>
      <c r="EC225" s="86"/>
      <c r="ED225" s="86"/>
      <c r="EE225" s="74"/>
      <c r="EF225" s="86"/>
      <c r="EG225" s="86"/>
      <c r="EH225" s="86"/>
      <c r="EI225" s="74"/>
      <c r="EJ225" s="86"/>
      <c r="EK225" s="86"/>
      <c r="EL225" s="86"/>
      <c r="EM225" s="74"/>
      <c r="EN225" s="86"/>
      <c r="EO225" s="86"/>
      <c r="EP225" s="86"/>
      <c r="EQ225" s="74"/>
      <c r="ER225" s="86"/>
      <c r="ES225" s="86"/>
      <c r="ET225" s="86"/>
      <c r="EU225" s="74"/>
      <c r="EV225" s="86"/>
      <c r="EW225" s="86"/>
      <c r="EX225" s="86"/>
      <c r="EY225" s="74"/>
      <c r="EZ225" s="89"/>
      <c r="FA225" s="89"/>
      <c r="FB225" s="89"/>
      <c r="FC225" s="89"/>
      <c r="FD225" s="89"/>
      <c r="FE225" s="89"/>
      <c r="FF225" s="89"/>
      <c r="FG225" s="89"/>
      <c r="FH225" s="89"/>
      <c r="FI225" s="89"/>
      <c r="FJ225" s="89"/>
      <c r="FK225" s="89"/>
      <c r="FL225" s="89"/>
      <c r="FM225" s="89"/>
      <c r="FN225" s="89"/>
      <c r="FO225" s="89"/>
      <c r="FP225" s="89"/>
      <c r="FQ225" s="89"/>
      <c r="FR225" s="89"/>
      <c r="FS225" s="89"/>
      <c r="FT225" s="73"/>
      <c r="FU225" s="73"/>
      <c r="FV225" s="73"/>
      <c r="FW225" s="89"/>
      <c r="FX225" s="73"/>
      <c r="FY225" s="73"/>
      <c r="FZ225" s="73"/>
      <c r="GA225" s="89"/>
      <c r="GB225" s="89"/>
      <c r="GC225" s="89"/>
      <c r="GD225" s="89"/>
      <c r="GE225" s="89"/>
      <c r="GF225" s="89"/>
      <c r="GG225" s="89"/>
      <c r="GH225" s="89"/>
      <c r="GI225" s="89"/>
      <c r="GJ225" s="89"/>
      <c r="GK225" s="89"/>
      <c r="GL225" s="89"/>
      <c r="GM225" s="89"/>
      <c r="GN225" s="89"/>
      <c r="GO225" s="89"/>
      <c r="GP225" s="89"/>
      <c r="GQ225" s="89"/>
      <c r="GR225" s="89"/>
      <c r="GS225" s="89"/>
      <c r="GT225" s="89"/>
      <c r="GU225" s="89"/>
      <c r="GV225" s="89"/>
      <c r="GW225" s="89"/>
      <c r="GX225" s="89"/>
      <c r="GY225" s="89"/>
      <c r="GZ225" s="89"/>
      <c r="HA225" s="89"/>
      <c r="HB225" s="89"/>
      <c r="HC225" s="89"/>
      <c r="HD225" s="89"/>
      <c r="HE225" s="89"/>
      <c r="HF225" s="89"/>
      <c r="HG225" s="89"/>
      <c r="HH225" s="89"/>
      <c r="HI225" s="89"/>
      <c r="HJ225" s="89"/>
      <c r="HK225" s="89"/>
      <c r="HL225" s="86"/>
      <c r="HM225" s="86"/>
      <c r="HN225" s="86"/>
      <c r="HO225" s="74"/>
      <c r="HP225" s="86"/>
      <c r="HQ225" s="86"/>
      <c r="HR225" s="86"/>
      <c r="HS225" s="74"/>
      <c r="HT225" s="89"/>
      <c r="HU225" s="89"/>
      <c r="HV225" s="89"/>
      <c r="HW225" s="89"/>
      <c r="HX225" s="86"/>
      <c r="HY225" s="86"/>
      <c r="HZ225" s="86"/>
      <c r="IA225" s="77"/>
      <c r="IB225" s="89"/>
      <c r="IC225" s="89"/>
      <c r="ID225" s="89"/>
      <c r="IE225" s="77"/>
      <c r="IF225" s="89"/>
      <c r="IG225" s="89"/>
      <c r="IH225" s="89"/>
      <c r="II225" s="77"/>
      <c r="IJ225" s="89"/>
      <c r="IK225" s="89"/>
      <c r="IL225" s="89"/>
      <c r="IM225" s="77"/>
      <c r="IN225" s="89"/>
      <c r="IO225" s="89"/>
      <c r="IP225" s="89"/>
      <c r="IQ225" s="77"/>
      <c r="IR225" s="89"/>
      <c r="IS225" s="89"/>
      <c r="IT225" s="89"/>
      <c r="IU225" s="77"/>
      <c r="IV225" s="89"/>
      <c r="IW225" s="89"/>
      <c r="IX225" s="89"/>
      <c r="IY225" s="77"/>
      <c r="IZ225" s="89"/>
      <c r="JA225" s="89"/>
      <c r="JB225" s="89"/>
      <c r="JC225" s="77"/>
      <c r="JD225" s="89"/>
      <c r="JE225" s="89"/>
      <c r="JF225" s="89"/>
      <c r="JG225" s="77"/>
      <c r="JH225" s="89"/>
      <c r="JI225" s="89"/>
      <c r="JJ225" s="89"/>
      <c r="JK225" s="77"/>
      <c r="JL225" s="89"/>
      <c r="JM225" s="89"/>
      <c r="JN225" s="89"/>
      <c r="JO225" s="77"/>
      <c r="JP225" s="89"/>
      <c r="JQ225" s="89"/>
      <c r="JR225" s="89"/>
      <c r="JS225" s="77"/>
    </row>
    <row r="226" spans="1:279" ht="15.75" x14ac:dyDescent="0.25">
      <c r="A226" s="115" t="s">
        <v>237</v>
      </c>
      <c r="B226" s="77">
        <f t="shared" si="448"/>
        <v>0</v>
      </c>
      <c r="C226" s="77">
        <f t="shared" si="449"/>
        <v>0</v>
      </c>
      <c r="D226" s="77">
        <f t="shared" si="450"/>
        <v>0</v>
      </c>
      <c r="E226" s="77">
        <f t="shared" si="451"/>
        <v>0</v>
      </c>
      <c r="F226" s="77">
        <f t="shared" si="452"/>
        <v>0</v>
      </c>
      <c r="G226" s="73"/>
      <c r="H226" s="77"/>
      <c r="I226" s="77"/>
      <c r="J226" s="77"/>
      <c r="K226" s="77"/>
      <c r="L226" s="89"/>
      <c r="M226" s="89"/>
      <c r="N226" s="89"/>
      <c r="O226" s="89"/>
      <c r="P226" s="89"/>
      <c r="Q226" s="89"/>
      <c r="R226" s="89"/>
      <c r="S226" s="74"/>
      <c r="T226" s="86"/>
      <c r="U226" s="86"/>
      <c r="V226" s="86"/>
      <c r="W226" s="74"/>
      <c r="X226" s="86"/>
      <c r="Y226" s="86"/>
      <c r="Z226" s="86"/>
      <c r="AA226" s="74"/>
      <c r="AB226" s="86"/>
      <c r="AC226" s="86"/>
      <c r="AD226" s="86"/>
      <c r="AE226" s="74"/>
      <c r="AF226" s="86"/>
      <c r="AG226" s="86"/>
      <c r="AH226" s="86"/>
      <c r="AI226" s="74"/>
      <c r="AJ226" s="86"/>
      <c r="AK226" s="86"/>
      <c r="AL226" s="86"/>
      <c r="AM226" s="74"/>
      <c r="AN226" s="89"/>
      <c r="AO226" s="89"/>
      <c r="AP226" s="89"/>
      <c r="AQ226" s="89"/>
      <c r="AR226" s="86"/>
      <c r="AS226" s="86"/>
      <c r="AT226" s="86"/>
      <c r="AU226" s="74"/>
      <c r="AV226" s="86"/>
      <c r="AW226" s="86"/>
      <c r="AX226" s="86"/>
      <c r="AY226" s="74"/>
      <c r="AZ226" s="86"/>
      <c r="BA226" s="86"/>
      <c r="BB226" s="86"/>
      <c r="BC226" s="74"/>
      <c r="BD226" s="86"/>
      <c r="BE226" s="86"/>
      <c r="BF226" s="86"/>
      <c r="BG226" s="74"/>
      <c r="BH226" s="74"/>
      <c r="BI226" s="86"/>
      <c r="BJ226" s="86"/>
      <c r="BK226" s="74"/>
      <c r="BL226" s="74"/>
      <c r="BM226" s="86"/>
      <c r="BN226" s="86"/>
      <c r="BO226" s="74"/>
      <c r="BP226" s="74"/>
      <c r="BQ226" s="86"/>
      <c r="BR226" s="86"/>
      <c r="BS226" s="74"/>
      <c r="BT226" s="74"/>
      <c r="BU226" s="86"/>
      <c r="BV226" s="86"/>
      <c r="BW226" s="74"/>
      <c r="BX226" s="86"/>
      <c r="BY226" s="86"/>
      <c r="BZ226" s="86"/>
      <c r="CA226" s="74"/>
      <c r="CB226" s="74"/>
      <c r="CC226" s="86"/>
      <c r="CD226" s="86"/>
      <c r="CE226" s="74"/>
      <c r="CF226" s="86"/>
      <c r="CG226" s="86"/>
      <c r="CH226" s="77"/>
      <c r="CI226" s="74"/>
      <c r="CJ226" s="86"/>
      <c r="CK226" s="86"/>
      <c r="CL226" s="86"/>
      <c r="CM226" s="74"/>
      <c r="CN226" s="86"/>
      <c r="CO226" s="86"/>
      <c r="CP226" s="86"/>
      <c r="CQ226" s="74"/>
      <c r="CR226" s="74"/>
      <c r="CS226" s="86"/>
      <c r="CT226" s="86"/>
      <c r="CU226" s="74"/>
      <c r="CV226" s="74"/>
      <c r="CW226" s="86"/>
      <c r="CX226" s="86"/>
      <c r="CY226" s="74"/>
      <c r="CZ226" s="86"/>
      <c r="DA226" s="86"/>
      <c r="DB226" s="86"/>
      <c r="DC226" s="74"/>
      <c r="DD226" s="86"/>
      <c r="DE226" s="86"/>
      <c r="DF226" s="86"/>
      <c r="DG226" s="74"/>
      <c r="DH226" s="86"/>
      <c r="DI226" s="86"/>
      <c r="DJ226" s="86"/>
      <c r="DK226" s="74"/>
      <c r="DL226" s="86"/>
      <c r="DM226" s="86"/>
      <c r="DN226" s="86"/>
      <c r="DO226" s="74"/>
      <c r="DP226" s="86"/>
      <c r="DQ226" s="86"/>
      <c r="DR226" s="86"/>
      <c r="DS226" s="74"/>
      <c r="DT226" s="86"/>
      <c r="DU226" s="86"/>
      <c r="DV226" s="86"/>
      <c r="DW226" s="74"/>
      <c r="DX226" s="86"/>
      <c r="DY226" s="86"/>
      <c r="DZ226" s="86"/>
      <c r="EA226" s="74"/>
      <c r="EB226" s="86"/>
      <c r="EC226" s="86"/>
      <c r="ED226" s="86"/>
      <c r="EE226" s="74"/>
      <c r="EF226" s="86"/>
      <c r="EG226" s="86"/>
      <c r="EH226" s="86"/>
      <c r="EI226" s="74"/>
      <c r="EJ226" s="86"/>
      <c r="EK226" s="86"/>
      <c r="EL226" s="86"/>
      <c r="EM226" s="74"/>
      <c r="EN226" s="86"/>
      <c r="EO226" s="86"/>
      <c r="EP226" s="86"/>
      <c r="EQ226" s="74"/>
      <c r="ER226" s="86"/>
      <c r="ES226" s="86"/>
      <c r="ET226" s="86"/>
      <c r="EU226" s="74"/>
      <c r="EV226" s="86"/>
      <c r="EW226" s="86"/>
      <c r="EX226" s="86"/>
      <c r="EY226" s="74"/>
      <c r="EZ226" s="89"/>
      <c r="FA226" s="89"/>
      <c r="FB226" s="89"/>
      <c r="FC226" s="89"/>
      <c r="FD226" s="89"/>
      <c r="FE226" s="89"/>
      <c r="FF226" s="89"/>
      <c r="FG226" s="89"/>
      <c r="FH226" s="89"/>
      <c r="FI226" s="89"/>
      <c r="FJ226" s="89"/>
      <c r="FK226" s="89"/>
      <c r="FL226" s="89"/>
      <c r="FM226" s="89"/>
      <c r="FN226" s="89"/>
      <c r="FO226" s="89"/>
      <c r="FP226" s="89"/>
      <c r="FQ226" s="89"/>
      <c r="FR226" s="89"/>
      <c r="FS226" s="89"/>
      <c r="FT226" s="73"/>
      <c r="FU226" s="73"/>
      <c r="FV226" s="73"/>
      <c r="FW226" s="89"/>
      <c r="FX226" s="73"/>
      <c r="FY226" s="73"/>
      <c r="FZ226" s="73"/>
      <c r="GA226" s="89"/>
      <c r="GB226" s="89"/>
      <c r="GC226" s="89"/>
      <c r="GD226" s="89"/>
      <c r="GE226" s="89"/>
      <c r="GF226" s="89"/>
      <c r="GG226" s="89"/>
      <c r="GH226" s="89"/>
      <c r="GI226" s="89"/>
      <c r="GJ226" s="89"/>
      <c r="GK226" s="89"/>
      <c r="GL226" s="89"/>
      <c r="GM226" s="89"/>
      <c r="GN226" s="89"/>
      <c r="GO226" s="89"/>
      <c r="GP226" s="89"/>
      <c r="GQ226" s="89"/>
      <c r="GR226" s="89"/>
      <c r="GS226" s="89"/>
      <c r="GT226" s="89"/>
      <c r="GU226" s="89"/>
      <c r="GV226" s="89"/>
      <c r="GW226" s="89"/>
      <c r="GX226" s="89"/>
      <c r="GY226" s="89"/>
      <c r="GZ226" s="89"/>
      <c r="HA226" s="89"/>
      <c r="HB226" s="89"/>
      <c r="HC226" s="89"/>
      <c r="HD226" s="89"/>
      <c r="HE226" s="89"/>
      <c r="HF226" s="89"/>
      <c r="HG226" s="89"/>
      <c r="HH226" s="89"/>
      <c r="HI226" s="89"/>
      <c r="HJ226" s="89"/>
      <c r="HK226" s="89"/>
      <c r="HL226" s="86"/>
      <c r="HM226" s="86"/>
      <c r="HN226" s="86"/>
      <c r="HO226" s="74"/>
      <c r="HP226" s="86"/>
      <c r="HQ226" s="86"/>
      <c r="HR226" s="86"/>
      <c r="HS226" s="74"/>
      <c r="HT226" s="89"/>
      <c r="HU226" s="89"/>
      <c r="HV226" s="89"/>
      <c r="HW226" s="89"/>
      <c r="HX226" s="86"/>
      <c r="HY226" s="86"/>
      <c r="HZ226" s="86"/>
      <c r="IA226" s="77"/>
      <c r="IB226" s="89"/>
      <c r="IC226" s="89"/>
      <c r="ID226" s="89"/>
      <c r="IE226" s="77"/>
      <c r="IF226" s="89"/>
      <c r="IG226" s="89"/>
      <c r="IH226" s="89"/>
      <c r="II226" s="77"/>
      <c r="IJ226" s="89"/>
      <c r="IK226" s="89"/>
      <c r="IL226" s="89"/>
      <c r="IM226" s="77"/>
      <c r="IN226" s="89"/>
      <c r="IO226" s="89"/>
      <c r="IP226" s="89"/>
      <c r="IQ226" s="77"/>
      <c r="IR226" s="89"/>
      <c r="IS226" s="89"/>
      <c r="IT226" s="89"/>
      <c r="IU226" s="77"/>
      <c r="IV226" s="89"/>
      <c r="IW226" s="89"/>
      <c r="IX226" s="89"/>
      <c r="IY226" s="77"/>
      <c r="IZ226" s="89"/>
      <c r="JA226" s="89"/>
      <c r="JB226" s="89"/>
      <c r="JC226" s="77"/>
      <c r="JD226" s="89"/>
      <c r="JE226" s="89"/>
      <c r="JF226" s="89"/>
      <c r="JG226" s="77"/>
      <c r="JH226" s="89"/>
      <c r="JI226" s="89"/>
      <c r="JJ226" s="89"/>
      <c r="JK226" s="77"/>
      <c r="JL226" s="89"/>
      <c r="JM226" s="89"/>
      <c r="JN226" s="89"/>
      <c r="JO226" s="77"/>
      <c r="JP226" s="89"/>
      <c r="JQ226" s="89"/>
      <c r="JR226" s="89"/>
      <c r="JS226" s="77"/>
    </row>
    <row r="227" spans="1:279" ht="15.75" x14ac:dyDescent="0.25">
      <c r="A227" s="115" t="s">
        <v>238</v>
      </c>
      <c r="B227" s="77">
        <f t="shared" si="448"/>
        <v>5000</v>
      </c>
      <c r="C227" s="77">
        <f t="shared" si="449"/>
        <v>5000</v>
      </c>
      <c r="D227" s="77">
        <f t="shared" si="450"/>
        <v>5000</v>
      </c>
      <c r="E227" s="77">
        <f t="shared" si="451"/>
        <v>0</v>
      </c>
      <c r="F227" s="77">
        <f t="shared" si="452"/>
        <v>0</v>
      </c>
      <c r="G227" s="73">
        <f t="shared" si="447"/>
        <v>0</v>
      </c>
      <c r="H227" s="77"/>
      <c r="I227" s="77"/>
      <c r="J227" s="77"/>
      <c r="K227" s="77"/>
      <c r="L227" s="89"/>
      <c r="M227" s="89"/>
      <c r="N227" s="89"/>
      <c r="O227" s="89"/>
      <c r="P227" s="89"/>
      <c r="Q227" s="89"/>
      <c r="R227" s="89"/>
      <c r="S227" s="74"/>
      <c r="T227" s="86"/>
      <c r="U227" s="86"/>
      <c r="V227" s="86"/>
      <c r="W227" s="74"/>
      <c r="X227" s="86"/>
      <c r="Y227" s="86"/>
      <c r="Z227" s="86"/>
      <c r="AA227" s="74"/>
      <c r="AB227" s="86"/>
      <c r="AC227" s="86"/>
      <c r="AD227" s="86"/>
      <c r="AE227" s="74"/>
      <c r="AF227" s="86"/>
      <c r="AG227" s="86"/>
      <c r="AH227" s="86"/>
      <c r="AI227" s="74"/>
      <c r="AJ227" s="86"/>
      <c r="AK227" s="86"/>
      <c r="AL227" s="86"/>
      <c r="AM227" s="74"/>
      <c r="AN227" s="89"/>
      <c r="AO227" s="89"/>
      <c r="AP227" s="89"/>
      <c r="AQ227" s="89"/>
      <c r="AR227" s="86"/>
      <c r="AS227" s="86"/>
      <c r="AT227" s="86"/>
      <c r="AU227" s="74"/>
      <c r="AV227" s="86"/>
      <c r="AW227" s="86"/>
      <c r="AX227" s="86"/>
      <c r="AY227" s="74"/>
      <c r="AZ227" s="86"/>
      <c r="BA227" s="86"/>
      <c r="BB227" s="86"/>
      <c r="BC227" s="74"/>
      <c r="BD227" s="86"/>
      <c r="BE227" s="86"/>
      <c r="BF227" s="86"/>
      <c r="BG227" s="74"/>
      <c r="BH227" s="74"/>
      <c r="BI227" s="86"/>
      <c r="BJ227" s="86"/>
      <c r="BK227" s="74"/>
      <c r="BL227" s="74"/>
      <c r="BM227" s="86"/>
      <c r="BN227" s="86"/>
      <c r="BO227" s="74"/>
      <c r="BP227" s="74"/>
      <c r="BQ227" s="86"/>
      <c r="BR227" s="86"/>
      <c r="BS227" s="74"/>
      <c r="BT227" s="74"/>
      <c r="BU227" s="86"/>
      <c r="BV227" s="86"/>
      <c r="BW227" s="74"/>
      <c r="BX227" s="86"/>
      <c r="BY227" s="86"/>
      <c r="BZ227" s="86"/>
      <c r="CA227" s="74"/>
      <c r="CB227" s="74"/>
      <c r="CC227" s="86"/>
      <c r="CD227" s="86"/>
      <c r="CE227" s="74"/>
      <c r="CF227" s="86"/>
      <c r="CG227" s="86"/>
      <c r="CH227" s="77"/>
      <c r="CI227" s="74"/>
      <c r="CJ227" s="86"/>
      <c r="CK227" s="86"/>
      <c r="CL227" s="86"/>
      <c r="CM227" s="74"/>
      <c r="CN227" s="86"/>
      <c r="CO227" s="86"/>
      <c r="CP227" s="86"/>
      <c r="CQ227" s="74"/>
      <c r="CR227" s="74"/>
      <c r="CS227" s="86"/>
      <c r="CT227" s="86"/>
      <c r="CU227" s="74"/>
      <c r="CV227" s="74"/>
      <c r="CW227" s="86"/>
      <c r="CX227" s="86"/>
      <c r="CY227" s="74"/>
      <c r="CZ227" s="86"/>
      <c r="DA227" s="86"/>
      <c r="DB227" s="86"/>
      <c r="DC227" s="74"/>
      <c r="DD227" s="86"/>
      <c r="DE227" s="86"/>
      <c r="DF227" s="86"/>
      <c r="DG227" s="74"/>
      <c r="DH227" s="341">
        <v>5000</v>
      </c>
      <c r="DI227" s="341">
        <v>5000</v>
      </c>
      <c r="DJ227" s="341">
        <v>0</v>
      </c>
      <c r="DK227" s="74">
        <f>DJ227/DI227*100</f>
        <v>0</v>
      </c>
      <c r="DL227" s="86"/>
      <c r="DM227" s="86"/>
      <c r="DN227" s="86"/>
      <c r="DO227" s="74"/>
      <c r="DP227" s="86"/>
      <c r="DQ227" s="86"/>
      <c r="DR227" s="86"/>
      <c r="DS227" s="74"/>
      <c r="DT227" s="86"/>
      <c r="DU227" s="86"/>
      <c r="DV227" s="86"/>
      <c r="DW227" s="74"/>
      <c r="DX227" s="86"/>
      <c r="DY227" s="86"/>
      <c r="DZ227" s="86"/>
      <c r="EA227" s="74"/>
      <c r="EB227" s="86"/>
      <c r="EC227" s="86"/>
      <c r="ED227" s="86"/>
      <c r="EE227" s="74"/>
      <c r="EF227" s="86"/>
      <c r="EG227" s="86"/>
      <c r="EH227" s="86"/>
      <c r="EI227" s="74"/>
      <c r="EJ227" s="86"/>
      <c r="EK227" s="86"/>
      <c r="EL227" s="86"/>
      <c r="EM227" s="74"/>
      <c r="EN227" s="86"/>
      <c r="EO227" s="86"/>
      <c r="EP227" s="86"/>
      <c r="EQ227" s="74"/>
      <c r="ER227" s="86"/>
      <c r="ES227" s="86"/>
      <c r="ET227" s="86"/>
      <c r="EU227" s="74"/>
      <c r="EV227" s="86"/>
      <c r="EW227" s="86"/>
      <c r="EX227" s="86"/>
      <c r="EY227" s="74"/>
      <c r="EZ227" s="89"/>
      <c r="FA227" s="89"/>
      <c r="FB227" s="89"/>
      <c r="FC227" s="89"/>
      <c r="FD227" s="89"/>
      <c r="FE227" s="89"/>
      <c r="FF227" s="89"/>
      <c r="FG227" s="89"/>
      <c r="FH227" s="89"/>
      <c r="FI227" s="89"/>
      <c r="FJ227" s="89"/>
      <c r="FK227" s="89"/>
      <c r="FL227" s="89"/>
      <c r="FM227" s="89"/>
      <c r="FN227" s="89"/>
      <c r="FO227" s="89"/>
      <c r="FP227" s="89"/>
      <c r="FQ227" s="89"/>
      <c r="FR227" s="89"/>
      <c r="FS227" s="89"/>
      <c r="FT227" s="73"/>
      <c r="FU227" s="73"/>
      <c r="FV227" s="73"/>
      <c r="FW227" s="89"/>
      <c r="FX227" s="73"/>
      <c r="FY227" s="73"/>
      <c r="FZ227" s="73"/>
      <c r="GA227" s="89"/>
      <c r="GB227" s="89"/>
      <c r="GC227" s="89"/>
      <c r="GD227" s="89"/>
      <c r="GE227" s="89"/>
      <c r="GF227" s="89"/>
      <c r="GG227" s="89"/>
      <c r="GH227" s="89"/>
      <c r="GI227" s="89"/>
      <c r="GJ227" s="89"/>
      <c r="GK227" s="89"/>
      <c r="GL227" s="89"/>
      <c r="GM227" s="89"/>
      <c r="GN227" s="89"/>
      <c r="GO227" s="89"/>
      <c r="GP227" s="89"/>
      <c r="GQ227" s="89"/>
      <c r="GR227" s="89"/>
      <c r="GS227" s="89"/>
      <c r="GT227" s="89"/>
      <c r="GU227" s="89"/>
      <c r="GV227" s="89"/>
      <c r="GW227" s="89"/>
      <c r="GX227" s="89"/>
      <c r="GY227" s="89"/>
      <c r="GZ227" s="89"/>
      <c r="HA227" s="89"/>
      <c r="HB227" s="89"/>
      <c r="HC227" s="89"/>
      <c r="HD227" s="89"/>
      <c r="HE227" s="89"/>
      <c r="HF227" s="89"/>
      <c r="HG227" s="89"/>
      <c r="HH227" s="89"/>
      <c r="HI227" s="89"/>
      <c r="HJ227" s="89"/>
      <c r="HK227" s="89"/>
      <c r="HL227" s="86"/>
      <c r="HM227" s="86"/>
      <c r="HN227" s="86"/>
      <c r="HO227" s="74"/>
      <c r="HP227" s="86"/>
      <c r="HQ227" s="86"/>
      <c r="HR227" s="86"/>
      <c r="HS227" s="74"/>
      <c r="HT227" s="89"/>
      <c r="HU227" s="89"/>
      <c r="HV227" s="89"/>
      <c r="HW227" s="89"/>
      <c r="HX227" s="86"/>
      <c r="HY227" s="86"/>
      <c r="HZ227" s="86"/>
      <c r="IA227" s="77"/>
      <c r="IB227" s="89"/>
      <c r="IC227" s="89"/>
      <c r="ID227" s="89"/>
      <c r="IE227" s="77"/>
      <c r="IF227" s="89"/>
      <c r="IG227" s="89"/>
      <c r="IH227" s="89"/>
      <c r="II227" s="77"/>
      <c r="IJ227" s="89"/>
      <c r="IK227" s="89"/>
      <c r="IL227" s="89"/>
      <c r="IM227" s="77"/>
      <c r="IN227" s="89"/>
      <c r="IO227" s="89"/>
      <c r="IP227" s="89"/>
      <c r="IQ227" s="77"/>
      <c r="IR227" s="89"/>
      <c r="IS227" s="89"/>
      <c r="IT227" s="89"/>
      <c r="IU227" s="77"/>
      <c r="IV227" s="89"/>
      <c r="IW227" s="89"/>
      <c r="IX227" s="89"/>
      <c r="IY227" s="77"/>
      <c r="IZ227" s="89"/>
      <c r="JA227" s="89"/>
      <c r="JB227" s="89"/>
      <c r="JC227" s="77"/>
      <c r="JD227" s="89"/>
      <c r="JE227" s="89"/>
      <c r="JF227" s="89"/>
      <c r="JG227" s="77"/>
      <c r="JH227" s="89"/>
      <c r="JI227" s="89"/>
      <c r="JJ227" s="89"/>
      <c r="JK227" s="77"/>
      <c r="JL227" s="89"/>
      <c r="JM227" s="89"/>
      <c r="JN227" s="89"/>
      <c r="JO227" s="77"/>
      <c r="JP227" s="89"/>
      <c r="JQ227" s="89"/>
      <c r="JR227" s="89"/>
      <c r="JS227" s="77"/>
    </row>
    <row r="228" spans="1:279" ht="15.75" x14ac:dyDescent="0.25">
      <c r="A228" s="115" t="s">
        <v>239</v>
      </c>
      <c r="B228" s="77">
        <f t="shared" si="448"/>
        <v>1096.5</v>
      </c>
      <c r="C228" s="77">
        <f t="shared" si="449"/>
        <v>1096.5</v>
      </c>
      <c r="D228" s="77">
        <f t="shared" si="450"/>
        <v>1096.5</v>
      </c>
      <c r="E228" s="77">
        <f t="shared" si="451"/>
        <v>0</v>
      </c>
      <c r="F228" s="77">
        <f t="shared" si="452"/>
        <v>0</v>
      </c>
      <c r="G228" s="73">
        <f t="shared" si="447"/>
        <v>0</v>
      </c>
      <c r="H228" s="77"/>
      <c r="I228" s="77"/>
      <c r="J228" s="77"/>
      <c r="K228" s="77"/>
      <c r="L228" s="89"/>
      <c r="M228" s="89"/>
      <c r="N228" s="89"/>
      <c r="O228" s="89"/>
      <c r="P228" s="89"/>
      <c r="Q228" s="89"/>
      <c r="R228" s="89"/>
      <c r="S228" s="74"/>
      <c r="T228" s="86"/>
      <c r="U228" s="86"/>
      <c r="V228" s="86"/>
      <c r="W228" s="74"/>
      <c r="X228" s="86"/>
      <c r="Y228" s="86"/>
      <c r="Z228" s="86"/>
      <c r="AA228" s="74"/>
      <c r="AB228" s="86"/>
      <c r="AC228" s="86"/>
      <c r="AD228" s="86"/>
      <c r="AE228" s="74"/>
      <c r="AF228" s="86"/>
      <c r="AG228" s="86"/>
      <c r="AH228" s="86"/>
      <c r="AI228" s="74"/>
      <c r="AJ228" s="86"/>
      <c r="AK228" s="86"/>
      <c r="AL228" s="86"/>
      <c r="AM228" s="74"/>
      <c r="AN228" s="89"/>
      <c r="AO228" s="89"/>
      <c r="AP228" s="89"/>
      <c r="AQ228" s="89"/>
      <c r="AR228" s="86"/>
      <c r="AS228" s="86"/>
      <c r="AT228" s="86"/>
      <c r="AU228" s="74"/>
      <c r="AV228" s="86"/>
      <c r="AW228" s="86"/>
      <c r="AX228" s="86"/>
      <c r="AY228" s="74"/>
      <c r="AZ228" s="86"/>
      <c r="BA228" s="86"/>
      <c r="BB228" s="86"/>
      <c r="BC228" s="74"/>
      <c r="BD228" s="86"/>
      <c r="BE228" s="86"/>
      <c r="BF228" s="86"/>
      <c r="BG228" s="74"/>
      <c r="BH228" s="74"/>
      <c r="BI228" s="86"/>
      <c r="BJ228" s="86"/>
      <c r="BK228" s="74"/>
      <c r="BL228" s="74"/>
      <c r="BM228" s="86"/>
      <c r="BN228" s="86"/>
      <c r="BO228" s="74"/>
      <c r="BP228" s="74"/>
      <c r="BQ228" s="86"/>
      <c r="BR228" s="86"/>
      <c r="BS228" s="74"/>
      <c r="BT228" s="74"/>
      <c r="BU228" s="86"/>
      <c r="BV228" s="86"/>
      <c r="BW228" s="74"/>
      <c r="BX228" s="86"/>
      <c r="BY228" s="86"/>
      <c r="BZ228" s="86"/>
      <c r="CA228" s="74"/>
      <c r="CB228" s="74"/>
      <c r="CC228" s="86"/>
      <c r="CD228" s="86"/>
      <c r="CE228" s="74"/>
      <c r="CF228" s="86"/>
      <c r="CG228" s="86"/>
      <c r="CH228" s="77"/>
      <c r="CI228" s="74"/>
      <c r="CJ228" s="86"/>
      <c r="CK228" s="86"/>
      <c r="CL228" s="86"/>
      <c r="CM228" s="74"/>
      <c r="CN228" s="86"/>
      <c r="CO228" s="86"/>
      <c r="CP228" s="86"/>
      <c r="CQ228" s="74"/>
      <c r="CR228" s="74"/>
      <c r="CS228" s="86"/>
      <c r="CT228" s="86"/>
      <c r="CU228" s="74"/>
      <c r="CV228" s="74"/>
      <c r="CW228" s="86"/>
      <c r="CX228" s="86"/>
      <c r="CY228" s="74"/>
      <c r="CZ228" s="86"/>
      <c r="DA228" s="86"/>
      <c r="DB228" s="86"/>
      <c r="DC228" s="74"/>
      <c r="DD228" s="86"/>
      <c r="DE228" s="86"/>
      <c r="DF228" s="86"/>
      <c r="DG228" s="74"/>
      <c r="DH228" s="86"/>
      <c r="DI228" s="86"/>
      <c r="DJ228" s="86"/>
      <c r="DK228" s="74"/>
      <c r="DL228" s="86"/>
      <c r="DM228" s="86"/>
      <c r="DN228" s="86"/>
      <c r="DO228" s="74"/>
      <c r="DP228" s="86"/>
      <c r="DQ228" s="86"/>
      <c r="DR228" s="86"/>
      <c r="DS228" s="74"/>
      <c r="DT228" s="86"/>
      <c r="DU228" s="86"/>
      <c r="DV228" s="86"/>
      <c r="DW228" s="74"/>
      <c r="DX228" s="86"/>
      <c r="DY228" s="86"/>
      <c r="DZ228" s="86"/>
      <c r="EA228" s="74"/>
      <c r="EB228" s="86"/>
      <c r="EC228" s="86"/>
      <c r="ED228" s="86"/>
      <c r="EE228" s="74"/>
      <c r="EF228" s="86"/>
      <c r="EG228" s="86"/>
      <c r="EH228" s="86"/>
      <c r="EI228" s="74"/>
      <c r="EJ228" s="86"/>
      <c r="EK228" s="86"/>
      <c r="EL228" s="86"/>
      <c r="EM228" s="74"/>
      <c r="EN228" s="86"/>
      <c r="EO228" s="86"/>
      <c r="EP228" s="86"/>
      <c r="EQ228" s="74"/>
      <c r="ER228" s="86"/>
      <c r="ES228" s="86"/>
      <c r="ET228" s="86"/>
      <c r="EU228" s="74"/>
      <c r="EV228" s="86"/>
      <c r="EW228" s="86"/>
      <c r="EX228" s="86"/>
      <c r="EY228" s="74"/>
      <c r="EZ228" s="89"/>
      <c r="FA228" s="89"/>
      <c r="FB228" s="89"/>
      <c r="FC228" s="89"/>
      <c r="FD228" s="89"/>
      <c r="FE228" s="89"/>
      <c r="FF228" s="89"/>
      <c r="FG228" s="89"/>
      <c r="FH228" s="89"/>
      <c r="FI228" s="89"/>
      <c r="FJ228" s="89"/>
      <c r="FK228" s="89"/>
      <c r="FL228" s="89"/>
      <c r="FM228" s="89"/>
      <c r="FN228" s="89"/>
      <c r="FO228" s="89"/>
      <c r="FP228" s="89"/>
      <c r="FQ228" s="89"/>
      <c r="FR228" s="89"/>
      <c r="FS228" s="89"/>
      <c r="FT228" s="73"/>
      <c r="FU228" s="73"/>
      <c r="FV228" s="73">
        <v>0</v>
      </c>
      <c r="FW228" s="89"/>
      <c r="FX228" s="73">
        <v>1096.5</v>
      </c>
      <c r="FY228" s="73">
        <v>1096.5</v>
      </c>
      <c r="FZ228" s="73">
        <v>0</v>
      </c>
      <c r="GA228" s="89"/>
      <c r="GB228" s="89"/>
      <c r="GC228" s="89"/>
      <c r="GD228" s="89"/>
      <c r="GE228" s="89"/>
      <c r="GF228" s="89"/>
      <c r="GG228" s="89"/>
      <c r="GH228" s="89"/>
      <c r="GI228" s="89"/>
      <c r="GJ228" s="89"/>
      <c r="GK228" s="89"/>
      <c r="GL228" s="89"/>
      <c r="GM228" s="89"/>
      <c r="GN228" s="89"/>
      <c r="GO228" s="89"/>
      <c r="GP228" s="89"/>
      <c r="GQ228" s="89"/>
      <c r="GR228" s="89"/>
      <c r="GS228" s="89"/>
      <c r="GT228" s="89"/>
      <c r="GU228" s="89"/>
      <c r="GV228" s="89"/>
      <c r="GW228" s="89"/>
      <c r="GX228" s="89"/>
      <c r="GY228" s="89"/>
      <c r="GZ228" s="89"/>
      <c r="HA228" s="89"/>
      <c r="HB228" s="89"/>
      <c r="HC228" s="89"/>
      <c r="HD228" s="89"/>
      <c r="HE228" s="89"/>
      <c r="HF228" s="89"/>
      <c r="HG228" s="89"/>
      <c r="HH228" s="89"/>
      <c r="HI228" s="89"/>
      <c r="HJ228" s="89"/>
      <c r="HK228" s="89"/>
      <c r="HL228" s="86"/>
      <c r="HM228" s="86"/>
      <c r="HN228" s="86"/>
      <c r="HO228" s="74"/>
      <c r="HP228" s="86"/>
      <c r="HQ228" s="86"/>
      <c r="HR228" s="86"/>
      <c r="HS228" s="74"/>
      <c r="HT228" s="89"/>
      <c r="HU228" s="89"/>
      <c r="HV228" s="89"/>
      <c r="HW228" s="89"/>
      <c r="HX228" s="86"/>
      <c r="HY228" s="86"/>
      <c r="HZ228" s="86"/>
      <c r="IA228" s="77"/>
      <c r="IB228" s="89"/>
      <c r="IC228" s="89"/>
      <c r="ID228" s="89"/>
      <c r="IE228" s="77"/>
      <c r="IF228" s="89"/>
      <c r="IG228" s="89"/>
      <c r="IH228" s="89"/>
      <c r="II228" s="77"/>
      <c r="IJ228" s="89"/>
      <c r="IK228" s="89"/>
      <c r="IL228" s="89"/>
      <c r="IM228" s="77"/>
      <c r="IN228" s="89"/>
      <c r="IO228" s="89"/>
      <c r="IP228" s="89"/>
      <c r="IQ228" s="77"/>
      <c r="IR228" s="89"/>
      <c r="IS228" s="89"/>
      <c r="IT228" s="89"/>
      <c r="IU228" s="77"/>
      <c r="IV228" s="89"/>
      <c r="IW228" s="89"/>
      <c r="IX228" s="89"/>
      <c r="IY228" s="77"/>
      <c r="IZ228" s="89"/>
      <c r="JA228" s="89"/>
      <c r="JB228" s="89"/>
      <c r="JC228" s="77"/>
      <c r="JD228" s="89"/>
      <c r="JE228" s="89"/>
      <c r="JF228" s="89"/>
      <c r="JG228" s="77"/>
      <c r="JH228" s="89"/>
      <c r="JI228" s="89"/>
      <c r="JJ228" s="89"/>
      <c r="JK228" s="77"/>
      <c r="JL228" s="89"/>
      <c r="JM228" s="89"/>
      <c r="JN228" s="89"/>
      <c r="JO228" s="77"/>
      <c r="JP228" s="89"/>
      <c r="JQ228" s="89"/>
      <c r="JR228" s="89"/>
      <c r="JS228" s="77"/>
    </row>
    <row r="229" spans="1:279" ht="15.75" x14ac:dyDescent="0.25">
      <c r="A229" s="115" t="s">
        <v>240</v>
      </c>
      <c r="B229" s="77">
        <f t="shared" si="448"/>
        <v>0</v>
      </c>
      <c r="C229" s="77">
        <f t="shared" si="449"/>
        <v>0</v>
      </c>
      <c r="D229" s="77">
        <f t="shared" si="450"/>
        <v>0</v>
      </c>
      <c r="E229" s="77">
        <f t="shared" si="451"/>
        <v>0</v>
      </c>
      <c r="F229" s="77">
        <f t="shared" si="452"/>
        <v>0</v>
      </c>
      <c r="G229" s="73"/>
      <c r="H229" s="77"/>
      <c r="I229" s="77"/>
      <c r="J229" s="77"/>
      <c r="K229" s="77"/>
      <c r="L229" s="89"/>
      <c r="M229" s="89"/>
      <c r="N229" s="89"/>
      <c r="O229" s="89"/>
      <c r="P229" s="89"/>
      <c r="Q229" s="89"/>
      <c r="R229" s="89"/>
      <c r="S229" s="74"/>
      <c r="T229" s="86"/>
      <c r="U229" s="86"/>
      <c r="V229" s="86"/>
      <c r="W229" s="74"/>
      <c r="X229" s="86"/>
      <c r="Y229" s="86"/>
      <c r="Z229" s="86"/>
      <c r="AA229" s="74"/>
      <c r="AB229" s="86"/>
      <c r="AC229" s="86"/>
      <c r="AD229" s="86"/>
      <c r="AE229" s="74"/>
      <c r="AF229" s="86"/>
      <c r="AG229" s="86"/>
      <c r="AH229" s="86"/>
      <c r="AI229" s="74"/>
      <c r="AJ229" s="86"/>
      <c r="AK229" s="86"/>
      <c r="AL229" s="86"/>
      <c r="AM229" s="74"/>
      <c r="AN229" s="89"/>
      <c r="AO229" s="89"/>
      <c r="AP229" s="89"/>
      <c r="AQ229" s="89"/>
      <c r="AR229" s="86"/>
      <c r="AS229" s="86"/>
      <c r="AT229" s="86"/>
      <c r="AU229" s="74"/>
      <c r="AV229" s="86"/>
      <c r="AW229" s="86"/>
      <c r="AX229" s="86"/>
      <c r="AY229" s="74"/>
      <c r="AZ229" s="86"/>
      <c r="BA229" s="86"/>
      <c r="BB229" s="86"/>
      <c r="BC229" s="74"/>
      <c r="BD229" s="86"/>
      <c r="BE229" s="86"/>
      <c r="BF229" s="86"/>
      <c r="BG229" s="74"/>
      <c r="BH229" s="74"/>
      <c r="BI229" s="86"/>
      <c r="BJ229" s="86"/>
      <c r="BK229" s="74"/>
      <c r="BL229" s="74"/>
      <c r="BM229" s="86"/>
      <c r="BN229" s="86"/>
      <c r="BO229" s="74"/>
      <c r="BP229" s="74"/>
      <c r="BQ229" s="86"/>
      <c r="BR229" s="86"/>
      <c r="BS229" s="74"/>
      <c r="BT229" s="74"/>
      <c r="BU229" s="86"/>
      <c r="BV229" s="86"/>
      <c r="BW229" s="74"/>
      <c r="BX229" s="86"/>
      <c r="BY229" s="86"/>
      <c r="BZ229" s="86"/>
      <c r="CA229" s="74"/>
      <c r="CB229" s="74"/>
      <c r="CC229" s="86"/>
      <c r="CD229" s="86"/>
      <c r="CE229" s="74"/>
      <c r="CF229" s="86"/>
      <c r="CG229" s="86"/>
      <c r="CH229" s="77"/>
      <c r="CI229" s="74"/>
      <c r="CJ229" s="86"/>
      <c r="CK229" s="86"/>
      <c r="CL229" s="86"/>
      <c r="CM229" s="74"/>
      <c r="CN229" s="86"/>
      <c r="CO229" s="86"/>
      <c r="CP229" s="86"/>
      <c r="CQ229" s="74"/>
      <c r="CR229" s="74"/>
      <c r="CS229" s="86"/>
      <c r="CT229" s="86"/>
      <c r="CU229" s="74"/>
      <c r="CV229" s="74"/>
      <c r="CW229" s="86"/>
      <c r="CX229" s="86"/>
      <c r="CY229" s="74"/>
      <c r="CZ229" s="86"/>
      <c r="DA229" s="86"/>
      <c r="DB229" s="86"/>
      <c r="DC229" s="74"/>
      <c r="DD229" s="86"/>
      <c r="DE229" s="86"/>
      <c r="DF229" s="86"/>
      <c r="DG229" s="74"/>
      <c r="DH229" s="86"/>
      <c r="DI229" s="86"/>
      <c r="DJ229" s="86"/>
      <c r="DK229" s="74"/>
      <c r="DL229" s="86"/>
      <c r="DM229" s="86"/>
      <c r="DN229" s="86"/>
      <c r="DO229" s="74"/>
      <c r="DP229" s="86"/>
      <c r="DQ229" s="86"/>
      <c r="DR229" s="86"/>
      <c r="DS229" s="74"/>
      <c r="DT229" s="86"/>
      <c r="DU229" s="86"/>
      <c r="DV229" s="86"/>
      <c r="DW229" s="74"/>
      <c r="DX229" s="86"/>
      <c r="DY229" s="86"/>
      <c r="DZ229" s="86"/>
      <c r="EA229" s="74"/>
      <c r="EB229" s="86"/>
      <c r="EC229" s="86"/>
      <c r="ED229" s="86"/>
      <c r="EE229" s="74"/>
      <c r="EF229" s="86"/>
      <c r="EG229" s="86"/>
      <c r="EH229" s="86"/>
      <c r="EI229" s="74"/>
      <c r="EJ229" s="86"/>
      <c r="EK229" s="86"/>
      <c r="EL229" s="86"/>
      <c r="EM229" s="74"/>
      <c r="EN229" s="86"/>
      <c r="EO229" s="86"/>
      <c r="EP229" s="86"/>
      <c r="EQ229" s="74"/>
      <c r="ER229" s="86"/>
      <c r="ES229" s="86"/>
      <c r="ET229" s="86"/>
      <c r="EU229" s="74"/>
      <c r="EV229" s="86"/>
      <c r="EW229" s="86"/>
      <c r="EX229" s="86"/>
      <c r="EY229" s="74"/>
      <c r="EZ229" s="89"/>
      <c r="FA229" s="89"/>
      <c r="FB229" s="89"/>
      <c r="FC229" s="89"/>
      <c r="FD229" s="89"/>
      <c r="FE229" s="89"/>
      <c r="FF229" s="89"/>
      <c r="FG229" s="89"/>
      <c r="FH229" s="89"/>
      <c r="FI229" s="89"/>
      <c r="FJ229" s="89"/>
      <c r="FK229" s="89"/>
      <c r="FL229" s="89"/>
      <c r="FM229" s="89"/>
      <c r="FN229" s="89"/>
      <c r="FO229" s="89"/>
      <c r="FP229" s="89"/>
      <c r="FQ229" s="89"/>
      <c r="FR229" s="89"/>
      <c r="FS229" s="89"/>
      <c r="FT229" s="73"/>
      <c r="FU229" s="73"/>
      <c r="FV229" s="73"/>
      <c r="FW229" s="89"/>
      <c r="FX229" s="73"/>
      <c r="FY229" s="73"/>
      <c r="FZ229" s="73"/>
      <c r="GA229" s="89"/>
      <c r="GB229" s="89"/>
      <c r="GC229" s="89"/>
      <c r="GD229" s="89"/>
      <c r="GE229" s="89"/>
      <c r="GF229" s="89"/>
      <c r="GG229" s="89"/>
      <c r="GH229" s="89"/>
      <c r="GI229" s="89"/>
      <c r="GJ229" s="89"/>
      <c r="GK229" s="89"/>
      <c r="GL229" s="89"/>
      <c r="GM229" s="89"/>
      <c r="GN229" s="89"/>
      <c r="GO229" s="89"/>
      <c r="GP229" s="89"/>
      <c r="GQ229" s="89"/>
      <c r="GR229" s="89"/>
      <c r="GS229" s="89"/>
      <c r="GT229" s="89"/>
      <c r="GU229" s="89"/>
      <c r="GV229" s="89"/>
      <c r="GW229" s="89"/>
      <c r="GX229" s="89"/>
      <c r="GY229" s="89"/>
      <c r="GZ229" s="89"/>
      <c r="HA229" s="89"/>
      <c r="HB229" s="89"/>
      <c r="HC229" s="89"/>
      <c r="HD229" s="89"/>
      <c r="HE229" s="89"/>
      <c r="HF229" s="89"/>
      <c r="HG229" s="89"/>
      <c r="HH229" s="89"/>
      <c r="HI229" s="89"/>
      <c r="HJ229" s="89"/>
      <c r="HK229" s="89"/>
      <c r="HL229" s="86"/>
      <c r="HM229" s="86"/>
      <c r="HN229" s="86"/>
      <c r="HO229" s="74"/>
      <c r="HP229" s="86"/>
      <c r="HQ229" s="86"/>
      <c r="HR229" s="86"/>
      <c r="HS229" s="74"/>
      <c r="HT229" s="89"/>
      <c r="HU229" s="89"/>
      <c r="HV229" s="89"/>
      <c r="HW229" s="89"/>
      <c r="HX229" s="86"/>
      <c r="HY229" s="86"/>
      <c r="HZ229" s="86"/>
      <c r="IA229" s="77"/>
      <c r="IB229" s="89"/>
      <c r="IC229" s="89"/>
      <c r="ID229" s="89"/>
      <c r="IE229" s="77"/>
      <c r="IF229" s="89"/>
      <c r="IG229" s="89"/>
      <c r="IH229" s="89"/>
      <c r="II229" s="77"/>
      <c r="IJ229" s="89"/>
      <c r="IK229" s="89"/>
      <c r="IL229" s="89"/>
      <c r="IM229" s="77"/>
      <c r="IN229" s="89"/>
      <c r="IO229" s="89"/>
      <c r="IP229" s="89"/>
      <c r="IQ229" s="77"/>
      <c r="IR229" s="89"/>
      <c r="IS229" s="89"/>
      <c r="IT229" s="89"/>
      <c r="IU229" s="77"/>
      <c r="IV229" s="89"/>
      <c r="IW229" s="89"/>
      <c r="IX229" s="89"/>
      <c r="IY229" s="77"/>
      <c r="IZ229" s="89"/>
      <c r="JA229" s="89"/>
      <c r="JB229" s="89"/>
      <c r="JC229" s="77"/>
      <c r="JD229" s="89"/>
      <c r="JE229" s="89"/>
      <c r="JF229" s="89"/>
      <c r="JG229" s="77"/>
      <c r="JH229" s="89"/>
      <c r="JI229" s="89"/>
      <c r="JJ229" s="89"/>
      <c r="JK229" s="77"/>
      <c r="JL229" s="89"/>
      <c r="JM229" s="89"/>
      <c r="JN229" s="89"/>
      <c r="JO229" s="77"/>
      <c r="JP229" s="89"/>
      <c r="JQ229" s="89"/>
      <c r="JR229" s="89"/>
      <c r="JS229" s="77"/>
    </row>
    <row r="230" spans="1:279" ht="15.75" x14ac:dyDescent="0.25">
      <c r="A230" s="115" t="s">
        <v>241</v>
      </c>
      <c r="B230" s="77">
        <f t="shared" si="448"/>
        <v>933.2</v>
      </c>
      <c r="C230" s="77">
        <f t="shared" si="449"/>
        <v>933.2</v>
      </c>
      <c r="D230" s="77">
        <f t="shared" si="450"/>
        <v>933.2</v>
      </c>
      <c r="E230" s="77">
        <f t="shared" si="451"/>
        <v>0</v>
      </c>
      <c r="F230" s="77">
        <f t="shared" si="452"/>
        <v>0</v>
      </c>
      <c r="G230" s="73">
        <f t="shared" si="447"/>
        <v>0</v>
      </c>
      <c r="H230" s="77"/>
      <c r="I230" s="77"/>
      <c r="J230" s="77"/>
      <c r="K230" s="77"/>
      <c r="L230" s="89"/>
      <c r="M230" s="89"/>
      <c r="N230" s="89"/>
      <c r="O230" s="89"/>
      <c r="P230" s="89"/>
      <c r="Q230" s="89"/>
      <c r="R230" s="89"/>
      <c r="S230" s="74"/>
      <c r="T230" s="86"/>
      <c r="U230" s="86"/>
      <c r="V230" s="86"/>
      <c r="W230" s="74"/>
      <c r="X230" s="86"/>
      <c r="Y230" s="86"/>
      <c r="Z230" s="86"/>
      <c r="AA230" s="74"/>
      <c r="AB230" s="86"/>
      <c r="AC230" s="86"/>
      <c r="AD230" s="86"/>
      <c r="AE230" s="74"/>
      <c r="AF230" s="86"/>
      <c r="AG230" s="86"/>
      <c r="AH230" s="86"/>
      <c r="AI230" s="74"/>
      <c r="AJ230" s="86"/>
      <c r="AK230" s="86"/>
      <c r="AL230" s="86"/>
      <c r="AM230" s="74"/>
      <c r="AN230" s="89"/>
      <c r="AO230" s="89"/>
      <c r="AP230" s="89"/>
      <c r="AQ230" s="89"/>
      <c r="AR230" s="86"/>
      <c r="AS230" s="86"/>
      <c r="AT230" s="86"/>
      <c r="AU230" s="74"/>
      <c r="AV230" s="86"/>
      <c r="AW230" s="86"/>
      <c r="AX230" s="86"/>
      <c r="AY230" s="74"/>
      <c r="AZ230" s="86"/>
      <c r="BA230" s="86"/>
      <c r="BB230" s="86"/>
      <c r="BC230" s="74"/>
      <c r="BD230" s="86"/>
      <c r="BE230" s="86"/>
      <c r="BF230" s="86"/>
      <c r="BG230" s="74"/>
      <c r="BH230" s="74"/>
      <c r="BI230" s="86"/>
      <c r="BJ230" s="86"/>
      <c r="BK230" s="74"/>
      <c r="BL230" s="74"/>
      <c r="BM230" s="86"/>
      <c r="BN230" s="86"/>
      <c r="BO230" s="74"/>
      <c r="BP230" s="74"/>
      <c r="BQ230" s="86"/>
      <c r="BR230" s="86"/>
      <c r="BS230" s="74"/>
      <c r="BT230" s="74"/>
      <c r="BU230" s="86"/>
      <c r="BV230" s="86"/>
      <c r="BW230" s="74"/>
      <c r="BX230" s="86"/>
      <c r="BY230" s="86"/>
      <c r="BZ230" s="86"/>
      <c r="CA230" s="74"/>
      <c r="CB230" s="74"/>
      <c r="CC230" s="86"/>
      <c r="CD230" s="86"/>
      <c r="CE230" s="74"/>
      <c r="CF230" s="86"/>
      <c r="CG230" s="86"/>
      <c r="CH230" s="77"/>
      <c r="CI230" s="74"/>
      <c r="CJ230" s="86"/>
      <c r="CK230" s="86"/>
      <c r="CL230" s="86"/>
      <c r="CM230" s="74"/>
      <c r="CN230" s="86"/>
      <c r="CO230" s="86"/>
      <c r="CP230" s="86"/>
      <c r="CQ230" s="74"/>
      <c r="CR230" s="74"/>
      <c r="CS230" s="86"/>
      <c r="CT230" s="86"/>
      <c r="CU230" s="74"/>
      <c r="CV230" s="74"/>
      <c r="CW230" s="86"/>
      <c r="CX230" s="86"/>
      <c r="CY230" s="74"/>
      <c r="CZ230" s="86"/>
      <c r="DA230" s="86"/>
      <c r="DB230" s="86"/>
      <c r="DC230" s="74"/>
      <c r="DD230" s="86"/>
      <c r="DE230" s="86"/>
      <c r="DF230" s="86"/>
      <c r="DG230" s="74"/>
      <c r="DH230" s="86"/>
      <c r="DI230" s="86"/>
      <c r="DJ230" s="86"/>
      <c r="DK230" s="74"/>
      <c r="DL230" s="86"/>
      <c r="DM230" s="86"/>
      <c r="DN230" s="86"/>
      <c r="DO230" s="74"/>
      <c r="DP230" s="86"/>
      <c r="DQ230" s="86"/>
      <c r="DR230" s="86"/>
      <c r="DS230" s="74"/>
      <c r="DT230" s="86"/>
      <c r="DU230" s="86"/>
      <c r="DV230" s="86"/>
      <c r="DW230" s="74"/>
      <c r="DX230" s="86"/>
      <c r="DY230" s="86"/>
      <c r="DZ230" s="86"/>
      <c r="EA230" s="74"/>
      <c r="EB230" s="86"/>
      <c r="EC230" s="86"/>
      <c r="ED230" s="86"/>
      <c r="EE230" s="74"/>
      <c r="EF230" s="86"/>
      <c r="EG230" s="86"/>
      <c r="EH230" s="86"/>
      <c r="EI230" s="74"/>
      <c r="EJ230" s="86"/>
      <c r="EK230" s="86"/>
      <c r="EL230" s="86"/>
      <c r="EM230" s="74"/>
      <c r="EN230" s="86"/>
      <c r="EO230" s="86"/>
      <c r="EP230" s="86"/>
      <c r="EQ230" s="74"/>
      <c r="ER230" s="86"/>
      <c r="ES230" s="86"/>
      <c r="ET230" s="86"/>
      <c r="EU230" s="74"/>
      <c r="EV230" s="86"/>
      <c r="EW230" s="86"/>
      <c r="EX230" s="86"/>
      <c r="EY230" s="74"/>
      <c r="EZ230" s="89"/>
      <c r="FA230" s="89"/>
      <c r="FB230" s="89"/>
      <c r="FC230" s="89"/>
      <c r="FD230" s="89"/>
      <c r="FE230" s="89"/>
      <c r="FF230" s="89"/>
      <c r="FG230" s="89"/>
      <c r="FH230" s="89"/>
      <c r="FI230" s="89"/>
      <c r="FJ230" s="89"/>
      <c r="FK230" s="89"/>
      <c r="FL230" s="89"/>
      <c r="FM230" s="89"/>
      <c r="FN230" s="89"/>
      <c r="FO230" s="89"/>
      <c r="FP230" s="89"/>
      <c r="FQ230" s="89"/>
      <c r="FR230" s="89"/>
      <c r="FS230" s="89"/>
      <c r="FT230" s="89"/>
      <c r="FU230" s="89"/>
      <c r="FV230" s="89">
        <v>0</v>
      </c>
      <c r="FW230" s="89"/>
      <c r="FX230" s="89">
        <v>933.2</v>
      </c>
      <c r="FY230" s="89">
        <v>933.2</v>
      </c>
      <c r="FZ230" s="89">
        <v>0</v>
      </c>
      <c r="GA230" s="89"/>
      <c r="GB230" s="89"/>
      <c r="GC230" s="89"/>
      <c r="GD230" s="89"/>
      <c r="GE230" s="89"/>
      <c r="GF230" s="89"/>
      <c r="GG230" s="89"/>
      <c r="GH230" s="89"/>
      <c r="GI230" s="89"/>
      <c r="GJ230" s="89"/>
      <c r="GK230" s="89"/>
      <c r="GL230" s="89"/>
      <c r="GM230" s="89"/>
      <c r="GN230" s="89"/>
      <c r="GO230" s="89"/>
      <c r="GP230" s="89"/>
      <c r="GQ230" s="89"/>
      <c r="GR230" s="89"/>
      <c r="GS230" s="89"/>
      <c r="GT230" s="89"/>
      <c r="GU230" s="89"/>
      <c r="GV230" s="89"/>
      <c r="GW230" s="89"/>
      <c r="GX230" s="89"/>
      <c r="GY230" s="89"/>
      <c r="GZ230" s="89"/>
      <c r="HA230" s="89"/>
      <c r="HB230" s="89"/>
      <c r="HC230" s="89"/>
      <c r="HD230" s="89"/>
      <c r="HE230" s="89"/>
      <c r="HF230" s="89"/>
      <c r="HG230" s="89"/>
      <c r="HH230" s="89"/>
      <c r="HI230" s="89"/>
      <c r="HJ230" s="89"/>
      <c r="HK230" s="89"/>
      <c r="HL230" s="86"/>
      <c r="HM230" s="86"/>
      <c r="HN230" s="86"/>
      <c r="HO230" s="74"/>
      <c r="HP230" s="86"/>
      <c r="HQ230" s="86"/>
      <c r="HR230" s="86"/>
      <c r="HS230" s="74"/>
      <c r="HT230" s="89"/>
      <c r="HU230" s="89"/>
      <c r="HV230" s="89"/>
      <c r="HW230" s="89"/>
      <c r="HX230" s="86"/>
      <c r="HY230" s="86"/>
      <c r="HZ230" s="86"/>
      <c r="IA230" s="77"/>
      <c r="IB230" s="89"/>
      <c r="IC230" s="89"/>
      <c r="ID230" s="89"/>
      <c r="IE230" s="77"/>
      <c r="IF230" s="89"/>
      <c r="IG230" s="89"/>
      <c r="IH230" s="89"/>
      <c r="II230" s="77"/>
      <c r="IJ230" s="89"/>
      <c r="IK230" s="89"/>
      <c r="IL230" s="89"/>
      <c r="IM230" s="77"/>
      <c r="IN230" s="89"/>
      <c r="IO230" s="89"/>
      <c r="IP230" s="89"/>
      <c r="IQ230" s="77"/>
      <c r="IR230" s="89"/>
      <c r="IS230" s="89"/>
      <c r="IT230" s="89"/>
      <c r="IU230" s="77"/>
      <c r="IV230" s="89"/>
      <c r="IW230" s="89"/>
      <c r="IX230" s="89"/>
      <c r="IY230" s="77"/>
      <c r="IZ230" s="89"/>
      <c r="JA230" s="89"/>
      <c r="JB230" s="89"/>
      <c r="JC230" s="77"/>
      <c r="JD230" s="89"/>
      <c r="JE230" s="89"/>
      <c r="JF230" s="89"/>
      <c r="JG230" s="77"/>
      <c r="JH230" s="89"/>
      <c r="JI230" s="89"/>
      <c r="JJ230" s="89"/>
      <c r="JK230" s="77"/>
      <c r="JL230" s="89"/>
      <c r="JM230" s="89"/>
      <c r="JN230" s="89"/>
      <c r="JO230" s="77"/>
      <c r="JP230" s="89"/>
      <c r="JQ230" s="89"/>
      <c r="JR230" s="89"/>
      <c r="JS230" s="77"/>
    </row>
    <row r="231" spans="1:279" s="5" customFormat="1" ht="31.5" x14ac:dyDescent="0.25">
      <c r="A231" s="114" t="s">
        <v>230</v>
      </c>
      <c r="B231" s="76">
        <f t="shared" si="448"/>
        <v>60000.700000000004</v>
      </c>
      <c r="C231" s="76">
        <f t="shared" si="449"/>
        <v>93322.8</v>
      </c>
      <c r="D231" s="76">
        <f t="shared" si="450"/>
        <v>93322.8</v>
      </c>
      <c r="E231" s="76">
        <f t="shared" si="451"/>
        <v>0</v>
      </c>
      <c r="F231" s="76">
        <f t="shared" si="452"/>
        <v>10740.733099999999</v>
      </c>
      <c r="G231" s="72">
        <f t="shared" si="447"/>
        <v>11.509227219929105</v>
      </c>
      <c r="H231" s="72">
        <f>H232+H233</f>
        <v>0</v>
      </c>
      <c r="I231" s="72">
        <f>I232+I233</f>
        <v>0</v>
      </c>
      <c r="J231" s="72">
        <f>J232+J233</f>
        <v>0</v>
      </c>
      <c r="K231" s="72"/>
      <c r="L231" s="72">
        <f>L232+L233</f>
        <v>1232.9000000000001</v>
      </c>
      <c r="M231" s="72">
        <f>M232+M233</f>
        <v>1232.9000000000001</v>
      </c>
      <c r="N231" s="72">
        <f>N232+N233</f>
        <v>94</v>
      </c>
      <c r="O231" s="71">
        <f>N231/M231*100</f>
        <v>7.6243004298807691</v>
      </c>
      <c r="P231" s="72">
        <f>P232+P233</f>
        <v>961</v>
      </c>
      <c r="Q231" s="72">
        <f>Q232+Q233</f>
        <v>961</v>
      </c>
      <c r="R231" s="72">
        <f>R232+R233</f>
        <v>191.79559</v>
      </c>
      <c r="S231" s="71">
        <f>R231/Q231*100</f>
        <v>19.957917793964622</v>
      </c>
      <c r="T231" s="72">
        <f>T232+T233</f>
        <v>2955</v>
      </c>
      <c r="U231" s="72">
        <f>U232+U233</f>
        <v>2955</v>
      </c>
      <c r="V231" s="72">
        <f>V232+V233</f>
        <v>479.45890000000003</v>
      </c>
      <c r="W231" s="71">
        <f>V231/U231*100</f>
        <v>16.2253434856176</v>
      </c>
      <c r="X231" s="72">
        <f>X232+X233</f>
        <v>1212</v>
      </c>
      <c r="Y231" s="72">
        <f>Y232+Y233</f>
        <v>1212</v>
      </c>
      <c r="Z231" s="72">
        <f>Z232+Z233</f>
        <v>275</v>
      </c>
      <c r="AA231" s="71">
        <f>Z231/Y231*100</f>
        <v>22.689768976897689</v>
      </c>
      <c r="AB231" s="72">
        <f>AB232+AB233</f>
        <v>0</v>
      </c>
      <c r="AC231" s="72">
        <f>AC232+AC233</f>
        <v>0</v>
      </c>
      <c r="AD231" s="72">
        <f>AD232+AD233</f>
        <v>0</v>
      </c>
      <c r="AE231" s="71"/>
      <c r="AF231" s="72">
        <f>AF232+AF233</f>
        <v>18225.5</v>
      </c>
      <c r="AG231" s="72">
        <f>AG232+AG233</f>
        <v>18225.5</v>
      </c>
      <c r="AH231" s="72">
        <f>AH232+AH233</f>
        <v>2151.3357099999998</v>
      </c>
      <c r="AI231" s="71">
        <f>AH231/AG231*100</f>
        <v>11.803987325450604</v>
      </c>
      <c r="AJ231" s="72">
        <f>AJ232+AJ233</f>
        <v>640</v>
      </c>
      <c r="AK231" s="72">
        <f>AK232+AK233</f>
        <v>640</v>
      </c>
      <c r="AL231" s="72">
        <f>AL232+AL233</f>
        <v>99.92</v>
      </c>
      <c r="AM231" s="71">
        <f>AL231/AK231*100</f>
        <v>15.612500000000001</v>
      </c>
      <c r="AN231" s="72">
        <f t="shared" ref="AN231" si="488">AN232+AN233</f>
        <v>0</v>
      </c>
      <c r="AO231" s="72">
        <f t="shared" ref="AO231:AQ231" si="489">AO232+AO233</f>
        <v>0</v>
      </c>
      <c r="AP231" s="72">
        <f t="shared" si="489"/>
        <v>0</v>
      </c>
      <c r="AQ231" s="72">
        <f t="shared" si="489"/>
        <v>0</v>
      </c>
      <c r="AR231" s="72">
        <f>AR232+AR233</f>
        <v>500</v>
      </c>
      <c r="AS231" s="72">
        <f>AS232+AS233</f>
        <v>500</v>
      </c>
      <c r="AT231" s="72">
        <f>AT232+AT233</f>
        <v>469.12849999999997</v>
      </c>
      <c r="AU231" s="71">
        <f>AT231/AS231*100</f>
        <v>93.825699999999983</v>
      </c>
      <c r="AV231" s="72"/>
      <c r="AW231" s="72">
        <f>AW232+AW233</f>
        <v>0</v>
      </c>
      <c r="AX231" s="72">
        <f>AX232+AX233</f>
        <v>0</v>
      </c>
      <c r="AY231" s="71"/>
      <c r="AZ231" s="72"/>
      <c r="BA231" s="72"/>
      <c r="BB231" s="72"/>
      <c r="BC231" s="71"/>
      <c r="BD231" s="72">
        <f>BD232+BD233</f>
        <v>2336</v>
      </c>
      <c r="BE231" s="72">
        <f>BE232+BE233</f>
        <v>2336</v>
      </c>
      <c r="BF231" s="72">
        <f>BF232+BF233</f>
        <v>670.33334000000002</v>
      </c>
      <c r="BG231" s="71">
        <f>BF231/BE231*100</f>
        <v>28.695776541095892</v>
      </c>
      <c r="BH231" s="71"/>
      <c r="BI231" s="72">
        <f>BI232+BI233</f>
        <v>0</v>
      </c>
      <c r="BJ231" s="72">
        <f>BJ232+BJ233</f>
        <v>0</v>
      </c>
      <c r="BK231" s="71"/>
      <c r="BL231" s="71"/>
      <c r="BM231" s="72">
        <f>BM232+BM233</f>
        <v>0</v>
      </c>
      <c r="BN231" s="72">
        <f>BN232+BN233</f>
        <v>0</v>
      </c>
      <c r="BO231" s="71"/>
      <c r="BP231" s="71"/>
      <c r="BQ231" s="72">
        <f>BQ232+BQ233</f>
        <v>0</v>
      </c>
      <c r="BR231" s="72">
        <f>BR232+BR233</f>
        <v>0</v>
      </c>
      <c r="BS231" s="71"/>
      <c r="BT231" s="71"/>
      <c r="BU231" s="72">
        <f>BU232+BU233</f>
        <v>0</v>
      </c>
      <c r="BV231" s="72">
        <f>BV232+BV233</f>
        <v>0</v>
      </c>
      <c r="BW231" s="71"/>
      <c r="BX231" s="72">
        <f>BX232+BX233</f>
        <v>634.4</v>
      </c>
      <c r="BY231" s="72">
        <f>BY232+BY233</f>
        <v>634.4</v>
      </c>
      <c r="BZ231" s="72">
        <f>BZ232+BZ233</f>
        <v>106.56516999999999</v>
      </c>
      <c r="CA231" s="71">
        <f>BZ231/BY231*100</f>
        <v>16.797788461538463</v>
      </c>
      <c r="CB231" s="71"/>
      <c r="CC231" s="72"/>
      <c r="CD231" s="72"/>
      <c r="CE231" s="71"/>
      <c r="CF231" s="72">
        <f>CF232+CF233</f>
        <v>500</v>
      </c>
      <c r="CG231" s="72">
        <f>CG232+CG233</f>
        <v>500</v>
      </c>
      <c r="CH231" s="72">
        <f>CH232+CH233</f>
        <v>0</v>
      </c>
      <c r="CI231" s="71">
        <f t="shared" si="487"/>
        <v>0</v>
      </c>
      <c r="CJ231" s="72">
        <f>CJ232+CJ233</f>
        <v>0</v>
      </c>
      <c r="CK231" s="72">
        <f>CK232+CK233</f>
        <v>0</v>
      </c>
      <c r="CL231" s="72">
        <f>CL232+CL233</f>
        <v>0</v>
      </c>
      <c r="CM231" s="71"/>
      <c r="CN231" s="72">
        <f>CN232+CN233</f>
        <v>0</v>
      </c>
      <c r="CO231" s="72">
        <f>CO232+CO233</f>
        <v>0</v>
      </c>
      <c r="CP231" s="72">
        <f>CP232+CP233</f>
        <v>0</v>
      </c>
      <c r="CQ231" s="71"/>
      <c r="CR231" s="71"/>
      <c r="CS231" s="72">
        <f>CS232+CS233</f>
        <v>0</v>
      </c>
      <c r="CT231" s="72">
        <f>CT232+CT233</f>
        <v>0</v>
      </c>
      <c r="CU231" s="71"/>
      <c r="CV231" s="71"/>
      <c r="CW231" s="72">
        <f>CW232+CW233</f>
        <v>0</v>
      </c>
      <c r="CX231" s="72">
        <f>CX232+CX233</f>
        <v>0</v>
      </c>
      <c r="CY231" s="71"/>
      <c r="CZ231" s="72">
        <f>CZ232+CZ233</f>
        <v>1000</v>
      </c>
      <c r="DA231" s="72">
        <f>DA232+DA233</f>
        <v>1000</v>
      </c>
      <c r="DB231" s="72">
        <f>DB232+DB233</f>
        <v>0</v>
      </c>
      <c r="DC231" s="71">
        <f>DB231/DA231*100</f>
        <v>0</v>
      </c>
      <c r="DD231" s="72">
        <f>DD232+DD233</f>
        <v>5078.1000000000004</v>
      </c>
      <c r="DE231" s="72">
        <f>DE232+DE233</f>
        <v>0</v>
      </c>
      <c r="DF231" s="72">
        <f>DF232+DF233</f>
        <v>0</v>
      </c>
      <c r="DG231" s="71"/>
      <c r="DH231" s="72">
        <f>DH232+DH233</f>
        <v>5000</v>
      </c>
      <c r="DI231" s="72">
        <f>DI232+DI233</f>
        <v>5000</v>
      </c>
      <c r="DJ231" s="72">
        <f>DJ232+DJ233</f>
        <v>0</v>
      </c>
      <c r="DK231" s="71"/>
      <c r="DL231" s="72"/>
      <c r="DM231" s="72">
        <f>DM232+DM233</f>
        <v>0</v>
      </c>
      <c r="DN231" s="72">
        <f>DN232+DN233</f>
        <v>0</v>
      </c>
      <c r="DO231" s="71"/>
      <c r="DP231" s="72"/>
      <c r="DQ231" s="72">
        <f>DQ232+DQ233</f>
        <v>0</v>
      </c>
      <c r="DR231" s="72">
        <f>DR232+DR233</f>
        <v>0</v>
      </c>
      <c r="DS231" s="71"/>
      <c r="DT231" s="72"/>
      <c r="DU231" s="72">
        <f>DU232+DU233</f>
        <v>0</v>
      </c>
      <c r="DV231" s="72">
        <f>DV232+DV233</f>
        <v>0</v>
      </c>
      <c r="DW231" s="71"/>
      <c r="DX231" s="72">
        <f>DX232+DX233</f>
        <v>989.4</v>
      </c>
      <c r="DY231" s="72">
        <f>DY232+DY233</f>
        <v>989.4</v>
      </c>
      <c r="DZ231" s="72">
        <f>DZ232+DZ233</f>
        <v>147.87465</v>
      </c>
      <c r="EA231" s="71">
        <f t="shared" ref="EA231:EA232" si="490">DZ231/DY231*100</f>
        <v>14.945891449363252</v>
      </c>
      <c r="EB231" s="72"/>
      <c r="EC231" s="72"/>
      <c r="ED231" s="72"/>
      <c r="EE231" s="71"/>
      <c r="EF231" s="72"/>
      <c r="EG231" s="72">
        <f>EG232+EG233</f>
        <v>0</v>
      </c>
      <c r="EH231" s="72">
        <f>EH232+EH233</f>
        <v>0</v>
      </c>
      <c r="EI231" s="71"/>
      <c r="EJ231" s="72"/>
      <c r="EK231" s="72">
        <f>EK232+EK233</f>
        <v>0</v>
      </c>
      <c r="EL231" s="72">
        <f>EL232+EL233</f>
        <v>0</v>
      </c>
      <c r="EM231" s="71"/>
      <c r="EN231" s="72"/>
      <c r="EO231" s="72">
        <f>EO232+EO233</f>
        <v>0</v>
      </c>
      <c r="EP231" s="72">
        <f>EP232+EP233</f>
        <v>0</v>
      </c>
      <c r="EQ231" s="71"/>
      <c r="ER231" s="72">
        <f>ER232+ER233</f>
        <v>1249.9000000000001</v>
      </c>
      <c r="ES231" s="72">
        <f>ES232+ES233</f>
        <v>1249.9000000000001</v>
      </c>
      <c r="ET231" s="72">
        <f>ET232+ET233</f>
        <v>312.47399999999999</v>
      </c>
      <c r="EU231" s="71">
        <f t="shared" si="400"/>
        <v>24.999919993599484</v>
      </c>
      <c r="EV231" s="72"/>
      <c r="EW231" s="72">
        <f>EW232+EW233</f>
        <v>0</v>
      </c>
      <c r="EX231" s="72">
        <f>EX232+EX233</f>
        <v>0</v>
      </c>
      <c r="EY231" s="71"/>
      <c r="EZ231" s="72"/>
      <c r="FA231" s="72">
        <f>FA232+FA233</f>
        <v>0</v>
      </c>
      <c r="FB231" s="72">
        <f>FB232+FB233</f>
        <v>0</v>
      </c>
      <c r="FC231" s="71"/>
      <c r="FD231" s="72"/>
      <c r="FE231" s="72">
        <f>FE232+FE233</f>
        <v>0</v>
      </c>
      <c r="FF231" s="72">
        <f>FF232+FF233</f>
        <v>0</v>
      </c>
      <c r="FG231" s="71"/>
      <c r="FH231" s="72">
        <f>FH232+FH233</f>
        <v>16572.400000000001</v>
      </c>
      <c r="FI231" s="72">
        <f>FI232+FI233</f>
        <v>16572.400000000001</v>
      </c>
      <c r="FJ231" s="72">
        <f>FJ232+FJ233</f>
        <v>1425.7468000000001</v>
      </c>
      <c r="FK231" s="71">
        <f>FJ231/FI231*100</f>
        <v>8.6031401607491986</v>
      </c>
      <c r="FL231" s="72">
        <f>FL232+FL233</f>
        <v>679.2</v>
      </c>
      <c r="FM231" s="72">
        <f>FM232+FM233</f>
        <v>679.2</v>
      </c>
      <c r="FN231" s="72">
        <f>FN232+FN233</f>
        <v>99.4</v>
      </c>
      <c r="FO231" s="71">
        <f>FN231/FM231*100</f>
        <v>14.634864546525323</v>
      </c>
      <c r="FP231" s="72">
        <f>FP232+FP233</f>
        <v>234.9</v>
      </c>
      <c r="FQ231" s="72">
        <f>FQ232+FQ233</f>
        <v>234.9</v>
      </c>
      <c r="FR231" s="72">
        <f>FR232+FR233</f>
        <v>0</v>
      </c>
      <c r="FS231" s="71">
        <f>FR231/FQ231*100</f>
        <v>0</v>
      </c>
      <c r="FT231" s="72"/>
      <c r="FU231" s="72">
        <f>FU232+FU233</f>
        <v>0</v>
      </c>
      <c r="FV231" s="72">
        <f>FV232+FV233</f>
        <v>0</v>
      </c>
      <c r="FW231" s="71"/>
      <c r="FX231" s="72"/>
      <c r="FY231" s="72">
        <f>FY232+FY233</f>
        <v>0</v>
      </c>
      <c r="FZ231" s="72">
        <f>FZ232+FZ233</f>
        <v>0</v>
      </c>
      <c r="GA231" s="71"/>
      <c r="GB231" s="72"/>
      <c r="GC231" s="72">
        <f>GC232+GC233</f>
        <v>0</v>
      </c>
      <c r="GD231" s="72">
        <f>GD232+GD233</f>
        <v>0</v>
      </c>
      <c r="GE231" s="71"/>
      <c r="GF231" s="72"/>
      <c r="GG231" s="72">
        <f>GG232+GG233</f>
        <v>0</v>
      </c>
      <c r="GH231" s="72">
        <f>GH232+GH233</f>
        <v>0</v>
      </c>
      <c r="GI231" s="71"/>
      <c r="GJ231" s="72"/>
      <c r="GK231" s="72">
        <f>GK232+GK233</f>
        <v>0</v>
      </c>
      <c r="GL231" s="72">
        <f>GL232+GL233</f>
        <v>0</v>
      </c>
      <c r="GM231" s="71"/>
      <c r="GN231" s="72"/>
      <c r="GO231" s="72">
        <f>GO232+GO233</f>
        <v>0</v>
      </c>
      <c r="GP231" s="72">
        <f>GP232+GP233</f>
        <v>0</v>
      </c>
      <c r="GQ231" s="71"/>
      <c r="GR231" s="72"/>
      <c r="GS231" s="72">
        <f>GS232+GS233</f>
        <v>0</v>
      </c>
      <c r="GT231" s="72">
        <f>GT232+GT233</f>
        <v>0</v>
      </c>
      <c r="GU231" s="71"/>
      <c r="GV231" s="72"/>
      <c r="GW231" s="72">
        <f>GW232+GW233</f>
        <v>0</v>
      </c>
      <c r="GX231" s="72">
        <f>GX232+GX233</f>
        <v>0</v>
      </c>
      <c r="GY231" s="71"/>
      <c r="GZ231" s="72"/>
      <c r="HA231" s="72">
        <f>HA232+HA233</f>
        <v>0</v>
      </c>
      <c r="HB231" s="72">
        <f>HB232+HB233</f>
        <v>0</v>
      </c>
      <c r="HC231" s="71"/>
      <c r="HD231" s="72"/>
      <c r="HE231" s="72">
        <f>HE232+HE233</f>
        <v>0</v>
      </c>
      <c r="HF231" s="72">
        <f>HF232+HF233</f>
        <v>0</v>
      </c>
      <c r="HG231" s="71"/>
      <c r="HH231" s="72"/>
      <c r="HI231" s="72">
        <f>HI232+HI233</f>
        <v>0</v>
      </c>
      <c r="HJ231" s="72">
        <f>HJ232+HJ233</f>
        <v>0</v>
      </c>
      <c r="HK231" s="71"/>
      <c r="HL231" s="72"/>
      <c r="HM231" s="72">
        <f>HM232+HM233</f>
        <v>0</v>
      </c>
      <c r="HN231" s="72">
        <f>HN232+HN233</f>
        <v>0</v>
      </c>
      <c r="HO231" s="71"/>
      <c r="HP231" s="72"/>
      <c r="HQ231" s="72"/>
      <c r="HR231" s="72"/>
      <c r="HS231" s="71"/>
      <c r="HT231" s="72"/>
      <c r="HU231" s="72"/>
      <c r="HV231" s="72"/>
      <c r="HW231" s="71"/>
      <c r="HX231" s="72"/>
      <c r="HY231" s="72"/>
      <c r="HZ231" s="72"/>
      <c r="IA231" s="76"/>
      <c r="IB231" s="72"/>
      <c r="IC231" s="72">
        <f>IC232+IC233+IC234</f>
        <v>33362.400000000001</v>
      </c>
      <c r="ID231" s="72">
        <f>ID232+ID233+ID234</f>
        <v>4217.7004400000005</v>
      </c>
      <c r="IE231" s="76">
        <f t="shared" ref="IE231:IE242" si="491">ID231/IC231*100</f>
        <v>12.642077428482365</v>
      </c>
      <c r="IF231" s="72"/>
      <c r="IG231" s="72"/>
      <c r="IH231" s="72"/>
      <c r="II231" s="76"/>
      <c r="IJ231" s="72"/>
      <c r="IK231" s="72"/>
      <c r="IL231" s="72"/>
      <c r="IM231" s="76"/>
      <c r="IN231" s="72"/>
      <c r="IO231" s="72"/>
      <c r="IP231" s="72"/>
      <c r="IQ231" s="76"/>
      <c r="IR231" s="72"/>
      <c r="IS231" s="72"/>
      <c r="IT231" s="72"/>
      <c r="IU231" s="76"/>
      <c r="IV231" s="72"/>
      <c r="IW231" s="72"/>
      <c r="IX231" s="72"/>
      <c r="IY231" s="76"/>
      <c r="IZ231" s="72"/>
      <c r="JA231" s="72">
        <f>JA232+JA233+JA234</f>
        <v>5037.8</v>
      </c>
      <c r="JB231" s="72">
        <f>JB232+JB233+JB234</f>
        <v>0</v>
      </c>
      <c r="JC231" s="76">
        <f t="shared" ref="JC231:JC232" si="492">JB231/JA231*100</f>
        <v>0</v>
      </c>
      <c r="JD231" s="72"/>
      <c r="JE231" s="72"/>
      <c r="JF231" s="72"/>
      <c r="JG231" s="76"/>
      <c r="JH231" s="72"/>
      <c r="JI231" s="72">
        <f>JI232+JI233+JI234</f>
        <v>0</v>
      </c>
      <c r="JJ231" s="72">
        <f>JJ232+JJ233+JJ234</f>
        <v>0</v>
      </c>
      <c r="JK231" s="76"/>
      <c r="JL231" s="72"/>
      <c r="JM231" s="72">
        <f>JM232+JM233+JM234</f>
        <v>0</v>
      </c>
      <c r="JN231" s="72">
        <f>JN232+JN233+JN234</f>
        <v>0</v>
      </c>
      <c r="JO231" s="76"/>
      <c r="JP231" s="72"/>
      <c r="JQ231" s="72"/>
      <c r="JR231" s="72"/>
      <c r="JS231" s="76"/>
    </row>
    <row r="232" spans="1:279" ht="33" customHeight="1" x14ac:dyDescent="0.25">
      <c r="A232" s="115" t="s">
        <v>202</v>
      </c>
      <c r="B232" s="77">
        <f t="shared" si="448"/>
        <v>55000.700000000004</v>
      </c>
      <c r="C232" s="77">
        <f t="shared" si="449"/>
        <v>88322.8</v>
      </c>
      <c r="D232" s="77">
        <f t="shared" si="450"/>
        <v>88322.8</v>
      </c>
      <c r="E232" s="77">
        <f t="shared" si="451"/>
        <v>0</v>
      </c>
      <c r="F232" s="77">
        <f t="shared" si="452"/>
        <v>10740.733099999999</v>
      </c>
      <c r="G232" s="73">
        <f t="shared" si="447"/>
        <v>12.16077060509857</v>
      </c>
      <c r="H232" s="73"/>
      <c r="I232" s="73"/>
      <c r="J232" s="73"/>
      <c r="K232" s="73"/>
      <c r="L232" s="73">
        <v>1232.9000000000001</v>
      </c>
      <c r="M232" s="73">
        <v>1232.9000000000001</v>
      </c>
      <c r="N232" s="73">
        <v>94</v>
      </c>
      <c r="O232" s="74">
        <f>N232/M232*100</f>
        <v>7.6243004298807691</v>
      </c>
      <c r="P232" s="301">
        <v>961</v>
      </c>
      <c r="Q232" s="286">
        <v>961</v>
      </c>
      <c r="R232" s="301">
        <v>191.79559</v>
      </c>
      <c r="S232" s="74">
        <f>R232/Q232*100</f>
        <v>19.957917793964622</v>
      </c>
      <c r="T232" s="340">
        <v>2955</v>
      </c>
      <c r="U232" s="326">
        <v>2955</v>
      </c>
      <c r="V232" s="326">
        <v>479.45890000000003</v>
      </c>
      <c r="W232" s="74">
        <f>V232/U232*100</f>
        <v>16.2253434856176</v>
      </c>
      <c r="X232" s="341">
        <v>1212</v>
      </c>
      <c r="Y232" s="341">
        <v>1212</v>
      </c>
      <c r="Z232" s="341">
        <v>275</v>
      </c>
      <c r="AA232" s="74">
        <f>Z232/Y232*100</f>
        <v>22.689768976897689</v>
      </c>
      <c r="AB232" s="341"/>
      <c r="AC232" s="341"/>
      <c r="AD232" s="341"/>
      <c r="AE232" s="74"/>
      <c r="AF232" s="341">
        <v>18225.5</v>
      </c>
      <c r="AG232" s="341">
        <v>18225.5</v>
      </c>
      <c r="AH232" s="341">
        <v>2151.3357099999998</v>
      </c>
      <c r="AI232" s="74">
        <f>AH232/AG232*100</f>
        <v>11.803987325450604</v>
      </c>
      <c r="AJ232" s="341">
        <v>640</v>
      </c>
      <c r="AK232" s="341">
        <v>640</v>
      </c>
      <c r="AL232" s="341">
        <v>99.92</v>
      </c>
      <c r="AM232" s="74">
        <f>AL232/AK232*100</f>
        <v>15.612500000000001</v>
      </c>
      <c r="AN232" s="73"/>
      <c r="AO232" s="73"/>
      <c r="AP232" s="73"/>
      <c r="AQ232" s="74"/>
      <c r="AR232" s="341">
        <v>500</v>
      </c>
      <c r="AS232" s="341">
        <v>500</v>
      </c>
      <c r="AT232" s="341">
        <v>469.12849999999997</v>
      </c>
      <c r="AU232" s="74">
        <f>AT232/AS232*100</f>
        <v>93.825699999999983</v>
      </c>
      <c r="AV232" s="341"/>
      <c r="AW232" s="341"/>
      <c r="AX232" s="341"/>
      <c r="AY232" s="74"/>
      <c r="AZ232" s="341"/>
      <c r="BA232" s="341"/>
      <c r="BB232" s="341"/>
      <c r="BC232" s="74"/>
      <c r="BD232" s="341">
        <v>2336</v>
      </c>
      <c r="BE232" s="341">
        <v>2336</v>
      </c>
      <c r="BF232" s="341">
        <v>670.33334000000002</v>
      </c>
      <c r="BG232" s="74">
        <f>BF232/BE232*100</f>
        <v>28.695776541095892</v>
      </c>
      <c r="BH232" s="74"/>
      <c r="BI232" s="341"/>
      <c r="BJ232" s="341"/>
      <c r="BK232" s="74"/>
      <c r="BL232" s="74"/>
      <c r="BM232" s="341"/>
      <c r="BN232" s="341"/>
      <c r="BO232" s="74"/>
      <c r="BP232" s="74"/>
      <c r="BQ232" s="341"/>
      <c r="BR232" s="341"/>
      <c r="BS232" s="74"/>
      <c r="BT232" s="74"/>
      <c r="BU232" s="341"/>
      <c r="BV232" s="341"/>
      <c r="BW232" s="74"/>
      <c r="BX232" s="341">
        <v>634.4</v>
      </c>
      <c r="BY232" s="341">
        <v>634.4</v>
      </c>
      <c r="BZ232" s="341">
        <v>106.56516999999999</v>
      </c>
      <c r="CA232" s="74">
        <f>BZ232/BY232*100</f>
        <v>16.797788461538463</v>
      </c>
      <c r="CB232" s="74"/>
      <c r="CC232" s="341"/>
      <c r="CD232" s="341"/>
      <c r="CE232" s="74"/>
      <c r="CF232" s="341">
        <v>500</v>
      </c>
      <c r="CG232" s="341">
        <v>500</v>
      </c>
      <c r="CH232" s="341">
        <v>0</v>
      </c>
      <c r="CI232" s="74">
        <f t="shared" si="487"/>
        <v>0</v>
      </c>
      <c r="CJ232" s="341"/>
      <c r="CK232" s="341"/>
      <c r="CL232" s="341"/>
      <c r="CM232" s="74"/>
      <c r="CN232" s="341"/>
      <c r="CO232" s="341"/>
      <c r="CP232" s="341">
        <v>0</v>
      </c>
      <c r="CQ232" s="74"/>
      <c r="CR232" s="74"/>
      <c r="CS232" s="341"/>
      <c r="CT232" s="341"/>
      <c r="CU232" s="74"/>
      <c r="CV232" s="74"/>
      <c r="CW232" s="341"/>
      <c r="CX232" s="341"/>
      <c r="CY232" s="74"/>
      <c r="CZ232" s="341">
        <v>1000</v>
      </c>
      <c r="DA232" s="341">
        <v>1000</v>
      </c>
      <c r="DB232" s="341">
        <v>0</v>
      </c>
      <c r="DC232" s="74">
        <f>DB232/DA232*100</f>
        <v>0</v>
      </c>
      <c r="DD232" s="341">
        <v>5078.1000000000004</v>
      </c>
      <c r="DE232" s="341"/>
      <c r="DF232" s="341"/>
      <c r="DG232" s="74"/>
      <c r="DH232" s="341"/>
      <c r="DI232" s="341"/>
      <c r="DJ232" s="341"/>
      <c r="DK232" s="74"/>
      <c r="DL232" s="341"/>
      <c r="DM232" s="341"/>
      <c r="DN232" s="341"/>
      <c r="DO232" s="74"/>
      <c r="DP232" s="341"/>
      <c r="DQ232" s="341"/>
      <c r="DR232" s="341"/>
      <c r="DS232" s="74"/>
      <c r="DT232" s="341"/>
      <c r="DU232" s="341"/>
      <c r="DV232" s="341"/>
      <c r="DW232" s="74"/>
      <c r="DX232" s="341">
        <v>989.4</v>
      </c>
      <c r="DY232" s="341">
        <v>989.4</v>
      </c>
      <c r="DZ232" s="341">
        <v>147.87465</v>
      </c>
      <c r="EA232" s="74">
        <f t="shared" si="490"/>
        <v>14.945891449363252</v>
      </c>
      <c r="EB232" s="341"/>
      <c r="EC232" s="341"/>
      <c r="ED232" s="341"/>
      <c r="EE232" s="74"/>
      <c r="EF232" s="341"/>
      <c r="EG232" s="341"/>
      <c r="EH232" s="341"/>
      <c r="EI232" s="74"/>
      <c r="EJ232" s="341"/>
      <c r="EK232" s="341"/>
      <c r="EL232" s="341"/>
      <c r="EM232" s="74"/>
      <c r="EN232" s="341"/>
      <c r="EO232" s="341"/>
      <c r="EP232" s="341"/>
      <c r="EQ232" s="74"/>
      <c r="ER232" s="341">
        <v>1249.9000000000001</v>
      </c>
      <c r="ES232" s="341">
        <v>1249.9000000000001</v>
      </c>
      <c r="ET232" s="341">
        <v>312.47399999999999</v>
      </c>
      <c r="EU232" s="74">
        <f t="shared" si="400"/>
        <v>24.999919993599484</v>
      </c>
      <c r="EV232" s="341"/>
      <c r="EW232" s="341"/>
      <c r="EX232" s="341"/>
      <c r="EY232" s="74"/>
      <c r="EZ232" s="73"/>
      <c r="FA232" s="73"/>
      <c r="FB232" s="73"/>
      <c r="FC232" s="74"/>
      <c r="FD232" s="73"/>
      <c r="FE232" s="73"/>
      <c r="FF232" s="73"/>
      <c r="FG232" s="74"/>
      <c r="FH232" s="73">
        <v>16572.400000000001</v>
      </c>
      <c r="FI232" s="73">
        <v>16572.400000000001</v>
      </c>
      <c r="FJ232" s="73">
        <v>1425.7468000000001</v>
      </c>
      <c r="FK232" s="74">
        <f>FJ232/FI232*100</f>
        <v>8.6031401607491986</v>
      </c>
      <c r="FL232" s="73">
        <v>679.2</v>
      </c>
      <c r="FM232" s="73">
        <v>679.2</v>
      </c>
      <c r="FN232" s="73">
        <v>99.4</v>
      </c>
      <c r="FO232" s="74">
        <f>FN232/FM232*100</f>
        <v>14.634864546525323</v>
      </c>
      <c r="FP232" s="73">
        <v>234.9</v>
      </c>
      <c r="FQ232" s="73">
        <v>234.9</v>
      </c>
      <c r="FR232" s="73">
        <v>0</v>
      </c>
      <c r="FS232" s="74">
        <f>FR232/FQ232*100</f>
        <v>0</v>
      </c>
      <c r="FT232" s="73"/>
      <c r="FU232" s="73"/>
      <c r="FV232" s="73">
        <v>0</v>
      </c>
      <c r="FW232" s="74"/>
      <c r="FX232" s="73"/>
      <c r="FY232" s="73"/>
      <c r="FZ232" s="73">
        <v>0</v>
      </c>
      <c r="GA232" s="74"/>
      <c r="GB232" s="73"/>
      <c r="GC232" s="73"/>
      <c r="GD232" s="73">
        <v>0</v>
      </c>
      <c r="GE232" s="74"/>
      <c r="GF232" s="73"/>
      <c r="GG232" s="73"/>
      <c r="GH232" s="73">
        <v>0</v>
      </c>
      <c r="GI232" s="74"/>
      <c r="GJ232" s="73"/>
      <c r="GK232" s="73"/>
      <c r="GL232" s="73">
        <v>0</v>
      </c>
      <c r="GM232" s="74"/>
      <c r="GN232" s="73"/>
      <c r="GO232" s="73"/>
      <c r="GP232" s="73">
        <v>0</v>
      </c>
      <c r="GQ232" s="74"/>
      <c r="GR232" s="73"/>
      <c r="GS232" s="73"/>
      <c r="GT232" s="73">
        <v>0</v>
      </c>
      <c r="GU232" s="74"/>
      <c r="GV232" s="73"/>
      <c r="GW232" s="73"/>
      <c r="GX232" s="73">
        <v>0</v>
      </c>
      <c r="GY232" s="74"/>
      <c r="GZ232" s="73"/>
      <c r="HA232" s="73"/>
      <c r="HB232" s="73">
        <v>0</v>
      </c>
      <c r="HC232" s="74"/>
      <c r="HD232" s="73"/>
      <c r="HE232" s="73"/>
      <c r="HF232" s="73">
        <v>0</v>
      </c>
      <c r="HG232" s="74"/>
      <c r="HH232" s="73"/>
      <c r="HI232" s="73"/>
      <c r="HJ232" s="73">
        <v>0</v>
      </c>
      <c r="HK232" s="74"/>
      <c r="HL232" s="341"/>
      <c r="HM232" s="341"/>
      <c r="HN232" s="341"/>
      <c r="HO232" s="74"/>
      <c r="HP232" s="341"/>
      <c r="HQ232" s="341"/>
      <c r="HR232" s="341"/>
      <c r="HS232" s="74"/>
      <c r="HT232" s="73"/>
      <c r="HU232" s="73"/>
      <c r="HV232" s="73"/>
      <c r="HW232" s="74"/>
      <c r="HX232" s="73"/>
      <c r="HY232" s="73"/>
      <c r="HZ232" s="73"/>
      <c r="IA232" s="77"/>
      <c r="IB232" s="73"/>
      <c r="IC232" s="73">
        <v>33362.400000000001</v>
      </c>
      <c r="ID232" s="73">
        <v>4217.7004400000005</v>
      </c>
      <c r="IE232" s="77">
        <f t="shared" si="491"/>
        <v>12.642077428482365</v>
      </c>
      <c r="IF232" s="73"/>
      <c r="IG232" s="73"/>
      <c r="IH232" s="73"/>
      <c r="II232" s="77"/>
      <c r="IJ232" s="73"/>
      <c r="IK232" s="73"/>
      <c r="IL232" s="73"/>
      <c r="IM232" s="77"/>
      <c r="IN232" s="73"/>
      <c r="IO232" s="73"/>
      <c r="IP232" s="73"/>
      <c r="IQ232" s="77"/>
      <c r="IR232" s="73"/>
      <c r="IS232" s="73"/>
      <c r="IT232" s="73"/>
      <c r="IU232" s="77"/>
      <c r="IV232" s="73"/>
      <c r="IW232" s="73"/>
      <c r="IX232" s="73"/>
      <c r="IY232" s="77"/>
      <c r="IZ232" s="73"/>
      <c r="JA232" s="73">
        <v>5037.8</v>
      </c>
      <c r="JB232" s="73">
        <v>0</v>
      </c>
      <c r="JC232" s="77">
        <f t="shared" si="492"/>
        <v>0</v>
      </c>
      <c r="JD232" s="73"/>
      <c r="JE232" s="73"/>
      <c r="JF232" s="73"/>
      <c r="JG232" s="77"/>
      <c r="JH232" s="73"/>
      <c r="JI232" s="73"/>
      <c r="JJ232" s="73">
        <v>0</v>
      </c>
      <c r="JK232" s="77"/>
      <c r="JL232" s="73"/>
      <c r="JM232" s="73"/>
      <c r="JN232" s="73"/>
      <c r="JO232" s="77"/>
      <c r="JP232" s="73"/>
      <c r="JQ232" s="73"/>
      <c r="JR232" s="73"/>
      <c r="JS232" s="77"/>
    </row>
    <row r="233" spans="1:279" ht="15.75" x14ac:dyDescent="0.25">
      <c r="A233" s="115" t="s">
        <v>229</v>
      </c>
      <c r="B233" s="77">
        <f t="shared" si="448"/>
        <v>5000</v>
      </c>
      <c r="C233" s="77">
        <f t="shared" si="449"/>
        <v>5000</v>
      </c>
      <c r="D233" s="77">
        <f t="shared" si="450"/>
        <v>5000</v>
      </c>
      <c r="E233" s="77">
        <f t="shared" si="451"/>
        <v>0</v>
      </c>
      <c r="F233" s="77">
        <f t="shared" si="452"/>
        <v>0</v>
      </c>
      <c r="G233" s="73">
        <f t="shared" si="447"/>
        <v>0</v>
      </c>
      <c r="H233" s="77"/>
      <c r="I233" s="77"/>
      <c r="J233" s="77"/>
      <c r="K233" s="77"/>
      <c r="L233" s="89"/>
      <c r="M233" s="89"/>
      <c r="N233" s="89"/>
      <c r="O233" s="89"/>
      <c r="P233" s="89"/>
      <c r="Q233" s="89"/>
      <c r="R233" s="89"/>
      <c r="S233" s="74"/>
      <c r="T233" s="86"/>
      <c r="U233" s="86"/>
      <c r="V233" s="86"/>
      <c r="W233" s="74"/>
      <c r="X233" s="86"/>
      <c r="Y233" s="86"/>
      <c r="Z233" s="86"/>
      <c r="AA233" s="74"/>
      <c r="AB233" s="86"/>
      <c r="AC233" s="86"/>
      <c r="AD233" s="86"/>
      <c r="AE233" s="74"/>
      <c r="AF233" s="86"/>
      <c r="AG233" s="86"/>
      <c r="AH233" s="86"/>
      <c r="AI233" s="74"/>
      <c r="AJ233" s="86"/>
      <c r="AK233" s="86"/>
      <c r="AL233" s="86"/>
      <c r="AM233" s="74"/>
      <c r="AN233" s="89"/>
      <c r="AO233" s="89"/>
      <c r="AP233" s="89"/>
      <c r="AQ233" s="89"/>
      <c r="AR233" s="86"/>
      <c r="AS233" s="86"/>
      <c r="AT233" s="86"/>
      <c r="AU233" s="74"/>
      <c r="AV233" s="86"/>
      <c r="AW233" s="86"/>
      <c r="AX233" s="86"/>
      <c r="AY233" s="74"/>
      <c r="AZ233" s="86"/>
      <c r="BA233" s="86"/>
      <c r="BB233" s="86"/>
      <c r="BC233" s="74"/>
      <c r="BD233" s="86"/>
      <c r="BE233" s="86"/>
      <c r="BF233" s="86"/>
      <c r="BG233" s="74"/>
      <c r="BH233" s="74"/>
      <c r="BI233" s="341"/>
      <c r="BJ233" s="86"/>
      <c r="BK233" s="74"/>
      <c r="BL233" s="74"/>
      <c r="BM233" s="341"/>
      <c r="BN233" s="86"/>
      <c r="BO233" s="74"/>
      <c r="BP233" s="74"/>
      <c r="BQ233" s="341"/>
      <c r="BR233" s="341"/>
      <c r="BS233" s="74"/>
      <c r="BT233" s="74"/>
      <c r="BU233" s="341"/>
      <c r="BV233" s="341"/>
      <c r="BW233" s="74"/>
      <c r="BX233" s="341"/>
      <c r="BY233" s="341"/>
      <c r="BZ233" s="341"/>
      <c r="CA233" s="74"/>
      <c r="CB233" s="74"/>
      <c r="CC233" s="341"/>
      <c r="CD233" s="341"/>
      <c r="CE233" s="74"/>
      <c r="CF233" s="341"/>
      <c r="CG233" s="341"/>
      <c r="CH233" s="341"/>
      <c r="CI233" s="74"/>
      <c r="CJ233" s="341"/>
      <c r="CK233" s="341"/>
      <c r="CL233" s="341"/>
      <c r="CM233" s="74"/>
      <c r="CN233" s="341"/>
      <c r="CO233" s="341"/>
      <c r="CP233" s="341"/>
      <c r="CQ233" s="74"/>
      <c r="CR233" s="74"/>
      <c r="CS233" s="341"/>
      <c r="CT233" s="86"/>
      <c r="CU233" s="74"/>
      <c r="CV233" s="74"/>
      <c r="CW233" s="341"/>
      <c r="CX233" s="86"/>
      <c r="CY233" s="74"/>
      <c r="CZ233" s="341"/>
      <c r="DA233" s="341"/>
      <c r="DB233" s="341"/>
      <c r="DC233" s="74"/>
      <c r="DD233" s="341"/>
      <c r="DE233" s="341"/>
      <c r="DF233" s="341"/>
      <c r="DG233" s="74"/>
      <c r="DH233" s="341">
        <v>5000</v>
      </c>
      <c r="DI233" s="341">
        <v>5000</v>
      </c>
      <c r="DJ233" s="341">
        <v>0</v>
      </c>
      <c r="DK233" s="74"/>
      <c r="DL233" s="341"/>
      <c r="DM233" s="341"/>
      <c r="DN233" s="341"/>
      <c r="DO233" s="74"/>
      <c r="DP233" s="341"/>
      <c r="DQ233" s="341"/>
      <c r="DR233" s="341"/>
      <c r="DS233" s="74"/>
      <c r="DT233" s="341"/>
      <c r="DU233" s="341"/>
      <c r="DV233" s="341"/>
      <c r="DW233" s="74"/>
      <c r="DX233" s="341"/>
      <c r="DY233" s="341"/>
      <c r="DZ233" s="341"/>
      <c r="EA233" s="74"/>
      <c r="EB233" s="341"/>
      <c r="EC233" s="341"/>
      <c r="ED233" s="341"/>
      <c r="EE233" s="74"/>
      <c r="EF233" s="341"/>
      <c r="EG233" s="341"/>
      <c r="EH233" s="341"/>
      <c r="EI233" s="74"/>
      <c r="EJ233" s="341"/>
      <c r="EK233" s="341"/>
      <c r="EL233" s="341"/>
      <c r="EM233" s="74"/>
      <c r="EN233" s="341"/>
      <c r="EO233" s="341"/>
      <c r="EP233" s="341"/>
      <c r="EQ233" s="74"/>
      <c r="ER233" s="341"/>
      <c r="ES233" s="341"/>
      <c r="ET233" s="341"/>
      <c r="EU233" s="74"/>
      <c r="EV233" s="341"/>
      <c r="EW233" s="341"/>
      <c r="EX233" s="341"/>
      <c r="EY233" s="74"/>
      <c r="EZ233" s="89"/>
      <c r="FA233" s="89"/>
      <c r="FB233" s="89"/>
      <c r="FC233" s="89"/>
      <c r="FD233" s="89"/>
      <c r="FE233" s="89"/>
      <c r="FF233" s="89"/>
      <c r="FG233" s="89"/>
      <c r="FH233" s="89"/>
      <c r="FI233" s="89"/>
      <c r="FJ233" s="89"/>
      <c r="FK233" s="89"/>
      <c r="FL233" s="89"/>
      <c r="FM233" s="89"/>
      <c r="FN233" s="89"/>
      <c r="FO233" s="89"/>
      <c r="FP233" s="89"/>
      <c r="FQ233" s="89"/>
      <c r="FR233" s="89"/>
      <c r="FS233" s="89"/>
      <c r="FT233" s="89"/>
      <c r="FU233" s="89"/>
      <c r="FV233" s="89"/>
      <c r="FW233" s="89"/>
      <c r="FX233" s="89"/>
      <c r="FY233" s="89"/>
      <c r="FZ233" s="89"/>
      <c r="GA233" s="89"/>
      <c r="GB233" s="89"/>
      <c r="GC233" s="89"/>
      <c r="GD233" s="89"/>
      <c r="GE233" s="89"/>
      <c r="GF233" s="89"/>
      <c r="GG233" s="89"/>
      <c r="GH233" s="89"/>
      <c r="GI233" s="89"/>
      <c r="GJ233" s="89"/>
      <c r="GK233" s="89"/>
      <c r="GL233" s="89"/>
      <c r="GM233" s="89"/>
      <c r="GN233" s="89"/>
      <c r="GO233" s="89"/>
      <c r="GP233" s="89"/>
      <c r="GQ233" s="89"/>
      <c r="GR233" s="89"/>
      <c r="GS233" s="89"/>
      <c r="GT233" s="89"/>
      <c r="GU233" s="89"/>
      <c r="GV233" s="89"/>
      <c r="GW233" s="89"/>
      <c r="GX233" s="89"/>
      <c r="GY233" s="89"/>
      <c r="GZ233" s="89"/>
      <c r="HA233" s="89"/>
      <c r="HB233" s="89"/>
      <c r="HC233" s="89"/>
      <c r="HD233" s="89"/>
      <c r="HE233" s="89"/>
      <c r="HF233" s="89"/>
      <c r="HG233" s="89"/>
      <c r="HH233" s="89"/>
      <c r="HI233" s="89"/>
      <c r="HJ233" s="89"/>
      <c r="HK233" s="89"/>
      <c r="HL233" s="86"/>
      <c r="HM233" s="341"/>
      <c r="HN233" s="341"/>
      <c r="HO233" s="74"/>
      <c r="HP233" s="341"/>
      <c r="HQ233" s="341"/>
      <c r="HR233" s="341"/>
      <c r="HS233" s="74"/>
      <c r="HT233" s="89"/>
      <c r="HU233" s="89"/>
      <c r="HV233" s="89"/>
      <c r="HW233" s="89"/>
      <c r="HX233" s="86"/>
      <c r="HY233" s="86"/>
      <c r="HZ233" s="86"/>
      <c r="IA233" s="77"/>
      <c r="IB233" s="89"/>
      <c r="IC233" s="89"/>
      <c r="ID233" s="89"/>
      <c r="IE233" s="77"/>
      <c r="IF233" s="89"/>
      <c r="IG233" s="89"/>
      <c r="IH233" s="89"/>
      <c r="II233" s="77"/>
      <c r="IJ233" s="89"/>
      <c r="IK233" s="89"/>
      <c r="IL233" s="89"/>
      <c r="IM233" s="77"/>
      <c r="IN233" s="89"/>
      <c r="IO233" s="89"/>
      <c r="IP233" s="89"/>
      <c r="IQ233" s="77"/>
      <c r="IR233" s="89"/>
      <c r="IS233" s="89"/>
      <c r="IT233" s="89"/>
      <c r="IU233" s="77"/>
      <c r="IV233" s="89"/>
      <c r="IW233" s="89"/>
      <c r="IX233" s="89"/>
      <c r="IY233" s="77"/>
      <c r="IZ233" s="89"/>
      <c r="JA233" s="89"/>
      <c r="JB233" s="89"/>
      <c r="JC233" s="77"/>
      <c r="JD233" s="89"/>
      <c r="JE233" s="89"/>
      <c r="JF233" s="89"/>
      <c r="JG233" s="77"/>
      <c r="JH233" s="89"/>
      <c r="JI233" s="89"/>
      <c r="JJ233" s="89"/>
      <c r="JK233" s="77"/>
      <c r="JL233" s="89"/>
      <c r="JM233" s="89"/>
      <c r="JN233" s="89"/>
      <c r="JO233" s="77"/>
      <c r="JP233" s="89"/>
      <c r="JQ233" s="89"/>
      <c r="JR233" s="89"/>
      <c r="JS233" s="77"/>
    </row>
    <row r="234" spans="1:279" ht="15.75" x14ac:dyDescent="0.25">
      <c r="A234" s="115" t="s">
        <v>419</v>
      </c>
      <c r="B234" s="77">
        <f t="shared" si="448"/>
        <v>0</v>
      </c>
      <c r="C234" s="77">
        <f t="shared" si="449"/>
        <v>0</v>
      </c>
      <c r="D234" s="77">
        <f t="shared" si="450"/>
        <v>0</v>
      </c>
      <c r="E234" s="77">
        <f t="shared" si="451"/>
        <v>0</v>
      </c>
      <c r="F234" s="77">
        <f t="shared" si="452"/>
        <v>0</v>
      </c>
      <c r="G234" s="73"/>
      <c r="H234" s="77"/>
      <c r="I234" s="77"/>
      <c r="J234" s="77"/>
      <c r="K234" s="77"/>
      <c r="L234" s="89"/>
      <c r="M234" s="89"/>
      <c r="N234" s="89"/>
      <c r="O234" s="89"/>
      <c r="P234" s="89"/>
      <c r="Q234" s="89"/>
      <c r="R234" s="89"/>
      <c r="S234" s="74"/>
      <c r="T234" s="86"/>
      <c r="U234" s="86"/>
      <c r="V234" s="86"/>
      <c r="W234" s="74"/>
      <c r="X234" s="86"/>
      <c r="Y234" s="86"/>
      <c r="Z234" s="86"/>
      <c r="AA234" s="74"/>
      <c r="AB234" s="86"/>
      <c r="AC234" s="86"/>
      <c r="AD234" s="86"/>
      <c r="AE234" s="74"/>
      <c r="AF234" s="86"/>
      <c r="AG234" s="86"/>
      <c r="AH234" s="86"/>
      <c r="AI234" s="74"/>
      <c r="AJ234" s="86"/>
      <c r="AK234" s="86"/>
      <c r="AL234" s="86"/>
      <c r="AM234" s="74"/>
      <c r="AN234" s="89"/>
      <c r="AO234" s="89"/>
      <c r="AP234" s="89"/>
      <c r="AQ234" s="89"/>
      <c r="AR234" s="86"/>
      <c r="AS234" s="86"/>
      <c r="AT234" s="86"/>
      <c r="AU234" s="74"/>
      <c r="AV234" s="86"/>
      <c r="AW234" s="86"/>
      <c r="AX234" s="86"/>
      <c r="AY234" s="74"/>
      <c r="AZ234" s="86"/>
      <c r="BA234" s="86"/>
      <c r="BB234" s="86"/>
      <c r="BC234" s="74"/>
      <c r="BD234" s="86"/>
      <c r="BE234" s="86"/>
      <c r="BF234" s="86"/>
      <c r="BG234" s="74"/>
      <c r="BH234" s="74"/>
      <c r="BI234" s="341"/>
      <c r="BJ234" s="86"/>
      <c r="BK234" s="74"/>
      <c r="BL234" s="74"/>
      <c r="BM234" s="341"/>
      <c r="BN234" s="86"/>
      <c r="BO234" s="74"/>
      <c r="BP234" s="74"/>
      <c r="BQ234" s="341"/>
      <c r="BR234" s="341"/>
      <c r="BS234" s="74"/>
      <c r="BT234" s="74"/>
      <c r="BU234" s="341"/>
      <c r="BV234" s="341"/>
      <c r="BW234" s="74"/>
      <c r="BX234" s="341"/>
      <c r="BY234" s="341"/>
      <c r="BZ234" s="341"/>
      <c r="CA234" s="74"/>
      <c r="CB234" s="74"/>
      <c r="CC234" s="341"/>
      <c r="CD234" s="341"/>
      <c r="CE234" s="74"/>
      <c r="CF234" s="341"/>
      <c r="CG234" s="341"/>
      <c r="CH234" s="341"/>
      <c r="CI234" s="74"/>
      <c r="CJ234" s="341"/>
      <c r="CK234" s="341"/>
      <c r="CL234" s="341"/>
      <c r="CM234" s="74"/>
      <c r="CN234" s="341"/>
      <c r="CO234" s="341"/>
      <c r="CP234" s="341"/>
      <c r="CQ234" s="74"/>
      <c r="CR234" s="74"/>
      <c r="CS234" s="341"/>
      <c r="CT234" s="86"/>
      <c r="CU234" s="74"/>
      <c r="CV234" s="74"/>
      <c r="CW234" s="341"/>
      <c r="CX234" s="86"/>
      <c r="CY234" s="74"/>
      <c r="CZ234" s="341"/>
      <c r="DA234" s="341"/>
      <c r="DB234" s="341"/>
      <c r="DC234" s="74"/>
      <c r="DD234" s="341"/>
      <c r="DE234" s="341"/>
      <c r="DF234" s="341"/>
      <c r="DG234" s="74"/>
      <c r="DH234" s="341"/>
      <c r="DI234" s="341"/>
      <c r="DJ234" s="341"/>
      <c r="DK234" s="74"/>
      <c r="DL234" s="341"/>
      <c r="DM234" s="341"/>
      <c r="DN234" s="341"/>
      <c r="DO234" s="74"/>
      <c r="DP234" s="341"/>
      <c r="DQ234" s="341"/>
      <c r="DR234" s="341"/>
      <c r="DS234" s="74"/>
      <c r="DT234" s="341"/>
      <c r="DU234" s="341"/>
      <c r="DV234" s="341"/>
      <c r="DW234" s="74"/>
      <c r="DX234" s="341"/>
      <c r="DY234" s="341"/>
      <c r="DZ234" s="341"/>
      <c r="EA234" s="74"/>
      <c r="EB234" s="341"/>
      <c r="EC234" s="341"/>
      <c r="ED234" s="341"/>
      <c r="EE234" s="74"/>
      <c r="EF234" s="341"/>
      <c r="EG234" s="341"/>
      <c r="EH234" s="341"/>
      <c r="EI234" s="74"/>
      <c r="EJ234" s="341"/>
      <c r="EK234" s="341"/>
      <c r="EL234" s="341"/>
      <c r="EM234" s="74"/>
      <c r="EN234" s="341"/>
      <c r="EO234" s="341"/>
      <c r="EP234" s="341"/>
      <c r="EQ234" s="74"/>
      <c r="ER234" s="341"/>
      <c r="ES234" s="341"/>
      <c r="ET234" s="341"/>
      <c r="EU234" s="74"/>
      <c r="EV234" s="341"/>
      <c r="EW234" s="341"/>
      <c r="EX234" s="341"/>
      <c r="EY234" s="74"/>
      <c r="EZ234" s="89"/>
      <c r="FA234" s="89"/>
      <c r="FB234" s="89"/>
      <c r="FC234" s="89"/>
      <c r="FD234" s="89"/>
      <c r="FE234" s="89"/>
      <c r="FF234" s="89"/>
      <c r="FG234" s="89"/>
      <c r="FH234" s="89"/>
      <c r="FI234" s="89"/>
      <c r="FJ234" s="89"/>
      <c r="FK234" s="89"/>
      <c r="FL234" s="89"/>
      <c r="FM234" s="89"/>
      <c r="FN234" s="89"/>
      <c r="FO234" s="89"/>
      <c r="FP234" s="89"/>
      <c r="FQ234" s="89"/>
      <c r="FR234" s="89"/>
      <c r="FS234" s="89"/>
      <c r="FT234" s="89"/>
      <c r="FU234" s="89"/>
      <c r="FV234" s="89"/>
      <c r="FW234" s="89"/>
      <c r="FX234" s="89"/>
      <c r="FY234" s="89"/>
      <c r="FZ234" s="89"/>
      <c r="GA234" s="89"/>
      <c r="GB234" s="89"/>
      <c r="GC234" s="89"/>
      <c r="GD234" s="89"/>
      <c r="GE234" s="89"/>
      <c r="GF234" s="89"/>
      <c r="GG234" s="89"/>
      <c r="GH234" s="89"/>
      <c r="GI234" s="89"/>
      <c r="GJ234" s="89"/>
      <c r="GK234" s="89"/>
      <c r="GL234" s="89"/>
      <c r="GM234" s="89"/>
      <c r="GN234" s="89"/>
      <c r="GO234" s="89"/>
      <c r="GP234" s="89"/>
      <c r="GQ234" s="89"/>
      <c r="GR234" s="89"/>
      <c r="GS234" s="89"/>
      <c r="GT234" s="89"/>
      <c r="GU234" s="89"/>
      <c r="GV234" s="89"/>
      <c r="GW234" s="89"/>
      <c r="GX234" s="89"/>
      <c r="GY234" s="89"/>
      <c r="GZ234" s="89"/>
      <c r="HA234" s="89"/>
      <c r="HB234" s="89"/>
      <c r="HC234" s="89"/>
      <c r="HD234" s="89"/>
      <c r="HE234" s="89"/>
      <c r="HF234" s="89"/>
      <c r="HG234" s="89"/>
      <c r="HH234" s="89"/>
      <c r="HI234" s="89"/>
      <c r="HJ234" s="89"/>
      <c r="HK234" s="89"/>
      <c r="HL234" s="86"/>
      <c r="HM234" s="86"/>
      <c r="HN234" s="86"/>
      <c r="HO234" s="74"/>
      <c r="HP234" s="341"/>
      <c r="HQ234" s="341"/>
      <c r="HR234" s="341"/>
      <c r="HS234" s="74"/>
      <c r="HT234" s="89"/>
      <c r="HU234" s="89"/>
      <c r="HV234" s="89"/>
      <c r="HW234" s="89"/>
      <c r="HX234" s="86"/>
      <c r="HY234" s="86"/>
      <c r="HZ234" s="86"/>
      <c r="IA234" s="77"/>
      <c r="IB234" s="89"/>
      <c r="IC234" s="89"/>
      <c r="ID234" s="89"/>
      <c r="IE234" s="77"/>
      <c r="IF234" s="89"/>
      <c r="IG234" s="89"/>
      <c r="IH234" s="89"/>
      <c r="II234" s="77"/>
      <c r="IJ234" s="89"/>
      <c r="IK234" s="89"/>
      <c r="IL234" s="89"/>
      <c r="IM234" s="77"/>
      <c r="IN234" s="89"/>
      <c r="IO234" s="89"/>
      <c r="IP234" s="89"/>
      <c r="IQ234" s="77"/>
      <c r="IR234" s="89"/>
      <c r="IS234" s="89"/>
      <c r="IT234" s="89"/>
      <c r="IU234" s="77"/>
      <c r="IV234" s="89"/>
      <c r="IW234" s="89"/>
      <c r="IX234" s="89"/>
      <c r="IY234" s="77"/>
      <c r="IZ234" s="89"/>
      <c r="JA234" s="89"/>
      <c r="JB234" s="89"/>
      <c r="JC234" s="77"/>
      <c r="JD234" s="89"/>
      <c r="JE234" s="89"/>
      <c r="JF234" s="89"/>
      <c r="JG234" s="77"/>
      <c r="JH234" s="89"/>
      <c r="JI234" s="89"/>
      <c r="JJ234" s="89"/>
      <c r="JK234" s="77"/>
      <c r="JL234" s="89"/>
      <c r="JM234" s="89"/>
      <c r="JN234" s="89"/>
      <c r="JO234" s="77"/>
      <c r="JP234" s="89"/>
      <c r="JQ234" s="89"/>
      <c r="JR234" s="89"/>
      <c r="JS234" s="77"/>
    </row>
    <row r="235" spans="1:279" s="5" customFormat="1" ht="31.5" x14ac:dyDescent="0.25">
      <c r="A235" s="114" t="s">
        <v>266</v>
      </c>
      <c r="B235" s="76">
        <f t="shared" si="448"/>
        <v>33677.100000000006</v>
      </c>
      <c r="C235" s="76">
        <f t="shared" si="449"/>
        <v>86048.310339999996</v>
      </c>
      <c r="D235" s="76">
        <f t="shared" si="450"/>
        <v>79950</v>
      </c>
      <c r="E235" s="76">
        <f t="shared" si="451"/>
        <v>6098.31034</v>
      </c>
      <c r="F235" s="76">
        <f t="shared" si="452"/>
        <v>12034.87544</v>
      </c>
      <c r="G235" s="72">
        <f t="shared" si="447"/>
        <v>13.986184496182405</v>
      </c>
      <c r="H235" s="76">
        <f>H236+H237</f>
        <v>0</v>
      </c>
      <c r="I235" s="76">
        <f>I236+I237</f>
        <v>0</v>
      </c>
      <c r="J235" s="76">
        <f>J236+J237</f>
        <v>0</v>
      </c>
      <c r="K235" s="76">
        <f>K236+K237</f>
        <v>0</v>
      </c>
      <c r="L235" s="76">
        <f t="shared" ref="L235" si="493">L236+L237</f>
        <v>500</v>
      </c>
      <c r="M235" s="76">
        <f t="shared" ref="M235:N235" si="494">M236+M237</f>
        <v>500</v>
      </c>
      <c r="N235" s="76">
        <f t="shared" si="494"/>
        <v>0</v>
      </c>
      <c r="O235" s="71">
        <f>N235/M235*100</f>
        <v>0</v>
      </c>
      <c r="P235" s="76">
        <f>P236+P237</f>
        <v>485</v>
      </c>
      <c r="Q235" s="76">
        <f>Q236+Q237</f>
        <v>485</v>
      </c>
      <c r="R235" s="76">
        <f>R236+R237</f>
        <v>80.8</v>
      </c>
      <c r="S235" s="71">
        <f>R235/Q235*100</f>
        <v>16.659793814432987</v>
      </c>
      <c r="T235" s="76">
        <f>T236+T237</f>
        <v>1075</v>
      </c>
      <c r="U235" s="76">
        <f>U236+U237</f>
        <v>1075</v>
      </c>
      <c r="V235" s="76">
        <f>V236+V237</f>
        <v>175.38399999999999</v>
      </c>
      <c r="W235" s="71">
        <f>V235/U235*100</f>
        <v>16.314790697674418</v>
      </c>
      <c r="X235" s="76">
        <f>X236+X237</f>
        <v>340</v>
      </c>
      <c r="Y235" s="76">
        <f>Y236+Y237</f>
        <v>340</v>
      </c>
      <c r="Z235" s="76">
        <f>Z236+Z237</f>
        <v>56.6</v>
      </c>
      <c r="AA235" s="71">
        <f>Z235/Y235*100</f>
        <v>16.647058823529413</v>
      </c>
      <c r="AB235" s="76">
        <f>AB236+AB237</f>
        <v>0</v>
      </c>
      <c r="AC235" s="76">
        <f>AC236+AC237</f>
        <v>0</v>
      </c>
      <c r="AD235" s="76">
        <f>AD236+AD237</f>
        <v>0</v>
      </c>
      <c r="AE235" s="71"/>
      <c r="AF235" s="76">
        <f>AF236+AF237</f>
        <v>18225.5</v>
      </c>
      <c r="AG235" s="76">
        <f>AG236+AG237</f>
        <v>18225.5</v>
      </c>
      <c r="AH235" s="76">
        <f>AH236+AH237</f>
        <v>2924.5063799999998</v>
      </c>
      <c r="AI235" s="71">
        <f>AH235/AG235*100</f>
        <v>16.046234012784286</v>
      </c>
      <c r="AJ235" s="76">
        <f>AJ236+AJ237</f>
        <v>640</v>
      </c>
      <c r="AK235" s="76">
        <f>AK236+AK237</f>
        <v>640</v>
      </c>
      <c r="AL235" s="76">
        <f>AL236+AL237</f>
        <v>0</v>
      </c>
      <c r="AM235" s="71">
        <f>AL235/AK235*100</f>
        <v>0</v>
      </c>
      <c r="AN235" s="76">
        <f t="shared" ref="AN235" si="495">AN236+AN237</f>
        <v>0</v>
      </c>
      <c r="AO235" s="76">
        <f t="shared" ref="AO235:AQ235" si="496">AO236+AO237</f>
        <v>0</v>
      </c>
      <c r="AP235" s="76">
        <f t="shared" si="496"/>
        <v>0</v>
      </c>
      <c r="AQ235" s="76">
        <f t="shared" si="496"/>
        <v>0</v>
      </c>
      <c r="AR235" s="76">
        <f>AR236+AR237</f>
        <v>500</v>
      </c>
      <c r="AS235" s="76">
        <f>AS236+AS237</f>
        <v>500</v>
      </c>
      <c r="AT235" s="76">
        <f>AT236+AT237</f>
        <v>0</v>
      </c>
      <c r="AU235" s="71">
        <f>AT235/AS235*100</f>
        <v>0</v>
      </c>
      <c r="AV235" s="76"/>
      <c r="AW235" s="76">
        <f>AW236+AW237</f>
        <v>0</v>
      </c>
      <c r="AX235" s="76">
        <f>AX236+AX237</f>
        <v>0</v>
      </c>
      <c r="AY235" s="71"/>
      <c r="AZ235" s="76"/>
      <c r="BA235" s="76"/>
      <c r="BB235" s="76"/>
      <c r="BC235" s="71"/>
      <c r="BD235" s="76">
        <f>BD236+BD237</f>
        <v>1265.3</v>
      </c>
      <c r="BE235" s="76">
        <f>BE236+BE237</f>
        <v>1265.3</v>
      </c>
      <c r="BF235" s="76">
        <f>BF236+BF237</f>
        <v>217.79398999999998</v>
      </c>
      <c r="BG235" s="71">
        <f>BF235/BE235*100</f>
        <v>17.212834110487631</v>
      </c>
      <c r="BH235" s="71"/>
      <c r="BI235" s="76">
        <f>BI236+BI237</f>
        <v>0</v>
      </c>
      <c r="BJ235" s="76">
        <f>BJ236+BJ237</f>
        <v>0</v>
      </c>
      <c r="BK235" s="71"/>
      <c r="BL235" s="71"/>
      <c r="BM235" s="76">
        <f>BM236+BM237</f>
        <v>0</v>
      </c>
      <c r="BN235" s="76">
        <f>BN236+BN237</f>
        <v>0</v>
      </c>
      <c r="BO235" s="71"/>
      <c r="BP235" s="71"/>
      <c r="BQ235" s="76">
        <f>BQ236+BQ237</f>
        <v>0</v>
      </c>
      <c r="BR235" s="76">
        <f>BR236+BR237</f>
        <v>0</v>
      </c>
      <c r="BS235" s="71"/>
      <c r="BT235" s="71"/>
      <c r="BU235" s="76">
        <f>BU236+BU237</f>
        <v>0</v>
      </c>
      <c r="BV235" s="76">
        <f>BV236+BV237</f>
        <v>0</v>
      </c>
      <c r="BW235" s="71"/>
      <c r="BX235" s="76">
        <f>BX236+BX237</f>
        <v>634.4</v>
      </c>
      <c r="BY235" s="76">
        <f>BY236+BY237</f>
        <v>634.4</v>
      </c>
      <c r="BZ235" s="76">
        <f>BZ236+BZ237</f>
        <v>105.73542</v>
      </c>
      <c r="CA235" s="71">
        <f>BZ235/BY235*100</f>
        <v>16.666995586380835</v>
      </c>
      <c r="CB235" s="71"/>
      <c r="CC235" s="76"/>
      <c r="CD235" s="76"/>
      <c r="CE235" s="71"/>
      <c r="CF235" s="76">
        <f>CF236+CF237</f>
        <v>500</v>
      </c>
      <c r="CG235" s="76">
        <f>CG236+CG237</f>
        <v>250</v>
      </c>
      <c r="CH235" s="76">
        <f>CH236+CH237</f>
        <v>0</v>
      </c>
      <c r="CI235" s="71">
        <f t="shared" si="487"/>
        <v>0</v>
      </c>
      <c r="CJ235" s="76">
        <f>CJ236+CJ237</f>
        <v>0</v>
      </c>
      <c r="CK235" s="76">
        <f>CK236+CK237</f>
        <v>0</v>
      </c>
      <c r="CL235" s="76">
        <f>CL236+CL237</f>
        <v>0</v>
      </c>
      <c r="CM235" s="71"/>
      <c r="CN235" s="76">
        <f>CN236+CN237</f>
        <v>0</v>
      </c>
      <c r="CO235" s="76">
        <f>CO236+CO237</f>
        <v>0</v>
      </c>
      <c r="CP235" s="76">
        <f>CP236+CP237</f>
        <v>0</v>
      </c>
      <c r="CQ235" s="71"/>
      <c r="CR235" s="71"/>
      <c r="CS235" s="76">
        <f>CS236+CS237</f>
        <v>0</v>
      </c>
      <c r="CT235" s="76">
        <f>CT236+CT237</f>
        <v>0</v>
      </c>
      <c r="CU235" s="71"/>
      <c r="CV235" s="71"/>
      <c r="CW235" s="76">
        <f>CW236+CW237</f>
        <v>0</v>
      </c>
      <c r="CX235" s="76">
        <f>CX236+CX237</f>
        <v>0</v>
      </c>
      <c r="CY235" s="71"/>
      <c r="CZ235" s="76">
        <f>CZ236+CZ237</f>
        <v>1000</v>
      </c>
      <c r="DA235" s="76">
        <f>DA236+DA237</f>
        <v>1000</v>
      </c>
      <c r="DB235" s="76">
        <f>DB236+DB237</f>
        <v>0</v>
      </c>
      <c r="DC235" s="71">
        <f>DB235/DA235*100</f>
        <v>0</v>
      </c>
      <c r="DD235" s="76">
        <f>DD236+DD237</f>
        <v>1851.7</v>
      </c>
      <c r="DE235" s="76">
        <f>DE236+DE237</f>
        <v>0</v>
      </c>
      <c r="DF235" s="76">
        <f>DF236+DF237</f>
        <v>0</v>
      </c>
      <c r="DG235" s="71"/>
      <c r="DH235" s="76">
        <f>DH236+DH237+DH240</f>
        <v>5000</v>
      </c>
      <c r="DI235" s="76">
        <f>DI236+DI237+DI240</f>
        <v>5000</v>
      </c>
      <c r="DJ235" s="76">
        <f>DJ236+DJ237+DJ240</f>
        <v>0</v>
      </c>
      <c r="DK235" s="71">
        <f t="shared" ref="DK235:DK240" si="497">DJ235/DI235*100</f>
        <v>0</v>
      </c>
      <c r="DL235" s="76"/>
      <c r="DM235" s="76">
        <f>DM236+DM237</f>
        <v>0</v>
      </c>
      <c r="DN235" s="76">
        <f>DN236+DN237</f>
        <v>0</v>
      </c>
      <c r="DO235" s="71"/>
      <c r="DP235" s="76"/>
      <c r="DQ235" s="76">
        <f>DQ236+DQ237</f>
        <v>0</v>
      </c>
      <c r="DR235" s="76">
        <f>DR236+DR237</f>
        <v>0</v>
      </c>
      <c r="DS235" s="71"/>
      <c r="DT235" s="76"/>
      <c r="DU235" s="76">
        <f>DU236+DU237</f>
        <v>0</v>
      </c>
      <c r="DV235" s="76">
        <f>DV236+DV237</f>
        <v>0</v>
      </c>
      <c r="DW235" s="71"/>
      <c r="DX235" s="76">
        <f>DX236+DX237</f>
        <v>618.4</v>
      </c>
      <c r="DY235" s="76">
        <f>DY236+DY237</f>
        <v>618.4</v>
      </c>
      <c r="DZ235" s="76">
        <f>DZ236+DZ237</f>
        <v>103.29200999999999</v>
      </c>
      <c r="EA235" s="71">
        <f t="shared" ref="EA235:EA236" si="498">DZ235/DY235*100</f>
        <v>16.70310640362225</v>
      </c>
      <c r="EB235" s="76"/>
      <c r="EC235" s="76"/>
      <c r="ED235" s="76"/>
      <c r="EE235" s="71"/>
      <c r="EF235" s="76"/>
      <c r="EG235" s="76">
        <f>EG236+EG237</f>
        <v>0</v>
      </c>
      <c r="EH235" s="76">
        <f>EH236+EH237</f>
        <v>0</v>
      </c>
      <c r="EI235" s="71"/>
      <c r="EJ235" s="76"/>
      <c r="EK235" s="76">
        <f>EK236+EK237</f>
        <v>0</v>
      </c>
      <c r="EL235" s="76">
        <f>EL236+EL237</f>
        <v>0</v>
      </c>
      <c r="EM235" s="71"/>
      <c r="EN235" s="76"/>
      <c r="EO235" s="76">
        <f>EO236+EO237</f>
        <v>0</v>
      </c>
      <c r="EP235" s="76">
        <f>EP236+EP237</f>
        <v>0</v>
      </c>
      <c r="EQ235" s="71"/>
      <c r="ER235" s="76">
        <f>ER236+ER237</f>
        <v>937.4</v>
      </c>
      <c r="ES235" s="76">
        <f>ES236+ES237</f>
        <v>937.4</v>
      </c>
      <c r="ET235" s="76">
        <f>ET236+ET237</f>
        <v>156.24</v>
      </c>
      <c r="EU235" s="71">
        <f t="shared" si="400"/>
        <v>16.667377853637721</v>
      </c>
      <c r="EV235" s="76"/>
      <c r="EW235" s="76">
        <f>EW236+EW237</f>
        <v>0</v>
      </c>
      <c r="EX235" s="76">
        <f>EX236+EX237</f>
        <v>0</v>
      </c>
      <c r="EY235" s="71"/>
      <c r="EZ235" s="76"/>
      <c r="FA235" s="76">
        <f t="shared" ref="FA235:FB235" si="499">FA236+FA237</f>
        <v>0</v>
      </c>
      <c r="FB235" s="76">
        <f t="shared" si="499"/>
        <v>0</v>
      </c>
      <c r="FC235" s="71"/>
      <c r="FD235" s="76"/>
      <c r="FE235" s="76">
        <f t="shared" ref="FE235:FF235" si="500">FE236+FE237</f>
        <v>0</v>
      </c>
      <c r="FF235" s="76">
        <f t="shared" si="500"/>
        <v>0</v>
      </c>
      <c r="FG235" s="71"/>
      <c r="FH235" s="76"/>
      <c r="FI235" s="76">
        <f t="shared" ref="FI235:FJ235" si="501">FI236+FI237</f>
        <v>0</v>
      </c>
      <c r="FJ235" s="76">
        <f t="shared" si="501"/>
        <v>0</v>
      </c>
      <c r="FK235" s="71"/>
      <c r="FL235" s="76"/>
      <c r="FM235" s="76">
        <f t="shared" ref="FM235:FN235" si="502">FM236+FM237</f>
        <v>0</v>
      </c>
      <c r="FN235" s="76">
        <f t="shared" si="502"/>
        <v>0</v>
      </c>
      <c r="FO235" s="71"/>
      <c r="FP235" s="76">
        <f t="shared" ref="FP235" si="503">FP236+FP237</f>
        <v>104.4</v>
      </c>
      <c r="FQ235" s="76">
        <f t="shared" ref="FQ235:FR235" si="504">FQ236+FQ237</f>
        <v>104.4</v>
      </c>
      <c r="FR235" s="76">
        <f t="shared" si="504"/>
        <v>0</v>
      </c>
      <c r="FS235" s="71">
        <f>FR235/FQ235*100</f>
        <v>0</v>
      </c>
      <c r="FT235" s="76"/>
      <c r="FU235" s="76">
        <f t="shared" ref="FU235:FV235" si="505">FU236+FU237</f>
        <v>0</v>
      </c>
      <c r="FV235" s="76">
        <f t="shared" si="505"/>
        <v>0</v>
      </c>
      <c r="FW235" s="71"/>
      <c r="FX235" s="76"/>
      <c r="FY235" s="76">
        <f t="shared" ref="FY235:FZ235" si="506">FY236+FY237</f>
        <v>0</v>
      </c>
      <c r="FZ235" s="76">
        <f t="shared" si="506"/>
        <v>0</v>
      </c>
      <c r="GA235" s="71"/>
      <c r="GB235" s="76"/>
      <c r="GC235" s="76">
        <f t="shared" ref="GC235:GD235" si="507">GC236+GC237</f>
        <v>0</v>
      </c>
      <c r="GD235" s="76">
        <f t="shared" si="507"/>
        <v>0</v>
      </c>
      <c r="GE235" s="71"/>
      <c r="GF235" s="76"/>
      <c r="GG235" s="76">
        <f t="shared" ref="GG235:GH235" si="508">GG236+GG237</f>
        <v>0</v>
      </c>
      <c r="GH235" s="76">
        <f t="shared" si="508"/>
        <v>0</v>
      </c>
      <c r="GI235" s="71"/>
      <c r="GJ235" s="76"/>
      <c r="GK235" s="76">
        <f t="shared" ref="GK235:GL235" si="509">GK236+GK237</f>
        <v>0</v>
      </c>
      <c r="GL235" s="76">
        <f t="shared" si="509"/>
        <v>0</v>
      </c>
      <c r="GM235" s="71"/>
      <c r="GN235" s="76"/>
      <c r="GO235" s="76">
        <f t="shared" ref="GO235:GP235" si="510">GO236+GO237</f>
        <v>0</v>
      </c>
      <c r="GP235" s="76">
        <f t="shared" si="510"/>
        <v>0</v>
      </c>
      <c r="GQ235" s="71"/>
      <c r="GR235" s="76"/>
      <c r="GS235" s="76">
        <f t="shared" ref="GS235:GT235" si="511">GS236+GS237</f>
        <v>0</v>
      </c>
      <c r="GT235" s="76">
        <f t="shared" si="511"/>
        <v>0</v>
      </c>
      <c r="GU235" s="71"/>
      <c r="GV235" s="76"/>
      <c r="GW235" s="76">
        <f t="shared" ref="GW235:GX235" si="512">GW236+GW237</f>
        <v>0</v>
      </c>
      <c r="GX235" s="76">
        <f t="shared" si="512"/>
        <v>0</v>
      </c>
      <c r="GY235" s="71"/>
      <c r="GZ235" s="76"/>
      <c r="HA235" s="76">
        <f t="shared" ref="HA235:HB235" si="513">HA236+HA237</f>
        <v>0</v>
      </c>
      <c r="HB235" s="76">
        <f t="shared" si="513"/>
        <v>0</v>
      </c>
      <c r="HC235" s="71"/>
      <c r="HD235" s="76"/>
      <c r="HE235" s="76">
        <f t="shared" ref="HE235:HF235" si="514">HE236+HE237</f>
        <v>0</v>
      </c>
      <c r="HF235" s="76">
        <f t="shared" si="514"/>
        <v>0</v>
      </c>
      <c r="HG235" s="71"/>
      <c r="HH235" s="76"/>
      <c r="HI235" s="76">
        <f t="shared" ref="HI235:HJ235" si="515">HI236+HI237</f>
        <v>0</v>
      </c>
      <c r="HJ235" s="76">
        <f t="shared" si="515"/>
        <v>0</v>
      </c>
      <c r="HK235" s="71"/>
      <c r="HL235" s="76"/>
      <c r="HM235" s="76"/>
      <c r="HN235" s="76"/>
      <c r="HO235" s="71"/>
      <c r="HP235" s="76"/>
      <c r="HQ235" s="76"/>
      <c r="HR235" s="76"/>
      <c r="HS235" s="71"/>
      <c r="HT235" s="76"/>
      <c r="HU235" s="76"/>
      <c r="HV235" s="76"/>
      <c r="HW235" s="71"/>
      <c r="HX235" s="76"/>
      <c r="HY235" s="76">
        <f>SUM(HY236:HY240)</f>
        <v>96</v>
      </c>
      <c r="HZ235" s="76">
        <f>SUM(HZ236:HZ240)</f>
        <v>0</v>
      </c>
      <c r="IA235" s="76">
        <f t="shared" si="446"/>
        <v>0</v>
      </c>
      <c r="IB235" s="76"/>
      <c r="IC235" s="76">
        <f>SUM(IC236:IC240)</f>
        <v>16422.099999999999</v>
      </c>
      <c r="ID235" s="76">
        <f>SUM(ID236:ID240)</f>
        <v>2116.2132999999999</v>
      </c>
      <c r="IE235" s="76">
        <f t="shared" si="491"/>
        <v>12.886374458808557</v>
      </c>
      <c r="IF235" s="76"/>
      <c r="IG235" s="76"/>
      <c r="IH235" s="76"/>
      <c r="II235" s="76"/>
      <c r="IJ235" s="76"/>
      <c r="IK235" s="76"/>
      <c r="IL235" s="76"/>
      <c r="IM235" s="76"/>
      <c r="IN235" s="76"/>
      <c r="IO235" s="76"/>
      <c r="IP235" s="76"/>
      <c r="IQ235" s="76"/>
      <c r="IR235" s="76"/>
      <c r="IS235" s="76"/>
      <c r="IT235" s="76"/>
      <c r="IU235" s="76"/>
      <c r="IV235" s="76"/>
      <c r="IW235" s="76"/>
      <c r="IX235" s="76"/>
      <c r="IY235" s="76"/>
      <c r="IZ235" s="76"/>
      <c r="JA235" s="76">
        <f>SUM(JA236:JA240)</f>
        <v>1856.5</v>
      </c>
      <c r="JB235" s="76">
        <f>SUM(JB236:JB240)</f>
        <v>0</v>
      </c>
      <c r="JC235" s="76">
        <f t="shared" ref="JC235:JC236" si="516">JB235/JA235*100</f>
        <v>0</v>
      </c>
      <c r="JD235" s="76"/>
      <c r="JE235" s="76"/>
      <c r="JF235" s="76"/>
      <c r="JG235" s="76"/>
      <c r="JH235" s="76"/>
      <c r="JI235" s="76">
        <f>SUM(JI236:JI240)</f>
        <v>30000</v>
      </c>
      <c r="JJ235" s="76">
        <f>SUM(JJ236:JJ240)</f>
        <v>0</v>
      </c>
      <c r="JK235" s="76">
        <f t="shared" ref="JK235:JK236" si="517">JJ235/JI235*100</f>
        <v>0</v>
      </c>
      <c r="JL235" s="76"/>
      <c r="JM235" s="76">
        <f>SUM(JM236:JM240)</f>
        <v>6098.31034</v>
      </c>
      <c r="JN235" s="76">
        <f>SUM(JN236:JN240)</f>
        <v>6098.31034</v>
      </c>
      <c r="JO235" s="76">
        <f t="shared" ref="JO235:JO239" si="518">JN235/JM235*100</f>
        <v>100</v>
      </c>
      <c r="JP235" s="76"/>
      <c r="JQ235" s="76"/>
      <c r="JR235" s="76"/>
      <c r="JS235" s="76"/>
    </row>
    <row r="236" spans="1:279" ht="30" customHeight="1" x14ac:dyDescent="0.25">
      <c r="A236" s="15" t="s">
        <v>201</v>
      </c>
      <c r="B236" s="77">
        <f t="shared" si="448"/>
        <v>28677.100000000006</v>
      </c>
      <c r="C236" s="77">
        <f t="shared" si="449"/>
        <v>80844.586689999996</v>
      </c>
      <c r="D236" s="77">
        <f t="shared" si="450"/>
        <v>74854</v>
      </c>
      <c r="E236" s="77">
        <f t="shared" si="451"/>
        <v>5990.5866900000001</v>
      </c>
      <c r="F236" s="77">
        <f t="shared" si="452"/>
        <v>11927.15179</v>
      </c>
      <c r="G236" s="73">
        <f t="shared" si="447"/>
        <v>14.753185436812084</v>
      </c>
      <c r="H236" s="73"/>
      <c r="I236" s="73"/>
      <c r="J236" s="73"/>
      <c r="K236" s="73"/>
      <c r="L236" s="73">
        <v>500</v>
      </c>
      <c r="M236" s="73">
        <v>500</v>
      </c>
      <c r="N236" s="73">
        <v>0</v>
      </c>
      <c r="O236" s="74">
        <f>N236/M236*100</f>
        <v>0</v>
      </c>
      <c r="P236" s="301">
        <v>485</v>
      </c>
      <c r="Q236" s="287">
        <v>485</v>
      </c>
      <c r="R236" s="301">
        <v>80.8</v>
      </c>
      <c r="S236" s="74">
        <f>R236/Q236*100</f>
        <v>16.659793814432987</v>
      </c>
      <c r="T236" s="340">
        <v>1075</v>
      </c>
      <c r="U236" s="327">
        <v>1075</v>
      </c>
      <c r="V236" s="327">
        <v>175.38399999999999</v>
      </c>
      <c r="W236" s="74">
        <f>V236/U236*100</f>
        <v>16.314790697674418</v>
      </c>
      <c r="X236" s="341">
        <v>340</v>
      </c>
      <c r="Y236" s="341">
        <v>340</v>
      </c>
      <c r="Z236" s="341">
        <v>56.6</v>
      </c>
      <c r="AA236" s="74">
        <f>Z236/Y236*100</f>
        <v>16.647058823529413</v>
      </c>
      <c r="AB236" s="341"/>
      <c r="AC236" s="341"/>
      <c r="AD236" s="341"/>
      <c r="AE236" s="74"/>
      <c r="AF236" s="341">
        <v>18225.5</v>
      </c>
      <c r="AG236" s="341">
        <v>18225.5</v>
      </c>
      <c r="AH236" s="341">
        <v>2924.5063799999998</v>
      </c>
      <c r="AI236" s="74">
        <f>AH236/AG236*100</f>
        <v>16.046234012784286</v>
      </c>
      <c r="AJ236" s="341">
        <v>640</v>
      </c>
      <c r="AK236" s="341">
        <v>640</v>
      </c>
      <c r="AL236" s="341">
        <v>0</v>
      </c>
      <c r="AM236" s="74">
        <f>AL236/AK236*100</f>
        <v>0</v>
      </c>
      <c r="AN236" s="73"/>
      <c r="AO236" s="73"/>
      <c r="AP236" s="73"/>
      <c r="AQ236" s="74"/>
      <c r="AR236" s="341">
        <v>500</v>
      </c>
      <c r="AS236" s="341">
        <v>500</v>
      </c>
      <c r="AT236" s="341">
        <v>0</v>
      </c>
      <c r="AU236" s="74">
        <f>AT236/AS236*100</f>
        <v>0</v>
      </c>
      <c r="AV236" s="341"/>
      <c r="AW236" s="341"/>
      <c r="AX236" s="341">
        <v>0</v>
      </c>
      <c r="AY236" s="74"/>
      <c r="AZ236" s="341"/>
      <c r="BA236" s="341"/>
      <c r="BB236" s="73"/>
      <c r="BC236" s="74"/>
      <c r="BD236" s="341">
        <v>1265.3</v>
      </c>
      <c r="BE236" s="341">
        <v>1265.3</v>
      </c>
      <c r="BF236" s="341">
        <v>217.79398999999998</v>
      </c>
      <c r="BG236" s="74">
        <f>BF236/BE236*100</f>
        <v>17.212834110487631</v>
      </c>
      <c r="BH236" s="74"/>
      <c r="BI236" s="341"/>
      <c r="BJ236" s="73"/>
      <c r="BK236" s="74"/>
      <c r="BL236" s="74"/>
      <c r="BM236" s="341"/>
      <c r="BN236" s="73"/>
      <c r="BO236" s="74"/>
      <c r="BP236" s="74"/>
      <c r="BQ236" s="341"/>
      <c r="BR236" s="73"/>
      <c r="BS236" s="74"/>
      <c r="BT236" s="74"/>
      <c r="BU236" s="341"/>
      <c r="BV236" s="73"/>
      <c r="BW236" s="74"/>
      <c r="BX236" s="341">
        <v>634.4</v>
      </c>
      <c r="BY236" s="341">
        <v>634.4</v>
      </c>
      <c r="BZ236" s="341">
        <v>105.73542</v>
      </c>
      <c r="CA236" s="74">
        <f>BZ236/BY236*100</f>
        <v>16.666995586380835</v>
      </c>
      <c r="CB236" s="74"/>
      <c r="CC236" s="341"/>
      <c r="CD236" s="341"/>
      <c r="CE236" s="74"/>
      <c r="CF236" s="341">
        <v>500</v>
      </c>
      <c r="CG236" s="341">
        <v>250</v>
      </c>
      <c r="CH236" s="341">
        <v>0</v>
      </c>
      <c r="CI236" s="74">
        <f t="shared" si="487"/>
        <v>0</v>
      </c>
      <c r="CJ236" s="341"/>
      <c r="CK236" s="341"/>
      <c r="CL236" s="341"/>
      <c r="CM236" s="74"/>
      <c r="CN236" s="341"/>
      <c r="CO236" s="341"/>
      <c r="CP236" s="341">
        <v>0</v>
      </c>
      <c r="CQ236" s="74"/>
      <c r="CR236" s="74"/>
      <c r="CS236" s="341"/>
      <c r="CT236" s="73"/>
      <c r="CU236" s="74"/>
      <c r="CV236" s="74"/>
      <c r="CW236" s="341"/>
      <c r="CX236" s="73"/>
      <c r="CY236" s="74"/>
      <c r="CZ236" s="341">
        <v>1000</v>
      </c>
      <c r="DA236" s="341">
        <v>1000</v>
      </c>
      <c r="DB236" s="341">
        <v>0</v>
      </c>
      <c r="DC236" s="74">
        <f>DB236/DA236*100</f>
        <v>0</v>
      </c>
      <c r="DD236" s="341">
        <v>1851.7</v>
      </c>
      <c r="DE236" s="341"/>
      <c r="DF236" s="341"/>
      <c r="DG236" s="74"/>
      <c r="DH236" s="341"/>
      <c r="DI236" s="341"/>
      <c r="DJ236" s="341"/>
      <c r="DK236" s="74"/>
      <c r="DL236" s="341"/>
      <c r="DM236" s="341"/>
      <c r="DN236" s="341"/>
      <c r="DO236" s="74"/>
      <c r="DP236" s="341"/>
      <c r="DQ236" s="341"/>
      <c r="DR236" s="341"/>
      <c r="DS236" s="74"/>
      <c r="DT236" s="341"/>
      <c r="DU236" s="341"/>
      <c r="DV236" s="341"/>
      <c r="DW236" s="74"/>
      <c r="DX236" s="341">
        <v>618.4</v>
      </c>
      <c r="DY236" s="341">
        <v>618.4</v>
      </c>
      <c r="DZ236" s="341">
        <v>103.29200999999999</v>
      </c>
      <c r="EA236" s="74">
        <f t="shared" si="498"/>
        <v>16.70310640362225</v>
      </c>
      <c r="EB236" s="341"/>
      <c r="EC236" s="341"/>
      <c r="ED236" s="341"/>
      <c r="EE236" s="74"/>
      <c r="EF236" s="341"/>
      <c r="EG236" s="341"/>
      <c r="EH236" s="341"/>
      <c r="EI236" s="74"/>
      <c r="EJ236" s="341"/>
      <c r="EK236" s="341"/>
      <c r="EL236" s="341"/>
      <c r="EM236" s="74"/>
      <c r="EN236" s="341"/>
      <c r="EO236" s="341"/>
      <c r="EP236" s="341"/>
      <c r="EQ236" s="74"/>
      <c r="ER236" s="341">
        <v>937.4</v>
      </c>
      <c r="ES236" s="341">
        <v>937.4</v>
      </c>
      <c r="ET236" s="341">
        <v>156.24</v>
      </c>
      <c r="EU236" s="74">
        <f t="shared" ref="EU236:EU313" si="519">ET236/ES236*100</f>
        <v>16.667377853637721</v>
      </c>
      <c r="EV236" s="341"/>
      <c r="EW236" s="341"/>
      <c r="EX236" s="341"/>
      <c r="EY236" s="74"/>
      <c r="EZ236" s="73"/>
      <c r="FA236" s="73"/>
      <c r="FB236" s="73">
        <v>0</v>
      </c>
      <c r="FC236" s="74"/>
      <c r="FD236" s="73"/>
      <c r="FE236" s="73"/>
      <c r="FF236" s="73">
        <v>0</v>
      </c>
      <c r="FG236" s="74"/>
      <c r="FH236" s="73"/>
      <c r="FI236" s="73"/>
      <c r="FJ236" s="73">
        <v>0</v>
      </c>
      <c r="FK236" s="74"/>
      <c r="FL236" s="73"/>
      <c r="FM236" s="73"/>
      <c r="FN236" s="73">
        <v>0</v>
      </c>
      <c r="FO236" s="74"/>
      <c r="FP236" s="73">
        <v>104.4</v>
      </c>
      <c r="FQ236" s="73">
        <v>104.4</v>
      </c>
      <c r="FR236" s="73">
        <v>0</v>
      </c>
      <c r="FS236" s="74">
        <f>FR236/FQ236*100</f>
        <v>0</v>
      </c>
      <c r="FT236" s="73"/>
      <c r="FU236" s="73"/>
      <c r="FV236" s="73">
        <v>0</v>
      </c>
      <c r="FW236" s="74"/>
      <c r="FX236" s="73"/>
      <c r="FY236" s="73"/>
      <c r="FZ236" s="73">
        <v>0</v>
      </c>
      <c r="GA236" s="74"/>
      <c r="GB236" s="73"/>
      <c r="GC236" s="73"/>
      <c r="GD236" s="73">
        <v>0</v>
      </c>
      <c r="GE236" s="74"/>
      <c r="GF236" s="73"/>
      <c r="GG236" s="73"/>
      <c r="GH236" s="73">
        <v>0</v>
      </c>
      <c r="GI236" s="74"/>
      <c r="GJ236" s="73"/>
      <c r="GK236" s="73"/>
      <c r="GL236" s="73">
        <v>0</v>
      </c>
      <c r="GM236" s="74"/>
      <c r="GN236" s="73"/>
      <c r="GO236" s="73"/>
      <c r="GP236" s="73">
        <v>0</v>
      </c>
      <c r="GQ236" s="74"/>
      <c r="GR236" s="73"/>
      <c r="GS236" s="73"/>
      <c r="GT236" s="73">
        <v>0</v>
      </c>
      <c r="GU236" s="74"/>
      <c r="GV236" s="73"/>
      <c r="GW236" s="73"/>
      <c r="GX236" s="73">
        <v>0</v>
      </c>
      <c r="GY236" s="74"/>
      <c r="GZ236" s="73"/>
      <c r="HA236" s="73"/>
      <c r="HB236" s="73">
        <v>0</v>
      </c>
      <c r="HC236" s="74"/>
      <c r="HD236" s="73"/>
      <c r="HE236" s="73"/>
      <c r="HF236" s="73">
        <v>0</v>
      </c>
      <c r="HG236" s="74"/>
      <c r="HH236" s="73"/>
      <c r="HI236" s="73"/>
      <c r="HJ236" s="73">
        <v>0</v>
      </c>
      <c r="HK236" s="74"/>
      <c r="HL236" s="341"/>
      <c r="HM236" s="341"/>
      <c r="HN236" s="341"/>
      <c r="HO236" s="74"/>
      <c r="HP236" s="341"/>
      <c r="HQ236" s="341"/>
      <c r="HR236" s="341"/>
      <c r="HS236" s="74"/>
      <c r="HT236" s="73"/>
      <c r="HU236" s="73"/>
      <c r="HV236" s="73"/>
      <c r="HW236" s="74"/>
      <c r="HX236" s="73"/>
      <c r="HY236" s="73"/>
      <c r="HZ236" s="73"/>
      <c r="IA236" s="77"/>
      <c r="IB236" s="73"/>
      <c r="IC236" s="73">
        <v>16422.099999999999</v>
      </c>
      <c r="ID236" s="73">
        <v>2116.2132999999999</v>
      </c>
      <c r="IE236" s="77">
        <f t="shared" si="491"/>
        <v>12.886374458808557</v>
      </c>
      <c r="IF236" s="73"/>
      <c r="IG236" s="73"/>
      <c r="IH236" s="73"/>
      <c r="II236" s="77"/>
      <c r="IJ236" s="73"/>
      <c r="IK236" s="73"/>
      <c r="IL236" s="73"/>
      <c r="IM236" s="77"/>
      <c r="IN236" s="73"/>
      <c r="IO236" s="73"/>
      <c r="IP236" s="73"/>
      <c r="IQ236" s="77"/>
      <c r="IR236" s="73"/>
      <c r="IS236" s="73"/>
      <c r="IT236" s="73"/>
      <c r="IU236" s="77"/>
      <c r="IV236" s="73"/>
      <c r="IW236" s="73"/>
      <c r="IX236" s="73"/>
      <c r="IY236" s="77"/>
      <c r="IZ236" s="73"/>
      <c r="JA236" s="73">
        <v>1856.5</v>
      </c>
      <c r="JB236" s="73">
        <v>0</v>
      </c>
      <c r="JC236" s="77">
        <f t="shared" si="516"/>
        <v>0</v>
      </c>
      <c r="JD236" s="73"/>
      <c r="JE236" s="73"/>
      <c r="JF236" s="73"/>
      <c r="JG236" s="77"/>
      <c r="JH236" s="73"/>
      <c r="JI236" s="73">
        <v>30000</v>
      </c>
      <c r="JJ236" s="73">
        <v>0</v>
      </c>
      <c r="JK236" s="77">
        <f t="shared" si="517"/>
        <v>0</v>
      </c>
      <c r="JL236" s="73"/>
      <c r="JM236" s="73">
        <v>5990.5866900000001</v>
      </c>
      <c r="JN236" s="73">
        <v>5990.5866900000001</v>
      </c>
      <c r="JO236" s="77">
        <f t="shared" si="518"/>
        <v>100</v>
      </c>
      <c r="JP236" s="73"/>
      <c r="JQ236" s="73"/>
      <c r="JR236" s="73"/>
      <c r="JS236" s="77"/>
    </row>
    <row r="237" spans="1:279" ht="15.75" x14ac:dyDescent="0.25">
      <c r="A237" s="115" t="s">
        <v>265</v>
      </c>
      <c r="B237" s="77">
        <f t="shared" si="448"/>
        <v>0</v>
      </c>
      <c r="C237" s="77">
        <f t="shared" si="449"/>
        <v>19.5</v>
      </c>
      <c r="D237" s="77">
        <f t="shared" si="450"/>
        <v>19.5</v>
      </c>
      <c r="E237" s="77">
        <f t="shared" si="451"/>
        <v>0</v>
      </c>
      <c r="F237" s="77">
        <f t="shared" si="452"/>
        <v>0</v>
      </c>
      <c r="G237" s="73">
        <f t="shared" si="447"/>
        <v>0</v>
      </c>
      <c r="H237" s="77"/>
      <c r="I237" s="77"/>
      <c r="J237" s="77"/>
      <c r="K237" s="77"/>
      <c r="L237" s="89"/>
      <c r="M237" s="89"/>
      <c r="N237" s="89"/>
      <c r="O237" s="89"/>
      <c r="P237" s="89"/>
      <c r="Q237" s="89"/>
      <c r="R237" s="89"/>
      <c r="S237" s="74"/>
      <c r="T237" s="86"/>
      <c r="U237" s="86"/>
      <c r="V237" s="86"/>
      <c r="W237" s="74"/>
      <c r="X237" s="86"/>
      <c r="Y237" s="86"/>
      <c r="Z237" s="86"/>
      <c r="AA237" s="74"/>
      <c r="AB237" s="86"/>
      <c r="AC237" s="86"/>
      <c r="AD237" s="86"/>
      <c r="AE237" s="74"/>
      <c r="AF237" s="86"/>
      <c r="AG237" s="86"/>
      <c r="AH237" s="86"/>
      <c r="AI237" s="74"/>
      <c r="AJ237" s="86"/>
      <c r="AK237" s="86"/>
      <c r="AL237" s="86"/>
      <c r="AM237" s="74"/>
      <c r="AN237" s="89"/>
      <c r="AO237" s="89"/>
      <c r="AP237" s="89"/>
      <c r="AQ237" s="89"/>
      <c r="AR237" s="86"/>
      <c r="AS237" s="86"/>
      <c r="AT237" s="86"/>
      <c r="AU237" s="74"/>
      <c r="AV237" s="86"/>
      <c r="AW237" s="86"/>
      <c r="AX237" s="86"/>
      <c r="AY237" s="74"/>
      <c r="AZ237" s="86"/>
      <c r="BA237" s="86"/>
      <c r="BB237" s="86"/>
      <c r="BC237" s="74"/>
      <c r="BD237" s="86"/>
      <c r="BE237" s="86"/>
      <c r="BF237" s="86"/>
      <c r="BG237" s="74"/>
      <c r="BH237" s="74"/>
      <c r="BI237" s="86"/>
      <c r="BJ237" s="86"/>
      <c r="BK237" s="74"/>
      <c r="BL237" s="74"/>
      <c r="BM237" s="86"/>
      <c r="BN237" s="86"/>
      <c r="BO237" s="74"/>
      <c r="BP237" s="74"/>
      <c r="BQ237" s="86"/>
      <c r="BR237" s="86"/>
      <c r="BS237" s="74"/>
      <c r="BT237" s="74"/>
      <c r="BU237" s="86"/>
      <c r="BV237" s="86"/>
      <c r="BW237" s="74"/>
      <c r="BX237" s="86"/>
      <c r="BY237" s="86"/>
      <c r="BZ237" s="86"/>
      <c r="CA237" s="74"/>
      <c r="CB237" s="74"/>
      <c r="CC237" s="86"/>
      <c r="CD237" s="86"/>
      <c r="CE237" s="74"/>
      <c r="CF237" s="86"/>
      <c r="CG237" s="86"/>
      <c r="CH237" s="77"/>
      <c r="CI237" s="74"/>
      <c r="CJ237" s="86"/>
      <c r="CK237" s="86"/>
      <c r="CL237" s="86"/>
      <c r="CM237" s="74"/>
      <c r="CN237" s="86"/>
      <c r="CO237" s="86"/>
      <c r="CP237" s="86"/>
      <c r="CQ237" s="74"/>
      <c r="CR237" s="74"/>
      <c r="CS237" s="86"/>
      <c r="CT237" s="86"/>
      <c r="CU237" s="74"/>
      <c r="CV237" s="74"/>
      <c r="CW237" s="86"/>
      <c r="CX237" s="86"/>
      <c r="CY237" s="74"/>
      <c r="CZ237" s="86"/>
      <c r="DA237" s="86"/>
      <c r="DB237" s="86"/>
      <c r="DC237" s="74"/>
      <c r="DD237" s="86"/>
      <c r="DE237" s="86"/>
      <c r="DF237" s="86"/>
      <c r="DG237" s="74"/>
      <c r="DH237" s="86"/>
      <c r="DI237" s="86"/>
      <c r="DJ237" s="86"/>
      <c r="DK237" s="74"/>
      <c r="DL237" s="86"/>
      <c r="DM237" s="86"/>
      <c r="DN237" s="86"/>
      <c r="DO237" s="74"/>
      <c r="DP237" s="86"/>
      <c r="DQ237" s="86"/>
      <c r="DR237" s="86"/>
      <c r="DS237" s="74"/>
      <c r="DT237" s="86"/>
      <c r="DU237" s="86"/>
      <c r="DV237" s="86"/>
      <c r="DW237" s="74"/>
      <c r="DX237" s="86"/>
      <c r="DY237" s="86"/>
      <c r="DZ237" s="86"/>
      <c r="EA237" s="74"/>
      <c r="EB237" s="86"/>
      <c r="EC237" s="86"/>
      <c r="ED237" s="86"/>
      <c r="EE237" s="74"/>
      <c r="EF237" s="86"/>
      <c r="EG237" s="86"/>
      <c r="EH237" s="86"/>
      <c r="EI237" s="74"/>
      <c r="EJ237" s="86"/>
      <c r="EK237" s="86"/>
      <c r="EL237" s="86"/>
      <c r="EM237" s="74"/>
      <c r="EN237" s="86"/>
      <c r="EO237" s="86"/>
      <c r="EP237" s="86"/>
      <c r="EQ237" s="74"/>
      <c r="ER237" s="86"/>
      <c r="ES237" s="86"/>
      <c r="ET237" s="86"/>
      <c r="EU237" s="74"/>
      <c r="EV237" s="86"/>
      <c r="EW237" s="86"/>
      <c r="EX237" s="86"/>
      <c r="EY237" s="74"/>
      <c r="EZ237" s="89"/>
      <c r="FA237" s="89"/>
      <c r="FB237" s="89"/>
      <c r="FC237" s="89"/>
      <c r="FD237" s="89"/>
      <c r="FE237" s="89"/>
      <c r="FF237" s="89"/>
      <c r="FG237" s="89"/>
      <c r="FH237" s="89"/>
      <c r="FI237" s="89"/>
      <c r="FJ237" s="89"/>
      <c r="FK237" s="89"/>
      <c r="FL237" s="89"/>
      <c r="FM237" s="89"/>
      <c r="FN237" s="89"/>
      <c r="FO237" s="89"/>
      <c r="FP237" s="89"/>
      <c r="FQ237" s="89"/>
      <c r="FR237" s="89"/>
      <c r="FS237" s="89"/>
      <c r="FT237" s="89"/>
      <c r="FU237" s="89"/>
      <c r="FV237" s="89"/>
      <c r="FW237" s="89"/>
      <c r="FX237" s="89"/>
      <c r="FY237" s="89"/>
      <c r="FZ237" s="89"/>
      <c r="GA237" s="89"/>
      <c r="GB237" s="89"/>
      <c r="GC237" s="89"/>
      <c r="GD237" s="89"/>
      <c r="GE237" s="89"/>
      <c r="GF237" s="89"/>
      <c r="GG237" s="89"/>
      <c r="GH237" s="89"/>
      <c r="GI237" s="89"/>
      <c r="GJ237" s="89"/>
      <c r="GK237" s="89"/>
      <c r="GL237" s="89"/>
      <c r="GM237" s="89"/>
      <c r="GN237" s="89"/>
      <c r="GO237" s="89"/>
      <c r="GP237" s="89"/>
      <c r="GQ237" s="89"/>
      <c r="GR237" s="89"/>
      <c r="GS237" s="89"/>
      <c r="GT237" s="89"/>
      <c r="GU237" s="89"/>
      <c r="GV237" s="89"/>
      <c r="GW237" s="89"/>
      <c r="GX237" s="89"/>
      <c r="GY237" s="89"/>
      <c r="GZ237" s="89"/>
      <c r="HA237" s="89"/>
      <c r="HB237" s="89"/>
      <c r="HC237" s="89"/>
      <c r="HD237" s="89"/>
      <c r="HE237" s="89"/>
      <c r="HF237" s="89"/>
      <c r="HG237" s="89"/>
      <c r="HH237" s="89"/>
      <c r="HI237" s="89"/>
      <c r="HJ237" s="89"/>
      <c r="HK237" s="89"/>
      <c r="HL237" s="86"/>
      <c r="HM237" s="86"/>
      <c r="HN237" s="86"/>
      <c r="HO237" s="74"/>
      <c r="HP237" s="86"/>
      <c r="HQ237" s="86"/>
      <c r="HR237" s="86"/>
      <c r="HS237" s="74"/>
      <c r="HT237" s="89"/>
      <c r="HU237" s="89"/>
      <c r="HV237" s="89"/>
      <c r="HW237" s="89"/>
      <c r="HX237" s="86"/>
      <c r="HY237" s="86">
        <v>19.5</v>
      </c>
      <c r="HZ237" s="86">
        <v>0</v>
      </c>
      <c r="IA237" s="77">
        <f t="shared" si="446"/>
        <v>0</v>
      </c>
      <c r="IB237" s="89"/>
      <c r="IC237" s="89"/>
      <c r="ID237" s="89">
        <v>0</v>
      </c>
      <c r="IE237" s="77"/>
      <c r="IF237" s="89"/>
      <c r="IG237" s="89"/>
      <c r="IH237" s="89"/>
      <c r="II237" s="77"/>
      <c r="IJ237" s="89"/>
      <c r="IK237" s="89"/>
      <c r="IL237" s="89"/>
      <c r="IM237" s="77"/>
      <c r="IN237" s="89"/>
      <c r="IO237" s="89"/>
      <c r="IP237" s="89"/>
      <c r="IQ237" s="77"/>
      <c r="IR237" s="89"/>
      <c r="IS237" s="89"/>
      <c r="IT237" s="89"/>
      <c r="IU237" s="77"/>
      <c r="IV237" s="89"/>
      <c r="IW237" s="89"/>
      <c r="IX237" s="89"/>
      <c r="IY237" s="77"/>
      <c r="IZ237" s="89"/>
      <c r="JA237" s="89"/>
      <c r="JB237" s="89">
        <v>0</v>
      </c>
      <c r="JC237" s="77"/>
      <c r="JD237" s="89"/>
      <c r="JE237" s="89"/>
      <c r="JF237" s="89"/>
      <c r="JG237" s="77"/>
      <c r="JH237" s="89"/>
      <c r="JI237" s="89"/>
      <c r="JJ237" s="89">
        <v>0</v>
      </c>
      <c r="JK237" s="77"/>
      <c r="JL237" s="89"/>
      <c r="JM237" s="89"/>
      <c r="JN237" s="89">
        <v>0</v>
      </c>
      <c r="JO237" s="77"/>
      <c r="JP237" s="89"/>
      <c r="JQ237" s="89"/>
      <c r="JR237" s="89"/>
      <c r="JS237" s="77"/>
    </row>
    <row r="238" spans="1:279" ht="15.75" x14ac:dyDescent="0.25">
      <c r="A238" s="115" t="s">
        <v>426</v>
      </c>
      <c r="B238" s="77">
        <f t="shared" si="448"/>
        <v>0</v>
      </c>
      <c r="C238" s="77">
        <f t="shared" si="449"/>
        <v>76.5</v>
      </c>
      <c r="D238" s="77">
        <f t="shared" si="450"/>
        <v>76.5</v>
      </c>
      <c r="E238" s="77">
        <f t="shared" si="451"/>
        <v>0</v>
      </c>
      <c r="F238" s="77">
        <f t="shared" si="452"/>
        <v>0</v>
      </c>
      <c r="G238" s="73">
        <f t="shared" si="447"/>
        <v>0</v>
      </c>
      <c r="H238" s="77"/>
      <c r="I238" s="77"/>
      <c r="J238" s="77"/>
      <c r="K238" s="77"/>
      <c r="L238" s="89"/>
      <c r="M238" s="89"/>
      <c r="N238" s="89"/>
      <c r="O238" s="89"/>
      <c r="P238" s="89"/>
      <c r="Q238" s="89"/>
      <c r="R238" s="89"/>
      <c r="S238" s="74"/>
      <c r="T238" s="86"/>
      <c r="U238" s="86"/>
      <c r="V238" s="86"/>
      <c r="W238" s="74"/>
      <c r="X238" s="86"/>
      <c r="Y238" s="86"/>
      <c r="Z238" s="86"/>
      <c r="AA238" s="74"/>
      <c r="AB238" s="86"/>
      <c r="AC238" s="86"/>
      <c r="AD238" s="86"/>
      <c r="AE238" s="74"/>
      <c r="AF238" s="86"/>
      <c r="AG238" s="86"/>
      <c r="AH238" s="86"/>
      <c r="AI238" s="74"/>
      <c r="AJ238" s="86"/>
      <c r="AK238" s="86"/>
      <c r="AL238" s="86"/>
      <c r="AM238" s="74"/>
      <c r="AN238" s="89"/>
      <c r="AO238" s="89"/>
      <c r="AP238" s="89"/>
      <c r="AQ238" s="89"/>
      <c r="AR238" s="86"/>
      <c r="AS238" s="86"/>
      <c r="AT238" s="86"/>
      <c r="AU238" s="74"/>
      <c r="AV238" s="86"/>
      <c r="AW238" s="86"/>
      <c r="AX238" s="86"/>
      <c r="AY238" s="74"/>
      <c r="AZ238" s="86"/>
      <c r="BA238" s="86"/>
      <c r="BB238" s="86"/>
      <c r="BC238" s="74"/>
      <c r="BD238" s="86"/>
      <c r="BE238" s="86"/>
      <c r="BF238" s="86"/>
      <c r="BG238" s="74"/>
      <c r="BH238" s="74"/>
      <c r="BI238" s="86"/>
      <c r="BJ238" s="86"/>
      <c r="BK238" s="74"/>
      <c r="BL238" s="74"/>
      <c r="BM238" s="86"/>
      <c r="BN238" s="86"/>
      <c r="BO238" s="74"/>
      <c r="BP238" s="74"/>
      <c r="BQ238" s="86"/>
      <c r="BR238" s="86"/>
      <c r="BS238" s="74"/>
      <c r="BT238" s="74"/>
      <c r="BU238" s="86"/>
      <c r="BV238" s="86"/>
      <c r="BW238" s="74"/>
      <c r="BX238" s="86"/>
      <c r="BY238" s="86"/>
      <c r="BZ238" s="86"/>
      <c r="CA238" s="74"/>
      <c r="CB238" s="74"/>
      <c r="CC238" s="86"/>
      <c r="CD238" s="86"/>
      <c r="CE238" s="74"/>
      <c r="CF238" s="86"/>
      <c r="CG238" s="86"/>
      <c r="CH238" s="77"/>
      <c r="CI238" s="74"/>
      <c r="CJ238" s="86"/>
      <c r="CK238" s="86"/>
      <c r="CL238" s="86"/>
      <c r="CM238" s="74"/>
      <c r="CN238" s="86"/>
      <c r="CO238" s="86"/>
      <c r="CP238" s="86"/>
      <c r="CQ238" s="74"/>
      <c r="CR238" s="74"/>
      <c r="CS238" s="86"/>
      <c r="CT238" s="86"/>
      <c r="CU238" s="74"/>
      <c r="CV238" s="74"/>
      <c r="CW238" s="86"/>
      <c r="CX238" s="86"/>
      <c r="CY238" s="74"/>
      <c r="CZ238" s="86"/>
      <c r="DA238" s="86"/>
      <c r="DB238" s="86"/>
      <c r="DC238" s="74"/>
      <c r="DD238" s="86"/>
      <c r="DE238" s="86"/>
      <c r="DF238" s="86"/>
      <c r="DG238" s="74"/>
      <c r="DH238" s="86"/>
      <c r="DI238" s="86"/>
      <c r="DJ238" s="86"/>
      <c r="DK238" s="74"/>
      <c r="DL238" s="86"/>
      <c r="DM238" s="86"/>
      <c r="DN238" s="86"/>
      <c r="DO238" s="74"/>
      <c r="DP238" s="86"/>
      <c r="DQ238" s="86"/>
      <c r="DR238" s="86"/>
      <c r="DS238" s="74"/>
      <c r="DT238" s="86"/>
      <c r="DU238" s="86"/>
      <c r="DV238" s="86"/>
      <c r="DW238" s="74"/>
      <c r="DX238" s="86"/>
      <c r="DY238" s="86"/>
      <c r="DZ238" s="86"/>
      <c r="EA238" s="74"/>
      <c r="EB238" s="86"/>
      <c r="EC238" s="86"/>
      <c r="ED238" s="86"/>
      <c r="EE238" s="74"/>
      <c r="EF238" s="86"/>
      <c r="EG238" s="86"/>
      <c r="EH238" s="86"/>
      <c r="EI238" s="74"/>
      <c r="EJ238" s="86"/>
      <c r="EK238" s="86"/>
      <c r="EL238" s="86"/>
      <c r="EM238" s="74"/>
      <c r="EN238" s="86"/>
      <c r="EO238" s="86"/>
      <c r="EP238" s="86"/>
      <c r="EQ238" s="74"/>
      <c r="ER238" s="86"/>
      <c r="ES238" s="86"/>
      <c r="ET238" s="86"/>
      <c r="EU238" s="74"/>
      <c r="EV238" s="86"/>
      <c r="EW238" s="86"/>
      <c r="EX238" s="86"/>
      <c r="EY238" s="74"/>
      <c r="EZ238" s="89"/>
      <c r="FA238" s="89"/>
      <c r="FB238" s="89"/>
      <c r="FC238" s="89"/>
      <c r="FD238" s="89"/>
      <c r="FE238" s="89"/>
      <c r="FF238" s="89"/>
      <c r="FG238" s="89"/>
      <c r="FH238" s="89"/>
      <c r="FI238" s="89"/>
      <c r="FJ238" s="89"/>
      <c r="FK238" s="89"/>
      <c r="FL238" s="89"/>
      <c r="FM238" s="89"/>
      <c r="FN238" s="89"/>
      <c r="FO238" s="89"/>
      <c r="FP238" s="89"/>
      <c r="FQ238" s="89"/>
      <c r="FR238" s="89"/>
      <c r="FS238" s="89"/>
      <c r="FT238" s="89"/>
      <c r="FU238" s="89"/>
      <c r="FV238" s="89"/>
      <c r="FW238" s="89"/>
      <c r="FX238" s="89"/>
      <c r="FY238" s="89"/>
      <c r="FZ238" s="89"/>
      <c r="GA238" s="89"/>
      <c r="GB238" s="89"/>
      <c r="GC238" s="89"/>
      <c r="GD238" s="89"/>
      <c r="GE238" s="89"/>
      <c r="GF238" s="89"/>
      <c r="GG238" s="89"/>
      <c r="GH238" s="89"/>
      <c r="GI238" s="89"/>
      <c r="GJ238" s="89"/>
      <c r="GK238" s="89"/>
      <c r="GL238" s="89"/>
      <c r="GM238" s="89"/>
      <c r="GN238" s="89"/>
      <c r="GO238" s="89"/>
      <c r="GP238" s="89"/>
      <c r="GQ238" s="89"/>
      <c r="GR238" s="89"/>
      <c r="GS238" s="89"/>
      <c r="GT238" s="89"/>
      <c r="GU238" s="89"/>
      <c r="GV238" s="89"/>
      <c r="GW238" s="89"/>
      <c r="GX238" s="89"/>
      <c r="GY238" s="89"/>
      <c r="GZ238" s="89"/>
      <c r="HA238" s="89"/>
      <c r="HB238" s="89"/>
      <c r="HC238" s="89"/>
      <c r="HD238" s="89"/>
      <c r="HE238" s="89"/>
      <c r="HF238" s="89"/>
      <c r="HG238" s="89"/>
      <c r="HH238" s="89"/>
      <c r="HI238" s="89"/>
      <c r="HJ238" s="89"/>
      <c r="HK238" s="89"/>
      <c r="HL238" s="86"/>
      <c r="HM238" s="86"/>
      <c r="HN238" s="86"/>
      <c r="HO238" s="74"/>
      <c r="HP238" s="86"/>
      <c r="HQ238" s="86"/>
      <c r="HR238" s="86"/>
      <c r="HS238" s="74"/>
      <c r="HT238" s="89"/>
      <c r="HU238" s="89"/>
      <c r="HV238" s="89"/>
      <c r="HW238" s="89"/>
      <c r="HX238" s="86"/>
      <c r="HY238" s="86">
        <v>76.5</v>
      </c>
      <c r="HZ238" s="86">
        <v>0</v>
      </c>
      <c r="IA238" s="77"/>
      <c r="IB238" s="89"/>
      <c r="IC238" s="89"/>
      <c r="ID238" s="89">
        <v>0</v>
      </c>
      <c r="IE238" s="77"/>
      <c r="IF238" s="89"/>
      <c r="IG238" s="89"/>
      <c r="IH238" s="89"/>
      <c r="II238" s="77"/>
      <c r="IJ238" s="89"/>
      <c r="IK238" s="89"/>
      <c r="IL238" s="89"/>
      <c r="IM238" s="77"/>
      <c r="IN238" s="89"/>
      <c r="IO238" s="89"/>
      <c r="IP238" s="89"/>
      <c r="IQ238" s="77"/>
      <c r="IR238" s="89"/>
      <c r="IS238" s="89"/>
      <c r="IT238" s="89"/>
      <c r="IU238" s="77"/>
      <c r="IV238" s="89"/>
      <c r="IW238" s="89"/>
      <c r="IX238" s="89"/>
      <c r="IY238" s="77"/>
      <c r="IZ238" s="89"/>
      <c r="JA238" s="89"/>
      <c r="JB238" s="89">
        <v>0</v>
      </c>
      <c r="JC238" s="77"/>
      <c r="JD238" s="89"/>
      <c r="JE238" s="89"/>
      <c r="JF238" s="89"/>
      <c r="JG238" s="77"/>
      <c r="JH238" s="89"/>
      <c r="JI238" s="89"/>
      <c r="JJ238" s="89">
        <v>0</v>
      </c>
      <c r="JK238" s="77"/>
      <c r="JL238" s="89"/>
      <c r="JM238" s="89"/>
      <c r="JN238" s="89">
        <v>0</v>
      </c>
      <c r="JO238" s="77"/>
      <c r="JP238" s="89"/>
      <c r="JQ238" s="89"/>
      <c r="JR238" s="89"/>
      <c r="JS238" s="77"/>
    </row>
    <row r="239" spans="1:279" ht="15.75" x14ac:dyDescent="0.25">
      <c r="A239" s="115" t="s">
        <v>424</v>
      </c>
      <c r="B239" s="77">
        <f t="shared" si="448"/>
        <v>0</v>
      </c>
      <c r="C239" s="77">
        <f t="shared" si="449"/>
        <v>107.72364999999999</v>
      </c>
      <c r="D239" s="77">
        <f t="shared" si="450"/>
        <v>0</v>
      </c>
      <c r="E239" s="77">
        <f t="shared" si="451"/>
        <v>107.72364999999999</v>
      </c>
      <c r="F239" s="77">
        <f t="shared" si="452"/>
        <v>107.72364999999999</v>
      </c>
      <c r="G239" s="73">
        <f t="shared" si="447"/>
        <v>100</v>
      </c>
      <c r="H239" s="77"/>
      <c r="I239" s="77"/>
      <c r="J239" s="77"/>
      <c r="K239" s="77"/>
      <c r="L239" s="89"/>
      <c r="M239" s="89"/>
      <c r="N239" s="89"/>
      <c r="O239" s="89"/>
      <c r="P239" s="89"/>
      <c r="Q239" s="89"/>
      <c r="R239" s="89"/>
      <c r="S239" s="74"/>
      <c r="T239" s="86"/>
      <c r="U239" s="86"/>
      <c r="V239" s="86"/>
      <c r="W239" s="74"/>
      <c r="X239" s="86"/>
      <c r="Y239" s="86"/>
      <c r="Z239" s="86"/>
      <c r="AA239" s="74"/>
      <c r="AB239" s="86"/>
      <c r="AC239" s="86"/>
      <c r="AD239" s="86"/>
      <c r="AE239" s="74"/>
      <c r="AF239" s="86"/>
      <c r="AG239" s="86"/>
      <c r="AH239" s="86"/>
      <c r="AI239" s="74"/>
      <c r="AJ239" s="86"/>
      <c r="AK239" s="86"/>
      <c r="AL239" s="86"/>
      <c r="AM239" s="74"/>
      <c r="AN239" s="89"/>
      <c r="AO239" s="89"/>
      <c r="AP239" s="89"/>
      <c r="AQ239" s="89"/>
      <c r="AR239" s="86"/>
      <c r="AS239" s="86"/>
      <c r="AT239" s="86"/>
      <c r="AU239" s="74"/>
      <c r="AV239" s="86"/>
      <c r="AW239" s="86"/>
      <c r="AX239" s="86"/>
      <c r="AY239" s="74"/>
      <c r="AZ239" s="86"/>
      <c r="BA239" s="86"/>
      <c r="BB239" s="86"/>
      <c r="BC239" s="74"/>
      <c r="BD239" s="86"/>
      <c r="BE239" s="86"/>
      <c r="BF239" s="86"/>
      <c r="BG239" s="74"/>
      <c r="BH239" s="74"/>
      <c r="BI239" s="86"/>
      <c r="BJ239" s="86"/>
      <c r="BK239" s="74"/>
      <c r="BL239" s="74"/>
      <c r="BM239" s="86"/>
      <c r="BN239" s="86"/>
      <c r="BO239" s="74"/>
      <c r="BP239" s="74"/>
      <c r="BQ239" s="86"/>
      <c r="BR239" s="86"/>
      <c r="BS239" s="74"/>
      <c r="BT239" s="74"/>
      <c r="BU239" s="86"/>
      <c r="BV239" s="86"/>
      <c r="BW239" s="74"/>
      <c r="BX239" s="86"/>
      <c r="BY239" s="86"/>
      <c r="BZ239" s="86"/>
      <c r="CA239" s="74"/>
      <c r="CB239" s="74"/>
      <c r="CC239" s="86"/>
      <c r="CD239" s="86"/>
      <c r="CE239" s="74"/>
      <c r="CF239" s="86"/>
      <c r="CG239" s="86"/>
      <c r="CH239" s="77"/>
      <c r="CI239" s="74"/>
      <c r="CJ239" s="86"/>
      <c r="CK239" s="86"/>
      <c r="CL239" s="86"/>
      <c r="CM239" s="74"/>
      <c r="CN239" s="86"/>
      <c r="CO239" s="86"/>
      <c r="CP239" s="86"/>
      <c r="CQ239" s="74"/>
      <c r="CR239" s="74"/>
      <c r="CS239" s="86"/>
      <c r="CT239" s="86"/>
      <c r="CU239" s="74"/>
      <c r="CV239" s="74"/>
      <c r="CW239" s="86"/>
      <c r="CX239" s="86"/>
      <c r="CY239" s="74"/>
      <c r="CZ239" s="86"/>
      <c r="DA239" s="86"/>
      <c r="DB239" s="86"/>
      <c r="DC239" s="74"/>
      <c r="DD239" s="86"/>
      <c r="DE239" s="86"/>
      <c r="DF239" s="86"/>
      <c r="DG239" s="74"/>
      <c r="DH239" s="86"/>
      <c r="DI239" s="86"/>
      <c r="DJ239" s="86"/>
      <c r="DK239" s="74"/>
      <c r="DL239" s="86"/>
      <c r="DM239" s="86"/>
      <c r="DN239" s="86"/>
      <c r="DO239" s="74"/>
      <c r="DP239" s="86"/>
      <c r="DQ239" s="86"/>
      <c r="DR239" s="86"/>
      <c r="DS239" s="74"/>
      <c r="DT239" s="86"/>
      <c r="DU239" s="86"/>
      <c r="DV239" s="86"/>
      <c r="DW239" s="74"/>
      <c r="DX239" s="86"/>
      <c r="DY239" s="86"/>
      <c r="DZ239" s="86"/>
      <c r="EA239" s="74"/>
      <c r="EB239" s="86"/>
      <c r="EC239" s="86"/>
      <c r="ED239" s="86"/>
      <c r="EE239" s="74"/>
      <c r="EF239" s="86"/>
      <c r="EG239" s="86"/>
      <c r="EH239" s="86"/>
      <c r="EI239" s="74"/>
      <c r="EJ239" s="86"/>
      <c r="EK239" s="86"/>
      <c r="EL239" s="86"/>
      <c r="EM239" s="74"/>
      <c r="EN239" s="86"/>
      <c r="EO239" s="86"/>
      <c r="EP239" s="86"/>
      <c r="EQ239" s="74"/>
      <c r="ER239" s="86"/>
      <c r="ES239" s="86"/>
      <c r="ET239" s="86"/>
      <c r="EU239" s="74"/>
      <c r="EV239" s="86"/>
      <c r="EW239" s="86"/>
      <c r="EX239" s="86"/>
      <c r="EY239" s="74"/>
      <c r="EZ239" s="89"/>
      <c r="FA239" s="89"/>
      <c r="FB239" s="89"/>
      <c r="FC239" s="89"/>
      <c r="FD239" s="89"/>
      <c r="FE239" s="89"/>
      <c r="FF239" s="89"/>
      <c r="FG239" s="89"/>
      <c r="FH239" s="89"/>
      <c r="FI239" s="89"/>
      <c r="FJ239" s="89"/>
      <c r="FK239" s="89"/>
      <c r="FL239" s="89"/>
      <c r="FM239" s="89"/>
      <c r="FN239" s="89"/>
      <c r="FO239" s="89"/>
      <c r="FP239" s="89"/>
      <c r="FQ239" s="89"/>
      <c r="FR239" s="89"/>
      <c r="FS239" s="89"/>
      <c r="FT239" s="89"/>
      <c r="FU239" s="89"/>
      <c r="FV239" s="89"/>
      <c r="FW239" s="89"/>
      <c r="FX239" s="89"/>
      <c r="FY239" s="89"/>
      <c r="FZ239" s="89"/>
      <c r="GA239" s="89"/>
      <c r="GB239" s="89"/>
      <c r="GC239" s="89"/>
      <c r="GD239" s="89"/>
      <c r="GE239" s="89"/>
      <c r="GF239" s="89"/>
      <c r="GG239" s="89"/>
      <c r="GH239" s="89"/>
      <c r="GI239" s="89"/>
      <c r="GJ239" s="89"/>
      <c r="GK239" s="89"/>
      <c r="GL239" s="89"/>
      <c r="GM239" s="89"/>
      <c r="GN239" s="89"/>
      <c r="GO239" s="89"/>
      <c r="GP239" s="89"/>
      <c r="GQ239" s="89"/>
      <c r="GR239" s="89"/>
      <c r="GS239" s="89"/>
      <c r="GT239" s="89"/>
      <c r="GU239" s="89"/>
      <c r="GV239" s="89"/>
      <c r="GW239" s="89"/>
      <c r="GX239" s="89"/>
      <c r="GY239" s="89"/>
      <c r="GZ239" s="89"/>
      <c r="HA239" s="89"/>
      <c r="HB239" s="89"/>
      <c r="HC239" s="89"/>
      <c r="HD239" s="89"/>
      <c r="HE239" s="89"/>
      <c r="HF239" s="89"/>
      <c r="HG239" s="89"/>
      <c r="HH239" s="89"/>
      <c r="HI239" s="89"/>
      <c r="HJ239" s="89"/>
      <c r="HK239" s="89"/>
      <c r="HL239" s="86"/>
      <c r="HM239" s="86"/>
      <c r="HN239" s="86"/>
      <c r="HO239" s="74"/>
      <c r="HP239" s="86"/>
      <c r="HQ239" s="86"/>
      <c r="HR239" s="86"/>
      <c r="HS239" s="74"/>
      <c r="HT239" s="89"/>
      <c r="HU239" s="89"/>
      <c r="HV239" s="89"/>
      <c r="HW239" s="89"/>
      <c r="HX239" s="86"/>
      <c r="HY239" s="86"/>
      <c r="HZ239" s="86"/>
      <c r="IA239" s="77"/>
      <c r="IB239" s="89"/>
      <c r="IC239" s="89"/>
      <c r="ID239" s="89"/>
      <c r="IE239" s="77"/>
      <c r="IF239" s="89"/>
      <c r="IG239" s="89"/>
      <c r="IH239" s="89"/>
      <c r="II239" s="77"/>
      <c r="IJ239" s="89"/>
      <c r="IK239" s="89"/>
      <c r="IL239" s="89"/>
      <c r="IM239" s="77"/>
      <c r="IN239" s="89"/>
      <c r="IO239" s="89"/>
      <c r="IP239" s="89"/>
      <c r="IQ239" s="77"/>
      <c r="IR239" s="89"/>
      <c r="IS239" s="89"/>
      <c r="IT239" s="89"/>
      <c r="IU239" s="77"/>
      <c r="IV239" s="89"/>
      <c r="IW239" s="89"/>
      <c r="IX239" s="89"/>
      <c r="IY239" s="77"/>
      <c r="IZ239" s="89"/>
      <c r="JA239" s="89"/>
      <c r="JB239" s="89"/>
      <c r="JC239" s="77"/>
      <c r="JD239" s="89"/>
      <c r="JE239" s="89"/>
      <c r="JF239" s="89"/>
      <c r="JG239" s="77"/>
      <c r="JH239" s="89"/>
      <c r="JI239" s="89"/>
      <c r="JJ239" s="89"/>
      <c r="JK239" s="77"/>
      <c r="JL239" s="89"/>
      <c r="JM239" s="73">
        <v>107.72364999999999</v>
      </c>
      <c r="JN239" s="73">
        <v>107.72364999999999</v>
      </c>
      <c r="JO239" s="77">
        <f t="shared" si="518"/>
        <v>100</v>
      </c>
      <c r="JP239" s="89"/>
      <c r="JQ239" s="89"/>
      <c r="JR239" s="89"/>
      <c r="JS239" s="77"/>
    </row>
    <row r="240" spans="1:279" ht="15.75" x14ac:dyDescent="0.25">
      <c r="A240" s="115" t="s">
        <v>425</v>
      </c>
      <c r="B240" s="77">
        <f t="shared" si="448"/>
        <v>5000</v>
      </c>
      <c r="C240" s="77">
        <f t="shared" si="449"/>
        <v>5000</v>
      </c>
      <c r="D240" s="77">
        <f t="shared" si="450"/>
        <v>5000</v>
      </c>
      <c r="E240" s="77">
        <f t="shared" si="451"/>
        <v>0</v>
      </c>
      <c r="F240" s="77">
        <f t="shared" si="452"/>
        <v>0</v>
      </c>
      <c r="G240" s="73">
        <f t="shared" si="447"/>
        <v>0</v>
      </c>
      <c r="H240" s="77"/>
      <c r="I240" s="77"/>
      <c r="J240" s="77"/>
      <c r="K240" s="73"/>
      <c r="L240" s="89"/>
      <c r="M240" s="89"/>
      <c r="N240" s="89"/>
      <c r="O240" s="89"/>
      <c r="P240" s="89"/>
      <c r="Q240" s="89"/>
      <c r="R240" s="89"/>
      <c r="S240" s="74"/>
      <c r="T240" s="86"/>
      <c r="U240" s="86"/>
      <c r="V240" s="86"/>
      <c r="W240" s="74"/>
      <c r="X240" s="86"/>
      <c r="Y240" s="86"/>
      <c r="Z240" s="86"/>
      <c r="AA240" s="74"/>
      <c r="AB240" s="86"/>
      <c r="AC240" s="86"/>
      <c r="AD240" s="86"/>
      <c r="AE240" s="74"/>
      <c r="AF240" s="86"/>
      <c r="AG240" s="86"/>
      <c r="AH240" s="86"/>
      <c r="AI240" s="74"/>
      <c r="AJ240" s="86"/>
      <c r="AK240" s="86"/>
      <c r="AL240" s="86"/>
      <c r="AM240" s="74"/>
      <c r="AN240" s="89"/>
      <c r="AO240" s="89"/>
      <c r="AP240" s="89"/>
      <c r="AQ240" s="89"/>
      <c r="AR240" s="86"/>
      <c r="AS240" s="86"/>
      <c r="AT240" s="86"/>
      <c r="AU240" s="74"/>
      <c r="AV240" s="86"/>
      <c r="AW240" s="86"/>
      <c r="AX240" s="86"/>
      <c r="AY240" s="74"/>
      <c r="AZ240" s="86"/>
      <c r="BA240" s="86"/>
      <c r="BB240" s="86"/>
      <c r="BC240" s="74"/>
      <c r="BD240" s="86"/>
      <c r="BE240" s="86"/>
      <c r="BF240" s="86"/>
      <c r="BG240" s="74"/>
      <c r="BH240" s="74"/>
      <c r="BI240" s="86"/>
      <c r="BJ240" s="86"/>
      <c r="BK240" s="74"/>
      <c r="BL240" s="74"/>
      <c r="BM240" s="86"/>
      <c r="BN240" s="86"/>
      <c r="BO240" s="74"/>
      <c r="BP240" s="74"/>
      <c r="BQ240" s="86"/>
      <c r="BR240" s="86"/>
      <c r="BS240" s="74"/>
      <c r="BT240" s="74"/>
      <c r="BU240" s="86"/>
      <c r="BV240" s="86"/>
      <c r="BW240" s="74"/>
      <c r="BX240" s="86"/>
      <c r="BY240" s="86"/>
      <c r="BZ240" s="86"/>
      <c r="CA240" s="74"/>
      <c r="CB240" s="74"/>
      <c r="CC240" s="86"/>
      <c r="CD240" s="86"/>
      <c r="CE240" s="74"/>
      <c r="CF240" s="86"/>
      <c r="CG240" s="86"/>
      <c r="CH240" s="77"/>
      <c r="CI240" s="74"/>
      <c r="CJ240" s="86"/>
      <c r="CK240" s="86"/>
      <c r="CL240" s="86"/>
      <c r="CM240" s="74"/>
      <c r="CN240" s="86"/>
      <c r="CO240" s="86"/>
      <c r="CP240" s="86"/>
      <c r="CQ240" s="74"/>
      <c r="CR240" s="74"/>
      <c r="CS240" s="86"/>
      <c r="CT240" s="86"/>
      <c r="CU240" s="74"/>
      <c r="CV240" s="74"/>
      <c r="CW240" s="86"/>
      <c r="CX240" s="86"/>
      <c r="CY240" s="74"/>
      <c r="CZ240" s="86"/>
      <c r="DA240" s="86"/>
      <c r="DB240" s="86"/>
      <c r="DC240" s="74"/>
      <c r="DD240" s="86"/>
      <c r="DE240" s="86"/>
      <c r="DF240" s="86"/>
      <c r="DG240" s="74"/>
      <c r="DH240" s="341">
        <v>5000</v>
      </c>
      <c r="DI240" s="341">
        <v>5000</v>
      </c>
      <c r="DJ240" s="341">
        <v>0</v>
      </c>
      <c r="DK240" s="74">
        <f t="shared" si="497"/>
        <v>0</v>
      </c>
      <c r="DL240" s="86"/>
      <c r="DM240" s="86"/>
      <c r="DN240" s="86"/>
      <c r="DO240" s="74"/>
      <c r="DP240" s="86"/>
      <c r="DQ240" s="86"/>
      <c r="DR240" s="86"/>
      <c r="DS240" s="74"/>
      <c r="DT240" s="86"/>
      <c r="DU240" s="86"/>
      <c r="DV240" s="86"/>
      <c r="DW240" s="74"/>
      <c r="DX240" s="86"/>
      <c r="DY240" s="86"/>
      <c r="DZ240" s="86"/>
      <c r="EA240" s="74"/>
      <c r="EB240" s="86"/>
      <c r="EC240" s="86"/>
      <c r="ED240" s="86"/>
      <c r="EE240" s="74"/>
      <c r="EF240" s="86"/>
      <c r="EG240" s="86"/>
      <c r="EH240" s="86"/>
      <c r="EI240" s="74"/>
      <c r="EJ240" s="86"/>
      <c r="EK240" s="86"/>
      <c r="EL240" s="86"/>
      <c r="EM240" s="74"/>
      <c r="EN240" s="86"/>
      <c r="EO240" s="86"/>
      <c r="EP240" s="86"/>
      <c r="EQ240" s="74"/>
      <c r="ER240" s="86"/>
      <c r="ES240" s="86"/>
      <c r="ET240" s="86"/>
      <c r="EU240" s="74"/>
      <c r="EV240" s="86"/>
      <c r="EW240" s="86"/>
      <c r="EX240" s="86"/>
      <c r="EY240" s="74"/>
      <c r="EZ240" s="89"/>
      <c r="FA240" s="89"/>
      <c r="FB240" s="89"/>
      <c r="FC240" s="89"/>
      <c r="FD240" s="89"/>
      <c r="FE240" s="89"/>
      <c r="FF240" s="89"/>
      <c r="FG240" s="89"/>
      <c r="FH240" s="89"/>
      <c r="FI240" s="89"/>
      <c r="FJ240" s="89"/>
      <c r="FK240" s="89"/>
      <c r="FL240" s="89"/>
      <c r="FM240" s="89"/>
      <c r="FN240" s="89"/>
      <c r="FO240" s="89"/>
      <c r="FP240" s="89"/>
      <c r="FQ240" s="89"/>
      <c r="FR240" s="89"/>
      <c r="FS240" s="89"/>
      <c r="FT240" s="89"/>
      <c r="FU240" s="89"/>
      <c r="FV240" s="89"/>
      <c r="FW240" s="89"/>
      <c r="FX240" s="89"/>
      <c r="FY240" s="89"/>
      <c r="FZ240" s="89"/>
      <c r="GA240" s="89"/>
      <c r="GB240" s="89"/>
      <c r="GC240" s="89"/>
      <c r="GD240" s="89"/>
      <c r="GE240" s="89"/>
      <c r="GF240" s="89"/>
      <c r="GG240" s="89"/>
      <c r="GH240" s="89"/>
      <c r="GI240" s="89"/>
      <c r="GJ240" s="89"/>
      <c r="GK240" s="89"/>
      <c r="GL240" s="89"/>
      <c r="GM240" s="89"/>
      <c r="GN240" s="89"/>
      <c r="GO240" s="89"/>
      <c r="GP240" s="89"/>
      <c r="GQ240" s="89"/>
      <c r="GR240" s="89"/>
      <c r="GS240" s="89"/>
      <c r="GT240" s="89"/>
      <c r="GU240" s="89"/>
      <c r="GV240" s="89"/>
      <c r="GW240" s="89"/>
      <c r="GX240" s="89"/>
      <c r="GY240" s="89"/>
      <c r="GZ240" s="89"/>
      <c r="HA240" s="89"/>
      <c r="HB240" s="89"/>
      <c r="HC240" s="89"/>
      <c r="HD240" s="89"/>
      <c r="HE240" s="89"/>
      <c r="HF240" s="89"/>
      <c r="HG240" s="89"/>
      <c r="HH240" s="89"/>
      <c r="HI240" s="89"/>
      <c r="HJ240" s="89"/>
      <c r="HK240" s="89"/>
      <c r="HL240" s="86"/>
      <c r="HM240" s="86"/>
      <c r="HN240" s="86"/>
      <c r="HO240" s="74"/>
      <c r="HP240" s="86"/>
      <c r="HQ240" s="86"/>
      <c r="HR240" s="86"/>
      <c r="HS240" s="74"/>
      <c r="HT240" s="89"/>
      <c r="HU240" s="89"/>
      <c r="HV240" s="89"/>
      <c r="HW240" s="89"/>
      <c r="HX240" s="86"/>
      <c r="HY240" s="86"/>
      <c r="HZ240" s="86"/>
      <c r="IA240" s="77"/>
      <c r="IB240" s="89"/>
      <c r="IC240" s="89"/>
      <c r="ID240" s="89"/>
      <c r="IE240" s="77"/>
      <c r="IF240" s="89"/>
      <c r="IG240" s="89"/>
      <c r="IH240" s="89"/>
      <c r="II240" s="77"/>
      <c r="IJ240" s="89"/>
      <c r="IK240" s="89"/>
      <c r="IL240" s="89"/>
      <c r="IM240" s="77"/>
      <c r="IN240" s="89"/>
      <c r="IO240" s="89"/>
      <c r="IP240" s="89"/>
      <c r="IQ240" s="77"/>
      <c r="IR240" s="89"/>
      <c r="IS240" s="89"/>
      <c r="IT240" s="89"/>
      <c r="IU240" s="77"/>
      <c r="IV240" s="89"/>
      <c r="IW240" s="89"/>
      <c r="IX240" s="89"/>
      <c r="IY240" s="77"/>
      <c r="IZ240" s="89"/>
      <c r="JA240" s="89"/>
      <c r="JB240" s="89"/>
      <c r="JC240" s="77"/>
      <c r="JD240" s="89"/>
      <c r="JE240" s="89"/>
      <c r="JF240" s="89"/>
      <c r="JG240" s="77"/>
      <c r="JH240" s="89"/>
      <c r="JI240" s="89"/>
      <c r="JJ240" s="89"/>
      <c r="JK240" s="77"/>
      <c r="JL240" s="89"/>
      <c r="JM240" s="89"/>
      <c r="JN240" s="89"/>
      <c r="JO240" s="77"/>
      <c r="JP240" s="89"/>
      <c r="JQ240" s="89"/>
      <c r="JR240" s="89"/>
      <c r="JS240" s="77"/>
    </row>
    <row r="241" spans="1:279" s="5" customFormat="1" ht="31.5" x14ac:dyDescent="0.25">
      <c r="A241" s="114" t="s">
        <v>258</v>
      </c>
      <c r="B241" s="76">
        <f t="shared" si="448"/>
        <v>59936</v>
      </c>
      <c r="C241" s="76">
        <f t="shared" si="449"/>
        <v>140385.9</v>
      </c>
      <c r="D241" s="76">
        <f t="shared" si="450"/>
        <v>140385.9</v>
      </c>
      <c r="E241" s="76">
        <f t="shared" si="451"/>
        <v>0</v>
      </c>
      <c r="F241" s="76">
        <f t="shared" si="452"/>
        <v>14162.229859999999</v>
      </c>
      <c r="G241" s="72">
        <f t="shared" si="447"/>
        <v>10.088071423127252</v>
      </c>
      <c r="H241" s="72">
        <f>H242+H243+H245+H246+H247</f>
        <v>0</v>
      </c>
      <c r="I241" s="72">
        <f>I242+I243+I245+I246+I247</f>
        <v>0</v>
      </c>
      <c r="J241" s="72">
        <f>J242+J243+J245+J246+J247</f>
        <v>0</v>
      </c>
      <c r="K241" s="72"/>
      <c r="L241" s="72">
        <f>L242+L243+L245+L246+L247</f>
        <v>856.2</v>
      </c>
      <c r="M241" s="72">
        <f>M242+M243+M245+M246+M247</f>
        <v>856.2</v>
      </c>
      <c r="N241" s="72">
        <f>N242+N243+N245+N246+N247</f>
        <v>158.5</v>
      </c>
      <c r="O241" s="71">
        <f>N241/M241*100</f>
        <v>18.512029899556179</v>
      </c>
      <c r="P241" s="72">
        <f>P242+P243+P245+P246+P247</f>
        <v>965</v>
      </c>
      <c r="Q241" s="72">
        <f>Q242+Q243+Q245+Q246+Q247</f>
        <v>965</v>
      </c>
      <c r="R241" s="72">
        <f>R242+R243+R245+R246+R247</f>
        <v>240</v>
      </c>
      <c r="S241" s="71">
        <f>R241/Q241*100</f>
        <v>24.870466321243523</v>
      </c>
      <c r="T241" s="72">
        <f>T242+T243+T245+T246+T247</f>
        <v>5762</v>
      </c>
      <c r="U241" s="72">
        <f>U242+U243+U245+U246+U247</f>
        <v>5762</v>
      </c>
      <c r="V241" s="72">
        <f>V242+V243+V245+V246+V247</f>
        <v>1400</v>
      </c>
      <c r="W241" s="71">
        <f>V241/U241*100</f>
        <v>24.297119055883375</v>
      </c>
      <c r="X241" s="72">
        <f>X242+X243+X245+X246+X247</f>
        <v>2073</v>
      </c>
      <c r="Y241" s="72">
        <f>Y242+Y243+Y245+Y246+Y247</f>
        <v>2073</v>
      </c>
      <c r="Z241" s="72">
        <f>Z242+Z243+Z245+Z246+Z247</f>
        <v>500</v>
      </c>
      <c r="AA241" s="71">
        <f>Z241/Y241*100</f>
        <v>24.119633381572601</v>
      </c>
      <c r="AB241" s="72">
        <f>AB242+AB243+AB245+AB246+AB247</f>
        <v>0</v>
      </c>
      <c r="AC241" s="72">
        <f>AC242+AC243+AC245+AC246+AC247</f>
        <v>0</v>
      </c>
      <c r="AD241" s="72">
        <f>AD242+AD243+AD245+AD246+AD247</f>
        <v>0</v>
      </c>
      <c r="AE241" s="71"/>
      <c r="AF241" s="72">
        <f t="shared" ref="AF241" si="520">AF242+AF243+AF245+AF246+AF247</f>
        <v>26761.1</v>
      </c>
      <c r="AG241" s="72">
        <f t="shared" ref="AG241:AH241" si="521">AG242+AG243+AG245+AG246+AG247</f>
        <v>26761.1</v>
      </c>
      <c r="AH241" s="72">
        <f t="shared" si="521"/>
        <v>3599.8675800000001</v>
      </c>
      <c r="AI241" s="71">
        <f>AH241/AG241*100</f>
        <v>13.451867000982769</v>
      </c>
      <c r="AJ241" s="72">
        <f t="shared" ref="AJ241" si="522">AJ242+AJ243+AJ245+AJ246+AJ247</f>
        <v>960</v>
      </c>
      <c r="AK241" s="72">
        <f t="shared" ref="AK241:AL241" si="523">AK242+AK243+AK245+AK246+AK247</f>
        <v>960</v>
      </c>
      <c r="AL241" s="72">
        <f t="shared" si="523"/>
        <v>0</v>
      </c>
      <c r="AM241" s="71">
        <f>AL241/AK241*100</f>
        <v>0</v>
      </c>
      <c r="AN241" s="72">
        <f t="shared" ref="AN241" si="524">AN242+AN243+AN245+AN246+AN247</f>
        <v>0</v>
      </c>
      <c r="AO241" s="72">
        <f t="shared" ref="AO241:AR241" si="525">AO242+AO243+AO245+AO246+AO247</f>
        <v>0</v>
      </c>
      <c r="AP241" s="72">
        <f t="shared" si="525"/>
        <v>0</v>
      </c>
      <c r="AQ241" s="72">
        <f t="shared" si="525"/>
        <v>0</v>
      </c>
      <c r="AR241" s="72">
        <f t="shared" si="525"/>
        <v>500</v>
      </c>
      <c r="AS241" s="72">
        <f t="shared" ref="AS241:AT241" si="526">AS242+AS243+AS245+AS246+AS247</f>
        <v>500</v>
      </c>
      <c r="AT241" s="72">
        <f t="shared" si="526"/>
        <v>0</v>
      </c>
      <c r="AU241" s="71">
        <f>AT241/AS241*100</f>
        <v>0</v>
      </c>
      <c r="AV241" s="72"/>
      <c r="AW241" s="72">
        <f t="shared" ref="AW241:AX241" si="527">AW242+AW243+AW245+AW246+AW247</f>
        <v>0</v>
      </c>
      <c r="AX241" s="72">
        <f t="shared" si="527"/>
        <v>0</v>
      </c>
      <c r="AY241" s="71"/>
      <c r="AZ241" s="72"/>
      <c r="BA241" s="72"/>
      <c r="BB241" s="72"/>
      <c r="BC241" s="71"/>
      <c r="BD241" s="72">
        <f>BD242+BD243+BD245+BD246+BD247</f>
        <v>3114.6</v>
      </c>
      <c r="BE241" s="72">
        <f>BE242+BE243+BE245+BE246+BE247</f>
        <v>3114.6</v>
      </c>
      <c r="BF241" s="72">
        <f>BF242+BF243+BF245+BF246+BF247</f>
        <v>778.65</v>
      </c>
      <c r="BG241" s="71">
        <f>BF241/BE241*100</f>
        <v>25</v>
      </c>
      <c r="BH241" s="71"/>
      <c r="BI241" s="72">
        <f>BI242+BI243+BI245+BI246+BI247</f>
        <v>0</v>
      </c>
      <c r="BJ241" s="72">
        <f>BJ242+BJ243+BJ245+BJ246+BJ247</f>
        <v>0</v>
      </c>
      <c r="BK241" s="71"/>
      <c r="BL241" s="71"/>
      <c r="BM241" s="72">
        <f>BM242+BM243+BM245+BM246+BM247</f>
        <v>0</v>
      </c>
      <c r="BN241" s="72">
        <f>BN242+BN243+BN245+BN246+BN247</f>
        <v>0</v>
      </c>
      <c r="BO241" s="71"/>
      <c r="BP241" s="71"/>
      <c r="BQ241" s="72">
        <f>BQ242+BQ243+BQ245+BQ246+BQ247</f>
        <v>0</v>
      </c>
      <c r="BR241" s="72">
        <f>BR242+BR243+BR245+BR246+BR247</f>
        <v>0</v>
      </c>
      <c r="BS241" s="71"/>
      <c r="BT241" s="71"/>
      <c r="BU241" s="72">
        <f>BU242+BU243+BU245+BU246+BU247</f>
        <v>0</v>
      </c>
      <c r="BV241" s="72">
        <f>BV242+BV243+BV245+BV246+BV247</f>
        <v>0</v>
      </c>
      <c r="BW241" s="71"/>
      <c r="BX241" s="72">
        <f>BX242+BX243+BX245+BX246+BX247</f>
        <v>634.4</v>
      </c>
      <c r="BY241" s="72">
        <f>BY242+BY243+BY245+BY246+BY247</f>
        <v>634.4</v>
      </c>
      <c r="BZ241" s="72">
        <f>BZ242+BZ243+BZ245+BZ246+BZ247</f>
        <v>117.205</v>
      </c>
      <c r="CA241" s="71">
        <f>BZ241/BY241*100</f>
        <v>18.474936948297604</v>
      </c>
      <c r="CB241" s="71"/>
      <c r="CC241" s="72"/>
      <c r="CD241" s="72"/>
      <c r="CE241" s="71"/>
      <c r="CF241" s="72">
        <f>CF242+CF243+CF245+CF246+CF247</f>
        <v>1000</v>
      </c>
      <c r="CG241" s="72">
        <f>CG242+CG243+CG245+CG246+CG247</f>
        <v>750</v>
      </c>
      <c r="CH241" s="72">
        <f>CH242+CH243+CH245+CH246+CH247</f>
        <v>500</v>
      </c>
      <c r="CI241" s="71">
        <f t="shared" si="487"/>
        <v>66.666666666666657</v>
      </c>
      <c r="CJ241" s="72">
        <f>CJ242+CJ243+CJ245+CJ246+CJ247</f>
        <v>0</v>
      </c>
      <c r="CK241" s="72">
        <f>CK242+CK243+CK245+CK246+CK247</f>
        <v>0</v>
      </c>
      <c r="CL241" s="72">
        <f>CL242+CL243+CL245+CL246+CL247</f>
        <v>0</v>
      </c>
      <c r="CM241" s="71"/>
      <c r="CN241" s="72">
        <f>CN242+CN243+CN245+CN246+CN247</f>
        <v>0</v>
      </c>
      <c r="CO241" s="72">
        <f>CO242+CO243+CO245+CO246+CO247</f>
        <v>0</v>
      </c>
      <c r="CP241" s="72">
        <f>CP242+CP243+CP245+CP246+CP247</f>
        <v>0</v>
      </c>
      <c r="CQ241" s="71"/>
      <c r="CR241" s="71"/>
      <c r="CS241" s="72">
        <f>CS242+CS243+CS245+CS246+CS247</f>
        <v>0</v>
      </c>
      <c r="CT241" s="72">
        <f>CT242+CT243+CT245+CT246+CT247</f>
        <v>0</v>
      </c>
      <c r="CU241" s="71"/>
      <c r="CV241" s="71"/>
      <c r="CW241" s="72">
        <f>CW242+CW243+CW245+CW246+CW247</f>
        <v>0</v>
      </c>
      <c r="CX241" s="72">
        <f>CX242+CX243+CX245+CX246+CX247</f>
        <v>0</v>
      </c>
      <c r="CY241" s="71"/>
      <c r="CZ241" s="72">
        <f>CZ242+CZ243+CZ245+CZ246+CZ247</f>
        <v>1000</v>
      </c>
      <c r="DA241" s="72">
        <f>DA242+DA243+DA245+DA246+DA247</f>
        <v>1000</v>
      </c>
      <c r="DB241" s="72">
        <f>DB242+DB243+DB245+DB246+DB247</f>
        <v>0</v>
      </c>
      <c r="DC241" s="71">
        <f>DB241/DA241*100</f>
        <v>0</v>
      </c>
      <c r="DD241" s="72">
        <f>DD242+DD243+DD245+DD246+DD247</f>
        <v>7633.8</v>
      </c>
      <c r="DE241" s="72">
        <f>DE242+DE243+DE245+DE246+DE247</f>
        <v>0</v>
      </c>
      <c r="DF241" s="72">
        <f>DF242+DF243+DF245+DF246+DF247</f>
        <v>0</v>
      </c>
      <c r="DG241" s="71"/>
      <c r="DH241" s="72">
        <f>DH242+DH243+DH245+DH246+DH247</f>
        <v>5000</v>
      </c>
      <c r="DI241" s="72">
        <f>DI242+DI243+DI245+DI246+DI247</f>
        <v>5000</v>
      </c>
      <c r="DJ241" s="72">
        <f>DJ242+DJ243+DJ245+DJ246+DJ247</f>
        <v>0</v>
      </c>
      <c r="DK241" s="71">
        <f t="shared" ref="DK241:DK243" si="528">DJ241/DI241*100</f>
        <v>0</v>
      </c>
      <c r="DL241" s="72"/>
      <c r="DM241" s="72">
        <f>DM242+DM243+DM245+DM246+DM247</f>
        <v>0</v>
      </c>
      <c r="DN241" s="72">
        <f>DN242+DN243+DN245+DN246+DN247</f>
        <v>0</v>
      </c>
      <c r="DO241" s="71"/>
      <c r="DP241" s="72"/>
      <c r="DQ241" s="72">
        <f>DQ242+DQ243+DQ245+DQ246+DQ247</f>
        <v>0</v>
      </c>
      <c r="DR241" s="72">
        <f>DR242+DR243+DR245+DR246+DR247</f>
        <v>0</v>
      </c>
      <c r="DS241" s="71"/>
      <c r="DT241" s="72"/>
      <c r="DU241" s="72">
        <f>DU242+DU243+DU245+DU246+DU247</f>
        <v>0</v>
      </c>
      <c r="DV241" s="72">
        <f>DV242+DV243+DV245+DV246+DV247</f>
        <v>0</v>
      </c>
      <c r="DW241" s="71"/>
      <c r="DX241" s="72">
        <f>DX242+DX243+DX245+DX246+DX247</f>
        <v>1010</v>
      </c>
      <c r="DY241" s="72">
        <f>DY242+DY243+DY245+DY246+DY247</f>
        <v>1010</v>
      </c>
      <c r="DZ241" s="72">
        <f>DZ242+DZ243+DZ245+DZ246+DZ247</f>
        <v>145.02026000000001</v>
      </c>
      <c r="EA241" s="71">
        <f t="shared" ref="EA241:EA242" si="529">DZ241/DY241*100</f>
        <v>14.358441584158415</v>
      </c>
      <c r="EB241" s="72"/>
      <c r="EC241" s="72"/>
      <c r="ED241" s="72"/>
      <c r="EE241" s="71"/>
      <c r="EF241" s="72"/>
      <c r="EG241" s="72">
        <f>EG242+EG243+EG245+EG246+EG247</f>
        <v>0</v>
      </c>
      <c r="EH241" s="72">
        <f>EH242+EH243+EH245+EH246+EH247</f>
        <v>0</v>
      </c>
      <c r="EI241" s="71"/>
      <c r="EJ241" s="72"/>
      <c r="EK241" s="72">
        <f>EK242+EK243+EK245+EK246+EK247</f>
        <v>0</v>
      </c>
      <c r="EL241" s="72">
        <f>EL242+EL243+EL245+EL246+EL247</f>
        <v>0</v>
      </c>
      <c r="EM241" s="71"/>
      <c r="EN241" s="72"/>
      <c r="EO241" s="72">
        <f>EO242+EO243+EO245+EO246+EO247</f>
        <v>0</v>
      </c>
      <c r="EP241" s="72">
        <f>EP242+EP243+EP245+EP246+EP247</f>
        <v>0</v>
      </c>
      <c r="EQ241" s="71"/>
      <c r="ER241" s="72">
        <f>ER242+ER243+ER245+ER246+ER247</f>
        <v>2109.1999999999998</v>
      </c>
      <c r="ES241" s="72">
        <f>ES242+ES243+ES245+ES246+ES247</f>
        <v>2109.1999999999998</v>
      </c>
      <c r="ET241" s="72">
        <f>ET242+ET243+ET245+ET246+ET247</f>
        <v>527.30100000000004</v>
      </c>
      <c r="EU241" s="71">
        <f t="shared" si="519"/>
        <v>25.000047411340798</v>
      </c>
      <c r="EV241" s="72">
        <f>EV242+EV243+EV245+EV246+EV247</f>
        <v>165.2</v>
      </c>
      <c r="EW241" s="72">
        <f>EW242+EW243+EW245+EW246+EW247</f>
        <v>165.2</v>
      </c>
      <c r="EX241" s="72">
        <f>EX242+EX243+EX245+EX246+EX247</f>
        <v>0</v>
      </c>
      <c r="EY241" s="71">
        <f>EX241/EW241*100</f>
        <v>0</v>
      </c>
      <c r="EZ241" s="72"/>
      <c r="FA241" s="72">
        <f>FA242+FA243+FA245+FA246+FA247</f>
        <v>0</v>
      </c>
      <c r="FB241" s="72">
        <f>FB242+FB243+FB245+FB246+FB247</f>
        <v>0</v>
      </c>
      <c r="FC241" s="71"/>
      <c r="FD241" s="72"/>
      <c r="FE241" s="72">
        <f>FE242+FE243+FE245+FE246+FE247</f>
        <v>0</v>
      </c>
      <c r="FF241" s="72">
        <f>FF242+FF243+FF245+FF246+FF247</f>
        <v>0</v>
      </c>
      <c r="FG241" s="71"/>
      <c r="FH241" s="72"/>
      <c r="FI241" s="72">
        <f>FI242+FI243+FI245+FI246+FI247</f>
        <v>0</v>
      </c>
      <c r="FJ241" s="72">
        <f>FJ242+FJ243+FJ245+FJ246+FJ247</f>
        <v>0</v>
      </c>
      <c r="FK241" s="71"/>
      <c r="FL241" s="72"/>
      <c r="FM241" s="72">
        <f>FM242+FM243+FM245+FM246+FM247</f>
        <v>0</v>
      </c>
      <c r="FN241" s="72">
        <f>FN242+FN243+FN245+FN246+FN247</f>
        <v>0</v>
      </c>
      <c r="FO241" s="71"/>
      <c r="FP241" s="72">
        <f>FP242+FP243+FP245+FP246+FP247</f>
        <v>391.5</v>
      </c>
      <c r="FQ241" s="72">
        <f>FQ242+FQ243+FQ245+FQ246+FQ247</f>
        <v>391.5</v>
      </c>
      <c r="FR241" s="72">
        <f>FR242+FR243+FR245+FR246+FR247</f>
        <v>0</v>
      </c>
      <c r="FS241" s="71">
        <f>FR241/FQ241*100</f>
        <v>0</v>
      </c>
      <c r="FT241" s="72"/>
      <c r="FU241" s="72">
        <f>FU242+FU243+FU245+FU246+FU247</f>
        <v>0</v>
      </c>
      <c r="FV241" s="72">
        <f>FV242+FV243+FV245+FV246+FV247</f>
        <v>0</v>
      </c>
      <c r="FW241" s="71"/>
      <c r="FX241" s="72"/>
      <c r="FY241" s="72">
        <f>FY242+FY243+FY245+FY246+FY247</f>
        <v>0</v>
      </c>
      <c r="FZ241" s="72">
        <f>FZ242+FZ243+FZ245+FZ246+FZ247</f>
        <v>0</v>
      </c>
      <c r="GA241" s="71"/>
      <c r="GB241" s="72"/>
      <c r="GC241" s="72">
        <f>GC242+GC243+GC245+GC246+GC247</f>
        <v>0</v>
      </c>
      <c r="GD241" s="72">
        <f>GD242+GD243+GD245+GD246+GD247</f>
        <v>0</v>
      </c>
      <c r="GE241" s="71"/>
      <c r="GF241" s="72"/>
      <c r="GG241" s="72">
        <f>GG242+GG243+GG245+GG246+GG247</f>
        <v>0</v>
      </c>
      <c r="GH241" s="72">
        <f>GH242+GH243+GH245+GH246+GH247</f>
        <v>0</v>
      </c>
      <c r="GI241" s="71"/>
      <c r="GJ241" s="72"/>
      <c r="GK241" s="72">
        <f>GK242+GK243+GK245+GK246+GK247</f>
        <v>0</v>
      </c>
      <c r="GL241" s="72">
        <f>GL242+GL243+GL245+GL246+GL247</f>
        <v>0</v>
      </c>
      <c r="GM241" s="71"/>
      <c r="GN241" s="72"/>
      <c r="GO241" s="72">
        <f>GO242+GO243+GO245+GO246+GO247</f>
        <v>0</v>
      </c>
      <c r="GP241" s="72">
        <f>GP242+GP243+GP245+GP246+GP247</f>
        <v>0</v>
      </c>
      <c r="GQ241" s="71"/>
      <c r="GR241" s="72"/>
      <c r="GS241" s="72">
        <f>GS242+GS243+GS245+GS246+GS247</f>
        <v>0</v>
      </c>
      <c r="GT241" s="72">
        <f>GT242+GT243+GT245+GT246+GT247</f>
        <v>0</v>
      </c>
      <c r="GU241" s="71"/>
      <c r="GV241" s="72"/>
      <c r="GW241" s="72">
        <f>GW242+GW243+GW245+GW246+GW247</f>
        <v>30000</v>
      </c>
      <c r="GX241" s="72">
        <f>GX242+GX243+GX245+GX246+GX247</f>
        <v>0</v>
      </c>
      <c r="GY241" s="72">
        <f t="shared" ref="GY241" si="530">GX241/GW241*100</f>
        <v>0</v>
      </c>
      <c r="GZ241" s="72"/>
      <c r="HA241" s="72">
        <f>HA242+HA243+HA245+HA246+HA247</f>
        <v>0</v>
      </c>
      <c r="HB241" s="72">
        <f>HB242+HB243+HB245+HB246+HB247</f>
        <v>0</v>
      </c>
      <c r="HC241" s="71"/>
      <c r="HD241" s="72"/>
      <c r="HE241" s="72">
        <f>HE242+HE243+HE245+HE246+HE247</f>
        <v>0</v>
      </c>
      <c r="HF241" s="72">
        <f>HF242+HF243+HF245+HF246+HF247</f>
        <v>0</v>
      </c>
      <c r="HG241" s="71"/>
      <c r="HH241" s="72"/>
      <c r="HI241" s="72">
        <f>HI242+HI243+HI245+HI246+HI247</f>
        <v>0</v>
      </c>
      <c r="HJ241" s="72">
        <f>HJ242+HJ243+HJ245+HJ246+HJ247</f>
        <v>0</v>
      </c>
      <c r="HK241" s="71"/>
      <c r="HL241" s="72"/>
      <c r="HM241" s="72"/>
      <c r="HN241" s="72"/>
      <c r="HO241" s="71"/>
      <c r="HP241" s="72"/>
      <c r="HQ241" s="72"/>
      <c r="HR241" s="72"/>
      <c r="HS241" s="71"/>
      <c r="HT241" s="72"/>
      <c r="HU241" s="72"/>
      <c r="HV241" s="72"/>
      <c r="HW241" s="71"/>
      <c r="HX241" s="72"/>
      <c r="HY241" s="72">
        <f>SUM(HY242:HY247)</f>
        <v>562</v>
      </c>
      <c r="HZ241" s="72">
        <f>SUM(HZ242:HZ247)</f>
        <v>140.5</v>
      </c>
      <c r="IA241" s="76">
        <f t="shared" si="446"/>
        <v>25</v>
      </c>
      <c r="IB241" s="72"/>
      <c r="IC241" s="72">
        <f>SUM(IC242:IC247)</f>
        <v>48624.4</v>
      </c>
      <c r="ID241" s="72">
        <f>SUM(ID242:ID247)</f>
        <v>6055.1860199999992</v>
      </c>
      <c r="IE241" s="76">
        <f t="shared" si="491"/>
        <v>12.45297838122424</v>
      </c>
      <c r="IF241" s="72"/>
      <c r="IG241" s="72"/>
      <c r="IH241" s="72"/>
      <c r="II241" s="76"/>
      <c r="IJ241" s="72"/>
      <c r="IK241" s="72"/>
      <c r="IL241" s="72"/>
      <c r="IM241" s="76"/>
      <c r="IN241" s="72"/>
      <c r="IO241" s="72"/>
      <c r="IP241" s="72"/>
      <c r="IQ241" s="76"/>
      <c r="IR241" s="72"/>
      <c r="IS241" s="72"/>
      <c r="IT241" s="72"/>
      <c r="IU241" s="76"/>
      <c r="IV241" s="72"/>
      <c r="IW241" s="72"/>
      <c r="IX241" s="72"/>
      <c r="IY241" s="76"/>
      <c r="IZ241" s="72"/>
      <c r="JA241" s="72">
        <f>SUM(JA242:JA247)</f>
        <v>9147.2999999999993</v>
      </c>
      <c r="JB241" s="72">
        <f>SUM(JB242:JB247)</f>
        <v>0</v>
      </c>
      <c r="JC241" s="76">
        <f t="shared" ref="JC241:JC242" si="531">JB241/JA241*100</f>
        <v>0</v>
      </c>
      <c r="JD241" s="72"/>
      <c r="JE241" s="72"/>
      <c r="JF241" s="72"/>
      <c r="JG241" s="76"/>
      <c r="JH241" s="72"/>
      <c r="JI241" s="72">
        <f>SUM(JI242:JI247)</f>
        <v>0</v>
      </c>
      <c r="JJ241" s="72">
        <f>SUM(JJ242:JJ247)</f>
        <v>0</v>
      </c>
      <c r="JK241" s="76"/>
      <c r="JL241" s="72"/>
      <c r="JM241" s="72">
        <f>SUM(JM242:JM247)</f>
        <v>0</v>
      </c>
      <c r="JN241" s="72">
        <f>SUM(JN242:JN247)</f>
        <v>0</v>
      </c>
      <c r="JO241" s="76"/>
      <c r="JP241" s="72"/>
      <c r="JQ241" s="72"/>
      <c r="JR241" s="72"/>
      <c r="JS241" s="76"/>
    </row>
    <row r="242" spans="1:279" ht="31.5" x14ac:dyDescent="0.25">
      <c r="A242" s="115" t="s">
        <v>200</v>
      </c>
      <c r="B242" s="77">
        <f t="shared" si="448"/>
        <v>54936</v>
      </c>
      <c r="C242" s="77">
        <f t="shared" si="449"/>
        <v>104823.90000000001</v>
      </c>
      <c r="D242" s="77">
        <f t="shared" si="450"/>
        <v>104823.90000000001</v>
      </c>
      <c r="E242" s="77">
        <f t="shared" si="451"/>
        <v>0</v>
      </c>
      <c r="F242" s="77">
        <f t="shared" si="452"/>
        <v>14021.729859999999</v>
      </c>
      <c r="G242" s="73">
        <f t="shared" si="447"/>
        <v>13.376462676927684</v>
      </c>
      <c r="H242" s="73"/>
      <c r="I242" s="73"/>
      <c r="J242" s="73"/>
      <c r="K242" s="73"/>
      <c r="L242" s="73">
        <v>856.2</v>
      </c>
      <c r="M242" s="73">
        <v>856.2</v>
      </c>
      <c r="N242" s="73">
        <v>158.5</v>
      </c>
      <c r="O242" s="74">
        <f>N242/M242*100</f>
        <v>18.512029899556179</v>
      </c>
      <c r="P242" s="301">
        <v>965</v>
      </c>
      <c r="Q242" s="288">
        <v>965</v>
      </c>
      <c r="R242" s="301">
        <v>240</v>
      </c>
      <c r="S242" s="74">
        <f>R242/Q242*100</f>
        <v>24.870466321243523</v>
      </c>
      <c r="T242" s="340">
        <v>5762</v>
      </c>
      <c r="U242" s="328">
        <v>5762</v>
      </c>
      <c r="V242" s="328">
        <v>1400</v>
      </c>
      <c r="W242" s="74">
        <f>V242/U242*100</f>
        <v>24.297119055883375</v>
      </c>
      <c r="X242" s="341">
        <v>2073</v>
      </c>
      <c r="Y242" s="341">
        <v>2073</v>
      </c>
      <c r="Z242" s="341">
        <v>500</v>
      </c>
      <c r="AA242" s="74">
        <f>Z242/Y242*100</f>
        <v>24.119633381572601</v>
      </c>
      <c r="AB242" s="341"/>
      <c r="AC242" s="341"/>
      <c r="AD242" s="341"/>
      <c r="AE242" s="74"/>
      <c r="AF242" s="341">
        <v>26761.1</v>
      </c>
      <c r="AG242" s="341">
        <v>26761.1</v>
      </c>
      <c r="AH242" s="341">
        <v>3599.8675800000001</v>
      </c>
      <c r="AI242" s="74">
        <f>AH242/AG242*100</f>
        <v>13.451867000982769</v>
      </c>
      <c r="AJ242" s="341">
        <v>960</v>
      </c>
      <c r="AK242" s="341">
        <v>960</v>
      </c>
      <c r="AL242" s="341">
        <v>0</v>
      </c>
      <c r="AM242" s="74">
        <f>AL242/AK242*100</f>
        <v>0</v>
      </c>
      <c r="AN242" s="73"/>
      <c r="AO242" s="73"/>
      <c r="AP242" s="73"/>
      <c r="AQ242" s="74"/>
      <c r="AR242" s="341">
        <v>500</v>
      </c>
      <c r="AS242" s="341">
        <v>500</v>
      </c>
      <c r="AT242" s="341">
        <v>0</v>
      </c>
      <c r="AU242" s="74">
        <f>AT242/AS242*100</f>
        <v>0</v>
      </c>
      <c r="AV242" s="341"/>
      <c r="AW242" s="341"/>
      <c r="AX242" s="341"/>
      <c r="AY242" s="74"/>
      <c r="AZ242" s="341"/>
      <c r="BA242" s="341"/>
      <c r="BB242" s="341"/>
      <c r="BC242" s="74"/>
      <c r="BD242" s="341">
        <v>3114.6</v>
      </c>
      <c r="BE242" s="341">
        <v>3114.6</v>
      </c>
      <c r="BF242" s="341">
        <v>778.65</v>
      </c>
      <c r="BG242" s="74">
        <f>BF242/BE242*100</f>
        <v>25</v>
      </c>
      <c r="BH242" s="74"/>
      <c r="BI242" s="341"/>
      <c r="BJ242" s="341"/>
      <c r="BK242" s="74"/>
      <c r="BL242" s="74"/>
      <c r="BM242" s="341"/>
      <c r="BN242" s="341"/>
      <c r="BO242" s="74"/>
      <c r="BP242" s="74"/>
      <c r="BQ242" s="341"/>
      <c r="BR242" s="341"/>
      <c r="BS242" s="74"/>
      <c r="BT242" s="74"/>
      <c r="BU242" s="341"/>
      <c r="BV242" s="341"/>
      <c r="BW242" s="74"/>
      <c r="BX242" s="341">
        <v>634.4</v>
      </c>
      <c r="BY242" s="341">
        <v>634.4</v>
      </c>
      <c r="BZ242" s="341">
        <v>117.205</v>
      </c>
      <c r="CA242" s="74">
        <f>BZ242/BY242*100</f>
        <v>18.474936948297604</v>
      </c>
      <c r="CB242" s="74"/>
      <c r="CC242" s="341"/>
      <c r="CD242" s="341"/>
      <c r="CE242" s="74"/>
      <c r="CF242" s="341">
        <v>1000</v>
      </c>
      <c r="CG242" s="341">
        <v>750</v>
      </c>
      <c r="CH242" s="341">
        <v>500</v>
      </c>
      <c r="CI242" s="74">
        <f t="shared" si="487"/>
        <v>66.666666666666657</v>
      </c>
      <c r="CJ242" s="341"/>
      <c r="CK242" s="341"/>
      <c r="CL242" s="341"/>
      <c r="CM242" s="74"/>
      <c r="CN242" s="341"/>
      <c r="CO242" s="341"/>
      <c r="CP242" s="341"/>
      <c r="CQ242" s="74"/>
      <c r="CR242" s="74"/>
      <c r="CS242" s="341"/>
      <c r="CT242" s="341"/>
      <c r="CU242" s="74"/>
      <c r="CV242" s="74"/>
      <c r="CW242" s="341"/>
      <c r="CX242" s="341"/>
      <c r="CY242" s="74"/>
      <c r="CZ242" s="341">
        <v>1000</v>
      </c>
      <c r="DA242" s="341">
        <v>1000</v>
      </c>
      <c r="DB242" s="341">
        <v>0</v>
      </c>
      <c r="DC242" s="74">
        <f>DB242/DA242*100</f>
        <v>0</v>
      </c>
      <c r="DD242" s="341">
        <v>7633.8</v>
      </c>
      <c r="DE242" s="341"/>
      <c r="DF242" s="341"/>
      <c r="DG242" s="74"/>
      <c r="DH242" s="341"/>
      <c r="DI242" s="341"/>
      <c r="DJ242" s="341"/>
      <c r="DK242" s="74"/>
      <c r="DL242" s="341"/>
      <c r="DM242" s="341"/>
      <c r="DN242" s="341"/>
      <c r="DO242" s="74"/>
      <c r="DP242" s="341"/>
      <c r="DQ242" s="341"/>
      <c r="DR242" s="341"/>
      <c r="DS242" s="74"/>
      <c r="DT242" s="341"/>
      <c r="DU242" s="341"/>
      <c r="DV242" s="341"/>
      <c r="DW242" s="74"/>
      <c r="DX242" s="341">
        <v>1010</v>
      </c>
      <c r="DY242" s="341">
        <v>1010</v>
      </c>
      <c r="DZ242" s="341">
        <v>145.02026000000001</v>
      </c>
      <c r="EA242" s="74">
        <f t="shared" si="529"/>
        <v>14.358441584158415</v>
      </c>
      <c r="EB242" s="341"/>
      <c r="EC242" s="341"/>
      <c r="ED242" s="341"/>
      <c r="EE242" s="74"/>
      <c r="EF242" s="341"/>
      <c r="EG242" s="341"/>
      <c r="EH242" s="341"/>
      <c r="EI242" s="74"/>
      <c r="EJ242" s="341"/>
      <c r="EK242" s="341"/>
      <c r="EL242" s="341"/>
      <c r="EM242" s="74"/>
      <c r="EN242" s="341"/>
      <c r="EO242" s="341"/>
      <c r="EP242" s="341"/>
      <c r="EQ242" s="74"/>
      <c r="ER242" s="341">
        <v>2109.1999999999998</v>
      </c>
      <c r="ES242" s="341">
        <v>2109.1999999999998</v>
      </c>
      <c r="ET242" s="341">
        <v>527.30100000000004</v>
      </c>
      <c r="EU242" s="74">
        <f t="shared" si="519"/>
        <v>25.000047411340798</v>
      </c>
      <c r="EV242" s="341">
        <v>165.2</v>
      </c>
      <c r="EW242" s="341">
        <v>165.2</v>
      </c>
      <c r="EX242" s="341"/>
      <c r="EY242" s="74">
        <f>EX242/EW242*100</f>
        <v>0</v>
      </c>
      <c r="EZ242" s="73"/>
      <c r="FA242" s="73"/>
      <c r="FB242" s="73"/>
      <c r="FC242" s="74"/>
      <c r="FD242" s="73"/>
      <c r="FE242" s="73"/>
      <c r="FF242" s="73"/>
      <c r="FG242" s="74"/>
      <c r="FH242" s="73"/>
      <c r="FI242" s="73"/>
      <c r="FJ242" s="73"/>
      <c r="FK242" s="74"/>
      <c r="FL242" s="73"/>
      <c r="FM242" s="73"/>
      <c r="FN242" s="73"/>
      <c r="FO242" s="74"/>
      <c r="FP242" s="73">
        <v>391.5</v>
      </c>
      <c r="FQ242" s="73">
        <v>391.5</v>
      </c>
      <c r="FR242" s="73">
        <v>0</v>
      </c>
      <c r="FS242" s="74">
        <f>FR242/FQ242*100</f>
        <v>0</v>
      </c>
      <c r="FT242" s="73"/>
      <c r="FU242" s="73"/>
      <c r="FV242" s="73">
        <v>0</v>
      </c>
      <c r="FW242" s="74"/>
      <c r="FX242" s="73"/>
      <c r="FY242" s="73"/>
      <c r="FZ242" s="73">
        <v>0</v>
      </c>
      <c r="GA242" s="74"/>
      <c r="GB242" s="73"/>
      <c r="GC242" s="73"/>
      <c r="GD242" s="73">
        <v>0</v>
      </c>
      <c r="GE242" s="74"/>
      <c r="GF242" s="73"/>
      <c r="GG242" s="73"/>
      <c r="GH242" s="73">
        <v>0</v>
      </c>
      <c r="GI242" s="74"/>
      <c r="GJ242" s="73"/>
      <c r="GK242" s="73"/>
      <c r="GL242" s="73">
        <v>0</v>
      </c>
      <c r="GM242" s="74"/>
      <c r="GN242" s="73"/>
      <c r="GO242" s="73"/>
      <c r="GP242" s="73">
        <v>0</v>
      </c>
      <c r="GQ242" s="74"/>
      <c r="GR242" s="73"/>
      <c r="GS242" s="73"/>
      <c r="GT242" s="73">
        <v>0</v>
      </c>
      <c r="GU242" s="74"/>
      <c r="GV242" s="73"/>
      <c r="GW242" s="73"/>
      <c r="GX242" s="73">
        <v>0</v>
      </c>
      <c r="GY242" s="73"/>
      <c r="GZ242" s="73"/>
      <c r="HA242" s="73"/>
      <c r="HB242" s="73">
        <v>0</v>
      </c>
      <c r="HC242" s="74"/>
      <c r="HD242" s="73"/>
      <c r="HE242" s="73"/>
      <c r="HF242" s="73">
        <v>0</v>
      </c>
      <c r="HG242" s="74"/>
      <c r="HH242" s="73"/>
      <c r="HI242" s="73"/>
      <c r="HJ242" s="73">
        <v>0</v>
      </c>
      <c r="HK242" s="74"/>
      <c r="HL242" s="341"/>
      <c r="HM242" s="341"/>
      <c r="HN242" s="341"/>
      <c r="HO242" s="74"/>
      <c r="HP242" s="341"/>
      <c r="HQ242" s="341"/>
      <c r="HR242" s="341"/>
      <c r="HS242" s="74"/>
      <c r="HT242" s="73"/>
      <c r="HU242" s="73"/>
      <c r="HV242" s="73"/>
      <c r="HW242" s="74"/>
      <c r="HX242" s="73"/>
      <c r="HY242" s="73"/>
      <c r="HZ242" s="73"/>
      <c r="IA242" s="77"/>
      <c r="IB242" s="73"/>
      <c r="IC242" s="73">
        <v>48624.4</v>
      </c>
      <c r="ID242" s="73">
        <v>6055.1860199999992</v>
      </c>
      <c r="IE242" s="77">
        <f t="shared" si="491"/>
        <v>12.45297838122424</v>
      </c>
      <c r="IF242" s="73"/>
      <c r="IG242" s="73"/>
      <c r="IH242" s="73"/>
      <c r="II242" s="77"/>
      <c r="IJ242" s="73"/>
      <c r="IK242" s="73"/>
      <c r="IL242" s="73"/>
      <c r="IM242" s="77"/>
      <c r="IN242" s="73"/>
      <c r="IO242" s="73"/>
      <c r="IP242" s="73"/>
      <c r="IQ242" s="77"/>
      <c r="IR242" s="73"/>
      <c r="IS242" s="73"/>
      <c r="IT242" s="73"/>
      <c r="IU242" s="77"/>
      <c r="IV242" s="73"/>
      <c r="IW242" s="73"/>
      <c r="IX242" s="73"/>
      <c r="IY242" s="77"/>
      <c r="IZ242" s="73"/>
      <c r="JA242" s="73">
        <v>9147.2999999999993</v>
      </c>
      <c r="JB242" s="73">
        <v>0</v>
      </c>
      <c r="JC242" s="77">
        <f t="shared" si="531"/>
        <v>0</v>
      </c>
      <c r="JD242" s="73"/>
      <c r="JE242" s="73"/>
      <c r="JF242" s="73"/>
      <c r="JG242" s="77"/>
      <c r="JH242" s="73"/>
      <c r="JI242" s="73"/>
      <c r="JJ242" s="73">
        <v>0</v>
      </c>
      <c r="JK242" s="77"/>
      <c r="JL242" s="73"/>
      <c r="JM242" s="73"/>
      <c r="JN242" s="73"/>
      <c r="JO242" s="77"/>
      <c r="JP242" s="73"/>
      <c r="JQ242" s="73"/>
      <c r="JR242" s="73"/>
      <c r="JS242" s="77"/>
    </row>
    <row r="243" spans="1:279" ht="15.75" x14ac:dyDescent="0.25">
      <c r="A243" s="115" t="s">
        <v>254</v>
      </c>
      <c r="B243" s="77">
        <f t="shared" si="448"/>
        <v>5000</v>
      </c>
      <c r="C243" s="77">
        <f t="shared" si="449"/>
        <v>35000</v>
      </c>
      <c r="D243" s="77">
        <f t="shared" si="450"/>
        <v>35000</v>
      </c>
      <c r="E243" s="77">
        <f t="shared" si="451"/>
        <v>0</v>
      </c>
      <c r="F243" s="77">
        <f t="shared" si="452"/>
        <v>0</v>
      </c>
      <c r="G243" s="73">
        <f t="shared" si="447"/>
        <v>0</v>
      </c>
      <c r="H243" s="77"/>
      <c r="I243" s="77"/>
      <c r="J243" s="77"/>
      <c r="K243" s="77"/>
      <c r="L243" s="73"/>
      <c r="M243" s="73"/>
      <c r="N243" s="73"/>
      <c r="O243" s="89"/>
      <c r="P243" s="73"/>
      <c r="Q243" s="73"/>
      <c r="R243" s="73"/>
      <c r="S243" s="74"/>
      <c r="T243" s="73"/>
      <c r="U243" s="73"/>
      <c r="V243" s="73"/>
      <c r="W243" s="74"/>
      <c r="X243" s="73"/>
      <c r="Y243" s="73"/>
      <c r="Z243" s="73"/>
      <c r="AA243" s="74"/>
      <c r="AB243" s="73"/>
      <c r="AC243" s="73"/>
      <c r="AD243" s="73"/>
      <c r="AE243" s="74"/>
      <c r="AF243" s="73"/>
      <c r="AG243" s="73"/>
      <c r="AH243" s="73"/>
      <c r="AI243" s="74"/>
      <c r="AJ243" s="73"/>
      <c r="AK243" s="73"/>
      <c r="AL243" s="73"/>
      <c r="AM243" s="74"/>
      <c r="AN243" s="73"/>
      <c r="AO243" s="73"/>
      <c r="AP243" s="73"/>
      <c r="AQ243" s="89"/>
      <c r="AR243" s="73"/>
      <c r="AS243" s="73"/>
      <c r="AT243" s="73"/>
      <c r="AU243" s="74"/>
      <c r="AV243" s="73"/>
      <c r="AW243" s="73"/>
      <c r="AX243" s="73"/>
      <c r="AY243" s="74"/>
      <c r="AZ243" s="73"/>
      <c r="BA243" s="73"/>
      <c r="BB243" s="73"/>
      <c r="BC243" s="74"/>
      <c r="BD243" s="73"/>
      <c r="BE243" s="73"/>
      <c r="BF243" s="73"/>
      <c r="BG243" s="74"/>
      <c r="BH243" s="74"/>
      <c r="BI243" s="341"/>
      <c r="BJ243" s="73"/>
      <c r="BK243" s="74"/>
      <c r="BL243" s="74"/>
      <c r="BM243" s="341"/>
      <c r="BN243" s="73"/>
      <c r="BO243" s="74"/>
      <c r="BP243" s="74"/>
      <c r="BQ243" s="341"/>
      <c r="BR243" s="73"/>
      <c r="BS243" s="74"/>
      <c r="BT243" s="74"/>
      <c r="BU243" s="341"/>
      <c r="BV243" s="73"/>
      <c r="BW243" s="74"/>
      <c r="BX243" s="341"/>
      <c r="BY243" s="341"/>
      <c r="BZ243" s="341"/>
      <c r="CA243" s="74"/>
      <c r="CB243" s="74"/>
      <c r="CC243" s="341"/>
      <c r="CD243" s="341"/>
      <c r="CE243" s="74"/>
      <c r="CF243" s="341"/>
      <c r="CG243" s="341"/>
      <c r="CH243" s="341"/>
      <c r="CI243" s="74"/>
      <c r="CJ243" s="341"/>
      <c r="CK243" s="341"/>
      <c r="CL243" s="341"/>
      <c r="CM243" s="74"/>
      <c r="CN243" s="341"/>
      <c r="CO243" s="341"/>
      <c r="CP243" s="341"/>
      <c r="CQ243" s="74"/>
      <c r="CR243" s="74"/>
      <c r="CS243" s="341"/>
      <c r="CT243" s="73"/>
      <c r="CU243" s="74"/>
      <c r="CV243" s="74"/>
      <c r="CW243" s="341"/>
      <c r="CX243" s="73"/>
      <c r="CY243" s="74"/>
      <c r="CZ243" s="341"/>
      <c r="DA243" s="341"/>
      <c r="DB243" s="341"/>
      <c r="DC243" s="74"/>
      <c r="DD243" s="341"/>
      <c r="DE243" s="341"/>
      <c r="DF243" s="341"/>
      <c r="DG243" s="74"/>
      <c r="DH243" s="341">
        <v>5000</v>
      </c>
      <c r="DI243" s="341">
        <v>5000</v>
      </c>
      <c r="DJ243" s="341">
        <v>0</v>
      </c>
      <c r="DK243" s="74">
        <f t="shared" si="528"/>
        <v>0</v>
      </c>
      <c r="DL243" s="341"/>
      <c r="DM243" s="341"/>
      <c r="DN243" s="341"/>
      <c r="DO243" s="74"/>
      <c r="DP243" s="341"/>
      <c r="DQ243" s="341"/>
      <c r="DR243" s="341"/>
      <c r="DS243" s="74"/>
      <c r="DT243" s="341"/>
      <c r="DU243" s="341"/>
      <c r="DV243" s="341"/>
      <c r="DW243" s="74"/>
      <c r="DX243" s="341"/>
      <c r="DY243" s="341"/>
      <c r="DZ243" s="341"/>
      <c r="EA243" s="74"/>
      <c r="EB243" s="341"/>
      <c r="EC243" s="341"/>
      <c r="ED243" s="341"/>
      <c r="EE243" s="74"/>
      <c r="EF243" s="341"/>
      <c r="EG243" s="341"/>
      <c r="EH243" s="341"/>
      <c r="EI243" s="74"/>
      <c r="EJ243" s="341"/>
      <c r="EK243" s="341"/>
      <c r="EL243" s="341"/>
      <c r="EM243" s="74"/>
      <c r="EN243" s="341"/>
      <c r="EO243" s="341"/>
      <c r="EP243" s="341"/>
      <c r="EQ243" s="74"/>
      <c r="ER243" s="341"/>
      <c r="ES243" s="341"/>
      <c r="ET243" s="341"/>
      <c r="EU243" s="74"/>
      <c r="EV243" s="341"/>
      <c r="EW243" s="341"/>
      <c r="EX243" s="341"/>
      <c r="EY243" s="74"/>
      <c r="EZ243" s="73"/>
      <c r="FA243" s="73"/>
      <c r="FB243" s="73"/>
      <c r="FC243" s="89"/>
      <c r="FD243" s="73"/>
      <c r="FE243" s="73"/>
      <c r="FF243" s="73"/>
      <c r="FG243" s="89"/>
      <c r="FH243" s="73"/>
      <c r="FI243" s="73"/>
      <c r="FJ243" s="73"/>
      <c r="FK243" s="89"/>
      <c r="FL243" s="73"/>
      <c r="FM243" s="73"/>
      <c r="FN243" s="73"/>
      <c r="FO243" s="89"/>
      <c r="FP243" s="73"/>
      <c r="FQ243" s="73"/>
      <c r="FR243" s="73"/>
      <c r="FS243" s="89"/>
      <c r="FT243" s="73"/>
      <c r="FU243" s="73"/>
      <c r="FV243" s="73"/>
      <c r="FW243" s="89"/>
      <c r="FX243" s="73"/>
      <c r="FY243" s="73"/>
      <c r="FZ243" s="73"/>
      <c r="GA243" s="89"/>
      <c r="GB243" s="73"/>
      <c r="GC243" s="73"/>
      <c r="GD243" s="73"/>
      <c r="GE243" s="89"/>
      <c r="GF243" s="73"/>
      <c r="GG243" s="73"/>
      <c r="GH243" s="73"/>
      <c r="GI243" s="89"/>
      <c r="GJ243" s="73"/>
      <c r="GK243" s="73"/>
      <c r="GL243" s="73"/>
      <c r="GM243" s="89"/>
      <c r="GN243" s="73"/>
      <c r="GO243" s="73"/>
      <c r="GP243" s="73"/>
      <c r="GQ243" s="89"/>
      <c r="GR243" s="73"/>
      <c r="GS243" s="73"/>
      <c r="GT243" s="73"/>
      <c r="GU243" s="89"/>
      <c r="GV243" s="73"/>
      <c r="GW243" s="73">
        <v>30000</v>
      </c>
      <c r="GX243" s="73"/>
      <c r="GY243" s="73">
        <f>GX243/GW243*100</f>
        <v>0</v>
      </c>
      <c r="GZ243" s="73"/>
      <c r="HA243" s="73"/>
      <c r="HB243" s="73"/>
      <c r="HC243" s="89"/>
      <c r="HD243" s="73"/>
      <c r="HE243" s="73"/>
      <c r="HF243" s="73"/>
      <c r="HG243" s="89"/>
      <c r="HH243" s="73"/>
      <c r="HI243" s="73"/>
      <c r="HJ243" s="73"/>
      <c r="HK243" s="89"/>
      <c r="HL243" s="73"/>
      <c r="HM243" s="73"/>
      <c r="HN243" s="73"/>
      <c r="HO243" s="74"/>
      <c r="HP243" s="341"/>
      <c r="HQ243" s="341"/>
      <c r="HR243" s="341"/>
      <c r="HS243" s="74"/>
      <c r="HT243" s="73"/>
      <c r="HU243" s="73"/>
      <c r="HV243" s="73"/>
      <c r="HW243" s="89"/>
      <c r="HX243" s="73"/>
      <c r="HY243" s="73"/>
      <c r="HZ243" s="73"/>
      <c r="IA243" s="77"/>
      <c r="IB243" s="73"/>
      <c r="IC243" s="73"/>
      <c r="ID243" s="73"/>
      <c r="IE243" s="77"/>
      <c r="IF243" s="73"/>
      <c r="IG243" s="73"/>
      <c r="IH243" s="73"/>
      <c r="II243" s="77"/>
      <c r="IJ243" s="73"/>
      <c r="IK243" s="73"/>
      <c r="IL243" s="73"/>
      <c r="IM243" s="77"/>
      <c r="IN243" s="73"/>
      <c r="IO243" s="73"/>
      <c r="IP243" s="73"/>
      <c r="IQ243" s="77"/>
      <c r="IR243" s="73"/>
      <c r="IS243" s="73"/>
      <c r="IT243" s="73"/>
      <c r="IU243" s="77"/>
      <c r="IV243" s="73"/>
      <c r="IW243" s="73"/>
      <c r="IX243" s="73"/>
      <c r="IY243" s="77"/>
      <c r="IZ243" s="73"/>
      <c r="JA243" s="73"/>
      <c r="JB243" s="73"/>
      <c r="JC243" s="77"/>
      <c r="JD243" s="73"/>
      <c r="JE243" s="73"/>
      <c r="JF243" s="73"/>
      <c r="JG243" s="77"/>
      <c r="JH243" s="73"/>
      <c r="JI243" s="73"/>
      <c r="JJ243" s="73"/>
      <c r="JK243" s="77"/>
      <c r="JL243" s="73"/>
      <c r="JM243" s="73"/>
      <c r="JN243" s="73"/>
      <c r="JO243" s="77"/>
      <c r="JP243" s="73"/>
      <c r="JQ243" s="73"/>
      <c r="JR243" s="73"/>
      <c r="JS243" s="77"/>
    </row>
    <row r="244" spans="1:279" ht="15.75" x14ac:dyDescent="0.25">
      <c r="A244" s="115" t="s">
        <v>428</v>
      </c>
      <c r="B244" s="77">
        <f t="shared" si="448"/>
        <v>0</v>
      </c>
      <c r="C244" s="77">
        <f t="shared" si="449"/>
        <v>86</v>
      </c>
      <c r="D244" s="77">
        <f t="shared" si="450"/>
        <v>86</v>
      </c>
      <c r="E244" s="77">
        <f t="shared" si="451"/>
        <v>0</v>
      </c>
      <c r="F244" s="77">
        <f t="shared" si="452"/>
        <v>21.5</v>
      </c>
      <c r="G244" s="73">
        <f t="shared" si="447"/>
        <v>25</v>
      </c>
      <c r="H244" s="77"/>
      <c r="I244" s="77"/>
      <c r="J244" s="77"/>
      <c r="K244" s="77"/>
      <c r="L244" s="73"/>
      <c r="M244" s="73"/>
      <c r="N244" s="73"/>
      <c r="O244" s="89"/>
      <c r="P244" s="73"/>
      <c r="Q244" s="73"/>
      <c r="R244" s="73"/>
      <c r="S244" s="74"/>
      <c r="T244" s="73"/>
      <c r="U244" s="73"/>
      <c r="V244" s="73"/>
      <c r="W244" s="74"/>
      <c r="X244" s="73"/>
      <c r="Y244" s="73"/>
      <c r="Z244" s="73"/>
      <c r="AA244" s="74"/>
      <c r="AB244" s="73"/>
      <c r="AC244" s="73"/>
      <c r="AD244" s="73"/>
      <c r="AE244" s="74"/>
      <c r="AF244" s="73"/>
      <c r="AG244" s="73"/>
      <c r="AH244" s="73"/>
      <c r="AI244" s="74"/>
      <c r="AJ244" s="73"/>
      <c r="AK244" s="73"/>
      <c r="AL244" s="73"/>
      <c r="AM244" s="74"/>
      <c r="AN244" s="73"/>
      <c r="AO244" s="73"/>
      <c r="AP244" s="73"/>
      <c r="AQ244" s="89"/>
      <c r="AR244" s="73"/>
      <c r="AS244" s="73"/>
      <c r="AT244" s="73"/>
      <c r="AU244" s="74"/>
      <c r="AV244" s="73"/>
      <c r="AW244" s="73"/>
      <c r="AX244" s="73"/>
      <c r="AY244" s="74"/>
      <c r="AZ244" s="73"/>
      <c r="BA244" s="73"/>
      <c r="BB244" s="73"/>
      <c r="BC244" s="74"/>
      <c r="BD244" s="73"/>
      <c r="BE244" s="73"/>
      <c r="BF244" s="73"/>
      <c r="BG244" s="74"/>
      <c r="BH244" s="74"/>
      <c r="BI244" s="341"/>
      <c r="BJ244" s="73"/>
      <c r="BK244" s="74"/>
      <c r="BL244" s="74"/>
      <c r="BM244" s="341"/>
      <c r="BN244" s="73"/>
      <c r="BO244" s="74"/>
      <c r="BP244" s="74"/>
      <c r="BQ244" s="341"/>
      <c r="BR244" s="73"/>
      <c r="BS244" s="74"/>
      <c r="BT244" s="74"/>
      <c r="BU244" s="341"/>
      <c r="BV244" s="73"/>
      <c r="BW244" s="74"/>
      <c r="BX244" s="341"/>
      <c r="BY244" s="341"/>
      <c r="BZ244" s="341"/>
      <c r="CA244" s="74"/>
      <c r="CB244" s="74"/>
      <c r="CC244" s="341"/>
      <c r="CD244" s="341"/>
      <c r="CE244" s="74"/>
      <c r="CF244" s="341"/>
      <c r="CG244" s="341"/>
      <c r="CH244" s="341"/>
      <c r="CI244" s="74"/>
      <c r="CJ244" s="341"/>
      <c r="CK244" s="341"/>
      <c r="CL244" s="341"/>
      <c r="CM244" s="74"/>
      <c r="CN244" s="341"/>
      <c r="CO244" s="341"/>
      <c r="CP244" s="341"/>
      <c r="CQ244" s="74"/>
      <c r="CR244" s="74"/>
      <c r="CS244" s="341"/>
      <c r="CT244" s="73"/>
      <c r="CU244" s="74"/>
      <c r="CV244" s="74"/>
      <c r="CW244" s="341"/>
      <c r="CX244" s="73"/>
      <c r="CY244" s="74"/>
      <c r="CZ244" s="341"/>
      <c r="DA244" s="341"/>
      <c r="DB244" s="341"/>
      <c r="DC244" s="74"/>
      <c r="DD244" s="341"/>
      <c r="DE244" s="341"/>
      <c r="DF244" s="341"/>
      <c r="DG244" s="74"/>
      <c r="DH244" s="341"/>
      <c r="DI244" s="341"/>
      <c r="DJ244" s="341"/>
      <c r="DK244" s="74"/>
      <c r="DL244" s="341"/>
      <c r="DM244" s="341"/>
      <c r="DN244" s="341"/>
      <c r="DO244" s="74"/>
      <c r="DP244" s="341"/>
      <c r="DQ244" s="341"/>
      <c r="DR244" s="341"/>
      <c r="DS244" s="74"/>
      <c r="DT244" s="341"/>
      <c r="DU244" s="341"/>
      <c r="DV244" s="341"/>
      <c r="DW244" s="74"/>
      <c r="DX244" s="341"/>
      <c r="DY244" s="341"/>
      <c r="DZ244" s="341"/>
      <c r="EA244" s="74"/>
      <c r="EB244" s="341"/>
      <c r="EC244" s="341"/>
      <c r="ED244" s="341"/>
      <c r="EE244" s="74"/>
      <c r="EF244" s="341"/>
      <c r="EG244" s="341"/>
      <c r="EH244" s="341"/>
      <c r="EI244" s="74"/>
      <c r="EJ244" s="341"/>
      <c r="EK244" s="341"/>
      <c r="EL244" s="341"/>
      <c r="EM244" s="74"/>
      <c r="EN244" s="341"/>
      <c r="EO244" s="341"/>
      <c r="EP244" s="341"/>
      <c r="EQ244" s="74"/>
      <c r="ER244" s="341"/>
      <c r="ES244" s="341"/>
      <c r="ET244" s="341"/>
      <c r="EU244" s="74"/>
      <c r="EV244" s="341"/>
      <c r="EW244" s="341"/>
      <c r="EX244" s="341"/>
      <c r="EY244" s="74"/>
      <c r="EZ244" s="73"/>
      <c r="FA244" s="73"/>
      <c r="FB244" s="73"/>
      <c r="FC244" s="89"/>
      <c r="FD244" s="73"/>
      <c r="FE244" s="73"/>
      <c r="FF244" s="73"/>
      <c r="FG244" s="89"/>
      <c r="FH244" s="73"/>
      <c r="FI244" s="73"/>
      <c r="FJ244" s="73"/>
      <c r="FK244" s="89"/>
      <c r="FL244" s="73"/>
      <c r="FM244" s="73"/>
      <c r="FN244" s="73"/>
      <c r="FO244" s="89"/>
      <c r="FP244" s="73"/>
      <c r="FQ244" s="73"/>
      <c r="FR244" s="73"/>
      <c r="FS244" s="89"/>
      <c r="FT244" s="73"/>
      <c r="FU244" s="73"/>
      <c r="FV244" s="73"/>
      <c r="FW244" s="89"/>
      <c r="FX244" s="73"/>
      <c r="FY244" s="73"/>
      <c r="FZ244" s="73"/>
      <c r="GA244" s="89"/>
      <c r="GB244" s="73"/>
      <c r="GC244" s="73"/>
      <c r="GD244" s="73"/>
      <c r="GE244" s="89"/>
      <c r="GF244" s="73"/>
      <c r="GG244" s="73"/>
      <c r="GH244" s="73"/>
      <c r="GI244" s="89"/>
      <c r="GJ244" s="73"/>
      <c r="GK244" s="73"/>
      <c r="GL244" s="73"/>
      <c r="GM244" s="89"/>
      <c r="GN244" s="73"/>
      <c r="GO244" s="73"/>
      <c r="GP244" s="73"/>
      <c r="GQ244" s="89"/>
      <c r="GR244" s="73"/>
      <c r="GS244" s="73"/>
      <c r="GT244" s="73"/>
      <c r="GU244" s="89"/>
      <c r="GV244" s="73"/>
      <c r="GW244" s="73"/>
      <c r="GX244" s="73"/>
      <c r="GY244" s="73"/>
      <c r="GZ244" s="73"/>
      <c r="HA244" s="73"/>
      <c r="HB244" s="73"/>
      <c r="HC244" s="89"/>
      <c r="HD244" s="73"/>
      <c r="HE244" s="73"/>
      <c r="HF244" s="73"/>
      <c r="HG244" s="89"/>
      <c r="HH244" s="73"/>
      <c r="HI244" s="73"/>
      <c r="HJ244" s="73"/>
      <c r="HK244" s="89"/>
      <c r="HL244" s="73"/>
      <c r="HM244" s="73"/>
      <c r="HN244" s="73"/>
      <c r="HO244" s="74"/>
      <c r="HP244" s="341"/>
      <c r="HQ244" s="341"/>
      <c r="HR244" s="341"/>
      <c r="HS244" s="74"/>
      <c r="HT244" s="73"/>
      <c r="HU244" s="73"/>
      <c r="HV244" s="73"/>
      <c r="HW244" s="89"/>
      <c r="HX244" s="73"/>
      <c r="HY244" s="77">
        <v>86</v>
      </c>
      <c r="HZ244" s="77">
        <v>21.5</v>
      </c>
      <c r="IA244" s="77">
        <f t="shared" si="446"/>
        <v>25</v>
      </c>
      <c r="IB244" s="73"/>
      <c r="IC244" s="356"/>
      <c r="ID244" s="356"/>
      <c r="IE244" s="77"/>
      <c r="IF244" s="73"/>
      <c r="IG244" s="356"/>
      <c r="IH244" s="356"/>
      <c r="II244" s="77"/>
      <c r="IJ244" s="73"/>
      <c r="IK244" s="356"/>
      <c r="IL244" s="356"/>
      <c r="IM244" s="77"/>
      <c r="IN244" s="73"/>
      <c r="IO244" s="356"/>
      <c r="IP244" s="356"/>
      <c r="IQ244" s="77"/>
      <c r="IR244" s="73"/>
      <c r="IS244" s="356"/>
      <c r="IT244" s="356"/>
      <c r="IU244" s="77"/>
      <c r="IV244" s="73"/>
      <c r="IW244" s="356"/>
      <c r="IX244" s="356"/>
      <c r="IY244" s="77"/>
      <c r="IZ244" s="73"/>
      <c r="JA244" s="356"/>
      <c r="JB244" s="356"/>
      <c r="JC244" s="77"/>
      <c r="JD244" s="73"/>
      <c r="JE244" s="356"/>
      <c r="JF244" s="356"/>
      <c r="JG244" s="77"/>
      <c r="JH244" s="73"/>
      <c r="JI244" s="356"/>
      <c r="JJ244" s="356"/>
      <c r="JK244" s="77"/>
      <c r="JL244" s="73"/>
      <c r="JM244" s="356"/>
      <c r="JN244" s="356"/>
      <c r="JO244" s="77"/>
      <c r="JP244" s="73"/>
      <c r="JQ244" s="356"/>
      <c r="JR244" s="356"/>
      <c r="JS244" s="77"/>
    </row>
    <row r="245" spans="1:279" ht="15.75" x14ac:dyDescent="0.25">
      <c r="A245" s="115" t="s">
        <v>255</v>
      </c>
      <c r="B245" s="77">
        <f t="shared" si="448"/>
        <v>0</v>
      </c>
      <c r="C245" s="77">
        <f t="shared" si="449"/>
        <v>317.89999999999998</v>
      </c>
      <c r="D245" s="77">
        <f t="shared" si="450"/>
        <v>317.89999999999998</v>
      </c>
      <c r="E245" s="77">
        <f t="shared" si="451"/>
        <v>0</v>
      </c>
      <c r="F245" s="77">
        <f t="shared" si="452"/>
        <v>79.474999999999994</v>
      </c>
      <c r="G245" s="73">
        <f t="shared" si="447"/>
        <v>25</v>
      </c>
      <c r="H245" s="77"/>
      <c r="I245" s="77"/>
      <c r="J245" s="77"/>
      <c r="K245" s="77"/>
      <c r="L245" s="89"/>
      <c r="M245" s="89"/>
      <c r="N245" s="89"/>
      <c r="O245" s="89"/>
      <c r="P245" s="89"/>
      <c r="Q245" s="89"/>
      <c r="R245" s="89"/>
      <c r="S245" s="74"/>
      <c r="T245" s="86"/>
      <c r="U245" s="86"/>
      <c r="V245" s="86"/>
      <c r="W245" s="74"/>
      <c r="X245" s="86"/>
      <c r="Y245" s="86"/>
      <c r="Z245" s="86"/>
      <c r="AA245" s="74"/>
      <c r="AB245" s="86"/>
      <c r="AC245" s="86"/>
      <c r="AD245" s="86"/>
      <c r="AE245" s="74"/>
      <c r="AF245" s="86"/>
      <c r="AG245" s="86"/>
      <c r="AH245" s="86"/>
      <c r="AI245" s="74"/>
      <c r="AJ245" s="86"/>
      <c r="AK245" s="86"/>
      <c r="AL245" s="86"/>
      <c r="AM245" s="74"/>
      <c r="AN245" s="89"/>
      <c r="AO245" s="89"/>
      <c r="AP245" s="89"/>
      <c r="AQ245" s="89"/>
      <c r="AR245" s="86"/>
      <c r="AS245" s="86"/>
      <c r="AT245" s="86"/>
      <c r="AU245" s="74"/>
      <c r="AV245" s="86"/>
      <c r="AW245" s="86"/>
      <c r="AX245" s="86"/>
      <c r="AY245" s="74"/>
      <c r="AZ245" s="86"/>
      <c r="BA245" s="86"/>
      <c r="BB245" s="86"/>
      <c r="BC245" s="74"/>
      <c r="BD245" s="86"/>
      <c r="BE245" s="86"/>
      <c r="BF245" s="86"/>
      <c r="BG245" s="74"/>
      <c r="BH245" s="74"/>
      <c r="BI245" s="86"/>
      <c r="BJ245" s="86"/>
      <c r="BK245" s="74"/>
      <c r="BL245" s="74"/>
      <c r="BM245" s="86"/>
      <c r="BN245" s="86"/>
      <c r="BO245" s="74"/>
      <c r="BP245" s="74"/>
      <c r="BQ245" s="86"/>
      <c r="BR245" s="86"/>
      <c r="BS245" s="74"/>
      <c r="BT245" s="74"/>
      <c r="BU245" s="86"/>
      <c r="BV245" s="86"/>
      <c r="BW245" s="74"/>
      <c r="BX245" s="86"/>
      <c r="BY245" s="86"/>
      <c r="BZ245" s="86"/>
      <c r="CA245" s="74"/>
      <c r="CB245" s="74"/>
      <c r="CC245" s="86"/>
      <c r="CD245" s="86"/>
      <c r="CE245" s="74"/>
      <c r="CF245" s="86"/>
      <c r="CG245" s="86"/>
      <c r="CH245" s="77"/>
      <c r="CI245" s="74"/>
      <c r="CJ245" s="86"/>
      <c r="CK245" s="86"/>
      <c r="CL245" s="86"/>
      <c r="CM245" s="74"/>
      <c r="CN245" s="86"/>
      <c r="CO245" s="86"/>
      <c r="CP245" s="86"/>
      <c r="CQ245" s="74"/>
      <c r="CR245" s="74"/>
      <c r="CS245" s="86"/>
      <c r="CT245" s="86"/>
      <c r="CU245" s="74"/>
      <c r="CV245" s="74"/>
      <c r="CW245" s="86"/>
      <c r="CX245" s="86"/>
      <c r="CY245" s="74"/>
      <c r="CZ245" s="86"/>
      <c r="DA245" s="86"/>
      <c r="DB245" s="86"/>
      <c r="DC245" s="74"/>
      <c r="DD245" s="86"/>
      <c r="DE245" s="86"/>
      <c r="DF245" s="86"/>
      <c r="DG245" s="74"/>
      <c r="DH245" s="86"/>
      <c r="DI245" s="86"/>
      <c r="DJ245" s="86"/>
      <c r="DK245" s="74"/>
      <c r="DL245" s="86"/>
      <c r="DM245" s="86"/>
      <c r="DN245" s="86"/>
      <c r="DO245" s="74"/>
      <c r="DP245" s="86"/>
      <c r="DQ245" s="86"/>
      <c r="DR245" s="86"/>
      <c r="DS245" s="74"/>
      <c r="DT245" s="86"/>
      <c r="DU245" s="86"/>
      <c r="DV245" s="86"/>
      <c r="DW245" s="74"/>
      <c r="DX245" s="86"/>
      <c r="DY245" s="86"/>
      <c r="DZ245" s="86"/>
      <c r="EA245" s="74"/>
      <c r="EB245" s="86"/>
      <c r="EC245" s="86"/>
      <c r="ED245" s="86"/>
      <c r="EE245" s="74"/>
      <c r="EF245" s="86"/>
      <c r="EG245" s="86"/>
      <c r="EH245" s="86"/>
      <c r="EI245" s="74"/>
      <c r="EJ245" s="86"/>
      <c r="EK245" s="86"/>
      <c r="EL245" s="86"/>
      <c r="EM245" s="74"/>
      <c r="EN245" s="86"/>
      <c r="EO245" s="86"/>
      <c r="EP245" s="86"/>
      <c r="EQ245" s="74"/>
      <c r="ER245" s="86"/>
      <c r="ES245" s="86"/>
      <c r="ET245" s="86"/>
      <c r="EU245" s="74"/>
      <c r="EV245" s="86"/>
      <c r="EW245" s="86"/>
      <c r="EX245" s="86"/>
      <c r="EY245" s="74"/>
      <c r="EZ245" s="89"/>
      <c r="FA245" s="89"/>
      <c r="FB245" s="89"/>
      <c r="FC245" s="89"/>
      <c r="FD245" s="89"/>
      <c r="FE245" s="89"/>
      <c r="FF245" s="89"/>
      <c r="FG245" s="89"/>
      <c r="FH245" s="89"/>
      <c r="FI245" s="89"/>
      <c r="FJ245" s="89"/>
      <c r="FK245" s="89"/>
      <c r="FL245" s="89"/>
      <c r="FM245" s="89"/>
      <c r="FN245" s="89"/>
      <c r="FO245" s="89"/>
      <c r="FP245" s="89"/>
      <c r="FQ245" s="89"/>
      <c r="FR245" s="89"/>
      <c r="FS245" s="89"/>
      <c r="FT245" s="89"/>
      <c r="FU245" s="89"/>
      <c r="FV245" s="89"/>
      <c r="FW245" s="89"/>
      <c r="FX245" s="89"/>
      <c r="FY245" s="89"/>
      <c r="FZ245" s="89"/>
      <c r="GA245" s="89"/>
      <c r="GB245" s="89"/>
      <c r="GC245" s="89"/>
      <c r="GD245" s="89"/>
      <c r="GE245" s="89"/>
      <c r="GF245" s="89"/>
      <c r="GG245" s="89"/>
      <c r="GH245" s="89"/>
      <c r="GI245" s="89"/>
      <c r="GJ245" s="89"/>
      <c r="GK245" s="89"/>
      <c r="GL245" s="89"/>
      <c r="GM245" s="89"/>
      <c r="GN245" s="89"/>
      <c r="GO245" s="89"/>
      <c r="GP245" s="89"/>
      <c r="GQ245" s="89"/>
      <c r="GR245" s="89"/>
      <c r="GS245" s="89"/>
      <c r="GT245" s="89"/>
      <c r="GU245" s="89"/>
      <c r="GV245" s="89"/>
      <c r="GW245" s="89"/>
      <c r="GX245" s="89"/>
      <c r="GY245" s="89"/>
      <c r="GZ245" s="89"/>
      <c r="HA245" s="89"/>
      <c r="HB245" s="89"/>
      <c r="HC245" s="89"/>
      <c r="HD245" s="89"/>
      <c r="HE245" s="89"/>
      <c r="HF245" s="89"/>
      <c r="HG245" s="89"/>
      <c r="HH245" s="89"/>
      <c r="HI245" s="89"/>
      <c r="HJ245" s="89"/>
      <c r="HK245" s="89"/>
      <c r="HL245" s="86"/>
      <c r="HM245" s="86"/>
      <c r="HN245" s="86"/>
      <c r="HO245" s="74"/>
      <c r="HP245" s="86"/>
      <c r="HQ245" s="86"/>
      <c r="HR245" s="86"/>
      <c r="HS245" s="74"/>
      <c r="HT245" s="89"/>
      <c r="HU245" s="89"/>
      <c r="HV245" s="89"/>
      <c r="HW245" s="89"/>
      <c r="HX245" s="86"/>
      <c r="HY245" s="77">
        <v>317.89999999999998</v>
      </c>
      <c r="HZ245" s="77">
        <v>79.474999999999994</v>
      </c>
      <c r="IA245" s="77">
        <f t="shared" si="446"/>
        <v>25</v>
      </c>
      <c r="IB245" s="89"/>
      <c r="IC245" s="356"/>
      <c r="ID245" s="356"/>
      <c r="IE245" s="77"/>
      <c r="IF245" s="89"/>
      <c r="IG245" s="356"/>
      <c r="IH245" s="356"/>
      <c r="II245" s="77"/>
      <c r="IJ245" s="89"/>
      <c r="IK245" s="356"/>
      <c r="IL245" s="356"/>
      <c r="IM245" s="77"/>
      <c r="IN245" s="89"/>
      <c r="IO245" s="356"/>
      <c r="IP245" s="356"/>
      <c r="IQ245" s="77"/>
      <c r="IR245" s="89"/>
      <c r="IS245" s="356"/>
      <c r="IT245" s="356"/>
      <c r="IU245" s="77"/>
      <c r="IV245" s="89"/>
      <c r="IW245" s="356"/>
      <c r="IX245" s="356"/>
      <c r="IY245" s="77"/>
      <c r="IZ245" s="89"/>
      <c r="JA245" s="356"/>
      <c r="JB245" s="356"/>
      <c r="JC245" s="77"/>
      <c r="JD245" s="89"/>
      <c r="JE245" s="356"/>
      <c r="JF245" s="356"/>
      <c r="JG245" s="77"/>
      <c r="JH245" s="89"/>
      <c r="JI245" s="356"/>
      <c r="JJ245" s="356"/>
      <c r="JK245" s="77"/>
      <c r="JL245" s="89"/>
      <c r="JM245" s="356"/>
      <c r="JN245" s="356"/>
      <c r="JO245" s="77"/>
      <c r="JP245" s="89"/>
      <c r="JQ245" s="356"/>
      <c r="JR245" s="356"/>
      <c r="JS245" s="77"/>
    </row>
    <row r="246" spans="1:279" ht="15.75" x14ac:dyDescent="0.25">
      <c r="A246" s="115" t="s">
        <v>256</v>
      </c>
      <c r="B246" s="77">
        <f t="shared" si="448"/>
        <v>0</v>
      </c>
      <c r="C246" s="77">
        <f t="shared" si="449"/>
        <v>0</v>
      </c>
      <c r="D246" s="77">
        <f t="shared" si="450"/>
        <v>0</v>
      </c>
      <c r="E246" s="77">
        <f t="shared" si="451"/>
        <v>0</v>
      </c>
      <c r="F246" s="77">
        <f t="shared" si="452"/>
        <v>0</v>
      </c>
      <c r="G246" s="73"/>
      <c r="H246" s="77"/>
      <c r="I246" s="77"/>
      <c r="J246" s="77"/>
      <c r="K246" s="77"/>
      <c r="L246" s="89"/>
      <c r="M246" s="89"/>
      <c r="N246" s="89"/>
      <c r="O246" s="89"/>
      <c r="P246" s="89"/>
      <c r="Q246" s="89"/>
      <c r="R246" s="89"/>
      <c r="S246" s="74"/>
      <c r="T246" s="86"/>
      <c r="U246" s="86"/>
      <c r="V246" s="86"/>
      <c r="W246" s="74"/>
      <c r="X246" s="86"/>
      <c r="Y246" s="86"/>
      <c r="Z246" s="86"/>
      <c r="AA246" s="74"/>
      <c r="AB246" s="86"/>
      <c r="AC246" s="86"/>
      <c r="AD246" s="86"/>
      <c r="AE246" s="74"/>
      <c r="AF246" s="86"/>
      <c r="AG246" s="86"/>
      <c r="AH246" s="86"/>
      <c r="AI246" s="74"/>
      <c r="AJ246" s="86"/>
      <c r="AK246" s="86"/>
      <c r="AL246" s="86"/>
      <c r="AM246" s="74"/>
      <c r="AN246" s="89"/>
      <c r="AO246" s="89"/>
      <c r="AP246" s="89"/>
      <c r="AQ246" s="89"/>
      <c r="AR246" s="86"/>
      <c r="AS246" s="86"/>
      <c r="AT246" s="86"/>
      <c r="AU246" s="74"/>
      <c r="AV246" s="86"/>
      <c r="AW246" s="86"/>
      <c r="AX246" s="86"/>
      <c r="AY246" s="74"/>
      <c r="AZ246" s="86"/>
      <c r="BA246" s="86"/>
      <c r="BB246" s="86"/>
      <c r="BC246" s="74"/>
      <c r="BD246" s="86"/>
      <c r="BE246" s="86"/>
      <c r="BF246" s="86"/>
      <c r="BG246" s="74"/>
      <c r="BH246" s="74"/>
      <c r="BI246" s="86"/>
      <c r="BJ246" s="86"/>
      <c r="BK246" s="74"/>
      <c r="BL246" s="74"/>
      <c r="BM246" s="86"/>
      <c r="BN246" s="86"/>
      <c r="BO246" s="74"/>
      <c r="BP246" s="74"/>
      <c r="BQ246" s="86"/>
      <c r="BR246" s="86"/>
      <c r="BS246" s="74"/>
      <c r="BT246" s="74"/>
      <c r="BU246" s="86"/>
      <c r="BV246" s="86"/>
      <c r="BW246" s="74"/>
      <c r="BX246" s="86"/>
      <c r="BY246" s="86"/>
      <c r="BZ246" s="86"/>
      <c r="CA246" s="74"/>
      <c r="CB246" s="74"/>
      <c r="CC246" s="86"/>
      <c r="CD246" s="86"/>
      <c r="CE246" s="74"/>
      <c r="CF246" s="86"/>
      <c r="CG246" s="86"/>
      <c r="CH246" s="77"/>
      <c r="CI246" s="74"/>
      <c r="CJ246" s="86"/>
      <c r="CK246" s="86"/>
      <c r="CL246" s="86"/>
      <c r="CM246" s="74"/>
      <c r="CN246" s="86"/>
      <c r="CO246" s="86"/>
      <c r="CP246" s="86"/>
      <c r="CQ246" s="74"/>
      <c r="CR246" s="74"/>
      <c r="CS246" s="86"/>
      <c r="CT246" s="86"/>
      <c r="CU246" s="74"/>
      <c r="CV246" s="74"/>
      <c r="CW246" s="86"/>
      <c r="CX246" s="86"/>
      <c r="CY246" s="74"/>
      <c r="CZ246" s="86"/>
      <c r="DA246" s="86"/>
      <c r="DB246" s="86"/>
      <c r="DC246" s="74"/>
      <c r="DD246" s="86"/>
      <c r="DE246" s="86"/>
      <c r="DF246" s="86"/>
      <c r="DG246" s="74"/>
      <c r="DH246" s="86"/>
      <c r="DI246" s="86"/>
      <c r="DJ246" s="86"/>
      <c r="DK246" s="74"/>
      <c r="DL246" s="86"/>
      <c r="DM246" s="86"/>
      <c r="DN246" s="86"/>
      <c r="DO246" s="74"/>
      <c r="DP246" s="86"/>
      <c r="DQ246" s="86"/>
      <c r="DR246" s="86"/>
      <c r="DS246" s="74"/>
      <c r="DT246" s="86"/>
      <c r="DU246" s="86"/>
      <c r="DV246" s="86"/>
      <c r="DW246" s="74"/>
      <c r="DX246" s="86"/>
      <c r="DY246" s="86"/>
      <c r="DZ246" s="86"/>
      <c r="EA246" s="74"/>
      <c r="EB246" s="86"/>
      <c r="EC246" s="86"/>
      <c r="ED246" s="86"/>
      <c r="EE246" s="74"/>
      <c r="EF246" s="86"/>
      <c r="EG246" s="86"/>
      <c r="EH246" s="86"/>
      <c r="EI246" s="74"/>
      <c r="EJ246" s="86"/>
      <c r="EK246" s="86"/>
      <c r="EL246" s="86"/>
      <c r="EM246" s="74"/>
      <c r="EN246" s="86"/>
      <c r="EO246" s="86"/>
      <c r="EP246" s="86"/>
      <c r="EQ246" s="74"/>
      <c r="ER246" s="86"/>
      <c r="ES246" s="86"/>
      <c r="ET246" s="86"/>
      <c r="EU246" s="74"/>
      <c r="EV246" s="86"/>
      <c r="EW246" s="86"/>
      <c r="EX246" s="86"/>
      <c r="EY246" s="74"/>
      <c r="EZ246" s="89"/>
      <c r="FA246" s="89"/>
      <c r="FB246" s="89"/>
      <c r="FC246" s="89"/>
      <c r="FD246" s="89"/>
      <c r="FE246" s="89"/>
      <c r="FF246" s="89"/>
      <c r="FG246" s="89"/>
      <c r="FH246" s="89"/>
      <c r="FI246" s="89"/>
      <c r="FJ246" s="89"/>
      <c r="FK246" s="89"/>
      <c r="FL246" s="89"/>
      <c r="FM246" s="89"/>
      <c r="FN246" s="89"/>
      <c r="FO246" s="89"/>
      <c r="FP246" s="89"/>
      <c r="FQ246" s="89"/>
      <c r="FR246" s="89"/>
      <c r="FS246" s="89"/>
      <c r="FT246" s="89"/>
      <c r="FU246" s="89"/>
      <c r="FV246" s="89"/>
      <c r="FW246" s="89"/>
      <c r="FX246" s="89"/>
      <c r="FY246" s="89"/>
      <c r="FZ246" s="89"/>
      <c r="GA246" s="89"/>
      <c r="GB246" s="89"/>
      <c r="GC246" s="89"/>
      <c r="GD246" s="89"/>
      <c r="GE246" s="89"/>
      <c r="GF246" s="89"/>
      <c r="GG246" s="89"/>
      <c r="GH246" s="89"/>
      <c r="GI246" s="89"/>
      <c r="GJ246" s="89"/>
      <c r="GK246" s="89"/>
      <c r="GL246" s="89"/>
      <c r="GM246" s="89"/>
      <c r="GN246" s="89"/>
      <c r="GO246" s="89"/>
      <c r="GP246" s="89"/>
      <c r="GQ246" s="89"/>
      <c r="GR246" s="89"/>
      <c r="GS246" s="89"/>
      <c r="GT246" s="89"/>
      <c r="GU246" s="89"/>
      <c r="GV246" s="89"/>
      <c r="GW246" s="89"/>
      <c r="GX246" s="89"/>
      <c r="GY246" s="89"/>
      <c r="GZ246" s="89"/>
      <c r="HA246" s="89"/>
      <c r="HB246" s="89"/>
      <c r="HC246" s="89"/>
      <c r="HD246" s="89"/>
      <c r="HE246" s="89"/>
      <c r="HF246" s="89"/>
      <c r="HG246" s="89"/>
      <c r="HH246" s="89"/>
      <c r="HI246" s="89"/>
      <c r="HJ246" s="89"/>
      <c r="HK246" s="89"/>
      <c r="HL246" s="86"/>
      <c r="HM246" s="86"/>
      <c r="HN246" s="86"/>
      <c r="HO246" s="74"/>
      <c r="HP246" s="86"/>
      <c r="HQ246" s="86"/>
      <c r="HR246" s="86"/>
      <c r="HS246" s="74"/>
      <c r="HT246" s="89"/>
      <c r="HU246" s="89"/>
      <c r="HV246" s="89"/>
      <c r="HW246" s="89"/>
      <c r="HX246" s="86"/>
      <c r="HY246" s="86"/>
      <c r="HZ246" s="86"/>
      <c r="IA246" s="77"/>
      <c r="IB246" s="89"/>
      <c r="IC246" s="89"/>
      <c r="ID246" s="89"/>
      <c r="IE246" s="77"/>
      <c r="IF246" s="89"/>
      <c r="IG246" s="89"/>
      <c r="IH246" s="89"/>
      <c r="II246" s="77"/>
      <c r="IJ246" s="89"/>
      <c r="IK246" s="89"/>
      <c r="IL246" s="89"/>
      <c r="IM246" s="77"/>
      <c r="IN246" s="89"/>
      <c r="IO246" s="89"/>
      <c r="IP246" s="89"/>
      <c r="IQ246" s="77"/>
      <c r="IR246" s="89"/>
      <c r="IS246" s="89"/>
      <c r="IT246" s="89"/>
      <c r="IU246" s="77"/>
      <c r="IV246" s="89"/>
      <c r="IW246" s="89"/>
      <c r="IX246" s="89"/>
      <c r="IY246" s="77"/>
      <c r="IZ246" s="89"/>
      <c r="JA246" s="89"/>
      <c r="JB246" s="89"/>
      <c r="JC246" s="77"/>
      <c r="JD246" s="89"/>
      <c r="JE246" s="89"/>
      <c r="JF246" s="89"/>
      <c r="JG246" s="77"/>
      <c r="JH246" s="89"/>
      <c r="JI246" s="89"/>
      <c r="JJ246" s="89"/>
      <c r="JK246" s="77"/>
      <c r="JL246" s="89"/>
      <c r="JM246" s="89"/>
      <c r="JN246" s="89"/>
      <c r="JO246" s="77"/>
      <c r="JP246" s="89"/>
      <c r="JQ246" s="89"/>
      <c r="JR246" s="89"/>
      <c r="JS246" s="77"/>
    </row>
    <row r="247" spans="1:279" ht="15.75" x14ac:dyDescent="0.25">
      <c r="A247" s="115" t="s">
        <v>257</v>
      </c>
      <c r="B247" s="77">
        <f t="shared" si="448"/>
        <v>0</v>
      </c>
      <c r="C247" s="77">
        <f t="shared" si="449"/>
        <v>158.1</v>
      </c>
      <c r="D247" s="77">
        <f t="shared" si="450"/>
        <v>158.1</v>
      </c>
      <c r="E247" s="77">
        <f t="shared" si="451"/>
        <v>0</v>
      </c>
      <c r="F247" s="77">
        <f t="shared" si="452"/>
        <v>39.524999999999999</v>
      </c>
      <c r="G247" s="73">
        <f t="shared" si="447"/>
        <v>25</v>
      </c>
      <c r="H247" s="77"/>
      <c r="I247" s="77"/>
      <c r="J247" s="77"/>
      <c r="K247" s="77"/>
      <c r="L247" s="89"/>
      <c r="M247" s="89"/>
      <c r="N247" s="89"/>
      <c r="O247" s="89"/>
      <c r="P247" s="89"/>
      <c r="Q247" s="89"/>
      <c r="R247" s="89"/>
      <c r="S247" s="74"/>
      <c r="T247" s="86"/>
      <c r="U247" s="86"/>
      <c r="V247" s="86"/>
      <c r="W247" s="74"/>
      <c r="X247" s="86"/>
      <c r="Y247" s="86"/>
      <c r="Z247" s="86"/>
      <c r="AA247" s="74"/>
      <c r="AB247" s="86"/>
      <c r="AC247" s="86"/>
      <c r="AD247" s="86"/>
      <c r="AE247" s="74"/>
      <c r="AF247" s="86"/>
      <c r="AG247" s="86"/>
      <c r="AH247" s="86"/>
      <c r="AI247" s="74"/>
      <c r="AJ247" s="86"/>
      <c r="AK247" s="86"/>
      <c r="AL247" s="86"/>
      <c r="AM247" s="74"/>
      <c r="AN247" s="89"/>
      <c r="AO247" s="89"/>
      <c r="AP247" s="89"/>
      <c r="AQ247" s="89"/>
      <c r="AR247" s="86"/>
      <c r="AS247" s="86"/>
      <c r="AT247" s="86"/>
      <c r="AU247" s="74"/>
      <c r="AV247" s="86"/>
      <c r="AW247" s="86"/>
      <c r="AX247" s="86"/>
      <c r="AY247" s="74"/>
      <c r="AZ247" s="86"/>
      <c r="BA247" s="86"/>
      <c r="BB247" s="86"/>
      <c r="BC247" s="74"/>
      <c r="BD247" s="86"/>
      <c r="BE247" s="86"/>
      <c r="BF247" s="86"/>
      <c r="BG247" s="74"/>
      <c r="BH247" s="74"/>
      <c r="BI247" s="86"/>
      <c r="BJ247" s="86"/>
      <c r="BK247" s="74"/>
      <c r="BL247" s="74"/>
      <c r="BM247" s="86"/>
      <c r="BN247" s="86"/>
      <c r="BO247" s="74"/>
      <c r="BP247" s="74"/>
      <c r="BQ247" s="86"/>
      <c r="BR247" s="86"/>
      <c r="BS247" s="74"/>
      <c r="BT247" s="74"/>
      <c r="BU247" s="86"/>
      <c r="BV247" s="86"/>
      <c r="BW247" s="74"/>
      <c r="BX247" s="86"/>
      <c r="BY247" s="86"/>
      <c r="BZ247" s="86"/>
      <c r="CA247" s="74"/>
      <c r="CB247" s="74"/>
      <c r="CC247" s="86"/>
      <c r="CD247" s="86"/>
      <c r="CE247" s="74"/>
      <c r="CF247" s="86"/>
      <c r="CG247" s="86"/>
      <c r="CH247" s="77"/>
      <c r="CI247" s="74"/>
      <c r="CJ247" s="86"/>
      <c r="CK247" s="86"/>
      <c r="CL247" s="86"/>
      <c r="CM247" s="74"/>
      <c r="CN247" s="86"/>
      <c r="CO247" s="86"/>
      <c r="CP247" s="86"/>
      <c r="CQ247" s="74"/>
      <c r="CR247" s="74"/>
      <c r="CS247" s="86"/>
      <c r="CT247" s="86"/>
      <c r="CU247" s="74"/>
      <c r="CV247" s="74"/>
      <c r="CW247" s="86"/>
      <c r="CX247" s="86"/>
      <c r="CY247" s="74"/>
      <c r="CZ247" s="86"/>
      <c r="DA247" s="86"/>
      <c r="DB247" s="86"/>
      <c r="DC247" s="74"/>
      <c r="DD247" s="86"/>
      <c r="DE247" s="86"/>
      <c r="DF247" s="86"/>
      <c r="DG247" s="74"/>
      <c r="DH247" s="86"/>
      <c r="DI247" s="86"/>
      <c r="DJ247" s="86"/>
      <c r="DK247" s="74"/>
      <c r="DL247" s="86"/>
      <c r="DM247" s="86"/>
      <c r="DN247" s="86"/>
      <c r="DO247" s="74"/>
      <c r="DP247" s="86"/>
      <c r="DQ247" s="86"/>
      <c r="DR247" s="86"/>
      <c r="DS247" s="74"/>
      <c r="DT247" s="86"/>
      <c r="DU247" s="86"/>
      <c r="DV247" s="86"/>
      <c r="DW247" s="74"/>
      <c r="DX247" s="86"/>
      <c r="DY247" s="86"/>
      <c r="DZ247" s="86"/>
      <c r="EA247" s="74"/>
      <c r="EB247" s="86"/>
      <c r="EC247" s="86"/>
      <c r="ED247" s="86"/>
      <c r="EE247" s="74"/>
      <c r="EF247" s="86"/>
      <c r="EG247" s="86"/>
      <c r="EH247" s="86"/>
      <c r="EI247" s="74"/>
      <c r="EJ247" s="86"/>
      <c r="EK247" s="86"/>
      <c r="EL247" s="86"/>
      <c r="EM247" s="74"/>
      <c r="EN247" s="86"/>
      <c r="EO247" s="86"/>
      <c r="EP247" s="86"/>
      <c r="EQ247" s="74"/>
      <c r="ER247" s="86"/>
      <c r="ES247" s="86"/>
      <c r="ET247" s="86"/>
      <c r="EU247" s="74"/>
      <c r="EV247" s="86"/>
      <c r="EW247" s="86"/>
      <c r="EX247" s="86"/>
      <c r="EY247" s="74"/>
      <c r="EZ247" s="89"/>
      <c r="FA247" s="89"/>
      <c r="FB247" s="89"/>
      <c r="FC247" s="89"/>
      <c r="FD247" s="89"/>
      <c r="FE247" s="89"/>
      <c r="FF247" s="89"/>
      <c r="FG247" s="89"/>
      <c r="FH247" s="89"/>
      <c r="FI247" s="89"/>
      <c r="FJ247" s="89"/>
      <c r="FK247" s="89"/>
      <c r="FL247" s="89"/>
      <c r="FM247" s="89"/>
      <c r="FN247" s="89"/>
      <c r="FO247" s="89"/>
      <c r="FP247" s="89"/>
      <c r="FQ247" s="89"/>
      <c r="FR247" s="89"/>
      <c r="FS247" s="89"/>
      <c r="FT247" s="89"/>
      <c r="FU247" s="89"/>
      <c r="FV247" s="89"/>
      <c r="FW247" s="89"/>
      <c r="FX247" s="89"/>
      <c r="FY247" s="89"/>
      <c r="FZ247" s="89"/>
      <c r="GA247" s="89"/>
      <c r="GB247" s="89"/>
      <c r="GC247" s="89"/>
      <c r="GD247" s="89"/>
      <c r="GE247" s="89"/>
      <c r="GF247" s="89"/>
      <c r="GG247" s="89"/>
      <c r="GH247" s="89"/>
      <c r="GI247" s="89"/>
      <c r="GJ247" s="89"/>
      <c r="GK247" s="89"/>
      <c r="GL247" s="89"/>
      <c r="GM247" s="89"/>
      <c r="GN247" s="89"/>
      <c r="GO247" s="89"/>
      <c r="GP247" s="89"/>
      <c r="GQ247" s="89"/>
      <c r="GR247" s="89"/>
      <c r="GS247" s="89"/>
      <c r="GT247" s="89"/>
      <c r="GU247" s="89"/>
      <c r="GV247" s="89"/>
      <c r="GW247" s="89"/>
      <c r="GX247" s="89"/>
      <c r="GY247" s="89"/>
      <c r="GZ247" s="89"/>
      <c r="HA247" s="89"/>
      <c r="HB247" s="89"/>
      <c r="HC247" s="89"/>
      <c r="HD247" s="89"/>
      <c r="HE247" s="89"/>
      <c r="HF247" s="89"/>
      <c r="HG247" s="89"/>
      <c r="HH247" s="89"/>
      <c r="HI247" s="89"/>
      <c r="HJ247" s="89"/>
      <c r="HK247" s="89"/>
      <c r="HL247" s="86"/>
      <c r="HM247" s="86"/>
      <c r="HN247" s="86"/>
      <c r="HO247" s="74"/>
      <c r="HP247" s="86"/>
      <c r="HQ247" s="86"/>
      <c r="HR247" s="86"/>
      <c r="HS247" s="74"/>
      <c r="HT247" s="89"/>
      <c r="HU247" s="89"/>
      <c r="HV247" s="89"/>
      <c r="HW247" s="89"/>
      <c r="HX247" s="86"/>
      <c r="HY247" s="77">
        <v>158.1</v>
      </c>
      <c r="HZ247" s="77">
        <v>39.524999999999999</v>
      </c>
      <c r="IA247" s="77">
        <f t="shared" si="446"/>
        <v>25</v>
      </c>
      <c r="IB247" s="89"/>
      <c r="IC247" s="356"/>
      <c r="ID247" s="356"/>
      <c r="IE247" s="77"/>
      <c r="IF247" s="89"/>
      <c r="IG247" s="356"/>
      <c r="IH247" s="356"/>
      <c r="II247" s="77"/>
      <c r="IJ247" s="89"/>
      <c r="IK247" s="356"/>
      <c r="IL247" s="356"/>
      <c r="IM247" s="77"/>
      <c r="IN247" s="89"/>
      <c r="IO247" s="356"/>
      <c r="IP247" s="356"/>
      <c r="IQ247" s="77"/>
      <c r="IR247" s="89"/>
      <c r="IS247" s="356"/>
      <c r="IT247" s="356"/>
      <c r="IU247" s="77"/>
      <c r="IV247" s="89"/>
      <c r="IW247" s="356"/>
      <c r="IX247" s="356"/>
      <c r="IY247" s="77"/>
      <c r="IZ247" s="89"/>
      <c r="JA247" s="356"/>
      <c r="JB247" s="356"/>
      <c r="JC247" s="77"/>
      <c r="JD247" s="89"/>
      <c r="JE247" s="356"/>
      <c r="JF247" s="356"/>
      <c r="JG247" s="77"/>
      <c r="JH247" s="89"/>
      <c r="JI247" s="356"/>
      <c r="JJ247" s="356"/>
      <c r="JK247" s="77"/>
      <c r="JL247" s="89"/>
      <c r="JM247" s="356"/>
      <c r="JN247" s="356"/>
      <c r="JO247" s="77"/>
      <c r="JP247" s="89"/>
      <c r="JQ247" s="356"/>
      <c r="JR247" s="356"/>
      <c r="JS247" s="77"/>
    </row>
    <row r="248" spans="1:279" s="5" customFormat="1" ht="31.5" x14ac:dyDescent="0.25">
      <c r="A248" s="114" t="s">
        <v>268</v>
      </c>
      <c r="B248" s="76">
        <f t="shared" si="448"/>
        <v>33876.800000000003</v>
      </c>
      <c r="C248" s="76">
        <f t="shared" si="449"/>
        <v>49636</v>
      </c>
      <c r="D248" s="76">
        <f t="shared" si="450"/>
        <v>49636</v>
      </c>
      <c r="E248" s="76">
        <f t="shared" si="451"/>
        <v>0</v>
      </c>
      <c r="F248" s="76">
        <f t="shared" si="452"/>
        <v>6184.1917400000002</v>
      </c>
      <c r="G248" s="72">
        <f t="shared" si="447"/>
        <v>12.4590856233379</v>
      </c>
      <c r="H248" s="72">
        <f>H249+H250</f>
        <v>0</v>
      </c>
      <c r="I248" s="72">
        <f>I249+I250</f>
        <v>0</v>
      </c>
      <c r="J248" s="72">
        <f>J249+J250</f>
        <v>0</v>
      </c>
      <c r="K248" s="72">
        <f>K249+K250</f>
        <v>0</v>
      </c>
      <c r="L248" s="72">
        <f t="shared" ref="L248" si="532">L249+L250</f>
        <v>500</v>
      </c>
      <c r="M248" s="72">
        <f t="shared" ref="M248:N248" si="533">M249+M250</f>
        <v>500</v>
      </c>
      <c r="N248" s="72">
        <f t="shared" si="533"/>
        <v>57.347679999999997</v>
      </c>
      <c r="O248" s="71">
        <f>N248/M248*100</f>
        <v>11.469536</v>
      </c>
      <c r="P248" s="72">
        <f>P249+P250</f>
        <v>478</v>
      </c>
      <c r="Q248" s="72">
        <f>Q249+Q250</f>
        <v>478</v>
      </c>
      <c r="R248" s="72">
        <f>R249+R250</f>
        <v>0</v>
      </c>
      <c r="S248" s="71">
        <f>R248/Q248*100</f>
        <v>0</v>
      </c>
      <c r="T248" s="72">
        <f>T249+T250</f>
        <v>2209</v>
      </c>
      <c r="U248" s="72">
        <f>U249+U250</f>
        <v>2209</v>
      </c>
      <c r="V248" s="72">
        <f>V249+V250</f>
        <v>0</v>
      </c>
      <c r="W248" s="71">
        <f>V248/U248*100</f>
        <v>0</v>
      </c>
      <c r="X248" s="72">
        <f>X249+X250</f>
        <v>1428</v>
      </c>
      <c r="Y248" s="72">
        <f>Y249+Y250</f>
        <v>1428</v>
      </c>
      <c r="Z248" s="72">
        <f>Z249+Z250</f>
        <v>0</v>
      </c>
      <c r="AA248" s="71">
        <f>Z248/Y248*100</f>
        <v>0</v>
      </c>
      <c r="AB248" s="72">
        <f>AB249+AB250</f>
        <v>0</v>
      </c>
      <c r="AC248" s="72">
        <f>AC249+AC250</f>
        <v>0</v>
      </c>
      <c r="AD248" s="72">
        <f>AD249+AD250</f>
        <v>0</v>
      </c>
      <c r="AE248" s="71"/>
      <c r="AF248" s="72">
        <f>AF249+AF250</f>
        <v>13669.1</v>
      </c>
      <c r="AG248" s="72">
        <f>AG249+AG250</f>
        <v>13669.1</v>
      </c>
      <c r="AH248" s="72">
        <f>AH249+AH250</f>
        <v>2456.4432700000002</v>
      </c>
      <c r="AI248" s="71">
        <f>AH248/AG248*100</f>
        <v>17.970775471684313</v>
      </c>
      <c r="AJ248" s="72">
        <f>AJ249+AJ250</f>
        <v>480</v>
      </c>
      <c r="AK248" s="72">
        <f>AK249+AK250</f>
        <v>480</v>
      </c>
      <c r="AL248" s="72">
        <f>AL249+AL250</f>
        <v>0</v>
      </c>
      <c r="AM248" s="71">
        <f>AL248/AK248*100</f>
        <v>0</v>
      </c>
      <c r="AN248" s="72">
        <f t="shared" ref="AN248" si="534">AN249+AN250</f>
        <v>0</v>
      </c>
      <c r="AO248" s="72">
        <f t="shared" ref="AO248:AQ248" si="535">AO249+AO250</f>
        <v>0</v>
      </c>
      <c r="AP248" s="72">
        <f t="shared" si="535"/>
        <v>0</v>
      </c>
      <c r="AQ248" s="72">
        <f t="shared" si="535"/>
        <v>0</v>
      </c>
      <c r="AR248" s="72">
        <f>AR249+AR250</f>
        <v>500</v>
      </c>
      <c r="AS248" s="72">
        <f>AS249+AS250</f>
        <v>500</v>
      </c>
      <c r="AT248" s="72">
        <f>AT249+AT250</f>
        <v>0</v>
      </c>
      <c r="AU248" s="71">
        <f>AT248/AS248*100</f>
        <v>0</v>
      </c>
      <c r="AV248" s="72"/>
      <c r="AW248" s="72">
        <f>AW249+AW250</f>
        <v>0</v>
      </c>
      <c r="AX248" s="72">
        <f>AX249+AX250</f>
        <v>0</v>
      </c>
      <c r="AY248" s="71"/>
      <c r="AZ248" s="72"/>
      <c r="BA248" s="72"/>
      <c r="BB248" s="72"/>
      <c r="BC248" s="71"/>
      <c r="BD248" s="72">
        <f>BD249+BD250</f>
        <v>1800.6</v>
      </c>
      <c r="BE248" s="72">
        <f>BE249+BE250</f>
        <v>1800.6</v>
      </c>
      <c r="BF248" s="72">
        <f>BF249+BF250</f>
        <v>460.24124999999998</v>
      </c>
      <c r="BG248" s="71">
        <f>BF248/BE248*100</f>
        <v>25.560438187270911</v>
      </c>
      <c r="BH248" s="71"/>
      <c r="BI248" s="72">
        <f>BI249+BI250</f>
        <v>0</v>
      </c>
      <c r="BJ248" s="72">
        <f>BJ249+BJ250</f>
        <v>0</v>
      </c>
      <c r="BK248" s="71"/>
      <c r="BL248" s="71"/>
      <c r="BM248" s="72">
        <f>BM249+BM250</f>
        <v>0</v>
      </c>
      <c r="BN248" s="72">
        <f>BN249+BN250</f>
        <v>0</v>
      </c>
      <c r="BO248" s="71"/>
      <c r="BP248" s="71"/>
      <c r="BQ248" s="72">
        <f>BQ249+BQ250</f>
        <v>0</v>
      </c>
      <c r="BR248" s="72">
        <f>BR249+BR250</f>
        <v>0</v>
      </c>
      <c r="BS248" s="71"/>
      <c r="BT248" s="71"/>
      <c r="BU248" s="72">
        <f>BU249+BU250</f>
        <v>0</v>
      </c>
      <c r="BV248" s="72">
        <f>BV249+BV250</f>
        <v>0</v>
      </c>
      <c r="BW248" s="71"/>
      <c r="BX248" s="72">
        <f>BX249+BX250</f>
        <v>634.4</v>
      </c>
      <c r="BY248" s="72">
        <f>BY249+BY250</f>
        <v>634.4</v>
      </c>
      <c r="BZ248" s="72">
        <f>BZ249+BZ250</f>
        <v>115.49123</v>
      </c>
      <c r="CA248" s="71">
        <f>BZ248/BY248*100</f>
        <v>18.204796658259774</v>
      </c>
      <c r="CB248" s="71"/>
      <c r="CC248" s="72"/>
      <c r="CD248" s="72"/>
      <c r="CE248" s="71"/>
      <c r="CF248" s="72">
        <f>SUM(CF249:CF256)</f>
        <v>250</v>
      </c>
      <c r="CG248" s="72">
        <f>SUM(CG249:CG256)</f>
        <v>250</v>
      </c>
      <c r="CH248" s="72">
        <f>SUM(CH249:CH256)</f>
        <v>228</v>
      </c>
      <c r="CI248" s="71">
        <f t="shared" si="487"/>
        <v>91.2</v>
      </c>
      <c r="CJ248" s="72">
        <f>SUM(CJ249:CJ256)</f>
        <v>0</v>
      </c>
      <c r="CK248" s="72">
        <f>SUM(CK249:CK256)</f>
        <v>0</v>
      </c>
      <c r="CL248" s="72">
        <f>SUM(CL249:CL256)</f>
        <v>0</v>
      </c>
      <c r="CM248" s="71"/>
      <c r="CN248" s="72">
        <f>SUM(CN249:CN256)</f>
        <v>0</v>
      </c>
      <c r="CO248" s="72">
        <f>SUM(CO249:CO256)</f>
        <v>0</v>
      </c>
      <c r="CP248" s="72"/>
      <c r="CQ248" s="71"/>
      <c r="CR248" s="71"/>
      <c r="CS248" s="72">
        <f>CS249+CS250</f>
        <v>0</v>
      </c>
      <c r="CT248" s="72">
        <f>CT249+CT250</f>
        <v>0</v>
      </c>
      <c r="CU248" s="71"/>
      <c r="CV248" s="71"/>
      <c r="CW248" s="72">
        <f>CW249+CW250</f>
        <v>0</v>
      </c>
      <c r="CX248" s="72">
        <f>CX249+CX250</f>
        <v>0</v>
      </c>
      <c r="CY248" s="71"/>
      <c r="CZ248" s="72">
        <f>CZ249+CZ250</f>
        <v>1000</v>
      </c>
      <c r="DA248" s="72">
        <f>DA249+DA250</f>
        <v>1000</v>
      </c>
      <c r="DB248" s="72">
        <f>DB249+DB250</f>
        <v>0</v>
      </c>
      <c r="DC248" s="71">
        <f>DB248/DA248*100</f>
        <v>0</v>
      </c>
      <c r="DD248" s="72">
        <f>SUM(DD249:DD256)</f>
        <v>4159.3999999999996</v>
      </c>
      <c r="DE248" s="72">
        <f>SUM(DE249:DE256)</f>
        <v>0</v>
      </c>
      <c r="DF248" s="72">
        <f>SUM(DF249:DF256)</f>
        <v>0</v>
      </c>
      <c r="DG248" s="71"/>
      <c r="DH248" s="72">
        <f>SUM(DH249:DH256)</f>
        <v>5000</v>
      </c>
      <c r="DI248" s="72">
        <f>SUM(DI249:DI256)</f>
        <v>5000</v>
      </c>
      <c r="DJ248" s="72">
        <f>SUM(DJ249:DJ256)</f>
        <v>0</v>
      </c>
      <c r="DK248" s="71">
        <f t="shared" ref="DK248:DK261" si="536">DJ248/DI248*100</f>
        <v>0</v>
      </c>
      <c r="DL248" s="72"/>
      <c r="DM248" s="72">
        <f>SUM(DM249:DM256)</f>
        <v>0</v>
      </c>
      <c r="DN248" s="72">
        <f>SUM(DN249:DN256)</f>
        <v>0</v>
      </c>
      <c r="DO248" s="71"/>
      <c r="DP248" s="72"/>
      <c r="DQ248" s="72">
        <f>SUM(DQ249:DQ256)</f>
        <v>0</v>
      </c>
      <c r="DR248" s="72">
        <f>SUM(DR249:DR256)</f>
        <v>0</v>
      </c>
      <c r="DS248" s="71"/>
      <c r="DT248" s="72"/>
      <c r="DU248" s="72">
        <f>SUM(DU249:DU256)</f>
        <v>0</v>
      </c>
      <c r="DV248" s="72">
        <f>SUM(DV249:DV256)</f>
        <v>0</v>
      </c>
      <c r="DW248" s="71"/>
      <c r="DX248" s="72">
        <f>SUM(DX249:DX256)</f>
        <v>618.4</v>
      </c>
      <c r="DY248" s="72">
        <f>SUM(DY249:DY256)</f>
        <v>618.4</v>
      </c>
      <c r="DZ248" s="72">
        <f>SUM(DZ249:DZ256)</f>
        <v>117.18</v>
      </c>
      <c r="EA248" s="71">
        <f t="shared" ref="EA248:EA249" si="537">DZ248/DY248*100</f>
        <v>18.94890038809832</v>
      </c>
      <c r="EB248" s="72"/>
      <c r="EC248" s="72"/>
      <c r="ED248" s="72"/>
      <c r="EE248" s="71"/>
      <c r="EF248" s="72"/>
      <c r="EG248" s="72">
        <f>SUM(EG249:EG256)</f>
        <v>0</v>
      </c>
      <c r="EH248" s="72">
        <f>SUM(EH249:EH256)</f>
        <v>0</v>
      </c>
      <c r="EI248" s="71"/>
      <c r="EJ248" s="72"/>
      <c r="EK248" s="72">
        <f>SUM(EK249:EK256)</f>
        <v>0</v>
      </c>
      <c r="EL248" s="72">
        <f>SUM(EL249:EL256)</f>
        <v>0</v>
      </c>
      <c r="EM248" s="71"/>
      <c r="EN248" s="72"/>
      <c r="EO248" s="72">
        <f>SUM(EO249:EO256)</f>
        <v>0</v>
      </c>
      <c r="EP248" s="72">
        <f>SUM(EP249:EP256)</f>
        <v>0</v>
      </c>
      <c r="EQ248" s="71"/>
      <c r="ER248" s="72">
        <f>SUM(ER249:ER256)</f>
        <v>1015.6</v>
      </c>
      <c r="ES248" s="72">
        <f>SUM(ES249:ES256)</f>
        <v>1015.6</v>
      </c>
      <c r="ET248" s="72">
        <f>SUM(ET249:ET256)</f>
        <v>253.89</v>
      </c>
      <c r="EU248" s="71">
        <f t="shared" si="519"/>
        <v>24.999015360378099</v>
      </c>
      <c r="EV248" s="72">
        <f>SUM(EV249:EV256)</f>
        <v>56</v>
      </c>
      <c r="EW248" s="72">
        <f>SUM(EW249:EW256)</f>
        <v>56</v>
      </c>
      <c r="EX248" s="72">
        <f>SUM(EX249:EX256)</f>
        <v>0</v>
      </c>
      <c r="EY248" s="71">
        <f t="shared" ref="EY248:EY264" si="538">EX248/EW248*100</f>
        <v>0</v>
      </c>
      <c r="EZ248" s="72"/>
      <c r="FA248" s="72">
        <f t="shared" ref="FA248:FB248" si="539">FA249+FA250</f>
        <v>0</v>
      </c>
      <c r="FB248" s="72">
        <f t="shared" si="539"/>
        <v>0</v>
      </c>
      <c r="FC248" s="71"/>
      <c r="FD248" s="72"/>
      <c r="FE248" s="72">
        <f t="shared" ref="FE248:FF248" si="540">FE249+FE250</f>
        <v>0</v>
      </c>
      <c r="FF248" s="72">
        <f t="shared" si="540"/>
        <v>0</v>
      </c>
      <c r="FG248" s="71"/>
      <c r="FH248" s="72"/>
      <c r="FI248" s="72">
        <f t="shared" ref="FI248:FJ248" si="541">FI249+FI250</f>
        <v>0</v>
      </c>
      <c r="FJ248" s="72">
        <f t="shared" si="541"/>
        <v>0</v>
      </c>
      <c r="FK248" s="71"/>
      <c r="FL248" s="72"/>
      <c r="FM248" s="72">
        <f t="shared" ref="FM248:FN248" si="542">FM249+FM250</f>
        <v>0</v>
      </c>
      <c r="FN248" s="72">
        <f t="shared" si="542"/>
        <v>0</v>
      </c>
      <c r="FO248" s="71"/>
      <c r="FP248" s="72">
        <f t="shared" ref="FP248" si="543">FP249+FP250</f>
        <v>78.3</v>
      </c>
      <c r="FQ248" s="72">
        <f t="shared" ref="FQ248:FR248" si="544">FQ249+FQ250</f>
        <v>78.3</v>
      </c>
      <c r="FR248" s="72">
        <f t="shared" si="544"/>
        <v>0</v>
      </c>
      <c r="FS248" s="71">
        <f>FR248/FQ248*100</f>
        <v>0</v>
      </c>
      <c r="FT248" s="72"/>
      <c r="FU248" s="72">
        <f t="shared" ref="FU248:FV248" si="545">FU249+FU250</f>
        <v>0</v>
      </c>
      <c r="FV248" s="72">
        <f t="shared" si="545"/>
        <v>0</v>
      </c>
      <c r="FW248" s="71"/>
      <c r="FX248" s="72"/>
      <c r="FY248" s="72">
        <f t="shared" ref="FY248:FZ248" si="546">FY249+FY250</f>
        <v>0</v>
      </c>
      <c r="FZ248" s="72">
        <f t="shared" si="546"/>
        <v>0</v>
      </c>
      <c r="GA248" s="71"/>
      <c r="GB248" s="72"/>
      <c r="GC248" s="72">
        <f t="shared" ref="GC248:GD248" si="547">GC249+GC250</f>
        <v>0</v>
      </c>
      <c r="GD248" s="72">
        <f t="shared" si="547"/>
        <v>0</v>
      </c>
      <c r="GE248" s="71"/>
      <c r="GF248" s="72"/>
      <c r="GG248" s="72">
        <f t="shared" ref="GG248:GH248" si="548">GG249+GG250</f>
        <v>0</v>
      </c>
      <c r="GH248" s="72">
        <f t="shared" si="548"/>
        <v>0</v>
      </c>
      <c r="GI248" s="71"/>
      <c r="GJ248" s="72"/>
      <c r="GK248" s="72">
        <f t="shared" ref="GK248:GL248" si="549">GK249+GK250</f>
        <v>0</v>
      </c>
      <c r="GL248" s="72">
        <f t="shared" si="549"/>
        <v>0</v>
      </c>
      <c r="GM248" s="71"/>
      <c r="GN248" s="72"/>
      <c r="GO248" s="72">
        <f t="shared" ref="GO248:GP248" si="550">GO249+GO250</f>
        <v>0</v>
      </c>
      <c r="GP248" s="72">
        <f t="shared" si="550"/>
        <v>0</v>
      </c>
      <c r="GQ248" s="71"/>
      <c r="GR248" s="72"/>
      <c r="GS248" s="72">
        <f t="shared" ref="GS248:GT248" si="551">GS249+GS250</f>
        <v>0</v>
      </c>
      <c r="GT248" s="72">
        <f t="shared" si="551"/>
        <v>0</v>
      </c>
      <c r="GU248" s="71"/>
      <c r="GV248" s="72"/>
      <c r="GW248" s="72">
        <f t="shared" ref="GW248:GX248" si="552">GW249+GW250</f>
        <v>0</v>
      </c>
      <c r="GX248" s="72">
        <f t="shared" si="552"/>
        <v>0</v>
      </c>
      <c r="GY248" s="71"/>
      <c r="GZ248" s="72"/>
      <c r="HA248" s="72">
        <f t="shared" ref="HA248:HB248" si="553">HA249+HA250</f>
        <v>0</v>
      </c>
      <c r="HB248" s="72">
        <f t="shared" si="553"/>
        <v>0</v>
      </c>
      <c r="HC248" s="71"/>
      <c r="HD248" s="72"/>
      <c r="HE248" s="72">
        <f t="shared" ref="HE248:HF248" si="554">HE249+HE250</f>
        <v>0</v>
      </c>
      <c r="HF248" s="72">
        <f t="shared" si="554"/>
        <v>0</v>
      </c>
      <c r="HG248" s="71"/>
      <c r="HH248" s="72"/>
      <c r="HI248" s="72">
        <f t="shared" ref="HI248:HJ248" si="555">HI249+HI250</f>
        <v>0</v>
      </c>
      <c r="HJ248" s="72">
        <f t="shared" si="555"/>
        <v>0</v>
      </c>
      <c r="HK248" s="71"/>
      <c r="HL248" s="72"/>
      <c r="HM248" s="72"/>
      <c r="HN248" s="72"/>
      <c r="HO248" s="71"/>
      <c r="HP248" s="72"/>
      <c r="HQ248" s="72"/>
      <c r="HR248" s="72"/>
      <c r="HS248" s="71"/>
      <c r="HT248" s="72"/>
      <c r="HU248" s="72"/>
      <c r="HV248" s="72"/>
      <c r="HW248" s="71"/>
      <c r="HX248" s="72"/>
      <c r="HY248" s="72">
        <f>SUM(HY249:HY257)</f>
        <v>121.5</v>
      </c>
      <c r="HZ248" s="72">
        <f>SUM(HZ249:HZ257)</f>
        <v>20.249980000000001</v>
      </c>
      <c r="IA248" s="76">
        <f t="shared" si="446"/>
        <v>16.666650205761318</v>
      </c>
      <c r="IB248" s="72"/>
      <c r="IC248" s="72">
        <f>SUM(IC249:IC257)</f>
        <v>16805.099999999999</v>
      </c>
      <c r="ID248" s="72">
        <f>SUM(ID249:ID257)</f>
        <v>2475.3483300000003</v>
      </c>
      <c r="IE248" s="76">
        <f t="shared" ref="IE248:IE249" si="556">ID248/IC248*100</f>
        <v>14.729744720352752</v>
      </c>
      <c r="IF248" s="72"/>
      <c r="IG248" s="72"/>
      <c r="IH248" s="72"/>
      <c r="II248" s="76"/>
      <c r="IJ248" s="72"/>
      <c r="IK248" s="72"/>
      <c r="IL248" s="72"/>
      <c r="IM248" s="76"/>
      <c r="IN248" s="72"/>
      <c r="IO248" s="72"/>
      <c r="IP248" s="72"/>
      <c r="IQ248" s="76"/>
      <c r="IR248" s="72"/>
      <c r="IS248" s="72"/>
      <c r="IT248" s="72"/>
      <c r="IU248" s="76"/>
      <c r="IV248" s="72"/>
      <c r="IW248" s="72"/>
      <c r="IX248" s="72"/>
      <c r="IY248" s="76"/>
      <c r="IZ248" s="72"/>
      <c r="JA248" s="72">
        <f>SUM(JA249:JA257)</f>
        <v>2992</v>
      </c>
      <c r="JB248" s="72">
        <f>SUM(JB249:JB257)</f>
        <v>0</v>
      </c>
      <c r="JC248" s="76">
        <f t="shared" ref="JC248:JC249" si="557">JB248/JA248*100</f>
        <v>0</v>
      </c>
      <c r="JD248" s="72"/>
      <c r="JE248" s="72"/>
      <c r="JF248" s="72"/>
      <c r="JG248" s="76"/>
      <c r="JH248" s="72"/>
      <c r="JI248" s="72">
        <f>SUM(JI249:JI257)</f>
        <v>0</v>
      </c>
      <c r="JJ248" s="72">
        <f>SUM(JJ249:JJ257)</f>
        <v>0</v>
      </c>
      <c r="JK248" s="76"/>
      <c r="JL248" s="72"/>
      <c r="JM248" s="72">
        <f>SUM(JM249:JM257)</f>
        <v>0</v>
      </c>
      <c r="JN248" s="72">
        <f>SUM(JN249:JN257)</f>
        <v>0</v>
      </c>
      <c r="JO248" s="76"/>
      <c r="JP248" s="72"/>
      <c r="JQ248" s="72"/>
      <c r="JR248" s="72"/>
      <c r="JS248" s="76"/>
    </row>
    <row r="249" spans="1:279" ht="21.75" customHeight="1" x14ac:dyDescent="0.25">
      <c r="A249" s="15" t="s">
        <v>199</v>
      </c>
      <c r="B249" s="77">
        <f t="shared" si="448"/>
        <v>28876.799999999999</v>
      </c>
      <c r="C249" s="77">
        <f t="shared" si="449"/>
        <v>44514.5</v>
      </c>
      <c r="D249" s="77">
        <f t="shared" si="450"/>
        <v>44514.5</v>
      </c>
      <c r="E249" s="77">
        <f t="shared" si="451"/>
        <v>0</v>
      </c>
      <c r="F249" s="77">
        <f t="shared" si="452"/>
        <v>6163.9417599999997</v>
      </c>
      <c r="G249" s="73">
        <f t="shared" si="447"/>
        <v>13.847042559166114</v>
      </c>
      <c r="H249" s="73"/>
      <c r="I249" s="73"/>
      <c r="J249" s="73"/>
      <c r="K249" s="73"/>
      <c r="L249" s="73">
        <v>500</v>
      </c>
      <c r="M249" s="73">
        <v>500</v>
      </c>
      <c r="N249" s="73">
        <v>57.347679999999997</v>
      </c>
      <c r="O249" s="74">
        <f>N249/M249*100</f>
        <v>11.469536</v>
      </c>
      <c r="P249" s="301">
        <v>478</v>
      </c>
      <c r="Q249" s="289">
        <v>478</v>
      </c>
      <c r="R249" s="301">
        <v>0</v>
      </c>
      <c r="S249" s="74">
        <f>R249/Q249*100</f>
        <v>0</v>
      </c>
      <c r="T249" s="340">
        <v>2209</v>
      </c>
      <c r="U249" s="329">
        <v>2209</v>
      </c>
      <c r="V249" s="329">
        <v>0</v>
      </c>
      <c r="W249" s="74">
        <f>V249/U249*100</f>
        <v>0</v>
      </c>
      <c r="X249" s="341">
        <v>1428</v>
      </c>
      <c r="Y249" s="341">
        <v>1428</v>
      </c>
      <c r="Z249" s="341">
        <v>0</v>
      </c>
      <c r="AA249" s="74">
        <f>Z249/Y249*100</f>
        <v>0</v>
      </c>
      <c r="AB249" s="341"/>
      <c r="AC249" s="341"/>
      <c r="AD249" s="341"/>
      <c r="AE249" s="74"/>
      <c r="AF249" s="341">
        <v>13669.1</v>
      </c>
      <c r="AG249" s="341">
        <v>13669.1</v>
      </c>
      <c r="AH249" s="341">
        <v>2456.4432700000002</v>
      </c>
      <c r="AI249" s="74">
        <f>AH249/AG249*100</f>
        <v>17.970775471684313</v>
      </c>
      <c r="AJ249" s="341">
        <v>480</v>
      </c>
      <c r="AK249" s="341">
        <v>480</v>
      </c>
      <c r="AL249" s="341">
        <v>0</v>
      </c>
      <c r="AM249" s="74">
        <f>AL249/AK249*100</f>
        <v>0</v>
      </c>
      <c r="AN249" s="73"/>
      <c r="AO249" s="73"/>
      <c r="AP249" s="73"/>
      <c r="AQ249" s="74"/>
      <c r="AR249" s="341">
        <v>500</v>
      </c>
      <c r="AS249" s="341">
        <v>500</v>
      </c>
      <c r="AT249" s="341">
        <v>0</v>
      </c>
      <c r="AU249" s="74">
        <f>AT249/AS249*100</f>
        <v>0</v>
      </c>
      <c r="AV249" s="341"/>
      <c r="AW249" s="341"/>
      <c r="AX249" s="341"/>
      <c r="AY249" s="74"/>
      <c r="AZ249" s="341"/>
      <c r="BA249" s="341"/>
      <c r="BB249" s="341"/>
      <c r="BC249" s="74"/>
      <c r="BD249" s="341">
        <v>1800.6</v>
      </c>
      <c r="BE249" s="341">
        <v>1800.6</v>
      </c>
      <c r="BF249" s="341">
        <v>460.24124999999998</v>
      </c>
      <c r="BG249" s="74">
        <f>BF249/BE249*100</f>
        <v>25.560438187270911</v>
      </c>
      <c r="BH249" s="74"/>
      <c r="BI249" s="341"/>
      <c r="BJ249" s="341"/>
      <c r="BK249" s="74"/>
      <c r="BL249" s="74"/>
      <c r="BM249" s="341"/>
      <c r="BN249" s="341"/>
      <c r="BO249" s="74"/>
      <c r="BP249" s="74"/>
      <c r="BQ249" s="341"/>
      <c r="BR249" s="341"/>
      <c r="BS249" s="74"/>
      <c r="BT249" s="74"/>
      <c r="BU249" s="341"/>
      <c r="BV249" s="341"/>
      <c r="BW249" s="74"/>
      <c r="BX249" s="341">
        <v>634.4</v>
      </c>
      <c r="BY249" s="341">
        <v>634.4</v>
      </c>
      <c r="BZ249" s="341">
        <v>115.49123</v>
      </c>
      <c r="CA249" s="74">
        <f>BZ249/BY249*100</f>
        <v>18.204796658259774</v>
      </c>
      <c r="CB249" s="74"/>
      <c r="CC249" s="341"/>
      <c r="CD249" s="341"/>
      <c r="CE249" s="74"/>
      <c r="CF249" s="341">
        <v>250</v>
      </c>
      <c r="CG249" s="341">
        <v>250</v>
      </c>
      <c r="CH249" s="341">
        <v>228</v>
      </c>
      <c r="CI249" s="74">
        <f t="shared" si="487"/>
        <v>91.2</v>
      </c>
      <c r="CJ249" s="341"/>
      <c r="CK249" s="341"/>
      <c r="CL249" s="341"/>
      <c r="CM249" s="74"/>
      <c r="CN249" s="341"/>
      <c r="CO249" s="341"/>
      <c r="CP249" s="341">
        <v>0</v>
      </c>
      <c r="CQ249" s="74"/>
      <c r="CR249" s="74"/>
      <c r="CS249" s="341"/>
      <c r="CT249" s="341"/>
      <c r="CU249" s="74"/>
      <c r="CV249" s="74"/>
      <c r="CW249" s="341"/>
      <c r="CX249" s="341"/>
      <c r="CY249" s="74"/>
      <c r="CZ249" s="341">
        <v>1000</v>
      </c>
      <c r="DA249" s="341">
        <v>1000</v>
      </c>
      <c r="DB249" s="341">
        <v>0</v>
      </c>
      <c r="DC249" s="74">
        <f>DB249/DA249*100</f>
        <v>0</v>
      </c>
      <c r="DD249" s="341">
        <v>4159.3999999999996</v>
      </c>
      <c r="DE249" s="341"/>
      <c r="DF249" s="341"/>
      <c r="DG249" s="74"/>
      <c r="DH249" s="68"/>
      <c r="DI249" s="68"/>
      <c r="DJ249" s="68"/>
      <c r="DK249" s="74"/>
      <c r="DL249" s="341"/>
      <c r="DM249" s="68"/>
      <c r="DN249" s="68"/>
      <c r="DO249" s="74"/>
      <c r="DP249" s="341"/>
      <c r="DQ249" s="68"/>
      <c r="DR249" s="68"/>
      <c r="DS249" s="74"/>
      <c r="DT249" s="341"/>
      <c r="DU249" s="68"/>
      <c r="DV249" s="68"/>
      <c r="DW249" s="74"/>
      <c r="DX249" s="68">
        <v>618.4</v>
      </c>
      <c r="DY249" s="68">
        <v>618.4</v>
      </c>
      <c r="DZ249" s="68">
        <v>117.18</v>
      </c>
      <c r="EA249" s="74">
        <f t="shared" si="537"/>
        <v>18.94890038809832</v>
      </c>
      <c r="EB249" s="68"/>
      <c r="EC249" s="68"/>
      <c r="ED249" s="68"/>
      <c r="EE249" s="74"/>
      <c r="EF249" s="341"/>
      <c r="EG249" s="68"/>
      <c r="EH249" s="68"/>
      <c r="EI249" s="74"/>
      <c r="EJ249" s="341"/>
      <c r="EK249" s="68"/>
      <c r="EL249" s="68"/>
      <c r="EM249" s="74"/>
      <c r="EN249" s="341"/>
      <c r="EO249" s="68"/>
      <c r="EP249" s="68"/>
      <c r="EQ249" s="74"/>
      <c r="ER249" s="68">
        <v>1015.6</v>
      </c>
      <c r="ES249" s="68">
        <v>1015.6</v>
      </c>
      <c r="ET249" s="68">
        <v>253.89</v>
      </c>
      <c r="EU249" s="74">
        <f t="shared" si="519"/>
        <v>24.999015360378099</v>
      </c>
      <c r="EV249" s="341">
        <v>56</v>
      </c>
      <c r="EW249" s="68">
        <v>56</v>
      </c>
      <c r="EX249" s="68"/>
      <c r="EY249" s="74">
        <f t="shared" si="538"/>
        <v>0</v>
      </c>
      <c r="EZ249" s="73"/>
      <c r="FA249" s="73"/>
      <c r="FB249" s="73"/>
      <c r="FC249" s="74"/>
      <c r="FD249" s="73"/>
      <c r="FE249" s="73"/>
      <c r="FF249" s="73"/>
      <c r="FG249" s="74"/>
      <c r="FH249" s="73"/>
      <c r="FI249" s="73"/>
      <c r="FJ249" s="73"/>
      <c r="FK249" s="74"/>
      <c r="FL249" s="73"/>
      <c r="FM249" s="73"/>
      <c r="FN249" s="73"/>
      <c r="FO249" s="74"/>
      <c r="FP249" s="73">
        <v>78.3</v>
      </c>
      <c r="FQ249" s="73">
        <v>78.3</v>
      </c>
      <c r="FR249" s="73">
        <v>0</v>
      </c>
      <c r="FS249" s="74">
        <f>FR249/FQ249*100</f>
        <v>0</v>
      </c>
      <c r="FT249" s="73"/>
      <c r="FU249" s="73"/>
      <c r="FV249" s="73">
        <v>0</v>
      </c>
      <c r="FW249" s="74"/>
      <c r="FX249" s="73"/>
      <c r="FY249" s="73"/>
      <c r="FZ249" s="73">
        <v>0</v>
      </c>
      <c r="GA249" s="74"/>
      <c r="GB249" s="73"/>
      <c r="GC249" s="73"/>
      <c r="GD249" s="73">
        <v>0</v>
      </c>
      <c r="GE249" s="74"/>
      <c r="GF249" s="73"/>
      <c r="GG249" s="73"/>
      <c r="GH249" s="73">
        <v>0</v>
      </c>
      <c r="GI249" s="74"/>
      <c r="GJ249" s="73"/>
      <c r="GK249" s="73"/>
      <c r="GL249" s="73">
        <v>0</v>
      </c>
      <c r="GM249" s="74"/>
      <c r="GN249" s="73"/>
      <c r="GO249" s="73"/>
      <c r="GP249" s="73">
        <v>0</v>
      </c>
      <c r="GQ249" s="74"/>
      <c r="GR249" s="73"/>
      <c r="GS249" s="73"/>
      <c r="GT249" s="73">
        <v>0</v>
      </c>
      <c r="GU249" s="74"/>
      <c r="GV249" s="73"/>
      <c r="GW249" s="73"/>
      <c r="GX249" s="73">
        <v>0</v>
      </c>
      <c r="GY249" s="74"/>
      <c r="GZ249" s="73"/>
      <c r="HA249" s="73"/>
      <c r="HB249" s="73">
        <v>0</v>
      </c>
      <c r="HC249" s="74"/>
      <c r="HD249" s="73"/>
      <c r="HE249" s="73"/>
      <c r="HF249" s="73">
        <v>0</v>
      </c>
      <c r="HG249" s="74"/>
      <c r="HH249" s="73"/>
      <c r="HI249" s="73"/>
      <c r="HJ249" s="73">
        <v>0</v>
      </c>
      <c r="HK249" s="74"/>
      <c r="HL249" s="341"/>
      <c r="HM249" s="341"/>
      <c r="HN249" s="341"/>
      <c r="HO249" s="74"/>
      <c r="HP249" s="68"/>
      <c r="HQ249" s="68"/>
      <c r="HR249" s="68"/>
      <c r="HS249" s="74"/>
      <c r="HT249" s="73"/>
      <c r="HU249" s="73"/>
      <c r="HV249" s="73"/>
      <c r="HW249" s="74"/>
      <c r="HX249" s="73"/>
      <c r="HY249" s="73"/>
      <c r="HZ249" s="73"/>
      <c r="IA249" s="77"/>
      <c r="IB249" s="73"/>
      <c r="IC249" s="73">
        <v>16805.099999999999</v>
      </c>
      <c r="ID249" s="73">
        <v>2475.3483300000003</v>
      </c>
      <c r="IE249" s="77">
        <f t="shared" si="556"/>
        <v>14.729744720352752</v>
      </c>
      <c r="IF249" s="73"/>
      <c r="IG249" s="73"/>
      <c r="IH249" s="73"/>
      <c r="II249" s="77"/>
      <c r="IJ249" s="73"/>
      <c r="IK249" s="73"/>
      <c r="IL249" s="73"/>
      <c r="IM249" s="77"/>
      <c r="IN249" s="73"/>
      <c r="IO249" s="73"/>
      <c r="IP249" s="73"/>
      <c r="IQ249" s="77"/>
      <c r="IR249" s="73"/>
      <c r="IS249" s="73"/>
      <c r="IT249" s="73"/>
      <c r="IU249" s="77"/>
      <c r="IV249" s="73"/>
      <c r="IW249" s="73"/>
      <c r="IX249" s="73"/>
      <c r="IY249" s="77"/>
      <c r="IZ249" s="73"/>
      <c r="JA249" s="73">
        <v>2992</v>
      </c>
      <c r="JB249" s="73">
        <v>0</v>
      </c>
      <c r="JC249" s="77">
        <f t="shared" si="557"/>
        <v>0</v>
      </c>
      <c r="JD249" s="73"/>
      <c r="JE249" s="73"/>
      <c r="JF249" s="73"/>
      <c r="JG249" s="77"/>
      <c r="JH249" s="73"/>
      <c r="JI249" s="73"/>
      <c r="JJ249" s="73">
        <v>0</v>
      </c>
      <c r="JK249" s="77"/>
      <c r="JL249" s="73"/>
      <c r="JM249" s="73"/>
      <c r="JN249" s="73"/>
      <c r="JO249" s="77"/>
      <c r="JP249" s="73"/>
      <c r="JQ249" s="73"/>
      <c r="JR249" s="73"/>
      <c r="JS249" s="77"/>
    </row>
    <row r="250" spans="1:279" ht="15.75" x14ac:dyDescent="0.25">
      <c r="A250" s="115" t="s">
        <v>267</v>
      </c>
      <c r="B250" s="77">
        <f t="shared" si="448"/>
        <v>5000</v>
      </c>
      <c r="C250" s="77">
        <f t="shared" si="449"/>
        <v>5000</v>
      </c>
      <c r="D250" s="77">
        <f t="shared" si="450"/>
        <v>5000</v>
      </c>
      <c r="E250" s="77">
        <f t="shared" si="451"/>
        <v>0</v>
      </c>
      <c r="F250" s="77">
        <f t="shared" si="452"/>
        <v>0</v>
      </c>
      <c r="G250" s="73">
        <f t="shared" si="447"/>
        <v>0</v>
      </c>
      <c r="H250" s="77"/>
      <c r="I250" s="77"/>
      <c r="J250" s="77"/>
      <c r="K250" s="77"/>
      <c r="L250" s="89"/>
      <c r="M250" s="89"/>
      <c r="N250" s="89"/>
      <c r="O250" s="89"/>
      <c r="P250" s="89"/>
      <c r="Q250" s="89"/>
      <c r="R250" s="89"/>
      <c r="S250" s="74"/>
      <c r="T250" s="86"/>
      <c r="U250" s="86"/>
      <c r="V250" s="86"/>
      <c r="W250" s="74"/>
      <c r="X250" s="86"/>
      <c r="Y250" s="86"/>
      <c r="Z250" s="86"/>
      <c r="AA250" s="74"/>
      <c r="AB250" s="86"/>
      <c r="AC250" s="86"/>
      <c r="AD250" s="86"/>
      <c r="AE250" s="74"/>
      <c r="AF250" s="86"/>
      <c r="AG250" s="86"/>
      <c r="AH250" s="86"/>
      <c r="AI250" s="74"/>
      <c r="AJ250" s="86"/>
      <c r="AK250" s="86"/>
      <c r="AL250" s="86"/>
      <c r="AM250" s="74"/>
      <c r="AN250" s="89"/>
      <c r="AO250" s="89"/>
      <c r="AP250" s="89"/>
      <c r="AQ250" s="89"/>
      <c r="AR250" s="86"/>
      <c r="AS250" s="86"/>
      <c r="AT250" s="86"/>
      <c r="AU250" s="74"/>
      <c r="AV250" s="86"/>
      <c r="AW250" s="86"/>
      <c r="AX250" s="86"/>
      <c r="AY250" s="74"/>
      <c r="AZ250" s="86"/>
      <c r="BA250" s="86"/>
      <c r="BB250" s="86"/>
      <c r="BC250" s="74"/>
      <c r="BD250" s="86"/>
      <c r="BE250" s="86"/>
      <c r="BF250" s="86"/>
      <c r="BG250" s="74"/>
      <c r="BH250" s="74"/>
      <c r="BI250" s="86"/>
      <c r="BJ250" s="86"/>
      <c r="BK250" s="74"/>
      <c r="BL250" s="74"/>
      <c r="BM250" s="86"/>
      <c r="BN250" s="86"/>
      <c r="BO250" s="74"/>
      <c r="BP250" s="74"/>
      <c r="BQ250" s="86"/>
      <c r="BR250" s="86"/>
      <c r="BS250" s="74"/>
      <c r="BT250" s="74"/>
      <c r="BU250" s="86"/>
      <c r="BV250" s="86">
        <v>0</v>
      </c>
      <c r="BW250" s="74"/>
      <c r="BX250" s="86"/>
      <c r="BY250" s="86"/>
      <c r="BZ250" s="86"/>
      <c r="CA250" s="74"/>
      <c r="CB250" s="74"/>
      <c r="CC250" s="86"/>
      <c r="CD250" s="86"/>
      <c r="CE250" s="74"/>
      <c r="CF250" s="86"/>
      <c r="CG250" s="86"/>
      <c r="CH250" s="77"/>
      <c r="CI250" s="74"/>
      <c r="CJ250" s="86"/>
      <c r="CK250" s="86"/>
      <c r="CL250" s="86"/>
      <c r="CM250" s="74"/>
      <c r="CN250" s="86"/>
      <c r="CO250" s="86"/>
      <c r="CP250" s="86"/>
      <c r="CQ250" s="74"/>
      <c r="CR250" s="74"/>
      <c r="CS250" s="86"/>
      <c r="CT250" s="86"/>
      <c r="CU250" s="74"/>
      <c r="CV250" s="74"/>
      <c r="CW250" s="86"/>
      <c r="CX250" s="86"/>
      <c r="CY250" s="74"/>
      <c r="CZ250" s="86"/>
      <c r="DA250" s="86"/>
      <c r="DB250" s="86"/>
      <c r="DC250" s="74"/>
      <c r="DD250" s="86"/>
      <c r="DE250" s="86"/>
      <c r="DF250" s="86"/>
      <c r="DG250" s="74"/>
      <c r="DH250" s="341">
        <v>5000</v>
      </c>
      <c r="DI250" s="341">
        <v>5000</v>
      </c>
      <c r="DJ250" s="341">
        <v>0</v>
      </c>
      <c r="DK250" s="74">
        <f t="shared" si="536"/>
        <v>0</v>
      </c>
      <c r="DL250" s="86"/>
      <c r="DM250" s="86"/>
      <c r="DN250" s="86"/>
      <c r="DO250" s="74"/>
      <c r="DP250" s="86"/>
      <c r="DQ250" s="86"/>
      <c r="DR250" s="86"/>
      <c r="DS250" s="74"/>
      <c r="DT250" s="86"/>
      <c r="DU250" s="86"/>
      <c r="DV250" s="86"/>
      <c r="DW250" s="74"/>
      <c r="DX250" s="86"/>
      <c r="DY250" s="86"/>
      <c r="DZ250" s="86"/>
      <c r="EA250" s="74"/>
      <c r="EB250" s="86"/>
      <c r="EC250" s="86"/>
      <c r="ED250" s="86"/>
      <c r="EE250" s="74"/>
      <c r="EF250" s="86"/>
      <c r="EG250" s="86"/>
      <c r="EH250" s="86"/>
      <c r="EI250" s="74"/>
      <c r="EJ250" s="86"/>
      <c r="EK250" s="86"/>
      <c r="EL250" s="86"/>
      <c r="EM250" s="74"/>
      <c r="EN250" s="86"/>
      <c r="EO250" s="86"/>
      <c r="EP250" s="86"/>
      <c r="EQ250" s="74"/>
      <c r="ER250" s="86"/>
      <c r="ES250" s="86"/>
      <c r="ET250" s="86"/>
      <c r="EU250" s="74"/>
      <c r="EV250" s="86"/>
      <c r="EW250" s="86"/>
      <c r="EX250" s="86"/>
      <c r="EY250" s="74"/>
      <c r="EZ250" s="89"/>
      <c r="FA250" s="89"/>
      <c r="FB250" s="89"/>
      <c r="FC250" s="89"/>
      <c r="FD250" s="89"/>
      <c r="FE250" s="89"/>
      <c r="FF250" s="89"/>
      <c r="FG250" s="89"/>
      <c r="FH250" s="89"/>
      <c r="FI250" s="89"/>
      <c r="FJ250" s="89"/>
      <c r="FK250" s="89"/>
      <c r="FL250" s="89"/>
      <c r="FM250" s="89"/>
      <c r="FN250" s="89"/>
      <c r="FO250" s="89"/>
      <c r="FP250" s="89"/>
      <c r="FQ250" s="89"/>
      <c r="FR250" s="89"/>
      <c r="FS250" s="89"/>
      <c r="FT250" s="89"/>
      <c r="FU250" s="89"/>
      <c r="FV250" s="89"/>
      <c r="FW250" s="89"/>
      <c r="FX250" s="89"/>
      <c r="FY250" s="89"/>
      <c r="FZ250" s="89"/>
      <c r="GA250" s="89"/>
      <c r="GB250" s="89"/>
      <c r="GC250" s="89"/>
      <c r="GD250" s="89"/>
      <c r="GE250" s="89"/>
      <c r="GF250" s="89"/>
      <c r="GG250" s="89"/>
      <c r="GH250" s="89"/>
      <c r="GI250" s="89"/>
      <c r="GJ250" s="89"/>
      <c r="GK250" s="89"/>
      <c r="GL250" s="89"/>
      <c r="GM250" s="89"/>
      <c r="GN250" s="89"/>
      <c r="GO250" s="89"/>
      <c r="GP250" s="89"/>
      <c r="GQ250" s="89"/>
      <c r="GR250" s="89"/>
      <c r="GS250" s="89"/>
      <c r="GT250" s="89"/>
      <c r="GU250" s="89"/>
      <c r="GV250" s="89"/>
      <c r="GW250" s="89"/>
      <c r="GX250" s="89"/>
      <c r="GY250" s="89"/>
      <c r="GZ250" s="89"/>
      <c r="HA250" s="89"/>
      <c r="HB250" s="89"/>
      <c r="HC250" s="89"/>
      <c r="HD250" s="89"/>
      <c r="HE250" s="89"/>
      <c r="HF250" s="89"/>
      <c r="HG250" s="89"/>
      <c r="HH250" s="89"/>
      <c r="HI250" s="89"/>
      <c r="HJ250" s="89"/>
      <c r="HK250" s="89"/>
      <c r="HL250" s="86"/>
      <c r="HM250" s="86"/>
      <c r="HN250" s="86"/>
      <c r="HO250" s="74"/>
      <c r="HP250" s="86"/>
      <c r="HQ250" s="86"/>
      <c r="HR250" s="86"/>
      <c r="HS250" s="74"/>
      <c r="HT250" s="89"/>
      <c r="HU250" s="89"/>
      <c r="HV250" s="89"/>
      <c r="HW250" s="89"/>
      <c r="HX250" s="86"/>
      <c r="HY250" s="77"/>
      <c r="HZ250" s="77"/>
      <c r="IA250" s="77"/>
      <c r="IB250" s="89"/>
      <c r="IC250" s="356"/>
      <c r="ID250" s="356"/>
      <c r="IE250" s="77"/>
      <c r="IF250" s="89"/>
      <c r="IG250" s="356"/>
      <c r="IH250" s="356"/>
      <c r="II250" s="77"/>
      <c r="IJ250" s="89"/>
      <c r="IK250" s="356"/>
      <c r="IL250" s="356"/>
      <c r="IM250" s="77"/>
      <c r="IN250" s="89"/>
      <c r="IO250" s="356"/>
      <c r="IP250" s="356"/>
      <c r="IQ250" s="77"/>
      <c r="IR250" s="89"/>
      <c r="IS250" s="356"/>
      <c r="IT250" s="356"/>
      <c r="IU250" s="77"/>
      <c r="IV250" s="89"/>
      <c r="IW250" s="356"/>
      <c r="IX250" s="356"/>
      <c r="IY250" s="77"/>
      <c r="IZ250" s="89"/>
      <c r="JA250" s="356"/>
      <c r="JB250" s="356"/>
      <c r="JC250" s="77"/>
      <c r="JD250" s="89"/>
      <c r="JE250" s="356"/>
      <c r="JF250" s="356"/>
      <c r="JG250" s="77"/>
      <c r="JH250" s="89"/>
      <c r="JI250" s="356"/>
      <c r="JJ250" s="356"/>
      <c r="JK250" s="77"/>
      <c r="JL250" s="89"/>
      <c r="JM250" s="356"/>
      <c r="JN250" s="356"/>
      <c r="JO250" s="77"/>
      <c r="JP250" s="89"/>
      <c r="JQ250" s="356"/>
      <c r="JR250" s="356"/>
      <c r="JS250" s="77"/>
    </row>
    <row r="251" spans="1:279" ht="15.75" x14ac:dyDescent="0.25">
      <c r="A251" s="115" t="s">
        <v>433</v>
      </c>
      <c r="B251" s="77">
        <f t="shared" si="448"/>
        <v>0</v>
      </c>
      <c r="C251" s="77">
        <f t="shared" si="449"/>
        <v>28.5</v>
      </c>
      <c r="D251" s="77">
        <f t="shared" si="450"/>
        <v>28.5</v>
      </c>
      <c r="E251" s="77">
        <f t="shared" si="451"/>
        <v>0</v>
      </c>
      <c r="F251" s="77">
        <f t="shared" si="452"/>
        <v>4.7499799999999999</v>
      </c>
      <c r="G251" s="73">
        <f t="shared" si="447"/>
        <v>16.66659649122807</v>
      </c>
      <c r="H251" s="77"/>
      <c r="I251" s="77"/>
      <c r="J251" s="77"/>
      <c r="K251" s="77"/>
      <c r="L251" s="89"/>
      <c r="M251" s="89"/>
      <c r="N251" s="89"/>
      <c r="O251" s="89"/>
      <c r="P251" s="89"/>
      <c r="Q251" s="89"/>
      <c r="R251" s="89"/>
      <c r="S251" s="74"/>
      <c r="T251" s="86"/>
      <c r="U251" s="86"/>
      <c r="V251" s="86"/>
      <c r="W251" s="74"/>
      <c r="X251" s="86"/>
      <c r="Y251" s="86"/>
      <c r="Z251" s="86"/>
      <c r="AA251" s="74"/>
      <c r="AB251" s="86"/>
      <c r="AC251" s="86"/>
      <c r="AD251" s="86"/>
      <c r="AE251" s="74"/>
      <c r="AF251" s="86"/>
      <c r="AG251" s="86"/>
      <c r="AH251" s="86"/>
      <c r="AI251" s="74"/>
      <c r="AJ251" s="86"/>
      <c r="AK251" s="86"/>
      <c r="AL251" s="86"/>
      <c r="AM251" s="74"/>
      <c r="AN251" s="89"/>
      <c r="AO251" s="89"/>
      <c r="AP251" s="89"/>
      <c r="AQ251" s="89"/>
      <c r="AR251" s="86"/>
      <c r="AS251" s="86"/>
      <c r="AT251" s="86"/>
      <c r="AU251" s="74"/>
      <c r="AV251" s="86"/>
      <c r="AW251" s="86"/>
      <c r="AX251" s="86"/>
      <c r="AY251" s="74"/>
      <c r="AZ251" s="86"/>
      <c r="BA251" s="86"/>
      <c r="BB251" s="86"/>
      <c r="BC251" s="74"/>
      <c r="BD251" s="86"/>
      <c r="BE251" s="86"/>
      <c r="BF251" s="86"/>
      <c r="BG251" s="74"/>
      <c r="BH251" s="74"/>
      <c r="BI251" s="86"/>
      <c r="BJ251" s="86"/>
      <c r="BK251" s="74"/>
      <c r="BL251" s="74"/>
      <c r="BM251" s="86"/>
      <c r="BN251" s="86"/>
      <c r="BO251" s="74"/>
      <c r="BP251" s="74"/>
      <c r="BQ251" s="86"/>
      <c r="BR251" s="86"/>
      <c r="BS251" s="74"/>
      <c r="BT251" s="74"/>
      <c r="BU251" s="86"/>
      <c r="BV251" s="86"/>
      <c r="BW251" s="74"/>
      <c r="BX251" s="86"/>
      <c r="BY251" s="86"/>
      <c r="BZ251" s="86"/>
      <c r="CA251" s="74"/>
      <c r="CB251" s="74"/>
      <c r="CC251" s="86"/>
      <c r="CD251" s="86"/>
      <c r="CE251" s="74"/>
      <c r="CF251" s="86"/>
      <c r="CG251" s="86"/>
      <c r="CH251" s="77"/>
      <c r="CI251" s="74"/>
      <c r="CJ251" s="86"/>
      <c r="CK251" s="86"/>
      <c r="CL251" s="86"/>
      <c r="CM251" s="74"/>
      <c r="CN251" s="86"/>
      <c r="CO251" s="86"/>
      <c r="CP251" s="86"/>
      <c r="CQ251" s="74"/>
      <c r="CR251" s="74"/>
      <c r="CS251" s="86"/>
      <c r="CT251" s="86"/>
      <c r="CU251" s="74"/>
      <c r="CV251" s="74"/>
      <c r="CW251" s="86"/>
      <c r="CX251" s="86"/>
      <c r="CY251" s="74"/>
      <c r="CZ251" s="86"/>
      <c r="DA251" s="86"/>
      <c r="DB251" s="86"/>
      <c r="DC251" s="74"/>
      <c r="DD251" s="86"/>
      <c r="DE251" s="86"/>
      <c r="DF251" s="86"/>
      <c r="DG251" s="74"/>
      <c r="DH251" s="341"/>
      <c r="DI251" s="341"/>
      <c r="DJ251" s="341"/>
      <c r="DK251" s="74"/>
      <c r="DL251" s="86"/>
      <c r="DM251" s="86"/>
      <c r="DN251" s="86"/>
      <c r="DO251" s="74"/>
      <c r="DP251" s="86"/>
      <c r="DQ251" s="86"/>
      <c r="DR251" s="86"/>
      <c r="DS251" s="74"/>
      <c r="DT251" s="86"/>
      <c r="DU251" s="86"/>
      <c r="DV251" s="86"/>
      <c r="DW251" s="74"/>
      <c r="DX251" s="86"/>
      <c r="DY251" s="86"/>
      <c r="DZ251" s="86"/>
      <c r="EA251" s="74"/>
      <c r="EB251" s="86"/>
      <c r="EC251" s="86"/>
      <c r="ED251" s="86"/>
      <c r="EE251" s="74"/>
      <c r="EF251" s="86"/>
      <c r="EG251" s="86"/>
      <c r="EH251" s="86"/>
      <c r="EI251" s="74"/>
      <c r="EJ251" s="86"/>
      <c r="EK251" s="86"/>
      <c r="EL251" s="86"/>
      <c r="EM251" s="74"/>
      <c r="EN251" s="86"/>
      <c r="EO251" s="86"/>
      <c r="EP251" s="86"/>
      <c r="EQ251" s="74"/>
      <c r="ER251" s="86"/>
      <c r="ES251" s="86"/>
      <c r="ET251" s="86"/>
      <c r="EU251" s="74"/>
      <c r="EV251" s="86"/>
      <c r="EW251" s="86"/>
      <c r="EX251" s="86"/>
      <c r="EY251" s="74"/>
      <c r="EZ251" s="89"/>
      <c r="FA251" s="89"/>
      <c r="FB251" s="89"/>
      <c r="FC251" s="89"/>
      <c r="FD251" s="89"/>
      <c r="FE251" s="89"/>
      <c r="FF251" s="89"/>
      <c r="FG251" s="89"/>
      <c r="FH251" s="89"/>
      <c r="FI251" s="89"/>
      <c r="FJ251" s="89"/>
      <c r="FK251" s="89"/>
      <c r="FL251" s="89"/>
      <c r="FM251" s="89"/>
      <c r="FN251" s="89"/>
      <c r="FO251" s="89"/>
      <c r="FP251" s="89"/>
      <c r="FQ251" s="89"/>
      <c r="FR251" s="89"/>
      <c r="FS251" s="89"/>
      <c r="FT251" s="89"/>
      <c r="FU251" s="89"/>
      <c r="FV251" s="89"/>
      <c r="FW251" s="89"/>
      <c r="FX251" s="89"/>
      <c r="FY251" s="89"/>
      <c r="FZ251" s="89"/>
      <c r="GA251" s="89"/>
      <c r="GB251" s="89"/>
      <c r="GC251" s="89"/>
      <c r="GD251" s="89"/>
      <c r="GE251" s="89"/>
      <c r="GF251" s="89"/>
      <c r="GG251" s="89"/>
      <c r="GH251" s="89"/>
      <c r="GI251" s="89"/>
      <c r="GJ251" s="89"/>
      <c r="GK251" s="89"/>
      <c r="GL251" s="89"/>
      <c r="GM251" s="89"/>
      <c r="GN251" s="89"/>
      <c r="GO251" s="89"/>
      <c r="GP251" s="89"/>
      <c r="GQ251" s="89"/>
      <c r="GR251" s="89"/>
      <c r="GS251" s="89"/>
      <c r="GT251" s="89"/>
      <c r="GU251" s="89"/>
      <c r="GV251" s="89"/>
      <c r="GW251" s="89"/>
      <c r="GX251" s="89"/>
      <c r="GY251" s="89"/>
      <c r="GZ251" s="89"/>
      <c r="HA251" s="89"/>
      <c r="HB251" s="89"/>
      <c r="HC251" s="89"/>
      <c r="HD251" s="89"/>
      <c r="HE251" s="89"/>
      <c r="HF251" s="89"/>
      <c r="HG251" s="89"/>
      <c r="HH251" s="89"/>
      <c r="HI251" s="89"/>
      <c r="HJ251" s="89"/>
      <c r="HK251" s="89"/>
      <c r="HL251" s="86"/>
      <c r="HM251" s="86"/>
      <c r="HN251" s="86"/>
      <c r="HO251" s="74"/>
      <c r="HP251" s="86"/>
      <c r="HQ251" s="86"/>
      <c r="HR251" s="86"/>
      <c r="HS251" s="74"/>
      <c r="HT251" s="89"/>
      <c r="HU251" s="89"/>
      <c r="HV251" s="89"/>
      <c r="HW251" s="89"/>
      <c r="HX251" s="86"/>
      <c r="HY251" s="77">
        <v>28.5</v>
      </c>
      <c r="HZ251" s="77">
        <v>4.7499799999999999</v>
      </c>
      <c r="IA251" s="77">
        <f t="shared" si="446"/>
        <v>16.66659649122807</v>
      </c>
      <c r="IB251" s="89"/>
      <c r="IC251" s="356"/>
      <c r="ID251" s="356"/>
      <c r="IE251" s="77"/>
      <c r="IF251" s="89"/>
      <c r="IG251" s="356"/>
      <c r="IH251" s="356"/>
      <c r="II251" s="77"/>
      <c r="IJ251" s="89"/>
      <c r="IK251" s="356"/>
      <c r="IL251" s="356"/>
      <c r="IM251" s="77"/>
      <c r="IN251" s="89"/>
      <c r="IO251" s="356"/>
      <c r="IP251" s="356"/>
      <c r="IQ251" s="77"/>
      <c r="IR251" s="89"/>
      <c r="IS251" s="356"/>
      <c r="IT251" s="356"/>
      <c r="IU251" s="77"/>
      <c r="IV251" s="89"/>
      <c r="IW251" s="356"/>
      <c r="IX251" s="356"/>
      <c r="IY251" s="77"/>
      <c r="IZ251" s="89"/>
      <c r="JA251" s="356"/>
      <c r="JB251" s="356"/>
      <c r="JC251" s="77"/>
      <c r="JD251" s="89"/>
      <c r="JE251" s="356"/>
      <c r="JF251" s="356"/>
      <c r="JG251" s="77"/>
      <c r="JH251" s="89"/>
      <c r="JI251" s="356"/>
      <c r="JJ251" s="356"/>
      <c r="JK251" s="77"/>
      <c r="JL251" s="89"/>
      <c r="JM251" s="356"/>
      <c r="JN251" s="356"/>
      <c r="JO251" s="77"/>
      <c r="JP251" s="89"/>
      <c r="JQ251" s="356"/>
      <c r="JR251" s="356"/>
      <c r="JS251" s="77"/>
    </row>
    <row r="252" spans="1:279" ht="15.75" x14ac:dyDescent="0.25">
      <c r="A252" s="115" t="s">
        <v>434</v>
      </c>
      <c r="B252" s="77">
        <f t="shared" si="448"/>
        <v>0</v>
      </c>
      <c r="C252" s="77">
        <f t="shared" si="449"/>
        <v>46.5</v>
      </c>
      <c r="D252" s="77">
        <f t="shared" si="450"/>
        <v>46.5</v>
      </c>
      <c r="E252" s="77">
        <f t="shared" si="451"/>
        <v>0</v>
      </c>
      <c r="F252" s="77">
        <f t="shared" si="452"/>
        <v>7.75</v>
      </c>
      <c r="G252" s="73">
        <f t="shared" si="447"/>
        <v>16.666666666666664</v>
      </c>
      <c r="H252" s="77"/>
      <c r="I252" s="77"/>
      <c r="J252" s="77"/>
      <c r="K252" s="77"/>
      <c r="L252" s="89"/>
      <c r="M252" s="89"/>
      <c r="N252" s="89"/>
      <c r="O252" s="89"/>
      <c r="P252" s="89"/>
      <c r="Q252" s="89"/>
      <c r="R252" s="89"/>
      <c r="S252" s="74"/>
      <c r="T252" s="86"/>
      <c r="U252" s="86"/>
      <c r="V252" s="86"/>
      <c r="W252" s="74"/>
      <c r="X252" s="86"/>
      <c r="Y252" s="86"/>
      <c r="Z252" s="86"/>
      <c r="AA252" s="74"/>
      <c r="AB252" s="86"/>
      <c r="AC252" s="86"/>
      <c r="AD252" s="86"/>
      <c r="AE252" s="74"/>
      <c r="AF252" s="86"/>
      <c r="AG252" s="86"/>
      <c r="AH252" s="86"/>
      <c r="AI252" s="74"/>
      <c r="AJ252" s="86"/>
      <c r="AK252" s="86"/>
      <c r="AL252" s="86"/>
      <c r="AM252" s="74"/>
      <c r="AN252" s="89"/>
      <c r="AO252" s="89"/>
      <c r="AP252" s="89"/>
      <c r="AQ252" s="89"/>
      <c r="AR252" s="86"/>
      <c r="AS252" s="86"/>
      <c r="AT252" s="86"/>
      <c r="AU252" s="74"/>
      <c r="AV252" s="86"/>
      <c r="AW252" s="86"/>
      <c r="AX252" s="86"/>
      <c r="AY252" s="74"/>
      <c r="AZ252" s="86"/>
      <c r="BA252" s="86"/>
      <c r="BB252" s="86"/>
      <c r="BC252" s="74"/>
      <c r="BD252" s="86"/>
      <c r="BE252" s="86"/>
      <c r="BF252" s="86"/>
      <c r="BG252" s="74"/>
      <c r="BH252" s="74"/>
      <c r="BI252" s="86"/>
      <c r="BJ252" s="86"/>
      <c r="BK252" s="74"/>
      <c r="BL252" s="74"/>
      <c r="BM252" s="86"/>
      <c r="BN252" s="86"/>
      <c r="BO252" s="74"/>
      <c r="BP252" s="74"/>
      <c r="BQ252" s="86"/>
      <c r="BR252" s="86"/>
      <c r="BS252" s="74"/>
      <c r="BT252" s="74"/>
      <c r="BU252" s="86"/>
      <c r="BV252" s="86"/>
      <c r="BW252" s="74"/>
      <c r="BX252" s="86"/>
      <c r="BY252" s="86"/>
      <c r="BZ252" s="86"/>
      <c r="CA252" s="74"/>
      <c r="CB252" s="74"/>
      <c r="CC252" s="86"/>
      <c r="CD252" s="86"/>
      <c r="CE252" s="74"/>
      <c r="CF252" s="86"/>
      <c r="CG252" s="86"/>
      <c r="CH252" s="77"/>
      <c r="CI252" s="74"/>
      <c r="CJ252" s="86"/>
      <c r="CK252" s="86"/>
      <c r="CL252" s="86"/>
      <c r="CM252" s="74"/>
      <c r="CN252" s="86"/>
      <c r="CO252" s="86"/>
      <c r="CP252" s="86"/>
      <c r="CQ252" s="74"/>
      <c r="CR252" s="74"/>
      <c r="CS252" s="86"/>
      <c r="CT252" s="86"/>
      <c r="CU252" s="74"/>
      <c r="CV252" s="74"/>
      <c r="CW252" s="86"/>
      <c r="CX252" s="86"/>
      <c r="CY252" s="74"/>
      <c r="CZ252" s="86"/>
      <c r="DA252" s="86"/>
      <c r="DB252" s="86"/>
      <c r="DC252" s="74"/>
      <c r="DD252" s="86"/>
      <c r="DE252" s="86"/>
      <c r="DF252" s="86"/>
      <c r="DG252" s="74"/>
      <c r="DH252" s="86"/>
      <c r="DI252" s="86"/>
      <c r="DJ252" s="86"/>
      <c r="DK252" s="74"/>
      <c r="DL252" s="86"/>
      <c r="DM252" s="86"/>
      <c r="DN252" s="86"/>
      <c r="DO252" s="74"/>
      <c r="DP252" s="86"/>
      <c r="DQ252" s="86"/>
      <c r="DR252" s="86"/>
      <c r="DS252" s="74"/>
      <c r="DT252" s="86"/>
      <c r="DU252" s="86"/>
      <c r="DV252" s="86"/>
      <c r="DW252" s="74"/>
      <c r="DX252" s="86"/>
      <c r="DY252" s="86"/>
      <c r="DZ252" s="86"/>
      <c r="EA252" s="74"/>
      <c r="EB252" s="86"/>
      <c r="EC252" s="86"/>
      <c r="ED252" s="86"/>
      <c r="EE252" s="74"/>
      <c r="EF252" s="86"/>
      <c r="EG252" s="86"/>
      <c r="EH252" s="86"/>
      <c r="EI252" s="74"/>
      <c r="EJ252" s="86"/>
      <c r="EK252" s="86"/>
      <c r="EL252" s="86"/>
      <c r="EM252" s="74"/>
      <c r="EN252" s="86"/>
      <c r="EO252" s="86"/>
      <c r="EP252" s="86"/>
      <c r="EQ252" s="74"/>
      <c r="ER252" s="86"/>
      <c r="ES252" s="86"/>
      <c r="ET252" s="86"/>
      <c r="EU252" s="74"/>
      <c r="EV252" s="86"/>
      <c r="EW252" s="86"/>
      <c r="EX252" s="86"/>
      <c r="EY252" s="74"/>
      <c r="EZ252" s="89"/>
      <c r="FA252" s="89"/>
      <c r="FB252" s="89"/>
      <c r="FC252" s="89"/>
      <c r="FD252" s="89"/>
      <c r="FE252" s="89"/>
      <c r="FF252" s="89"/>
      <c r="FG252" s="89"/>
      <c r="FH252" s="89"/>
      <c r="FI252" s="89"/>
      <c r="FJ252" s="89"/>
      <c r="FK252" s="89"/>
      <c r="FL252" s="89"/>
      <c r="FM252" s="89"/>
      <c r="FN252" s="89"/>
      <c r="FO252" s="89"/>
      <c r="FP252" s="89"/>
      <c r="FQ252" s="89"/>
      <c r="FR252" s="89"/>
      <c r="FS252" s="89"/>
      <c r="FT252" s="89"/>
      <c r="FU252" s="89"/>
      <c r="FV252" s="89"/>
      <c r="FW252" s="89"/>
      <c r="FX252" s="89"/>
      <c r="FY252" s="89"/>
      <c r="FZ252" s="89"/>
      <c r="GA252" s="89"/>
      <c r="GB252" s="89"/>
      <c r="GC252" s="89"/>
      <c r="GD252" s="89"/>
      <c r="GE252" s="89"/>
      <c r="GF252" s="89"/>
      <c r="GG252" s="89"/>
      <c r="GH252" s="89"/>
      <c r="GI252" s="89"/>
      <c r="GJ252" s="89"/>
      <c r="GK252" s="89"/>
      <c r="GL252" s="89"/>
      <c r="GM252" s="89"/>
      <c r="GN252" s="89"/>
      <c r="GO252" s="89"/>
      <c r="GP252" s="89"/>
      <c r="GQ252" s="89"/>
      <c r="GR252" s="89"/>
      <c r="GS252" s="89"/>
      <c r="GT252" s="89"/>
      <c r="GU252" s="89"/>
      <c r="GV252" s="89"/>
      <c r="GW252" s="89"/>
      <c r="GX252" s="89"/>
      <c r="GY252" s="89"/>
      <c r="GZ252" s="89"/>
      <c r="HA252" s="89"/>
      <c r="HB252" s="89"/>
      <c r="HC252" s="89"/>
      <c r="HD252" s="89"/>
      <c r="HE252" s="89"/>
      <c r="HF252" s="89"/>
      <c r="HG252" s="89"/>
      <c r="HH252" s="89"/>
      <c r="HI252" s="89"/>
      <c r="HJ252" s="89"/>
      <c r="HK252" s="89"/>
      <c r="HL252" s="86"/>
      <c r="HM252" s="86"/>
      <c r="HN252" s="86"/>
      <c r="HO252" s="74"/>
      <c r="HP252" s="86"/>
      <c r="HQ252" s="86"/>
      <c r="HR252" s="86"/>
      <c r="HS252" s="74"/>
      <c r="HT252" s="89"/>
      <c r="HU252" s="89"/>
      <c r="HV252" s="89"/>
      <c r="HW252" s="89"/>
      <c r="HX252" s="86"/>
      <c r="HY252" s="77">
        <v>46.5</v>
      </c>
      <c r="HZ252" s="77">
        <v>7.75</v>
      </c>
      <c r="IA252" s="77">
        <f t="shared" si="446"/>
        <v>16.666666666666664</v>
      </c>
      <c r="IB252" s="89"/>
      <c r="IC252" s="356"/>
      <c r="ID252" s="356"/>
      <c r="IE252" s="77"/>
      <c r="IF252" s="89"/>
      <c r="IG252" s="356"/>
      <c r="IH252" s="356"/>
      <c r="II252" s="77"/>
      <c r="IJ252" s="89"/>
      <c r="IK252" s="356"/>
      <c r="IL252" s="356"/>
      <c r="IM252" s="77"/>
      <c r="IN252" s="89"/>
      <c r="IO252" s="356"/>
      <c r="IP252" s="356"/>
      <c r="IQ252" s="77"/>
      <c r="IR252" s="89"/>
      <c r="IS252" s="356"/>
      <c r="IT252" s="356"/>
      <c r="IU252" s="77"/>
      <c r="IV252" s="89"/>
      <c r="IW252" s="356"/>
      <c r="IX252" s="356"/>
      <c r="IY252" s="77"/>
      <c r="IZ252" s="89"/>
      <c r="JA252" s="356"/>
      <c r="JB252" s="356"/>
      <c r="JC252" s="77"/>
      <c r="JD252" s="89"/>
      <c r="JE252" s="356"/>
      <c r="JF252" s="356"/>
      <c r="JG252" s="77"/>
      <c r="JH252" s="89"/>
      <c r="JI252" s="356"/>
      <c r="JJ252" s="356"/>
      <c r="JK252" s="77"/>
      <c r="JL252" s="89"/>
      <c r="JM252" s="356"/>
      <c r="JN252" s="356"/>
      <c r="JO252" s="77"/>
      <c r="JP252" s="89"/>
      <c r="JQ252" s="356"/>
      <c r="JR252" s="356"/>
      <c r="JS252" s="77"/>
    </row>
    <row r="253" spans="1:279" ht="15.75" x14ac:dyDescent="0.25">
      <c r="A253" s="115" t="s">
        <v>435</v>
      </c>
      <c r="B253" s="77">
        <f t="shared" si="448"/>
        <v>0</v>
      </c>
      <c r="C253" s="77">
        <f t="shared" si="449"/>
        <v>0</v>
      </c>
      <c r="D253" s="77">
        <f t="shared" si="450"/>
        <v>0</v>
      </c>
      <c r="E253" s="77">
        <f t="shared" si="451"/>
        <v>0</v>
      </c>
      <c r="F253" s="77">
        <f t="shared" si="452"/>
        <v>0</v>
      </c>
      <c r="G253" s="73"/>
      <c r="H253" s="77"/>
      <c r="I253" s="77"/>
      <c r="J253" s="77"/>
      <c r="K253" s="77"/>
      <c r="L253" s="89"/>
      <c r="M253" s="89"/>
      <c r="N253" s="89"/>
      <c r="O253" s="89"/>
      <c r="P253" s="89"/>
      <c r="Q253" s="89"/>
      <c r="R253" s="89"/>
      <c r="S253" s="74"/>
      <c r="T253" s="86"/>
      <c r="U253" s="86"/>
      <c r="V253" s="86"/>
      <c r="W253" s="74"/>
      <c r="X253" s="86"/>
      <c r="Y253" s="86"/>
      <c r="Z253" s="86"/>
      <c r="AA253" s="74"/>
      <c r="AB253" s="86"/>
      <c r="AC253" s="86"/>
      <c r="AD253" s="86"/>
      <c r="AE253" s="74"/>
      <c r="AF253" s="86"/>
      <c r="AG253" s="86"/>
      <c r="AH253" s="86"/>
      <c r="AI253" s="74"/>
      <c r="AJ253" s="86"/>
      <c r="AK253" s="86"/>
      <c r="AL253" s="86"/>
      <c r="AM253" s="74"/>
      <c r="AN253" s="89"/>
      <c r="AO253" s="89"/>
      <c r="AP253" s="89"/>
      <c r="AQ253" s="89"/>
      <c r="AR253" s="86"/>
      <c r="AS253" s="86"/>
      <c r="AT253" s="86"/>
      <c r="AU253" s="74"/>
      <c r="AV253" s="86"/>
      <c r="AW253" s="86"/>
      <c r="AX253" s="86"/>
      <c r="AY253" s="74"/>
      <c r="AZ253" s="86"/>
      <c r="BA253" s="86"/>
      <c r="BB253" s="86"/>
      <c r="BC253" s="74"/>
      <c r="BD253" s="86"/>
      <c r="BE253" s="86"/>
      <c r="BF253" s="86"/>
      <c r="BG253" s="74"/>
      <c r="BH253" s="74"/>
      <c r="BI253" s="86"/>
      <c r="BJ253" s="86"/>
      <c r="BK253" s="74"/>
      <c r="BL253" s="74"/>
      <c r="BM253" s="86"/>
      <c r="BN253" s="86"/>
      <c r="BO253" s="74"/>
      <c r="BP253" s="74"/>
      <c r="BQ253" s="86"/>
      <c r="BR253" s="86"/>
      <c r="BS253" s="74"/>
      <c r="BT253" s="74"/>
      <c r="BU253" s="86"/>
      <c r="BV253" s="86"/>
      <c r="BW253" s="74"/>
      <c r="BX253" s="86"/>
      <c r="BY253" s="86"/>
      <c r="BZ253" s="86"/>
      <c r="CA253" s="74"/>
      <c r="CB253" s="74"/>
      <c r="CC253" s="86"/>
      <c r="CD253" s="86"/>
      <c r="CE253" s="74"/>
      <c r="CF253" s="86"/>
      <c r="CG253" s="86"/>
      <c r="CH253" s="77"/>
      <c r="CI253" s="74"/>
      <c r="CJ253" s="86"/>
      <c r="CK253" s="86"/>
      <c r="CL253" s="86"/>
      <c r="CM253" s="74"/>
      <c r="CN253" s="86"/>
      <c r="CO253" s="86"/>
      <c r="CP253" s="86"/>
      <c r="CQ253" s="74"/>
      <c r="CR253" s="74"/>
      <c r="CS253" s="86"/>
      <c r="CT253" s="86"/>
      <c r="CU253" s="74"/>
      <c r="CV253" s="74"/>
      <c r="CW253" s="86"/>
      <c r="CX253" s="86"/>
      <c r="CY253" s="74"/>
      <c r="CZ253" s="86"/>
      <c r="DA253" s="86"/>
      <c r="DB253" s="86"/>
      <c r="DC253" s="74"/>
      <c r="DD253" s="86"/>
      <c r="DE253" s="86"/>
      <c r="DF253" s="86"/>
      <c r="DG253" s="74"/>
      <c r="DH253" s="86"/>
      <c r="DI253" s="86"/>
      <c r="DJ253" s="86"/>
      <c r="DK253" s="74"/>
      <c r="DL253" s="86"/>
      <c r="DM253" s="86"/>
      <c r="DN253" s="86"/>
      <c r="DO253" s="74"/>
      <c r="DP253" s="86"/>
      <c r="DQ253" s="86"/>
      <c r="DR253" s="86"/>
      <c r="DS253" s="74"/>
      <c r="DT253" s="86"/>
      <c r="DU253" s="86"/>
      <c r="DV253" s="86"/>
      <c r="DW253" s="74"/>
      <c r="DX253" s="86"/>
      <c r="DY253" s="86"/>
      <c r="DZ253" s="86"/>
      <c r="EA253" s="74"/>
      <c r="EB253" s="86"/>
      <c r="EC253" s="86"/>
      <c r="ED253" s="86"/>
      <c r="EE253" s="74"/>
      <c r="EF253" s="86"/>
      <c r="EG253" s="86"/>
      <c r="EH253" s="86"/>
      <c r="EI253" s="74"/>
      <c r="EJ253" s="86"/>
      <c r="EK253" s="86"/>
      <c r="EL253" s="86"/>
      <c r="EM253" s="74"/>
      <c r="EN253" s="86"/>
      <c r="EO253" s="86"/>
      <c r="EP253" s="86"/>
      <c r="EQ253" s="74"/>
      <c r="ER253" s="86"/>
      <c r="ES253" s="86"/>
      <c r="ET253" s="86"/>
      <c r="EU253" s="74"/>
      <c r="EV253" s="86"/>
      <c r="EW253" s="86"/>
      <c r="EX253" s="86"/>
      <c r="EY253" s="74"/>
      <c r="EZ253" s="89"/>
      <c r="FA253" s="89"/>
      <c r="FB253" s="89"/>
      <c r="FC253" s="89"/>
      <c r="FD253" s="89"/>
      <c r="FE253" s="89"/>
      <c r="FF253" s="89"/>
      <c r="FG253" s="89"/>
      <c r="FH253" s="89"/>
      <c r="FI253" s="89"/>
      <c r="FJ253" s="89"/>
      <c r="FK253" s="89"/>
      <c r="FL253" s="89"/>
      <c r="FM253" s="89"/>
      <c r="FN253" s="89"/>
      <c r="FO253" s="89"/>
      <c r="FP253" s="89"/>
      <c r="FQ253" s="89"/>
      <c r="FR253" s="89"/>
      <c r="FS253" s="89"/>
      <c r="FT253" s="89"/>
      <c r="FU253" s="89"/>
      <c r="FV253" s="89"/>
      <c r="FW253" s="89"/>
      <c r="FX253" s="89"/>
      <c r="FY253" s="89"/>
      <c r="FZ253" s="89"/>
      <c r="GA253" s="89"/>
      <c r="GB253" s="89"/>
      <c r="GC253" s="89"/>
      <c r="GD253" s="89"/>
      <c r="GE253" s="89"/>
      <c r="GF253" s="89"/>
      <c r="GG253" s="89"/>
      <c r="GH253" s="89"/>
      <c r="GI253" s="89"/>
      <c r="GJ253" s="89"/>
      <c r="GK253" s="89"/>
      <c r="GL253" s="89"/>
      <c r="GM253" s="89"/>
      <c r="GN253" s="89"/>
      <c r="GO253" s="89"/>
      <c r="GP253" s="89"/>
      <c r="GQ253" s="89"/>
      <c r="GR253" s="89"/>
      <c r="GS253" s="89"/>
      <c r="GT253" s="89"/>
      <c r="GU253" s="89"/>
      <c r="GV253" s="89"/>
      <c r="GW253" s="89"/>
      <c r="GX253" s="89"/>
      <c r="GY253" s="89"/>
      <c r="GZ253" s="89"/>
      <c r="HA253" s="89"/>
      <c r="HB253" s="89"/>
      <c r="HC253" s="89"/>
      <c r="HD253" s="89"/>
      <c r="HE253" s="89"/>
      <c r="HF253" s="89"/>
      <c r="HG253" s="89"/>
      <c r="HH253" s="89"/>
      <c r="HI253" s="89"/>
      <c r="HJ253" s="89"/>
      <c r="HK253" s="89"/>
      <c r="HL253" s="86"/>
      <c r="HM253" s="86"/>
      <c r="HN253" s="86"/>
      <c r="HO253" s="74"/>
      <c r="HP253" s="86"/>
      <c r="HQ253" s="86"/>
      <c r="HR253" s="86"/>
      <c r="HS253" s="74"/>
      <c r="HT253" s="89"/>
      <c r="HU253" s="89"/>
      <c r="HV253" s="89"/>
      <c r="HW253" s="89"/>
      <c r="HX253" s="86"/>
      <c r="HY253" s="77"/>
      <c r="HZ253" s="77"/>
      <c r="IA253" s="77"/>
      <c r="IB253" s="89"/>
      <c r="IC253" s="356"/>
      <c r="ID253" s="356"/>
      <c r="IE253" s="77"/>
      <c r="IF253" s="89"/>
      <c r="IG253" s="356"/>
      <c r="IH253" s="356"/>
      <c r="II253" s="77"/>
      <c r="IJ253" s="89"/>
      <c r="IK253" s="356"/>
      <c r="IL253" s="356"/>
      <c r="IM253" s="77"/>
      <c r="IN253" s="89"/>
      <c r="IO253" s="356"/>
      <c r="IP253" s="356"/>
      <c r="IQ253" s="77"/>
      <c r="IR253" s="89"/>
      <c r="IS253" s="356"/>
      <c r="IT253" s="356"/>
      <c r="IU253" s="77"/>
      <c r="IV253" s="89"/>
      <c r="IW253" s="356"/>
      <c r="IX253" s="356"/>
      <c r="IY253" s="77"/>
      <c r="IZ253" s="89"/>
      <c r="JA253" s="356"/>
      <c r="JB253" s="356"/>
      <c r="JC253" s="77"/>
      <c r="JD253" s="89"/>
      <c r="JE253" s="356"/>
      <c r="JF253" s="356"/>
      <c r="JG253" s="77"/>
      <c r="JH253" s="89"/>
      <c r="JI253" s="356"/>
      <c r="JJ253" s="356"/>
      <c r="JK253" s="77"/>
      <c r="JL253" s="89"/>
      <c r="JM253" s="356"/>
      <c r="JN253" s="356"/>
      <c r="JO253" s="77"/>
      <c r="JP253" s="89"/>
      <c r="JQ253" s="356"/>
      <c r="JR253" s="356"/>
      <c r="JS253" s="77"/>
    </row>
    <row r="254" spans="1:279" ht="15.75" x14ac:dyDescent="0.25">
      <c r="A254" s="115" t="s">
        <v>237</v>
      </c>
      <c r="B254" s="77">
        <f t="shared" si="448"/>
        <v>0</v>
      </c>
      <c r="C254" s="77">
        <f t="shared" si="449"/>
        <v>0</v>
      </c>
      <c r="D254" s="77">
        <f t="shared" si="450"/>
        <v>0</v>
      </c>
      <c r="E254" s="77">
        <f t="shared" si="451"/>
        <v>0</v>
      </c>
      <c r="F254" s="77">
        <f t="shared" si="452"/>
        <v>0</v>
      </c>
      <c r="G254" s="73"/>
      <c r="H254" s="77"/>
      <c r="I254" s="77"/>
      <c r="J254" s="77"/>
      <c r="K254" s="77"/>
      <c r="L254" s="89"/>
      <c r="M254" s="89"/>
      <c r="N254" s="89"/>
      <c r="O254" s="89"/>
      <c r="P254" s="89"/>
      <c r="Q254" s="89"/>
      <c r="R254" s="89"/>
      <c r="S254" s="74"/>
      <c r="T254" s="86"/>
      <c r="U254" s="86"/>
      <c r="V254" s="86"/>
      <c r="W254" s="74"/>
      <c r="X254" s="86"/>
      <c r="Y254" s="86"/>
      <c r="Z254" s="86"/>
      <c r="AA254" s="74"/>
      <c r="AB254" s="86"/>
      <c r="AC254" s="86"/>
      <c r="AD254" s="86"/>
      <c r="AE254" s="74"/>
      <c r="AF254" s="86"/>
      <c r="AG254" s="86"/>
      <c r="AH254" s="86"/>
      <c r="AI254" s="74"/>
      <c r="AJ254" s="86"/>
      <c r="AK254" s="86"/>
      <c r="AL254" s="86"/>
      <c r="AM254" s="74"/>
      <c r="AN254" s="89"/>
      <c r="AO254" s="89"/>
      <c r="AP254" s="89"/>
      <c r="AQ254" s="89"/>
      <c r="AR254" s="86"/>
      <c r="AS254" s="86"/>
      <c r="AT254" s="86"/>
      <c r="AU254" s="74"/>
      <c r="AV254" s="86"/>
      <c r="AW254" s="86"/>
      <c r="AX254" s="86"/>
      <c r="AY254" s="74"/>
      <c r="AZ254" s="86"/>
      <c r="BA254" s="86"/>
      <c r="BB254" s="86"/>
      <c r="BC254" s="74"/>
      <c r="BD254" s="86"/>
      <c r="BE254" s="86"/>
      <c r="BF254" s="86"/>
      <c r="BG254" s="74"/>
      <c r="BH254" s="74"/>
      <c r="BI254" s="86"/>
      <c r="BJ254" s="86"/>
      <c r="BK254" s="74"/>
      <c r="BL254" s="74"/>
      <c r="BM254" s="86"/>
      <c r="BN254" s="86"/>
      <c r="BO254" s="74"/>
      <c r="BP254" s="74"/>
      <c r="BQ254" s="86"/>
      <c r="BR254" s="86"/>
      <c r="BS254" s="74"/>
      <c r="BT254" s="74"/>
      <c r="BU254" s="86"/>
      <c r="BV254" s="86"/>
      <c r="BW254" s="74"/>
      <c r="BX254" s="86"/>
      <c r="BY254" s="86"/>
      <c r="BZ254" s="86"/>
      <c r="CA254" s="74"/>
      <c r="CB254" s="74"/>
      <c r="CC254" s="86"/>
      <c r="CD254" s="86"/>
      <c r="CE254" s="74"/>
      <c r="CF254" s="86"/>
      <c r="CG254" s="86"/>
      <c r="CH254" s="77"/>
      <c r="CI254" s="74"/>
      <c r="CJ254" s="86"/>
      <c r="CK254" s="86"/>
      <c r="CL254" s="86"/>
      <c r="CM254" s="74"/>
      <c r="CN254" s="86"/>
      <c r="CO254" s="86"/>
      <c r="CP254" s="86"/>
      <c r="CQ254" s="74"/>
      <c r="CR254" s="74"/>
      <c r="CS254" s="86"/>
      <c r="CT254" s="86"/>
      <c r="CU254" s="74"/>
      <c r="CV254" s="74"/>
      <c r="CW254" s="86"/>
      <c r="CX254" s="86"/>
      <c r="CY254" s="74"/>
      <c r="CZ254" s="86"/>
      <c r="DA254" s="86"/>
      <c r="DB254" s="86"/>
      <c r="DC254" s="74"/>
      <c r="DD254" s="86"/>
      <c r="DE254" s="86"/>
      <c r="DF254" s="86"/>
      <c r="DG254" s="74"/>
      <c r="DH254" s="86"/>
      <c r="DI254" s="86"/>
      <c r="DJ254" s="86"/>
      <c r="DK254" s="74"/>
      <c r="DL254" s="86"/>
      <c r="DM254" s="86"/>
      <c r="DN254" s="86"/>
      <c r="DO254" s="74"/>
      <c r="DP254" s="86"/>
      <c r="DQ254" s="86"/>
      <c r="DR254" s="86"/>
      <c r="DS254" s="74"/>
      <c r="DT254" s="86"/>
      <c r="DU254" s="86"/>
      <c r="DV254" s="86"/>
      <c r="DW254" s="74"/>
      <c r="DX254" s="86"/>
      <c r="DY254" s="86"/>
      <c r="DZ254" s="86"/>
      <c r="EA254" s="74"/>
      <c r="EB254" s="86"/>
      <c r="EC254" s="86"/>
      <c r="ED254" s="86"/>
      <c r="EE254" s="74"/>
      <c r="EF254" s="86"/>
      <c r="EG254" s="86"/>
      <c r="EH254" s="86"/>
      <c r="EI254" s="74"/>
      <c r="EJ254" s="86"/>
      <c r="EK254" s="86"/>
      <c r="EL254" s="86"/>
      <c r="EM254" s="74"/>
      <c r="EN254" s="86"/>
      <c r="EO254" s="86"/>
      <c r="EP254" s="86"/>
      <c r="EQ254" s="74"/>
      <c r="ER254" s="86"/>
      <c r="ES254" s="86"/>
      <c r="ET254" s="86"/>
      <c r="EU254" s="74"/>
      <c r="EV254" s="86"/>
      <c r="EW254" s="86"/>
      <c r="EX254" s="86"/>
      <c r="EY254" s="74"/>
      <c r="EZ254" s="89"/>
      <c r="FA254" s="89"/>
      <c r="FB254" s="89"/>
      <c r="FC254" s="89"/>
      <c r="FD254" s="89"/>
      <c r="FE254" s="89"/>
      <c r="FF254" s="89"/>
      <c r="FG254" s="89"/>
      <c r="FH254" s="89"/>
      <c r="FI254" s="89"/>
      <c r="FJ254" s="89"/>
      <c r="FK254" s="89"/>
      <c r="FL254" s="89"/>
      <c r="FM254" s="89"/>
      <c r="FN254" s="89"/>
      <c r="FO254" s="89"/>
      <c r="FP254" s="89"/>
      <c r="FQ254" s="89"/>
      <c r="FR254" s="89"/>
      <c r="FS254" s="89"/>
      <c r="FT254" s="89"/>
      <c r="FU254" s="89"/>
      <c r="FV254" s="89"/>
      <c r="FW254" s="89"/>
      <c r="FX254" s="89"/>
      <c r="FY254" s="89"/>
      <c r="FZ254" s="89"/>
      <c r="GA254" s="89"/>
      <c r="GB254" s="89"/>
      <c r="GC254" s="89"/>
      <c r="GD254" s="89"/>
      <c r="GE254" s="89"/>
      <c r="GF254" s="89"/>
      <c r="GG254" s="89"/>
      <c r="GH254" s="89"/>
      <c r="GI254" s="89"/>
      <c r="GJ254" s="89"/>
      <c r="GK254" s="89"/>
      <c r="GL254" s="89"/>
      <c r="GM254" s="89"/>
      <c r="GN254" s="89"/>
      <c r="GO254" s="89"/>
      <c r="GP254" s="89"/>
      <c r="GQ254" s="89"/>
      <c r="GR254" s="89"/>
      <c r="GS254" s="89"/>
      <c r="GT254" s="89"/>
      <c r="GU254" s="89"/>
      <c r="GV254" s="89"/>
      <c r="GW254" s="89"/>
      <c r="GX254" s="89"/>
      <c r="GY254" s="89"/>
      <c r="GZ254" s="89"/>
      <c r="HA254" s="89"/>
      <c r="HB254" s="89"/>
      <c r="HC254" s="89"/>
      <c r="HD254" s="89"/>
      <c r="HE254" s="89"/>
      <c r="HF254" s="89"/>
      <c r="HG254" s="89"/>
      <c r="HH254" s="89"/>
      <c r="HI254" s="89"/>
      <c r="HJ254" s="89"/>
      <c r="HK254" s="89"/>
      <c r="HL254" s="86"/>
      <c r="HM254" s="86"/>
      <c r="HN254" s="86"/>
      <c r="HO254" s="74"/>
      <c r="HP254" s="86"/>
      <c r="HQ254" s="86"/>
      <c r="HR254" s="86"/>
      <c r="HS254" s="74"/>
      <c r="HT254" s="89"/>
      <c r="HU254" s="89"/>
      <c r="HV254" s="89"/>
      <c r="HW254" s="89"/>
      <c r="HX254" s="86"/>
      <c r="HY254" s="77"/>
      <c r="HZ254" s="77"/>
      <c r="IA254" s="77"/>
      <c r="IB254" s="89"/>
      <c r="IC254" s="356"/>
      <c r="ID254" s="356"/>
      <c r="IE254" s="77"/>
      <c r="IF254" s="89"/>
      <c r="IG254" s="356"/>
      <c r="IH254" s="356"/>
      <c r="II254" s="77"/>
      <c r="IJ254" s="89"/>
      <c r="IK254" s="356"/>
      <c r="IL254" s="356"/>
      <c r="IM254" s="77"/>
      <c r="IN254" s="89"/>
      <c r="IO254" s="356"/>
      <c r="IP254" s="356"/>
      <c r="IQ254" s="77"/>
      <c r="IR254" s="89"/>
      <c r="IS254" s="356"/>
      <c r="IT254" s="356"/>
      <c r="IU254" s="77"/>
      <c r="IV254" s="89"/>
      <c r="IW254" s="356"/>
      <c r="IX254" s="356"/>
      <c r="IY254" s="77"/>
      <c r="IZ254" s="89"/>
      <c r="JA254" s="356"/>
      <c r="JB254" s="356"/>
      <c r="JC254" s="77"/>
      <c r="JD254" s="89"/>
      <c r="JE254" s="356"/>
      <c r="JF254" s="356"/>
      <c r="JG254" s="77"/>
      <c r="JH254" s="89"/>
      <c r="JI254" s="356"/>
      <c r="JJ254" s="356"/>
      <c r="JK254" s="77"/>
      <c r="JL254" s="89"/>
      <c r="JM254" s="356"/>
      <c r="JN254" s="356"/>
      <c r="JO254" s="77"/>
      <c r="JP254" s="89"/>
      <c r="JQ254" s="356"/>
      <c r="JR254" s="356"/>
      <c r="JS254" s="77"/>
    </row>
    <row r="255" spans="1:279" ht="15.75" x14ac:dyDescent="0.25">
      <c r="A255" s="115" t="s">
        <v>221</v>
      </c>
      <c r="B255" s="77">
        <f t="shared" si="448"/>
        <v>0</v>
      </c>
      <c r="C255" s="77">
        <f t="shared" si="449"/>
        <v>0</v>
      </c>
      <c r="D255" s="77">
        <f t="shared" si="450"/>
        <v>0</v>
      </c>
      <c r="E255" s="77">
        <f t="shared" si="451"/>
        <v>0</v>
      </c>
      <c r="F255" s="77">
        <f t="shared" si="452"/>
        <v>0</v>
      </c>
      <c r="G255" s="73"/>
      <c r="H255" s="77"/>
      <c r="I255" s="77"/>
      <c r="J255" s="77"/>
      <c r="K255" s="77"/>
      <c r="L255" s="89"/>
      <c r="M255" s="89"/>
      <c r="N255" s="89"/>
      <c r="O255" s="89"/>
      <c r="P255" s="89"/>
      <c r="Q255" s="89"/>
      <c r="R255" s="89"/>
      <c r="S255" s="74"/>
      <c r="T255" s="86"/>
      <c r="U255" s="86"/>
      <c r="V255" s="86"/>
      <c r="W255" s="74"/>
      <c r="X255" s="86"/>
      <c r="Y255" s="86"/>
      <c r="Z255" s="86"/>
      <c r="AA255" s="74"/>
      <c r="AB255" s="86"/>
      <c r="AC255" s="86"/>
      <c r="AD255" s="86"/>
      <c r="AE255" s="74"/>
      <c r="AF255" s="86"/>
      <c r="AG255" s="86"/>
      <c r="AH255" s="86"/>
      <c r="AI255" s="74"/>
      <c r="AJ255" s="86"/>
      <c r="AK255" s="86"/>
      <c r="AL255" s="86"/>
      <c r="AM255" s="74"/>
      <c r="AN255" s="89"/>
      <c r="AO255" s="89"/>
      <c r="AP255" s="89"/>
      <c r="AQ255" s="89"/>
      <c r="AR255" s="86"/>
      <c r="AS255" s="86"/>
      <c r="AT255" s="86"/>
      <c r="AU255" s="74"/>
      <c r="AV255" s="86"/>
      <c r="AW255" s="86"/>
      <c r="AX255" s="86"/>
      <c r="AY255" s="74"/>
      <c r="AZ255" s="86"/>
      <c r="BA255" s="86"/>
      <c r="BB255" s="86"/>
      <c r="BC255" s="74"/>
      <c r="BD255" s="86"/>
      <c r="BE255" s="86"/>
      <c r="BF255" s="86"/>
      <c r="BG255" s="74"/>
      <c r="BH255" s="74"/>
      <c r="BI255" s="86"/>
      <c r="BJ255" s="86"/>
      <c r="BK255" s="74"/>
      <c r="BL255" s="74"/>
      <c r="BM255" s="86"/>
      <c r="BN255" s="86"/>
      <c r="BO255" s="74"/>
      <c r="BP255" s="74"/>
      <c r="BQ255" s="86"/>
      <c r="BR255" s="86"/>
      <c r="BS255" s="74"/>
      <c r="BT255" s="74"/>
      <c r="BU255" s="86"/>
      <c r="BV255" s="86"/>
      <c r="BW255" s="74"/>
      <c r="BX255" s="86"/>
      <c r="BY255" s="86"/>
      <c r="BZ255" s="86"/>
      <c r="CA255" s="74"/>
      <c r="CB255" s="74"/>
      <c r="CC255" s="86"/>
      <c r="CD255" s="86"/>
      <c r="CE255" s="74"/>
      <c r="CF255" s="86"/>
      <c r="CG255" s="86"/>
      <c r="CH255" s="77"/>
      <c r="CI255" s="74"/>
      <c r="CJ255" s="86"/>
      <c r="CK255" s="86"/>
      <c r="CL255" s="86"/>
      <c r="CM255" s="74"/>
      <c r="CN255" s="86"/>
      <c r="CO255" s="86"/>
      <c r="CP255" s="86"/>
      <c r="CQ255" s="74"/>
      <c r="CR255" s="74"/>
      <c r="CS255" s="86"/>
      <c r="CT255" s="86"/>
      <c r="CU255" s="74"/>
      <c r="CV255" s="74"/>
      <c r="CW255" s="86"/>
      <c r="CX255" s="86"/>
      <c r="CY255" s="74"/>
      <c r="CZ255" s="86"/>
      <c r="DA255" s="86"/>
      <c r="DB255" s="86"/>
      <c r="DC255" s="74"/>
      <c r="DD255" s="86"/>
      <c r="DE255" s="86"/>
      <c r="DF255" s="86"/>
      <c r="DG255" s="74"/>
      <c r="DH255" s="86"/>
      <c r="DI255" s="86"/>
      <c r="DJ255" s="86"/>
      <c r="DK255" s="74"/>
      <c r="DL255" s="86"/>
      <c r="DM255" s="86"/>
      <c r="DN255" s="86"/>
      <c r="DO255" s="74"/>
      <c r="DP255" s="86"/>
      <c r="DQ255" s="86"/>
      <c r="DR255" s="86"/>
      <c r="DS255" s="74"/>
      <c r="DT255" s="86"/>
      <c r="DU255" s="86"/>
      <c r="DV255" s="86"/>
      <c r="DW255" s="74"/>
      <c r="DX255" s="86"/>
      <c r="DY255" s="86"/>
      <c r="DZ255" s="86"/>
      <c r="EA255" s="74"/>
      <c r="EB255" s="86"/>
      <c r="EC255" s="86"/>
      <c r="ED255" s="86"/>
      <c r="EE255" s="74"/>
      <c r="EF255" s="86"/>
      <c r="EG255" s="86"/>
      <c r="EH255" s="86"/>
      <c r="EI255" s="74"/>
      <c r="EJ255" s="86"/>
      <c r="EK255" s="86"/>
      <c r="EL255" s="86"/>
      <c r="EM255" s="74"/>
      <c r="EN255" s="86"/>
      <c r="EO255" s="86"/>
      <c r="EP255" s="86"/>
      <c r="EQ255" s="74"/>
      <c r="ER255" s="86"/>
      <c r="ES255" s="86"/>
      <c r="ET255" s="86"/>
      <c r="EU255" s="74"/>
      <c r="EV255" s="86"/>
      <c r="EW255" s="86"/>
      <c r="EX255" s="86"/>
      <c r="EY255" s="74"/>
      <c r="EZ255" s="89"/>
      <c r="FA255" s="89"/>
      <c r="FB255" s="89"/>
      <c r="FC255" s="89"/>
      <c r="FD255" s="89"/>
      <c r="FE255" s="89"/>
      <c r="FF255" s="89"/>
      <c r="FG255" s="89"/>
      <c r="FH255" s="89"/>
      <c r="FI255" s="89"/>
      <c r="FJ255" s="89"/>
      <c r="FK255" s="89"/>
      <c r="FL255" s="89"/>
      <c r="FM255" s="89"/>
      <c r="FN255" s="89"/>
      <c r="FO255" s="89"/>
      <c r="FP255" s="89"/>
      <c r="FQ255" s="89"/>
      <c r="FR255" s="89"/>
      <c r="FS255" s="89"/>
      <c r="FT255" s="89"/>
      <c r="FU255" s="89"/>
      <c r="FV255" s="89"/>
      <c r="FW255" s="89"/>
      <c r="FX255" s="89"/>
      <c r="FY255" s="89"/>
      <c r="FZ255" s="89"/>
      <c r="GA255" s="89"/>
      <c r="GB255" s="89"/>
      <c r="GC255" s="89"/>
      <c r="GD255" s="89"/>
      <c r="GE255" s="89"/>
      <c r="GF255" s="89"/>
      <c r="GG255" s="89"/>
      <c r="GH255" s="89"/>
      <c r="GI255" s="89"/>
      <c r="GJ255" s="89"/>
      <c r="GK255" s="89"/>
      <c r="GL255" s="89"/>
      <c r="GM255" s="89"/>
      <c r="GN255" s="89"/>
      <c r="GO255" s="89"/>
      <c r="GP255" s="89"/>
      <c r="GQ255" s="89"/>
      <c r="GR255" s="89"/>
      <c r="GS255" s="89"/>
      <c r="GT255" s="89"/>
      <c r="GU255" s="89"/>
      <c r="GV255" s="89"/>
      <c r="GW255" s="89"/>
      <c r="GX255" s="89"/>
      <c r="GY255" s="89"/>
      <c r="GZ255" s="89"/>
      <c r="HA255" s="89"/>
      <c r="HB255" s="89"/>
      <c r="HC255" s="89"/>
      <c r="HD255" s="89"/>
      <c r="HE255" s="89"/>
      <c r="HF255" s="89"/>
      <c r="HG255" s="89"/>
      <c r="HH255" s="89"/>
      <c r="HI255" s="89"/>
      <c r="HJ255" s="89"/>
      <c r="HK255" s="89"/>
      <c r="HL255" s="86"/>
      <c r="HM255" s="86"/>
      <c r="HN255" s="86"/>
      <c r="HO255" s="74"/>
      <c r="HP255" s="86"/>
      <c r="HQ255" s="86"/>
      <c r="HR255" s="86"/>
      <c r="HS255" s="74"/>
      <c r="HT255" s="89"/>
      <c r="HU255" s="89"/>
      <c r="HV255" s="89"/>
      <c r="HW255" s="89"/>
      <c r="HX255" s="86"/>
      <c r="HY255" s="77"/>
      <c r="HZ255" s="77"/>
      <c r="IA255" s="77"/>
      <c r="IB255" s="89"/>
      <c r="IC255" s="356"/>
      <c r="ID255" s="356"/>
      <c r="IE255" s="77"/>
      <c r="IF255" s="89"/>
      <c r="IG255" s="356"/>
      <c r="IH255" s="356"/>
      <c r="II255" s="77"/>
      <c r="IJ255" s="89"/>
      <c r="IK255" s="356"/>
      <c r="IL255" s="356"/>
      <c r="IM255" s="77"/>
      <c r="IN255" s="89"/>
      <c r="IO255" s="356"/>
      <c r="IP255" s="356"/>
      <c r="IQ255" s="77"/>
      <c r="IR255" s="89"/>
      <c r="IS255" s="356"/>
      <c r="IT255" s="356"/>
      <c r="IU255" s="77"/>
      <c r="IV255" s="89"/>
      <c r="IW255" s="356"/>
      <c r="IX255" s="356"/>
      <c r="IY255" s="77"/>
      <c r="IZ255" s="89"/>
      <c r="JA255" s="356"/>
      <c r="JB255" s="356"/>
      <c r="JC255" s="77"/>
      <c r="JD255" s="89"/>
      <c r="JE255" s="356"/>
      <c r="JF255" s="356"/>
      <c r="JG255" s="77"/>
      <c r="JH255" s="89"/>
      <c r="JI255" s="356"/>
      <c r="JJ255" s="356"/>
      <c r="JK255" s="77"/>
      <c r="JL255" s="89"/>
      <c r="JM255" s="356"/>
      <c r="JN255" s="356"/>
      <c r="JO255" s="77"/>
      <c r="JP255" s="89"/>
      <c r="JQ255" s="356"/>
      <c r="JR255" s="356"/>
      <c r="JS255" s="77"/>
    </row>
    <row r="256" spans="1:279" ht="15.75" x14ac:dyDescent="0.25">
      <c r="A256" s="115" t="s">
        <v>436</v>
      </c>
      <c r="B256" s="77">
        <f t="shared" si="448"/>
        <v>0</v>
      </c>
      <c r="C256" s="77">
        <f t="shared" si="449"/>
        <v>46.5</v>
      </c>
      <c r="D256" s="77">
        <f t="shared" si="450"/>
        <v>46.5</v>
      </c>
      <c r="E256" s="77">
        <f t="shared" si="451"/>
        <v>0</v>
      </c>
      <c r="F256" s="77">
        <f t="shared" si="452"/>
        <v>7.75</v>
      </c>
      <c r="G256" s="73">
        <f t="shared" si="447"/>
        <v>16.666666666666664</v>
      </c>
      <c r="H256" s="77"/>
      <c r="I256" s="77"/>
      <c r="J256" s="77"/>
      <c r="K256" s="77"/>
      <c r="L256" s="89"/>
      <c r="M256" s="89"/>
      <c r="N256" s="89"/>
      <c r="O256" s="89"/>
      <c r="P256" s="89"/>
      <c r="Q256" s="89"/>
      <c r="R256" s="89"/>
      <c r="S256" s="74"/>
      <c r="T256" s="86"/>
      <c r="U256" s="86"/>
      <c r="V256" s="86"/>
      <c r="W256" s="74"/>
      <c r="X256" s="86"/>
      <c r="Y256" s="86"/>
      <c r="Z256" s="86"/>
      <c r="AA256" s="74"/>
      <c r="AB256" s="86"/>
      <c r="AC256" s="86"/>
      <c r="AD256" s="86"/>
      <c r="AE256" s="74"/>
      <c r="AF256" s="86"/>
      <c r="AG256" s="86"/>
      <c r="AH256" s="86"/>
      <c r="AI256" s="74"/>
      <c r="AJ256" s="86"/>
      <c r="AK256" s="86"/>
      <c r="AL256" s="86"/>
      <c r="AM256" s="74"/>
      <c r="AN256" s="89"/>
      <c r="AO256" s="89"/>
      <c r="AP256" s="89"/>
      <c r="AQ256" s="89"/>
      <c r="AR256" s="86"/>
      <c r="AS256" s="86"/>
      <c r="AT256" s="86"/>
      <c r="AU256" s="74"/>
      <c r="AV256" s="86"/>
      <c r="AW256" s="86"/>
      <c r="AX256" s="86"/>
      <c r="AY256" s="74"/>
      <c r="AZ256" s="86"/>
      <c r="BA256" s="86"/>
      <c r="BB256" s="86"/>
      <c r="BC256" s="74"/>
      <c r="BD256" s="86"/>
      <c r="BE256" s="86"/>
      <c r="BF256" s="86"/>
      <c r="BG256" s="74"/>
      <c r="BH256" s="74"/>
      <c r="BI256" s="86"/>
      <c r="BJ256" s="86"/>
      <c r="BK256" s="74"/>
      <c r="BL256" s="74"/>
      <c r="BM256" s="86"/>
      <c r="BN256" s="86"/>
      <c r="BO256" s="74"/>
      <c r="BP256" s="74"/>
      <c r="BQ256" s="86"/>
      <c r="BR256" s="86"/>
      <c r="BS256" s="74"/>
      <c r="BT256" s="74"/>
      <c r="BU256" s="86"/>
      <c r="BV256" s="86"/>
      <c r="BW256" s="74"/>
      <c r="BX256" s="86"/>
      <c r="BY256" s="86"/>
      <c r="BZ256" s="86"/>
      <c r="CA256" s="74"/>
      <c r="CB256" s="74"/>
      <c r="CC256" s="86"/>
      <c r="CD256" s="86"/>
      <c r="CE256" s="74"/>
      <c r="CF256" s="86"/>
      <c r="CG256" s="86"/>
      <c r="CH256" s="77"/>
      <c r="CI256" s="74"/>
      <c r="CJ256" s="86"/>
      <c r="CK256" s="86"/>
      <c r="CL256" s="86"/>
      <c r="CM256" s="74"/>
      <c r="CN256" s="86"/>
      <c r="CO256" s="86"/>
      <c r="CP256" s="86"/>
      <c r="CQ256" s="74"/>
      <c r="CR256" s="74"/>
      <c r="CS256" s="86"/>
      <c r="CT256" s="86"/>
      <c r="CU256" s="74"/>
      <c r="CV256" s="74"/>
      <c r="CW256" s="86"/>
      <c r="CX256" s="86"/>
      <c r="CY256" s="74"/>
      <c r="CZ256" s="86"/>
      <c r="DA256" s="86"/>
      <c r="DB256" s="86"/>
      <c r="DC256" s="74"/>
      <c r="DD256" s="86"/>
      <c r="DE256" s="86"/>
      <c r="DF256" s="86"/>
      <c r="DG256" s="74"/>
      <c r="DH256" s="86"/>
      <c r="DI256" s="86"/>
      <c r="DJ256" s="86"/>
      <c r="DK256" s="74"/>
      <c r="DL256" s="86"/>
      <c r="DM256" s="86"/>
      <c r="DN256" s="86"/>
      <c r="DO256" s="74"/>
      <c r="DP256" s="86"/>
      <c r="DQ256" s="86"/>
      <c r="DR256" s="86"/>
      <c r="DS256" s="74"/>
      <c r="DT256" s="86"/>
      <c r="DU256" s="86"/>
      <c r="DV256" s="86"/>
      <c r="DW256" s="74"/>
      <c r="DX256" s="86"/>
      <c r="DY256" s="86"/>
      <c r="DZ256" s="86"/>
      <c r="EA256" s="74"/>
      <c r="EB256" s="86"/>
      <c r="EC256" s="86"/>
      <c r="ED256" s="86"/>
      <c r="EE256" s="74"/>
      <c r="EF256" s="86"/>
      <c r="EG256" s="86"/>
      <c r="EH256" s="86"/>
      <c r="EI256" s="74"/>
      <c r="EJ256" s="86"/>
      <c r="EK256" s="86"/>
      <c r="EL256" s="86"/>
      <c r="EM256" s="74"/>
      <c r="EN256" s="86"/>
      <c r="EO256" s="86"/>
      <c r="EP256" s="86"/>
      <c r="EQ256" s="74"/>
      <c r="ER256" s="86"/>
      <c r="ES256" s="86"/>
      <c r="ET256" s="86"/>
      <c r="EU256" s="74"/>
      <c r="EV256" s="86"/>
      <c r="EW256" s="86"/>
      <c r="EX256" s="86"/>
      <c r="EY256" s="74"/>
      <c r="EZ256" s="89"/>
      <c r="FA256" s="89"/>
      <c r="FB256" s="89"/>
      <c r="FC256" s="89"/>
      <c r="FD256" s="89"/>
      <c r="FE256" s="89"/>
      <c r="FF256" s="89"/>
      <c r="FG256" s="89"/>
      <c r="FH256" s="89"/>
      <c r="FI256" s="89"/>
      <c r="FJ256" s="89"/>
      <c r="FK256" s="89"/>
      <c r="FL256" s="89"/>
      <c r="FM256" s="89"/>
      <c r="FN256" s="89"/>
      <c r="FO256" s="89"/>
      <c r="FP256" s="89"/>
      <c r="FQ256" s="89"/>
      <c r="FR256" s="89"/>
      <c r="FS256" s="89"/>
      <c r="FT256" s="89"/>
      <c r="FU256" s="89"/>
      <c r="FV256" s="89"/>
      <c r="FW256" s="89"/>
      <c r="FX256" s="89"/>
      <c r="FY256" s="89"/>
      <c r="FZ256" s="89"/>
      <c r="GA256" s="89"/>
      <c r="GB256" s="89"/>
      <c r="GC256" s="89"/>
      <c r="GD256" s="89"/>
      <c r="GE256" s="89"/>
      <c r="GF256" s="89"/>
      <c r="GG256" s="89"/>
      <c r="GH256" s="89"/>
      <c r="GI256" s="89"/>
      <c r="GJ256" s="89"/>
      <c r="GK256" s="89"/>
      <c r="GL256" s="89"/>
      <c r="GM256" s="89"/>
      <c r="GN256" s="89"/>
      <c r="GO256" s="89"/>
      <c r="GP256" s="89"/>
      <c r="GQ256" s="89"/>
      <c r="GR256" s="89"/>
      <c r="GS256" s="89"/>
      <c r="GT256" s="89"/>
      <c r="GU256" s="89"/>
      <c r="GV256" s="89"/>
      <c r="GW256" s="89"/>
      <c r="GX256" s="89"/>
      <c r="GY256" s="89"/>
      <c r="GZ256" s="89"/>
      <c r="HA256" s="89"/>
      <c r="HB256" s="89"/>
      <c r="HC256" s="89"/>
      <c r="HD256" s="89"/>
      <c r="HE256" s="89"/>
      <c r="HF256" s="89"/>
      <c r="HG256" s="89"/>
      <c r="HH256" s="89"/>
      <c r="HI256" s="89"/>
      <c r="HJ256" s="89"/>
      <c r="HK256" s="89"/>
      <c r="HL256" s="86"/>
      <c r="HM256" s="86"/>
      <c r="HN256" s="86"/>
      <c r="HO256" s="74"/>
      <c r="HP256" s="86"/>
      <c r="HQ256" s="86"/>
      <c r="HR256" s="86"/>
      <c r="HS256" s="74"/>
      <c r="HT256" s="89"/>
      <c r="HU256" s="89"/>
      <c r="HV256" s="89"/>
      <c r="HW256" s="89"/>
      <c r="HX256" s="86"/>
      <c r="HY256" s="77">
        <v>46.5</v>
      </c>
      <c r="HZ256" s="77">
        <v>7.75</v>
      </c>
      <c r="IA256" s="77">
        <f t="shared" si="446"/>
        <v>16.666666666666664</v>
      </c>
      <c r="IB256" s="89"/>
      <c r="IC256" s="356"/>
      <c r="ID256" s="356"/>
      <c r="IE256" s="77"/>
      <c r="IF256" s="89"/>
      <c r="IG256" s="356"/>
      <c r="IH256" s="356"/>
      <c r="II256" s="77"/>
      <c r="IJ256" s="89"/>
      <c r="IK256" s="356"/>
      <c r="IL256" s="356"/>
      <c r="IM256" s="77"/>
      <c r="IN256" s="89"/>
      <c r="IO256" s="356"/>
      <c r="IP256" s="356"/>
      <c r="IQ256" s="77"/>
      <c r="IR256" s="89"/>
      <c r="IS256" s="356"/>
      <c r="IT256" s="356"/>
      <c r="IU256" s="77"/>
      <c r="IV256" s="89"/>
      <c r="IW256" s="356"/>
      <c r="IX256" s="356"/>
      <c r="IY256" s="77"/>
      <c r="IZ256" s="89"/>
      <c r="JA256" s="356"/>
      <c r="JB256" s="356"/>
      <c r="JC256" s="77"/>
      <c r="JD256" s="89"/>
      <c r="JE256" s="356"/>
      <c r="JF256" s="356"/>
      <c r="JG256" s="77"/>
      <c r="JH256" s="89"/>
      <c r="JI256" s="356"/>
      <c r="JJ256" s="356"/>
      <c r="JK256" s="77"/>
      <c r="JL256" s="89"/>
      <c r="JM256" s="356"/>
      <c r="JN256" s="356"/>
      <c r="JO256" s="77"/>
      <c r="JP256" s="89"/>
      <c r="JQ256" s="356"/>
      <c r="JR256" s="356"/>
      <c r="JS256" s="77"/>
    </row>
    <row r="257" spans="1:279" ht="15.75" x14ac:dyDescent="0.25">
      <c r="A257" s="115" t="s">
        <v>496</v>
      </c>
      <c r="B257" s="77">
        <f t="shared" si="448"/>
        <v>0</v>
      </c>
      <c r="C257" s="77">
        <f t="shared" si="449"/>
        <v>0</v>
      </c>
      <c r="D257" s="77">
        <f t="shared" si="450"/>
        <v>0</v>
      </c>
      <c r="E257" s="77">
        <f t="shared" si="451"/>
        <v>0</v>
      </c>
      <c r="F257" s="77">
        <f t="shared" si="452"/>
        <v>0</v>
      </c>
      <c r="G257" s="73"/>
      <c r="H257" s="77"/>
      <c r="I257" s="77"/>
      <c r="J257" s="77"/>
      <c r="K257" s="77"/>
      <c r="L257" s="89"/>
      <c r="M257" s="89"/>
      <c r="N257" s="89"/>
      <c r="O257" s="89"/>
      <c r="P257" s="89"/>
      <c r="Q257" s="89"/>
      <c r="R257" s="89"/>
      <c r="S257" s="74"/>
      <c r="T257" s="86"/>
      <c r="U257" s="86"/>
      <c r="V257" s="86"/>
      <c r="W257" s="74"/>
      <c r="X257" s="86"/>
      <c r="Y257" s="86"/>
      <c r="Z257" s="86"/>
      <c r="AA257" s="74"/>
      <c r="AB257" s="86"/>
      <c r="AC257" s="86"/>
      <c r="AD257" s="86"/>
      <c r="AE257" s="74"/>
      <c r="AF257" s="86"/>
      <c r="AG257" s="86"/>
      <c r="AH257" s="86"/>
      <c r="AI257" s="74"/>
      <c r="AJ257" s="86"/>
      <c r="AK257" s="86"/>
      <c r="AL257" s="86"/>
      <c r="AM257" s="74"/>
      <c r="AN257" s="89"/>
      <c r="AO257" s="89"/>
      <c r="AP257" s="89"/>
      <c r="AQ257" s="89"/>
      <c r="AR257" s="86"/>
      <c r="AS257" s="86"/>
      <c r="AT257" s="86"/>
      <c r="AU257" s="74"/>
      <c r="AV257" s="86"/>
      <c r="AW257" s="86"/>
      <c r="AX257" s="86"/>
      <c r="AY257" s="74"/>
      <c r="AZ257" s="86"/>
      <c r="BA257" s="86"/>
      <c r="BB257" s="86"/>
      <c r="BC257" s="74"/>
      <c r="BD257" s="86"/>
      <c r="BE257" s="86"/>
      <c r="BF257" s="86"/>
      <c r="BG257" s="74"/>
      <c r="BH257" s="74"/>
      <c r="BI257" s="86"/>
      <c r="BJ257" s="86"/>
      <c r="BK257" s="74"/>
      <c r="BL257" s="74"/>
      <c r="BM257" s="86"/>
      <c r="BN257" s="86"/>
      <c r="BO257" s="74"/>
      <c r="BP257" s="74"/>
      <c r="BQ257" s="86"/>
      <c r="BR257" s="86"/>
      <c r="BS257" s="74"/>
      <c r="BT257" s="74"/>
      <c r="BU257" s="86"/>
      <c r="BV257" s="86"/>
      <c r="BW257" s="74"/>
      <c r="BX257" s="86"/>
      <c r="BY257" s="86"/>
      <c r="BZ257" s="86"/>
      <c r="CA257" s="74"/>
      <c r="CB257" s="74"/>
      <c r="CC257" s="86"/>
      <c r="CD257" s="86"/>
      <c r="CE257" s="74"/>
      <c r="CF257" s="86"/>
      <c r="CG257" s="86"/>
      <c r="CH257" s="77"/>
      <c r="CI257" s="74"/>
      <c r="CJ257" s="86"/>
      <c r="CK257" s="86"/>
      <c r="CL257" s="86"/>
      <c r="CM257" s="74"/>
      <c r="CN257" s="86"/>
      <c r="CO257" s="86"/>
      <c r="CP257" s="86"/>
      <c r="CQ257" s="74"/>
      <c r="CR257" s="74"/>
      <c r="CS257" s="86"/>
      <c r="CT257" s="86"/>
      <c r="CU257" s="74"/>
      <c r="CV257" s="74"/>
      <c r="CW257" s="86"/>
      <c r="CX257" s="86"/>
      <c r="CY257" s="74"/>
      <c r="CZ257" s="86"/>
      <c r="DA257" s="86"/>
      <c r="DB257" s="86"/>
      <c r="DC257" s="74"/>
      <c r="DD257" s="86"/>
      <c r="DE257" s="86"/>
      <c r="DF257" s="86"/>
      <c r="DG257" s="74"/>
      <c r="DH257" s="86"/>
      <c r="DI257" s="86"/>
      <c r="DJ257" s="86"/>
      <c r="DK257" s="74"/>
      <c r="DL257" s="86"/>
      <c r="DM257" s="86"/>
      <c r="DN257" s="86"/>
      <c r="DO257" s="74"/>
      <c r="DP257" s="86"/>
      <c r="DQ257" s="86"/>
      <c r="DR257" s="86"/>
      <c r="DS257" s="74"/>
      <c r="DT257" s="86"/>
      <c r="DU257" s="86"/>
      <c r="DV257" s="86"/>
      <c r="DW257" s="74"/>
      <c r="DX257" s="86"/>
      <c r="DY257" s="86"/>
      <c r="DZ257" s="86"/>
      <c r="EA257" s="74"/>
      <c r="EB257" s="86"/>
      <c r="EC257" s="86"/>
      <c r="ED257" s="86"/>
      <c r="EE257" s="74"/>
      <c r="EF257" s="86"/>
      <c r="EG257" s="86"/>
      <c r="EH257" s="86"/>
      <c r="EI257" s="74"/>
      <c r="EJ257" s="86"/>
      <c r="EK257" s="86"/>
      <c r="EL257" s="86"/>
      <c r="EM257" s="74"/>
      <c r="EN257" s="86"/>
      <c r="EO257" s="86"/>
      <c r="EP257" s="86"/>
      <c r="EQ257" s="74"/>
      <c r="ER257" s="86"/>
      <c r="ES257" s="86"/>
      <c r="ET257" s="86"/>
      <c r="EU257" s="74"/>
      <c r="EV257" s="86"/>
      <c r="EW257" s="86"/>
      <c r="EX257" s="86"/>
      <c r="EY257" s="74"/>
      <c r="EZ257" s="89"/>
      <c r="FA257" s="89"/>
      <c r="FB257" s="89"/>
      <c r="FC257" s="89"/>
      <c r="FD257" s="89"/>
      <c r="FE257" s="89"/>
      <c r="FF257" s="89"/>
      <c r="FG257" s="89"/>
      <c r="FH257" s="89"/>
      <c r="FI257" s="89"/>
      <c r="FJ257" s="89"/>
      <c r="FK257" s="89"/>
      <c r="FL257" s="89"/>
      <c r="FM257" s="89"/>
      <c r="FN257" s="89"/>
      <c r="FO257" s="89"/>
      <c r="FP257" s="89"/>
      <c r="FQ257" s="89"/>
      <c r="FR257" s="89"/>
      <c r="FS257" s="89"/>
      <c r="FT257" s="89"/>
      <c r="FU257" s="89"/>
      <c r="FV257" s="89"/>
      <c r="FW257" s="89"/>
      <c r="FX257" s="89"/>
      <c r="FY257" s="89"/>
      <c r="FZ257" s="89"/>
      <c r="GA257" s="89"/>
      <c r="GB257" s="89"/>
      <c r="GC257" s="89"/>
      <c r="GD257" s="89"/>
      <c r="GE257" s="89"/>
      <c r="GF257" s="89"/>
      <c r="GG257" s="89"/>
      <c r="GH257" s="89"/>
      <c r="GI257" s="89"/>
      <c r="GJ257" s="89"/>
      <c r="GK257" s="89"/>
      <c r="GL257" s="89"/>
      <c r="GM257" s="89"/>
      <c r="GN257" s="89"/>
      <c r="GO257" s="89"/>
      <c r="GP257" s="89"/>
      <c r="GQ257" s="89"/>
      <c r="GR257" s="89"/>
      <c r="GS257" s="89"/>
      <c r="GT257" s="89"/>
      <c r="GU257" s="89"/>
      <c r="GV257" s="89"/>
      <c r="GW257" s="89"/>
      <c r="GX257" s="89"/>
      <c r="GY257" s="89"/>
      <c r="GZ257" s="89"/>
      <c r="HA257" s="89"/>
      <c r="HB257" s="89"/>
      <c r="HC257" s="89"/>
      <c r="HD257" s="89"/>
      <c r="HE257" s="89"/>
      <c r="HF257" s="89"/>
      <c r="HG257" s="89"/>
      <c r="HH257" s="89"/>
      <c r="HI257" s="89"/>
      <c r="HJ257" s="89"/>
      <c r="HK257" s="89"/>
      <c r="HL257" s="86"/>
      <c r="HM257" s="86"/>
      <c r="HN257" s="86"/>
      <c r="HO257" s="74"/>
      <c r="HP257" s="86"/>
      <c r="HQ257" s="86"/>
      <c r="HR257" s="86"/>
      <c r="HS257" s="74"/>
      <c r="HT257" s="89"/>
      <c r="HU257" s="89"/>
      <c r="HV257" s="89"/>
      <c r="HW257" s="89"/>
      <c r="HX257" s="86"/>
      <c r="HY257" s="86"/>
      <c r="HZ257" s="86"/>
      <c r="IA257" s="77"/>
      <c r="IB257" s="89"/>
      <c r="IC257" s="89"/>
      <c r="ID257" s="89"/>
      <c r="IE257" s="77"/>
      <c r="IF257" s="89"/>
      <c r="IG257" s="89"/>
      <c r="IH257" s="89"/>
      <c r="II257" s="77"/>
      <c r="IJ257" s="89"/>
      <c r="IK257" s="89"/>
      <c r="IL257" s="89"/>
      <c r="IM257" s="77"/>
      <c r="IN257" s="89"/>
      <c r="IO257" s="89"/>
      <c r="IP257" s="89"/>
      <c r="IQ257" s="77"/>
      <c r="IR257" s="89"/>
      <c r="IS257" s="89"/>
      <c r="IT257" s="89"/>
      <c r="IU257" s="77"/>
      <c r="IV257" s="89"/>
      <c r="IW257" s="89"/>
      <c r="IX257" s="89"/>
      <c r="IY257" s="77"/>
      <c r="IZ257" s="89"/>
      <c r="JA257" s="89"/>
      <c r="JB257" s="89"/>
      <c r="JC257" s="77"/>
      <c r="JD257" s="89"/>
      <c r="JE257" s="89"/>
      <c r="JF257" s="89"/>
      <c r="JG257" s="77"/>
      <c r="JH257" s="89"/>
      <c r="JI257" s="89"/>
      <c r="JJ257" s="89"/>
      <c r="JK257" s="77"/>
      <c r="JL257" s="89"/>
      <c r="JM257" s="89"/>
      <c r="JN257" s="89"/>
      <c r="JO257" s="77"/>
      <c r="JP257" s="89"/>
      <c r="JQ257" s="89"/>
      <c r="JR257" s="89"/>
      <c r="JS257" s="77"/>
    </row>
    <row r="258" spans="1:279" s="5" customFormat="1" ht="31.5" x14ac:dyDescent="0.25">
      <c r="A258" s="114" t="s">
        <v>272</v>
      </c>
      <c r="B258" s="76">
        <f t="shared" si="448"/>
        <v>31367.9</v>
      </c>
      <c r="C258" s="76">
        <f t="shared" si="449"/>
        <v>60459.8</v>
      </c>
      <c r="D258" s="76">
        <f t="shared" si="450"/>
        <v>60459.8</v>
      </c>
      <c r="E258" s="76">
        <f t="shared" si="451"/>
        <v>0</v>
      </c>
      <c r="F258" s="76">
        <f t="shared" si="452"/>
        <v>4897.0448999999999</v>
      </c>
      <c r="G258" s="72">
        <f t="shared" si="447"/>
        <v>8.0996710210751601</v>
      </c>
      <c r="H258" s="72">
        <f>H259+H261</f>
        <v>0</v>
      </c>
      <c r="I258" s="72">
        <f>I259+I261</f>
        <v>0</v>
      </c>
      <c r="J258" s="72">
        <f>J259+J261</f>
        <v>0</v>
      </c>
      <c r="K258" s="72">
        <f>K259+K261</f>
        <v>0</v>
      </c>
      <c r="L258" s="72">
        <f t="shared" ref="L258" si="558">L259+L261</f>
        <v>863.3</v>
      </c>
      <c r="M258" s="72">
        <f t="shared" ref="M258:N258" si="559">M259+M261</f>
        <v>863.3</v>
      </c>
      <c r="N258" s="72">
        <f t="shared" si="559"/>
        <v>863.3</v>
      </c>
      <c r="O258" s="71">
        <f>N258/M258*100</f>
        <v>100</v>
      </c>
      <c r="P258" s="72">
        <f>P259+P261</f>
        <v>214</v>
      </c>
      <c r="Q258" s="72">
        <f>Q259+Q261</f>
        <v>214</v>
      </c>
      <c r="R258" s="72">
        <f>R259+R261</f>
        <v>0</v>
      </c>
      <c r="S258" s="71">
        <f>R258/Q258*100</f>
        <v>0</v>
      </c>
      <c r="T258" s="72">
        <f>T259+T261</f>
        <v>910</v>
      </c>
      <c r="U258" s="72">
        <f>U259+U261</f>
        <v>910</v>
      </c>
      <c r="V258" s="72">
        <f>V259+V261</f>
        <v>91.470600000000005</v>
      </c>
      <c r="W258" s="71">
        <f>V258/U258*100</f>
        <v>10.051714285714286</v>
      </c>
      <c r="X258" s="72">
        <f>X259+X261</f>
        <v>620</v>
      </c>
      <c r="Y258" s="72">
        <f>Y259+Y261</f>
        <v>620</v>
      </c>
      <c r="Z258" s="72">
        <f>Z259+Z261</f>
        <v>4.67</v>
      </c>
      <c r="AA258" s="71">
        <f>Z258/Y258*100</f>
        <v>0.75322580645161286</v>
      </c>
      <c r="AB258" s="72">
        <f>AB259+AB261</f>
        <v>0</v>
      </c>
      <c r="AC258" s="72">
        <f>AC259+AC261</f>
        <v>0</v>
      </c>
      <c r="AD258" s="72">
        <f>AD259+AD261</f>
        <v>0</v>
      </c>
      <c r="AE258" s="71"/>
      <c r="AF258" s="72">
        <f>AF259+AF261</f>
        <v>18225.5</v>
      </c>
      <c r="AG258" s="72">
        <f>AG259+AG261</f>
        <v>18225.5</v>
      </c>
      <c r="AH258" s="72">
        <f>AH259+AH261</f>
        <v>2979.12986</v>
      </c>
      <c r="AI258" s="71">
        <f>AH258/AG258*100</f>
        <v>16.345943101698172</v>
      </c>
      <c r="AJ258" s="72">
        <f>AJ259+AJ261</f>
        <v>640</v>
      </c>
      <c r="AK258" s="72">
        <f>AK259+AK261</f>
        <v>640</v>
      </c>
      <c r="AL258" s="72">
        <f>AL259+AL261</f>
        <v>0</v>
      </c>
      <c r="AM258" s="71">
        <f>AL258/AK258*100</f>
        <v>0</v>
      </c>
      <c r="AN258" s="72">
        <f t="shared" ref="AN258" si="560">AN259+AN261</f>
        <v>0</v>
      </c>
      <c r="AO258" s="72">
        <f t="shared" ref="AO258:AQ258" si="561">AO259+AO261</f>
        <v>0</v>
      </c>
      <c r="AP258" s="72">
        <f t="shared" si="561"/>
        <v>0</v>
      </c>
      <c r="AQ258" s="72">
        <f t="shared" si="561"/>
        <v>0</v>
      </c>
      <c r="AR258" s="72">
        <f>AR259+AR261</f>
        <v>500</v>
      </c>
      <c r="AS258" s="72">
        <f>AS259+AS261</f>
        <v>500</v>
      </c>
      <c r="AT258" s="72">
        <f>AT259+AT261</f>
        <v>500</v>
      </c>
      <c r="AU258" s="71">
        <f>AT258/AS258*100</f>
        <v>100</v>
      </c>
      <c r="AV258" s="72"/>
      <c r="AW258" s="72">
        <f>AW259+AW261</f>
        <v>0</v>
      </c>
      <c r="AX258" s="72">
        <f>AX259+AX261</f>
        <v>0</v>
      </c>
      <c r="AY258" s="71"/>
      <c r="AZ258" s="72"/>
      <c r="BA258" s="72"/>
      <c r="BB258" s="72"/>
      <c r="BC258" s="71"/>
      <c r="BD258" s="72">
        <f>BD259+BD261</f>
        <v>876</v>
      </c>
      <c r="BE258" s="72">
        <f>BE259+BE261</f>
        <v>876</v>
      </c>
      <c r="BF258" s="72">
        <f>BF259+BF261</f>
        <v>163.73685</v>
      </c>
      <c r="BG258" s="71">
        <f>BF258/BE258*100</f>
        <v>18.691421232876714</v>
      </c>
      <c r="BH258" s="71"/>
      <c r="BI258" s="72">
        <f>BI259+BI261</f>
        <v>0</v>
      </c>
      <c r="BJ258" s="72">
        <f>BJ259+BJ261</f>
        <v>0</v>
      </c>
      <c r="BK258" s="71"/>
      <c r="BL258" s="71"/>
      <c r="BM258" s="72">
        <f>BM259+BM261</f>
        <v>0</v>
      </c>
      <c r="BN258" s="72">
        <f>BN259+BN261</f>
        <v>0</v>
      </c>
      <c r="BO258" s="71"/>
      <c r="BP258" s="71"/>
      <c r="BQ258" s="72">
        <f>BQ259+BQ261</f>
        <v>0</v>
      </c>
      <c r="BR258" s="72">
        <f>BR259+BR261</f>
        <v>0</v>
      </c>
      <c r="BS258" s="71"/>
      <c r="BT258" s="71"/>
      <c r="BU258" s="72">
        <f>BU259+BU261</f>
        <v>0</v>
      </c>
      <c r="BV258" s="72">
        <f>BV259+BV261</f>
        <v>0</v>
      </c>
      <c r="BW258" s="71"/>
      <c r="BX258" s="72">
        <f>BX259+BX261</f>
        <v>634.4</v>
      </c>
      <c r="BY258" s="72">
        <f>BY259+BY261</f>
        <v>634.4</v>
      </c>
      <c r="BZ258" s="72">
        <f>BZ259+BZ261</f>
        <v>152.82483999999999</v>
      </c>
      <c r="CA258" s="71">
        <f>BZ258/BY258*100</f>
        <v>24.089665825977303</v>
      </c>
      <c r="CB258" s="71"/>
      <c r="CC258" s="72"/>
      <c r="CD258" s="72"/>
      <c r="CE258" s="71"/>
      <c r="CF258" s="72">
        <f>CF259+CF261</f>
        <v>250</v>
      </c>
      <c r="CG258" s="72">
        <f>CG259+CG261</f>
        <v>250</v>
      </c>
      <c r="CH258" s="72">
        <f>CH259+CH261</f>
        <v>0</v>
      </c>
      <c r="CI258" s="71">
        <f t="shared" si="487"/>
        <v>0</v>
      </c>
      <c r="CJ258" s="72">
        <f>CJ259+CJ261</f>
        <v>0</v>
      </c>
      <c r="CK258" s="72">
        <f>CK259+CK261</f>
        <v>0</v>
      </c>
      <c r="CL258" s="72">
        <f>CL259+CL261</f>
        <v>0</v>
      </c>
      <c r="CM258" s="71"/>
      <c r="CN258" s="72">
        <f>CN259+CN261</f>
        <v>0</v>
      </c>
      <c r="CO258" s="72">
        <f>CO259+CO261</f>
        <v>0</v>
      </c>
      <c r="CP258" s="72">
        <f>CP259+CP261</f>
        <v>0</v>
      </c>
      <c r="CQ258" s="71"/>
      <c r="CR258" s="71"/>
      <c r="CS258" s="72">
        <f>CS259+CS261</f>
        <v>0</v>
      </c>
      <c r="CT258" s="72">
        <f>CT259+CT261</f>
        <v>0</v>
      </c>
      <c r="CU258" s="71"/>
      <c r="CV258" s="71"/>
      <c r="CW258" s="72">
        <f>CW259+CW261</f>
        <v>0</v>
      </c>
      <c r="CX258" s="72">
        <f>CX259+CX261</f>
        <v>0</v>
      </c>
      <c r="CY258" s="71"/>
      <c r="CZ258" s="72">
        <f>CZ259+CZ261</f>
        <v>1000</v>
      </c>
      <c r="DA258" s="72">
        <f>DA259+DA261</f>
        <v>1000</v>
      </c>
      <c r="DB258" s="72">
        <f>DB259+DB261</f>
        <v>0</v>
      </c>
      <c r="DC258" s="71">
        <f>DB258/DA258*100</f>
        <v>0</v>
      </c>
      <c r="DD258" s="72">
        <f>DD259+DD261</f>
        <v>623.20000000000005</v>
      </c>
      <c r="DE258" s="72">
        <f>DE259+DE261</f>
        <v>0</v>
      </c>
      <c r="DF258" s="72">
        <f>DF259+DF261</f>
        <v>0</v>
      </c>
      <c r="DG258" s="71"/>
      <c r="DH258" s="72">
        <f>DH259+DH261</f>
        <v>5000</v>
      </c>
      <c r="DI258" s="72">
        <f>DI259+DI261</f>
        <v>5000</v>
      </c>
      <c r="DJ258" s="72">
        <f>DJ259+DJ261</f>
        <v>0</v>
      </c>
      <c r="DK258" s="71">
        <f t="shared" si="536"/>
        <v>0</v>
      </c>
      <c r="DL258" s="72"/>
      <c r="DM258" s="72">
        <f>DM259+DM261</f>
        <v>0</v>
      </c>
      <c r="DN258" s="72">
        <f>DN259+DN261</f>
        <v>0</v>
      </c>
      <c r="DO258" s="71"/>
      <c r="DP258" s="72"/>
      <c r="DQ258" s="72">
        <f>DQ259+DQ261</f>
        <v>0</v>
      </c>
      <c r="DR258" s="72">
        <f>DR259+DR261</f>
        <v>0</v>
      </c>
      <c r="DS258" s="71"/>
      <c r="DT258" s="72"/>
      <c r="DU258" s="72">
        <f>DU259+DU261</f>
        <v>20662.599999999999</v>
      </c>
      <c r="DV258" s="72">
        <f>DV259+DV261</f>
        <v>0</v>
      </c>
      <c r="DW258" s="71"/>
      <c r="DX258" s="72">
        <f>DX259+DX261</f>
        <v>412.3</v>
      </c>
      <c r="DY258" s="72">
        <f>DY259+DY261</f>
        <v>412.3</v>
      </c>
      <c r="DZ258" s="72">
        <f>DZ259+DZ261</f>
        <v>58.625999999999998</v>
      </c>
      <c r="EA258" s="71">
        <f t="shared" ref="EA258:EA259" si="562">DZ258/DY258*100</f>
        <v>14.21925782197429</v>
      </c>
      <c r="EB258" s="72"/>
      <c r="EC258" s="72"/>
      <c r="ED258" s="72"/>
      <c r="EE258" s="71"/>
      <c r="EF258" s="72"/>
      <c r="EG258" s="72">
        <f>EG259+EG261</f>
        <v>0</v>
      </c>
      <c r="EH258" s="72">
        <f>EH259+EH261</f>
        <v>0</v>
      </c>
      <c r="EI258" s="71"/>
      <c r="EJ258" s="72"/>
      <c r="EK258" s="72">
        <f>EK259+EK261</f>
        <v>0</v>
      </c>
      <c r="EL258" s="72">
        <f>EL259+EL261</f>
        <v>0</v>
      </c>
      <c r="EM258" s="71"/>
      <c r="EN258" s="72"/>
      <c r="EO258" s="72">
        <f>EO259+EO261</f>
        <v>0</v>
      </c>
      <c r="EP258" s="72">
        <f>EP259+EP261</f>
        <v>0</v>
      </c>
      <c r="EQ258" s="71"/>
      <c r="ER258" s="72">
        <f>ER259+ER261</f>
        <v>468.7</v>
      </c>
      <c r="ES258" s="72">
        <f>ES259+ES261</f>
        <v>468.7</v>
      </c>
      <c r="ET258" s="72">
        <f>ET259+ET261</f>
        <v>80.910730000000001</v>
      </c>
      <c r="EU258" s="71">
        <f t="shared" si="519"/>
        <v>17.262797098357158</v>
      </c>
      <c r="EV258" s="72"/>
      <c r="EW258" s="72">
        <f>EW259+EW261</f>
        <v>0</v>
      </c>
      <c r="EX258" s="72">
        <f>EX259+EX261</f>
        <v>0</v>
      </c>
      <c r="EY258" s="71"/>
      <c r="EZ258" s="72"/>
      <c r="FA258" s="72">
        <f t="shared" ref="FA258:FB258" si="563">FA259+FA261</f>
        <v>0</v>
      </c>
      <c r="FB258" s="72">
        <f t="shared" si="563"/>
        <v>0</v>
      </c>
      <c r="FC258" s="71"/>
      <c r="FD258" s="72"/>
      <c r="FE258" s="72">
        <f t="shared" ref="FE258:FF258" si="564">FE259+FE261</f>
        <v>0</v>
      </c>
      <c r="FF258" s="72">
        <f t="shared" si="564"/>
        <v>0</v>
      </c>
      <c r="FG258" s="71"/>
      <c r="FH258" s="72"/>
      <c r="FI258" s="72">
        <f t="shared" ref="FI258:FJ258" si="565">FI259+FI261</f>
        <v>0</v>
      </c>
      <c r="FJ258" s="72">
        <f t="shared" si="565"/>
        <v>0</v>
      </c>
      <c r="FK258" s="71"/>
      <c r="FL258" s="72"/>
      <c r="FM258" s="72">
        <f t="shared" ref="FM258:FN258" si="566">FM259+FM261</f>
        <v>0</v>
      </c>
      <c r="FN258" s="72">
        <f t="shared" si="566"/>
        <v>0</v>
      </c>
      <c r="FO258" s="71"/>
      <c r="FP258" s="72">
        <f t="shared" ref="FP258" si="567">FP259+FP261</f>
        <v>130.5</v>
      </c>
      <c r="FQ258" s="72">
        <f t="shared" ref="FQ258:FR258" si="568">FQ259+FQ261</f>
        <v>130.5</v>
      </c>
      <c r="FR258" s="72">
        <f t="shared" si="568"/>
        <v>0</v>
      </c>
      <c r="FS258" s="71">
        <f>FR258/FQ258*100</f>
        <v>0</v>
      </c>
      <c r="FT258" s="72"/>
      <c r="FU258" s="72">
        <f t="shared" ref="FU258:FV258" si="569">FU259+FU261</f>
        <v>0</v>
      </c>
      <c r="FV258" s="72">
        <f t="shared" si="569"/>
        <v>0</v>
      </c>
      <c r="FW258" s="71"/>
      <c r="FX258" s="72"/>
      <c r="FY258" s="72">
        <f t="shared" ref="FY258:FZ258" si="570">FY259+FY261</f>
        <v>0</v>
      </c>
      <c r="FZ258" s="72">
        <f t="shared" si="570"/>
        <v>0</v>
      </c>
      <c r="GA258" s="71"/>
      <c r="GB258" s="72"/>
      <c r="GC258" s="72">
        <f t="shared" ref="GC258:GD258" si="571">GC259+GC261</f>
        <v>0</v>
      </c>
      <c r="GD258" s="72">
        <f t="shared" si="571"/>
        <v>0</v>
      </c>
      <c r="GE258" s="71"/>
      <c r="GF258" s="72"/>
      <c r="GG258" s="72">
        <f t="shared" ref="GG258:GH258" si="572">GG259+GG261</f>
        <v>0</v>
      </c>
      <c r="GH258" s="72">
        <f t="shared" si="572"/>
        <v>0</v>
      </c>
      <c r="GI258" s="71"/>
      <c r="GJ258" s="72"/>
      <c r="GK258" s="72">
        <f t="shared" ref="GK258:GL258" si="573">GK259+GK261</f>
        <v>0</v>
      </c>
      <c r="GL258" s="72">
        <f t="shared" si="573"/>
        <v>0</v>
      </c>
      <c r="GM258" s="71"/>
      <c r="GN258" s="72"/>
      <c r="GO258" s="72">
        <f t="shared" ref="GO258:GP258" si="574">GO259+GO261</f>
        <v>0</v>
      </c>
      <c r="GP258" s="72">
        <f t="shared" si="574"/>
        <v>0</v>
      </c>
      <c r="GQ258" s="71"/>
      <c r="GR258" s="72"/>
      <c r="GS258" s="72">
        <f t="shared" ref="GS258:GT258" si="575">GS259+GS261</f>
        <v>0</v>
      </c>
      <c r="GT258" s="72">
        <f t="shared" si="575"/>
        <v>0</v>
      </c>
      <c r="GU258" s="71"/>
      <c r="GV258" s="72"/>
      <c r="GW258" s="72">
        <f t="shared" ref="GW258:GX258" si="576">GW259+GW261</f>
        <v>0</v>
      </c>
      <c r="GX258" s="72">
        <f t="shared" si="576"/>
        <v>0</v>
      </c>
      <c r="GY258" s="71"/>
      <c r="GZ258" s="72"/>
      <c r="HA258" s="72">
        <f t="shared" ref="HA258:HB258" si="577">HA259+HA261</f>
        <v>0</v>
      </c>
      <c r="HB258" s="72">
        <f t="shared" si="577"/>
        <v>0</v>
      </c>
      <c r="HC258" s="71"/>
      <c r="HD258" s="72"/>
      <c r="HE258" s="72">
        <f t="shared" ref="HE258:HF258" si="578">HE259+HE261</f>
        <v>0</v>
      </c>
      <c r="HF258" s="72">
        <f t="shared" si="578"/>
        <v>0</v>
      </c>
      <c r="HG258" s="71"/>
      <c r="HH258" s="72"/>
      <c r="HI258" s="72">
        <f t="shared" ref="HI258:HJ258" si="579">HI259+HI261</f>
        <v>0</v>
      </c>
      <c r="HJ258" s="72">
        <f t="shared" si="579"/>
        <v>0</v>
      </c>
      <c r="HK258" s="71"/>
      <c r="HL258" s="72"/>
      <c r="HM258" s="72"/>
      <c r="HN258" s="72"/>
      <c r="HO258" s="71"/>
      <c r="HP258" s="72"/>
      <c r="HQ258" s="72"/>
      <c r="HR258" s="72"/>
      <c r="HS258" s="71"/>
      <c r="HT258" s="72"/>
      <c r="HU258" s="72"/>
      <c r="HV258" s="72"/>
      <c r="HW258" s="71"/>
      <c r="HX258" s="72"/>
      <c r="HY258" s="72">
        <f>HY259+HY260+HY261+HY262</f>
        <v>16.7</v>
      </c>
      <c r="HZ258" s="72">
        <f>HZ259+HZ260+HZ261+HZ262</f>
        <v>2.37602</v>
      </c>
      <c r="IA258" s="76">
        <f t="shared" si="446"/>
        <v>14.227664670658683</v>
      </c>
      <c r="IB258" s="72"/>
      <c r="IC258" s="72">
        <f>IC259+IC260+IC261+IC262</f>
        <v>7535.3</v>
      </c>
      <c r="ID258" s="72">
        <f>ID259+ID260+ID261+ID262</f>
        <v>0</v>
      </c>
      <c r="IE258" s="76">
        <f t="shared" ref="IE258:IE259" si="580">ID258/IC258*100</f>
        <v>0</v>
      </c>
      <c r="IF258" s="72"/>
      <c r="IG258" s="72"/>
      <c r="IH258" s="72"/>
      <c r="II258" s="76"/>
      <c r="IJ258" s="72"/>
      <c r="IK258" s="72"/>
      <c r="IL258" s="72"/>
      <c r="IM258" s="76"/>
      <c r="IN258" s="72"/>
      <c r="IO258" s="72"/>
      <c r="IP258" s="72"/>
      <c r="IQ258" s="76"/>
      <c r="IR258" s="72"/>
      <c r="IS258" s="72"/>
      <c r="IT258" s="72"/>
      <c r="IU258" s="76"/>
      <c r="IV258" s="72"/>
      <c r="IW258" s="72"/>
      <c r="IX258" s="72"/>
      <c r="IY258" s="76"/>
      <c r="IZ258" s="72"/>
      <c r="JA258" s="72">
        <f>JA259+JA260+JA261+JA262</f>
        <v>1500.5</v>
      </c>
      <c r="JB258" s="72">
        <f>JB259+JB260+JB261+JB262</f>
        <v>0</v>
      </c>
      <c r="JC258" s="76">
        <f t="shared" ref="JC258:JC259" si="581">JB258/JA258*100</f>
        <v>0</v>
      </c>
      <c r="JD258" s="72"/>
      <c r="JE258" s="72"/>
      <c r="JF258" s="72"/>
      <c r="JG258" s="76"/>
      <c r="JH258" s="72"/>
      <c r="JI258" s="72">
        <f>JI259+JI260+JI261+JI262</f>
        <v>0</v>
      </c>
      <c r="JJ258" s="72">
        <f>JJ259+JJ260+JJ261+JJ262</f>
        <v>0</v>
      </c>
      <c r="JK258" s="76"/>
      <c r="JL258" s="72"/>
      <c r="JM258" s="72">
        <f>JM259+JM260+JM261+JM262</f>
        <v>0</v>
      </c>
      <c r="JN258" s="72">
        <f>JN259+JN260+JN261+JN262</f>
        <v>0</v>
      </c>
      <c r="JO258" s="76"/>
      <c r="JP258" s="72"/>
      <c r="JQ258" s="72"/>
      <c r="JR258" s="72"/>
      <c r="JS258" s="76"/>
    </row>
    <row r="259" spans="1:279" ht="31.5" x14ac:dyDescent="0.25">
      <c r="A259" s="115" t="s">
        <v>198</v>
      </c>
      <c r="B259" s="77">
        <f t="shared" si="448"/>
        <v>26367.9</v>
      </c>
      <c r="C259" s="77">
        <f t="shared" si="449"/>
        <v>55443.100000000006</v>
      </c>
      <c r="D259" s="77">
        <f t="shared" si="450"/>
        <v>55443.100000000006</v>
      </c>
      <c r="E259" s="77">
        <f t="shared" si="451"/>
        <v>0</v>
      </c>
      <c r="F259" s="77">
        <f t="shared" si="452"/>
        <v>4894.6688800000002</v>
      </c>
      <c r="G259" s="73">
        <f t="shared" si="447"/>
        <v>8.8282741765882502</v>
      </c>
      <c r="H259" s="73"/>
      <c r="I259" s="73"/>
      <c r="J259" s="73"/>
      <c r="K259" s="73"/>
      <c r="L259" s="73">
        <v>863.3</v>
      </c>
      <c r="M259" s="73">
        <v>863.3</v>
      </c>
      <c r="N259" s="73">
        <v>863.3</v>
      </c>
      <c r="O259" s="74">
        <f>N259/M259*100</f>
        <v>100</v>
      </c>
      <c r="P259" s="301">
        <v>214</v>
      </c>
      <c r="Q259" s="290">
        <v>214</v>
      </c>
      <c r="R259" s="301">
        <v>0</v>
      </c>
      <c r="S259" s="74">
        <f>R259/Q259*100</f>
        <v>0</v>
      </c>
      <c r="T259" s="340">
        <v>910</v>
      </c>
      <c r="U259" s="330">
        <v>910</v>
      </c>
      <c r="V259" s="330">
        <v>91.470600000000005</v>
      </c>
      <c r="W259" s="74">
        <f>V259/U259*100</f>
        <v>10.051714285714286</v>
      </c>
      <c r="X259" s="341">
        <v>620</v>
      </c>
      <c r="Y259" s="341">
        <v>620</v>
      </c>
      <c r="Z259" s="341">
        <v>4.67</v>
      </c>
      <c r="AA259" s="74">
        <f>Z259/Y259*100</f>
        <v>0.75322580645161286</v>
      </c>
      <c r="AB259" s="341"/>
      <c r="AC259" s="341"/>
      <c r="AD259" s="341"/>
      <c r="AE259" s="74"/>
      <c r="AF259" s="341">
        <v>18225.5</v>
      </c>
      <c r="AG259" s="341">
        <v>18225.5</v>
      </c>
      <c r="AH259" s="341">
        <v>2979.12986</v>
      </c>
      <c r="AI259" s="74">
        <f>AH259/AG259*100</f>
        <v>16.345943101698172</v>
      </c>
      <c r="AJ259" s="341">
        <v>640</v>
      </c>
      <c r="AK259" s="341">
        <v>640</v>
      </c>
      <c r="AL259" s="341">
        <v>0</v>
      </c>
      <c r="AM259" s="74">
        <f>AL259/AK259*100</f>
        <v>0</v>
      </c>
      <c r="AN259" s="73"/>
      <c r="AO259" s="73"/>
      <c r="AP259" s="73"/>
      <c r="AQ259" s="74"/>
      <c r="AR259" s="341">
        <v>500</v>
      </c>
      <c r="AS259" s="341">
        <v>500</v>
      </c>
      <c r="AT259" s="341">
        <v>500</v>
      </c>
      <c r="AU259" s="74">
        <f>AT259/AS259*100</f>
        <v>100</v>
      </c>
      <c r="AV259" s="341"/>
      <c r="AW259" s="341"/>
      <c r="AX259" s="341"/>
      <c r="AY259" s="74"/>
      <c r="AZ259" s="341"/>
      <c r="BA259" s="341"/>
      <c r="BB259" s="341"/>
      <c r="BC259" s="74"/>
      <c r="BD259" s="341">
        <v>876</v>
      </c>
      <c r="BE259" s="341">
        <v>876</v>
      </c>
      <c r="BF259" s="341">
        <v>163.73685</v>
      </c>
      <c r="BG259" s="74">
        <f>BF259/BE259*100</f>
        <v>18.691421232876714</v>
      </c>
      <c r="BH259" s="74"/>
      <c r="BI259" s="341"/>
      <c r="BJ259" s="341"/>
      <c r="BK259" s="74"/>
      <c r="BL259" s="74"/>
      <c r="BM259" s="341"/>
      <c r="BN259" s="341"/>
      <c r="BO259" s="74"/>
      <c r="BP259" s="74"/>
      <c r="BQ259" s="341"/>
      <c r="BR259" s="341"/>
      <c r="BS259" s="74"/>
      <c r="BT259" s="74"/>
      <c r="BU259" s="341"/>
      <c r="BV259" s="341"/>
      <c r="BW259" s="74"/>
      <c r="BX259" s="341">
        <v>634.4</v>
      </c>
      <c r="BY259" s="341">
        <v>634.4</v>
      </c>
      <c r="BZ259" s="341">
        <v>152.82483999999999</v>
      </c>
      <c r="CA259" s="74">
        <f>BZ259/BY259*100</f>
        <v>24.089665825977303</v>
      </c>
      <c r="CB259" s="74"/>
      <c r="CC259" s="341"/>
      <c r="CD259" s="341"/>
      <c r="CE259" s="74"/>
      <c r="CF259" s="341">
        <v>250</v>
      </c>
      <c r="CG259" s="341">
        <v>250</v>
      </c>
      <c r="CH259" s="341">
        <v>0</v>
      </c>
      <c r="CI259" s="74">
        <f t="shared" si="487"/>
        <v>0</v>
      </c>
      <c r="CJ259" s="341"/>
      <c r="CK259" s="341"/>
      <c r="CL259" s="341"/>
      <c r="CM259" s="74"/>
      <c r="CN259" s="341"/>
      <c r="CO259" s="341"/>
      <c r="CP259" s="341"/>
      <c r="CQ259" s="74"/>
      <c r="CR259" s="74"/>
      <c r="CS259" s="341"/>
      <c r="CT259" s="341"/>
      <c r="CU259" s="74"/>
      <c r="CV259" s="74"/>
      <c r="CW259" s="341"/>
      <c r="CX259" s="341"/>
      <c r="CY259" s="74"/>
      <c r="CZ259" s="341">
        <v>1000</v>
      </c>
      <c r="DA259" s="341">
        <v>1000</v>
      </c>
      <c r="DB259" s="341">
        <v>0</v>
      </c>
      <c r="DC259" s="74">
        <f>DB259/DA259*100</f>
        <v>0</v>
      </c>
      <c r="DD259" s="341">
        <v>623.20000000000005</v>
      </c>
      <c r="DE259" s="341"/>
      <c r="DF259" s="341"/>
      <c r="DG259" s="74"/>
      <c r="DH259" s="341"/>
      <c r="DI259" s="341"/>
      <c r="DJ259" s="341"/>
      <c r="DK259" s="74"/>
      <c r="DL259" s="341"/>
      <c r="DM259" s="341"/>
      <c r="DN259" s="341"/>
      <c r="DO259" s="74"/>
      <c r="DP259" s="341"/>
      <c r="DQ259" s="341"/>
      <c r="DR259" s="341"/>
      <c r="DS259" s="74"/>
      <c r="DT259" s="341"/>
      <c r="DU259" s="341">
        <v>20662.599999999999</v>
      </c>
      <c r="DV259" s="341">
        <v>0</v>
      </c>
      <c r="DW259" s="74"/>
      <c r="DX259" s="341">
        <v>412.3</v>
      </c>
      <c r="DY259" s="341">
        <v>412.3</v>
      </c>
      <c r="DZ259" s="341">
        <v>58.625999999999998</v>
      </c>
      <c r="EA259" s="74">
        <f t="shared" si="562"/>
        <v>14.21925782197429</v>
      </c>
      <c r="EB259" s="341"/>
      <c r="EC259" s="341"/>
      <c r="ED259" s="341"/>
      <c r="EE259" s="74"/>
      <c r="EF259" s="341"/>
      <c r="EG259" s="341"/>
      <c r="EH259" s="341"/>
      <c r="EI259" s="74"/>
      <c r="EJ259" s="341"/>
      <c r="EK259" s="341"/>
      <c r="EL259" s="341"/>
      <c r="EM259" s="74"/>
      <c r="EN259" s="341"/>
      <c r="EO259" s="341"/>
      <c r="EP259" s="341"/>
      <c r="EQ259" s="74"/>
      <c r="ER259" s="341">
        <v>468.7</v>
      </c>
      <c r="ES259" s="341">
        <v>468.7</v>
      </c>
      <c r="ET259" s="341">
        <v>80.910730000000001</v>
      </c>
      <c r="EU259" s="74">
        <f t="shared" si="519"/>
        <v>17.262797098357158</v>
      </c>
      <c r="EV259" s="341"/>
      <c r="EW259" s="341"/>
      <c r="EX259" s="341"/>
      <c r="EY259" s="74"/>
      <c r="EZ259" s="73"/>
      <c r="FA259" s="73"/>
      <c r="FB259" s="73"/>
      <c r="FC259" s="74"/>
      <c r="FD259" s="73"/>
      <c r="FE259" s="73"/>
      <c r="FF259" s="73"/>
      <c r="FG259" s="74"/>
      <c r="FH259" s="73"/>
      <c r="FI259" s="73"/>
      <c r="FJ259" s="73"/>
      <c r="FK259" s="74"/>
      <c r="FL259" s="73"/>
      <c r="FM259" s="73"/>
      <c r="FN259" s="73"/>
      <c r="FO259" s="74"/>
      <c r="FP259" s="73">
        <v>130.5</v>
      </c>
      <c r="FQ259" s="73">
        <v>130.5</v>
      </c>
      <c r="FR259" s="73">
        <v>0</v>
      </c>
      <c r="FS259" s="74">
        <f>FR259/FQ259*100</f>
        <v>0</v>
      </c>
      <c r="FT259" s="73"/>
      <c r="FU259" s="73"/>
      <c r="FV259" s="73">
        <v>0</v>
      </c>
      <c r="FW259" s="74"/>
      <c r="FX259" s="73"/>
      <c r="FY259" s="73"/>
      <c r="FZ259" s="73">
        <v>0</v>
      </c>
      <c r="GA259" s="74"/>
      <c r="GB259" s="73"/>
      <c r="GC259" s="73"/>
      <c r="GD259" s="73">
        <v>0</v>
      </c>
      <c r="GE259" s="74"/>
      <c r="GF259" s="73"/>
      <c r="GG259" s="73"/>
      <c r="GH259" s="73">
        <v>0</v>
      </c>
      <c r="GI259" s="74"/>
      <c r="GJ259" s="73"/>
      <c r="GK259" s="73"/>
      <c r="GL259" s="73">
        <v>0</v>
      </c>
      <c r="GM259" s="74"/>
      <c r="GN259" s="73"/>
      <c r="GO259" s="73"/>
      <c r="GP259" s="73">
        <v>0</v>
      </c>
      <c r="GQ259" s="74"/>
      <c r="GR259" s="73"/>
      <c r="GS259" s="73"/>
      <c r="GT259" s="73">
        <v>0</v>
      </c>
      <c r="GU259" s="74"/>
      <c r="GV259" s="73"/>
      <c r="GW259" s="73"/>
      <c r="GX259" s="73">
        <v>0</v>
      </c>
      <c r="GY259" s="74"/>
      <c r="GZ259" s="73"/>
      <c r="HA259" s="73"/>
      <c r="HB259" s="73">
        <v>0</v>
      </c>
      <c r="HC259" s="74"/>
      <c r="HD259" s="73"/>
      <c r="HE259" s="73"/>
      <c r="HF259" s="73">
        <v>0</v>
      </c>
      <c r="HG259" s="74"/>
      <c r="HH259" s="73"/>
      <c r="HI259" s="73"/>
      <c r="HJ259" s="73">
        <v>0</v>
      </c>
      <c r="HK259" s="74"/>
      <c r="HL259" s="341"/>
      <c r="HM259" s="341"/>
      <c r="HN259" s="341"/>
      <c r="HO259" s="74"/>
      <c r="HP259" s="341"/>
      <c r="HQ259" s="341"/>
      <c r="HR259" s="341"/>
      <c r="HS259" s="74"/>
      <c r="HT259" s="73"/>
      <c r="HU259" s="73"/>
      <c r="HV259" s="73"/>
      <c r="HW259" s="74"/>
      <c r="HX259" s="73"/>
      <c r="HY259" s="73"/>
      <c r="HZ259" s="73"/>
      <c r="IA259" s="77"/>
      <c r="IB259" s="73"/>
      <c r="IC259" s="73">
        <v>7535.3</v>
      </c>
      <c r="ID259" s="73">
        <v>0</v>
      </c>
      <c r="IE259" s="77">
        <f t="shared" si="580"/>
        <v>0</v>
      </c>
      <c r="IF259" s="73"/>
      <c r="IG259" s="73"/>
      <c r="IH259" s="73"/>
      <c r="II259" s="77"/>
      <c r="IJ259" s="73"/>
      <c r="IK259" s="73"/>
      <c r="IL259" s="73"/>
      <c r="IM259" s="77"/>
      <c r="IN259" s="73"/>
      <c r="IO259" s="73"/>
      <c r="IP259" s="73"/>
      <c r="IQ259" s="77"/>
      <c r="IR259" s="73"/>
      <c r="IS259" s="73"/>
      <c r="IT259" s="73"/>
      <c r="IU259" s="77"/>
      <c r="IV259" s="73"/>
      <c r="IW259" s="73"/>
      <c r="IX259" s="73"/>
      <c r="IY259" s="77"/>
      <c r="IZ259" s="73"/>
      <c r="JA259" s="73">
        <v>1500.5</v>
      </c>
      <c r="JB259" s="73">
        <v>0</v>
      </c>
      <c r="JC259" s="77">
        <f t="shared" si="581"/>
        <v>0</v>
      </c>
      <c r="JD259" s="73"/>
      <c r="JE259" s="73"/>
      <c r="JF259" s="73"/>
      <c r="JG259" s="77"/>
      <c r="JH259" s="73"/>
      <c r="JI259" s="73"/>
      <c r="JJ259" s="73">
        <v>0</v>
      </c>
      <c r="JK259" s="77"/>
      <c r="JL259" s="73"/>
      <c r="JM259" s="73"/>
      <c r="JN259" s="73">
        <v>0</v>
      </c>
      <c r="JO259" s="77"/>
      <c r="JP259" s="73"/>
      <c r="JQ259" s="73"/>
      <c r="JR259" s="73"/>
      <c r="JS259" s="77"/>
    </row>
    <row r="260" spans="1:279" ht="15.75" x14ac:dyDescent="0.25">
      <c r="A260" s="115" t="s">
        <v>438</v>
      </c>
      <c r="B260" s="77">
        <f t="shared" si="448"/>
        <v>0</v>
      </c>
      <c r="C260" s="77">
        <f t="shared" si="449"/>
        <v>0</v>
      </c>
      <c r="D260" s="77">
        <f t="shared" si="450"/>
        <v>0</v>
      </c>
      <c r="E260" s="77">
        <f t="shared" si="451"/>
        <v>0</v>
      </c>
      <c r="F260" s="77">
        <f t="shared" si="452"/>
        <v>0</v>
      </c>
      <c r="G260" s="73"/>
      <c r="H260" s="73"/>
      <c r="I260" s="73"/>
      <c r="J260" s="73"/>
      <c r="K260" s="73"/>
      <c r="L260" s="73"/>
      <c r="M260" s="73"/>
      <c r="N260" s="73"/>
      <c r="O260" s="74"/>
      <c r="P260" s="163"/>
      <c r="Q260" s="163"/>
      <c r="R260" s="341"/>
      <c r="S260" s="74"/>
      <c r="T260" s="340"/>
      <c r="U260" s="163"/>
      <c r="V260" s="163"/>
      <c r="W260" s="74"/>
      <c r="X260" s="341"/>
      <c r="Y260" s="341"/>
      <c r="Z260" s="341"/>
      <c r="AA260" s="74"/>
      <c r="AB260" s="341"/>
      <c r="AC260" s="341"/>
      <c r="AD260" s="341"/>
      <c r="AE260" s="74"/>
      <c r="AF260" s="341"/>
      <c r="AG260" s="341"/>
      <c r="AH260" s="341"/>
      <c r="AI260" s="74"/>
      <c r="AJ260" s="341"/>
      <c r="AK260" s="341"/>
      <c r="AL260" s="341"/>
      <c r="AM260" s="74"/>
      <c r="AN260" s="73"/>
      <c r="AO260" s="73"/>
      <c r="AP260" s="73"/>
      <c r="AQ260" s="74"/>
      <c r="AR260" s="341"/>
      <c r="AS260" s="341"/>
      <c r="AT260" s="341"/>
      <c r="AU260" s="74"/>
      <c r="AV260" s="341"/>
      <c r="AW260" s="341"/>
      <c r="AX260" s="341"/>
      <c r="AY260" s="74"/>
      <c r="AZ260" s="341"/>
      <c r="BA260" s="341"/>
      <c r="BB260" s="341"/>
      <c r="BC260" s="74"/>
      <c r="BD260" s="341"/>
      <c r="BE260" s="341"/>
      <c r="BF260" s="341"/>
      <c r="BG260" s="74"/>
      <c r="BH260" s="74"/>
      <c r="BI260" s="341"/>
      <c r="BJ260" s="341"/>
      <c r="BK260" s="74"/>
      <c r="BL260" s="74"/>
      <c r="BM260" s="341"/>
      <c r="BN260" s="341"/>
      <c r="BO260" s="74"/>
      <c r="BP260" s="74"/>
      <c r="BQ260" s="341"/>
      <c r="BR260" s="341"/>
      <c r="BS260" s="74"/>
      <c r="BT260" s="74"/>
      <c r="BU260" s="341"/>
      <c r="BV260" s="341"/>
      <c r="BW260" s="74"/>
      <c r="BX260" s="341"/>
      <c r="BY260" s="341"/>
      <c r="BZ260" s="341"/>
      <c r="CA260" s="74"/>
      <c r="CB260" s="74"/>
      <c r="CC260" s="341"/>
      <c r="CD260" s="341"/>
      <c r="CE260" s="74"/>
      <c r="CF260" s="341"/>
      <c r="CG260" s="341"/>
      <c r="CH260" s="341"/>
      <c r="CI260" s="74"/>
      <c r="CJ260" s="341"/>
      <c r="CK260" s="341"/>
      <c r="CL260" s="341"/>
      <c r="CM260" s="74"/>
      <c r="CN260" s="341"/>
      <c r="CO260" s="341"/>
      <c r="CP260" s="341"/>
      <c r="CQ260" s="74"/>
      <c r="CR260" s="74"/>
      <c r="CS260" s="341"/>
      <c r="CT260" s="341"/>
      <c r="CU260" s="74"/>
      <c r="CV260" s="74"/>
      <c r="CW260" s="341"/>
      <c r="CX260" s="341"/>
      <c r="CY260" s="74"/>
      <c r="CZ260" s="341"/>
      <c r="DA260" s="341"/>
      <c r="DB260" s="341"/>
      <c r="DC260" s="74"/>
      <c r="DD260" s="341"/>
      <c r="DE260" s="341"/>
      <c r="DF260" s="341"/>
      <c r="DG260" s="74"/>
      <c r="DH260" s="341"/>
      <c r="DI260" s="341"/>
      <c r="DJ260" s="341"/>
      <c r="DK260" s="74"/>
      <c r="DL260" s="341"/>
      <c r="DM260" s="341"/>
      <c r="DN260" s="341"/>
      <c r="DO260" s="74"/>
      <c r="DP260" s="341"/>
      <c r="DQ260" s="341"/>
      <c r="DR260" s="341"/>
      <c r="DS260" s="74"/>
      <c r="DT260" s="341"/>
      <c r="DU260" s="341"/>
      <c r="DV260" s="341"/>
      <c r="DW260" s="74"/>
      <c r="DX260" s="341"/>
      <c r="DY260" s="341"/>
      <c r="DZ260" s="341"/>
      <c r="EA260" s="74"/>
      <c r="EB260" s="341"/>
      <c r="EC260" s="341"/>
      <c r="ED260" s="341"/>
      <c r="EE260" s="74"/>
      <c r="EF260" s="341"/>
      <c r="EG260" s="341"/>
      <c r="EH260" s="341"/>
      <c r="EI260" s="74"/>
      <c r="EJ260" s="341"/>
      <c r="EK260" s="341"/>
      <c r="EL260" s="341"/>
      <c r="EM260" s="74"/>
      <c r="EN260" s="341"/>
      <c r="EO260" s="341"/>
      <c r="EP260" s="341"/>
      <c r="EQ260" s="74"/>
      <c r="ER260" s="341"/>
      <c r="ES260" s="341"/>
      <c r="ET260" s="341"/>
      <c r="EU260" s="74"/>
      <c r="EV260" s="341"/>
      <c r="EW260" s="341"/>
      <c r="EX260" s="341"/>
      <c r="EY260" s="74"/>
      <c r="EZ260" s="73"/>
      <c r="FA260" s="73"/>
      <c r="FB260" s="73"/>
      <c r="FC260" s="74"/>
      <c r="FD260" s="73"/>
      <c r="FE260" s="73"/>
      <c r="FF260" s="73"/>
      <c r="FG260" s="74"/>
      <c r="FH260" s="73"/>
      <c r="FI260" s="73"/>
      <c r="FJ260" s="73"/>
      <c r="FK260" s="74"/>
      <c r="FL260" s="73"/>
      <c r="FM260" s="73"/>
      <c r="FN260" s="73"/>
      <c r="FO260" s="74"/>
      <c r="FP260" s="73"/>
      <c r="FQ260" s="73"/>
      <c r="FR260" s="73"/>
      <c r="FS260" s="74"/>
      <c r="FT260" s="73"/>
      <c r="FU260" s="73"/>
      <c r="FV260" s="73"/>
      <c r="FW260" s="74"/>
      <c r="FX260" s="73"/>
      <c r="FY260" s="73"/>
      <c r="FZ260" s="73"/>
      <c r="GA260" s="74"/>
      <c r="GB260" s="73"/>
      <c r="GC260" s="73"/>
      <c r="GD260" s="73"/>
      <c r="GE260" s="74"/>
      <c r="GF260" s="73"/>
      <c r="GG260" s="73"/>
      <c r="GH260" s="73"/>
      <c r="GI260" s="74"/>
      <c r="GJ260" s="73"/>
      <c r="GK260" s="73"/>
      <c r="GL260" s="73"/>
      <c r="GM260" s="74"/>
      <c r="GN260" s="73"/>
      <c r="GO260" s="73"/>
      <c r="GP260" s="73"/>
      <c r="GQ260" s="74"/>
      <c r="GR260" s="73"/>
      <c r="GS260" s="73"/>
      <c r="GT260" s="73"/>
      <c r="GU260" s="74"/>
      <c r="GV260" s="73"/>
      <c r="GW260" s="73"/>
      <c r="GX260" s="73"/>
      <c r="GY260" s="74"/>
      <c r="GZ260" s="73"/>
      <c r="HA260" s="73"/>
      <c r="HB260" s="73"/>
      <c r="HC260" s="74"/>
      <c r="HD260" s="73"/>
      <c r="HE260" s="73"/>
      <c r="HF260" s="73"/>
      <c r="HG260" s="74"/>
      <c r="HH260" s="73"/>
      <c r="HI260" s="73"/>
      <c r="HJ260" s="73"/>
      <c r="HK260" s="74"/>
      <c r="HL260" s="341"/>
      <c r="HM260" s="341"/>
      <c r="HN260" s="341"/>
      <c r="HO260" s="74"/>
      <c r="HP260" s="341"/>
      <c r="HQ260" s="341"/>
      <c r="HR260" s="341"/>
      <c r="HS260" s="74"/>
      <c r="HT260" s="73"/>
      <c r="HU260" s="73"/>
      <c r="HV260" s="73"/>
      <c r="HW260" s="74"/>
      <c r="HX260" s="73"/>
      <c r="HY260" s="73"/>
      <c r="HZ260" s="73"/>
      <c r="IA260" s="77"/>
      <c r="IB260" s="73"/>
      <c r="IC260" s="73"/>
      <c r="ID260" s="73"/>
      <c r="IE260" s="77"/>
      <c r="IF260" s="73"/>
      <c r="IG260" s="73"/>
      <c r="IH260" s="73"/>
      <c r="II260" s="77"/>
      <c r="IJ260" s="73"/>
      <c r="IK260" s="73"/>
      <c r="IL260" s="73"/>
      <c r="IM260" s="77"/>
      <c r="IN260" s="73"/>
      <c r="IO260" s="73"/>
      <c r="IP260" s="73"/>
      <c r="IQ260" s="77"/>
      <c r="IR260" s="73"/>
      <c r="IS260" s="73"/>
      <c r="IT260" s="73"/>
      <c r="IU260" s="77"/>
      <c r="IV260" s="73"/>
      <c r="IW260" s="73"/>
      <c r="IX260" s="73"/>
      <c r="IY260" s="77"/>
      <c r="IZ260" s="73"/>
      <c r="JA260" s="73"/>
      <c r="JB260" s="73"/>
      <c r="JC260" s="77"/>
      <c r="JD260" s="73"/>
      <c r="JE260" s="73"/>
      <c r="JF260" s="73"/>
      <c r="JG260" s="77"/>
      <c r="JH260" s="73"/>
      <c r="JI260" s="73"/>
      <c r="JJ260" s="73"/>
      <c r="JK260" s="77"/>
      <c r="JL260" s="73"/>
      <c r="JM260" s="73"/>
      <c r="JN260" s="73"/>
      <c r="JO260" s="77"/>
      <c r="JP260" s="73"/>
      <c r="JQ260" s="73"/>
      <c r="JR260" s="73"/>
      <c r="JS260" s="77"/>
    </row>
    <row r="261" spans="1:279" ht="15.75" x14ac:dyDescent="0.25">
      <c r="A261" s="115" t="s">
        <v>271</v>
      </c>
      <c r="B261" s="77">
        <f t="shared" si="448"/>
        <v>5000</v>
      </c>
      <c r="C261" s="77">
        <f t="shared" si="449"/>
        <v>5000</v>
      </c>
      <c r="D261" s="77">
        <f t="shared" si="450"/>
        <v>5000</v>
      </c>
      <c r="E261" s="77">
        <f t="shared" si="451"/>
        <v>0</v>
      </c>
      <c r="F261" s="77">
        <f t="shared" si="452"/>
        <v>0</v>
      </c>
      <c r="G261" s="73">
        <f t="shared" si="447"/>
        <v>0</v>
      </c>
      <c r="H261" s="77"/>
      <c r="I261" s="77"/>
      <c r="J261" s="77"/>
      <c r="K261" s="77"/>
      <c r="L261" s="89"/>
      <c r="M261" s="89"/>
      <c r="N261" s="89"/>
      <c r="O261" s="89"/>
      <c r="P261" s="89"/>
      <c r="Q261" s="89"/>
      <c r="R261" s="89"/>
      <c r="S261" s="74"/>
      <c r="T261" s="86"/>
      <c r="U261" s="86"/>
      <c r="V261" s="86"/>
      <c r="W261" s="74"/>
      <c r="X261" s="86"/>
      <c r="Y261" s="86"/>
      <c r="Z261" s="86"/>
      <c r="AA261" s="74"/>
      <c r="AB261" s="86"/>
      <c r="AC261" s="86"/>
      <c r="AD261" s="86"/>
      <c r="AE261" s="74"/>
      <c r="AF261" s="86"/>
      <c r="AG261" s="86"/>
      <c r="AH261" s="86"/>
      <c r="AI261" s="74"/>
      <c r="AJ261" s="86"/>
      <c r="AK261" s="86"/>
      <c r="AL261" s="86"/>
      <c r="AM261" s="74"/>
      <c r="AN261" s="89"/>
      <c r="AO261" s="89"/>
      <c r="AP261" s="89"/>
      <c r="AQ261" s="89"/>
      <c r="AR261" s="86"/>
      <c r="AS261" s="86"/>
      <c r="AT261" s="86"/>
      <c r="AU261" s="74"/>
      <c r="AV261" s="86"/>
      <c r="AW261" s="86"/>
      <c r="AX261" s="86"/>
      <c r="AY261" s="74"/>
      <c r="AZ261" s="86"/>
      <c r="BA261" s="86"/>
      <c r="BB261" s="86"/>
      <c r="BC261" s="74"/>
      <c r="BD261" s="86"/>
      <c r="BE261" s="86"/>
      <c r="BF261" s="86"/>
      <c r="BG261" s="74"/>
      <c r="BH261" s="74"/>
      <c r="BI261" s="341"/>
      <c r="BJ261" s="86"/>
      <c r="BK261" s="74"/>
      <c r="BL261" s="74"/>
      <c r="BM261" s="341"/>
      <c r="BN261" s="86"/>
      <c r="BO261" s="74"/>
      <c r="BP261" s="74"/>
      <c r="BQ261" s="341"/>
      <c r="BR261" s="341"/>
      <c r="BS261" s="74"/>
      <c r="BT261" s="74"/>
      <c r="BU261" s="341"/>
      <c r="BV261" s="341"/>
      <c r="BW261" s="74"/>
      <c r="BX261" s="341"/>
      <c r="BY261" s="341"/>
      <c r="BZ261" s="341"/>
      <c r="CA261" s="74"/>
      <c r="CB261" s="74"/>
      <c r="CC261" s="341"/>
      <c r="CD261" s="341"/>
      <c r="CE261" s="74"/>
      <c r="CF261" s="341"/>
      <c r="CG261" s="341"/>
      <c r="CH261" s="341"/>
      <c r="CI261" s="74"/>
      <c r="CJ261" s="341"/>
      <c r="CK261" s="341"/>
      <c r="CL261" s="341"/>
      <c r="CM261" s="74"/>
      <c r="CN261" s="341"/>
      <c r="CO261" s="341"/>
      <c r="CP261" s="341"/>
      <c r="CQ261" s="74"/>
      <c r="CR261" s="74"/>
      <c r="CS261" s="341"/>
      <c r="CT261" s="86"/>
      <c r="CU261" s="74"/>
      <c r="CV261" s="74"/>
      <c r="CW261" s="341"/>
      <c r="CX261" s="86"/>
      <c r="CY261" s="74"/>
      <c r="CZ261" s="341"/>
      <c r="DA261" s="341"/>
      <c r="DB261" s="341"/>
      <c r="DC261" s="74"/>
      <c r="DD261" s="341"/>
      <c r="DE261" s="341"/>
      <c r="DF261" s="341"/>
      <c r="DG261" s="74"/>
      <c r="DH261" s="341">
        <v>5000</v>
      </c>
      <c r="DI261" s="341">
        <v>5000</v>
      </c>
      <c r="DJ261" s="341">
        <v>0</v>
      </c>
      <c r="DK261" s="74">
        <f t="shared" si="536"/>
        <v>0</v>
      </c>
      <c r="DL261" s="341"/>
      <c r="DM261" s="341"/>
      <c r="DN261" s="341"/>
      <c r="DO261" s="74"/>
      <c r="DP261" s="341"/>
      <c r="DQ261" s="341"/>
      <c r="DR261" s="341"/>
      <c r="DS261" s="74"/>
      <c r="DT261" s="341"/>
      <c r="DU261" s="341"/>
      <c r="DV261" s="341"/>
      <c r="DW261" s="74"/>
      <c r="DX261" s="341"/>
      <c r="DY261" s="341"/>
      <c r="DZ261" s="341"/>
      <c r="EA261" s="74"/>
      <c r="EB261" s="341"/>
      <c r="EC261" s="341"/>
      <c r="ED261" s="341"/>
      <c r="EE261" s="74"/>
      <c r="EF261" s="341"/>
      <c r="EG261" s="341"/>
      <c r="EH261" s="341"/>
      <c r="EI261" s="74"/>
      <c r="EJ261" s="341"/>
      <c r="EK261" s="341"/>
      <c r="EL261" s="341"/>
      <c r="EM261" s="74"/>
      <c r="EN261" s="341"/>
      <c r="EO261" s="341"/>
      <c r="EP261" s="341"/>
      <c r="EQ261" s="74"/>
      <c r="ER261" s="341"/>
      <c r="ES261" s="341"/>
      <c r="ET261" s="341"/>
      <c r="EU261" s="74"/>
      <c r="EV261" s="341"/>
      <c r="EW261" s="341"/>
      <c r="EX261" s="341"/>
      <c r="EY261" s="74"/>
      <c r="EZ261" s="89"/>
      <c r="FA261" s="89"/>
      <c r="FB261" s="89"/>
      <c r="FC261" s="89"/>
      <c r="FD261" s="89"/>
      <c r="FE261" s="89"/>
      <c r="FF261" s="89"/>
      <c r="FG261" s="89"/>
      <c r="FH261" s="89"/>
      <c r="FI261" s="89"/>
      <c r="FJ261" s="89"/>
      <c r="FK261" s="89"/>
      <c r="FL261" s="89"/>
      <c r="FM261" s="89"/>
      <c r="FN261" s="89"/>
      <c r="FO261" s="89"/>
      <c r="FP261" s="89"/>
      <c r="FQ261" s="89"/>
      <c r="FR261" s="89"/>
      <c r="FS261" s="89"/>
      <c r="FT261" s="89"/>
      <c r="FU261" s="89"/>
      <c r="FV261" s="89"/>
      <c r="FW261" s="89"/>
      <c r="FX261" s="89"/>
      <c r="FY261" s="89"/>
      <c r="FZ261" s="89"/>
      <c r="GA261" s="89"/>
      <c r="GB261" s="89"/>
      <c r="GC261" s="89"/>
      <c r="GD261" s="89"/>
      <c r="GE261" s="89"/>
      <c r="GF261" s="89"/>
      <c r="GG261" s="89"/>
      <c r="GH261" s="89"/>
      <c r="GI261" s="89"/>
      <c r="GJ261" s="89"/>
      <c r="GK261" s="89"/>
      <c r="GL261" s="89"/>
      <c r="GM261" s="89"/>
      <c r="GN261" s="89"/>
      <c r="GO261" s="89"/>
      <c r="GP261" s="89"/>
      <c r="GQ261" s="89"/>
      <c r="GR261" s="89"/>
      <c r="GS261" s="89"/>
      <c r="GT261" s="89"/>
      <c r="GU261" s="89"/>
      <c r="GV261" s="89"/>
      <c r="GW261" s="89"/>
      <c r="GX261" s="89"/>
      <c r="GY261" s="89"/>
      <c r="GZ261" s="89"/>
      <c r="HA261" s="89"/>
      <c r="HB261" s="89"/>
      <c r="HC261" s="89"/>
      <c r="HD261" s="89"/>
      <c r="HE261" s="89"/>
      <c r="HF261" s="89"/>
      <c r="HG261" s="89"/>
      <c r="HH261" s="89"/>
      <c r="HI261" s="89"/>
      <c r="HJ261" s="89"/>
      <c r="HK261" s="89"/>
      <c r="HL261" s="86"/>
      <c r="HM261" s="86"/>
      <c r="HN261" s="86"/>
      <c r="HO261" s="74"/>
      <c r="HP261" s="341"/>
      <c r="HQ261" s="341"/>
      <c r="HR261" s="341"/>
      <c r="HS261" s="74"/>
      <c r="HT261" s="89"/>
      <c r="HU261" s="89"/>
      <c r="HV261" s="89"/>
      <c r="HW261" s="89"/>
      <c r="HX261" s="86"/>
      <c r="HY261" s="86"/>
      <c r="HZ261" s="86"/>
      <c r="IA261" s="77"/>
      <c r="IB261" s="89"/>
      <c r="IC261" s="89"/>
      <c r="ID261" s="89"/>
      <c r="IE261" s="77"/>
      <c r="IF261" s="89"/>
      <c r="IG261" s="89"/>
      <c r="IH261" s="89"/>
      <c r="II261" s="77"/>
      <c r="IJ261" s="89"/>
      <c r="IK261" s="89"/>
      <c r="IL261" s="89"/>
      <c r="IM261" s="77"/>
      <c r="IN261" s="89"/>
      <c r="IO261" s="89"/>
      <c r="IP261" s="89"/>
      <c r="IQ261" s="77"/>
      <c r="IR261" s="89"/>
      <c r="IS261" s="89"/>
      <c r="IT261" s="89"/>
      <c r="IU261" s="77"/>
      <c r="IV261" s="89"/>
      <c r="IW261" s="89"/>
      <c r="IX261" s="89"/>
      <c r="IY261" s="77"/>
      <c r="IZ261" s="89"/>
      <c r="JA261" s="89"/>
      <c r="JB261" s="89"/>
      <c r="JC261" s="77"/>
      <c r="JD261" s="89"/>
      <c r="JE261" s="89"/>
      <c r="JF261" s="89"/>
      <c r="JG261" s="77"/>
      <c r="JH261" s="89"/>
      <c r="JI261" s="89"/>
      <c r="JJ261" s="89"/>
      <c r="JK261" s="77"/>
      <c r="JL261" s="89"/>
      <c r="JM261" s="89"/>
      <c r="JN261" s="89"/>
      <c r="JO261" s="77"/>
      <c r="JP261" s="89"/>
      <c r="JQ261" s="89"/>
      <c r="JR261" s="89"/>
      <c r="JS261" s="77"/>
    </row>
    <row r="262" spans="1:279" ht="15.75" x14ac:dyDescent="0.25">
      <c r="A262" s="115" t="s">
        <v>440</v>
      </c>
      <c r="B262" s="77">
        <f t="shared" si="448"/>
        <v>0</v>
      </c>
      <c r="C262" s="77">
        <f t="shared" si="449"/>
        <v>16.7</v>
      </c>
      <c r="D262" s="77">
        <f t="shared" si="450"/>
        <v>16.7</v>
      </c>
      <c r="E262" s="77">
        <f t="shared" si="451"/>
        <v>0</v>
      </c>
      <c r="F262" s="77">
        <f t="shared" si="452"/>
        <v>2.37602</v>
      </c>
      <c r="G262" s="73">
        <f t="shared" si="447"/>
        <v>14.227664670658683</v>
      </c>
      <c r="H262" s="77"/>
      <c r="I262" s="77"/>
      <c r="J262" s="77"/>
      <c r="K262" s="77"/>
      <c r="L262" s="89"/>
      <c r="M262" s="89"/>
      <c r="N262" s="89"/>
      <c r="O262" s="89"/>
      <c r="P262" s="89"/>
      <c r="Q262" s="89"/>
      <c r="R262" s="89"/>
      <c r="S262" s="74"/>
      <c r="T262" s="86"/>
      <c r="U262" s="86"/>
      <c r="V262" s="86"/>
      <c r="W262" s="74"/>
      <c r="X262" s="86"/>
      <c r="Y262" s="86"/>
      <c r="Z262" s="86"/>
      <c r="AA262" s="74"/>
      <c r="AB262" s="86"/>
      <c r="AC262" s="86"/>
      <c r="AD262" s="86"/>
      <c r="AE262" s="74"/>
      <c r="AF262" s="86"/>
      <c r="AG262" s="86"/>
      <c r="AH262" s="86"/>
      <c r="AI262" s="74"/>
      <c r="AJ262" s="86"/>
      <c r="AK262" s="86"/>
      <c r="AL262" s="86"/>
      <c r="AM262" s="74"/>
      <c r="AN262" s="89"/>
      <c r="AO262" s="89"/>
      <c r="AP262" s="89"/>
      <c r="AQ262" s="89"/>
      <c r="AR262" s="86"/>
      <c r="AS262" s="86"/>
      <c r="AT262" s="86"/>
      <c r="AU262" s="74"/>
      <c r="AV262" s="86"/>
      <c r="AW262" s="86"/>
      <c r="AX262" s="86"/>
      <c r="AY262" s="74"/>
      <c r="AZ262" s="86"/>
      <c r="BA262" s="86"/>
      <c r="BB262" s="86"/>
      <c r="BC262" s="74"/>
      <c r="BD262" s="86"/>
      <c r="BE262" s="86"/>
      <c r="BF262" s="86"/>
      <c r="BG262" s="74"/>
      <c r="BH262" s="74"/>
      <c r="BI262" s="341"/>
      <c r="BJ262" s="86"/>
      <c r="BK262" s="74"/>
      <c r="BL262" s="74"/>
      <c r="BM262" s="341"/>
      <c r="BN262" s="86"/>
      <c r="BO262" s="74"/>
      <c r="BP262" s="74"/>
      <c r="BQ262" s="341"/>
      <c r="BR262" s="341"/>
      <c r="BS262" s="74"/>
      <c r="BT262" s="74"/>
      <c r="BU262" s="341"/>
      <c r="BV262" s="341"/>
      <c r="BW262" s="74"/>
      <c r="BX262" s="341"/>
      <c r="BY262" s="341"/>
      <c r="BZ262" s="341"/>
      <c r="CA262" s="74"/>
      <c r="CB262" s="74"/>
      <c r="CC262" s="341"/>
      <c r="CD262" s="341"/>
      <c r="CE262" s="74"/>
      <c r="CF262" s="341"/>
      <c r="CG262" s="341"/>
      <c r="CH262" s="341"/>
      <c r="CI262" s="74"/>
      <c r="CJ262" s="341"/>
      <c r="CK262" s="341"/>
      <c r="CL262" s="341"/>
      <c r="CM262" s="74"/>
      <c r="CN262" s="341"/>
      <c r="CO262" s="341"/>
      <c r="CP262" s="341"/>
      <c r="CQ262" s="74"/>
      <c r="CR262" s="74"/>
      <c r="CS262" s="341"/>
      <c r="CT262" s="86"/>
      <c r="CU262" s="74"/>
      <c r="CV262" s="74"/>
      <c r="CW262" s="341"/>
      <c r="CX262" s="86"/>
      <c r="CY262" s="74"/>
      <c r="CZ262" s="341"/>
      <c r="DA262" s="341"/>
      <c r="DB262" s="341"/>
      <c r="DC262" s="74"/>
      <c r="DD262" s="341"/>
      <c r="DE262" s="341"/>
      <c r="DF262" s="341"/>
      <c r="DG262" s="74"/>
      <c r="DH262" s="341"/>
      <c r="DI262" s="341"/>
      <c r="DJ262" s="341"/>
      <c r="DK262" s="74"/>
      <c r="DL262" s="341"/>
      <c r="DM262" s="341"/>
      <c r="DN262" s="341"/>
      <c r="DO262" s="74"/>
      <c r="DP262" s="341"/>
      <c r="DQ262" s="341"/>
      <c r="DR262" s="341"/>
      <c r="DS262" s="74"/>
      <c r="DT262" s="341"/>
      <c r="DU262" s="341"/>
      <c r="DV262" s="341"/>
      <c r="DW262" s="74"/>
      <c r="DX262" s="341"/>
      <c r="DY262" s="341"/>
      <c r="DZ262" s="341"/>
      <c r="EA262" s="74"/>
      <c r="EB262" s="341"/>
      <c r="EC262" s="341"/>
      <c r="ED262" s="341"/>
      <c r="EE262" s="74"/>
      <c r="EF262" s="341"/>
      <c r="EG262" s="341"/>
      <c r="EH262" s="341"/>
      <c r="EI262" s="74"/>
      <c r="EJ262" s="341"/>
      <c r="EK262" s="341"/>
      <c r="EL262" s="341"/>
      <c r="EM262" s="74"/>
      <c r="EN262" s="341"/>
      <c r="EO262" s="341"/>
      <c r="EP262" s="341"/>
      <c r="EQ262" s="74"/>
      <c r="ER262" s="341"/>
      <c r="ES262" s="341"/>
      <c r="ET262" s="341"/>
      <c r="EU262" s="74"/>
      <c r="EV262" s="341"/>
      <c r="EW262" s="341"/>
      <c r="EX262" s="341"/>
      <c r="EY262" s="74"/>
      <c r="EZ262" s="89"/>
      <c r="FA262" s="89"/>
      <c r="FB262" s="89"/>
      <c r="FC262" s="89"/>
      <c r="FD262" s="89"/>
      <c r="FE262" s="89"/>
      <c r="FF262" s="89"/>
      <c r="FG262" s="89"/>
      <c r="FH262" s="89"/>
      <c r="FI262" s="89"/>
      <c r="FJ262" s="89"/>
      <c r="FK262" s="89"/>
      <c r="FL262" s="89"/>
      <c r="FM262" s="89"/>
      <c r="FN262" s="89"/>
      <c r="FO262" s="89"/>
      <c r="FP262" s="89"/>
      <c r="FQ262" s="89"/>
      <c r="FR262" s="89"/>
      <c r="FS262" s="89"/>
      <c r="FT262" s="89"/>
      <c r="FU262" s="89"/>
      <c r="FV262" s="89"/>
      <c r="FW262" s="89"/>
      <c r="FX262" s="89"/>
      <c r="FY262" s="89"/>
      <c r="FZ262" s="89"/>
      <c r="GA262" s="89"/>
      <c r="GB262" s="89"/>
      <c r="GC262" s="89"/>
      <c r="GD262" s="89"/>
      <c r="GE262" s="89"/>
      <c r="GF262" s="89"/>
      <c r="GG262" s="89"/>
      <c r="GH262" s="89"/>
      <c r="GI262" s="89"/>
      <c r="GJ262" s="89"/>
      <c r="GK262" s="89"/>
      <c r="GL262" s="89"/>
      <c r="GM262" s="89"/>
      <c r="GN262" s="89"/>
      <c r="GO262" s="89"/>
      <c r="GP262" s="89"/>
      <c r="GQ262" s="89"/>
      <c r="GR262" s="89"/>
      <c r="GS262" s="89"/>
      <c r="GT262" s="89"/>
      <c r="GU262" s="89"/>
      <c r="GV262" s="89"/>
      <c r="GW262" s="89"/>
      <c r="GX262" s="89"/>
      <c r="GY262" s="89"/>
      <c r="GZ262" s="89"/>
      <c r="HA262" s="89"/>
      <c r="HB262" s="89"/>
      <c r="HC262" s="89"/>
      <c r="HD262" s="89"/>
      <c r="HE262" s="89"/>
      <c r="HF262" s="89"/>
      <c r="HG262" s="89"/>
      <c r="HH262" s="89"/>
      <c r="HI262" s="89"/>
      <c r="HJ262" s="89"/>
      <c r="HK262" s="89"/>
      <c r="HL262" s="86"/>
      <c r="HM262" s="86"/>
      <c r="HN262" s="86"/>
      <c r="HO262" s="74"/>
      <c r="HP262" s="341"/>
      <c r="HQ262" s="341"/>
      <c r="HR262" s="341"/>
      <c r="HS262" s="74"/>
      <c r="HT262" s="89"/>
      <c r="HU262" s="89"/>
      <c r="HV262" s="89"/>
      <c r="HW262" s="89"/>
      <c r="HX262" s="86"/>
      <c r="HY262" s="86">
        <v>16.7</v>
      </c>
      <c r="HZ262" s="77">
        <v>2.37602</v>
      </c>
      <c r="IA262" s="77">
        <f t="shared" si="446"/>
        <v>14.227664670658683</v>
      </c>
      <c r="IB262" s="89"/>
      <c r="IC262" s="89"/>
      <c r="ID262" s="356"/>
      <c r="IE262" s="77"/>
      <c r="IF262" s="89"/>
      <c r="IG262" s="89"/>
      <c r="IH262" s="356"/>
      <c r="II262" s="77"/>
      <c r="IJ262" s="89"/>
      <c r="IK262" s="89"/>
      <c r="IL262" s="356"/>
      <c r="IM262" s="77"/>
      <c r="IN262" s="89"/>
      <c r="IO262" s="89"/>
      <c r="IP262" s="356"/>
      <c r="IQ262" s="77"/>
      <c r="IR262" s="89"/>
      <c r="IS262" s="89"/>
      <c r="IT262" s="356"/>
      <c r="IU262" s="77"/>
      <c r="IV262" s="89"/>
      <c r="IW262" s="89"/>
      <c r="IX262" s="356"/>
      <c r="IY262" s="77"/>
      <c r="IZ262" s="89"/>
      <c r="JA262" s="89"/>
      <c r="JB262" s="356"/>
      <c r="JC262" s="77"/>
      <c r="JD262" s="89"/>
      <c r="JE262" s="89"/>
      <c r="JF262" s="356"/>
      <c r="JG262" s="77"/>
      <c r="JH262" s="89"/>
      <c r="JI262" s="89"/>
      <c r="JJ262" s="356"/>
      <c r="JK262" s="77"/>
      <c r="JL262" s="89"/>
      <c r="JM262" s="89"/>
      <c r="JN262" s="356"/>
      <c r="JO262" s="77"/>
      <c r="JP262" s="89"/>
      <c r="JQ262" s="89"/>
      <c r="JR262" s="356"/>
      <c r="JS262" s="77"/>
    </row>
    <row r="263" spans="1:279" s="5" customFormat="1" ht="31.5" x14ac:dyDescent="0.25">
      <c r="A263" s="114" t="s">
        <v>273</v>
      </c>
      <c r="B263" s="76">
        <f t="shared" si="448"/>
        <v>74665.8</v>
      </c>
      <c r="C263" s="76">
        <f t="shared" si="449"/>
        <v>117325.9</v>
      </c>
      <c r="D263" s="76">
        <f t="shared" si="450"/>
        <v>117325.9</v>
      </c>
      <c r="E263" s="76">
        <f t="shared" si="451"/>
        <v>0</v>
      </c>
      <c r="F263" s="76">
        <f t="shared" si="452"/>
        <v>14764.50475</v>
      </c>
      <c r="G263" s="72">
        <f t="shared" si="447"/>
        <v>12.584181966641635</v>
      </c>
      <c r="H263" s="72">
        <f t="shared" ref="H263" si="582">H264+H265</f>
        <v>0</v>
      </c>
      <c r="I263" s="72">
        <f t="shared" ref="I263:N263" si="583">I264+I265</f>
        <v>0</v>
      </c>
      <c r="J263" s="72">
        <f t="shared" si="583"/>
        <v>0</v>
      </c>
      <c r="K263" s="72">
        <f t="shared" si="583"/>
        <v>0</v>
      </c>
      <c r="L263" s="72">
        <f t="shared" ref="L263" si="584">L264+L265</f>
        <v>1130.0999999999999</v>
      </c>
      <c r="M263" s="72">
        <f t="shared" si="583"/>
        <v>1130.0999999999999</v>
      </c>
      <c r="N263" s="72">
        <f t="shared" si="583"/>
        <v>0</v>
      </c>
      <c r="O263" s="71">
        <f>N263/M263*100</f>
        <v>0</v>
      </c>
      <c r="P263" s="72">
        <f>P264+P265</f>
        <v>1194</v>
      </c>
      <c r="Q263" s="72">
        <f>Q264+Q265</f>
        <v>1194</v>
      </c>
      <c r="R263" s="72">
        <f>R264+R265</f>
        <v>95.555000000000007</v>
      </c>
      <c r="S263" s="71">
        <f>R263/Q263*100</f>
        <v>8.0029313232830823</v>
      </c>
      <c r="T263" s="72">
        <f>T264+T265</f>
        <v>4434</v>
      </c>
      <c r="U263" s="72">
        <f>U264+U265</f>
        <v>4434</v>
      </c>
      <c r="V263" s="72">
        <f>V264+V265</f>
        <v>405.50779999999997</v>
      </c>
      <c r="W263" s="71">
        <f>V263/U263*100</f>
        <v>9.1454172304916543</v>
      </c>
      <c r="X263" s="72">
        <f>X264+X265</f>
        <v>1561</v>
      </c>
      <c r="Y263" s="72">
        <f>Y264+Y265</f>
        <v>1561</v>
      </c>
      <c r="Z263" s="72">
        <f>Z264+Z265</f>
        <v>49.344329999999999</v>
      </c>
      <c r="AA263" s="71">
        <f>Z263/Y263*100</f>
        <v>3.1610717488789235</v>
      </c>
      <c r="AB263" s="72">
        <f>AB264+AB265</f>
        <v>0</v>
      </c>
      <c r="AC263" s="72">
        <f>AC264+AC265</f>
        <v>0</v>
      </c>
      <c r="AD263" s="72">
        <f>AD264+AD265</f>
        <v>0</v>
      </c>
      <c r="AE263" s="71"/>
      <c r="AF263" s="72">
        <f>AF264+AF265</f>
        <v>38729.199999999997</v>
      </c>
      <c r="AG263" s="72">
        <f>AG264+AG265</f>
        <v>38729.199999999997</v>
      </c>
      <c r="AH263" s="72">
        <f>AH264+AH265</f>
        <v>6724.8141900000001</v>
      </c>
      <c r="AI263" s="71">
        <f>AH263/AG263*100</f>
        <v>17.36367957510096</v>
      </c>
      <c r="AJ263" s="72">
        <f>AJ264+AJ265</f>
        <v>1440</v>
      </c>
      <c r="AK263" s="72">
        <f>AK264+AK265</f>
        <v>1440</v>
      </c>
      <c r="AL263" s="72">
        <f>AL264+AL265</f>
        <v>0</v>
      </c>
      <c r="AM263" s="71">
        <f>AL263/AK263*100</f>
        <v>0</v>
      </c>
      <c r="AN263" s="72">
        <f t="shared" ref="AN263" si="585">AN264+AN265</f>
        <v>0</v>
      </c>
      <c r="AO263" s="72">
        <f t="shared" ref="AO263:AQ263" si="586">AO264+AO265</f>
        <v>0</v>
      </c>
      <c r="AP263" s="72">
        <f t="shared" si="586"/>
        <v>0</v>
      </c>
      <c r="AQ263" s="72">
        <f t="shared" si="586"/>
        <v>0</v>
      </c>
      <c r="AR263" s="72">
        <f>AR264+AR265</f>
        <v>500</v>
      </c>
      <c r="AS263" s="72">
        <f>AS264+AS265</f>
        <v>500</v>
      </c>
      <c r="AT263" s="72">
        <f>AT264+AT265</f>
        <v>0</v>
      </c>
      <c r="AU263" s="71">
        <f>AT263/AS263*100</f>
        <v>0</v>
      </c>
      <c r="AV263" s="72"/>
      <c r="AW263" s="72">
        <f>AW264+AW265</f>
        <v>0</v>
      </c>
      <c r="AX263" s="72">
        <f>AX264+AX265</f>
        <v>0</v>
      </c>
      <c r="AY263" s="71"/>
      <c r="AZ263" s="72"/>
      <c r="BA263" s="72"/>
      <c r="BB263" s="72"/>
      <c r="BC263" s="71"/>
      <c r="BD263" s="72">
        <f>BD264+BD265</f>
        <v>2481.9</v>
      </c>
      <c r="BE263" s="72">
        <f>BE264+BE265</f>
        <v>2481.9</v>
      </c>
      <c r="BF263" s="72">
        <f>BF264+BF265</f>
        <v>524.60199999999998</v>
      </c>
      <c r="BG263" s="71">
        <f>BF263/BE263*100</f>
        <v>21.137112695918447</v>
      </c>
      <c r="BH263" s="71"/>
      <c r="BI263" s="72">
        <f>BI264+BI265</f>
        <v>0</v>
      </c>
      <c r="BJ263" s="72">
        <f>BJ264+BJ265</f>
        <v>0</v>
      </c>
      <c r="BK263" s="71"/>
      <c r="BL263" s="71"/>
      <c r="BM263" s="72">
        <f>BM264+BM265</f>
        <v>0</v>
      </c>
      <c r="BN263" s="72">
        <f>BN264+BN265</f>
        <v>0</v>
      </c>
      <c r="BO263" s="71"/>
      <c r="BP263" s="71"/>
      <c r="BQ263" s="72">
        <f>BQ264+BQ265</f>
        <v>0</v>
      </c>
      <c r="BR263" s="72">
        <f>BR264+BR265</f>
        <v>0</v>
      </c>
      <c r="BS263" s="71"/>
      <c r="BT263" s="71"/>
      <c r="BU263" s="72">
        <f>BU264+BU265</f>
        <v>0</v>
      </c>
      <c r="BV263" s="72">
        <f>BV264+BV265</f>
        <v>0</v>
      </c>
      <c r="BW263" s="71"/>
      <c r="BX263" s="72">
        <f>BX264+BX265</f>
        <v>634.4</v>
      </c>
      <c r="BY263" s="72">
        <f>BY264+BY265</f>
        <v>634.4</v>
      </c>
      <c r="BZ263" s="72">
        <f>BZ264+BZ265</f>
        <v>158.6</v>
      </c>
      <c r="CA263" s="71">
        <f>BZ263/BY263*100</f>
        <v>25</v>
      </c>
      <c r="CB263" s="71"/>
      <c r="CC263" s="72"/>
      <c r="CD263" s="72"/>
      <c r="CE263" s="71"/>
      <c r="CF263" s="72">
        <f>CF264+CF265</f>
        <v>1000</v>
      </c>
      <c r="CG263" s="72">
        <f>CG264+CG265</f>
        <v>500</v>
      </c>
      <c r="CH263" s="72">
        <f>CH264+CH265</f>
        <v>250</v>
      </c>
      <c r="CI263" s="71">
        <f t="shared" si="487"/>
        <v>50</v>
      </c>
      <c r="CJ263" s="72">
        <f>CJ264+CJ265</f>
        <v>0</v>
      </c>
      <c r="CK263" s="72">
        <f>CK264+CK265</f>
        <v>0</v>
      </c>
      <c r="CL263" s="72">
        <f>CL264+CL265</f>
        <v>0</v>
      </c>
      <c r="CM263" s="71"/>
      <c r="CN263" s="72">
        <f>CN264+CN265</f>
        <v>0</v>
      </c>
      <c r="CO263" s="72">
        <f>CO264+CO265</f>
        <v>0</v>
      </c>
      <c r="CP263" s="72">
        <f>CP264+CP265</f>
        <v>0</v>
      </c>
      <c r="CQ263" s="71"/>
      <c r="CR263" s="71"/>
      <c r="CS263" s="72">
        <f>CS264+CS265</f>
        <v>0</v>
      </c>
      <c r="CT263" s="72">
        <f>CT264+CT265</f>
        <v>0</v>
      </c>
      <c r="CU263" s="71"/>
      <c r="CV263" s="71"/>
      <c r="CW263" s="72">
        <f>CW264+CW265</f>
        <v>0</v>
      </c>
      <c r="CX263" s="72">
        <f>CX264+CX265</f>
        <v>0</v>
      </c>
      <c r="CY263" s="71"/>
      <c r="CZ263" s="72">
        <f>CZ264+CZ265</f>
        <v>1000</v>
      </c>
      <c r="DA263" s="72">
        <f>DA264+DA265</f>
        <v>1000</v>
      </c>
      <c r="DB263" s="72">
        <f>DB264+DB265</f>
        <v>0</v>
      </c>
      <c r="DC263" s="71">
        <f>DB263/DA263*100</f>
        <v>0</v>
      </c>
      <c r="DD263" s="72">
        <f>DD264+DD265</f>
        <v>5518.2</v>
      </c>
      <c r="DE263" s="72">
        <f>DE264+DE265</f>
        <v>0</v>
      </c>
      <c r="DF263" s="72">
        <f>DF264+DF265</f>
        <v>0</v>
      </c>
      <c r="DG263" s="71"/>
      <c r="DH263" s="72">
        <f>DH264+DH265</f>
        <v>5000</v>
      </c>
      <c r="DI263" s="72">
        <f>DI264+DI265</f>
        <v>5000</v>
      </c>
      <c r="DJ263" s="72">
        <f>DJ264+DJ265</f>
        <v>0</v>
      </c>
      <c r="DK263" s="71">
        <f t="shared" ref="DK263:DK294" si="587">DJ263/DI263*100</f>
        <v>0</v>
      </c>
      <c r="DL263" s="72"/>
      <c r="DM263" s="72">
        <f>DM264+DM265</f>
        <v>0</v>
      </c>
      <c r="DN263" s="72">
        <f>DN264+DN265</f>
        <v>0</v>
      </c>
      <c r="DO263" s="71"/>
      <c r="DP263" s="72"/>
      <c r="DQ263" s="72">
        <f>DQ264+DQ265</f>
        <v>0</v>
      </c>
      <c r="DR263" s="72">
        <f>DR264+DR265</f>
        <v>0</v>
      </c>
      <c r="DS263" s="71"/>
      <c r="DT263" s="72"/>
      <c r="DU263" s="72">
        <f>DU264+DU265</f>
        <v>0</v>
      </c>
      <c r="DV263" s="72">
        <f>DV264+DV265</f>
        <v>0</v>
      </c>
      <c r="DW263" s="71"/>
      <c r="DX263" s="72">
        <f>DX264+DX265</f>
        <v>742.1</v>
      </c>
      <c r="DY263" s="72">
        <f>DY264+DY265</f>
        <v>742.1</v>
      </c>
      <c r="DZ263" s="72">
        <f>DZ264+DZ265</f>
        <v>105.55964999999999</v>
      </c>
      <c r="EA263" s="71">
        <f t="shared" ref="EA263:EA264" si="588">DZ263/DY263*100</f>
        <v>14.224450882630371</v>
      </c>
      <c r="EB263" s="72"/>
      <c r="EC263" s="72"/>
      <c r="ED263" s="72"/>
      <c r="EE263" s="71"/>
      <c r="EF263" s="72"/>
      <c r="EG263" s="72">
        <f>EG264+EG265</f>
        <v>0</v>
      </c>
      <c r="EH263" s="72">
        <f>EH264+EH265</f>
        <v>0</v>
      </c>
      <c r="EI263" s="71"/>
      <c r="EJ263" s="72"/>
      <c r="EK263" s="72">
        <f>EK264+EK265</f>
        <v>0</v>
      </c>
      <c r="EL263" s="72">
        <f>EL264+EL265</f>
        <v>0</v>
      </c>
      <c r="EM263" s="71"/>
      <c r="EN263" s="72"/>
      <c r="EO263" s="72">
        <f>EO264+EO265</f>
        <v>0</v>
      </c>
      <c r="EP263" s="72">
        <f>EP264+EP265</f>
        <v>0</v>
      </c>
      <c r="EQ263" s="71"/>
      <c r="ER263" s="72">
        <f>ER264+ER265</f>
        <v>1484.3</v>
      </c>
      <c r="ES263" s="72">
        <f>ES264+ES265</f>
        <v>1484.3</v>
      </c>
      <c r="ET263" s="72">
        <f>ET264+ET265</f>
        <v>348.779</v>
      </c>
      <c r="EU263" s="71">
        <f t="shared" si="519"/>
        <v>23.497877787509264</v>
      </c>
      <c r="EV263" s="72">
        <f>EV264+EV265</f>
        <v>192.2</v>
      </c>
      <c r="EW263" s="72">
        <f>EW264+EW265</f>
        <v>192.2</v>
      </c>
      <c r="EX263" s="72">
        <f>EX264+EX265</f>
        <v>0</v>
      </c>
      <c r="EY263" s="71">
        <f t="shared" si="538"/>
        <v>0</v>
      </c>
      <c r="EZ263" s="72"/>
      <c r="FA263" s="72">
        <f t="shared" ref="FA263:FB263" si="589">FA264+FA265</f>
        <v>0</v>
      </c>
      <c r="FB263" s="72">
        <f t="shared" si="589"/>
        <v>0</v>
      </c>
      <c r="FC263" s="71"/>
      <c r="FD263" s="72"/>
      <c r="FE263" s="72">
        <f t="shared" ref="FE263:FF263" si="590">FE264+FE265</f>
        <v>0</v>
      </c>
      <c r="FF263" s="72">
        <f t="shared" si="590"/>
        <v>0</v>
      </c>
      <c r="FG263" s="71"/>
      <c r="FH263" s="72"/>
      <c r="FI263" s="72">
        <f t="shared" ref="FI263:FJ263" si="591">FI264+FI265</f>
        <v>0</v>
      </c>
      <c r="FJ263" s="72">
        <f t="shared" si="591"/>
        <v>0</v>
      </c>
      <c r="FK263" s="71"/>
      <c r="FL263" s="72"/>
      <c r="FM263" s="72">
        <f t="shared" ref="FM263:FN263" si="592">FM264+FM265</f>
        <v>0</v>
      </c>
      <c r="FN263" s="72">
        <f t="shared" si="592"/>
        <v>0</v>
      </c>
      <c r="FO263" s="71"/>
      <c r="FP263" s="72">
        <f t="shared" ref="FP263" si="593">FP264+FP265</f>
        <v>287.10000000000002</v>
      </c>
      <c r="FQ263" s="72">
        <f t="shared" ref="FQ263:FR263" si="594">FQ264+FQ265</f>
        <v>287.10000000000002</v>
      </c>
      <c r="FR263" s="72">
        <f t="shared" si="594"/>
        <v>0</v>
      </c>
      <c r="FS263" s="71">
        <f>FR263/FQ263*100</f>
        <v>0</v>
      </c>
      <c r="FT263" s="72"/>
      <c r="FU263" s="72">
        <f t="shared" ref="FU263:FV263" si="595">FU264+FU265</f>
        <v>0</v>
      </c>
      <c r="FV263" s="72">
        <f t="shared" si="595"/>
        <v>0</v>
      </c>
      <c r="FW263" s="71"/>
      <c r="FX263" s="72"/>
      <c r="FY263" s="72">
        <f t="shared" ref="FY263:FZ263" si="596">FY264+FY265</f>
        <v>0</v>
      </c>
      <c r="FZ263" s="72">
        <f t="shared" si="596"/>
        <v>0</v>
      </c>
      <c r="GA263" s="71"/>
      <c r="GB263" s="72"/>
      <c r="GC263" s="72">
        <f t="shared" ref="GC263:GD263" si="597">GC264+GC265</f>
        <v>0</v>
      </c>
      <c r="GD263" s="72">
        <f t="shared" si="597"/>
        <v>0</v>
      </c>
      <c r="GE263" s="71"/>
      <c r="GF263" s="72"/>
      <c r="GG263" s="72">
        <f t="shared" ref="GG263:GH263" si="598">GG264+GG265</f>
        <v>0</v>
      </c>
      <c r="GH263" s="72">
        <f t="shared" si="598"/>
        <v>0</v>
      </c>
      <c r="GI263" s="71"/>
      <c r="GJ263" s="72"/>
      <c r="GK263" s="72">
        <f t="shared" ref="GK263:GL263" si="599">GK264+GK265</f>
        <v>0</v>
      </c>
      <c r="GL263" s="72">
        <f t="shared" si="599"/>
        <v>0</v>
      </c>
      <c r="GM263" s="71"/>
      <c r="GN263" s="72"/>
      <c r="GO263" s="72">
        <f t="shared" ref="GO263:GP263" si="600">GO264+GO265</f>
        <v>0</v>
      </c>
      <c r="GP263" s="72">
        <f t="shared" si="600"/>
        <v>0</v>
      </c>
      <c r="GQ263" s="71"/>
      <c r="GR263" s="72"/>
      <c r="GS263" s="72">
        <f t="shared" ref="GS263:GT263" si="601">GS264+GS265</f>
        <v>0</v>
      </c>
      <c r="GT263" s="72">
        <f t="shared" si="601"/>
        <v>0</v>
      </c>
      <c r="GU263" s="71"/>
      <c r="GV263" s="72"/>
      <c r="GW263" s="72">
        <f t="shared" ref="GW263:GX263" si="602">GW264+GW265</f>
        <v>0</v>
      </c>
      <c r="GX263" s="72">
        <f t="shared" si="602"/>
        <v>0</v>
      </c>
      <c r="GY263" s="71"/>
      <c r="GZ263" s="72"/>
      <c r="HA263" s="72">
        <f t="shared" ref="HA263:HB263" si="603">HA264+HA265</f>
        <v>0</v>
      </c>
      <c r="HB263" s="72">
        <f t="shared" si="603"/>
        <v>0</v>
      </c>
      <c r="HC263" s="71"/>
      <c r="HD263" s="72"/>
      <c r="HE263" s="72">
        <f t="shared" ref="HE263:HF263" si="604">HE264+HE265</f>
        <v>0</v>
      </c>
      <c r="HF263" s="72">
        <f t="shared" si="604"/>
        <v>0</v>
      </c>
      <c r="HG263" s="71"/>
      <c r="HH263" s="72"/>
      <c r="HI263" s="72">
        <f t="shared" ref="HI263:HJ263" si="605">HI264+HI265</f>
        <v>0</v>
      </c>
      <c r="HJ263" s="72">
        <f t="shared" si="605"/>
        <v>0</v>
      </c>
      <c r="HK263" s="71"/>
      <c r="HL263" s="72"/>
      <c r="HM263" s="72"/>
      <c r="HN263" s="72"/>
      <c r="HO263" s="71"/>
      <c r="HP263" s="72"/>
      <c r="HQ263" s="72"/>
      <c r="HR263" s="72"/>
      <c r="HS263" s="71"/>
      <c r="HT263" s="72">
        <f>SUM(HT264:HT271)</f>
        <v>7337.2999999999993</v>
      </c>
      <c r="HU263" s="72">
        <f>SUM(HU264:HU271)</f>
        <v>7337.2999999999993</v>
      </c>
      <c r="HV263" s="72">
        <f t="shared" ref="HV263" si="606">HV264+HV265</f>
        <v>0</v>
      </c>
      <c r="HW263" s="71">
        <f>HV263/HU263*100</f>
        <v>0</v>
      </c>
      <c r="HX263" s="72"/>
      <c r="HY263" s="72">
        <f>SUM(HY264:HY271)</f>
        <v>498.9</v>
      </c>
      <c r="HZ263" s="72">
        <f>SUM(HZ264:HZ271)</f>
        <v>83.149990000000003</v>
      </c>
      <c r="IA263" s="76">
        <f t="shared" si="446"/>
        <v>16.666664662256967</v>
      </c>
      <c r="IB263" s="72"/>
      <c r="IC263" s="72">
        <f>SUM(IC264:IC271)</f>
        <v>40987.800000000003</v>
      </c>
      <c r="ID263" s="72">
        <f>SUM(ID264:ID271)</f>
        <v>6018.5927899999997</v>
      </c>
      <c r="IE263" s="76">
        <f t="shared" ref="IE263" si="607">ID263/IC263*100</f>
        <v>14.683863954640158</v>
      </c>
      <c r="IF263" s="72"/>
      <c r="IG263" s="72"/>
      <c r="IH263" s="72"/>
      <c r="II263" s="76"/>
      <c r="IJ263" s="72"/>
      <c r="IK263" s="72"/>
      <c r="IL263" s="72"/>
      <c r="IM263" s="76"/>
      <c r="IN263" s="72"/>
      <c r="IO263" s="72"/>
      <c r="IP263" s="72"/>
      <c r="IQ263" s="76"/>
      <c r="IR263" s="72"/>
      <c r="IS263" s="72"/>
      <c r="IT263" s="72"/>
      <c r="IU263" s="76"/>
      <c r="IV263" s="72"/>
      <c r="IW263" s="72"/>
      <c r="IX263" s="72"/>
      <c r="IY263" s="76"/>
      <c r="IZ263" s="72"/>
      <c r="JA263" s="72">
        <f>SUM(JA264:JA271)</f>
        <v>7191.6</v>
      </c>
      <c r="JB263" s="72">
        <f>SUM(JB264:JB271)</f>
        <v>0</v>
      </c>
      <c r="JC263" s="76">
        <f t="shared" ref="JC263:JC264" si="608">JB263/JA263*100</f>
        <v>0</v>
      </c>
      <c r="JD263" s="72"/>
      <c r="JE263" s="72"/>
      <c r="JF263" s="72"/>
      <c r="JG263" s="76"/>
      <c r="JH263" s="72"/>
      <c r="JI263" s="72">
        <f>SUM(JI264:JI271)</f>
        <v>0</v>
      </c>
      <c r="JJ263" s="72">
        <f>SUM(JJ264:JJ271)</f>
        <v>0</v>
      </c>
      <c r="JK263" s="76"/>
      <c r="JL263" s="72"/>
      <c r="JM263" s="72">
        <f>SUM(JM264:JM271)</f>
        <v>0</v>
      </c>
      <c r="JN263" s="72">
        <f>SUM(JN264:JN271)</f>
        <v>0</v>
      </c>
      <c r="JO263" s="76"/>
      <c r="JP263" s="72"/>
      <c r="JQ263" s="72"/>
      <c r="JR263" s="72"/>
      <c r="JS263" s="76"/>
    </row>
    <row r="264" spans="1:279" ht="31.5" x14ac:dyDescent="0.25">
      <c r="A264" s="115" t="s">
        <v>197</v>
      </c>
      <c r="B264" s="77">
        <f t="shared" si="448"/>
        <v>62328.499999999993</v>
      </c>
      <c r="C264" s="77">
        <f t="shared" si="449"/>
        <v>104489.70000000001</v>
      </c>
      <c r="D264" s="77">
        <f t="shared" si="450"/>
        <v>104489.70000000001</v>
      </c>
      <c r="E264" s="77">
        <f t="shared" si="451"/>
        <v>0</v>
      </c>
      <c r="F264" s="77">
        <f t="shared" si="452"/>
        <v>14681.354759999998</v>
      </c>
      <c r="G264" s="73">
        <f t="shared" si="447"/>
        <v>14.050528195602052</v>
      </c>
      <c r="H264" s="73"/>
      <c r="I264" s="73"/>
      <c r="J264" s="73"/>
      <c r="K264" s="73"/>
      <c r="L264" s="73">
        <v>1130.0999999999999</v>
      </c>
      <c r="M264" s="73">
        <v>1130.0999999999999</v>
      </c>
      <c r="N264" s="73">
        <v>0</v>
      </c>
      <c r="O264" s="74">
        <f>N264/M264*100</f>
        <v>0</v>
      </c>
      <c r="P264" s="301">
        <v>1194</v>
      </c>
      <c r="Q264" s="291">
        <v>1194</v>
      </c>
      <c r="R264" s="301">
        <v>95.555000000000007</v>
      </c>
      <c r="S264" s="74">
        <f>R264/Q264*100</f>
        <v>8.0029313232830823</v>
      </c>
      <c r="T264" s="340">
        <v>4434</v>
      </c>
      <c r="U264" s="331">
        <v>4434</v>
      </c>
      <c r="V264" s="331">
        <v>405.50779999999997</v>
      </c>
      <c r="W264" s="74">
        <f>V264/U264*100</f>
        <v>9.1454172304916543</v>
      </c>
      <c r="X264" s="341">
        <v>1561</v>
      </c>
      <c r="Y264" s="341">
        <v>1561</v>
      </c>
      <c r="Z264" s="341">
        <v>49.344329999999999</v>
      </c>
      <c r="AA264" s="74">
        <f>Z264/Y264*100</f>
        <v>3.1610717488789235</v>
      </c>
      <c r="AB264" s="341"/>
      <c r="AC264" s="341"/>
      <c r="AD264" s="341"/>
      <c r="AE264" s="74"/>
      <c r="AF264" s="341">
        <v>38729.199999999997</v>
      </c>
      <c r="AG264" s="341">
        <v>38729.199999999997</v>
      </c>
      <c r="AH264" s="341">
        <v>6724.8141900000001</v>
      </c>
      <c r="AI264" s="74">
        <f>AH264/AG264*100</f>
        <v>17.36367957510096</v>
      </c>
      <c r="AJ264" s="341">
        <v>1440</v>
      </c>
      <c r="AK264" s="341">
        <v>1440</v>
      </c>
      <c r="AL264" s="341">
        <v>0</v>
      </c>
      <c r="AM264" s="74">
        <f>AL264/AK264*100</f>
        <v>0</v>
      </c>
      <c r="AN264" s="73"/>
      <c r="AO264" s="73"/>
      <c r="AP264" s="73"/>
      <c r="AQ264" s="74"/>
      <c r="AR264" s="341">
        <v>500</v>
      </c>
      <c r="AS264" s="341">
        <v>500</v>
      </c>
      <c r="AT264" s="341">
        <v>0</v>
      </c>
      <c r="AU264" s="74">
        <f>AT264/AS264*100</f>
        <v>0</v>
      </c>
      <c r="AV264" s="341"/>
      <c r="AW264" s="341"/>
      <c r="AX264" s="341"/>
      <c r="AY264" s="74"/>
      <c r="AZ264" s="341"/>
      <c r="BA264" s="341"/>
      <c r="BB264" s="341"/>
      <c r="BC264" s="74"/>
      <c r="BD264" s="341">
        <v>2481.9</v>
      </c>
      <c r="BE264" s="341">
        <v>2481.9</v>
      </c>
      <c r="BF264" s="341">
        <v>524.60199999999998</v>
      </c>
      <c r="BG264" s="74">
        <f>BF264/BE264*100</f>
        <v>21.137112695918447</v>
      </c>
      <c r="BH264" s="74"/>
      <c r="BI264" s="341"/>
      <c r="BJ264" s="341"/>
      <c r="BK264" s="74"/>
      <c r="BL264" s="74"/>
      <c r="BM264" s="341"/>
      <c r="BN264" s="341"/>
      <c r="BO264" s="74"/>
      <c r="BP264" s="74"/>
      <c r="BQ264" s="341"/>
      <c r="BR264" s="341"/>
      <c r="BS264" s="74"/>
      <c r="BT264" s="74"/>
      <c r="BU264" s="341"/>
      <c r="BV264" s="341"/>
      <c r="BW264" s="74"/>
      <c r="BX264" s="341">
        <v>634.4</v>
      </c>
      <c r="BY264" s="341">
        <v>634.4</v>
      </c>
      <c r="BZ264" s="341">
        <v>158.6</v>
      </c>
      <c r="CA264" s="74">
        <f>BZ264/BY264*100</f>
        <v>25</v>
      </c>
      <c r="CB264" s="74"/>
      <c r="CC264" s="341"/>
      <c r="CD264" s="341"/>
      <c r="CE264" s="74"/>
      <c r="CF264" s="341">
        <v>1000</v>
      </c>
      <c r="CG264" s="341">
        <v>500</v>
      </c>
      <c r="CH264" s="341">
        <v>250</v>
      </c>
      <c r="CI264" s="74">
        <f t="shared" si="487"/>
        <v>50</v>
      </c>
      <c r="CJ264" s="341"/>
      <c r="CK264" s="341"/>
      <c r="CL264" s="341"/>
      <c r="CM264" s="74"/>
      <c r="CN264" s="341"/>
      <c r="CO264" s="341"/>
      <c r="CP264" s="341"/>
      <c r="CQ264" s="74"/>
      <c r="CR264" s="74"/>
      <c r="CS264" s="341"/>
      <c r="CT264" s="341"/>
      <c r="CU264" s="74"/>
      <c r="CV264" s="74"/>
      <c r="CW264" s="341"/>
      <c r="CX264" s="341"/>
      <c r="CY264" s="74"/>
      <c r="CZ264" s="341">
        <v>1000</v>
      </c>
      <c r="DA264" s="341">
        <v>1000</v>
      </c>
      <c r="DB264" s="341">
        <v>0</v>
      </c>
      <c r="DC264" s="74">
        <f>DB264/DA264*100</f>
        <v>0</v>
      </c>
      <c r="DD264" s="341">
        <v>5518.2</v>
      </c>
      <c r="DE264" s="341"/>
      <c r="DF264" s="341"/>
      <c r="DG264" s="74"/>
      <c r="DH264" s="341"/>
      <c r="DI264" s="341"/>
      <c r="DJ264" s="341"/>
      <c r="DK264" s="74"/>
      <c r="DL264" s="341"/>
      <c r="DM264" s="341"/>
      <c r="DN264" s="341"/>
      <c r="DO264" s="74"/>
      <c r="DP264" s="341"/>
      <c r="DQ264" s="341"/>
      <c r="DR264" s="341"/>
      <c r="DS264" s="74"/>
      <c r="DT264" s="341"/>
      <c r="DU264" s="341"/>
      <c r="DV264" s="341"/>
      <c r="DW264" s="74"/>
      <c r="DX264" s="341">
        <v>742.1</v>
      </c>
      <c r="DY264" s="341">
        <v>742.1</v>
      </c>
      <c r="DZ264" s="341">
        <v>105.55964999999999</v>
      </c>
      <c r="EA264" s="74">
        <f t="shared" si="588"/>
        <v>14.224450882630371</v>
      </c>
      <c r="EB264" s="341"/>
      <c r="EC264" s="341"/>
      <c r="ED264" s="341"/>
      <c r="EE264" s="74"/>
      <c r="EF264" s="341"/>
      <c r="EG264" s="341"/>
      <c r="EH264" s="341"/>
      <c r="EI264" s="74"/>
      <c r="EJ264" s="341"/>
      <c r="EK264" s="341"/>
      <c r="EL264" s="341"/>
      <c r="EM264" s="74"/>
      <c r="EN264" s="341"/>
      <c r="EO264" s="341"/>
      <c r="EP264" s="341"/>
      <c r="EQ264" s="74"/>
      <c r="ER264" s="341">
        <v>1484.3</v>
      </c>
      <c r="ES264" s="341">
        <v>1484.3</v>
      </c>
      <c r="ET264" s="341">
        <v>348.779</v>
      </c>
      <c r="EU264" s="74">
        <f t="shared" si="519"/>
        <v>23.497877787509264</v>
      </c>
      <c r="EV264" s="341">
        <v>192.2</v>
      </c>
      <c r="EW264" s="341">
        <v>192.2</v>
      </c>
      <c r="EX264" s="341"/>
      <c r="EY264" s="74">
        <f t="shared" si="538"/>
        <v>0</v>
      </c>
      <c r="EZ264" s="73"/>
      <c r="FA264" s="73"/>
      <c r="FB264" s="73"/>
      <c r="FC264" s="74"/>
      <c r="FD264" s="73"/>
      <c r="FE264" s="73"/>
      <c r="FF264" s="73"/>
      <c r="FG264" s="74"/>
      <c r="FH264" s="73"/>
      <c r="FI264" s="73"/>
      <c r="FJ264" s="73"/>
      <c r="FK264" s="74"/>
      <c r="FL264" s="73"/>
      <c r="FM264" s="73"/>
      <c r="FN264" s="73"/>
      <c r="FO264" s="74"/>
      <c r="FP264" s="73">
        <v>287.10000000000002</v>
      </c>
      <c r="FQ264" s="73">
        <v>287.10000000000002</v>
      </c>
      <c r="FR264" s="73">
        <v>0</v>
      </c>
      <c r="FS264" s="74">
        <f>FR264/FQ264*100</f>
        <v>0</v>
      </c>
      <c r="FT264" s="73"/>
      <c r="FU264" s="73"/>
      <c r="FV264" s="73">
        <v>0</v>
      </c>
      <c r="FW264" s="74"/>
      <c r="FX264" s="73"/>
      <c r="FY264" s="73"/>
      <c r="FZ264" s="73">
        <v>0</v>
      </c>
      <c r="GA264" s="74"/>
      <c r="GB264" s="73"/>
      <c r="GC264" s="73"/>
      <c r="GD264" s="73">
        <v>0</v>
      </c>
      <c r="GE264" s="74"/>
      <c r="GF264" s="73"/>
      <c r="GG264" s="73"/>
      <c r="GH264" s="73">
        <v>0</v>
      </c>
      <c r="GI264" s="74"/>
      <c r="GJ264" s="73"/>
      <c r="GK264" s="73"/>
      <c r="GL264" s="73">
        <v>0</v>
      </c>
      <c r="GM264" s="74"/>
      <c r="GN264" s="73"/>
      <c r="GO264" s="73"/>
      <c r="GP264" s="73">
        <v>0</v>
      </c>
      <c r="GQ264" s="74"/>
      <c r="GR264" s="73"/>
      <c r="GS264" s="73"/>
      <c r="GT264" s="73">
        <v>0</v>
      </c>
      <c r="GU264" s="74"/>
      <c r="GV264" s="73"/>
      <c r="GW264" s="73"/>
      <c r="GX264" s="73">
        <v>0</v>
      </c>
      <c r="GY264" s="74"/>
      <c r="GZ264" s="73"/>
      <c r="HA264" s="73"/>
      <c r="HB264" s="73">
        <v>0</v>
      </c>
      <c r="HC264" s="74"/>
      <c r="HD264" s="73"/>
      <c r="HE264" s="73"/>
      <c r="HF264" s="73">
        <v>0</v>
      </c>
      <c r="HG264" s="74"/>
      <c r="HH264" s="73"/>
      <c r="HI264" s="73"/>
      <c r="HJ264" s="73">
        <v>0</v>
      </c>
      <c r="HK264" s="74"/>
      <c r="HL264" s="341"/>
      <c r="HM264" s="341"/>
      <c r="HN264" s="341"/>
      <c r="HO264" s="74"/>
      <c r="HP264" s="341"/>
      <c r="HQ264" s="341"/>
      <c r="HR264" s="341"/>
      <c r="HS264" s="74"/>
      <c r="HT264" s="73"/>
      <c r="HU264" s="73"/>
      <c r="HV264" s="73">
        <v>0</v>
      </c>
      <c r="HW264" s="74"/>
      <c r="HX264" s="73"/>
      <c r="HY264" s="73"/>
      <c r="HZ264" s="73">
        <v>0</v>
      </c>
      <c r="IA264" s="77"/>
      <c r="IB264" s="73"/>
      <c r="IC264" s="73">
        <v>40987.800000000003</v>
      </c>
      <c r="ID264" s="73">
        <v>6018.5927899999997</v>
      </c>
      <c r="IE264" s="77">
        <f t="shared" ref="IE264" si="609">ID264/IC264*100</f>
        <v>14.683863954640158</v>
      </c>
      <c r="IF264" s="73"/>
      <c r="IG264" s="73"/>
      <c r="IH264" s="73"/>
      <c r="II264" s="77"/>
      <c r="IJ264" s="73"/>
      <c r="IK264" s="73"/>
      <c r="IL264" s="73"/>
      <c r="IM264" s="77"/>
      <c r="IN264" s="73"/>
      <c r="IO264" s="73"/>
      <c r="IP264" s="73"/>
      <c r="IQ264" s="77"/>
      <c r="IR264" s="73"/>
      <c r="IS264" s="73"/>
      <c r="IT264" s="73"/>
      <c r="IU264" s="77"/>
      <c r="IV264" s="73"/>
      <c r="IW264" s="73"/>
      <c r="IX264" s="73"/>
      <c r="IY264" s="77"/>
      <c r="IZ264" s="73"/>
      <c r="JA264" s="73">
        <v>7191.6</v>
      </c>
      <c r="JB264" s="73">
        <v>0</v>
      </c>
      <c r="JC264" s="77">
        <f t="shared" si="608"/>
        <v>0</v>
      </c>
      <c r="JD264" s="73"/>
      <c r="JE264" s="73"/>
      <c r="JF264" s="73"/>
      <c r="JG264" s="77"/>
      <c r="JH264" s="73"/>
      <c r="JI264" s="73"/>
      <c r="JJ264" s="73">
        <v>0</v>
      </c>
      <c r="JK264" s="77"/>
      <c r="JL264" s="73"/>
      <c r="JM264" s="73"/>
      <c r="JN264" s="73"/>
      <c r="JO264" s="77"/>
      <c r="JP264" s="73"/>
      <c r="JQ264" s="73"/>
      <c r="JR264" s="73"/>
      <c r="JS264" s="77"/>
    </row>
    <row r="265" spans="1:279" ht="15.75" x14ac:dyDescent="0.25">
      <c r="A265" s="115" t="s">
        <v>270</v>
      </c>
      <c r="B265" s="77">
        <f t="shared" si="448"/>
        <v>5000</v>
      </c>
      <c r="C265" s="77">
        <f t="shared" si="449"/>
        <v>5000</v>
      </c>
      <c r="D265" s="77">
        <f t="shared" si="450"/>
        <v>5000</v>
      </c>
      <c r="E265" s="77">
        <f t="shared" si="451"/>
        <v>0</v>
      </c>
      <c r="F265" s="77">
        <f t="shared" si="452"/>
        <v>0</v>
      </c>
      <c r="G265" s="73">
        <f t="shared" si="447"/>
        <v>0</v>
      </c>
      <c r="H265" s="77"/>
      <c r="I265" s="77"/>
      <c r="J265" s="77"/>
      <c r="K265" s="77"/>
      <c r="L265" s="89"/>
      <c r="M265" s="89"/>
      <c r="N265" s="89"/>
      <c r="O265" s="89"/>
      <c r="P265" s="89"/>
      <c r="Q265" s="89"/>
      <c r="R265" s="89"/>
      <c r="S265" s="74"/>
      <c r="T265" s="86"/>
      <c r="U265" s="86"/>
      <c r="V265" s="86"/>
      <c r="W265" s="74"/>
      <c r="X265" s="86"/>
      <c r="Y265" s="86"/>
      <c r="Z265" s="86"/>
      <c r="AA265" s="74"/>
      <c r="AB265" s="86"/>
      <c r="AC265" s="86"/>
      <c r="AD265" s="86"/>
      <c r="AE265" s="74"/>
      <c r="AF265" s="86"/>
      <c r="AG265" s="86"/>
      <c r="AH265" s="86"/>
      <c r="AI265" s="74"/>
      <c r="AJ265" s="86"/>
      <c r="AK265" s="86"/>
      <c r="AL265" s="86"/>
      <c r="AM265" s="74"/>
      <c r="AN265" s="89"/>
      <c r="AO265" s="89"/>
      <c r="AP265" s="89"/>
      <c r="AQ265" s="89"/>
      <c r="AR265" s="86"/>
      <c r="AS265" s="86"/>
      <c r="AT265" s="86"/>
      <c r="AU265" s="74"/>
      <c r="AV265" s="86"/>
      <c r="AW265" s="86"/>
      <c r="AX265" s="86"/>
      <c r="AY265" s="74"/>
      <c r="AZ265" s="86"/>
      <c r="BA265" s="86"/>
      <c r="BB265" s="86"/>
      <c r="BC265" s="74"/>
      <c r="BD265" s="86"/>
      <c r="BE265" s="86"/>
      <c r="BF265" s="86"/>
      <c r="BG265" s="74"/>
      <c r="BH265" s="74"/>
      <c r="BI265" s="86"/>
      <c r="BJ265" s="86"/>
      <c r="BK265" s="74"/>
      <c r="BL265" s="74"/>
      <c r="BM265" s="86"/>
      <c r="BN265" s="86"/>
      <c r="BO265" s="74"/>
      <c r="BP265" s="74"/>
      <c r="BQ265" s="341"/>
      <c r="BR265" s="341"/>
      <c r="BS265" s="74"/>
      <c r="BT265" s="74"/>
      <c r="BU265" s="341"/>
      <c r="BV265" s="341"/>
      <c r="BW265" s="74"/>
      <c r="BX265" s="341"/>
      <c r="BY265" s="341"/>
      <c r="BZ265" s="341"/>
      <c r="CA265" s="74"/>
      <c r="CB265" s="74"/>
      <c r="CC265" s="341"/>
      <c r="CD265" s="341"/>
      <c r="CE265" s="74"/>
      <c r="CF265" s="341"/>
      <c r="CG265" s="341"/>
      <c r="CH265" s="341"/>
      <c r="CI265" s="74"/>
      <c r="CJ265" s="341"/>
      <c r="CK265" s="341"/>
      <c r="CL265" s="341"/>
      <c r="CM265" s="74"/>
      <c r="CN265" s="341"/>
      <c r="CO265" s="341"/>
      <c r="CP265" s="341"/>
      <c r="CQ265" s="74"/>
      <c r="CR265" s="74"/>
      <c r="CS265" s="86"/>
      <c r="CT265" s="86"/>
      <c r="CU265" s="74"/>
      <c r="CV265" s="74"/>
      <c r="CW265" s="86"/>
      <c r="CX265" s="86"/>
      <c r="CY265" s="74"/>
      <c r="CZ265" s="341"/>
      <c r="DA265" s="341"/>
      <c r="DB265" s="341"/>
      <c r="DC265" s="74"/>
      <c r="DD265" s="341"/>
      <c r="DE265" s="341"/>
      <c r="DF265" s="341"/>
      <c r="DG265" s="74"/>
      <c r="DH265" s="341">
        <v>5000</v>
      </c>
      <c r="DI265" s="341">
        <v>5000</v>
      </c>
      <c r="DJ265" s="341">
        <v>0</v>
      </c>
      <c r="DK265" s="74">
        <f t="shared" si="587"/>
        <v>0</v>
      </c>
      <c r="DL265" s="341"/>
      <c r="DM265" s="341"/>
      <c r="DN265" s="341"/>
      <c r="DO265" s="74"/>
      <c r="DP265" s="341"/>
      <c r="DQ265" s="341"/>
      <c r="DR265" s="341"/>
      <c r="DS265" s="74"/>
      <c r="DT265" s="341"/>
      <c r="DU265" s="341"/>
      <c r="DV265" s="341"/>
      <c r="DW265" s="74"/>
      <c r="DX265" s="341"/>
      <c r="DY265" s="341"/>
      <c r="DZ265" s="341"/>
      <c r="EA265" s="74"/>
      <c r="EB265" s="341"/>
      <c r="EC265" s="341"/>
      <c r="ED265" s="341"/>
      <c r="EE265" s="74"/>
      <c r="EF265" s="341"/>
      <c r="EG265" s="341"/>
      <c r="EH265" s="341"/>
      <c r="EI265" s="74"/>
      <c r="EJ265" s="341"/>
      <c r="EK265" s="341"/>
      <c r="EL265" s="341"/>
      <c r="EM265" s="74"/>
      <c r="EN265" s="341"/>
      <c r="EO265" s="341"/>
      <c r="EP265" s="341"/>
      <c r="EQ265" s="74"/>
      <c r="ER265" s="341"/>
      <c r="ES265" s="341"/>
      <c r="ET265" s="341"/>
      <c r="EU265" s="74"/>
      <c r="EV265" s="341"/>
      <c r="EW265" s="341"/>
      <c r="EX265" s="341"/>
      <c r="EY265" s="74"/>
      <c r="EZ265" s="89"/>
      <c r="FA265" s="89"/>
      <c r="FB265" s="89"/>
      <c r="FC265" s="89"/>
      <c r="FD265" s="89"/>
      <c r="FE265" s="89"/>
      <c r="FF265" s="89"/>
      <c r="FG265" s="89"/>
      <c r="FH265" s="89"/>
      <c r="FI265" s="89"/>
      <c r="FJ265" s="89"/>
      <c r="FK265" s="89"/>
      <c r="FL265" s="89"/>
      <c r="FM265" s="89"/>
      <c r="FN265" s="89"/>
      <c r="FO265" s="89"/>
      <c r="FP265" s="89"/>
      <c r="FQ265" s="89"/>
      <c r="FR265" s="89"/>
      <c r="FS265" s="89"/>
      <c r="FT265" s="89"/>
      <c r="FU265" s="89"/>
      <c r="FV265" s="89"/>
      <c r="FW265" s="89"/>
      <c r="FX265" s="89"/>
      <c r="FY265" s="89"/>
      <c r="FZ265" s="89"/>
      <c r="GA265" s="89"/>
      <c r="GB265" s="89"/>
      <c r="GC265" s="89"/>
      <c r="GD265" s="89"/>
      <c r="GE265" s="89"/>
      <c r="GF265" s="89"/>
      <c r="GG265" s="89"/>
      <c r="GH265" s="89"/>
      <c r="GI265" s="89"/>
      <c r="GJ265" s="89"/>
      <c r="GK265" s="89"/>
      <c r="GL265" s="89"/>
      <c r="GM265" s="89"/>
      <c r="GN265" s="89"/>
      <c r="GO265" s="89"/>
      <c r="GP265" s="89"/>
      <c r="GQ265" s="89"/>
      <c r="GR265" s="89"/>
      <c r="GS265" s="89"/>
      <c r="GT265" s="89"/>
      <c r="GU265" s="89"/>
      <c r="GV265" s="89"/>
      <c r="GW265" s="89"/>
      <c r="GX265" s="89"/>
      <c r="GY265" s="89"/>
      <c r="GZ265" s="89"/>
      <c r="HA265" s="89"/>
      <c r="HB265" s="89"/>
      <c r="HC265" s="89"/>
      <c r="HD265" s="89"/>
      <c r="HE265" s="89"/>
      <c r="HF265" s="89"/>
      <c r="HG265" s="89"/>
      <c r="HH265" s="89"/>
      <c r="HI265" s="89"/>
      <c r="HJ265" s="89"/>
      <c r="HK265" s="89"/>
      <c r="HL265" s="86"/>
      <c r="HM265" s="86"/>
      <c r="HN265" s="86"/>
      <c r="HO265" s="74"/>
      <c r="HP265" s="341"/>
      <c r="HQ265" s="341"/>
      <c r="HR265" s="341"/>
      <c r="HS265" s="74"/>
      <c r="HT265" s="73"/>
      <c r="HU265" s="73"/>
      <c r="HV265" s="73"/>
      <c r="HW265" s="89"/>
      <c r="HX265" s="73"/>
      <c r="HY265" s="73"/>
      <c r="HZ265" s="73"/>
      <c r="IA265" s="77"/>
      <c r="IB265" s="73"/>
      <c r="IC265" s="73"/>
      <c r="ID265" s="73"/>
      <c r="IE265" s="77"/>
      <c r="IF265" s="73"/>
      <c r="IG265" s="73"/>
      <c r="IH265" s="73"/>
      <c r="II265" s="77"/>
      <c r="IJ265" s="73"/>
      <c r="IK265" s="73"/>
      <c r="IL265" s="73"/>
      <c r="IM265" s="77"/>
      <c r="IN265" s="73"/>
      <c r="IO265" s="73"/>
      <c r="IP265" s="73"/>
      <c r="IQ265" s="77"/>
      <c r="IR265" s="73"/>
      <c r="IS265" s="73"/>
      <c r="IT265" s="73"/>
      <c r="IU265" s="77"/>
      <c r="IV265" s="73"/>
      <c r="IW265" s="73"/>
      <c r="IX265" s="73"/>
      <c r="IY265" s="77"/>
      <c r="IZ265" s="73"/>
      <c r="JA265" s="73"/>
      <c r="JB265" s="73"/>
      <c r="JC265" s="77"/>
      <c r="JD265" s="73"/>
      <c r="JE265" s="73"/>
      <c r="JF265" s="73"/>
      <c r="JG265" s="77"/>
      <c r="JH265" s="73"/>
      <c r="JI265" s="73"/>
      <c r="JJ265" s="73"/>
      <c r="JK265" s="77"/>
      <c r="JL265" s="73"/>
      <c r="JM265" s="73"/>
      <c r="JN265" s="73"/>
      <c r="JO265" s="77"/>
      <c r="JP265" s="73"/>
      <c r="JQ265" s="73"/>
      <c r="JR265" s="73"/>
      <c r="JS265" s="77"/>
    </row>
    <row r="266" spans="1:279" ht="15.75" x14ac:dyDescent="0.25">
      <c r="A266" s="115" t="s">
        <v>446</v>
      </c>
      <c r="B266" s="77">
        <f t="shared" si="448"/>
        <v>1268.0999999999999</v>
      </c>
      <c r="C266" s="77">
        <f t="shared" si="449"/>
        <v>1388.6999999999998</v>
      </c>
      <c r="D266" s="77">
        <f t="shared" si="450"/>
        <v>1388.6999999999998</v>
      </c>
      <c r="E266" s="77">
        <f t="shared" si="451"/>
        <v>0</v>
      </c>
      <c r="F266" s="77">
        <f t="shared" si="452"/>
        <v>20.100000000000001</v>
      </c>
      <c r="G266" s="73">
        <f t="shared" ref="G266:G320" si="610">F266/C266*100</f>
        <v>1.4473968459710522</v>
      </c>
      <c r="H266" s="77"/>
      <c r="I266" s="77"/>
      <c r="J266" s="77"/>
      <c r="K266" s="77"/>
      <c r="L266" s="89"/>
      <c r="M266" s="89"/>
      <c r="N266" s="89"/>
      <c r="O266" s="89"/>
      <c r="P266" s="89"/>
      <c r="Q266" s="89"/>
      <c r="R266" s="89"/>
      <c r="S266" s="74"/>
      <c r="T266" s="86"/>
      <c r="U266" s="86"/>
      <c r="V266" s="86"/>
      <c r="W266" s="74"/>
      <c r="X266" s="86"/>
      <c r="Y266" s="86"/>
      <c r="Z266" s="86"/>
      <c r="AA266" s="74"/>
      <c r="AB266" s="86"/>
      <c r="AC266" s="86"/>
      <c r="AD266" s="86"/>
      <c r="AE266" s="74"/>
      <c r="AF266" s="86"/>
      <c r="AG266" s="86"/>
      <c r="AH266" s="86"/>
      <c r="AI266" s="74"/>
      <c r="AJ266" s="86"/>
      <c r="AK266" s="86"/>
      <c r="AL266" s="86"/>
      <c r="AM266" s="74"/>
      <c r="AN266" s="89"/>
      <c r="AO266" s="89"/>
      <c r="AP266" s="89"/>
      <c r="AQ266" s="89"/>
      <c r="AR266" s="86"/>
      <c r="AS266" s="86"/>
      <c r="AT266" s="86"/>
      <c r="AU266" s="74"/>
      <c r="AV266" s="86"/>
      <c r="AW266" s="86"/>
      <c r="AX266" s="86"/>
      <c r="AY266" s="74"/>
      <c r="AZ266" s="86"/>
      <c r="BA266" s="86"/>
      <c r="BB266" s="86"/>
      <c r="BC266" s="74"/>
      <c r="BD266" s="86"/>
      <c r="BE266" s="86"/>
      <c r="BF266" s="86"/>
      <c r="BG266" s="74"/>
      <c r="BH266" s="74"/>
      <c r="BI266" s="86"/>
      <c r="BJ266" s="86"/>
      <c r="BK266" s="74"/>
      <c r="BL266" s="74"/>
      <c r="BM266" s="86"/>
      <c r="BN266" s="86"/>
      <c r="BO266" s="74"/>
      <c r="BP266" s="74"/>
      <c r="BQ266" s="341"/>
      <c r="BR266" s="341"/>
      <c r="BS266" s="74"/>
      <c r="BT266" s="74"/>
      <c r="BU266" s="341"/>
      <c r="BV266" s="341"/>
      <c r="BW266" s="74"/>
      <c r="BX266" s="341"/>
      <c r="BY266" s="341"/>
      <c r="BZ266" s="341"/>
      <c r="CA266" s="74"/>
      <c r="CB266" s="74"/>
      <c r="CC266" s="341"/>
      <c r="CD266" s="341"/>
      <c r="CE266" s="74"/>
      <c r="CF266" s="341"/>
      <c r="CG266" s="341"/>
      <c r="CH266" s="341"/>
      <c r="CI266" s="74"/>
      <c r="CJ266" s="341"/>
      <c r="CK266" s="341"/>
      <c r="CL266" s="341"/>
      <c r="CM266" s="74"/>
      <c r="CN266" s="341"/>
      <c r="CO266" s="341"/>
      <c r="CP266" s="341"/>
      <c r="CQ266" s="74"/>
      <c r="CR266" s="74"/>
      <c r="CS266" s="86"/>
      <c r="CT266" s="86"/>
      <c r="CU266" s="74"/>
      <c r="CV266" s="74"/>
      <c r="CW266" s="86"/>
      <c r="CX266" s="86"/>
      <c r="CY266" s="74"/>
      <c r="CZ266" s="341"/>
      <c r="DA266" s="341"/>
      <c r="DB266" s="341"/>
      <c r="DC266" s="74"/>
      <c r="DD266" s="341"/>
      <c r="DE266" s="341"/>
      <c r="DF266" s="341"/>
      <c r="DG266" s="74"/>
      <c r="DH266" s="341"/>
      <c r="DI266" s="341"/>
      <c r="DJ266" s="341"/>
      <c r="DK266" s="74"/>
      <c r="DL266" s="341"/>
      <c r="DM266" s="341"/>
      <c r="DN266" s="341"/>
      <c r="DO266" s="74"/>
      <c r="DP266" s="341"/>
      <c r="DQ266" s="341"/>
      <c r="DR266" s="341"/>
      <c r="DS266" s="74"/>
      <c r="DT266" s="341"/>
      <c r="DU266" s="341"/>
      <c r="DV266" s="341"/>
      <c r="DW266" s="74"/>
      <c r="DX266" s="341"/>
      <c r="DY266" s="341"/>
      <c r="DZ266" s="341"/>
      <c r="EA266" s="74"/>
      <c r="EB266" s="341"/>
      <c r="EC266" s="341"/>
      <c r="ED266" s="341"/>
      <c r="EE266" s="74"/>
      <c r="EF266" s="341"/>
      <c r="EG266" s="341"/>
      <c r="EH266" s="341"/>
      <c r="EI266" s="74"/>
      <c r="EJ266" s="341"/>
      <c r="EK266" s="341"/>
      <c r="EL266" s="341"/>
      <c r="EM266" s="74"/>
      <c r="EN266" s="341"/>
      <c r="EO266" s="341"/>
      <c r="EP266" s="341"/>
      <c r="EQ266" s="74"/>
      <c r="ER266" s="341"/>
      <c r="ES266" s="341"/>
      <c r="ET266" s="341"/>
      <c r="EU266" s="74"/>
      <c r="EV266" s="341"/>
      <c r="EW266" s="341"/>
      <c r="EX266" s="341"/>
      <c r="EY266" s="74"/>
      <c r="EZ266" s="89"/>
      <c r="FA266" s="89"/>
      <c r="FB266" s="89"/>
      <c r="FC266" s="89"/>
      <c r="FD266" s="89"/>
      <c r="FE266" s="89"/>
      <c r="FF266" s="89"/>
      <c r="FG266" s="89"/>
      <c r="FH266" s="89"/>
      <c r="FI266" s="89"/>
      <c r="FJ266" s="89"/>
      <c r="FK266" s="89"/>
      <c r="FL266" s="89"/>
      <c r="FM266" s="89"/>
      <c r="FN266" s="89"/>
      <c r="FO266" s="89"/>
      <c r="FP266" s="89"/>
      <c r="FQ266" s="89"/>
      <c r="FR266" s="89"/>
      <c r="FS266" s="89"/>
      <c r="FT266" s="89"/>
      <c r="FU266" s="89"/>
      <c r="FV266" s="89"/>
      <c r="FW266" s="89"/>
      <c r="FX266" s="89"/>
      <c r="FY266" s="89"/>
      <c r="FZ266" s="89"/>
      <c r="GA266" s="89"/>
      <c r="GB266" s="89"/>
      <c r="GC266" s="89"/>
      <c r="GD266" s="89"/>
      <c r="GE266" s="89"/>
      <c r="GF266" s="89"/>
      <c r="GG266" s="89"/>
      <c r="GH266" s="89"/>
      <c r="GI266" s="89"/>
      <c r="GJ266" s="89"/>
      <c r="GK266" s="89"/>
      <c r="GL266" s="89"/>
      <c r="GM266" s="89"/>
      <c r="GN266" s="89"/>
      <c r="GO266" s="89"/>
      <c r="GP266" s="89"/>
      <c r="GQ266" s="89"/>
      <c r="GR266" s="89"/>
      <c r="GS266" s="89"/>
      <c r="GT266" s="89"/>
      <c r="GU266" s="89"/>
      <c r="GV266" s="89"/>
      <c r="GW266" s="89"/>
      <c r="GX266" s="89"/>
      <c r="GY266" s="89"/>
      <c r="GZ266" s="89"/>
      <c r="HA266" s="89"/>
      <c r="HB266" s="89"/>
      <c r="HC266" s="89"/>
      <c r="HD266" s="89"/>
      <c r="HE266" s="89"/>
      <c r="HF266" s="89"/>
      <c r="HG266" s="89"/>
      <c r="HH266" s="89"/>
      <c r="HI266" s="89"/>
      <c r="HJ266" s="89"/>
      <c r="HK266" s="89"/>
      <c r="HL266" s="86"/>
      <c r="HM266" s="86"/>
      <c r="HN266" s="86"/>
      <c r="HO266" s="74"/>
      <c r="HP266" s="341"/>
      <c r="HQ266" s="341"/>
      <c r="HR266" s="341"/>
      <c r="HS266" s="74"/>
      <c r="HT266" s="73">
        <v>1268.0999999999999</v>
      </c>
      <c r="HU266" s="73">
        <v>1268.0999999999999</v>
      </c>
      <c r="HV266" s="73"/>
      <c r="HW266" s="89"/>
      <c r="HX266" s="73"/>
      <c r="HY266" s="73">
        <v>120.6</v>
      </c>
      <c r="HZ266" s="73">
        <v>20.100000000000001</v>
      </c>
      <c r="IA266" s="77">
        <f t="shared" si="446"/>
        <v>16.666666666666668</v>
      </c>
      <c r="IB266" s="73"/>
      <c r="IC266" s="73"/>
      <c r="ID266" s="73"/>
      <c r="IE266" s="77"/>
      <c r="IF266" s="73"/>
      <c r="IG266" s="73"/>
      <c r="IH266" s="73"/>
      <c r="II266" s="77"/>
      <c r="IJ266" s="73"/>
      <c r="IK266" s="73"/>
      <c r="IL266" s="73"/>
      <c r="IM266" s="77"/>
      <c r="IN266" s="73"/>
      <c r="IO266" s="73"/>
      <c r="IP266" s="73"/>
      <c r="IQ266" s="77"/>
      <c r="IR266" s="73"/>
      <c r="IS266" s="73"/>
      <c r="IT266" s="73"/>
      <c r="IU266" s="77"/>
      <c r="IV266" s="73"/>
      <c r="IW266" s="73"/>
      <c r="IX266" s="73"/>
      <c r="IY266" s="77"/>
      <c r="IZ266" s="73"/>
      <c r="JA266" s="73"/>
      <c r="JB266" s="73"/>
      <c r="JC266" s="77"/>
      <c r="JD266" s="73"/>
      <c r="JE266" s="73"/>
      <c r="JF266" s="73"/>
      <c r="JG266" s="77"/>
      <c r="JH266" s="73"/>
      <c r="JI266" s="73"/>
      <c r="JJ266" s="73"/>
      <c r="JK266" s="77"/>
      <c r="JL266" s="73"/>
      <c r="JM266" s="73"/>
      <c r="JN266" s="73"/>
      <c r="JO266" s="77"/>
      <c r="JP266" s="73"/>
      <c r="JQ266" s="73"/>
      <c r="JR266" s="73"/>
      <c r="JS266" s="77"/>
    </row>
    <row r="267" spans="1:279" ht="15.75" x14ac:dyDescent="0.25">
      <c r="A267" s="115" t="s">
        <v>445</v>
      </c>
      <c r="B267" s="77">
        <f t="shared" ref="B267:B326" si="611">H267+L267+P267+T267+X267+AB267+AF267+AJ267+AN267+AR267+AV267+AZ267+BD267+BH267+BL267+BP267+BT267+BX267+CB267+CF267+CJ267+CN267+CR267+CV267+CZ267+DD267+DH267+DL267+DP267+DT267+DX267+EB267+EF267+EJ267+EN267+ER267+EV267+EZ267+FD267+FH267+FL267+FP267+FT267+FX267+GB267+GF267+GJ267+GN267+GR267+GV267+GZ267+HD267+HH267+HL267+HP267+HT267+HX267+IB267+IF267+IJ267+IN267+IR267+IV267+IZ267+JD267+JH267+JL267+JP267</f>
        <v>1009.4</v>
      </c>
      <c r="C267" s="77">
        <f t="shared" ref="C267:C326" si="612">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IS267+IW267+JA267+JE267+JI267+JM267+JQ267</f>
        <v>1009.4</v>
      </c>
      <c r="D267" s="77">
        <f t="shared" ref="D267:D326" si="613">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IS267+IW267+JA267+JE267+JI267</f>
        <v>1009.4</v>
      </c>
      <c r="E267" s="77">
        <f t="shared" ref="E267:E326" si="614">JM267+JQ267</f>
        <v>0</v>
      </c>
      <c r="F267" s="77">
        <f t="shared" ref="F267:F326" si="615">J267+N267+R267+V267+Z267+AD267+AH267+AL267+AP267+AT267+AX267+BB267+BF267+BJ267+BN267+BR267+BV267+BZ267+CD267+CH267+CL267+CP267+CT267+CX267+DB267+DF267+DJ267+DN267+DR267+DV267+DZ267+ED267+EH267+EL267+EP267+ET267+EX267+FB267+FF267+FJ267+FN267+FR267+FV267+FZ267+GD267+GH267+GL267+GP267+GT267+GX267+HB267+HF267+HJ267+HN267+HR267+HV267+HZ267+ID267+IH267+IL267+IP267+IT267+IX267+JB267+JF267+JJ267+JN267+JR267</f>
        <v>0</v>
      </c>
      <c r="G267" s="73">
        <f t="shared" si="610"/>
        <v>0</v>
      </c>
      <c r="H267" s="77"/>
      <c r="I267" s="77"/>
      <c r="J267" s="77"/>
      <c r="K267" s="77"/>
      <c r="L267" s="89"/>
      <c r="M267" s="89"/>
      <c r="N267" s="89"/>
      <c r="O267" s="89"/>
      <c r="P267" s="89"/>
      <c r="Q267" s="89"/>
      <c r="R267" s="89"/>
      <c r="S267" s="74"/>
      <c r="T267" s="86"/>
      <c r="U267" s="86"/>
      <c r="V267" s="86"/>
      <c r="W267" s="74"/>
      <c r="X267" s="86"/>
      <c r="Y267" s="86"/>
      <c r="Z267" s="86"/>
      <c r="AA267" s="74"/>
      <c r="AB267" s="86"/>
      <c r="AC267" s="86"/>
      <c r="AD267" s="86"/>
      <c r="AE267" s="74"/>
      <c r="AF267" s="86"/>
      <c r="AG267" s="86"/>
      <c r="AH267" s="86"/>
      <c r="AI267" s="74"/>
      <c r="AJ267" s="86"/>
      <c r="AK267" s="86"/>
      <c r="AL267" s="86"/>
      <c r="AM267" s="74"/>
      <c r="AN267" s="89"/>
      <c r="AO267" s="89"/>
      <c r="AP267" s="89"/>
      <c r="AQ267" s="89"/>
      <c r="AR267" s="86"/>
      <c r="AS267" s="86"/>
      <c r="AT267" s="86"/>
      <c r="AU267" s="74"/>
      <c r="AV267" s="86"/>
      <c r="AW267" s="86"/>
      <c r="AX267" s="86"/>
      <c r="AY267" s="74"/>
      <c r="AZ267" s="86"/>
      <c r="BA267" s="86"/>
      <c r="BB267" s="86"/>
      <c r="BC267" s="74"/>
      <c r="BD267" s="86"/>
      <c r="BE267" s="86"/>
      <c r="BF267" s="86"/>
      <c r="BG267" s="74"/>
      <c r="BH267" s="74"/>
      <c r="BI267" s="86"/>
      <c r="BJ267" s="86"/>
      <c r="BK267" s="74"/>
      <c r="BL267" s="74"/>
      <c r="BM267" s="86"/>
      <c r="BN267" s="86"/>
      <c r="BO267" s="74"/>
      <c r="BP267" s="74"/>
      <c r="BQ267" s="341"/>
      <c r="BR267" s="341"/>
      <c r="BS267" s="74"/>
      <c r="BT267" s="74"/>
      <c r="BU267" s="341"/>
      <c r="BV267" s="341"/>
      <c r="BW267" s="74"/>
      <c r="BX267" s="341"/>
      <c r="BY267" s="341"/>
      <c r="BZ267" s="341"/>
      <c r="CA267" s="74"/>
      <c r="CB267" s="74"/>
      <c r="CC267" s="341"/>
      <c r="CD267" s="341"/>
      <c r="CE267" s="74"/>
      <c r="CF267" s="341"/>
      <c r="CG267" s="341"/>
      <c r="CH267" s="341"/>
      <c r="CI267" s="74"/>
      <c r="CJ267" s="341"/>
      <c r="CK267" s="341"/>
      <c r="CL267" s="341"/>
      <c r="CM267" s="74"/>
      <c r="CN267" s="341"/>
      <c r="CO267" s="341"/>
      <c r="CP267" s="341"/>
      <c r="CQ267" s="74"/>
      <c r="CR267" s="74"/>
      <c r="CS267" s="86"/>
      <c r="CT267" s="86"/>
      <c r="CU267" s="74"/>
      <c r="CV267" s="74"/>
      <c r="CW267" s="86"/>
      <c r="CX267" s="86"/>
      <c r="CY267" s="74"/>
      <c r="CZ267" s="341"/>
      <c r="DA267" s="341"/>
      <c r="DB267" s="341"/>
      <c r="DC267" s="74"/>
      <c r="DD267" s="341"/>
      <c r="DE267" s="341"/>
      <c r="DF267" s="341"/>
      <c r="DG267" s="74"/>
      <c r="DH267" s="341"/>
      <c r="DI267" s="341"/>
      <c r="DJ267" s="341"/>
      <c r="DK267" s="74"/>
      <c r="DL267" s="341"/>
      <c r="DM267" s="341"/>
      <c r="DN267" s="341"/>
      <c r="DO267" s="74"/>
      <c r="DP267" s="341"/>
      <c r="DQ267" s="341"/>
      <c r="DR267" s="341"/>
      <c r="DS267" s="74"/>
      <c r="DT267" s="341"/>
      <c r="DU267" s="341"/>
      <c r="DV267" s="341"/>
      <c r="DW267" s="74"/>
      <c r="DX267" s="341"/>
      <c r="DY267" s="341"/>
      <c r="DZ267" s="341"/>
      <c r="EA267" s="74"/>
      <c r="EB267" s="341"/>
      <c r="EC267" s="341"/>
      <c r="ED267" s="341"/>
      <c r="EE267" s="74"/>
      <c r="EF267" s="341"/>
      <c r="EG267" s="341"/>
      <c r="EH267" s="341"/>
      <c r="EI267" s="74"/>
      <c r="EJ267" s="341"/>
      <c r="EK267" s="341"/>
      <c r="EL267" s="341"/>
      <c r="EM267" s="74"/>
      <c r="EN267" s="341"/>
      <c r="EO267" s="341"/>
      <c r="EP267" s="341"/>
      <c r="EQ267" s="74"/>
      <c r="ER267" s="341"/>
      <c r="ES267" s="341"/>
      <c r="ET267" s="341"/>
      <c r="EU267" s="74"/>
      <c r="EV267" s="341"/>
      <c r="EW267" s="341"/>
      <c r="EX267" s="341"/>
      <c r="EY267" s="74"/>
      <c r="EZ267" s="89"/>
      <c r="FA267" s="89"/>
      <c r="FB267" s="89"/>
      <c r="FC267" s="89"/>
      <c r="FD267" s="89"/>
      <c r="FE267" s="89"/>
      <c r="FF267" s="89"/>
      <c r="FG267" s="89"/>
      <c r="FH267" s="89"/>
      <c r="FI267" s="89"/>
      <c r="FJ267" s="89"/>
      <c r="FK267" s="89"/>
      <c r="FL267" s="89"/>
      <c r="FM267" s="89"/>
      <c r="FN267" s="89"/>
      <c r="FO267" s="89"/>
      <c r="FP267" s="89"/>
      <c r="FQ267" s="89"/>
      <c r="FR267" s="89"/>
      <c r="FS267" s="89"/>
      <c r="FT267" s="89"/>
      <c r="FU267" s="89"/>
      <c r="FV267" s="89"/>
      <c r="FW267" s="89"/>
      <c r="FX267" s="89"/>
      <c r="FY267" s="89"/>
      <c r="FZ267" s="89"/>
      <c r="GA267" s="89"/>
      <c r="GB267" s="89"/>
      <c r="GC267" s="89"/>
      <c r="GD267" s="89"/>
      <c r="GE267" s="89"/>
      <c r="GF267" s="89"/>
      <c r="GG267" s="89"/>
      <c r="GH267" s="89"/>
      <c r="GI267" s="89"/>
      <c r="GJ267" s="89"/>
      <c r="GK267" s="89"/>
      <c r="GL267" s="89"/>
      <c r="GM267" s="89"/>
      <c r="GN267" s="89"/>
      <c r="GO267" s="89"/>
      <c r="GP267" s="89"/>
      <c r="GQ267" s="89"/>
      <c r="GR267" s="89"/>
      <c r="GS267" s="89"/>
      <c r="GT267" s="89"/>
      <c r="GU267" s="89"/>
      <c r="GV267" s="89"/>
      <c r="GW267" s="89"/>
      <c r="GX267" s="89"/>
      <c r="GY267" s="89"/>
      <c r="GZ267" s="89"/>
      <c r="HA267" s="89"/>
      <c r="HB267" s="89"/>
      <c r="HC267" s="89"/>
      <c r="HD267" s="89"/>
      <c r="HE267" s="89"/>
      <c r="HF267" s="89"/>
      <c r="HG267" s="89"/>
      <c r="HH267" s="89"/>
      <c r="HI267" s="89"/>
      <c r="HJ267" s="89"/>
      <c r="HK267" s="89"/>
      <c r="HL267" s="86"/>
      <c r="HM267" s="86"/>
      <c r="HN267" s="86"/>
      <c r="HO267" s="74"/>
      <c r="HP267" s="341"/>
      <c r="HQ267" s="341"/>
      <c r="HR267" s="341"/>
      <c r="HS267" s="74"/>
      <c r="HT267" s="73">
        <v>1009.4</v>
      </c>
      <c r="HU267" s="73">
        <v>1009.4</v>
      </c>
      <c r="HV267" s="73"/>
      <c r="HW267" s="89"/>
      <c r="HX267" s="73"/>
      <c r="HY267" s="73"/>
      <c r="HZ267" s="73"/>
      <c r="IA267" s="77"/>
      <c r="IB267" s="73"/>
      <c r="IC267" s="73"/>
      <c r="ID267" s="73"/>
      <c r="IE267" s="77"/>
      <c r="IF267" s="73"/>
      <c r="IG267" s="73"/>
      <c r="IH267" s="73"/>
      <c r="II267" s="77"/>
      <c r="IJ267" s="73"/>
      <c r="IK267" s="73"/>
      <c r="IL267" s="73"/>
      <c r="IM267" s="77"/>
      <c r="IN267" s="73"/>
      <c r="IO267" s="73"/>
      <c r="IP267" s="73"/>
      <c r="IQ267" s="77"/>
      <c r="IR267" s="73"/>
      <c r="IS267" s="73"/>
      <c r="IT267" s="73"/>
      <c r="IU267" s="77"/>
      <c r="IV267" s="73"/>
      <c r="IW267" s="73"/>
      <c r="IX267" s="73"/>
      <c r="IY267" s="77"/>
      <c r="IZ267" s="73"/>
      <c r="JA267" s="73"/>
      <c r="JB267" s="73"/>
      <c r="JC267" s="77"/>
      <c r="JD267" s="73"/>
      <c r="JE267" s="73"/>
      <c r="JF267" s="73"/>
      <c r="JG267" s="77"/>
      <c r="JH267" s="73"/>
      <c r="JI267" s="73"/>
      <c r="JJ267" s="73"/>
      <c r="JK267" s="77"/>
      <c r="JL267" s="73"/>
      <c r="JM267" s="73"/>
      <c r="JN267" s="73"/>
      <c r="JO267" s="77"/>
      <c r="JP267" s="73"/>
      <c r="JQ267" s="73"/>
      <c r="JR267" s="73"/>
      <c r="JS267" s="77"/>
    </row>
    <row r="268" spans="1:279" ht="15.75" x14ac:dyDescent="0.25">
      <c r="A268" s="115" t="s">
        <v>141</v>
      </c>
      <c r="B268" s="77">
        <f t="shared" si="611"/>
        <v>1093.2</v>
      </c>
      <c r="C268" s="77">
        <f t="shared" si="612"/>
        <v>1093.2</v>
      </c>
      <c r="D268" s="77">
        <f t="shared" si="613"/>
        <v>1093.2</v>
      </c>
      <c r="E268" s="77">
        <f t="shared" si="614"/>
        <v>0</v>
      </c>
      <c r="F268" s="77">
        <f t="shared" si="615"/>
        <v>0</v>
      </c>
      <c r="G268" s="73">
        <f t="shared" si="610"/>
        <v>0</v>
      </c>
      <c r="H268" s="77"/>
      <c r="I268" s="77"/>
      <c r="J268" s="77"/>
      <c r="K268" s="77"/>
      <c r="L268" s="89"/>
      <c r="M268" s="89"/>
      <c r="N268" s="89"/>
      <c r="O268" s="89"/>
      <c r="P268" s="89"/>
      <c r="Q268" s="89"/>
      <c r="R268" s="89"/>
      <c r="S268" s="74"/>
      <c r="T268" s="86"/>
      <c r="U268" s="86"/>
      <c r="V268" s="86"/>
      <c r="W268" s="74"/>
      <c r="X268" s="86"/>
      <c r="Y268" s="86"/>
      <c r="Z268" s="86"/>
      <c r="AA268" s="74"/>
      <c r="AB268" s="86"/>
      <c r="AC268" s="86"/>
      <c r="AD268" s="86"/>
      <c r="AE268" s="74"/>
      <c r="AF268" s="86"/>
      <c r="AG268" s="86"/>
      <c r="AH268" s="86"/>
      <c r="AI268" s="74"/>
      <c r="AJ268" s="86"/>
      <c r="AK268" s="86"/>
      <c r="AL268" s="86"/>
      <c r="AM268" s="74"/>
      <c r="AN268" s="89"/>
      <c r="AO268" s="89"/>
      <c r="AP268" s="89"/>
      <c r="AQ268" s="89"/>
      <c r="AR268" s="86"/>
      <c r="AS268" s="86"/>
      <c r="AT268" s="86"/>
      <c r="AU268" s="74"/>
      <c r="AV268" s="86"/>
      <c r="AW268" s="86"/>
      <c r="AX268" s="86"/>
      <c r="AY268" s="74"/>
      <c r="AZ268" s="86"/>
      <c r="BA268" s="86"/>
      <c r="BB268" s="86"/>
      <c r="BC268" s="74"/>
      <c r="BD268" s="86"/>
      <c r="BE268" s="86"/>
      <c r="BF268" s="86"/>
      <c r="BG268" s="74"/>
      <c r="BH268" s="74"/>
      <c r="BI268" s="86"/>
      <c r="BJ268" s="86"/>
      <c r="BK268" s="74"/>
      <c r="BL268" s="74"/>
      <c r="BM268" s="86"/>
      <c r="BN268" s="86"/>
      <c r="BO268" s="74"/>
      <c r="BP268" s="74"/>
      <c r="BQ268" s="341"/>
      <c r="BR268" s="341"/>
      <c r="BS268" s="74"/>
      <c r="BT268" s="74"/>
      <c r="BU268" s="341"/>
      <c r="BV268" s="341"/>
      <c r="BW268" s="74"/>
      <c r="BX268" s="341"/>
      <c r="BY268" s="341"/>
      <c r="BZ268" s="341"/>
      <c r="CA268" s="74"/>
      <c r="CB268" s="74"/>
      <c r="CC268" s="341"/>
      <c r="CD268" s="341"/>
      <c r="CE268" s="74"/>
      <c r="CF268" s="341"/>
      <c r="CG268" s="341"/>
      <c r="CH268" s="341"/>
      <c r="CI268" s="74"/>
      <c r="CJ268" s="341"/>
      <c r="CK268" s="341"/>
      <c r="CL268" s="341"/>
      <c r="CM268" s="74"/>
      <c r="CN268" s="341"/>
      <c r="CO268" s="341"/>
      <c r="CP268" s="341"/>
      <c r="CQ268" s="74"/>
      <c r="CR268" s="74"/>
      <c r="CS268" s="86"/>
      <c r="CT268" s="86"/>
      <c r="CU268" s="74"/>
      <c r="CV268" s="74"/>
      <c r="CW268" s="86"/>
      <c r="CX268" s="86"/>
      <c r="CY268" s="74"/>
      <c r="CZ268" s="341"/>
      <c r="DA268" s="341"/>
      <c r="DB268" s="341"/>
      <c r="DC268" s="74"/>
      <c r="DD268" s="341"/>
      <c r="DE268" s="341"/>
      <c r="DF268" s="341"/>
      <c r="DG268" s="74"/>
      <c r="DH268" s="341"/>
      <c r="DI268" s="341"/>
      <c r="DJ268" s="341"/>
      <c r="DK268" s="74"/>
      <c r="DL268" s="341"/>
      <c r="DM268" s="341"/>
      <c r="DN268" s="341"/>
      <c r="DO268" s="74"/>
      <c r="DP268" s="341"/>
      <c r="DQ268" s="341"/>
      <c r="DR268" s="341"/>
      <c r="DS268" s="74"/>
      <c r="DT268" s="341"/>
      <c r="DU268" s="341"/>
      <c r="DV268" s="341"/>
      <c r="DW268" s="74"/>
      <c r="DX268" s="341"/>
      <c r="DY268" s="341"/>
      <c r="DZ268" s="341"/>
      <c r="EA268" s="74"/>
      <c r="EB268" s="341"/>
      <c r="EC268" s="341"/>
      <c r="ED268" s="341"/>
      <c r="EE268" s="74"/>
      <c r="EF268" s="341"/>
      <c r="EG268" s="341"/>
      <c r="EH268" s="341"/>
      <c r="EI268" s="74"/>
      <c r="EJ268" s="341"/>
      <c r="EK268" s="341"/>
      <c r="EL268" s="341"/>
      <c r="EM268" s="74"/>
      <c r="EN268" s="341"/>
      <c r="EO268" s="341"/>
      <c r="EP268" s="341"/>
      <c r="EQ268" s="74"/>
      <c r="ER268" s="341"/>
      <c r="ES268" s="341"/>
      <c r="ET268" s="341"/>
      <c r="EU268" s="74"/>
      <c r="EV268" s="341"/>
      <c r="EW268" s="341"/>
      <c r="EX268" s="341"/>
      <c r="EY268" s="74"/>
      <c r="EZ268" s="89"/>
      <c r="FA268" s="89"/>
      <c r="FB268" s="89"/>
      <c r="FC268" s="89"/>
      <c r="FD268" s="89"/>
      <c r="FE268" s="89"/>
      <c r="FF268" s="89"/>
      <c r="FG268" s="89"/>
      <c r="FH268" s="89"/>
      <c r="FI268" s="89"/>
      <c r="FJ268" s="89"/>
      <c r="FK268" s="89"/>
      <c r="FL268" s="89"/>
      <c r="FM268" s="89"/>
      <c r="FN268" s="89"/>
      <c r="FO268" s="89"/>
      <c r="FP268" s="89"/>
      <c r="FQ268" s="89"/>
      <c r="FR268" s="89"/>
      <c r="FS268" s="89"/>
      <c r="FT268" s="89"/>
      <c r="FU268" s="89"/>
      <c r="FV268" s="89"/>
      <c r="FW268" s="89"/>
      <c r="FX268" s="89"/>
      <c r="FY268" s="89"/>
      <c r="FZ268" s="89"/>
      <c r="GA268" s="89"/>
      <c r="GB268" s="89"/>
      <c r="GC268" s="89"/>
      <c r="GD268" s="89"/>
      <c r="GE268" s="89"/>
      <c r="GF268" s="89"/>
      <c r="GG268" s="89"/>
      <c r="GH268" s="89"/>
      <c r="GI268" s="89"/>
      <c r="GJ268" s="89"/>
      <c r="GK268" s="89"/>
      <c r="GL268" s="89"/>
      <c r="GM268" s="89"/>
      <c r="GN268" s="89"/>
      <c r="GO268" s="89"/>
      <c r="GP268" s="89"/>
      <c r="GQ268" s="89"/>
      <c r="GR268" s="89"/>
      <c r="GS268" s="89"/>
      <c r="GT268" s="89"/>
      <c r="GU268" s="89"/>
      <c r="GV268" s="89"/>
      <c r="GW268" s="89"/>
      <c r="GX268" s="89"/>
      <c r="GY268" s="89"/>
      <c r="GZ268" s="89"/>
      <c r="HA268" s="89"/>
      <c r="HB268" s="89"/>
      <c r="HC268" s="89"/>
      <c r="HD268" s="89"/>
      <c r="HE268" s="89"/>
      <c r="HF268" s="89"/>
      <c r="HG268" s="89"/>
      <c r="HH268" s="89"/>
      <c r="HI268" s="89"/>
      <c r="HJ268" s="89"/>
      <c r="HK268" s="89"/>
      <c r="HL268" s="86"/>
      <c r="HM268" s="86"/>
      <c r="HN268" s="86"/>
      <c r="HO268" s="74"/>
      <c r="HP268" s="341"/>
      <c r="HQ268" s="341"/>
      <c r="HR268" s="341"/>
      <c r="HS268" s="74"/>
      <c r="HT268" s="73">
        <v>1093.2</v>
      </c>
      <c r="HU268" s="73">
        <v>1093.2</v>
      </c>
      <c r="HV268" s="73"/>
      <c r="HW268" s="89"/>
      <c r="HX268" s="73"/>
      <c r="HY268" s="73"/>
      <c r="HZ268" s="73"/>
      <c r="IA268" s="77"/>
      <c r="IB268" s="73"/>
      <c r="IC268" s="73"/>
      <c r="ID268" s="73"/>
      <c r="IE268" s="77"/>
      <c r="IF268" s="73"/>
      <c r="IG268" s="73"/>
      <c r="IH268" s="73"/>
      <c r="II268" s="77"/>
      <c r="IJ268" s="73"/>
      <c r="IK268" s="73"/>
      <c r="IL268" s="73"/>
      <c r="IM268" s="77"/>
      <c r="IN268" s="73"/>
      <c r="IO268" s="73"/>
      <c r="IP268" s="73"/>
      <c r="IQ268" s="77"/>
      <c r="IR268" s="73"/>
      <c r="IS268" s="73"/>
      <c r="IT268" s="73"/>
      <c r="IU268" s="77"/>
      <c r="IV268" s="73"/>
      <c r="IW268" s="73"/>
      <c r="IX268" s="73"/>
      <c r="IY268" s="77"/>
      <c r="IZ268" s="73"/>
      <c r="JA268" s="73"/>
      <c r="JB268" s="73"/>
      <c r="JC268" s="77"/>
      <c r="JD268" s="73"/>
      <c r="JE268" s="73"/>
      <c r="JF268" s="73"/>
      <c r="JG268" s="77"/>
      <c r="JH268" s="73"/>
      <c r="JI268" s="73"/>
      <c r="JJ268" s="73"/>
      <c r="JK268" s="77"/>
      <c r="JL268" s="73"/>
      <c r="JM268" s="73"/>
      <c r="JN268" s="73"/>
      <c r="JO268" s="77"/>
      <c r="JP268" s="73"/>
      <c r="JQ268" s="73"/>
      <c r="JR268" s="73"/>
      <c r="JS268" s="77"/>
    </row>
    <row r="269" spans="1:279" ht="15.75" x14ac:dyDescent="0.25">
      <c r="A269" s="115" t="s">
        <v>444</v>
      </c>
      <c r="B269" s="77">
        <f t="shared" si="611"/>
        <v>1392</v>
      </c>
      <c r="C269" s="77">
        <f t="shared" si="612"/>
        <v>1529</v>
      </c>
      <c r="D269" s="77">
        <f t="shared" si="613"/>
        <v>1529</v>
      </c>
      <c r="E269" s="77">
        <f t="shared" si="614"/>
        <v>0</v>
      </c>
      <c r="F269" s="77">
        <f t="shared" si="615"/>
        <v>22.83333</v>
      </c>
      <c r="G269" s="73">
        <f t="shared" si="610"/>
        <v>1.4933505559189013</v>
      </c>
      <c r="H269" s="77"/>
      <c r="I269" s="77"/>
      <c r="J269" s="77"/>
      <c r="K269" s="77"/>
      <c r="L269" s="89"/>
      <c r="M269" s="89"/>
      <c r="N269" s="89"/>
      <c r="O269" s="89"/>
      <c r="P269" s="89"/>
      <c r="Q269" s="89"/>
      <c r="R269" s="89"/>
      <c r="S269" s="74"/>
      <c r="T269" s="86"/>
      <c r="U269" s="86"/>
      <c r="V269" s="86"/>
      <c r="W269" s="74"/>
      <c r="X269" s="86"/>
      <c r="Y269" s="86"/>
      <c r="Z269" s="86"/>
      <c r="AA269" s="74"/>
      <c r="AB269" s="86"/>
      <c r="AC269" s="86"/>
      <c r="AD269" s="86"/>
      <c r="AE269" s="74"/>
      <c r="AF269" s="86"/>
      <c r="AG269" s="86"/>
      <c r="AH269" s="86"/>
      <c r="AI269" s="74"/>
      <c r="AJ269" s="86"/>
      <c r="AK269" s="86"/>
      <c r="AL269" s="86"/>
      <c r="AM269" s="74"/>
      <c r="AN269" s="89"/>
      <c r="AO269" s="89"/>
      <c r="AP269" s="89"/>
      <c r="AQ269" s="89"/>
      <c r="AR269" s="86"/>
      <c r="AS269" s="86"/>
      <c r="AT269" s="86"/>
      <c r="AU269" s="74"/>
      <c r="AV269" s="86"/>
      <c r="AW269" s="86"/>
      <c r="AX269" s="86"/>
      <c r="AY269" s="74"/>
      <c r="AZ269" s="86"/>
      <c r="BA269" s="86"/>
      <c r="BB269" s="86"/>
      <c r="BC269" s="74"/>
      <c r="BD269" s="86"/>
      <c r="BE269" s="86"/>
      <c r="BF269" s="86"/>
      <c r="BG269" s="74"/>
      <c r="BH269" s="74"/>
      <c r="BI269" s="86"/>
      <c r="BJ269" s="86"/>
      <c r="BK269" s="74"/>
      <c r="BL269" s="74"/>
      <c r="BM269" s="86"/>
      <c r="BN269" s="86"/>
      <c r="BO269" s="74"/>
      <c r="BP269" s="74"/>
      <c r="BQ269" s="341"/>
      <c r="BR269" s="341"/>
      <c r="BS269" s="74"/>
      <c r="BT269" s="74"/>
      <c r="BU269" s="341"/>
      <c r="BV269" s="341"/>
      <c r="BW269" s="74"/>
      <c r="BX269" s="341"/>
      <c r="BY269" s="341"/>
      <c r="BZ269" s="341"/>
      <c r="CA269" s="74"/>
      <c r="CB269" s="74"/>
      <c r="CC269" s="341"/>
      <c r="CD269" s="341"/>
      <c r="CE269" s="74"/>
      <c r="CF269" s="341"/>
      <c r="CG269" s="341"/>
      <c r="CH269" s="341"/>
      <c r="CI269" s="74"/>
      <c r="CJ269" s="341"/>
      <c r="CK269" s="341"/>
      <c r="CL269" s="341"/>
      <c r="CM269" s="74"/>
      <c r="CN269" s="341"/>
      <c r="CO269" s="341"/>
      <c r="CP269" s="341"/>
      <c r="CQ269" s="74"/>
      <c r="CR269" s="74"/>
      <c r="CS269" s="86"/>
      <c r="CT269" s="86"/>
      <c r="CU269" s="74"/>
      <c r="CV269" s="74"/>
      <c r="CW269" s="86"/>
      <c r="CX269" s="86"/>
      <c r="CY269" s="74"/>
      <c r="CZ269" s="341"/>
      <c r="DA269" s="341"/>
      <c r="DB269" s="341"/>
      <c r="DC269" s="74"/>
      <c r="DD269" s="341"/>
      <c r="DE269" s="341"/>
      <c r="DF269" s="341"/>
      <c r="DG269" s="74"/>
      <c r="DH269" s="341"/>
      <c r="DI269" s="341"/>
      <c r="DJ269" s="341"/>
      <c r="DK269" s="74"/>
      <c r="DL269" s="341"/>
      <c r="DM269" s="341"/>
      <c r="DN269" s="341"/>
      <c r="DO269" s="74"/>
      <c r="DP269" s="341"/>
      <c r="DQ269" s="341"/>
      <c r="DR269" s="341"/>
      <c r="DS269" s="74"/>
      <c r="DT269" s="341"/>
      <c r="DU269" s="341"/>
      <c r="DV269" s="341"/>
      <c r="DW269" s="74"/>
      <c r="DX269" s="341"/>
      <c r="DY269" s="341"/>
      <c r="DZ269" s="341"/>
      <c r="EA269" s="74"/>
      <c r="EB269" s="341"/>
      <c r="EC269" s="341"/>
      <c r="ED269" s="341"/>
      <c r="EE269" s="74"/>
      <c r="EF269" s="341"/>
      <c r="EG269" s="341"/>
      <c r="EH269" s="341"/>
      <c r="EI269" s="74"/>
      <c r="EJ269" s="341"/>
      <c r="EK269" s="341"/>
      <c r="EL269" s="341"/>
      <c r="EM269" s="74"/>
      <c r="EN269" s="341"/>
      <c r="EO269" s="341"/>
      <c r="EP269" s="341"/>
      <c r="EQ269" s="74"/>
      <c r="ER269" s="341"/>
      <c r="ES269" s="341"/>
      <c r="ET269" s="341"/>
      <c r="EU269" s="74"/>
      <c r="EV269" s="341"/>
      <c r="EW269" s="341"/>
      <c r="EX269" s="341"/>
      <c r="EY269" s="74"/>
      <c r="EZ269" s="89"/>
      <c r="FA269" s="89"/>
      <c r="FB269" s="89"/>
      <c r="FC269" s="89"/>
      <c r="FD269" s="89"/>
      <c r="FE269" s="89"/>
      <c r="FF269" s="89"/>
      <c r="FG269" s="89"/>
      <c r="FH269" s="89"/>
      <c r="FI269" s="89"/>
      <c r="FJ269" s="89"/>
      <c r="FK269" s="89"/>
      <c r="FL269" s="89"/>
      <c r="FM269" s="89"/>
      <c r="FN269" s="89"/>
      <c r="FO269" s="89"/>
      <c r="FP269" s="89"/>
      <c r="FQ269" s="89"/>
      <c r="FR269" s="89"/>
      <c r="FS269" s="89"/>
      <c r="FT269" s="89"/>
      <c r="FU269" s="89"/>
      <c r="FV269" s="89"/>
      <c r="FW269" s="89"/>
      <c r="FX269" s="89"/>
      <c r="FY269" s="89"/>
      <c r="FZ269" s="89"/>
      <c r="GA269" s="89"/>
      <c r="GB269" s="89"/>
      <c r="GC269" s="89"/>
      <c r="GD269" s="89"/>
      <c r="GE269" s="89"/>
      <c r="GF269" s="89"/>
      <c r="GG269" s="89"/>
      <c r="GH269" s="89"/>
      <c r="GI269" s="89"/>
      <c r="GJ269" s="89"/>
      <c r="GK269" s="89"/>
      <c r="GL269" s="89"/>
      <c r="GM269" s="89"/>
      <c r="GN269" s="89"/>
      <c r="GO269" s="89"/>
      <c r="GP269" s="89"/>
      <c r="GQ269" s="89"/>
      <c r="GR269" s="89"/>
      <c r="GS269" s="89"/>
      <c r="GT269" s="89"/>
      <c r="GU269" s="89"/>
      <c r="GV269" s="89"/>
      <c r="GW269" s="89"/>
      <c r="GX269" s="89"/>
      <c r="GY269" s="89"/>
      <c r="GZ269" s="89"/>
      <c r="HA269" s="89"/>
      <c r="HB269" s="89"/>
      <c r="HC269" s="89"/>
      <c r="HD269" s="89"/>
      <c r="HE269" s="89"/>
      <c r="HF269" s="89"/>
      <c r="HG269" s="89"/>
      <c r="HH269" s="89"/>
      <c r="HI269" s="89"/>
      <c r="HJ269" s="89"/>
      <c r="HK269" s="89"/>
      <c r="HL269" s="86"/>
      <c r="HM269" s="86"/>
      <c r="HN269" s="86"/>
      <c r="HO269" s="74"/>
      <c r="HP269" s="341"/>
      <c r="HQ269" s="341"/>
      <c r="HR269" s="341"/>
      <c r="HS269" s="74"/>
      <c r="HT269" s="73">
        <v>1392</v>
      </c>
      <c r="HU269" s="73">
        <v>1392</v>
      </c>
      <c r="HV269" s="73"/>
      <c r="HW269" s="89"/>
      <c r="HX269" s="73"/>
      <c r="HY269" s="73">
        <v>137</v>
      </c>
      <c r="HZ269" s="73">
        <v>22.83333</v>
      </c>
      <c r="IA269" s="77">
        <f t="shared" si="446"/>
        <v>16.666664233576643</v>
      </c>
      <c r="IB269" s="73"/>
      <c r="IC269" s="73"/>
      <c r="ID269" s="73"/>
      <c r="IE269" s="77"/>
      <c r="IF269" s="73"/>
      <c r="IG269" s="73"/>
      <c r="IH269" s="73"/>
      <c r="II269" s="77"/>
      <c r="IJ269" s="73"/>
      <c r="IK269" s="73"/>
      <c r="IL269" s="73"/>
      <c r="IM269" s="77"/>
      <c r="IN269" s="73"/>
      <c r="IO269" s="73"/>
      <c r="IP269" s="73"/>
      <c r="IQ269" s="77"/>
      <c r="IR269" s="73"/>
      <c r="IS269" s="73"/>
      <c r="IT269" s="73"/>
      <c r="IU269" s="77"/>
      <c r="IV269" s="73"/>
      <c r="IW269" s="73"/>
      <c r="IX269" s="73"/>
      <c r="IY269" s="77"/>
      <c r="IZ269" s="73"/>
      <c r="JA269" s="73"/>
      <c r="JB269" s="73"/>
      <c r="JC269" s="77"/>
      <c r="JD269" s="73"/>
      <c r="JE269" s="73"/>
      <c r="JF269" s="73"/>
      <c r="JG269" s="77"/>
      <c r="JH269" s="73"/>
      <c r="JI269" s="73"/>
      <c r="JJ269" s="73"/>
      <c r="JK269" s="77"/>
      <c r="JL269" s="73"/>
      <c r="JM269" s="73"/>
      <c r="JN269" s="73"/>
      <c r="JO269" s="77"/>
      <c r="JP269" s="73"/>
      <c r="JQ269" s="73"/>
      <c r="JR269" s="73"/>
      <c r="JS269" s="77"/>
    </row>
    <row r="270" spans="1:279" ht="15.75" x14ac:dyDescent="0.25">
      <c r="A270" s="115" t="s">
        <v>443</v>
      </c>
      <c r="B270" s="77">
        <f t="shared" si="611"/>
        <v>1280.0999999999999</v>
      </c>
      <c r="C270" s="77">
        <f t="shared" si="612"/>
        <v>1429</v>
      </c>
      <c r="D270" s="77">
        <f t="shared" si="613"/>
        <v>1429</v>
      </c>
      <c r="E270" s="77">
        <f t="shared" si="614"/>
        <v>0</v>
      </c>
      <c r="F270" s="77">
        <f t="shared" si="615"/>
        <v>24.816659999999999</v>
      </c>
      <c r="G270" s="73">
        <f t="shared" si="610"/>
        <v>1.7366452064380686</v>
      </c>
      <c r="H270" s="77"/>
      <c r="I270" s="77"/>
      <c r="J270" s="77"/>
      <c r="K270" s="77"/>
      <c r="L270" s="89"/>
      <c r="M270" s="89"/>
      <c r="N270" s="89"/>
      <c r="O270" s="89"/>
      <c r="P270" s="89"/>
      <c r="Q270" s="89"/>
      <c r="R270" s="89"/>
      <c r="S270" s="74"/>
      <c r="T270" s="86"/>
      <c r="U270" s="86"/>
      <c r="V270" s="86"/>
      <c r="W270" s="74"/>
      <c r="X270" s="86"/>
      <c r="Y270" s="86"/>
      <c r="Z270" s="86"/>
      <c r="AA270" s="74"/>
      <c r="AB270" s="86"/>
      <c r="AC270" s="86"/>
      <c r="AD270" s="86"/>
      <c r="AE270" s="74"/>
      <c r="AF270" s="86"/>
      <c r="AG270" s="86"/>
      <c r="AH270" s="86"/>
      <c r="AI270" s="74"/>
      <c r="AJ270" s="86"/>
      <c r="AK270" s="86"/>
      <c r="AL270" s="86"/>
      <c r="AM270" s="74"/>
      <c r="AN270" s="89"/>
      <c r="AO270" s="89"/>
      <c r="AP270" s="89"/>
      <c r="AQ270" s="89"/>
      <c r="AR270" s="86"/>
      <c r="AS270" s="86"/>
      <c r="AT270" s="86"/>
      <c r="AU270" s="74"/>
      <c r="AV270" s="86"/>
      <c r="AW270" s="86"/>
      <c r="AX270" s="86"/>
      <c r="AY270" s="74"/>
      <c r="AZ270" s="86"/>
      <c r="BA270" s="86"/>
      <c r="BB270" s="86"/>
      <c r="BC270" s="74"/>
      <c r="BD270" s="86"/>
      <c r="BE270" s="86"/>
      <c r="BF270" s="86"/>
      <c r="BG270" s="74"/>
      <c r="BH270" s="74"/>
      <c r="BI270" s="86"/>
      <c r="BJ270" s="86"/>
      <c r="BK270" s="74"/>
      <c r="BL270" s="74"/>
      <c r="BM270" s="86"/>
      <c r="BN270" s="86"/>
      <c r="BO270" s="74"/>
      <c r="BP270" s="74"/>
      <c r="BQ270" s="341"/>
      <c r="BR270" s="341"/>
      <c r="BS270" s="74"/>
      <c r="BT270" s="74"/>
      <c r="BU270" s="341"/>
      <c r="BV270" s="341"/>
      <c r="BW270" s="74"/>
      <c r="BX270" s="341"/>
      <c r="BY270" s="341"/>
      <c r="BZ270" s="341"/>
      <c r="CA270" s="74"/>
      <c r="CB270" s="74"/>
      <c r="CC270" s="341"/>
      <c r="CD270" s="341"/>
      <c r="CE270" s="74"/>
      <c r="CF270" s="341"/>
      <c r="CG270" s="341"/>
      <c r="CH270" s="341"/>
      <c r="CI270" s="74"/>
      <c r="CJ270" s="341"/>
      <c r="CK270" s="341"/>
      <c r="CL270" s="341"/>
      <c r="CM270" s="74"/>
      <c r="CN270" s="341"/>
      <c r="CO270" s="341"/>
      <c r="CP270" s="341"/>
      <c r="CQ270" s="74"/>
      <c r="CR270" s="74"/>
      <c r="CS270" s="86"/>
      <c r="CT270" s="86"/>
      <c r="CU270" s="74"/>
      <c r="CV270" s="74"/>
      <c r="CW270" s="86"/>
      <c r="CX270" s="86"/>
      <c r="CY270" s="74"/>
      <c r="CZ270" s="341"/>
      <c r="DA270" s="341"/>
      <c r="DB270" s="341"/>
      <c r="DC270" s="74"/>
      <c r="DD270" s="341"/>
      <c r="DE270" s="341"/>
      <c r="DF270" s="341"/>
      <c r="DG270" s="74"/>
      <c r="DH270" s="341"/>
      <c r="DI270" s="341"/>
      <c r="DJ270" s="341"/>
      <c r="DK270" s="74"/>
      <c r="DL270" s="341"/>
      <c r="DM270" s="341"/>
      <c r="DN270" s="341"/>
      <c r="DO270" s="74"/>
      <c r="DP270" s="341"/>
      <c r="DQ270" s="341"/>
      <c r="DR270" s="341"/>
      <c r="DS270" s="74"/>
      <c r="DT270" s="341"/>
      <c r="DU270" s="341"/>
      <c r="DV270" s="341"/>
      <c r="DW270" s="74"/>
      <c r="DX270" s="341"/>
      <c r="DY270" s="341"/>
      <c r="DZ270" s="341"/>
      <c r="EA270" s="74"/>
      <c r="EB270" s="341"/>
      <c r="EC270" s="341"/>
      <c r="ED270" s="341"/>
      <c r="EE270" s="74"/>
      <c r="EF270" s="341"/>
      <c r="EG270" s="341"/>
      <c r="EH270" s="341"/>
      <c r="EI270" s="74"/>
      <c r="EJ270" s="341"/>
      <c r="EK270" s="341"/>
      <c r="EL270" s="341"/>
      <c r="EM270" s="74"/>
      <c r="EN270" s="341"/>
      <c r="EO270" s="341"/>
      <c r="EP270" s="341"/>
      <c r="EQ270" s="74"/>
      <c r="ER270" s="341"/>
      <c r="ES270" s="341"/>
      <c r="ET270" s="341"/>
      <c r="EU270" s="74"/>
      <c r="EV270" s="341"/>
      <c r="EW270" s="341"/>
      <c r="EX270" s="341"/>
      <c r="EY270" s="74"/>
      <c r="EZ270" s="89"/>
      <c r="FA270" s="89"/>
      <c r="FB270" s="89"/>
      <c r="FC270" s="89"/>
      <c r="FD270" s="89"/>
      <c r="FE270" s="89"/>
      <c r="FF270" s="89"/>
      <c r="FG270" s="89"/>
      <c r="FH270" s="89"/>
      <c r="FI270" s="89"/>
      <c r="FJ270" s="89"/>
      <c r="FK270" s="89"/>
      <c r="FL270" s="89"/>
      <c r="FM270" s="89"/>
      <c r="FN270" s="89"/>
      <c r="FO270" s="89"/>
      <c r="FP270" s="89"/>
      <c r="FQ270" s="89"/>
      <c r="FR270" s="89"/>
      <c r="FS270" s="89"/>
      <c r="FT270" s="89"/>
      <c r="FU270" s="89"/>
      <c r="FV270" s="89"/>
      <c r="FW270" s="89"/>
      <c r="FX270" s="89"/>
      <c r="FY270" s="89"/>
      <c r="FZ270" s="89"/>
      <c r="GA270" s="89"/>
      <c r="GB270" s="89"/>
      <c r="GC270" s="89"/>
      <c r="GD270" s="89"/>
      <c r="GE270" s="89"/>
      <c r="GF270" s="89"/>
      <c r="GG270" s="89"/>
      <c r="GH270" s="89"/>
      <c r="GI270" s="89"/>
      <c r="GJ270" s="89"/>
      <c r="GK270" s="89"/>
      <c r="GL270" s="89"/>
      <c r="GM270" s="89"/>
      <c r="GN270" s="89"/>
      <c r="GO270" s="89"/>
      <c r="GP270" s="89"/>
      <c r="GQ270" s="89"/>
      <c r="GR270" s="89"/>
      <c r="GS270" s="89"/>
      <c r="GT270" s="89"/>
      <c r="GU270" s="89"/>
      <c r="GV270" s="89"/>
      <c r="GW270" s="89"/>
      <c r="GX270" s="89"/>
      <c r="GY270" s="89"/>
      <c r="GZ270" s="89"/>
      <c r="HA270" s="89"/>
      <c r="HB270" s="89"/>
      <c r="HC270" s="89"/>
      <c r="HD270" s="89"/>
      <c r="HE270" s="89"/>
      <c r="HF270" s="89"/>
      <c r="HG270" s="89"/>
      <c r="HH270" s="89"/>
      <c r="HI270" s="89"/>
      <c r="HJ270" s="89"/>
      <c r="HK270" s="89"/>
      <c r="HL270" s="86"/>
      <c r="HM270" s="86"/>
      <c r="HN270" s="86"/>
      <c r="HO270" s="74"/>
      <c r="HP270" s="341"/>
      <c r="HQ270" s="341"/>
      <c r="HR270" s="341"/>
      <c r="HS270" s="74"/>
      <c r="HT270" s="73">
        <v>1280.0999999999999</v>
      </c>
      <c r="HU270" s="73">
        <v>1280.0999999999999</v>
      </c>
      <c r="HV270" s="73"/>
      <c r="HW270" s="89"/>
      <c r="HX270" s="73"/>
      <c r="HY270" s="73">
        <v>148.9</v>
      </c>
      <c r="HZ270" s="73">
        <v>24.816659999999999</v>
      </c>
      <c r="IA270" s="77">
        <f t="shared" si="446"/>
        <v>16.666662189388852</v>
      </c>
      <c r="IB270" s="73"/>
      <c r="IC270" s="73"/>
      <c r="ID270" s="73"/>
      <c r="IE270" s="77"/>
      <c r="IF270" s="73"/>
      <c r="IG270" s="73"/>
      <c r="IH270" s="73"/>
      <c r="II270" s="77"/>
      <c r="IJ270" s="73"/>
      <c r="IK270" s="73"/>
      <c r="IL270" s="73"/>
      <c r="IM270" s="77"/>
      <c r="IN270" s="73"/>
      <c r="IO270" s="73"/>
      <c r="IP270" s="73"/>
      <c r="IQ270" s="77"/>
      <c r="IR270" s="73"/>
      <c r="IS270" s="73"/>
      <c r="IT270" s="73"/>
      <c r="IU270" s="77"/>
      <c r="IV270" s="73"/>
      <c r="IW270" s="73"/>
      <c r="IX270" s="73"/>
      <c r="IY270" s="77"/>
      <c r="IZ270" s="73"/>
      <c r="JA270" s="73"/>
      <c r="JB270" s="73"/>
      <c r="JC270" s="77"/>
      <c r="JD270" s="73"/>
      <c r="JE270" s="73"/>
      <c r="JF270" s="73"/>
      <c r="JG270" s="77"/>
      <c r="JH270" s="73"/>
      <c r="JI270" s="73"/>
      <c r="JJ270" s="73"/>
      <c r="JK270" s="77"/>
      <c r="JL270" s="73"/>
      <c r="JM270" s="73"/>
      <c r="JN270" s="73"/>
      <c r="JO270" s="77"/>
      <c r="JP270" s="73"/>
      <c r="JQ270" s="73"/>
      <c r="JR270" s="73"/>
      <c r="JS270" s="77"/>
    </row>
    <row r="271" spans="1:279" ht="15.75" x14ac:dyDescent="0.25">
      <c r="A271" s="115" t="s">
        <v>447</v>
      </c>
      <c r="B271" s="77">
        <f t="shared" si="611"/>
        <v>1294.5</v>
      </c>
      <c r="C271" s="77">
        <f t="shared" si="612"/>
        <v>1386.9</v>
      </c>
      <c r="D271" s="77">
        <f t="shared" si="613"/>
        <v>1386.9</v>
      </c>
      <c r="E271" s="77">
        <f t="shared" si="614"/>
        <v>0</v>
      </c>
      <c r="F271" s="77">
        <f t="shared" si="615"/>
        <v>15.4</v>
      </c>
      <c r="G271" s="73">
        <f t="shared" si="610"/>
        <v>1.1103900785925445</v>
      </c>
      <c r="H271" s="77"/>
      <c r="I271" s="77"/>
      <c r="J271" s="77"/>
      <c r="K271" s="77"/>
      <c r="L271" s="89"/>
      <c r="M271" s="89"/>
      <c r="N271" s="89"/>
      <c r="O271" s="89"/>
      <c r="P271" s="89"/>
      <c r="Q271" s="89"/>
      <c r="R271" s="89"/>
      <c r="S271" s="74"/>
      <c r="T271" s="86"/>
      <c r="U271" s="86"/>
      <c r="V271" s="86"/>
      <c r="W271" s="74"/>
      <c r="X271" s="86"/>
      <c r="Y271" s="86"/>
      <c r="Z271" s="86"/>
      <c r="AA271" s="74"/>
      <c r="AB271" s="86"/>
      <c r="AC271" s="86"/>
      <c r="AD271" s="86"/>
      <c r="AE271" s="74"/>
      <c r="AF271" s="86"/>
      <c r="AG271" s="86"/>
      <c r="AH271" s="86"/>
      <c r="AI271" s="74"/>
      <c r="AJ271" s="86"/>
      <c r="AK271" s="86"/>
      <c r="AL271" s="86"/>
      <c r="AM271" s="74"/>
      <c r="AN271" s="89"/>
      <c r="AO271" s="89"/>
      <c r="AP271" s="89"/>
      <c r="AQ271" s="89"/>
      <c r="AR271" s="86"/>
      <c r="AS271" s="86"/>
      <c r="AT271" s="86"/>
      <c r="AU271" s="74"/>
      <c r="AV271" s="86"/>
      <c r="AW271" s="86"/>
      <c r="AX271" s="86"/>
      <c r="AY271" s="74"/>
      <c r="AZ271" s="86"/>
      <c r="BA271" s="86"/>
      <c r="BB271" s="86"/>
      <c r="BC271" s="74"/>
      <c r="BD271" s="86"/>
      <c r="BE271" s="86"/>
      <c r="BF271" s="86"/>
      <c r="BG271" s="74"/>
      <c r="BH271" s="74"/>
      <c r="BI271" s="86"/>
      <c r="BJ271" s="86"/>
      <c r="BK271" s="74"/>
      <c r="BL271" s="74"/>
      <c r="BM271" s="86"/>
      <c r="BN271" s="86"/>
      <c r="BO271" s="74"/>
      <c r="BP271" s="74"/>
      <c r="BQ271" s="341"/>
      <c r="BR271" s="341"/>
      <c r="BS271" s="74"/>
      <c r="BT271" s="74"/>
      <c r="BU271" s="341"/>
      <c r="BV271" s="341"/>
      <c r="BW271" s="74"/>
      <c r="BX271" s="341"/>
      <c r="BY271" s="341"/>
      <c r="BZ271" s="341"/>
      <c r="CA271" s="74"/>
      <c r="CB271" s="74"/>
      <c r="CC271" s="341"/>
      <c r="CD271" s="341"/>
      <c r="CE271" s="74"/>
      <c r="CF271" s="341"/>
      <c r="CG271" s="341"/>
      <c r="CH271" s="341"/>
      <c r="CI271" s="74"/>
      <c r="CJ271" s="341"/>
      <c r="CK271" s="341"/>
      <c r="CL271" s="341"/>
      <c r="CM271" s="74"/>
      <c r="CN271" s="341"/>
      <c r="CO271" s="341"/>
      <c r="CP271" s="341"/>
      <c r="CQ271" s="74"/>
      <c r="CR271" s="74"/>
      <c r="CS271" s="86"/>
      <c r="CT271" s="86"/>
      <c r="CU271" s="74"/>
      <c r="CV271" s="74"/>
      <c r="CW271" s="86"/>
      <c r="CX271" s="86"/>
      <c r="CY271" s="74"/>
      <c r="CZ271" s="341"/>
      <c r="DA271" s="341"/>
      <c r="DB271" s="341"/>
      <c r="DC271" s="74"/>
      <c r="DD271" s="341"/>
      <c r="DE271" s="341"/>
      <c r="DF271" s="341"/>
      <c r="DG271" s="74"/>
      <c r="DH271" s="341"/>
      <c r="DI271" s="341"/>
      <c r="DJ271" s="341"/>
      <c r="DK271" s="74"/>
      <c r="DL271" s="341"/>
      <c r="DM271" s="341"/>
      <c r="DN271" s="341"/>
      <c r="DO271" s="74"/>
      <c r="DP271" s="341"/>
      <c r="DQ271" s="341"/>
      <c r="DR271" s="341"/>
      <c r="DS271" s="74"/>
      <c r="DT271" s="341"/>
      <c r="DU271" s="341"/>
      <c r="DV271" s="341"/>
      <c r="DW271" s="74"/>
      <c r="DX271" s="341"/>
      <c r="DY271" s="341"/>
      <c r="DZ271" s="341"/>
      <c r="EA271" s="74"/>
      <c r="EB271" s="341"/>
      <c r="EC271" s="341"/>
      <c r="ED271" s="341"/>
      <c r="EE271" s="74"/>
      <c r="EF271" s="341"/>
      <c r="EG271" s="341"/>
      <c r="EH271" s="341"/>
      <c r="EI271" s="74"/>
      <c r="EJ271" s="341"/>
      <c r="EK271" s="341"/>
      <c r="EL271" s="341"/>
      <c r="EM271" s="74"/>
      <c r="EN271" s="341"/>
      <c r="EO271" s="341"/>
      <c r="EP271" s="341"/>
      <c r="EQ271" s="74"/>
      <c r="ER271" s="341"/>
      <c r="ES271" s="341"/>
      <c r="ET271" s="341"/>
      <c r="EU271" s="74"/>
      <c r="EV271" s="341"/>
      <c r="EW271" s="341"/>
      <c r="EX271" s="341"/>
      <c r="EY271" s="74"/>
      <c r="EZ271" s="89"/>
      <c r="FA271" s="89"/>
      <c r="FB271" s="89"/>
      <c r="FC271" s="89"/>
      <c r="FD271" s="89"/>
      <c r="FE271" s="89"/>
      <c r="FF271" s="89"/>
      <c r="FG271" s="89"/>
      <c r="FH271" s="89"/>
      <c r="FI271" s="89"/>
      <c r="FJ271" s="89"/>
      <c r="FK271" s="89"/>
      <c r="FL271" s="89"/>
      <c r="FM271" s="89"/>
      <c r="FN271" s="89"/>
      <c r="FO271" s="89"/>
      <c r="FP271" s="89"/>
      <c r="FQ271" s="89"/>
      <c r="FR271" s="89"/>
      <c r="FS271" s="89"/>
      <c r="FT271" s="89"/>
      <c r="FU271" s="89"/>
      <c r="FV271" s="89"/>
      <c r="FW271" s="89"/>
      <c r="FX271" s="89"/>
      <c r="FY271" s="89"/>
      <c r="FZ271" s="89"/>
      <c r="GA271" s="89"/>
      <c r="GB271" s="89"/>
      <c r="GC271" s="89"/>
      <c r="GD271" s="89"/>
      <c r="GE271" s="89"/>
      <c r="GF271" s="89"/>
      <c r="GG271" s="89"/>
      <c r="GH271" s="89"/>
      <c r="GI271" s="89"/>
      <c r="GJ271" s="89"/>
      <c r="GK271" s="89"/>
      <c r="GL271" s="89"/>
      <c r="GM271" s="89"/>
      <c r="GN271" s="89"/>
      <c r="GO271" s="89"/>
      <c r="GP271" s="89"/>
      <c r="GQ271" s="89"/>
      <c r="GR271" s="89"/>
      <c r="GS271" s="89"/>
      <c r="GT271" s="89"/>
      <c r="GU271" s="89"/>
      <c r="GV271" s="89"/>
      <c r="GW271" s="89"/>
      <c r="GX271" s="89"/>
      <c r="GY271" s="89"/>
      <c r="GZ271" s="89"/>
      <c r="HA271" s="89"/>
      <c r="HB271" s="89"/>
      <c r="HC271" s="89"/>
      <c r="HD271" s="89"/>
      <c r="HE271" s="89"/>
      <c r="HF271" s="89"/>
      <c r="HG271" s="89"/>
      <c r="HH271" s="89"/>
      <c r="HI271" s="89"/>
      <c r="HJ271" s="89"/>
      <c r="HK271" s="89"/>
      <c r="HL271" s="86"/>
      <c r="HM271" s="86"/>
      <c r="HN271" s="86"/>
      <c r="HO271" s="74"/>
      <c r="HP271" s="341"/>
      <c r="HQ271" s="341"/>
      <c r="HR271" s="341"/>
      <c r="HS271" s="74"/>
      <c r="HT271" s="73">
        <v>1294.5</v>
      </c>
      <c r="HU271" s="73">
        <v>1294.5</v>
      </c>
      <c r="HV271" s="89"/>
      <c r="HW271" s="89"/>
      <c r="HX271" s="73"/>
      <c r="HY271" s="73">
        <v>92.4</v>
      </c>
      <c r="HZ271" s="86">
        <v>15.4</v>
      </c>
      <c r="IA271" s="77">
        <f t="shared" si="446"/>
        <v>16.666666666666664</v>
      </c>
      <c r="IB271" s="73"/>
      <c r="IC271" s="73"/>
      <c r="ID271" s="89"/>
      <c r="IE271" s="77"/>
      <c r="IF271" s="73"/>
      <c r="IG271" s="73"/>
      <c r="IH271" s="89"/>
      <c r="II271" s="77"/>
      <c r="IJ271" s="73"/>
      <c r="IK271" s="73"/>
      <c r="IL271" s="89"/>
      <c r="IM271" s="77"/>
      <c r="IN271" s="73"/>
      <c r="IO271" s="73"/>
      <c r="IP271" s="89"/>
      <c r="IQ271" s="77"/>
      <c r="IR271" s="73"/>
      <c r="IS271" s="73"/>
      <c r="IT271" s="89"/>
      <c r="IU271" s="77"/>
      <c r="IV271" s="73"/>
      <c r="IW271" s="73"/>
      <c r="IX271" s="89"/>
      <c r="IY271" s="77"/>
      <c r="IZ271" s="73"/>
      <c r="JA271" s="73"/>
      <c r="JB271" s="89"/>
      <c r="JC271" s="77"/>
      <c r="JD271" s="73"/>
      <c r="JE271" s="73"/>
      <c r="JF271" s="89"/>
      <c r="JG271" s="77"/>
      <c r="JH271" s="73"/>
      <c r="JI271" s="73"/>
      <c r="JJ271" s="89"/>
      <c r="JK271" s="77"/>
      <c r="JL271" s="73"/>
      <c r="JM271" s="73"/>
      <c r="JN271" s="89"/>
      <c r="JO271" s="77"/>
      <c r="JP271" s="73"/>
      <c r="JQ271" s="73"/>
      <c r="JR271" s="89"/>
      <c r="JS271" s="77"/>
    </row>
    <row r="272" spans="1:279" s="5" customFormat="1" ht="31.5" x14ac:dyDescent="0.25">
      <c r="A272" s="114" t="s">
        <v>264</v>
      </c>
      <c r="B272" s="76">
        <f t="shared" si="611"/>
        <v>26072.1</v>
      </c>
      <c r="C272" s="76">
        <f t="shared" si="612"/>
        <v>36855.800000000003</v>
      </c>
      <c r="D272" s="76">
        <f t="shared" si="613"/>
        <v>36855.800000000003</v>
      </c>
      <c r="E272" s="76">
        <f t="shared" si="614"/>
        <v>0</v>
      </c>
      <c r="F272" s="76">
        <f t="shared" si="615"/>
        <v>7099.9408899999999</v>
      </c>
      <c r="G272" s="72">
        <f t="shared" si="610"/>
        <v>19.264107386083058</v>
      </c>
      <c r="H272" s="72">
        <f>H273+H277</f>
        <v>0</v>
      </c>
      <c r="I272" s="72">
        <f>I273+I277</f>
        <v>0</v>
      </c>
      <c r="J272" s="72">
        <f>J273+J277</f>
        <v>0</v>
      </c>
      <c r="K272" s="72"/>
      <c r="L272" s="72">
        <f t="shared" ref="L272" si="616">L273+L277</f>
        <v>1044.7</v>
      </c>
      <c r="M272" s="72">
        <f t="shared" ref="M272:N272" si="617">M273+M277</f>
        <v>1044.7</v>
      </c>
      <c r="N272" s="72">
        <f t="shared" si="617"/>
        <v>1044.7</v>
      </c>
      <c r="O272" s="71">
        <f>N272/M272*100</f>
        <v>100</v>
      </c>
      <c r="P272" s="72">
        <f>P273+P277</f>
        <v>252</v>
      </c>
      <c r="Q272" s="72">
        <f>Q273+Q277</f>
        <v>252</v>
      </c>
      <c r="R272" s="72">
        <f>R273+R277</f>
        <v>42</v>
      </c>
      <c r="S272" s="71">
        <f>R272/Q272*100</f>
        <v>16.666666666666664</v>
      </c>
      <c r="T272" s="72">
        <f>T273+T277</f>
        <v>1256</v>
      </c>
      <c r="U272" s="72">
        <f>U273+U277</f>
        <v>1256</v>
      </c>
      <c r="V272" s="72">
        <f>V273+V277</f>
        <v>209.334</v>
      </c>
      <c r="W272" s="71">
        <f>V272/U272*100</f>
        <v>16.666719745222931</v>
      </c>
      <c r="X272" s="72">
        <f>X273+X277</f>
        <v>548</v>
      </c>
      <c r="Y272" s="72">
        <f>Y273+Y277</f>
        <v>548</v>
      </c>
      <c r="Z272" s="72">
        <f>Z273+Z277</f>
        <v>91.334000000000003</v>
      </c>
      <c r="AA272" s="71">
        <f>Z272/Y272*100</f>
        <v>16.666788321167882</v>
      </c>
      <c r="AB272" s="72">
        <f>AB273+AB277</f>
        <v>0</v>
      </c>
      <c r="AC272" s="72">
        <f>AC273+AC277</f>
        <v>0</v>
      </c>
      <c r="AD272" s="72">
        <f>AD273+AD277</f>
        <v>0</v>
      </c>
      <c r="AE272" s="71"/>
      <c r="AF272" s="72">
        <f>AF273+AF277</f>
        <v>11390.9</v>
      </c>
      <c r="AG272" s="72">
        <f>AG273+AG277</f>
        <v>11390.9</v>
      </c>
      <c r="AH272" s="72">
        <f>AH273+AH277</f>
        <v>2928.0120000000002</v>
      </c>
      <c r="AI272" s="71">
        <f>AH272/AG272*100</f>
        <v>25.704834560921441</v>
      </c>
      <c r="AJ272" s="72">
        <f>AJ273+AJ277</f>
        <v>400</v>
      </c>
      <c r="AK272" s="72">
        <f>AK273+AK277</f>
        <v>400</v>
      </c>
      <c r="AL272" s="72">
        <f>AL273+AL277</f>
        <v>0</v>
      </c>
      <c r="AM272" s="71">
        <f>AL272/AK272*100</f>
        <v>0</v>
      </c>
      <c r="AN272" s="72">
        <f t="shared" ref="AN272" si="618">AN273+AN277</f>
        <v>0</v>
      </c>
      <c r="AO272" s="72">
        <f t="shared" ref="AO272:AQ272" si="619">AO273+AO277</f>
        <v>0</v>
      </c>
      <c r="AP272" s="72">
        <f t="shared" si="619"/>
        <v>0</v>
      </c>
      <c r="AQ272" s="72">
        <f t="shared" si="619"/>
        <v>0</v>
      </c>
      <c r="AR272" s="72">
        <f>AR273+AR277</f>
        <v>500</v>
      </c>
      <c r="AS272" s="72">
        <f>AS273+AS277</f>
        <v>500</v>
      </c>
      <c r="AT272" s="72">
        <f>AT273+AT277</f>
        <v>0</v>
      </c>
      <c r="AU272" s="71">
        <f>AT272/AS272*100</f>
        <v>0</v>
      </c>
      <c r="AV272" s="72"/>
      <c r="AW272" s="72">
        <f>AW273+AW277</f>
        <v>0</v>
      </c>
      <c r="AX272" s="72">
        <f>AX273+AX277</f>
        <v>0</v>
      </c>
      <c r="AY272" s="71"/>
      <c r="AZ272" s="72"/>
      <c r="BA272" s="72"/>
      <c r="BB272" s="72"/>
      <c r="BC272" s="71"/>
      <c r="BD272" s="72">
        <f>BD273+BD277</f>
        <v>1411.3</v>
      </c>
      <c r="BE272" s="72">
        <f>BE273+BE277</f>
        <v>1411.3</v>
      </c>
      <c r="BF272" s="72">
        <f>BF273+BF277</f>
        <v>352.59300000000002</v>
      </c>
      <c r="BG272" s="71">
        <f>BF272/BE272*100</f>
        <v>24.983561255579964</v>
      </c>
      <c r="BH272" s="71"/>
      <c r="BI272" s="72">
        <f>BI273+BI277</f>
        <v>0</v>
      </c>
      <c r="BJ272" s="72">
        <f>BJ273+BJ277</f>
        <v>0</v>
      </c>
      <c r="BK272" s="71"/>
      <c r="BL272" s="71"/>
      <c r="BM272" s="72">
        <f>BM273+BM277</f>
        <v>0</v>
      </c>
      <c r="BN272" s="72">
        <f>BN273+BN277</f>
        <v>0</v>
      </c>
      <c r="BO272" s="71"/>
      <c r="BP272" s="71"/>
      <c r="BQ272" s="72">
        <f>BQ273+BQ277</f>
        <v>0</v>
      </c>
      <c r="BR272" s="72">
        <f>BR273+BR277</f>
        <v>0</v>
      </c>
      <c r="BS272" s="71"/>
      <c r="BT272" s="71"/>
      <c r="BU272" s="72">
        <f>BU273+BU277</f>
        <v>0</v>
      </c>
      <c r="BV272" s="72">
        <f>BV273+BV277</f>
        <v>0</v>
      </c>
      <c r="BW272" s="71"/>
      <c r="BX272" s="72">
        <f>BX273+BX277</f>
        <v>634.4</v>
      </c>
      <c r="BY272" s="72">
        <f>BY273+BY277</f>
        <v>634.4</v>
      </c>
      <c r="BZ272" s="72">
        <f>BZ273+BZ277</f>
        <v>157.94759999999999</v>
      </c>
      <c r="CA272" s="71">
        <f>BZ272/BY272*100</f>
        <v>24.897162673392181</v>
      </c>
      <c r="CB272" s="71"/>
      <c r="CC272" s="72"/>
      <c r="CD272" s="72"/>
      <c r="CE272" s="71"/>
      <c r="CF272" s="72">
        <f>CF273+CF277</f>
        <v>250</v>
      </c>
      <c r="CG272" s="72">
        <f>CG273+CG277</f>
        <v>250</v>
      </c>
      <c r="CH272" s="72">
        <f>CH273+CH277</f>
        <v>62.5</v>
      </c>
      <c r="CI272" s="71">
        <f t="shared" si="487"/>
        <v>25</v>
      </c>
      <c r="CJ272" s="72">
        <f>CJ273+CJ277</f>
        <v>0</v>
      </c>
      <c r="CK272" s="72">
        <f>CK273+CK277</f>
        <v>0</v>
      </c>
      <c r="CL272" s="72">
        <f>CL273+CL277</f>
        <v>0</v>
      </c>
      <c r="CM272" s="71"/>
      <c r="CN272" s="72">
        <f>CN273+CN277</f>
        <v>0</v>
      </c>
      <c r="CO272" s="72">
        <f>CO273+CO277</f>
        <v>0</v>
      </c>
      <c r="CP272" s="72">
        <f>CP273+CP277</f>
        <v>0</v>
      </c>
      <c r="CQ272" s="71"/>
      <c r="CR272" s="71"/>
      <c r="CS272" s="72">
        <f>CS273+CS277</f>
        <v>0</v>
      </c>
      <c r="CT272" s="72">
        <f>CT273+CT277</f>
        <v>0</v>
      </c>
      <c r="CU272" s="71"/>
      <c r="CV272" s="71"/>
      <c r="CW272" s="72">
        <f>CW273+CW277</f>
        <v>0</v>
      </c>
      <c r="CX272" s="72">
        <f>CX273+CX277</f>
        <v>0</v>
      </c>
      <c r="CY272" s="71"/>
      <c r="CZ272" s="72">
        <f>CZ273+CZ277</f>
        <v>1000</v>
      </c>
      <c r="DA272" s="72">
        <f>DA273+DA277</f>
        <v>1000</v>
      </c>
      <c r="DB272" s="72">
        <f>DB273+DB277</f>
        <v>0</v>
      </c>
      <c r="DC272" s="71">
        <f>DB272/DA272*100</f>
        <v>0</v>
      </c>
      <c r="DD272" s="72">
        <f>DD273+DD277</f>
        <v>1019.6</v>
      </c>
      <c r="DE272" s="72">
        <f>DE273+DE277</f>
        <v>0</v>
      </c>
      <c r="DF272" s="72">
        <f>DF273+DF277</f>
        <v>0</v>
      </c>
      <c r="DG272" s="71"/>
      <c r="DH272" s="72">
        <f>DH273+DH277+DH276</f>
        <v>5000</v>
      </c>
      <c r="DI272" s="72">
        <f>DI273+DI277+DI276</f>
        <v>5000</v>
      </c>
      <c r="DJ272" s="72">
        <f>DJ273+DJ277+DJ276</f>
        <v>0</v>
      </c>
      <c r="DK272" s="71">
        <f t="shared" si="587"/>
        <v>0</v>
      </c>
      <c r="DL272" s="72"/>
      <c r="DM272" s="72">
        <f>DM273+DM277+DM276</f>
        <v>0</v>
      </c>
      <c r="DN272" s="72">
        <f>DN273+DN277+DN276</f>
        <v>0</v>
      </c>
      <c r="DO272" s="71"/>
      <c r="DP272" s="72"/>
      <c r="DQ272" s="72">
        <f>DQ273+DQ277+DQ276</f>
        <v>0</v>
      </c>
      <c r="DR272" s="72">
        <f>DR273+DR277+DR276</f>
        <v>0</v>
      </c>
      <c r="DS272" s="71"/>
      <c r="DT272" s="72"/>
      <c r="DU272" s="72">
        <f>DU273+DU277+DU276</f>
        <v>0</v>
      </c>
      <c r="DV272" s="72">
        <f>DV273+DV277+DV276</f>
        <v>0</v>
      </c>
      <c r="DW272" s="71"/>
      <c r="DX272" s="72">
        <f>DX273+DX277+DX276</f>
        <v>453.5</v>
      </c>
      <c r="DY272" s="72">
        <f>DY273+DY277+DY276</f>
        <v>453.5</v>
      </c>
      <c r="DZ272" s="72">
        <f>DZ273+DZ277+DZ276</f>
        <v>90.7</v>
      </c>
      <c r="EA272" s="71">
        <f t="shared" ref="EA272:EA273" si="620">DZ272/DY272*100</f>
        <v>20</v>
      </c>
      <c r="EB272" s="72"/>
      <c r="EC272" s="72"/>
      <c r="ED272" s="72"/>
      <c r="EE272" s="71"/>
      <c r="EF272" s="72"/>
      <c r="EG272" s="72">
        <f>EG273+EG277+EG276</f>
        <v>0</v>
      </c>
      <c r="EH272" s="72">
        <f>EH273+EH277+EH276</f>
        <v>0</v>
      </c>
      <c r="EI272" s="71"/>
      <c r="EJ272" s="72"/>
      <c r="EK272" s="72">
        <f>EK273+EK277+EK276</f>
        <v>0</v>
      </c>
      <c r="EL272" s="72">
        <f>EL273+EL277+EL276</f>
        <v>0</v>
      </c>
      <c r="EM272" s="71"/>
      <c r="EN272" s="72"/>
      <c r="EO272" s="72">
        <f>EO273+EO277+EO276</f>
        <v>0</v>
      </c>
      <c r="EP272" s="72">
        <f>EP273+EP277+EP276</f>
        <v>0</v>
      </c>
      <c r="EQ272" s="71"/>
      <c r="ER272" s="72">
        <f>ER273+ER277+ER276</f>
        <v>781.2</v>
      </c>
      <c r="ES272" s="72">
        <f>ES273+ES277+ES276</f>
        <v>781.2</v>
      </c>
      <c r="ET272" s="72">
        <f>ET273+ET277+ET276</f>
        <v>175.77</v>
      </c>
      <c r="EU272" s="71">
        <f t="shared" si="519"/>
        <v>22.5</v>
      </c>
      <c r="EV272" s="72"/>
      <c r="EW272" s="72"/>
      <c r="EX272" s="72"/>
      <c r="EY272" s="71"/>
      <c r="EZ272" s="72"/>
      <c r="FA272" s="72">
        <f t="shared" ref="FA272:FB272" si="621">FA273+FA277</f>
        <v>0</v>
      </c>
      <c r="FB272" s="72">
        <f t="shared" si="621"/>
        <v>0</v>
      </c>
      <c r="FC272" s="71"/>
      <c r="FD272" s="72"/>
      <c r="FE272" s="72">
        <f t="shared" ref="FE272:FF272" si="622">FE273+FE277</f>
        <v>0</v>
      </c>
      <c r="FF272" s="72">
        <f t="shared" si="622"/>
        <v>0</v>
      </c>
      <c r="FG272" s="71"/>
      <c r="FH272" s="72"/>
      <c r="FI272" s="72">
        <f t="shared" ref="FI272:FJ272" si="623">FI273+FI277</f>
        <v>0</v>
      </c>
      <c r="FJ272" s="72">
        <f t="shared" si="623"/>
        <v>0</v>
      </c>
      <c r="FK272" s="71"/>
      <c r="FL272" s="72"/>
      <c r="FM272" s="72">
        <f t="shared" ref="FM272:FN272" si="624">FM273+FM277</f>
        <v>0</v>
      </c>
      <c r="FN272" s="72">
        <f t="shared" si="624"/>
        <v>0</v>
      </c>
      <c r="FO272" s="71"/>
      <c r="FP272" s="72">
        <f t="shared" ref="FP272" si="625">FP273+FP277</f>
        <v>130.5</v>
      </c>
      <c r="FQ272" s="72">
        <f t="shared" ref="FQ272:FR272" si="626">FQ273+FQ277</f>
        <v>130.5</v>
      </c>
      <c r="FR272" s="72">
        <f t="shared" si="626"/>
        <v>0</v>
      </c>
      <c r="FS272" s="71"/>
      <c r="FT272" s="72"/>
      <c r="FU272" s="72">
        <f t="shared" ref="FU272:FV272" si="627">FU273+FU277</f>
        <v>0</v>
      </c>
      <c r="FV272" s="72">
        <f t="shared" si="627"/>
        <v>0</v>
      </c>
      <c r="FW272" s="71"/>
      <c r="FX272" s="72"/>
      <c r="FY272" s="72">
        <f t="shared" ref="FY272:FZ272" si="628">FY273+FY277</f>
        <v>0</v>
      </c>
      <c r="FZ272" s="72">
        <f t="shared" si="628"/>
        <v>0</v>
      </c>
      <c r="GA272" s="71"/>
      <c r="GB272" s="72"/>
      <c r="GC272" s="72">
        <f t="shared" ref="GC272:GD272" si="629">GC273+GC277</f>
        <v>0</v>
      </c>
      <c r="GD272" s="72">
        <f t="shared" si="629"/>
        <v>0</v>
      </c>
      <c r="GE272" s="71"/>
      <c r="GF272" s="72"/>
      <c r="GG272" s="72">
        <f t="shared" ref="GG272:GH272" si="630">GG273+GG277</f>
        <v>0</v>
      </c>
      <c r="GH272" s="72">
        <f t="shared" si="630"/>
        <v>0</v>
      </c>
      <c r="GI272" s="71"/>
      <c r="GJ272" s="72"/>
      <c r="GK272" s="72">
        <f t="shared" ref="GK272:GL272" si="631">GK273+GK277</f>
        <v>0</v>
      </c>
      <c r="GL272" s="72">
        <f t="shared" si="631"/>
        <v>0</v>
      </c>
      <c r="GM272" s="71"/>
      <c r="GN272" s="72"/>
      <c r="GO272" s="72">
        <f t="shared" ref="GO272:GP272" si="632">GO273+GO277</f>
        <v>0</v>
      </c>
      <c r="GP272" s="72">
        <f t="shared" si="632"/>
        <v>0</v>
      </c>
      <c r="GQ272" s="71"/>
      <c r="GR272" s="72"/>
      <c r="GS272" s="72">
        <f t="shared" ref="GS272:GT272" si="633">GS273+GS277</f>
        <v>0</v>
      </c>
      <c r="GT272" s="72">
        <f t="shared" si="633"/>
        <v>0</v>
      </c>
      <c r="GU272" s="71"/>
      <c r="GV272" s="72"/>
      <c r="GW272" s="72">
        <f t="shared" ref="GW272:GX272" si="634">GW273+GW277</f>
        <v>0</v>
      </c>
      <c r="GX272" s="72">
        <f t="shared" si="634"/>
        <v>0</v>
      </c>
      <c r="GY272" s="71"/>
      <c r="GZ272" s="72"/>
      <c r="HA272" s="72">
        <f t="shared" ref="HA272:HB272" si="635">HA273+HA277</f>
        <v>0</v>
      </c>
      <c r="HB272" s="72">
        <f t="shared" si="635"/>
        <v>0</v>
      </c>
      <c r="HC272" s="71"/>
      <c r="HD272" s="72"/>
      <c r="HE272" s="72">
        <f t="shared" ref="HE272:HF272" si="636">HE273+HE277</f>
        <v>0</v>
      </c>
      <c r="HF272" s="72">
        <f t="shared" si="636"/>
        <v>0</v>
      </c>
      <c r="HG272" s="71"/>
      <c r="HH272" s="72"/>
      <c r="HI272" s="72">
        <f t="shared" ref="HI272:HJ272" si="637">HI273+HI277</f>
        <v>0</v>
      </c>
      <c r="HJ272" s="72">
        <f t="shared" si="637"/>
        <v>0</v>
      </c>
      <c r="HK272" s="71"/>
      <c r="HL272" s="72"/>
      <c r="HM272" s="72"/>
      <c r="HN272" s="72"/>
      <c r="HO272" s="71"/>
      <c r="HP272" s="72"/>
      <c r="HQ272" s="72"/>
      <c r="HR272" s="72"/>
      <c r="HS272" s="71"/>
      <c r="HT272" s="72">
        <f t="shared" ref="HT272:HV272" si="638">HT273+HT277</f>
        <v>0</v>
      </c>
      <c r="HU272" s="72">
        <f t="shared" si="638"/>
        <v>0</v>
      </c>
      <c r="HV272" s="72">
        <f t="shared" si="638"/>
        <v>0</v>
      </c>
      <c r="HW272" s="71"/>
      <c r="HX272" s="72"/>
      <c r="HY272" s="72">
        <f>SUM(HY273:HY277)</f>
        <v>307.5</v>
      </c>
      <c r="HZ272" s="72">
        <f>SUM(HZ273:HZ277)</f>
        <v>73.07029</v>
      </c>
      <c r="IA272" s="76">
        <f t="shared" ref="IA272:IA305" si="639">HZ272/HY272*100</f>
        <v>23.76269593495935</v>
      </c>
      <c r="IB272" s="72"/>
      <c r="IC272" s="72">
        <f>SUM(IC273:IC277)</f>
        <v>9359.9</v>
      </c>
      <c r="ID272" s="72">
        <f>SUM(ID273:ID277)</f>
        <v>1871.98</v>
      </c>
      <c r="IE272" s="76">
        <f t="shared" ref="IE272" si="640">ID272/IC272*100</f>
        <v>20</v>
      </c>
      <c r="IF272" s="72"/>
      <c r="IG272" s="72"/>
      <c r="IH272" s="72"/>
      <c r="II272" s="76"/>
      <c r="IJ272" s="72"/>
      <c r="IK272" s="72"/>
      <c r="IL272" s="72"/>
      <c r="IM272" s="76"/>
      <c r="IN272" s="72"/>
      <c r="IO272" s="72"/>
      <c r="IP272" s="72"/>
      <c r="IQ272" s="76"/>
      <c r="IR272" s="72"/>
      <c r="IS272" s="72"/>
      <c r="IT272" s="72"/>
      <c r="IU272" s="76"/>
      <c r="IV272" s="72"/>
      <c r="IW272" s="72"/>
      <c r="IX272" s="72"/>
      <c r="IY272" s="76"/>
      <c r="IZ272" s="72"/>
      <c r="JA272" s="72">
        <f>SUM(JA273:JA277)</f>
        <v>2135.9</v>
      </c>
      <c r="JB272" s="72">
        <f>SUM(JB273:JB277)</f>
        <v>0</v>
      </c>
      <c r="JC272" s="76">
        <f t="shared" ref="JC272:JC273" si="641">JB272/JA272*100</f>
        <v>0</v>
      </c>
      <c r="JD272" s="72"/>
      <c r="JE272" s="72"/>
      <c r="JF272" s="72"/>
      <c r="JG272" s="76"/>
      <c r="JH272" s="72"/>
      <c r="JI272" s="72">
        <f>SUM(JI273:JI277)</f>
        <v>0</v>
      </c>
      <c r="JJ272" s="72">
        <f>SUM(JJ273:JJ277)</f>
        <v>0</v>
      </c>
      <c r="JK272" s="76"/>
      <c r="JL272" s="72"/>
      <c r="JM272" s="72">
        <f>SUM(JM273:JM277)</f>
        <v>0</v>
      </c>
      <c r="JN272" s="72">
        <f>SUM(JN273:JN277)</f>
        <v>0</v>
      </c>
      <c r="JO272" s="76"/>
      <c r="JP272" s="72"/>
      <c r="JQ272" s="72"/>
      <c r="JR272" s="72"/>
      <c r="JS272" s="76"/>
    </row>
    <row r="273" spans="1:279" ht="31.5" x14ac:dyDescent="0.25">
      <c r="A273" s="115" t="s">
        <v>196</v>
      </c>
      <c r="B273" s="77">
        <f t="shared" si="611"/>
        <v>21072.1</v>
      </c>
      <c r="C273" s="77">
        <f t="shared" si="612"/>
        <v>31548.300000000003</v>
      </c>
      <c r="D273" s="77">
        <f t="shared" si="613"/>
        <v>31548.300000000003</v>
      </c>
      <c r="E273" s="77">
        <f t="shared" si="614"/>
        <v>0</v>
      </c>
      <c r="F273" s="77">
        <f t="shared" si="615"/>
        <v>7026.8706000000002</v>
      </c>
      <c r="G273" s="73">
        <f t="shared" si="610"/>
        <v>22.273373208699041</v>
      </c>
      <c r="H273" s="73"/>
      <c r="I273" s="73"/>
      <c r="J273" s="73"/>
      <c r="K273" s="73"/>
      <c r="L273" s="73">
        <v>1044.7</v>
      </c>
      <c r="M273" s="73">
        <v>1044.7</v>
      </c>
      <c r="N273" s="73">
        <v>1044.7</v>
      </c>
      <c r="O273" s="74">
        <f>N273/M273*100</f>
        <v>100</v>
      </c>
      <c r="P273" s="301">
        <v>252</v>
      </c>
      <c r="Q273" s="292">
        <v>252</v>
      </c>
      <c r="R273" s="301">
        <v>42</v>
      </c>
      <c r="S273" s="74">
        <f>R273/Q273*100</f>
        <v>16.666666666666664</v>
      </c>
      <c r="T273" s="340">
        <v>1256</v>
      </c>
      <c r="U273" s="332">
        <v>1256</v>
      </c>
      <c r="V273" s="332">
        <v>209.334</v>
      </c>
      <c r="W273" s="74">
        <f>V273/U273*100</f>
        <v>16.666719745222931</v>
      </c>
      <c r="X273" s="341">
        <v>548</v>
      </c>
      <c r="Y273" s="341">
        <v>548</v>
      </c>
      <c r="Z273" s="341">
        <v>91.334000000000003</v>
      </c>
      <c r="AA273" s="74">
        <f>Z273/Y273*100</f>
        <v>16.666788321167882</v>
      </c>
      <c r="AB273" s="341"/>
      <c r="AC273" s="341"/>
      <c r="AD273" s="341"/>
      <c r="AE273" s="74"/>
      <c r="AF273" s="341">
        <v>11390.9</v>
      </c>
      <c r="AG273" s="341">
        <v>11390.9</v>
      </c>
      <c r="AH273" s="341">
        <v>2928.0120000000002</v>
      </c>
      <c r="AI273" s="74">
        <f>AH273/AG273*100</f>
        <v>25.704834560921441</v>
      </c>
      <c r="AJ273" s="341">
        <v>400</v>
      </c>
      <c r="AK273" s="341">
        <v>400</v>
      </c>
      <c r="AL273" s="341">
        <v>0</v>
      </c>
      <c r="AM273" s="74">
        <f>AL273/AK273*100</f>
        <v>0</v>
      </c>
      <c r="AN273" s="73"/>
      <c r="AO273" s="73"/>
      <c r="AP273" s="73"/>
      <c r="AQ273" s="74"/>
      <c r="AR273" s="341">
        <v>500</v>
      </c>
      <c r="AS273" s="341">
        <v>500</v>
      </c>
      <c r="AT273" s="341">
        <v>0</v>
      </c>
      <c r="AU273" s="74">
        <f>AT273/AS273*100</f>
        <v>0</v>
      </c>
      <c r="AV273" s="341"/>
      <c r="AW273" s="341"/>
      <c r="AX273" s="341"/>
      <c r="AY273" s="74"/>
      <c r="AZ273" s="341"/>
      <c r="BA273" s="341"/>
      <c r="BB273" s="341"/>
      <c r="BC273" s="74"/>
      <c r="BD273" s="341">
        <v>1411.3</v>
      </c>
      <c r="BE273" s="341">
        <v>1411.3</v>
      </c>
      <c r="BF273" s="341">
        <v>352.59300000000002</v>
      </c>
      <c r="BG273" s="74">
        <f>BF273/BE273*100</f>
        <v>24.983561255579964</v>
      </c>
      <c r="BH273" s="74"/>
      <c r="BI273" s="341"/>
      <c r="BJ273" s="341"/>
      <c r="BK273" s="74"/>
      <c r="BL273" s="74"/>
      <c r="BM273" s="341"/>
      <c r="BN273" s="341"/>
      <c r="BO273" s="74"/>
      <c r="BP273" s="74"/>
      <c r="BQ273" s="341"/>
      <c r="BR273" s="341"/>
      <c r="BS273" s="74"/>
      <c r="BT273" s="74"/>
      <c r="BU273" s="341"/>
      <c r="BV273" s="341"/>
      <c r="BW273" s="74"/>
      <c r="BX273" s="341">
        <v>634.4</v>
      </c>
      <c r="BY273" s="341">
        <v>634.4</v>
      </c>
      <c r="BZ273" s="341">
        <v>157.94759999999999</v>
      </c>
      <c r="CA273" s="74">
        <f>BZ273/BY273*100</f>
        <v>24.897162673392181</v>
      </c>
      <c r="CB273" s="74"/>
      <c r="CC273" s="341"/>
      <c r="CD273" s="341"/>
      <c r="CE273" s="74"/>
      <c r="CF273" s="73">
        <v>250</v>
      </c>
      <c r="CG273" s="73">
        <v>250</v>
      </c>
      <c r="CH273" s="73">
        <v>62.5</v>
      </c>
      <c r="CI273" s="74">
        <f t="shared" si="487"/>
        <v>25</v>
      </c>
      <c r="CJ273" s="341"/>
      <c r="CK273" s="341"/>
      <c r="CL273" s="341"/>
      <c r="CM273" s="74"/>
      <c r="CN273" s="341"/>
      <c r="CO273" s="341"/>
      <c r="CP273" s="341"/>
      <c r="CQ273" s="74"/>
      <c r="CR273" s="74"/>
      <c r="CS273" s="341"/>
      <c r="CT273" s="341"/>
      <c r="CU273" s="74"/>
      <c r="CV273" s="74"/>
      <c r="CW273" s="341"/>
      <c r="CX273" s="341"/>
      <c r="CY273" s="74"/>
      <c r="CZ273" s="341">
        <v>1000</v>
      </c>
      <c r="DA273" s="341">
        <v>1000</v>
      </c>
      <c r="DB273" s="341">
        <v>0</v>
      </c>
      <c r="DC273" s="74">
        <f>DB273/DA273*100</f>
        <v>0</v>
      </c>
      <c r="DD273" s="341">
        <v>1019.6</v>
      </c>
      <c r="DE273" s="341"/>
      <c r="DF273" s="341"/>
      <c r="DG273" s="74"/>
      <c r="DH273" s="341"/>
      <c r="DI273" s="341"/>
      <c r="DJ273" s="341"/>
      <c r="DK273" s="74"/>
      <c r="DL273" s="341"/>
      <c r="DM273" s="341"/>
      <c r="DN273" s="341"/>
      <c r="DO273" s="74"/>
      <c r="DP273" s="341"/>
      <c r="DQ273" s="341"/>
      <c r="DR273" s="341"/>
      <c r="DS273" s="74"/>
      <c r="DT273" s="341"/>
      <c r="DU273" s="341"/>
      <c r="DV273" s="341"/>
      <c r="DW273" s="74"/>
      <c r="DX273" s="341">
        <v>453.5</v>
      </c>
      <c r="DY273" s="341">
        <v>453.5</v>
      </c>
      <c r="DZ273" s="341">
        <v>90.7</v>
      </c>
      <c r="EA273" s="74">
        <f t="shared" si="620"/>
        <v>20</v>
      </c>
      <c r="EB273" s="341"/>
      <c r="EC273" s="341"/>
      <c r="ED273" s="341"/>
      <c r="EE273" s="74"/>
      <c r="EF273" s="341"/>
      <c r="EG273" s="341"/>
      <c r="EH273" s="341"/>
      <c r="EI273" s="74"/>
      <c r="EJ273" s="341"/>
      <c r="EK273" s="341"/>
      <c r="EL273" s="341"/>
      <c r="EM273" s="74"/>
      <c r="EN273" s="341"/>
      <c r="EO273" s="341"/>
      <c r="EP273" s="341"/>
      <c r="EQ273" s="74"/>
      <c r="ER273" s="341">
        <v>781.2</v>
      </c>
      <c r="ES273" s="341">
        <v>781.2</v>
      </c>
      <c r="ET273" s="341">
        <v>175.77</v>
      </c>
      <c r="EU273" s="74">
        <f t="shared" si="519"/>
        <v>22.5</v>
      </c>
      <c r="EV273" s="341"/>
      <c r="EW273" s="341"/>
      <c r="EX273" s="341"/>
      <c r="EY273" s="74"/>
      <c r="EZ273" s="73"/>
      <c r="FA273" s="73"/>
      <c r="FB273" s="73"/>
      <c r="FC273" s="74"/>
      <c r="FD273" s="73"/>
      <c r="FE273" s="73"/>
      <c r="FF273" s="73"/>
      <c r="FG273" s="74"/>
      <c r="FH273" s="73"/>
      <c r="FI273" s="73"/>
      <c r="FJ273" s="73"/>
      <c r="FK273" s="74"/>
      <c r="FL273" s="73"/>
      <c r="FM273" s="73"/>
      <c r="FN273" s="73"/>
      <c r="FO273" s="74"/>
      <c r="FP273" s="73">
        <v>130.5</v>
      </c>
      <c r="FQ273" s="73">
        <v>130.5</v>
      </c>
      <c r="FR273" s="73">
        <v>0</v>
      </c>
      <c r="FS273" s="74"/>
      <c r="FT273" s="73"/>
      <c r="FU273" s="73"/>
      <c r="FV273" s="73">
        <v>0</v>
      </c>
      <c r="FW273" s="74"/>
      <c r="FX273" s="73"/>
      <c r="FY273" s="73"/>
      <c r="FZ273" s="73">
        <v>0</v>
      </c>
      <c r="GA273" s="74"/>
      <c r="GB273" s="73"/>
      <c r="GC273" s="73"/>
      <c r="GD273" s="73">
        <v>0</v>
      </c>
      <c r="GE273" s="74"/>
      <c r="GF273" s="73"/>
      <c r="GG273" s="73"/>
      <c r="GH273" s="73">
        <v>0</v>
      </c>
      <c r="GI273" s="74"/>
      <c r="GJ273" s="73"/>
      <c r="GK273" s="73"/>
      <c r="GL273" s="73">
        <v>0</v>
      </c>
      <c r="GM273" s="74"/>
      <c r="GN273" s="73"/>
      <c r="GO273" s="73"/>
      <c r="GP273" s="73">
        <v>0</v>
      </c>
      <c r="GQ273" s="74"/>
      <c r="GR273" s="73"/>
      <c r="GS273" s="73"/>
      <c r="GT273" s="73">
        <v>0</v>
      </c>
      <c r="GU273" s="74"/>
      <c r="GV273" s="73"/>
      <c r="GW273" s="73"/>
      <c r="GX273" s="73">
        <v>0</v>
      </c>
      <c r="GY273" s="74"/>
      <c r="GZ273" s="73"/>
      <c r="HA273" s="73"/>
      <c r="HB273" s="73">
        <v>0</v>
      </c>
      <c r="HC273" s="74"/>
      <c r="HD273" s="73"/>
      <c r="HE273" s="73"/>
      <c r="HF273" s="73">
        <v>0</v>
      </c>
      <c r="HG273" s="74"/>
      <c r="HH273" s="73"/>
      <c r="HI273" s="73"/>
      <c r="HJ273" s="73">
        <v>0</v>
      </c>
      <c r="HK273" s="74"/>
      <c r="HL273" s="341"/>
      <c r="HM273" s="341"/>
      <c r="HN273" s="341"/>
      <c r="HO273" s="74"/>
      <c r="HP273" s="341"/>
      <c r="HQ273" s="341"/>
      <c r="HR273" s="341"/>
      <c r="HS273" s="74"/>
      <c r="HT273" s="73"/>
      <c r="HU273" s="73"/>
      <c r="HV273" s="73"/>
      <c r="HW273" s="74"/>
      <c r="HX273" s="73"/>
      <c r="HY273" s="73"/>
      <c r="HZ273" s="73"/>
      <c r="IA273" s="77"/>
      <c r="IB273" s="73"/>
      <c r="IC273" s="73">
        <v>9359.9</v>
      </c>
      <c r="ID273" s="73">
        <v>1871.98</v>
      </c>
      <c r="IE273" s="77">
        <f t="shared" ref="IE273" si="642">ID273/IC273*100</f>
        <v>20</v>
      </c>
      <c r="IF273" s="73"/>
      <c r="IG273" s="73"/>
      <c r="IH273" s="73"/>
      <c r="II273" s="77"/>
      <c r="IJ273" s="73"/>
      <c r="IK273" s="73"/>
      <c r="IL273" s="73"/>
      <c r="IM273" s="77"/>
      <c r="IN273" s="73"/>
      <c r="IO273" s="73"/>
      <c r="IP273" s="73"/>
      <c r="IQ273" s="77"/>
      <c r="IR273" s="73"/>
      <c r="IS273" s="73"/>
      <c r="IT273" s="73"/>
      <c r="IU273" s="77"/>
      <c r="IV273" s="73"/>
      <c r="IW273" s="73"/>
      <c r="IX273" s="73"/>
      <c r="IY273" s="77"/>
      <c r="IZ273" s="73"/>
      <c r="JA273" s="73">
        <v>2135.9</v>
      </c>
      <c r="JB273" s="73">
        <v>0</v>
      </c>
      <c r="JC273" s="77">
        <f t="shared" si="641"/>
        <v>0</v>
      </c>
      <c r="JD273" s="73"/>
      <c r="JE273" s="73"/>
      <c r="JF273" s="73"/>
      <c r="JG273" s="77"/>
      <c r="JH273" s="73"/>
      <c r="JI273" s="73"/>
      <c r="JJ273" s="73">
        <v>0</v>
      </c>
      <c r="JK273" s="77"/>
      <c r="JL273" s="73"/>
      <c r="JM273" s="73"/>
      <c r="JN273" s="73"/>
      <c r="JO273" s="77"/>
      <c r="JP273" s="73"/>
      <c r="JQ273" s="73"/>
      <c r="JR273" s="73"/>
      <c r="JS273" s="77"/>
    </row>
    <row r="274" spans="1:279" ht="15.75" x14ac:dyDescent="0.25">
      <c r="A274" s="115" t="s">
        <v>448</v>
      </c>
      <c r="B274" s="77">
        <f t="shared" si="611"/>
        <v>0</v>
      </c>
      <c r="C274" s="77">
        <f t="shared" si="612"/>
        <v>109.4</v>
      </c>
      <c r="D274" s="77">
        <f t="shared" si="613"/>
        <v>109.4</v>
      </c>
      <c r="E274" s="77">
        <f t="shared" si="614"/>
        <v>0</v>
      </c>
      <c r="F274" s="77">
        <f t="shared" si="615"/>
        <v>27.349810000000002</v>
      </c>
      <c r="G274" s="73">
        <f t="shared" si="610"/>
        <v>24.999826325411334</v>
      </c>
      <c r="H274" s="73"/>
      <c r="I274" s="73"/>
      <c r="J274" s="73"/>
      <c r="K274" s="73"/>
      <c r="L274" s="73"/>
      <c r="M274" s="73"/>
      <c r="N274" s="73"/>
      <c r="O274" s="74"/>
      <c r="P274" s="301"/>
      <c r="Q274" s="301"/>
      <c r="R274" s="301"/>
      <c r="S274" s="74"/>
      <c r="T274" s="341"/>
      <c r="U274" s="341"/>
      <c r="V274" s="341"/>
      <c r="W274" s="74"/>
      <c r="X274" s="341"/>
      <c r="Y274" s="341"/>
      <c r="Z274" s="341"/>
      <c r="AA274" s="74"/>
      <c r="AB274" s="341"/>
      <c r="AC274" s="341"/>
      <c r="AD274" s="341"/>
      <c r="AE274" s="74"/>
      <c r="AF274" s="341"/>
      <c r="AG274" s="341"/>
      <c r="AH274" s="341"/>
      <c r="AI274" s="74"/>
      <c r="AJ274" s="341"/>
      <c r="AK274" s="341"/>
      <c r="AL274" s="341"/>
      <c r="AM274" s="74"/>
      <c r="AN274" s="73"/>
      <c r="AO274" s="73"/>
      <c r="AP274" s="73"/>
      <c r="AQ274" s="74"/>
      <c r="AR274" s="341"/>
      <c r="AS274" s="341"/>
      <c r="AT274" s="341"/>
      <c r="AU274" s="74"/>
      <c r="AV274" s="341"/>
      <c r="AW274" s="341"/>
      <c r="AX274" s="341"/>
      <c r="AY274" s="74"/>
      <c r="AZ274" s="341"/>
      <c r="BA274" s="341"/>
      <c r="BB274" s="341"/>
      <c r="BC274" s="74"/>
      <c r="BD274" s="341"/>
      <c r="BE274" s="341"/>
      <c r="BF274" s="341"/>
      <c r="BG274" s="74"/>
      <c r="BH274" s="74"/>
      <c r="BI274" s="341"/>
      <c r="BJ274" s="341"/>
      <c r="BK274" s="74"/>
      <c r="BL274" s="74"/>
      <c r="BM274" s="341"/>
      <c r="BN274" s="341"/>
      <c r="BO274" s="74"/>
      <c r="BP274" s="74"/>
      <c r="BQ274" s="341"/>
      <c r="BR274" s="341"/>
      <c r="BS274" s="74"/>
      <c r="BT274" s="74"/>
      <c r="BU274" s="341"/>
      <c r="BV274" s="341"/>
      <c r="BW274" s="74"/>
      <c r="BX274" s="341"/>
      <c r="BY274" s="341"/>
      <c r="BZ274" s="341"/>
      <c r="CA274" s="74"/>
      <c r="CB274" s="74"/>
      <c r="CC274" s="341"/>
      <c r="CD274" s="341"/>
      <c r="CE274" s="74"/>
      <c r="CF274" s="73"/>
      <c r="CG274" s="73"/>
      <c r="CH274" s="73"/>
      <c r="CI274" s="74"/>
      <c r="CJ274" s="341"/>
      <c r="CK274" s="341"/>
      <c r="CL274" s="341"/>
      <c r="CM274" s="74"/>
      <c r="CN274" s="341"/>
      <c r="CO274" s="341"/>
      <c r="CP274" s="341"/>
      <c r="CQ274" s="74"/>
      <c r="CR274" s="74"/>
      <c r="CS274" s="341"/>
      <c r="CT274" s="341"/>
      <c r="CU274" s="74"/>
      <c r="CV274" s="74"/>
      <c r="CW274" s="341"/>
      <c r="CX274" s="341"/>
      <c r="CY274" s="74"/>
      <c r="CZ274" s="341"/>
      <c r="DA274" s="341"/>
      <c r="DB274" s="341"/>
      <c r="DC274" s="74"/>
      <c r="DD274" s="341"/>
      <c r="DE274" s="341"/>
      <c r="DF274" s="341"/>
      <c r="DG274" s="74"/>
      <c r="DH274" s="341"/>
      <c r="DI274" s="341"/>
      <c r="DJ274" s="341"/>
      <c r="DK274" s="74"/>
      <c r="DL274" s="341"/>
      <c r="DM274" s="341"/>
      <c r="DN274" s="341"/>
      <c r="DO274" s="74"/>
      <c r="DP274" s="341"/>
      <c r="DQ274" s="341"/>
      <c r="DR274" s="341"/>
      <c r="DS274" s="74"/>
      <c r="DT274" s="341"/>
      <c r="DU274" s="341"/>
      <c r="DV274" s="341"/>
      <c r="DW274" s="74"/>
      <c r="DX274" s="341"/>
      <c r="DY274" s="341"/>
      <c r="DZ274" s="341"/>
      <c r="EA274" s="74"/>
      <c r="EB274" s="341"/>
      <c r="EC274" s="341"/>
      <c r="ED274" s="341"/>
      <c r="EE274" s="74"/>
      <c r="EF274" s="341"/>
      <c r="EG274" s="341"/>
      <c r="EH274" s="341"/>
      <c r="EI274" s="74"/>
      <c r="EJ274" s="341"/>
      <c r="EK274" s="341"/>
      <c r="EL274" s="341"/>
      <c r="EM274" s="74"/>
      <c r="EN274" s="341"/>
      <c r="EO274" s="341"/>
      <c r="EP274" s="341"/>
      <c r="EQ274" s="74"/>
      <c r="ER274" s="341"/>
      <c r="ES274" s="341"/>
      <c r="ET274" s="341"/>
      <c r="EU274" s="74"/>
      <c r="EV274" s="341"/>
      <c r="EW274" s="341"/>
      <c r="EX274" s="341"/>
      <c r="EY274" s="74"/>
      <c r="EZ274" s="73"/>
      <c r="FA274" s="73"/>
      <c r="FB274" s="73"/>
      <c r="FC274" s="74"/>
      <c r="FD274" s="73"/>
      <c r="FE274" s="73"/>
      <c r="FF274" s="73"/>
      <c r="FG274" s="74"/>
      <c r="FH274" s="73"/>
      <c r="FI274" s="73"/>
      <c r="FJ274" s="73"/>
      <c r="FK274" s="74"/>
      <c r="FL274" s="73"/>
      <c r="FM274" s="73"/>
      <c r="FN274" s="73"/>
      <c r="FO274" s="74"/>
      <c r="FP274" s="73"/>
      <c r="FQ274" s="73"/>
      <c r="FR274" s="73"/>
      <c r="FS274" s="74"/>
      <c r="FT274" s="73"/>
      <c r="FU274" s="73"/>
      <c r="FV274" s="73"/>
      <c r="FW274" s="74"/>
      <c r="FX274" s="73"/>
      <c r="FY274" s="73"/>
      <c r="FZ274" s="73"/>
      <c r="GA274" s="74"/>
      <c r="GB274" s="73"/>
      <c r="GC274" s="73"/>
      <c r="GD274" s="73"/>
      <c r="GE274" s="74"/>
      <c r="GF274" s="73"/>
      <c r="GG274" s="73"/>
      <c r="GH274" s="73"/>
      <c r="GI274" s="74"/>
      <c r="GJ274" s="73"/>
      <c r="GK274" s="73"/>
      <c r="GL274" s="73"/>
      <c r="GM274" s="74"/>
      <c r="GN274" s="73"/>
      <c r="GO274" s="73"/>
      <c r="GP274" s="73"/>
      <c r="GQ274" s="74"/>
      <c r="GR274" s="73"/>
      <c r="GS274" s="73"/>
      <c r="GT274" s="73"/>
      <c r="GU274" s="74"/>
      <c r="GV274" s="73"/>
      <c r="GW274" s="73"/>
      <c r="GX274" s="73"/>
      <c r="GY274" s="74"/>
      <c r="GZ274" s="73"/>
      <c r="HA274" s="73"/>
      <c r="HB274" s="73"/>
      <c r="HC274" s="74"/>
      <c r="HD274" s="73"/>
      <c r="HE274" s="73"/>
      <c r="HF274" s="73"/>
      <c r="HG274" s="74"/>
      <c r="HH274" s="73"/>
      <c r="HI274" s="73"/>
      <c r="HJ274" s="73"/>
      <c r="HK274" s="74"/>
      <c r="HL274" s="341"/>
      <c r="HM274" s="341"/>
      <c r="HN274" s="341"/>
      <c r="HO274" s="74"/>
      <c r="HP274" s="341"/>
      <c r="HQ274" s="341"/>
      <c r="HR274" s="341"/>
      <c r="HS274" s="74"/>
      <c r="HT274" s="73"/>
      <c r="HU274" s="73"/>
      <c r="HV274" s="73"/>
      <c r="HW274" s="74"/>
      <c r="HX274" s="73"/>
      <c r="HY274" s="73">
        <v>109.4</v>
      </c>
      <c r="HZ274" s="73">
        <v>27.349810000000002</v>
      </c>
      <c r="IA274" s="77">
        <f t="shared" si="639"/>
        <v>24.999826325411334</v>
      </c>
      <c r="IB274" s="73"/>
      <c r="IC274" s="73"/>
      <c r="ID274" s="73"/>
      <c r="IE274" s="77"/>
      <c r="IF274" s="73"/>
      <c r="IG274" s="73"/>
      <c r="IH274" s="73"/>
      <c r="II274" s="77"/>
      <c r="IJ274" s="73"/>
      <c r="IK274" s="73"/>
      <c r="IL274" s="73"/>
      <c r="IM274" s="77"/>
      <c r="IN274" s="73"/>
      <c r="IO274" s="73"/>
      <c r="IP274" s="73"/>
      <c r="IQ274" s="77"/>
      <c r="IR274" s="73"/>
      <c r="IS274" s="73"/>
      <c r="IT274" s="73"/>
      <c r="IU274" s="77"/>
      <c r="IV274" s="73"/>
      <c r="IW274" s="73"/>
      <c r="IX274" s="73"/>
      <c r="IY274" s="77"/>
      <c r="IZ274" s="73"/>
      <c r="JA274" s="73"/>
      <c r="JB274" s="73"/>
      <c r="JC274" s="77"/>
      <c r="JD274" s="73"/>
      <c r="JE274" s="73"/>
      <c r="JF274" s="73"/>
      <c r="JG274" s="77"/>
      <c r="JH274" s="73"/>
      <c r="JI274" s="73"/>
      <c r="JJ274" s="73"/>
      <c r="JK274" s="77"/>
      <c r="JL274" s="73"/>
      <c r="JM274" s="73"/>
      <c r="JN274" s="73"/>
      <c r="JO274" s="77"/>
      <c r="JP274" s="73"/>
      <c r="JQ274" s="73"/>
      <c r="JR274" s="73"/>
      <c r="JS274" s="77"/>
    </row>
    <row r="275" spans="1:279" ht="15.75" x14ac:dyDescent="0.25">
      <c r="A275" s="115" t="s">
        <v>498</v>
      </c>
      <c r="B275" s="77">
        <f t="shared" si="611"/>
        <v>0</v>
      </c>
      <c r="C275" s="77">
        <f t="shared" si="612"/>
        <v>198.1</v>
      </c>
      <c r="D275" s="77">
        <f t="shared" si="613"/>
        <v>198.1</v>
      </c>
      <c r="E275" s="77">
        <f t="shared" si="614"/>
        <v>0</v>
      </c>
      <c r="F275" s="77">
        <f t="shared" si="615"/>
        <v>45.720480000000002</v>
      </c>
      <c r="G275" s="73">
        <f t="shared" si="610"/>
        <v>23.079495204442203</v>
      </c>
      <c r="H275" s="73"/>
      <c r="I275" s="73"/>
      <c r="J275" s="73"/>
      <c r="K275" s="73"/>
      <c r="L275" s="73"/>
      <c r="M275" s="73"/>
      <c r="N275" s="73"/>
      <c r="O275" s="74"/>
      <c r="P275" s="163"/>
      <c r="Q275" s="163"/>
      <c r="R275" s="341"/>
      <c r="S275" s="74"/>
      <c r="T275" s="340"/>
      <c r="U275" s="163"/>
      <c r="V275" s="163"/>
      <c r="W275" s="74"/>
      <c r="X275" s="341"/>
      <c r="Y275" s="341"/>
      <c r="Z275" s="341"/>
      <c r="AA275" s="74"/>
      <c r="AB275" s="341"/>
      <c r="AC275" s="341"/>
      <c r="AD275" s="341"/>
      <c r="AE275" s="74"/>
      <c r="AF275" s="341"/>
      <c r="AG275" s="341"/>
      <c r="AH275" s="341"/>
      <c r="AI275" s="74"/>
      <c r="AJ275" s="341"/>
      <c r="AK275" s="341"/>
      <c r="AL275" s="341"/>
      <c r="AM275" s="74"/>
      <c r="AN275" s="73"/>
      <c r="AO275" s="73"/>
      <c r="AP275" s="73"/>
      <c r="AQ275" s="74"/>
      <c r="AR275" s="341"/>
      <c r="AS275" s="341"/>
      <c r="AT275" s="341"/>
      <c r="AU275" s="74"/>
      <c r="AV275" s="341"/>
      <c r="AW275" s="341"/>
      <c r="AX275" s="341"/>
      <c r="AY275" s="74"/>
      <c r="AZ275" s="341"/>
      <c r="BA275" s="341"/>
      <c r="BB275" s="341"/>
      <c r="BC275" s="74"/>
      <c r="BD275" s="341"/>
      <c r="BE275" s="341"/>
      <c r="BF275" s="341"/>
      <c r="BG275" s="74"/>
      <c r="BH275" s="74"/>
      <c r="BI275" s="341"/>
      <c r="BJ275" s="341"/>
      <c r="BK275" s="74"/>
      <c r="BL275" s="74"/>
      <c r="BM275" s="341"/>
      <c r="BN275" s="341"/>
      <c r="BO275" s="74"/>
      <c r="BP275" s="74"/>
      <c r="BQ275" s="341"/>
      <c r="BR275" s="341"/>
      <c r="BS275" s="74"/>
      <c r="BT275" s="74"/>
      <c r="BU275" s="341"/>
      <c r="BV275" s="341"/>
      <c r="BW275" s="74"/>
      <c r="BX275" s="341"/>
      <c r="BY275" s="341"/>
      <c r="BZ275" s="341"/>
      <c r="CA275" s="74"/>
      <c r="CB275" s="74"/>
      <c r="CC275" s="341"/>
      <c r="CD275" s="341"/>
      <c r="CE275" s="74"/>
      <c r="CF275" s="341"/>
      <c r="CG275" s="341"/>
      <c r="CH275" s="341"/>
      <c r="CI275" s="74"/>
      <c r="CJ275" s="341"/>
      <c r="CK275" s="341"/>
      <c r="CL275" s="341"/>
      <c r="CM275" s="74"/>
      <c r="CN275" s="341"/>
      <c r="CO275" s="341"/>
      <c r="CP275" s="341"/>
      <c r="CQ275" s="74"/>
      <c r="CR275" s="74"/>
      <c r="CS275" s="341"/>
      <c r="CT275" s="341"/>
      <c r="CU275" s="74"/>
      <c r="CV275" s="74"/>
      <c r="CW275" s="341"/>
      <c r="CX275" s="341"/>
      <c r="CY275" s="74"/>
      <c r="CZ275" s="341"/>
      <c r="DA275" s="341"/>
      <c r="DB275" s="341"/>
      <c r="DC275" s="74"/>
      <c r="DD275" s="341"/>
      <c r="DE275" s="341"/>
      <c r="DF275" s="341"/>
      <c r="DG275" s="74"/>
      <c r="DH275" s="341"/>
      <c r="DI275" s="341"/>
      <c r="DJ275" s="341"/>
      <c r="DK275" s="74"/>
      <c r="DL275" s="341"/>
      <c r="DM275" s="341"/>
      <c r="DN275" s="341"/>
      <c r="DO275" s="74"/>
      <c r="DP275" s="341"/>
      <c r="DQ275" s="341"/>
      <c r="DR275" s="341"/>
      <c r="DS275" s="74"/>
      <c r="DT275" s="341"/>
      <c r="DU275" s="341"/>
      <c r="DV275" s="341"/>
      <c r="DW275" s="74"/>
      <c r="DX275" s="341"/>
      <c r="DY275" s="341"/>
      <c r="DZ275" s="341"/>
      <c r="EA275" s="74"/>
      <c r="EB275" s="341"/>
      <c r="EC275" s="341"/>
      <c r="ED275" s="341"/>
      <c r="EE275" s="74"/>
      <c r="EF275" s="341"/>
      <c r="EG275" s="341"/>
      <c r="EH275" s="341"/>
      <c r="EI275" s="74"/>
      <c r="EJ275" s="341"/>
      <c r="EK275" s="341"/>
      <c r="EL275" s="341"/>
      <c r="EM275" s="74"/>
      <c r="EN275" s="341"/>
      <c r="EO275" s="341"/>
      <c r="EP275" s="341"/>
      <c r="EQ275" s="74"/>
      <c r="ER275" s="341"/>
      <c r="ES275" s="341"/>
      <c r="ET275" s="341"/>
      <c r="EU275" s="74"/>
      <c r="EV275" s="341"/>
      <c r="EW275" s="341"/>
      <c r="EX275" s="341"/>
      <c r="EY275" s="74"/>
      <c r="EZ275" s="73"/>
      <c r="FA275" s="73"/>
      <c r="FB275" s="73"/>
      <c r="FC275" s="74"/>
      <c r="FD275" s="73"/>
      <c r="FE275" s="73"/>
      <c r="FF275" s="73"/>
      <c r="FG275" s="74"/>
      <c r="FH275" s="73"/>
      <c r="FI275" s="73"/>
      <c r="FJ275" s="73"/>
      <c r="FK275" s="74"/>
      <c r="FL275" s="73"/>
      <c r="FM275" s="73"/>
      <c r="FN275" s="73"/>
      <c r="FO275" s="74"/>
      <c r="FP275" s="73"/>
      <c r="FQ275" s="73"/>
      <c r="FR275" s="73"/>
      <c r="FS275" s="74"/>
      <c r="FT275" s="73"/>
      <c r="FU275" s="73"/>
      <c r="FV275" s="73"/>
      <c r="FW275" s="74"/>
      <c r="FX275" s="73"/>
      <c r="FY275" s="73"/>
      <c r="FZ275" s="73"/>
      <c r="GA275" s="74"/>
      <c r="GB275" s="73"/>
      <c r="GC275" s="73"/>
      <c r="GD275" s="73"/>
      <c r="GE275" s="74"/>
      <c r="GF275" s="73"/>
      <c r="GG275" s="73"/>
      <c r="GH275" s="73"/>
      <c r="GI275" s="74"/>
      <c r="GJ275" s="73"/>
      <c r="GK275" s="73"/>
      <c r="GL275" s="73"/>
      <c r="GM275" s="74"/>
      <c r="GN275" s="73"/>
      <c r="GO275" s="73"/>
      <c r="GP275" s="73"/>
      <c r="GQ275" s="74"/>
      <c r="GR275" s="73"/>
      <c r="GS275" s="73"/>
      <c r="GT275" s="73"/>
      <c r="GU275" s="74"/>
      <c r="GV275" s="73"/>
      <c r="GW275" s="73"/>
      <c r="GX275" s="73"/>
      <c r="GY275" s="74"/>
      <c r="GZ275" s="73"/>
      <c r="HA275" s="73"/>
      <c r="HB275" s="73"/>
      <c r="HC275" s="74"/>
      <c r="HD275" s="73"/>
      <c r="HE275" s="73"/>
      <c r="HF275" s="73"/>
      <c r="HG275" s="74"/>
      <c r="HH275" s="73"/>
      <c r="HI275" s="73"/>
      <c r="HJ275" s="73"/>
      <c r="HK275" s="74"/>
      <c r="HL275" s="341"/>
      <c r="HM275" s="341"/>
      <c r="HN275" s="341"/>
      <c r="HO275" s="74"/>
      <c r="HP275" s="341"/>
      <c r="HQ275" s="341"/>
      <c r="HR275" s="341"/>
      <c r="HS275" s="74"/>
      <c r="HT275" s="73"/>
      <c r="HU275" s="73"/>
      <c r="HV275" s="73"/>
      <c r="HW275" s="74"/>
      <c r="HX275" s="73"/>
      <c r="HY275" s="73">
        <v>198.1</v>
      </c>
      <c r="HZ275" s="73">
        <v>45.720480000000002</v>
      </c>
      <c r="IA275" s="77">
        <f t="shared" si="639"/>
        <v>23.079495204442203</v>
      </c>
      <c r="IB275" s="73"/>
      <c r="IC275" s="73"/>
      <c r="ID275" s="73"/>
      <c r="IE275" s="77"/>
      <c r="IF275" s="73"/>
      <c r="IG275" s="73"/>
      <c r="IH275" s="73"/>
      <c r="II275" s="77"/>
      <c r="IJ275" s="73"/>
      <c r="IK275" s="73"/>
      <c r="IL275" s="73"/>
      <c r="IM275" s="77"/>
      <c r="IN275" s="73"/>
      <c r="IO275" s="73"/>
      <c r="IP275" s="73"/>
      <c r="IQ275" s="77"/>
      <c r="IR275" s="73"/>
      <c r="IS275" s="73"/>
      <c r="IT275" s="73"/>
      <c r="IU275" s="77"/>
      <c r="IV275" s="73"/>
      <c r="IW275" s="73"/>
      <c r="IX275" s="73"/>
      <c r="IY275" s="77"/>
      <c r="IZ275" s="73"/>
      <c r="JA275" s="73"/>
      <c r="JB275" s="73"/>
      <c r="JC275" s="77"/>
      <c r="JD275" s="73"/>
      <c r="JE275" s="73"/>
      <c r="JF275" s="73"/>
      <c r="JG275" s="77"/>
      <c r="JH275" s="73"/>
      <c r="JI275" s="73"/>
      <c r="JJ275" s="73"/>
      <c r="JK275" s="77"/>
      <c r="JL275" s="73"/>
      <c r="JM275" s="73"/>
      <c r="JN275" s="73"/>
      <c r="JO275" s="77"/>
      <c r="JP275" s="73"/>
      <c r="JQ275" s="73"/>
      <c r="JR275" s="73"/>
      <c r="JS275" s="77"/>
    </row>
    <row r="276" spans="1:279" ht="15.75" x14ac:dyDescent="0.25">
      <c r="A276" s="115" t="s">
        <v>286</v>
      </c>
      <c r="B276" s="77">
        <f t="shared" si="611"/>
        <v>0</v>
      </c>
      <c r="C276" s="77">
        <f t="shared" si="612"/>
        <v>0</v>
      </c>
      <c r="D276" s="77">
        <f t="shared" si="613"/>
        <v>0</v>
      </c>
      <c r="E276" s="77">
        <f t="shared" si="614"/>
        <v>0</v>
      </c>
      <c r="F276" s="77">
        <f t="shared" si="615"/>
        <v>0</v>
      </c>
      <c r="G276" s="73"/>
      <c r="H276" s="73"/>
      <c r="I276" s="73"/>
      <c r="J276" s="73"/>
      <c r="K276" s="73"/>
      <c r="L276" s="73"/>
      <c r="M276" s="73"/>
      <c r="N276" s="73"/>
      <c r="O276" s="74"/>
      <c r="P276" s="73"/>
      <c r="Q276" s="73"/>
      <c r="R276" s="341"/>
      <c r="S276" s="74"/>
      <c r="T276" s="301"/>
      <c r="U276" s="301"/>
      <c r="V276" s="301"/>
      <c r="W276" s="74"/>
      <c r="X276" s="341"/>
      <c r="Y276" s="341"/>
      <c r="Z276" s="341"/>
      <c r="AA276" s="74"/>
      <c r="AB276" s="341"/>
      <c r="AC276" s="341"/>
      <c r="AD276" s="341"/>
      <c r="AE276" s="74"/>
      <c r="AF276" s="341"/>
      <c r="AG276" s="341"/>
      <c r="AH276" s="341"/>
      <c r="AI276" s="74"/>
      <c r="AJ276" s="341"/>
      <c r="AK276" s="341"/>
      <c r="AL276" s="341"/>
      <c r="AM276" s="74"/>
      <c r="AN276" s="73"/>
      <c r="AO276" s="73"/>
      <c r="AP276" s="73"/>
      <c r="AQ276" s="74"/>
      <c r="AR276" s="341"/>
      <c r="AS276" s="341"/>
      <c r="AT276" s="341"/>
      <c r="AU276" s="74"/>
      <c r="AV276" s="341"/>
      <c r="AW276" s="341"/>
      <c r="AX276" s="341"/>
      <c r="AY276" s="74"/>
      <c r="AZ276" s="341"/>
      <c r="BA276" s="341"/>
      <c r="BB276" s="341"/>
      <c r="BC276" s="74"/>
      <c r="BD276" s="341"/>
      <c r="BE276" s="341"/>
      <c r="BF276" s="341"/>
      <c r="BG276" s="74"/>
      <c r="BH276" s="74"/>
      <c r="BI276" s="341"/>
      <c r="BJ276" s="341"/>
      <c r="BK276" s="74"/>
      <c r="BL276" s="74"/>
      <c r="BM276" s="341"/>
      <c r="BN276" s="341"/>
      <c r="BO276" s="74"/>
      <c r="BP276" s="74"/>
      <c r="BQ276" s="341"/>
      <c r="BR276" s="341"/>
      <c r="BS276" s="74"/>
      <c r="BT276" s="74"/>
      <c r="BU276" s="341"/>
      <c r="BV276" s="341"/>
      <c r="BW276" s="74"/>
      <c r="BX276" s="341"/>
      <c r="BY276" s="341"/>
      <c r="BZ276" s="341"/>
      <c r="CA276" s="74"/>
      <c r="CB276" s="74"/>
      <c r="CC276" s="341"/>
      <c r="CD276" s="341"/>
      <c r="CE276" s="74"/>
      <c r="CF276" s="341"/>
      <c r="CG276" s="341"/>
      <c r="CH276" s="341"/>
      <c r="CI276" s="74"/>
      <c r="CJ276" s="341"/>
      <c r="CK276" s="341"/>
      <c r="CL276" s="341"/>
      <c r="CM276" s="74"/>
      <c r="CN276" s="341"/>
      <c r="CO276" s="341"/>
      <c r="CP276" s="341"/>
      <c r="CQ276" s="74"/>
      <c r="CR276" s="74"/>
      <c r="CS276" s="341"/>
      <c r="CT276" s="341"/>
      <c r="CU276" s="74"/>
      <c r="CV276" s="74"/>
      <c r="CW276" s="341"/>
      <c r="CX276" s="341"/>
      <c r="CY276" s="74"/>
      <c r="CZ276" s="341"/>
      <c r="DA276" s="341"/>
      <c r="DB276" s="341"/>
      <c r="DC276" s="74"/>
      <c r="DD276" s="341"/>
      <c r="DE276" s="341"/>
      <c r="DF276" s="341"/>
      <c r="DG276" s="74"/>
      <c r="DH276" s="341"/>
      <c r="DI276" s="341"/>
      <c r="DJ276" s="341"/>
      <c r="DK276" s="74"/>
      <c r="DL276" s="341"/>
      <c r="DM276" s="341"/>
      <c r="DN276" s="341"/>
      <c r="DO276" s="74"/>
      <c r="DP276" s="341"/>
      <c r="DQ276" s="341"/>
      <c r="DR276" s="341"/>
      <c r="DS276" s="74"/>
      <c r="DT276" s="341"/>
      <c r="DU276" s="341"/>
      <c r="DV276" s="341"/>
      <c r="DW276" s="74"/>
      <c r="DX276" s="341"/>
      <c r="DY276" s="341"/>
      <c r="DZ276" s="341"/>
      <c r="EA276" s="74"/>
      <c r="EB276" s="341"/>
      <c r="EC276" s="341"/>
      <c r="ED276" s="341"/>
      <c r="EE276" s="74"/>
      <c r="EF276" s="341"/>
      <c r="EG276" s="341"/>
      <c r="EH276" s="341"/>
      <c r="EI276" s="74"/>
      <c r="EJ276" s="341"/>
      <c r="EK276" s="341"/>
      <c r="EL276" s="341"/>
      <c r="EM276" s="74"/>
      <c r="EN276" s="341"/>
      <c r="EO276" s="341"/>
      <c r="EP276" s="341"/>
      <c r="EQ276" s="74"/>
      <c r="ER276" s="341"/>
      <c r="ES276" s="341"/>
      <c r="ET276" s="341"/>
      <c r="EU276" s="74"/>
      <c r="EV276" s="341"/>
      <c r="EW276" s="341"/>
      <c r="EX276" s="341"/>
      <c r="EY276" s="74"/>
      <c r="EZ276" s="73"/>
      <c r="FA276" s="73"/>
      <c r="FB276" s="73"/>
      <c r="FC276" s="74"/>
      <c r="FD276" s="73"/>
      <c r="FE276" s="73"/>
      <c r="FF276" s="73"/>
      <c r="FG276" s="74"/>
      <c r="FH276" s="73"/>
      <c r="FI276" s="73"/>
      <c r="FJ276" s="73"/>
      <c r="FK276" s="74"/>
      <c r="FL276" s="73"/>
      <c r="FM276" s="73"/>
      <c r="FN276" s="73"/>
      <c r="FO276" s="74"/>
      <c r="FP276" s="73"/>
      <c r="FQ276" s="73"/>
      <c r="FR276" s="73"/>
      <c r="FS276" s="74"/>
      <c r="FT276" s="73"/>
      <c r="FU276" s="73"/>
      <c r="FV276" s="73"/>
      <c r="FW276" s="74"/>
      <c r="FX276" s="73"/>
      <c r="FY276" s="73"/>
      <c r="FZ276" s="73"/>
      <c r="GA276" s="74"/>
      <c r="GB276" s="73"/>
      <c r="GC276" s="73"/>
      <c r="GD276" s="73"/>
      <c r="GE276" s="74"/>
      <c r="GF276" s="73"/>
      <c r="GG276" s="73"/>
      <c r="GH276" s="73"/>
      <c r="GI276" s="74"/>
      <c r="GJ276" s="73"/>
      <c r="GK276" s="73"/>
      <c r="GL276" s="73"/>
      <c r="GM276" s="74"/>
      <c r="GN276" s="73"/>
      <c r="GO276" s="73"/>
      <c r="GP276" s="73"/>
      <c r="GQ276" s="74"/>
      <c r="GR276" s="73"/>
      <c r="GS276" s="73"/>
      <c r="GT276" s="73"/>
      <c r="GU276" s="74"/>
      <c r="GV276" s="73"/>
      <c r="GW276" s="73"/>
      <c r="GX276" s="73"/>
      <c r="GY276" s="74"/>
      <c r="GZ276" s="73"/>
      <c r="HA276" s="73"/>
      <c r="HB276" s="73"/>
      <c r="HC276" s="74"/>
      <c r="HD276" s="73"/>
      <c r="HE276" s="73"/>
      <c r="HF276" s="73"/>
      <c r="HG276" s="74"/>
      <c r="HH276" s="73"/>
      <c r="HI276" s="73"/>
      <c r="HJ276" s="73"/>
      <c r="HK276" s="74"/>
      <c r="HL276" s="341"/>
      <c r="HM276" s="341"/>
      <c r="HN276" s="341"/>
      <c r="HO276" s="74"/>
      <c r="HP276" s="341"/>
      <c r="HQ276" s="341"/>
      <c r="HR276" s="341"/>
      <c r="HS276" s="74"/>
      <c r="HT276" s="73"/>
      <c r="HU276" s="73"/>
      <c r="HV276" s="73"/>
      <c r="HW276" s="74"/>
      <c r="HX276" s="73"/>
      <c r="HY276" s="73"/>
      <c r="HZ276" s="73"/>
      <c r="IA276" s="77"/>
      <c r="IB276" s="73"/>
      <c r="IC276" s="73"/>
      <c r="ID276" s="73"/>
      <c r="IE276" s="77"/>
      <c r="IF276" s="73"/>
      <c r="IG276" s="73"/>
      <c r="IH276" s="73"/>
      <c r="II276" s="77"/>
      <c r="IJ276" s="73"/>
      <c r="IK276" s="73"/>
      <c r="IL276" s="73"/>
      <c r="IM276" s="77"/>
      <c r="IN276" s="73"/>
      <c r="IO276" s="73"/>
      <c r="IP276" s="73"/>
      <c r="IQ276" s="77"/>
      <c r="IR276" s="73"/>
      <c r="IS276" s="73"/>
      <c r="IT276" s="73"/>
      <c r="IU276" s="77"/>
      <c r="IV276" s="73"/>
      <c r="IW276" s="73"/>
      <c r="IX276" s="73"/>
      <c r="IY276" s="77"/>
      <c r="IZ276" s="73"/>
      <c r="JA276" s="73"/>
      <c r="JB276" s="73"/>
      <c r="JC276" s="77"/>
      <c r="JD276" s="73"/>
      <c r="JE276" s="73"/>
      <c r="JF276" s="73"/>
      <c r="JG276" s="77"/>
      <c r="JH276" s="73"/>
      <c r="JI276" s="73"/>
      <c r="JJ276" s="73"/>
      <c r="JK276" s="77"/>
      <c r="JL276" s="73"/>
      <c r="JM276" s="73"/>
      <c r="JN276" s="73"/>
      <c r="JO276" s="77"/>
      <c r="JP276" s="73"/>
      <c r="JQ276" s="73"/>
      <c r="JR276" s="73"/>
      <c r="JS276" s="77"/>
    </row>
    <row r="277" spans="1:279" ht="15.75" x14ac:dyDescent="0.25">
      <c r="A277" s="115" t="s">
        <v>274</v>
      </c>
      <c r="B277" s="77">
        <f t="shared" si="611"/>
        <v>5000</v>
      </c>
      <c r="C277" s="77">
        <f t="shared" si="612"/>
        <v>5000</v>
      </c>
      <c r="D277" s="77">
        <f t="shared" si="613"/>
        <v>5000</v>
      </c>
      <c r="E277" s="77">
        <f t="shared" si="614"/>
        <v>0</v>
      </c>
      <c r="F277" s="77">
        <f t="shared" si="615"/>
        <v>0</v>
      </c>
      <c r="G277" s="73">
        <f t="shared" si="610"/>
        <v>0</v>
      </c>
      <c r="H277" s="77"/>
      <c r="I277" s="77"/>
      <c r="J277" s="77"/>
      <c r="K277" s="77"/>
      <c r="L277" s="89"/>
      <c r="M277" s="89"/>
      <c r="N277" s="89"/>
      <c r="O277" s="89"/>
      <c r="P277" s="89"/>
      <c r="Q277" s="89"/>
      <c r="R277" s="89"/>
      <c r="S277" s="74"/>
      <c r="T277" s="86"/>
      <c r="U277" s="86"/>
      <c r="V277" s="86"/>
      <c r="W277" s="74"/>
      <c r="X277" s="86"/>
      <c r="Y277" s="86"/>
      <c r="Z277" s="86"/>
      <c r="AA277" s="74"/>
      <c r="AB277" s="86"/>
      <c r="AC277" s="86"/>
      <c r="AD277" s="86"/>
      <c r="AE277" s="74"/>
      <c r="AF277" s="86"/>
      <c r="AG277" s="86"/>
      <c r="AH277" s="86"/>
      <c r="AI277" s="74"/>
      <c r="AJ277" s="86"/>
      <c r="AK277" s="86"/>
      <c r="AL277" s="86"/>
      <c r="AM277" s="74"/>
      <c r="AN277" s="89"/>
      <c r="AO277" s="89"/>
      <c r="AP277" s="89"/>
      <c r="AQ277" s="89"/>
      <c r="AR277" s="86"/>
      <c r="AS277" s="86"/>
      <c r="AT277" s="86"/>
      <c r="AU277" s="74"/>
      <c r="AV277" s="86"/>
      <c r="AW277" s="86"/>
      <c r="AX277" s="86"/>
      <c r="AY277" s="74"/>
      <c r="AZ277" s="86"/>
      <c r="BA277" s="86"/>
      <c r="BB277" s="86"/>
      <c r="BC277" s="74"/>
      <c r="BD277" s="86"/>
      <c r="BE277" s="86"/>
      <c r="BF277" s="86"/>
      <c r="BG277" s="74"/>
      <c r="BH277" s="74"/>
      <c r="BI277" s="341"/>
      <c r="BJ277" s="86"/>
      <c r="BK277" s="74"/>
      <c r="BL277" s="74"/>
      <c r="BM277" s="341"/>
      <c r="BN277" s="86"/>
      <c r="BO277" s="74"/>
      <c r="BP277" s="74"/>
      <c r="BQ277" s="341"/>
      <c r="BR277" s="86"/>
      <c r="BS277" s="74"/>
      <c r="BT277" s="74"/>
      <c r="BU277" s="341"/>
      <c r="BV277" s="86">
        <v>0</v>
      </c>
      <c r="BW277" s="74"/>
      <c r="BX277" s="341"/>
      <c r="BY277" s="341"/>
      <c r="BZ277" s="341"/>
      <c r="CA277" s="74"/>
      <c r="CB277" s="74"/>
      <c r="CC277" s="341"/>
      <c r="CD277" s="341"/>
      <c r="CE277" s="74"/>
      <c r="CF277" s="341"/>
      <c r="CG277" s="341"/>
      <c r="CH277" s="341"/>
      <c r="CI277" s="74"/>
      <c r="CJ277" s="341"/>
      <c r="CK277" s="341"/>
      <c r="CL277" s="341"/>
      <c r="CM277" s="74"/>
      <c r="CN277" s="341"/>
      <c r="CO277" s="341"/>
      <c r="CP277" s="341"/>
      <c r="CQ277" s="74"/>
      <c r="CR277" s="74"/>
      <c r="CS277" s="341"/>
      <c r="CT277" s="86"/>
      <c r="CU277" s="74"/>
      <c r="CV277" s="74"/>
      <c r="CW277" s="341"/>
      <c r="CX277" s="86"/>
      <c r="CY277" s="74"/>
      <c r="CZ277" s="341"/>
      <c r="DA277" s="341"/>
      <c r="DB277" s="341"/>
      <c r="DC277" s="74"/>
      <c r="DD277" s="341"/>
      <c r="DE277" s="341"/>
      <c r="DF277" s="341"/>
      <c r="DG277" s="74"/>
      <c r="DH277" s="341">
        <v>5000</v>
      </c>
      <c r="DI277" s="341">
        <v>5000</v>
      </c>
      <c r="DJ277" s="341">
        <v>0</v>
      </c>
      <c r="DK277" s="74">
        <f t="shared" si="587"/>
        <v>0</v>
      </c>
      <c r="DL277" s="341"/>
      <c r="DM277" s="341"/>
      <c r="DN277" s="341"/>
      <c r="DO277" s="74"/>
      <c r="DP277" s="341"/>
      <c r="DQ277" s="341"/>
      <c r="DR277" s="341"/>
      <c r="DS277" s="74"/>
      <c r="DT277" s="341"/>
      <c r="DU277" s="341"/>
      <c r="DV277" s="341"/>
      <c r="DW277" s="74"/>
      <c r="DX277" s="341"/>
      <c r="DY277" s="341"/>
      <c r="DZ277" s="341"/>
      <c r="EA277" s="74"/>
      <c r="EB277" s="341"/>
      <c r="EC277" s="341"/>
      <c r="ED277" s="341"/>
      <c r="EE277" s="74"/>
      <c r="EF277" s="341"/>
      <c r="EG277" s="341"/>
      <c r="EH277" s="341"/>
      <c r="EI277" s="74"/>
      <c r="EJ277" s="341"/>
      <c r="EK277" s="341"/>
      <c r="EL277" s="341"/>
      <c r="EM277" s="74"/>
      <c r="EN277" s="341"/>
      <c r="EO277" s="341"/>
      <c r="EP277" s="341"/>
      <c r="EQ277" s="74"/>
      <c r="ER277" s="341"/>
      <c r="ES277" s="341"/>
      <c r="ET277" s="341"/>
      <c r="EU277" s="74"/>
      <c r="EV277" s="341"/>
      <c r="EW277" s="341"/>
      <c r="EX277" s="341"/>
      <c r="EY277" s="74"/>
      <c r="EZ277" s="89"/>
      <c r="FA277" s="89"/>
      <c r="FB277" s="89"/>
      <c r="FC277" s="89"/>
      <c r="FD277" s="89"/>
      <c r="FE277" s="89"/>
      <c r="FF277" s="89"/>
      <c r="FG277" s="89"/>
      <c r="FH277" s="89"/>
      <c r="FI277" s="89"/>
      <c r="FJ277" s="89"/>
      <c r="FK277" s="89"/>
      <c r="FL277" s="89"/>
      <c r="FM277" s="89"/>
      <c r="FN277" s="89"/>
      <c r="FO277" s="89"/>
      <c r="FP277" s="89"/>
      <c r="FQ277" s="89"/>
      <c r="FR277" s="89"/>
      <c r="FS277" s="89"/>
      <c r="FT277" s="89"/>
      <c r="FU277" s="89"/>
      <c r="FV277" s="89"/>
      <c r="FW277" s="89"/>
      <c r="FX277" s="89"/>
      <c r="FY277" s="89"/>
      <c r="FZ277" s="89"/>
      <c r="GA277" s="89"/>
      <c r="GB277" s="89"/>
      <c r="GC277" s="89"/>
      <c r="GD277" s="89"/>
      <c r="GE277" s="89"/>
      <c r="GF277" s="89"/>
      <c r="GG277" s="89"/>
      <c r="GH277" s="89"/>
      <c r="GI277" s="89"/>
      <c r="GJ277" s="89"/>
      <c r="GK277" s="89"/>
      <c r="GL277" s="89"/>
      <c r="GM277" s="89"/>
      <c r="GN277" s="89"/>
      <c r="GO277" s="89"/>
      <c r="GP277" s="89"/>
      <c r="GQ277" s="89"/>
      <c r="GR277" s="89"/>
      <c r="GS277" s="89"/>
      <c r="GT277" s="89"/>
      <c r="GU277" s="89"/>
      <c r="GV277" s="89"/>
      <c r="GW277" s="89"/>
      <c r="GX277" s="89"/>
      <c r="GY277" s="89"/>
      <c r="GZ277" s="89"/>
      <c r="HA277" s="89"/>
      <c r="HB277" s="89"/>
      <c r="HC277" s="89"/>
      <c r="HD277" s="89"/>
      <c r="HE277" s="89"/>
      <c r="HF277" s="89"/>
      <c r="HG277" s="89"/>
      <c r="HH277" s="89"/>
      <c r="HI277" s="89"/>
      <c r="HJ277" s="89"/>
      <c r="HK277" s="89"/>
      <c r="HL277" s="86"/>
      <c r="HM277" s="86"/>
      <c r="HN277" s="86"/>
      <c r="HO277" s="74"/>
      <c r="HP277" s="341"/>
      <c r="HQ277" s="341"/>
      <c r="HR277" s="341"/>
      <c r="HS277" s="74"/>
      <c r="HT277" s="89"/>
      <c r="HU277" s="89"/>
      <c r="HV277" s="89"/>
      <c r="HW277" s="89"/>
      <c r="HX277" s="86"/>
      <c r="HY277" s="86"/>
      <c r="HZ277" s="86"/>
      <c r="IA277" s="77"/>
      <c r="IB277" s="89"/>
      <c r="IC277" s="89"/>
      <c r="ID277" s="89"/>
      <c r="IE277" s="77"/>
      <c r="IF277" s="89"/>
      <c r="IG277" s="89"/>
      <c r="IH277" s="89"/>
      <c r="II277" s="77"/>
      <c r="IJ277" s="89"/>
      <c r="IK277" s="89"/>
      <c r="IL277" s="89"/>
      <c r="IM277" s="77"/>
      <c r="IN277" s="89"/>
      <c r="IO277" s="89"/>
      <c r="IP277" s="89"/>
      <c r="IQ277" s="77"/>
      <c r="IR277" s="89"/>
      <c r="IS277" s="89"/>
      <c r="IT277" s="89"/>
      <c r="IU277" s="77"/>
      <c r="IV277" s="89"/>
      <c r="IW277" s="89"/>
      <c r="IX277" s="89"/>
      <c r="IY277" s="77"/>
      <c r="IZ277" s="89"/>
      <c r="JA277" s="89"/>
      <c r="JB277" s="89"/>
      <c r="JC277" s="77"/>
      <c r="JD277" s="89"/>
      <c r="JE277" s="89"/>
      <c r="JF277" s="89"/>
      <c r="JG277" s="77"/>
      <c r="JH277" s="89"/>
      <c r="JI277" s="89"/>
      <c r="JJ277" s="89"/>
      <c r="JK277" s="77"/>
      <c r="JL277" s="89"/>
      <c r="JM277" s="89"/>
      <c r="JN277" s="89"/>
      <c r="JO277" s="77"/>
      <c r="JP277" s="89"/>
      <c r="JQ277" s="89"/>
      <c r="JR277" s="89"/>
      <c r="JS277" s="77"/>
    </row>
    <row r="278" spans="1:279" s="5" customFormat="1" ht="31.5" x14ac:dyDescent="0.25">
      <c r="A278" s="114" t="s">
        <v>263</v>
      </c>
      <c r="B278" s="76">
        <f t="shared" si="611"/>
        <v>61381.3</v>
      </c>
      <c r="C278" s="76">
        <f t="shared" si="612"/>
        <v>85585.199999999983</v>
      </c>
      <c r="D278" s="76">
        <f t="shared" si="613"/>
        <v>85585.199999999983</v>
      </c>
      <c r="E278" s="76">
        <f t="shared" si="614"/>
        <v>0</v>
      </c>
      <c r="F278" s="76">
        <f t="shared" si="615"/>
        <v>9791.0215900000003</v>
      </c>
      <c r="G278" s="72">
        <f t="shared" si="610"/>
        <v>11.440087293130123</v>
      </c>
      <c r="H278" s="72">
        <f>H279+H282+H283+H284+H285</f>
        <v>5200</v>
      </c>
      <c r="I278" s="72">
        <f>I279+I282+I283+I284+I285</f>
        <v>5200</v>
      </c>
      <c r="J278" s="72">
        <f>J279+J282+J283+J284+J285</f>
        <v>0</v>
      </c>
      <c r="K278" s="72">
        <f>J278/I278*100</f>
        <v>0</v>
      </c>
      <c r="L278" s="72">
        <f>L279+L282+L283+L284+L285</f>
        <v>784.8</v>
      </c>
      <c r="M278" s="72">
        <f>M279+M282+M283+M284+M285</f>
        <v>784.8</v>
      </c>
      <c r="N278" s="72">
        <f>N279+N282+N283+N284+N285</f>
        <v>0</v>
      </c>
      <c r="O278" s="71">
        <f>N278/M278*100</f>
        <v>0</v>
      </c>
      <c r="P278" s="72">
        <f>P279+P282+P283+P284+P285</f>
        <v>595</v>
      </c>
      <c r="Q278" s="72">
        <f>Q279+Q282+Q283+Q284+Q285</f>
        <v>595</v>
      </c>
      <c r="R278" s="72">
        <f>R279+R282+R283+R284+R285</f>
        <v>0</v>
      </c>
      <c r="S278" s="71">
        <f>R278/Q278*100</f>
        <v>0</v>
      </c>
      <c r="T278" s="72">
        <f>T279+T282+T283+T284+T285</f>
        <v>2219</v>
      </c>
      <c r="U278" s="72">
        <f>U279+U282+U283+U284+U285</f>
        <v>2219</v>
      </c>
      <c r="V278" s="72">
        <f>V279+V282+V283+V284+V285</f>
        <v>173.44004000000001</v>
      </c>
      <c r="W278" s="71">
        <f>V278/U278*100</f>
        <v>7.8161351960342502</v>
      </c>
      <c r="X278" s="72">
        <f>X279+X282+X283+X284+X285</f>
        <v>510</v>
      </c>
      <c r="Y278" s="72">
        <f>Y279+Y282+Y283+Y284+Y285</f>
        <v>510</v>
      </c>
      <c r="Z278" s="72">
        <f>Z279+Z282+Z283+Z284+Z285</f>
        <v>0</v>
      </c>
      <c r="AA278" s="71">
        <f>Z278/Y278*100</f>
        <v>0</v>
      </c>
      <c r="AB278" s="72">
        <f>AB279+AB282+AB283+AB284+AB285</f>
        <v>0</v>
      </c>
      <c r="AC278" s="72">
        <f>AC279+AC282+AC283+AC284+AC285</f>
        <v>0</v>
      </c>
      <c r="AD278" s="72">
        <f>AD279+AD282+AD283+AD284+AD285</f>
        <v>0</v>
      </c>
      <c r="AE278" s="71"/>
      <c r="AF278" s="72">
        <f>AF279+AF282+AF283+AF284+AF285</f>
        <v>20503.7</v>
      </c>
      <c r="AG278" s="72">
        <f>AG279+AG282+AG283+AG284+AG285</f>
        <v>20503.7</v>
      </c>
      <c r="AH278" s="72">
        <f>AH279+AH282+AH283+AH284+AH285</f>
        <v>2137.5731700000001</v>
      </c>
      <c r="AI278" s="71">
        <f>AH278/AG278*100</f>
        <v>10.425304554787672</v>
      </c>
      <c r="AJ278" s="72">
        <f>AJ279+AJ282+AJ283+AJ284+AJ285</f>
        <v>720</v>
      </c>
      <c r="AK278" s="72">
        <f>AK279+AK282+AK283+AK284+AK285</f>
        <v>720</v>
      </c>
      <c r="AL278" s="72">
        <f>AL279+AL282+AL283+AL284+AL285</f>
        <v>0</v>
      </c>
      <c r="AM278" s="71">
        <f>AL278/AK278*100</f>
        <v>0</v>
      </c>
      <c r="AN278" s="72">
        <f t="shared" ref="AN278:AT278" si="643">AN279+AN282+AN283+AN284+AN285</f>
        <v>0</v>
      </c>
      <c r="AO278" s="72">
        <f t="shared" si="643"/>
        <v>0</v>
      </c>
      <c r="AP278" s="72">
        <f t="shared" si="643"/>
        <v>0</v>
      </c>
      <c r="AQ278" s="72">
        <f t="shared" si="643"/>
        <v>0</v>
      </c>
      <c r="AR278" s="72">
        <f t="shared" si="643"/>
        <v>500</v>
      </c>
      <c r="AS278" s="72">
        <f t="shared" si="643"/>
        <v>500</v>
      </c>
      <c r="AT278" s="72">
        <f t="shared" si="643"/>
        <v>0</v>
      </c>
      <c r="AU278" s="71">
        <f>AT278/AS278*100</f>
        <v>0</v>
      </c>
      <c r="AV278" s="72"/>
      <c r="AW278" s="72">
        <f>AW279+AW282+AW283+AW284+AW285</f>
        <v>0</v>
      </c>
      <c r="AX278" s="72">
        <f>AX279+AX282+AX283+AX284+AX285</f>
        <v>0</v>
      </c>
      <c r="AY278" s="71"/>
      <c r="AZ278" s="72"/>
      <c r="BA278" s="72"/>
      <c r="BB278" s="72"/>
      <c r="BC278" s="71"/>
      <c r="BD278" s="72">
        <f>BD279+BD282+BD283+BD284+BD285</f>
        <v>1654.6</v>
      </c>
      <c r="BE278" s="72">
        <f>BE279+BE282+BE283+BE284+BE285</f>
        <v>1654.6</v>
      </c>
      <c r="BF278" s="72">
        <f>BF279+BF282+BF283+BF284+BF285</f>
        <v>275.76666</v>
      </c>
      <c r="BG278" s="71">
        <f>BF278/BE278*100</f>
        <v>16.666666263749548</v>
      </c>
      <c r="BH278" s="71"/>
      <c r="BI278" s="72">
        <f>BI279+BI282+BI283+BI284+BI285</f>
        <v>0</v>
      </c>
      <c r="BJ278" s="72">
        <f>BJ279+BJ282+BJ283+BJ284+BJ285</f>
        <v>0</v>
      </c>
      <c r="BK278" s="71"/>
      <c r="BL278" s="71"/>
      <c r="BM278" s="72">
        <f>BM279+BM282+BM283+BM284+BM285</f>
        <v>0</v>
      </c>
      <c r="BN278" s="72">
        <f>BN279+BN282+BN283+BN284+BN285</f>
        <v>0</v>
      </c>
      <c r="BO278" s="71"/>
      <c r="BP278" s="71"/>
      <c r="BQ278" s="72">
        <f>BQ279+BQ282+BQ283+BQ284+BQ285</f>
        <v>0</v>
      </c>
      <c r="BR278" s="72">
        <f>BR279+BR282+BR283+BR284+BR285</f>
        <v>0</v>
      </c>
      <c r="BS278" s="71"/>
      <c r="BT278" s="71"/>
      <c r="BU278" s="72">
        <f>BU279+BU282+BU283+BU284+BU285</f>
        <v>0</v>
      </c>
      <c r="BV278" s="72">
        <f>BV279+BV282+BV283+BV284+BV285</f>
        <v>0</v>
      </c>
      <c r="BW278" s="71"/>
      <c r="BX278" s="72">
        <f>BX279+BX282+BX283+BX284+BX285</f>
        <v>634.4</v>
      </c>
      <c r="BY278" s="72">
        <f>BY279+BY282+BY283+BY284+BY285</f>
        <v>634.4</v>
      </c>
      <c r="BZ278" s="72">
        <f>BZ279+BZ282+BZ283+BZ284+BZ285</f>
        <v>0</v>
      </c>
      <c r="CA278" s="71">
        <f>BZ278/BY278*100</f>
        <v>0</v>
      </c>
      <c r="CB278" s="71"/>
      <c r="CC278" s="72"/>
      <c r="CD278" s="72"/>
      <c r="CE278" s="71"/>
      <c r="CF278" s="72">
        <f>CF279+CF282+CF283+CF284+CF285</f>
        <v>500</v>
      </c>
      <c r="CG278" s="72">
        <f>CG279+CG282+CG283+CG284+CG285</f>
        <v>250</v>
      </c>
      <c r="CH278" s="72">
        <f>CH279+CH282+CH283+CH284+CH285</f>
        <v>108.38936</v>
      </c>
      <c r="CI278" s="71">
        <f t="shared" si="487"/>
        <v>43.355743999999994</v>
      </c>
      <c r="CJ278" s="72">
        <f>CJ279+CJ282+CJ283+CJ284+CJ285</f>
        <v>0</v>
      </c>
      <c r="CK278" s="72">
        <f>CK279+CK282+CK283+CK284+CK285</f>
        <v>0</v>
      </c>
      <c r="CL278" s="72">
        <f>CL279+CL282+CL283+CL284+CL285</f>
        <v>0</v>
      </c>
      <c r="CM278" s="71"/>
      <c r="CN278" s="72">
        <f>CN279+CN282+CN283+CN284+CN285</f>
        <v>0</v>
      </c>
      <c r="CO278" s="72">
        <f>CO279+CO282+CO283+CO284+CO285</f>
        <v>0</v>
      </c>
      <c r="CP278" s="72">
        <f>CP279+CP282+CP283+CP284+CP285</f>
        <v>0</v>
      </c>
      <c r="CQ278" s="71"/>
      <c r="CR278" s="71"/>
      <c r="CS278" s="72">
        <f>CS279+CS282+CS283+CS284+CS285</f>
        <v>0</v>
      </c>
      <c r="CT278" s="72">
        <f>CT279+CT282+CT283+CT284+CT285</f>
        <v>0</v>
      </c>
      <c r="CU278" s="71"/>
      <c r="CV278" s="71"/>
      <c r="CW278" s="72">
        <f>CW279+CW282+CW283+CW284+CW285</f>
        <v>0</v>
      </c>
      <c r="CX278" s="72">
        <f>CX279+CX282+CX283+CX284+CX285</f>
        <v>0</v>
      </c>
      <c r="CY278" s="71"/>
      <c r="CZ278" s="72">
        <f>CZ279+CZ282+CZ283+CZ284+CZ285</f>
        <v>1000</v>
      </c>
      <c r="DA278" s="72">
        <f>DA279+DA282+DA283+DA284+DA285</f>
        <v>1000</v>
      </c>
      <c r="DB278" s="72">
        <f>DB279+DB282+DB283+DB284+DB285</f>
        <v>468.37865999999997</v>
      </c>
      <c r="DC278" s="71">
        <f>DB278/DA278*100</f>
        <v>46.837865999999991</v>
      </c>
      <c r="DD278" s="72">
        <f>DD279+DD282+DD283+DD284+DD285</f>
        <v>3801.8</v>
      </c>
      <c r="DE278" s="72">
        <f>DE279+DE282+DE283+DE284+DE285</f>
        <v>0</v>
      </c>
      <c r="DF278" s="72">
        <f>DF279+DF282+DF283+DF284+DF285</f>
        <v>0</v>
      </c>
      <c r="DG278" s="71"/>
      <c r="DH278" s="72">
        <f>DH279+DH282+DH283+DH284+DH285</f>
        <v>5000</v>
      </c>
      <c r="DI278" s="72">
        <f>DI279+DI282+DI283+DI284+DI285</f>
        <v>5000</v>
      </c>
      <c r="DJ278" s="72">
        <f>DJ279+DJ282+DJ283+DJ284+DJ285</f>
        <v>0</v>
      </c>
      <c r="DK278" s="71">
        <f t="shared" si="587"/>
        <v>0</v>
      </c>
      <c r="DL278" s="72"/>
      <c r="DM278" s="72">
        <f>DM279+DM282+DM283+DM284+DM285</f>
        <v>0</v>
      </c>
      <c r="DN278" s="72">
        <f>DN279+DN282+DN283+DN284+DN285</f>
        <v>0</v>
      </c>
      <c r="DO278" s="71"/>
      <c r="DP278" s="72"/>
      <c r="DQ278" s="72">
        <f>DQ279+DQ282+DQ283+DQ284+DQ285</f>
        <v>0</v>
      </c>
      <c r="DR278" s="72">
        <f>DR279+DR282+DR283+DR284+DR285</f>
        <v>0</v>
      </c>
      <c r="DS278" s="71"/>
      <c r="DT278" s="72"/>
      <c r="DU278" s="72">
        <f>DU279+DU282+DU283+DU284+DU285</f>
        <v>0</v>
      </c>
      <c r="DV278" s="72">
        <f>DV279+DV282+DV283+DV284+DV285</f>
        <v>0</v>
      </c>
      <c r="DW278" s="71"/>
      <c r="DX278" s="72">
        <f>DX279+DX282+DX283+DX284+DX285</f>
        <v>989.4</v>
      </c>
      <c r="DY278" s="72">
        <f>DY279+DY282+DY283+DY284+DY285</f>
        <v>989.4</v>
      </c>
      <c r="DZ278" s="72">
        <f>DZ279+DZ282+DZ283+DZ284+DZ285</f>
        <v>79.231800000000007</v>
      </c>
      <c r="EA278" s="71">
        <f t="shared" ref="EA278:EA279" si="644">DZ278/DY278*100</f>
        <v>8.0080654942389327</v>
      </c>
      <c r="EB278" s="72"/>
      <c r="EC278" s="72"/>
      <c r="ED278" s="72"/>
      <c r="EE278" s="71"/>
      <c r="EF278" s="72"/>
      <c r="EG278" s="72">
        <f>EG279+EG282+EG283+EG284+EG285</f>
        <v>0</v>
      </c>
      <c r="EH278" s="72">
        <f>EH279+EH282+EH283+EH284+EH285</f>
        <v>0</v>
      </c>
      <c r="EI278" s="71"/>
      <c r="EJ278" s="72"/>
      <c r="EK278" s="72">
        <f>EK279+EK282+EK283+EK284+EK285</f>
        <v>0</v>
      </c>
      <c r="EL278" s="72">
        <f>EL279+EL282+EL283+EL284+EL285</f>
        <v>0</v>
      </c>
      <c r="EM278" s="71"/>
      <c r="EN278" s="72"/>
      <c r="EO278" s="72">
        <f>EO279+EO282+EO283+EO284+EO285</f>
        <v>0</v>
      </c>
      <c r="EP278" s="72">
        <f>EP279+EP282+EP283+EP284+EP285</f>
        <v>0</v>
      </c>
      <c r="EQ278" s="71"/>
      <c r="ER278" s="72">
        <f>ER279+ER282+ER283+ER284+ER285</f>
        <v>937.4</v>
      </c>
      <c r="ES278" s="72">
        <f>ES279+ES282+ES283+ES284+ES285</f>
        <v>937.4</v>
      </c>
      <c r="ET278" s="72">
        <f>ET279+ET282+ET283+ET284+ET285</f>
        <v>156.23400000000001</v>
      </c>
      <c r="EU278" s="71">
        <f t="shared" si="519"/>
        <v>16.666737785363772</v>
      </c>
      <c r="EV278" s="72"/>
      <c r="EW278" s="72"/>
      <c r="EX278" s="72">
        <f>EX279+EX282+EX283+EX284+EX285</f>
        <v>0</v>
      </c>
      <c r="EY278" s="71"/>
      <c r="EZ278" s="72">
        <f>EZ279+EZ282+EZ283+EZ284+EZ285</f>
        <v>14270.2</v>
      </c>
      <c r="FA278" s="72">
        <f>FA279+FA282+FA283+FA284+FA285</f>
        <v>14270.2</v>
      </c>
      <c r="FB278" s="72">
        <f>FB279+FB282+FB283+FB284+FB285</f>
        <v>1515.2253999999998</v>
      </c>
      <c r="FC278" s="71">
        <f>FB278/FA278*100</f>
        <v>10.618109066446159</v>
      </c>
      <c r="FD278" s="72">
        <f>FD279+FD282+FD283+FD284+FD285</f>
        <v>1300</v>
      </c>
      <c r="FE278" s="72">
        <f>FE279+FE282+FE283+FE284+FE285</f>
        <v>1300</v>
      </c>
      <c r="FF278" s="72">
        <f>FF279+FF282+FF283+FF284+FF285</f>
        <v>0</v>
      </c>
      <c r="FG278" s="71">
        <f>FF278/FE278*100</f>
        <v>0</v>
      </c>
      <c r="FH278" s="72"/>
      <c r="FI278" s="72">
        <f>FI279+FI282+FI283+FI284+FI285</f>
        <v>0</v>
      </c>
      <c r="FJ278" s="72">
        <f>FJ279+FJ282+FJ283+FJ284+FJ285</f>
        <v>0</v>
      </c>
      <c r="FK278" s="71"/>
      <c r="FL278" s="72"/>
      <c r="FM278" s="72">
        <f>FM279+FM282+FM283+FM284+FM285</f>
        <v>0</v>
      </c>
      <c r="FN278" s="72">
        <f>FN279+FN282+FN283+FN284+FN285</f>
        <v>0</v>
      </c>
      <c r="FO278" s="71"/>
      <c r="FP278" s="72">
        <f>FP279+FP282+FP283+FP284+FP285</f>
        <v>261</v>
      </c>
      <c r="FQ278" s="72">
        <f>FQ279+FQ282+FQ283+FQ284+FQ285</f>
        <v>261</v>
      </c>
      <c r="FR278" s="72">
        <f>FR279+FR282+FR283+FR284+FR285</f>
        <v>0</v>
      </c>
      <c r="FS278" s="71">
        <f>FR278/FQ278*100</f>
        <v>0</v>
      </c>
      <c r="FT278" s="72"/>
      <c r="FU278" s="72">
        <f>FU279+FU282+FU283+FU284+FU285</f>
        <v>0</v>
      </c>
      <c r="FV278" s="72">
        <f>FV279+FV282+FV283+FV284+FV285</f>
        <v>0</v>
      </c>
      <c r="FW278" s="71"/>
      <c r="FX278" s="72"/>
      <c r="FY278" s="72">
        <f>FY279+FY282+FY283+FY284+FY285</f>
        <v>0</v>
      </c>
      <c r="FZ278" s="72">
        <f>FZ279+FZ282+FZ283+FZ284+FZ285</f>
        <v>0</v>
      </c>
      <c r="GA278" s="71"/>
      <c r="GB278" s="72"/>
      <c r="GC278" s="72">
        <f>GC279+GC282+GC283+GC284+GC285</f>
        <v>0</v>
      </c>
      <c r="GD278" s="72">
        <f>GD279+GD282+GD283+GD284+GD285</f>
        <v>0</v>
      </c>
      <c r="GE278" s="71"/>
      <c r="GF278" s="72"/>
      <c r="GG278" s="72">
        <f>GG279+GG282+GG283+GG284+GG285</f>
        <v>0</v>
      </c>
      <c r="GH278" s="72">
        <f>GH279+GH282+GH283+GH284+GH285</f>
        <v>0</v>
      </c>
      <c r="GI278" s="71"/>
      <c r="GJ278" s="72"/>
      <c r="GK278" s="72">
        <f>GK279+GK282+GK283+GK284+GK285</f>
        <v>0</v>
      </c>
      <c r="GL278" s="72">
        <f>GL279+GL282+GL283+GL284+GL285</f>
        <v>0</v>
      </c>
      <c r="GM278" s="71"/>
      <c r="GN278" s="72"/>
      <c r="GO278" s="72">
        <f>GO279+GO282+GO283+GO284+GO285</f>
        <v>0</v>
      </c>
      <c r="GP278" s="72">
        <f>GP279+GP282+GP283+GP284+GP285</f>
        <v>0</v>
      </c>
      <c r="GQ278" s="71"/>
      <c r="GR278" s="72"/>
      <c r="GS278" s="72">
        <f>GS279+GS282+GS283+GS284+GS285</f>
        <v>0</v>
      </c>
      <c r="GT278" s="72">
        <f>GT279+GT282+GT283+GT284+GT285</f>
        <v>0</v>
      </c>
      <c r="GU278" s="71"/>
      <c r="GV278" s="72"/>
      <c r="GW278" s="72">
        <f>GW279+GW282+GW283+GW284+GW285</f>
        <v>0</v>
      </c>
      <c r="GX278" s="72">
        <f>GX279+GX282+GX283+GX284+GX285</f>
        <v>0</v>
      </c>
      <c r="GY278" s="71"/>
      <c r="GZ278" s="72"/>
      <c r="HA278" s="72">
        <f>HA279+HA282+HA283+HA284+HA285</f>
        <v>0</v>
      </c>
      <c r="HB278" s="72">
        <f>HB279+HB282+HB283+HB284+HB285</f>
        <v>0</v>
      </c>
      <c r="HC278" s="71"/>
      <c r="HD278" s="72"/>
      <c r="HE278" s="72">
        <f>HE279+HE282+HE283+HE284+HE285</f>
        <v>0</v>
      </c>
      <c r="HF278" s="72">
        <f>HF279+HF282+HF283+HF284+HF285</f>
        <v>0</v>
      </c>
      <c r="HG278" s="71"/>
      <c r="HH278" s="72"/>
      <c r="HI278" s="72">
        <f>HI279+HI282+HI283+HI284+HI285</f>
        <v>0</v>
      </c>
      <c r="HJ278" s="72">
        <f>HJ279+HJ282+HJ283+HJ284+HJ285</f>
        <v>0</v>
      </c>
      <c r="HK278" s="71"/>
      <c r="HL278" s="72"/>
      <c r="HM278" s="72"/>
      <c r="HN278" s="72"/>
      <c r="HO278" s="71"/>
      <c r="HP278" s="72"/>
      <c r="HQ278" s="72"/>
      <c r="HR278" s="72"/>
      <c r="HS278" s="71"/>
      <c r="HT278" s="72">
        <f>HT279+HT282+HT283+HT284+HT285</f>
        <v>0</v>
      </c>
      <c r="HU278" s="72">
        <f>HU279+HU282+HU283+HU284+HU285</f>
        <v>0</v>
      </c>
      <c r="HV278" s="72">
        <f>HV279+HV282+HV283+HV284+HV285</f>
        <v>0</v>
      </c>
      <c r="HW278" s="71"/>
      <c r="HX278" s="72"/>
      <c r="HY278" s="72">
        <f>SUM(HY279:HY285)</f>
        <v>1060.7</v>
      </c>
      <c r="HZ278" s="72">
        <f>SUM(HZ279:HZ285)</f>
        <v>176.78249999999997</v>
      </c>
      <c r="IA278" s="76">
        <f t="shared" si="639"/>
        <v>16.666588102196659</v>
      </c>
      <c r="IB278" s="72"/>
      <c r="IC278" s="72">
        <f>SUM(IC279:IC285)</f>
        <v>23518.1</v>
      </c>
      <c r="ID278" s="72">
        <f>SUM(ID279:ID285)</f>
        <v>4700</v>
      </c>
      <c r="IE278" s="76">
        <f t="shared" ref="IE278" si="645">ID278/IC278*100</f>
        <v>19.98460760010375</v>
      </c>
      <c r="IF278" s="72"/>
      <c r="IG278" s="72"/>
      <c r="IH278" s="72"/>
      <c r="II278" s="76"/>
      <c r="IJ278" s="72"/>
      <c r="IK278" s="72"/>
      <c r="IL278" s="72"/>
      <c r="IM278" s="76"/>
      <c r="IN278" s="72"/>
      <c r="IO278" s="72"/>
      <c r="IP278" s="72"/>
      <c r="IQ278" s="76"/>
      <c r="IR278" s="72"/>
      <c r="IS278" s="72"/>
      <c r="IT278" s="72"/>
      <c r="IU278" s="76"/>
      <c r="IV278" s="72"/>
      <c r="IW278" s="72"/>
      <c r="IX278" s="72"/>
      <c r="IY278" s="76"/>
      <c r="IZ278" s="72"/>
      <c r="JA278" s="72">
        <f>SUM(JA279:JA285)</f>
        <v>3676.9</v>
      </c>
      <c r="JB278" s="72">
        <f>SUM(JB279:JB285)</f>
        <v>0</v>
      </c>
      <c r="JC278" s="76">
        <f t="shared" ref="JC278:JC279" si="646">JB278/JA278*100</f>
        <v>0</v>
      </c>
      <c r="JD278" s="72"/>
      <c r="JE278" s="72"/>
      <c r="JF278" s="72"/>
      <c r="JG278" s="76"/>
      <c r="JH278" s="72"/>
      <c r="JI278" s="72">
        <f>SUM(JI279:JI285)</f>
        <v>0</v>
      </c>
      <c r="JJ278" s="72">
        <f>SUM(JJ279:JJ285)</f>
        <v>0</v>
      </c>
      <c r="JK278" s="76"/>
      <c r="JL278" s="72"/>
      <c r="JM278" s="72">
        <f>SUM(JM279:JM285)</f>
        <v>0</v>
      </c>
      <c r="JN278" s="72">
        <f>SUM(JN279:JN285)</f>
        <v>0</v>
      </c>
      <c r="JO278" s="76"/>
      <c r="JP278" s="72"/>
      <c r="JQ278" s="72"/>
      <c r="JR278" s="72"/>
      <c r="JS278" s="76"/>
    </row>
    <row r="279" spans="1:279" ht="18.75" customHeight="1" x14ac:dyDescent="0.25">
      <c r="A279" s="15" t="s">
        <v>195</v>
      </c>
      <c r="B279" s="77">
        <f t="shared" si="611"/>
        <v>56381.3</v>
      </c>
      <c r="C279" s="77">
        <f t="shared" si="612"/>
        <v>79524.5</v>
      </c>
      <c r="D279" s="77">
        <f t="shared" si="613"/>
        <v>79524.5</v>
      </c>
      <c r="E279" s="77">
        <f t="shared" si="614"/>
        <v>0</v>
      </c>
      <c r="F279" s="77">
        <f t="shared" si="615"/>
        <v>9614.2390899999991</v>
      </c>
      <c r="G279" s="73">
        <f t="shared" si="610"/>
        <v>12.089656759866454</v>
      </c>
      <c r="H279" s="73">
        <v>5200</v>
      </c>
      <c r="I279" s="73">
        <v>5200</v>
      </c>
      <c r="J279" s="73">
        <v>0</v>
      </c>
      <c r="K279" s="73">
        <f>J279/I279*100</f>
        <v>0</v>
      </c>
      <c r="L279" s="73">
        <v>784.8</v>
      </c>
      <c r="M279" s="73">
        <v>784.8</v>
      </c>
      <c r="N279" s="73">
        <v>0</v>
      </c>
      <c r="O279" s="74">
        <f>N279/M279*100</f>
        <v>0</v>
      </c>
      <c r="P279" s="301">
        <v>595</v>
      </c>
      <c r="Q279" s="293">
        <v>595</v>
      </c>
      <c r="R279" s="301">
        <v>0</v>
      </c>
      <c r="S279" s="74">
        <f>R279/Q279*100</f>
        <v>0</v>
      </c>
      <c r="T279" s="340">
        <v>2219</v>
      </c>
      <c r="U279" s="333">
        <v>2219</v>
      </c>
      <c r="V279" s="333">
        <v>173.44004000000001</v>
      </c>
      <c r="W279" s="74">
        <f>V279/U279*100</f>
        <v>7.8161351960342502</v>
      </c>
      <c r="X279" s="341">
        <v>510</v>
      </c>
      <c r="Y279" s="341">
        <v>510</v>
      </c>
      <c r="Z279" s="341">
        <v>0</v>
      </c>
      <c r="AA279" s="74">
        <f>Z279/Y279*100</f>
        <v>0</v>
      </c>
      <c r="AB279" s="341"/>
      <c r="AC279" s="341"/>
      <c r="AD279" s="341"/>
      <c r="AE279" s="74"/>
      <c r="AF279" s="341">
        <v>20503.7</v>
      </c>
      <c r="AG279" s="341">
        <v>20503.7</v>
      </c>
      <c r="AH279" s="341">
        <v>2137.5731700000001</v>
      </c>
      <c r="AI279" s="74">
        <f>AH279/AG279*100</f>
        <v>10.425304554787672</v>
      </c>
      <c r="AJ279" s="341">
        <v>720</v>
      </c>
      <c r="AK279" s="341">
        <v>720</v>
      </c>
      <c r="AL279" s="341">
        <v>0</v>
      </c>
      <c r="AM279" s="74">
        <f>AL279/AK279*100</f>
        <v>0</v>
      </c>
      <c r="AN279" s="73"/>
      <c r="AO279" s="73"/>
      <c r="AP279" s="73"/>
      <c r="AQ279" s="74"/>
      <c r="AR279" s="341">
        <v>500</v>
      </c>
      <c r="AS279" s="341">
        <v>500</v>
      </c>
      <c r="AT279" s="341">
        <v>0</v>
      </c>
      <c r="AU279" s="74">
        <f>AT279/AS279*100</f>
        <v>0</v>
      </c>
      <c r="AV279" s="341"/>
      <c r="AW279" s="341"/>
      <c r="AX279" s="341">
        <v>0</v>
      </c>
      <c r="AY279" s="74"/>
      <c r="AZ279" s="341"/>
      <c r="BA279" s="341"/>
      <c r="BB279" s="341"/>
      <c r="BC279" s="74"/>
      <c r="BD279" s="341">
        <v>1654.6</v>
      </c>
      <c r="BE279" s="341">
        <v>1654.6</v>
      </c>
      <c r="BF279" s="341">
        <v>275.76666</v>
      </c>
      <c r="BG279" s="74">
        <f>BF279/BE279*100</f>
        <v>16.666666263749548</v>
      </c>
      <c r="BH279" s="74"/>
      <c r="BI279" s="341"/>
      <c r="BJ279" s="341"/>
      <c r="BK279" s="74"/>
      <c r="BL279" s="74"/>
      <c r="BM279" s="341"/>
      <c r="BN279" s="341"/>
      <c r="BO279" s="74"/>
      <c r="BP279" s="74"/>
      <c r="BQ279" s="341"/>
      <c r="BR279" s="341"/>
      <c r="BS279" s="74"/>
      <c r="BT279" s="74"/>
      <c r="BU279" s="341"/>
      <c r="BV279" s="341"/>
      <c r="BW279" s="74"/>
      <c r="BX279" s="341">
        <v>634.4</v>
      </c>
      <c r="BY279" s="341">
        <v>634.4</v>
      </c>
      <c r="BZ279" s="341">
        <v>0</v>
      </c>
      <c r="CA279" s="74">
        <f>BZ279/BY279*100</f>
        <v>0</v>
      </c>
      <c r="CB279" s="74"/>
      <c r="CC279" s="341"/>
      <c r="CD279" s="341"/>
      <c r="CE279" s="74"/>
      <c r="CF279" s="341">
        <v>500</v>
      </c>
      <c r="CG279" s="341">
        <v>250</v>
      </c>
      <c r="CH279" s="341">
        <v>108.38936</v>
      </c>
      <c r="CI279" s="74">
        <f t="shared" si="487"/>
        <v>43.355743999999994</v>
      </c>
      <c r="CJ279" s="341"/>
      <c r="CK279" s="341"/>
      <c r="CL279" s="341"/>
      <c r="CM279" s="74"/>
      <c r="CN279" s="341"/>
      <c r="CO279" s="341"/>
      <c r="CP279" s="341"/>
      <c r="CQ279" s="74"/>
      <c r="CR279" s="74"/>
      <c r="CS279" s="341"/>
      <c r="CT279" s="341"/>
      <c r="CU279" s="74"/>
      <c r="CV279" s="74"/>
      <c r="CW279" s="341"/>
      <c r="CX279" s="341"/>
      <c r="CY279" s="74"/>
      <c r="CZ279" s="73">
        <v>1000</v>
      </c>
      <c r="DA279" s="73">
        <v>1000</v>
      </c>
      <c r="DB279" s="73">
        <v>468.37865999999997</v>
      </c>
      <c r="DC279" s="74">
        <f>DB279/DA279*100</f>
        <v>46.837865999999991</v>
      </c>
      <c r="DD279" s="341">
        <v>3801.8</v>
      </c>
      <c r="DE279" s="341"/>
      <c r="DF279" s="341"/>
      <c r="DG279" s="74"/>
      <c r="DH279" s="341"/>
      <c r="DI279" s="341"/>
      <c r="DJ279" s="341"/>
      <c r="DK279" s="74"/>
      <c r="DL279" s="341"/>
      <c r="DM279" s="341"/>
      <c r="DN279" s="341"/>
      <c r="DO279" s="74"/>
      <c r="DP279" s="341"/>
      <c r="DQ279" s="341"/>
      <c r="DR279" s="341"/>
      <c r="DS279" s="74"/>
      <c r="DT279" s="341"/>
      <c r="DU279" s="341"/>
      <c r="DV279" s="341"/>
      <c r="DW279" s="74"/>
      <c r="DX279" s="341">
        <v>989.4</v>
      </c>
      <c r="DY279" s="341">
        <v>989.4</v>
      </c>
      <c r="DZ279" s="341">
        <v>79.231800000000007</v>
      </c>
      <c r="EA279" s="74">
        <f t="shared" si="644"/>
        <v>8.0080654942389327</v>
      </c>
      <c r="EB279" s="341"/>
      <c r="EC279" s="341"/>
      <c r="ED279" s="341"/>
      <c r="EE279" s="74"/>
      <c r="EF279" s="341"/>
      <c r="EG279" s="341"/>
      <c r="EH279" s="341"/>
      <c r="EI279" s="74"/>
      <c r="EJ279" s="341"/>
      <c r="EK279" s="341"/>
      <c r="EL279" s="341"/>
      <c r="EM279" s="74"/>
      <c r="EN279" s="341"/>
      <c r="EO279" s="341"/>
      <c r="EP279" s="341"/>
      <c r="EQ279" s="74"/>
      <c r="ER279" s="341">
        <v>937.4</v>
      </c>
      <c r="ES279" s="341">
        <v>937.4</v>
      </c>
      <c r="ET279" s="341">
        <v>156.23400000000001</v>
      </c>
      <c r="EU279" s="74">
        <f t="shared" si="519"/>
        <v>16.666737785363772</v>
      </c>
      <c r="EV279" s="341"/>
      <c r="EW279" s="341"/>
      <c r="EX279" s="341"/>
      <c r="EY279" s="74"/>
      <c r="EZ279" s="73">
        <v>14270.2</v>
      </c>
      <c r="FA279" s="73">
        <v>14270.2</v>
      </c>
      <c r="FB279" s="73">
        <v>1515.2253999999998</v>
      </c>
      <c r="FC279" s="74">
        <f>FB279/FA279*100</f>
        <v>10.618109066446159</v>
      </c>
      <c r="FD279" s="73">
        <v>1300</v>
      </c>
      <c r="FE279" s="73">
        <v>1300</v>
      </c>
      <c r="FF279" s="73">
        <v>0</v>
      </c>
      <c r="FG279" s="74">
        <f>FF279/FE279*100</f>
        <v>0</v>
      </c>
      <c r="FH279" s="73"/>
      <c r="FI279" s="73"/>
      <c r="FJ279" s="73">
        <v>0</v>
      </c>
      <c r="FK279" s="74"/>
      <c r="FL279" s="73"/>
      <c r="FM279" s="73"/>
      <c r="FN279" s="73">
        <v>0</v>
      </c>
      <c r="FO279" s="74"/>
      <c r="FP279" s="73">
        <v>261</v>
      </c>
      <c r="FQ279" s="73">
        <v>261</v>
      </c>
      <c r="FR279" s="73">
        <v>0</v>
      </c>
      <c r="FS279" s="74">
        <f>FR279/FQ279*100</f>
        <v>0</v>
      </c>
      <c r="FT279" s="73"/>
      <c r="FU279" s="73"/>
      <c r="FV279" s="73">
        <v>0</v>
      </c>
      <c r="FW279" s="74"/>
      <c r="FX279" s="73"/>
      <c r="FY279" s="73"/>
      <c r="FZ279" s="73">
        <v>0</v>
      </c>
      <c r="GA279" s="74"/>
      <c r="GB279" s="73"/>
      <c r="GC279" s="73"/>
      <c r="GD279" s="73">
        <v>0</v>
      </c>
      <c r="GE279" s="74"/>
      <c r="GF279" s="73"/>
      <c r="GG279" s="73"/>
      <c r="GH279" s="73">
        <v>0</v>
      </c>
      <c r="GI279" s="74"/>
      <c r="GJ279" s="73"/>
      <c r="GK279" s="73"/>
      <c r="GL279" s="73">
        <v>0</v>
      </c>
      <c r="GM279" s="74"/>
      <c r="GN279" s="73"/>
      <c r="GO279" s="73"/>
      <c r="GP279" s="73">
        <v>0</v>
      </c>
      <c r="GQ279" s="74"/>
      <c r="GR279" s="73"/>
      <c r="GS279" s="73"/>
      <c r="GT279" s="73">
        <v>0</v>
      </c>
      <c r="GU279" s="74"/>
      <c r="GV279" s="73"/>
      <c r="GW279" s="73"/>
      <c r="GX279" s="73">
        <v>0</v>
      </c>
      <c r="GY279" s="74"/>
      <c r="GZ279" s="73"/>
      <c r="HA279" s="73"/>
      <c r="HB279" s="73">
        <v>0</v>
      </c>
      <c r="HC279" s="74"/>
      <c r="HD279" s="73"/>
      <c r="HE279" s="73"/>
      <c r="HF279" s="73">
        <v>0</v>
      </c>
      <c r="HG279" s="74"/>
      <c r="HH279" s="73"/>
      <c r="HI279" s="73"/>
      <c r="HJ279" s="73">
        <v>0</v>
      </c>
      <c r="HK279" s="74"/>
      <c r="HL279" s="341"/>
      <c r="HM279" s="341"/>
      <c r="HN279" s="341"/>
      <c r="HO279" s="74"/>
      <c r="HP279" s="341"/>
      <c r="HQ279" s="341"/>
      <c r="HR279" s="341"/>
      <c r="HS279" s="74"/>
      <c r="HT279" s="73"/>
      <c r="HU279" s="73"/>
      <c r="HV279" s="73">
        <v>0</v>
      </c>
      <c r="HW279" s="74"/>
      <c r="HX279" s="73"/>
      <c r="HY279" s="73"/>
      <c r="HZ279" s="73">
        <v>0</v>
      </c>
      <c r="IA279" s="77"/>
      <c r="IB279" s="73"/>
      <c r="IC279" s="73">
        <v>23518.1</v>
      </c>
      <c r="ID279" s="73">
        <v>4700</v>
      </c>
      <c r="IE279" s="77">
        <f t="shared" ref="IE279" si="647">ID279/IC279*100</f>
        <v>19.98460760010375</v>
      </c>
      <c r="IF279" s="73"/>
      <c r="IG279" s="73"/>
      <c r="IH279" s="73"/>
      <c r="II279" s="77"/>
      <c r="IJ279" s="73"/>
      <c r="IK279" s="73"/>
      <c r="IL279" s="73"/>
      <c r="IM279" s="77"/>
      <c r="IN279" s="73"/>
      <c r="IO279" s="73"/>
      <c r="IP279" s="73"/>
      <c r="IQ279" s="77"/>
      <c r="IR279" s="73"/>
      <c r="IS279" s="73"/>
      <c r="IT279" s="73"/>
      <c r="IU279" s="77"/>
      <c r="IV279" s="73"/>
      <c r="IW279" s="73"/>
      <c r="IX279" s="73"/>
      <c r="IY279" s="77"/>
      <c r="IZ279" s="73"/>
      <c r="JA279" s="73">
        <v>3676.9</v>
      </c>
      <c r="JB279" s="73">
        <v>0</v>
      </c>
      <c r="JC279" s="77">
        <f t="shared" si="646"/>
        <v>0</v>
      </c>
      <c r="JD279" s="73"/>
      <c r="JE279" s="73"/>
      <c r="JF279" s="73"/>
      <c r="JG279" s="77"/>
      <c r="JH279" s="73"/>
      <c r="JI279" s="73"/>
      <c r="JJ279" s="73">
        <v>0</v>
      </c>
      <c r="JK279" s="77"/>
      <c r="JL279" s="73"/>
      <c r="JM279" s="73"/>
      <c r="JN279" s="73"/>
      <c r="JO279" s="77"/>
      <c r="JP279" s="73"/>
      <c r="JQ279" s="73"/>
      <c r="JR279" s="73"/>
      <c r="JS279" s="77"/>
    </row>
    <row r="280" spans="1:279" ht="18.75" customHeight="1" x14ac:dyDescent="0.25">
      <c r="A280" s="15" t="s">
        <v>452</v>
      </c>
      <c r="B280" s="77">
        <f t="shared" si="611"/>
        <v>0</v>
      </c>
      <c r="C280" s="77">
        <f t="shared" si="612"/>
        <v>167.6</v>
      </c>
      <c r="D280" s="77">
        <f t="shared" si="613"/>
        <v>167.6</v>
      </c>
      <c r="E280" s="77">
        <f t="shared" si="614"/>
        <v>0</v>
      </c>
      <c r="F280" s="77">
        <f t="shared" si="615"/>
        <v>27.933299999999999</v>
      </c>
      <c r="G280" s="73">
        <f t="shared" si="610"/>
        <v>16.66664677804296</v>
      </c>
      <c r="H280" s="73"/>
      <c r="I280" s="73"/>
      <c r="J280" s="73"/>
      <c r="K280" s="73"/>
      <c r="L280" s="73"/>
      <c r="M280" s="73"/>
      <c r="N280" s="73"/>
      <c r="O280" s="74"/>
      <c r="P280" s="301"/>
      <c r="Q280" s="301"/>
      <c r="R280" s="301"/>
      <c r="S280" s="74"/>
      <c r="T280" s="341"/>
      <c r="U280" s="341"/>
      <c r="V280" s="341"/>
      <c r="W280" s="74"/>
      <c r="X280" s="341"/>
      <c r="Y280" s="341"/>
      <c r="Z280" s="341"/>
      <c r="AA280" s="74"/>
      <c r="AB280" s="341"/>
      <c r="AC280" s="341"/>
      <c r="AD280" s="341"/>
      <c r="AE280" s="74"/>
      <c r="AF280" s="341"/>
      <c r="AG280" s="341"/>
      <c r="AH280" s="341"/>
      <c r="AI280" s="74"/>
      <c r="AJ280" s="341"/>
      <c r="AK280" s="341"/>
      <c r="AL280" s="341"/>
      <c r="AM280" s="74"/>
      <c r="AN280" s="73"/>
      <c r="AO280" s="73"/>
      <c r="AP280" s="73"/>
      <c r="AQ280" s="74"/>
      <c r="AR280" s="341"/>
      <c r="AS280" s="341"/>
      <c r="AT280" s="341"/>
      <c r="AU280" s="74"/>
      <c r="AV280" s="341"/>
      <c r="AW280" s="341"/>
      <c r="AX280" s="341"/>
      <c r="AY280" s="74"/>
      <c r="AZ280" s="341"/>
      <c r="BA280" s="341"/>
      <c r="BB280" s="341"/>
      <c r="BC280" s="74"/>
      <c r="BD280" s="341"/>
      <c r="BE280" s="341"/>
      <c r="BF280" s="341"/>
      <c r="BG280" s="74"/>
      <c r="BH280" s="74"/>
      <c r="BI280" s="341"/>
      <c r="BJ280" s="341"/>
      <c r="BK280" s="74"/>
      <c r="BL280" s="74"/>
      <c r="BM280" s="341"/>
      <c r="BN280" s="341"/>
      <c r="BO280" s="74"/>
      <c r="BP280" s="74"/>
      <c r="BQ280" s="341"/>
      <c r="BR280" s="341"/>
      <c r="BS280" s="74"/>
      <c r="BT280" s="74"/>
      <c r="BU280" s="341"/>
      <c r="BV280" s="341"/>
      <c r="BW280" s="74"/>
      <c r="BX280" s="341"/>
      <c r="BY280" s="341"/>
      <c r="BZ280" s="341"/>
      <c r="CA280" s="74"/>
      <c r="CB280" s="74"/>
      <c r="CC280" s="341"/>
      <c r="CD280" s="341"/>
      <c r="CE280" s="74"/>
      <c r="CF280" s="341"/>
      <c r="CG280" s="341"/>
      <c r="CH280" s="341"/>
      <c r="CI280" s="74"/>
      <c r="CJ280" s="341"/>
      <c r="CK280" s="341"/>
      <c r="CL280" s="341"/>
      <c r="CM280" s="74"/>
      <c r="CN280" s="341"/>
      <c r="CO280" s="341"/>
      <c r="CP280" s="341"/>
      <c r="CQ280" s="74"/>
      <c r="CR280" s="74"/>
      <c r="CS280" s="341"/>
      <c r="CT280" s="341"/>
      <c r="CU280" s="74"/>
      <c r="CV280" s="74"/>
      <c r="CW280" s="341"/>
      <c r="CX280" s="341"/>
      <c r="CY280" s="74"/>
      <c r="CZ280" s="73"/>
      <c r="DA280" s="73"/>
      <c r="DB280" s="73"/>
      <c r="DC280" s="74"/>
      <c r="DD280" s="341"/>
      <c r="DE280" s="341"/>
      <c r="DF280" s="341"/>
      <c r="DG280" s="74"/>
      <c r="DH280" s="341"/>
      <c r="DI280" s="341"/>
      <c r="DJ280" s="341"/>
      <c r="DK280" s="74"/>
      <c r="DL280" s="341"/>
      <c r="DM280" s="341"/>
      <c r="DN280" s="341"/>
      <c r="DO280" s="74"/>
      <c r="DP280" s="341"/>
      <c r="DQ280" s="341"/>
      <c r="DR280" s="341"/>
      <c r="DS280" s="74"/>
      <c r="DT280" s="341"/>
      <c r="DU280" s="341"/>
      <c r="DV280" s="341"/>
      <c r="DW280" s="74"/>
      <c r="DX280" s="341"/>
      <c r="DY280" s="341"/>
      <c r="DZ280" s="341"/>
      <c r="EA280" s="74"/>
      <c r="EB280" s="341"/>
      <c r="EC280" s="341"/>
      <c r="ED280" s="341"/>
      <c r="EE280" s="74"/>
      <c r="EF280" s="341"/>
      <c r="EG280" s="341"/>
      <c r="EH280" s="341"/>
      <c r="EI280" s="74"/>
      <c r="EJ280" s="341"/>
      <c r="EK280" s="341"/>
      <c r="EL280" s="341"/>
      <c r="EM280" s="74"/>
      <c r="EN280" s="341"/>
      <c r="EO280" s="341"/>
      <c r="EP280" s="341"/>
      <c r="EQ280" s="74"/>
      <c r="ER280" s="341"/>
      <c r="ES280" s="341"/>
      <c r="ET280" s="341"/>
      <c r="EU280" s="74"/>
      <c r="EV280" s="341"/>
      <c r="EW280" s="341"/>
      <c r="EX280" s="341"/>
      <c r="EY280" s="74"/>
      <c r="EZ280" s="73"/>
      <c r="FA280" s="73"/>
      <c r="FB280" s="73"/>
      <c r="FC280" s="74"/>
      <c r="FD280" s="73"/>
      <c r="FE280" s="73"/>
      <c r="FF280" s="73"/>
      <c r="FG280" s="74"/>
      <c r="FH280" s="73"/>
      <c r="FI280" s="73"/>
      <c r="FJ280" s="73"/>
      <c r="FK280" s="74"/>
      <c r="FL280" s="73"/>
      <c r="FM280" s="73"/>
      <c r="FN280" s="73"/>
      <c r="FO280" s="74"/>
      <c r="FP280" s="73"/>
      <c r="FQ280" s="73"/>
      <c r="FR280" s="73"/>
      <c r="FS280" s="74"/>
      <c r="FT280" s="73"/>
      <c r="FU280" s="73"/>
      <c r="FV280" s="73"/>
      <c r="FW280" s="74"/>
      <c r="FX280" s="73"/>
      <c r="FY280" s="73"/>
      <c r="FZ280" s="73"/>
      <c r="GA280" s="74"/>
      <c r="GB280" s="73"/>
      <c r="GC280" s="73"/>
      <c r="GD280" s="73"/>
      <c r="GE280" s="74"/>
      <c r="GF280" s="73"/>
      <c r="GG280" s="73"/>
      <c r="GH280" s="73"/>
      <c r="GI280" s="74"/>
      <c r="GJ280" s="73"/>
      <c r="GK280" s="73"/>
      <c r="GL280" s="73"/>
      <c r="GM280" s="74"/>
      <c r="GN280" s="73"/>
      <c r="GO280" s="73"/>
      <c r="GP280" s="73"/>
      <c r="GQ280" s="74"/>
      <c r="GR280" s="73"/>
      <c r="GS280" s="73"/>
      <c r="GT280" s="73"/>
      <c r="GU280" s="74"/>
      <c r="GV280" s="73"/>
      <c r="GW280" s="73"/>
      <c r="GX280" s="73"/>
      <c r="GY280" s="74"/>
      <c r="GZ280" s="73"/>
      <c r="HA280" s="73"/>
      <c r="HB280" s="73"/>
      <c r="HC280" s="74"/>
      <c r="HD280" s="73"/>
      <c r="HE280" s="73"/>
      <c r="HF280" s="73"/>
      <c r="HG280" s="74"/>
      <c r="HH280" s="73"/>
      <c r="HI280" s="73"/>
      <c r="HJ280" s="73"/>
      <c r="HK280" s="74"/>
      <c r="HL280" s="341"/>
      <c r="HM280" s="341"/>
      <c r="HN280" s="341"/>
      <c r="HO280" s="74"/>
      <c r="HP280" s="341"/>
      <c r="HQ280" s="341"/>
      <c r="HR280" s="341"/>
      <c r="HS280" s="74"/>
      <c r="HT280" s="73"/>
      <c r="HU280" s="73"/>
      <c r="HV280" s="73"/>
      <c r="HW280" s="74"/>
      <c r="HX280" s="73"/>
      <c r="HY280" s="73">
        <v>167.6</v>
      </c>
      <c r="HZ280" s="73">
        <v>27.933299999999999</v>
      </c>
      <c r="IA280" s="77">
        <f t="shared" si="639"/>
        <v>16.66664677804296</v>
      </c>
      <c r="IB280" s="73"/>
      <c r="IC280" s="73"/>
      <c r="ID280" s="73"/>
      <c r="IE280" s="77"/>
      <c r="IF280" s="73"/>
      <c r="IG280" s="73"/>
      <c r="IH280" s="73"/>
      <c r="II280" s="77"/>
      <c r="IJ280" s="73"/>
      <c r="IK280" s="73"/>
      <c r="IL280" s="73"/>
      <c r="IM280" s="77"/>
      <c r="IN280" s="73"/>
      <c r="IO280" s="73"/>
      <c r="IP280" s="73"/>
      <c r="IQ280" s="77"/>
      <c r="IR280" s="73"/>
      <c r="IS280" s="73"/>
      <c r="IT280" s="73"/>
      <c r="IU280" s="77"/>
      <c r="IV280" s="73"/>
      <c r="IW280" s="73"/>
      <c r="IX280" s="73"/>
      <c r="IY280" s="77"/>
      <c r="IZ280" s="73"/>
      <c r="JA280" s="73"/>
      <c r="JB280" s="73"/>
      <c r="JC280" s="77"/>
      <c r="JD280" s="73"/>
      <c r="JE280" s="73"/>
      <c r="JF280" s="73"/>
      <c r="JG280" s="77"/>
      <c r="JH280" s="73"/>
      <c r="JI280" s="73"/>
      <c r="JJ280" s="73"/>
      <c r="JK280" s="77"/>
      <c r="JL280" s="73"/>
      <c r="JM280" s="73"/>
      <c r="JN280" s="73"/>
      <c r="JO280" s="77"/>
      <c r="JP280" s="73"/>
      <c r="JQ280" s="73"/>
      <c r="JR280" s="73"/>
      <c r="JS280" s="77"/>
    </row>
    <row r="281" spans="1:279" ht="18.75" customHeight="1" x14ac:dyDescent="0.25">
      <c r="A281" s="15" t="s">
        <v>453</v>
      </c>
      <c r="B281" s="77">
        <f t="shared" si="611"/>
        <v>0</v>
      </c>
      <c r="C281" s="77">
        <f t="shared" si="612"/>
        <v>46.9</v>
      </c>
      <c r="D281" s="77">
        <f t="shared" si="613"/>
        <v>46.9</v>
      </c>
      <c r="E281" s="77">
        <f t="shared" si="614"/>
        <v>0</v>
      </c>
      <c r="F281" s="77">
        <f t="shared" si="615"/>
        <v>7.8166599999999997</v>
      </c>
      <c r="G281" s="73">
        <f t="shared" si="610"/>
        <v>16.666652452025584</v>
      </c>
      <c r="H281" s="73"/>
      <c r="I281" s="73"/>
      <c r="J281" s="73"/>
      <c r="K281" s="73"/>
      <c r="L281" s="73"/>
      <c r="M281" s="73"/>
      <c r="N281" s="73"/>
      <c r="O281" s="74"/>
      <c r="P281" s="301"/>
      <c r="Q281" s="301"/>
      <c r="R281" s="301"/>
      <c r="S281" s="74"/>
      <c r="T281" s="341"/>
      <c r="U281" s="341"/>
      <c r="V281" s="341"/>
      <c r="W281" s="74"/>
      <c r="X281" s="341"/>
      <c r="Y281" s="341"/>
      <c r="Z281" s="341"/>
      <c r="AA281" s="74"/>
      <c r="AB281" s="341"/>
      <c r="AC281" s="341"/>
      <c r="AD281" s="341"/>
      <c r="AE281" s="74"/>
      <c r="AF281" s="341"/>
      <c r="AG281" s="341"/>
      <c r="AH281" s="341"/>
      <c r="AI281" s="74"/>
      <c r="AJ281" s="341"/>
      <c r="AK281" s="341"/>
      <c r="AL281" s="341"/>
      <c r="AM281" s="74"/>
      <c r="AN281" s="73"/>
      <c r="AO281" s="73"/>
      <c r="AP281" s="73"/>
      <c r="AQ281" s="74"/>
      <c r="AR281" s="341"/>
      <c r="AS281" s="341"/>
      <c r="AT281" s="341"/>
      <c r="AU281" s="74"/>
      <c r="AV281" s="341"/>
      <c r="AW281" s="341"/>
      <c r="AX281" s="341"/>
      <c r="AY281" s="74"/>
      <c r="AZ281" s="341"/>
      <c r="BA281" s="341"/>
      <c r="BB281" s="341"/>
      <c r="BC281" s="74"/>
      <c r="BD281" s="341"/>
      <c r="BE281" s="341"/>
      <c r="BF281" s="341"/>
      <c r="BG281" s="74"/>
      <c r="BH281" s="74"/>
      <c r="BI281" s="341"/>
      <c r="BJ281" s="341"/>
      <c r="BK281" s="74"/>
      <c r="BL281" s="74"/>
      <c r="BM281" s="341"/>
      <c r="BN281" s="341"/>
      <c r="BO281" s="74"/>
      <c r="BP281" s="74"/>
      <c r="BQ281" s="341"/>
      <c r="BR281" s="341"/>
      <c r="BS281" s="74"/>
      <c r="BT281" s="74"/>
      <c r="BU281" s="341"/>
      <c r="BV281" s="341"/>
      <c r="BW281" s="74"/>
      <c r="BX281" s="341"/>
      <c r="BY281" s="341"/>
      <c r="BZ281" s="341"/>
      <c r="CA281" s="74"/>
      <c r="CB281" s="74"/>
      <c r="CC281" s="341"/>
      <c r="CD281" s="341"/>
      <c r="CE281" s="74"/>
      <c r="CF281" s="341"/>
      <c r="CG281" s="341"/>
      <c r="CH281" s="341"/>
      <c r="CI281" s="74"/>
      <c r="CJ281" s="341"/>
      <c r="CK281" s="341"/>
      <c r="CL281" s="341"/>
      <c r="CM281" s="74"/>
      <c r="CN281" s="341"/>
      <c r="CO281" s="341"/>
      <c r="CP281" s="341"/>
      <c r="CQ281" s="74"/>
      <c r="CR281" s="74"/>
      <c r="CS281" s="341"/>
      <c r="CT281" s="341"/>
      <c r="CU281" s="74"/>
      <c r="CV281" s="74"/>
      <c r="CW281" s="341"/>
      <c r="CX281" s="341"/>
      <c r="CY281" s="74"/>
      <c r="CZ281" s="73"/>
      <c r="DA281" s="73"/>
      <c r="DB281" s="73"/>
      <c r="DC281" s="74"/>
      <c r="DD281" s="341"/>
      <c r="DE281" s="341"/>
      <c r="DF281" s="341"/>
      <c r="DG281" s="74"/>
      <c r="DH281" s="341"/>
      <c r="DI281" s="341"/>
      <c r="DJ281" s="341"/>
      <c r="DK281" s="74"/>
      <c r="DL281" s="341"/>
      <c r="DM281" s="341"/>
      <c r="DN281" s="341"/>
      <c r="DO281" s="74"/>
      <c r="DP281" s="341"/>
      <c r="DQ281" s="341"/>
      <c r="DR281" s="341"/>
      <c r="DS281" s="74"/>
      <c r="DT281" s="341"/>
      <c r="DU281" s="341"/>
      <c r="DV281" s="341"/>
      <c r="DW281" s="74"/>
      <c r="DX281" s="341"/>
      <c r="DY281" s="341"/>
      <c r="DZ281" s="341"/>
      <c r="EA281" s="74"/>
      <c r="EB281" s="341"/>
      <c r="EC281" s="341"/>
      <c r="ED281" s="341"/>
      <c r="EE281" s="74"/>
      <c r="EF281" s="341"/>
      <c r="EG281" s="341"/>
      <c r="EH281" s="341"/>
      <c r="EI281" s="74"/>
      <c r="EJ281" s="341"/>
      <c r="EK281" s="341"/>
      <c r="EL281" s="341"/>
      <c r="EM281" s="74"/>
      <c r="EN281" s="341"/>
      <c r="EO281" s="341"/>
      <c r="EP281" s="341"/>
      <c r="EQ281" s="74"/>
      <c r="ER281" s="341"/>
      <c r="ES281" s="341"/>
      <c r="ET281" s="341"/>
      <c r="EU281" s="74"/>
      <c r="EV281" s="341"/>
      <c r="EW281" s="341"/>
      <c r="EX281" s="341"/>
      <c r="EY281" s="74"/>
      <c r="EZ281" s="73"/>
      <c r="FA281" s="73"/>
      <c r="FB281" s="73"/>
      <c r="FC281" s="74"/>
      <c r="FD281" s="73"/>
      <c r="FE281" s="73"/>
      <c r="FF281" s="73"/>
      <c r="FG281" s="74"/>
      <c r="FH281" s="73"/>
      <c r="FI281" s="73"/>
      <c r="FJ281" s="73"/>
      <c r="FK281" s="74"/>
      <c r="FL281" s="73"/>
      <c r="FM281" s="73"/>
      <c r="FN281" s="73"/>
      <c r="FO281" s="74"/>
      <c r="FP281" s="73"/>
      <c r="FQ281" s="73"/>
      <c r="FR281" s="73"/>
      <c r="FS281" s="74"/>
      <c r="FT281" s="73"/>
      <c r="FU281" s="73"/>
      <c r="FV281" s="73"/>
      <c r="FW281" s="74"/>
      <c r="FX281" s="73"/>
      <c r="FY281" s="73"/>
      <c r="FZ281" s="73"/>
      <c r="GA281" s="74"/>
      <c r="GB281" s="73"/>
      <c r="GC281" s="73"/>
      <c r="GD281" s="73"/>
      <c r="GE281" s="74"/>
      <c r="GF281" s="73"/>
      <c r="GG281" s="73"/>
      <c r="GH281" s="73"/>
      <c r="GI281" s="74"/>
      <c r="GJ281" s="73"/>
      <c r="GK281" s="73"/>
      <c r="GL281" s="73"/>
      <c r="GM281" s="74"/>
      <c r="GN281" s="73"/>
      <c r="GO281" s="73"/>
      <c r="GP281" s="73"/>
      <c r="GQ281" s="74"/>
      <c r="GR281" s="73"/>
      <c r="GS281" s="73"/>
      <c r="GT281" s="73"/>
      <c r="GU281" s="74"/>
      <c r="GV281" s="73"/>
      <c r="GW281" s="73"/>
      <c r="GX281" s="73"/>
      <c r="GY281" s="74"/>
      <c r="GZ281" s="73"/>
      <c r="HA281" s="73"/>
      <c r="HB281" s="73"/>
      <c r="HC281" s="74"/>
      <c r="HD281" s="73"/>
      <c r="HE281" s="73"/>
      <c r="HF281" s="73"/>
      <c r="HG281" s="74"/>
      <c r="HH281" s="73"/>
      <c r="HI281" s="73"/>
      <c r="HJ281" s="73"/>
      <c r="HK281" s="74"/>
      <c r="HL281" s="341"/>
      <c r="HM281" s="341"/>
      <c r="HN281" s="341"/>
      <c r="HO281" s="74"/>
      <c r="HP281" s="341"/>
      <c r="HQ281" s="341"/>
      <c r="HR281" s="341"/>
      <c r="HS281" s="74"/>
      <c r="HT281" s="73"/>
      <c r="HU281" s="73"/>
      <c r="HV281" s="73"/>
      <c r="HW281" s="74"/>
      <c r="HX281" s="73"/>
      <c r="HY281" s="73">
        <v>46.9</v>
      </c>
      <c r="HZ281" s="73">
        <v>7.8166599999999997</v>
      </c>
      <c r="IA281" s="77">
        <f t="shared" si="639"/>
        <v>16.666652452025584</v>
      </c>
      <c r="IB281" s="73"/>
      <c r="IC281" s="73"/>
      <c r="ID281" s="73"/>
      <c r="IE281" s="77"/>
      <c r="IF281" s="73"/>
      <c r="IG281" s="73"/>
      <c r="IH281" s="73"/>
      <c r="II281" s="77"/>
      <c r="IJ281" s="73"/>
      <c r="IK281" s="73"/>
      <c r="IL281" s="73"/>
      <c r="IM281" s="77"/>
      <c r="IN281" s="73"/>
      <c r="IO281" s="73"/>
      <c r="IP281" s="73"/>
      <c r="IQ281" s="77"/>
      <c r="IR281" s="73"/>
      <c r="IS281" s="73"/>
      <c r="IT281" s="73"/>
      <c r="IU281" s="77"/>
      <c r="IV281" s="73"/>
      <c r="IW281" s="73"/>
      <c r="IX281" s="73"/>
      <c r="IY281" s="77"/>
      <c r="IZ281" s="73"/>
      <c r="JA281" s="73"/>
      <c r="JB281" s="73"/>
      <c r="JC281" s="77"/>
      <c r="JD281" s="73"/>
      <c r="JE281" s="73"/>
      <c r="JF281" s="73"/>
      <c r="JG281" s="77"/>
      <c r="JH281" s="73"/>
      <c r="JI281" s="73"/>
      <c r="JJ281" s="73"/>
      <c r="JK281" s="77"/>
      <c r="JL281" s="73"/>
      <c r="JM281" s="73"/>
      <c r="JN281" s="73"/>
      <c r="JO281" s="77"/>
      <c r="JP281" s="73"/>
      <c r="JQ281" s="73"/>
      <c r="JR281" s="73"/>
      <c r="JS281" s="77"/>
    </row>
    <row r="282" spans="1:279" ht="15.75" x14ac:dyDescent="0.25">
      <c r="A282" s="115" t="s">
        <v>262</v>
      </c>
      <c r="B282" s="77">
        <f t="shared" si="611"/>
        <v>0</v>
      </c>
      <c r="C282" s="77">
        <f t="shared" si="612"/>
        <v>180.3</v>
      </c>
      <c r="D282" s="77">
        <f t="shared" si="613"/>
        <v>180.3</v>
      </c>
      <c r="E282" s="77">
        <f t="shared" si="614"/>
        <v>0</v>
      </c>
      <c r="F282" s="77">
        <f t="shared" si="615"/>
        <v>30.049220000000002</v>
      </c>
      <c r="G282" s="73">
        <f t="shared" si="610"/>
        <v>16.666234054353854</v>
      </c>
      <c r="H282" s="77"/>
      <c r="I282" s="77"/>
      <c r="J282" s="77"/>
      <c r="K282" s="73"/>
      <c r="L282" s="89"/>
      <c r="M282" s="89"/>
      <c r="N282" s="89"/>
      <c r="O282" s="89"/>
      <c r="P282" s="89"/>
      <c r="Q282" s="89"/>
      <c r="R282" s="89"/>
      <c r="S282" s="74"/>
      <c r="T282" s="86"/>
      <c r="U282" s="86"/>
      <c r="V282" s="86"/>
      <c r="W282" s="74"/>
      <c r="X282" s="86"/>
      <c r="Y282" s="86"/>
      <c r="Z282" s="86"/>
      <c r="AA282" s="74"/>
      <c r="AB282" s="86"/>
      <c r="AC282" s="86"/>
      <c r="AD282" s="86"/>
      <c r="AE282" s="74"/>
      <c r="AF282" s="86"/>
      <c r="AG282" s="86"/>
      <c r="AH282" s="86"/>
      <c r="AI282" s="74"/>
      <c r="AJ282" s="86"/>
      <c r="AK282" s="86"/>
      <c r="AL282" s="86"/>
      <c r="AM282" s="74"/>
      <c r="AN282" s="89"/>
      <c r="AO282" s="89"/>
      <c r="AP282" s="89"/>
      <c r="AQ282" s="89"/>
      <c r="AR282" s="86"/>
      <c r="AS282" s="86"/>
      <c r="AT282" s="86"/>
      <c r="AU282" s="74"/>
      <c r="AV282" s="86"/>
      <c r="AW282" s="86"/>
      <c r="AX282" s="86"/>
      <c r="AY282" s="74"/>
      <c r="AZ282" s="86"/>
      <c r="BA282" s="86"/>
      <c r="BB282" s="86"/>
      <c r="BC282" s="74"/>
      <c r="BD282" s="86"/>
      <c r="BE282" s="86"/>
      <c r="BF282" s="86"/>
      <c r="BG282" s="74"/>
      <c r="BH282" s="74"/>
      <c r="BI282" s="86"/>
      <c r="BJ282" s="86"/>
      <c r="BK282" s="74"/>
      <c r="BL282" s="74"/>
      <c r="BM282" s="86"/>
      <c r="BN282" s="86"/>
      <c r="BO282" s="74"/>
      <c r="BP282" s="74"/>
      <c r="BQ282" s="341"/>
      <c r="BR282" s="86"/>
      <c r="BS282" s="74"/>
      <c r="BT282" s="74"/>
      <c r="BU282" s="341"/>
      <c r="BV282" s="86"/>
      <c r="BW282" s="74"/>
      <c r="BX282" s="341"/>
      <c r="BY282" s="341"/>
      <c r="BZ282" s="341"/>
      <c r="CA282" s="74"/>
      <c r="CB282" s="74"/>
      <c r="CC282" s="341"/>
      <c r="CD282" s="341"/>
      <c r="CE282" s="74"/>
      <c r="CF282" s="341"/>
      <c r="CG282" s="341"/>
      <c r="CH282" s="341"/>
      <c r="CI282" s="74"/>
      <c r="CJ282" s="341"/>
      <c r="CK282" s="341"/>
      <c r="CL282" s="341"/>
      <c r="CM282" s="74"/>
      <c r="CN282" s="341"/>
      <c r="CO282" s="341"/>
      <c r="CP282" s="341"/>
      <c r="CQ282" s="74"/>
      <c r="CR282" s="74"/>
      <c r="CS282" s="86"/>
      <c r="CT282" s="86"/>
      <c r="CU282" s="74"/>
      <c r="CV282" s="74"/>
      <c r="CW282" s="86"/>
      <c r="CX282" s="86"/>
      <c r="CY282" s="74"/>
      <c r="CZ282" s="341"/>
      <c r="DA282" s="341"/>
      <c r="DB282" s="341"/>
      <c r="DC282" s="74"/>
      <c r="DD282" s="341"/>
      <c r="DE282" s="341"/>
      <c r="DF282" s="341"/>
      <c r="DG282" s="74"/>
      <c r="DH282" s="341"/>
      <c r="DI282" s="341"/>
      <c r="DJ282" s="341"/>
      <c r="DK282" s="74"/>
      <c r="DL282" s="341"/>
      <c r="DM282" s="341"/>
      <c r="DN282" s="341"/>
      <c r="DO282" s="74"/>
      <c r="DP282" s="341"/>
      <c r="DQ282" s="341"/>
      <c r="DR282" s="341"/>
      <c r="DS282" s="74"/>
      <c r="DT282" s="341"/>
      <c r="DU282" s="341"/>
      <c r="DV282" s="341"/>
      <c r="DW282" s="74"/>
      <c r="DX282" s="341"/>
      <c r="DY282" s="341"/>
      <c r="DZ282" s="341"/>
      <c r="EA282" s="74"/>
      <c r="EB282" s="341"/>
      <c r="EC282" s="341"/>
      <c r="ED282" s="341"/>
      <c r="EE282" s="74"/>
      <c r="EF282" s="341"/>
      <c r="EG282" s="341"/>
      <c r="EH282" s="341"/>
      <c r="EI282" s="74"/>
      <c r="EJ282" s="341"/>
      <c r="EK282" s="341"/>
      <c r="EL282" s="341"/>
      <c r="EM282" s="74"/>
      <c r="EN282" s="341"/>
      <c r="EO282" s="341"/>
      <c r="EP282" s="341"/>
      <c r="EQ282" s="74"/>
      <c r="ER282" s="341"/>
      <c r="ES282" s="341"/>
      <c r="ET282" s="341"/>
      <c r="EU282" s="74"/>
      <c r="EV282" s="341"/>
      <c r="EW282" s="341"/>
      <c r="EX282" s="341"/>
      <c r="EY282" s="74"/>
      <c r="EZ282" s="89"/>
      <c r="FA282" s="89"/>
      <c r="FB282" s="89"/>
      <c r="FC282" s="89"/>
      <c r="FD282" s="89"/>
      <c r="FE282" s="89"/>
      <c r="FF282" s="89"/>
      <c r="FG282" s="89"/>
      <c r="FH282" s="89"/>
      <c r="FI282" s="89"/>
      <c r="FJ282" s="89"/>
      <c r="FK282" s="89"/>
      <c r="FL282" s="89"/>
      <c r="FM282" s="89"/>
      <c r="FN282" s="89"/>
      <c r="FO282" s="89"/>
      <c r="FP282" s="89"/>
      <c r="FQ282" s="89"/>
      <c r="FR282" s="89"/>
      <c r="FS282" s="89"/>
      <c r="FT282" s="89"/>
      <c r="FU282" s="89"/>
      <c r="FV282" s="89"/>
      <c r="FW282" s="89"/>
      <c r="FX282" s="89"/>
      <c r="FY282" s="89"/>
      <c r="FZ282" s="89"/>
      <c r="GA282" s="89"/>
      <c r="GB282" s="89"/>
      <c r="GC282" s="89"/>
      <c r="GD282" s="89"/>
      <c r="GE282" s="89"/>
      <c r="GF282" s="89"/>
      <c r="GG282" s="89"/>
      <c r="GH282" s="89"/>
      <c r="GI282" s="89"/>
      <c r="GJ282" s="89"/>
      <c r="GK282" s="89"/>
      <c r="GL282" s="89"/>
      <c r="GM282" s="89"/>
      <c r="GN282" s="89"/>
      <c r="GO282" s="89"/>
      <c r="GP282" s="89"/>
      <c r="GQ282" s="89"/>
      <c r="GR282" s="89"/>
      <c r="GS282" s="89"/>
      <c r="GT282" s="89"/>
      <c r="GU282" s="89"/>
      <c r="GV282" s="89"/>
      <c r="GW282" s="89"/>
      <c r="GX282" s="89"/>
      <c r="GY282" s="89"/>
      <c r="GZ282" s="89"/>
      <c r="HA282" s="89"/>
      <c r="HB282" s="89"/>
      <c r="HC282" s="89"/>
      <c r="HD282" s="89"/>
      <c r="HE282" s="89"/>
      <c r="HF282" s="89"/>
      <c r="HG282" s="89"/>
      <c r="HH282" s="89"/>
      <c r="HI282" s="89"/>
      <c r="HJ282" s="89"/>
      <c r="HK282" s="89"/>
      <c r="HL282" s="86"/>
      <c r="HM282" s="86"/>
      <c r="HN282" s="86"/>
      <c r="HO282" s="74"/>
      <c r="HP282" s="341"/>
      <c r="HQ282" s="341"/>
      <c r="HR282" s="341"/>
      <c r="HS282" s="74"/>
      <c r="HT282" s="89"/>
      <c r="HU282" s="89"/>
      <c r="HV282" s="89"/>
      <c r="HW282" s="89"/>
      <c r="HX282" s="86"/>
      <c r="HY282" s="73">
        <v>180.3</v>
      </c>
      <c r="HZ282" s="73">
        <v>30.049220000000002</v>
      </c>
      <c r="IA282" s="77">
        <f t="shared" si="639"/>
        <v>16.666234054353854</v>
      </c>
      <c r="IB282" s="89"/>
      <c r="IC282" s="73"/>
      <c r="ID282" s="73"/>
      <c r="IE282" s="77"/>
      <c r="IF282" s="89"/>
      <c r="IG282" s="73"/>
      <c r="IH282" s="73"/>
      <c r="II282" s="77"/>
      <c r="IJ282" s="89"/>
      <c r="IK282" s="73"/>
      <c r="IL282" s="73"/>
      <c r="IM282" s="77"/>
      <c r="IN282" s="89"/>
      <c r="IO282" s="73"/>
      <c r="IP282" s="73"/>
      <c r="IQ282" s="77"/>
      <c r="IR282" s="89"/>
      <c r="IS282" s="73"/>
      <c r="IT282" s="73"/>
      <c r="IU282" s="77"/>
      <c r="IV282" s="89"/>
      <c r="IW282" s="73"/>
      <c r="IX282" s="73"/>
      <c r="IY282" s="77"/>
      <c r="IZ282" s="89"/>
      <c r="JA282" s="73"/>
      <c r="JB282" s="73"/>
      <c r="JC282" s="77"/>
      <c r="JD282" s="89"/>
      <c r="JE282" s="73"/>
      <c r="JF282" s="73"/>
      <c r="JG282" s="77"/>
      <c r="JH282" s="89"/>
      <c r="JI282" s="73"/>
      <c r="JJ282" s="73"/>
      <c r="JK282" s="77"/>
      <c r="JL282" s="89"/>
      <c r="JM282" s="73"/>
      <c r="JN282" s="73"/>
      <c r="JO282" s="77"/>
      <c r="JP282" s="89"/>
      <c r="JQ282" s="73"/>
      <c r="JR282" s="73"/>
      <c r="JS282" s="77"/>
    </row>
    <row r="283" spans="1:279" ht="15.75" x14ac:dyDescent="0.25">
      <c r="A283" s="115" t="s">
        <v>261</v>
      </c>
      <c r="B283" s="77">
        <f t="shared" si="611"/>
        <v>5000</v>
      </c>
      <c r="C283" s="77">
        <f t="shared" si="612"/>
        <v>5000</v>
      </c>
      <c r="D283" s="77">
        <f t="shared" si="613"/>
        <v>5000</v>
      </c>
      <c r="E283" s="77">
        <f t="shared" si="614"/>
        <v>0</v>
      </c>
      <c r="F283" s="77">
        <f t="shared" si="615"/>
        <v>0</v>
      </c>
      <c r="G283" s="73">
        <f t="shared" si="610"/>
        <v>0</v>
      </c>
      <c r="H283" s="77"/>
      <c r="I283" s="77"/>
      <c r="J283" s="77"/>
      <c r="K283" s="73"/>
      <c r="L283" s="89"/>
      <c r="M283" s="89"/>
      <c r="N283" s="89"/>
      <c r="O283" s="89"/>
      <c r="P283" s="89"/>
      <c r="Q283" s="89"/>
      <c r="R283" s="89"/>
      <c r="S283" s="74"/>
      <c r="T283" s="86"/>
      <c r="U283" s="86"/>
      <c r="V283" s="86"/>
      <c r="W283" s="74"/>
      <c r="X283" s="86"/>
      <c r="Y283" s="86"/>
      <c r="Z283" s="86"/>
      <c r="AA283" s="74"/>
      <c r="AB283" s="86"/>
      <c r="AC283" s="86"/>
      <c r="AD283" s="86"/>
      <c r="AE283" s="74"/>
      <c r="AF283" s="86"/>
      <c r="AG283" s="86"/>
      <c r="AH283" s="86"/>
      <c r="AI283" s="74"/>
      <c r="AJ283" s="86"/>
      <c r="AK283" s="86"/>
      <c r="AL283" s="86"/>
      <c r="AM283" s="74"/>
      <c r="AN283" s="89"/>
      <c r="AO283" s="89"/>
      <c r="AP283" s="89"/>
      <c r="AQ283" s="89"/>
      <c r="AR283" s="86"/>
      <c r="AS283" s="86"/>
      <c r="AT283" s="86"/>
      <c r="AU283" s="74"/>
      <c r="AV283" s="86"/>
      <c r="AW283" s="86"/>
      <c r="AX283" s="86"/>
      <c r="AY283" s="74"/>
      <c r="AZ283" s="86"/>
      <c r="BA283" s="86"/>
      <c r="BB283" s="86"/>
      <c r="BC283" s="74"/>
      <c r="BD283" s="86"/>
      <c r="BE283" s="86"/>
      <c r="BF283" s="86"/>
      <c r="BG283" s="74"/>
      <c r="BH283" s="74"/>
      <c r="BI283" s="86"/>
      <c r="BJ283" s="86"/>
      <c r="BK283" s="74"/>
      <c r="BL283" s="74"/>
      <c r="BM283" s="86"/>
      <c r="BN283" s="86"/>
      <c r="BO283" s="74"/>
      <c r="BP283" s="74"/>
      <c r="BQ283" s="341"/>
      <c r="BR283" s="86"/>
      <c r="BS283" s="74"/>
      <c r="BT283" s="74"/>
      <c r="BU283" s="341"/>
      <c r="BV283" s="86"/>
      <c r="BW283" s="74"/>
      <c r="BX283" s="341"/>
      <c r="BY283" s="341"/>
      <c r="BZ283" s="341"/>
      <c r="CA283" s="74"/>
      <c r="CB283" s="74"/>
      <c r="CC283" s="341"/>
      <c r="CD283" s="341"/>
      <c r="CE283" s="74"/>
      <c r="CF283" s="341"/>
      <c r="CG283" s="341"/>
      <c r="CH283" s="341"/>
      <c r="CI283" s="74"/>
      <c r="CJ283" s="341"/>
      <c r="CK283" s="341"/>
      <c r="CL283" s="341"/>
      <c r="CM283" s="74"/>
      <c r="CN283" s="341"/>
      <c r="CO283" s="341"/>
      <c r="CP283" s="341"/>
      <c r="CQ283" s="74"/>
      <c r="CR283" s="74"/>
      <c r="CS283" s="86"/>
      <c r="CT283" s="86"/>
      <c r="CU283" s="74"/>
      <c r="CV283" s="74"/>
      <c r="CW283" s="86"/>
      <c r="CX283" s="86"/>
      <c r="CY283" s="74"/>
      <c r="CZ283" s="341"/>
      <c r="DA283" s="341"/>
      <c r="DB283" s="341"/>
      <c r="DC283" s="74"/>
      <c r="DD283" s="341"/>
      <c r="DE283" s="341"/>
      <c r="DF283" s="341"/>
      <c r="DG283" s="74"/>
      <c r="DH283" s="341">
        <v>5000</v>
      </c>
      <c r="DI283" s="341">
        <v>5000</v>
      </c>
      <c r="DJ283" s="341">
        <v>0</v>
      </c>
      <c r="DK283" s="74">
        <f t="shared" si="587"/>
        <v>0</v>
      </c>
      <c r="DL283" s="341"/>
      <c r="DM283" s="341"/>
      <c r="DN283" s="341"/>
      <c r="DO283" s="74"/>
      <c r="DP283" s="341"/>
      <c r="DQ283" s="341"/>
      <c r="DR283" s="341"/>
      <c r="DS283" s="74"/>
      <c r="DT283" s="341"/>
      <c r="DU283" s="341"/>
      <c r="DV283" s="341"/>
      <c r="DW283" s="74"/>
      <c r="DX283" s="341"/>
      <c r="DY283" s="341"/>
      <c r="DZ283" s="341"/>
      <c r="EA283" s="74"/>
      <c r="EB283" s="341"/>
      <c r="EC283" s="341"/>
      <c r="ED283" s="341"/>
      <c r="EE283" s="74"/>
      <c r="EF283" s="341"/>
      <c r="EG283" s="341"/>
      <c r="EH283" s="341"/>
      <c r="EI283" s="74"/>
      <c r="EJ283" s="341"/>
      <c r="EK283" s="341"/>
      <c r="EL283" s="341"/>
      <c r="EM283" s="74"/>
      <c r="EN283" s="341"/>
      <c r="EO283" s="341"/>
      <c r="EP283" s="341"/>
      <c r="EQ283" s="74"/>
      <c r="ER283" s="341"/>
      <c r="ES283" s="341"/>
      <c r="ET283" s="341"/>
      <c r="EU283" s="74"/>
      <c r="EV283" s="341"/>
      <c r="EW283" s="341"/>
      <c r="EX283" s="341"/>
      <c r="EY283" s="74"/>
      <c r="EZ283" s="89"/>
      <c r="FA283" s="89"/>
      <c r="FB283" s="89"/>
      <c r="FC283" s="89"/>
      <c r="FD283" s="89"/>
      <c r="FE283" s="89"/>
      <c r="FF283" s="89"/>
      <c r="FG283" s="89"/>
      <c r="FH283" s="89"/>
      <c r="FI283" s="89"/>
      <c r="FJ283" s="89"/>
      <c r="FK283" s="89"/>
      <c r="FL283" s="89"/>
      <c r="FM283" s="89"/>
      <c r="FN283" s="89"/>
      <c r="FO283" s="89"/>
      <c r="FP283" s="89"/>
      <c r="FQ283" s="89"/>
      <c r="FR283" s="89"/>
      <c r="FS283" s="89"/>
      <c r="FT283" s="89"/>
      <c r="FU283" s="89"/>
      <c r="FV283" s="89"/>
      <c r="FW283" s="89"/>
      <c r="FX283" s="89"/>
      <c r="FY283" s="89"/>
      <c r="FZ283" s="89"/>
      <c r="GA283" s="89"/>
      <c r="GB283" s="89"/>
      <c r="GC283" s="89"/>
      <c r="GD283" s="89"/>
      <c r="GE283" s="89"/>
      <c r="GF283" s="89"/>
      <c r="GG283" s="89"/>
      <c r="GH283" s="89"/>
      <c r="GI283" s="89"/>
      <c r="GJ283" s="89"/>
      <c r="GK283" s="89"/>
      <c r="GL283" s="89"/>
      <c r="GM283" s="89"/>
      <c r="GN283" s="89"/>
      <c r="GO283" s="89"/>
      <c r="GP283" s="89"/>
      <c r="GQ283" s="89"/>
      <c r="GR283" s="89"/>
      <c r="GS283" s="89"/>
      <c r="GT283" s="89"/>
      <c r="GU283" s="89"/>
      <c r="GV283" s="89"/>
      <c r="GW283" s="89"/>
      <c r="GX283" s="89"/>
      <c r="GY283" s="89"/>
      <c r="GZ283" s="89"/>
      <c r="HA283" s="89"/>
      <c r="HB283" s="89"/>
      <c r="HC283" s="89"/>
      <c r="HD283" s="89"/>
      <c r="HE283" s="89"/>
      <c r="HF283" s="89"/>
      <c r="HG283" s="89"/>
      <c r="HH283" s="89"/>
      <c r="HI283" s="89"/>
      <c r="HJ283" s="89"/>
      <c r="HK283" s="89"/>
      <c r="HL283" s="86"/>
      <c r="HM283" s="86"/>
      <c r="HN283" s="86"/>
      <c r="HO283" s="74"/>
      <c r="HP283" s="341"/>
      <c r="HQ283" s="341"/>
      <c r="HR283" s="341"/>
      <c r="HS283" s="74"/>
      <c r="HT283" s="89"/>
      <c r="HU283" s="89"/>
      <c r="HV283" s="89"/>
      <c r="HW283" s="89"/>
      <c r="HX283" s="86"/>
      <c r="HY283" s="73"/>
      <c r="HZ283" s="73"/>
      <c r="IA283" s="77"/>
      <c r="IB283" s="89"/>
      <c r="IC283" s="73"/>
      <c r="ID283" s="73"/>
      <c r="IE283" s="77"/>
      <c r="IF283" s="89"/>
      <c r="IG283" s="73"/>
      <c r="IH283" s="73"/>
      <c r="II283" s="77"/>
      <c r="IJ283" s="89"/>
      <c r="IK283" s="73"/>
      <c r="IL283" s="73"/>
      <c r="IM283" s="77"/>
      <c r="IN283" s="89"/>
      <c r="IO283" s="73"/>
      <c r="IP283" s="73"/>
      <c r="IQ283" s="77"/>
      <c r="IR283" s="89"/>
      <c r="IS283" s="73"/>
      <c r="IT283" s="73"/>
      <c r="IU283" s="77"/>
      <c r="IV283" s="89"/>
      <c r="IW283" s="73"/>
      <c r="IX283" s="73"/>
      <c r="IY283" s="77"/>
      <c r="IZ283" s="89"/>
      <c r="JA283" s="73"/>
      <c r="JB283" s="73"/>
      <c r="JC283" s="77"/>
      <c r="JD283" s="89"/>
      <c r="JE283" s="73"/>
      <c r="JF283" s="73"/>
      <c r="JG283" s="77"/>
      <c r="JH283" s="89"/>
      <c r="JI283" s="73"/>
      <c r="JJ283" s="73"/>
      <c r="JK283" s="77"/>
      <c r="JL283" s="89"/>
      <c r="JM283" s="73"/>
      <c r="JN283" s="73"/>
      <c r="JO283" s="77"/>
      <c r="JP283" s="89"/>
      <c r="JQ283" s="73"/>
      <c r="JR283" s="73"/>
      <c r="JS283" s="77"/>
    </row>
    <row r="284" spans="1:279" ht="15.75" x14ac:dyDescent="0.25">
      <c r="A284" s="115" t="s">
        <v>260</v>
      </c>
      <c r="B284" s="77">
        <f t="shared" si="611"/>
        <v>0</v>
      </c>
      <c r="C284" s="77">
        <f t="shared" si="612"/>
        <v>480.4</v>
      </c>
      <c r="D284" s="77">
        <f t="shared" si="613"/>
        <v>480.4</v>
      </c>
      <c r="E284" s="77">
        <f t="shared" si="614"/>
        <v>0</v>
      </c>
      <c r="F284" s="77">
        <f t="shared" si="615"/>
        <v>80.066639999999992</v>
      </c>
      <c r="G284" s="73">
        <f t="shared" si="610"/>
        <v>16.666661115736886</v>
      </c>
      <c r="H284" s="77"/>
      <c r="I284" s="77"/>
      <c r="J284" s="77"/>
      <c r="K284" s="73"/>
      <c r="L284" s="89"/>
      <c r="M284" s="89"/>
      <c r="N284" s="89"/>
      <c r="O284" s="89"/>
      <c r="P284" s="89"/>
      <c r="Q284" s="89"/>
      <c r="R284" s="89"/>
      <c r="S284" s="74"/>
      <c r="T284" s="86"/>
      <c r="U284" s="86"/>
      <c r="V284" s="86"/>
      <c r="W284" s="74"/>
      <c r="X284" s="86"/>
      <c r="Y284" s="86"/>
      <c r="Z284" s="86"/>
      <c r="AA284" s="74"/>
      <c r="AB284" s="86"/>
      <c r="AC284" s="86"/>
      <c r="AD284" s="86"/>
      <c r="AE284" s="74"/>
      <c r="AF284" s="86"/>
      <c r="AG284" s="86"/>
      <c r="AH284" s="86"/>
      <c r="AI284" s="74"/>
      <c r="AJ284" s="86"/>
      <c r="AK284" s="86"/>
      <c r="AL284" s="86"/>
      <c r="AM284" s="74"/>
      <c r="AN284" s="89"/>
      <c r="AO284" s="89"/>
      <c r="AP284" s="89"/>
      <c r="AQ284" s="89"/>
      <c r="AR284" s="86"/>
      <c r="AS284" s="86"/>
      <c r="AT284" s="86"/>
      <c r="AU284" s="74"/>
      <c r="AV284" s="86"/>
      <c r="AW284" s="86"/>
      <c r="AX284" s="86"/>
      <c r="AY284" s="74"/>
      <c r="AZ284" s="86"/>
      <c r="BA284" s="86"/>
      <c r="BB284" s="86"/>
      <c r="BC284" s="74"/>
      <c r="BD284" s="86"/>
      <c r="BE284" s="86"/>
      <c r="BF284" s="86"/>
      <c r="BG284" s="74"/>
      <c r="BH284" s="74"/>
      <c r="BI284" s="86"/>
      <c r="BJ284" s="86"/>
      <c r="BK284" s="74"/>
      <c r="BL284" s="74"/>
      <c r="BM284" s="86"/>
      <c r="BN284" s="86"/>
      <c r="BO284" s="74"/>
      <c r="BP284" s="74"/>
      <c r="BQ284" s="86"/>
      <c r="BR284" s="86"/>
      <c r="BS284" s="74"/>
      <c r="BT284" s="74"/>
      <c r="BU284" s="86"/>
      <c r="BV284" s="86"/>
      <c r="BW284" s="74"/>
      <c r="BX284" s="86"/>
      <c r="BY284" s="86"/>
      <c r="BZ284" s="86"/>
      <c r="CA284" s="74"/>
      <c r="CB284" s="74"/>
      <c r="CC284" s="86"/>
      <c r="CD284" s="86"/>
      <c r="CE284" s="74"/>
      <c r="CF284" s="86"/>
      <c r="CG284" s="86"/>
      <c r="CH284" s="77"/>
      <c r="CI284" s="74"/>
      <c r="CJ284" s="86"/>
      <c r="CK284" s="86"/>
      <c r="CL284" s="86"/>
      <c r="CM284" s="74"/>
      <c r="CN284" s="86"/>
      <c r="CO284" s="86"/>
      <c r="CP284" s="86"/>
      <c r="CQ284" s="74"/>
      <c r="CR284" s="74"/>
      <c r="CS284" s="86"/>
      <c r="CT284" s="86"/>
      <c r="CU284" s="74"/>
      <c r="CV284" s="74"/>
      <c r="CW284" s="86"/>
      <c r="CX284" s="86"/>
      <c r="CY284" s="74"/>
      <c r="CZ284" s="86"/>
      <c r="DA284" s="86"/>
      <c r="DB284" s="86"/>
      <c r="DC284" s="74"/>
      <c r="DD284" s="86"/>
      <c r="DE284" s="86"/>
      <c r="DF284" s="86"/>
      <c r="DG284" s="74"/>
      <c r="DH284" s="86"/>
      <c r="DI284" s="86"/>
      <c r="DJ284" s="86"/>
      <c r="DK284" s="74"/>
      <c r="DL284" s="86"/>
      <c r="DM284" s="86"/>
      <c r="DN284" s="86"/>
      <c r="DO284" s="74"/>
      <c r="DP284" s="86"/>
      <c r="DQ284" s="86"/>
      <c r="DR284" s="86"/>
      <c r="DS284" s="74"/>
      <c r="DT284" s="86"/>
      <c r="DU284" s="86"/>
      <c r="DV284" s="86"/>
      <c r="DW284" s="74"/>
      <c r="DX284" s="86"/>
      <c r="DY284" s="86"/>
      <c r="DZ284" s="86"/>
      <c r="EA284" s="74"/>
      <c r="EB284" s="86"/>
      <c r="EC284" s="86"/>
      <c r="ED284" s="86"/>
      <c r="EE284" s="74"/>
      <c r="EF284" s="86"/>
      <c r="EG284" s="86"/>
      <c r="EH284" s="86"/>
      <c r="EI284" s="74"/>
      <c r="EJ284" s="86"/>
      <c r="EK284" s="86"/>
      <c r="EL284" s="86"/>
      <c r="EM284" s="74"/>
      <c r="EN284" s="86"/>
      <c r="EO284" s="86"/>
      <c r="EP284" s="86"/>
      <c r="EQ284" s="74"/>
      <c r="ER284" s="86"/>
      <c r="ES284" s="86"/>
      <c r="ET284" s="86"/>
      <c r="EU284" s="74"/>
      <c r="EV284" s="86"/>
      <c r="EW284" s="86"/>
      <c r="EX284" s="86"/>
      <c r="EY284" s="74"/>
      <c r="EZ284" s="89"/>
      <c r="FA284" s="89"/>
      <c r="FB284" s="89"/>
      <c r="FC284" s="89"/>
      <c r="FD284" s="89"/>
      <c r="FE284" s="89"/>
      <c r="FF284" s="89"/>
      <c r="FG284" s="89"/>
      <c r="FH284" s="89"/>
      <c r="FI284" s="89"/>
      <c r="FJ284" s="89"/>
      <c r="FK284" s="89"/>
      <c r="FL284" s="89"/>
      <c r="FM284" s="89"/>
      <c r="FN284" s="89"/>
      <c r="FO284" s="89"/>
      <c r="FP284" s="89"/>
      <c r="FQ284" s="89"/>
      <c r="FR284" s="89"/>
      <c r="FS284" s="89"/>
      <c r="FT284" s="89"/>
      <c r="FU284" s="89"/>
      <c r="FV284" s="89"/>
      <c r="FW284" s="89"/>
      <c r="FX284" s="89"/>
      <c r="FY284" s="89"/>
      <c r="FZ284" s="89"/>
      <c r="GA284" s="89"/>
      <c r="GB284" s="89"/>
      <c r="GC284" s="89"/>
      <c r="GD284" s="89"/>
      <c r="GE284" s="89"/>
      <c r="GF284" s="89"/>
      <c r="GG284" s="89"/>
      <c r="GH284" s="89"/>
      <c r="GI284" s="89"/>
      <c r="GJ284" s="89"/>
      <c r="GK284" s="89"/>
      <c r="GL284" s="89"/>
      <c r="GM284" s="89"/>
      <c r="GN284" s="89"/>
      <c r="GO284" s="89"/>
      <c r="GP284" s="89"/>
      <c r="GQ284" s="89"/>
      <c r="GR284" s="89"/>
      <c r="GS284" s="89"/>
      <c r="GT284" s="89"/>
      <c r="GU284" s="89"/>
      <c r="GV284" s="89"/>
      <c r="GW284" s="89"/>
      <c r="GX284" s="89"/>
      <c r="GY284" s="89"/>
      <c r="GZ284" s="89"/>
      <c r="HA284" s="89"/>
      <c r="HB284" s="89"/>
      <c r="HC284" s="89"/>
      <c r="HD284" s="89"/>
      <c r="HE284" s="89"/>
      <c r="HF284" s="89"/>
      <c r="HG284" s="89"/>
      <c r="HH284" s="89"/>
      <c r="HI284" s="89"/>
      <c r="HJ284" s="89"/>
      <c r="HK284" s="89"/>
      <c r="HL284" s="86"/>
      <c r="HM284" s="86"/>
      <c r="HN284" s="86"/>
      <c r="HO284" s="74"/>
      <c r="HP284" s="86"/>
      <c r="HQ284" s="86"/>
      <c r="HR284" s="86"/>
      <c r="HS284" s="74"/>
      <c r="HT284" s="89"/>
      <c r="HU284" s="89"/>
      <c r="HV284" s="89"/>
      <c r="HW284" s="89"/>
      <c r="HX284" s="86"/>
      <c r="HY284" s="73">
        <v>480.4</v>
      </c>
      <c r="HZ284" s="73">
        <v>80.066639999999992</v>
      </c>
      <c r="IA284" s="77">
        <f t="shared" si="639"/>
        <v>16.666661115736886</v>
      </c>
      <c r="IB284" s="89"/>
      <c r="IC284" s="73"/>
      <c r="ID284" s="73"/>
      <c r="IE284" s="77"/>
      <c r="IF284" s="89"/>
      <c r="IG284" s="73"/>
      <c r="IH284" s="73"/>
      <c r="II284" s="77"/>
      <c r="IJ284" s="89"/>
      <c r="IK284" s="73"/>
      <c r="IL284" s="73"/>
      <c r="IM284" s="77"/>
      <c r="IN284" s="89"/>
      <c r="IO284" s="73"/>
      <c r="IP284" s="73"/>
      <c r="IQ284" s="77"/>
      <c r="IR284" s="89"/>
      <c r="IS284" s="73"/>
      <c r="IT284" s="73"/>
      <c r="IU284" s="77"/>
      <c r="IV284" s="89"/>
      <c r="IW284" s="73"/>
      <c r="IX284" s="73"/>
      <c r="IY284" s="77"/>
      <c r="IZ284" s="89"/>
      <c r="JA284" s="73"/>
      <c r="JB284" s="73"/>
      <c r="JC284" s="77"/>
      <c r="JD284" s="89"/>
      <c r="JE284" s="73"/>
      <c r="JF284" s="73"/>
      <c r="JG284" s="77"/>
      <c r="JH284" s="89"/>
      <c r="JI284" s="73"/>
      <c r="JJ284" s="73"/>
      <c r="JK284" s="77"/>
      <c r="JL284" s="89"/>
      <c r="JM284" s="73"/>
      <c r="JN284" s="73"/>
      <c r="JO284" s="77"/>
      <c r="JP284" s="89"/>
      <c r="JQ284" s="73"/>
      <c r="JR284" s="73"/>
      <c r="JS284" s="77"/>
    </row>
    <row r="285" spans="1:279" ht="15.75" x14ac:dyDescent="0.25">
      <c r="A285" s="115" t="s">
        <v>259</v>
      </c>
      <c r="B285" s="77">
        <f t="shared" si="611"/>
        <v>0</v>
      </c>
      <c r="C285" s="77">
        <f>I285+M285+Q285+U285+Y285+AC285+AG285+AK285+AO285+AS285+AW285+BA285+BE285+BI285+BM285+BQ285+BU285+BY285+CC285+CG285+CK285+CO285+CS285+CW285+DA285+DE285+DI285+DM285+DQ285+DU285+DY285+EC285+EG285+EK285+EO285+ES285+EW285+FA285+FE285+FI285+FM285+FQ285+FU285+FY285+GC285+GG285+GK285+GO285+GS285+GW285+HA285+HE285+HI285+HM285+HQ285+HU285+HY285+IC285+IG285+IK285+IO285+IS285+IW285+JA285+JE285+JI285+JM285+JQ285</f>
        <v>185.5</v>
      </c>
      <c r="D285" s="77">
        <f>I285+M285+Q285+U285+Y285+AC285+AG285+AK285+AO285+AS285+AW285+BA285+BE285+BI285+BM285+BQ285+BU285+BY285+CC285+CG285+CK285+CO285+CS285+CW285+DA285+DE285+DI285+DM285+DQ285+DU285+DY285+EC285+EG285+EK285+EO285+ES285+EW285+FA285+FE285+FI285+FM285+FQ285+FU285+FY285+GC285+GG285+GK285+GO285+GS285+GW285+HA285+HE285+HI285+HM285+HQ285+HU285+HY285+IC285+IG285+IK285+IO285+IS285+IW285+JA285+JE285+JI285</f>
        <v>185.5</v>
      </c>
      <c r="E285" s="77">
        <f t="shared" si="614"/>
        <v>0</v>
      </c>
      <c r="F285" s="77">
        <f>J285+N285+R285+V285+Z285+AD285+AH285+AL285+AP285+AT285+AX285+BB285+BF285+BJ285+BN285+BR285+BV285+BZ285+CD285+CH285+CL285+CP285+CT285+CX285+DB285+DF285+DJ285+DN285+DR285+DV285+DZ285+ED285+EH285+EL285+EP285+ET285+EX285+FB285+FF285+FJ285+FN285+FR285+FV285+FZ285+GD285+GH285+GL285+GP285+GT285+GX285+HB285+HF285+HJ285+HN285+HR285+HV285+HZ285+ID285+IH285+IL285+IP285+IT285+IX285+JB285+JF285+JJ285+JN285+JR285</f>
        <v>30.916679999999999</v>
      </c>
      <c r="G285" s="73"/>
      <c r="H285" s="77"/>
      <c r="I285" s="77"/>
      <c r="J285" s="77"/>
      <c r="K285" s="73"/>
      <c r="L285" s="89"/>
      <c r="M285" s="89"/>
      <c r="N285" s="89"/>
      <c r="O285" s="89"/>
      <c r="P285" s="89"/>
      <c r="Q285" s="89"/>
      <c r="R285" s="89"/>
      <c r="S285" s="74"/>
      <c r="T285" s="86"/>
      <c r="U285" s="86"/>
      <c r="V285" s="86"/>
      <c r="W285" s="74"/>
      <c r="X285" s="86"/>
      <c r="Y285" s="86"/>
      <c r="Z285" s="86"/>
      <c r="AA285" s="74"/>
      <c r="AB285" s="86"/>
      <c r="AC285" s="86"/>
      <c r="AD285" s="86"/>
      <c r="AE285" s="74"/>
      <c r="AF285" s="86"/>
      <c r="AG285" s="86"/>
      <c r="AH285" s="86"/>
      <c r="AI285" s="74"/>
      <c r="AJ285" s="86"/>
      <c r="AK285" s="86"/>
      <c r="AL285" s="86"/>
      <c r="AM285" s="74"/>
      <c r="AN285" s="89"/>
      <c r="AO285" s="89"/>
      <c r="AP285" s="89"/>
      <c r="AQ285" s="89"/>
      <c r="AR285" s="86"/>
      <c r="AS285" s="86"/>
      <c r="AT285" s="86"/>
      <c r="AU285" s="74"/>
      <c r="AV285" s="86"/>
      <c r="AW285" s="86"/>
      <c r="AX285" s="86"/>
      <c r="AY285" s="74"/>
      <c r="AZ285" s="86"/>
      <c r="BA285" s="86"/>
      <c r="BB285" s="86"/>
      <c r="BC285" s="74"/>
      <c r="BD285" s="86"/>
      <c r="BE285" s="86"/>
      <c r="BF285" s="86"/>
      <c r="BG285" s="74"/>
      <c r="BH285" s="74"/>
      <c r="BI285" s="86"/>
      <c r="BJ285" s="86"/>
      <c r="BK285" s="74"/>
      <c r="BL285" s="74"/>
      <c r="BM285" s="86"/>
      <c r="BN285" s="86"/>
      <c r="BO285" s="74"/>
      <c r="BP285" s="74"/>
      <c r="BQ285" s="86"/>
      <c r="BR285" s="86"/>
      <c r="BS285" s="74"/>
      <c r="BT285" s="74"/>
      <c r="BU285" s="86"/>
      <c r="BV285" s="86"/>
      <c r="BW285" s="74"/>
      <c r="BX285" s="86"/>
      <c r="BY285" s="86"/>
      <c r="BZ285" s="86"/>
      <c r="CA285" s="74"/>
      <c r="CB285" s="74"/>
      <c r="CC285" s="86"/>
      <c r="CD285" s="86"/>
      <c r="CE285" s="74"/>
      <c r="CF285" s="86"/>
      <c r="CG285" s="86"/>
      <c r="CH285" s="77"/>
      <c r="CI285" s="74"/>
      <c r="CJ285" s="86"/>
      <c r="CK285" s="86"/>
      <c r="CL285" s="86"/>
      <c r="CM285" s="74"/>
      <c r="CN285" s="86"/>
      <c r="CO285" s="86"/>
      <c r="CP285" s="86"/>
      <c r="CQ285" s="74"/>
      <c r="CR285" s="74"/>
      <c r="CS285" s="86"/>
      <c r="CT285" s="86"/>
      <c r="CU285" s="74"/>
      <c r="CV285" s="74"/>
      <c r="CW285" s="86"/>
      <c r="CX285" s="86"/>
      <c r="CY285" s="74"/>
      <c r="CZ285" s="86"/>
      <c r="DA285" s="86"/>
      <c r="DB285" s="86"/>
      <c r="DC285" s="74"/>
      <c r="DD285" s="86"/>
      <c r="DE285" s="86"/>
      <c r="DF285" s="86"/>
      <c r="DG285" s="74"/>
      <c r="DH285" s="86"/>
      <c r="DI285" s="86"/>
      <c r="DJ285" s="86"/>
      <c r="DK285" s="74"/>
      <c r="DL285" s="86"/>
      <c r="DM285" s="86"/>
      <c r="DN285" s="86"/>
      <c r="DO285" s="74"/>
      <c r="DP285" s="86"/>
      <c r="DQ285" s="86"/>
      <c r="DR285" s="86"/>
      <c r="DS285" s="74"/>
      <c r="DT285" s="86"/>
      <c r="DU285" s="86"/>
      <c r="DV285" s="86"/>
      <c r="DW285" s="74"/>
      <c r="DX285" s="86"/>
      <c r="DY285" s="86"/>
      <c r="DZ285" s="86"/>
      <c r="EA285" s="74"/>
      <c r="EB285" s="86"/>
      <c r="EC285" s="86"/>
      <c r="ED285" s="86"/>
      <c r="EE285" s="74"/>
      <c r="EF285" s="86"/>
      <c r="EG285" s="86"/>
      <c r="EH285" s="86"/>
      <c r="EI285" s="74"/>
      <c r="EJ285" s="86"/>
      <c r="EK285" s="86"/>
      <c r="EL285" s="86"/>
      <c r="EM285" s="74"/>
      <c r="EN285" s="86"/>
      <c r="EO285" s="86"/>
      <c r="EP285" s="86"/>
      <c r="EQ285" s="74"/>
      <c r="ER285" s="86"/>
      <c r="ES285" s="86"/>
      <c r="ET285" s="86"/>
      <c r="EU285" s="74"/>
      <c r="EV285" s="86"/>
      <c r="EW285" s="86"/>
      <c r="EX285" s="86"/>
      <c r="EY285" s="74"/>
      <c r="EZ285" s="89"/>
      <c r="FA285" s="89"/>
      <c r="FB285" s="89"/>
      <c r="FC285" s="89"/>
      <c r="FD285" s="89"/>
      <c r="FE285" s="89"/>
      <c r="FF285" s="89"/>
      <c r="FG285" s="89"/>
      <c r="FH285" s="89"/>
      <c r="FI285" s="89"/>
      <c r="FJ285" s="89"/>
      <c r="FK285" s="89"/>
      <c r="FL285" s="89"/>
      <c r="FM285" s="89"/>
      <c r="FN285" s="89"/>
      <c r="FO285" s="89"/>
      <c r="FP285" s="89"/>
      <c r="FQ285" s="89"/>
      <c r="FR285" s="89"/>
      <c r="FS285" s="89"/>
      <c r="FT285" s="89"/>
      <c r="FU285" s="89"/>
      <c r="FV285" s="89"/>
      <c r="FW285" s="89"/>
      <c r="FX285" s="89"/>
      <c r="FY285" s="89"/>
      <c r="FZ285" s="89"/>
      <c r="GA285" s="89"/>
      <c r="GB285" s="89"/>
      <c r="GC285" s="89"/>
      <c r="GD285" s="89"/>
      <c r="GE285" s="89"/>
      <c r="GF285" s="89"/>
      <c r="GG285" s="89"/>
      <c r="GH285" s="89"/>
      <c r="GI285" s="89"/>
      <c r="GJ285" s="89"/>
      <c r="GK285" s="89"/>
      <c r="GL285" s="89"/>
      <c r="GM285" s="89"/>
      <c r="GN285" s="89"/>
      <c r="GO285" s="89"/>
      <c r="GP285" s="89"/>
      <c r="GQ285" s="89"/>
      <c r="GR285" s="89"/>
      <c r="GS285" s="89"/>
      <c r="GT285" s="89"/>
      <c r="GU285" s="89"/>
      <c r="GV285" s="89"/>
      <c r="GW285" s="89"/>
      <c r="GX285" s="89"/>
      <c r="GY285" s="89"/>
      <c r="GZ285" s="89"/>
      <c r="HA285" s="89"/>
      <c r="HB285" s="89"/>
      <c r="HC285" s="89"/>
      <c r="HD285" s="89"/>
      <c r="HE285" s="89"/>
      <c r="HF285" s="89"/>
      <c r="HG285" s="89"/>
      <c r="HH285" s="89"/>
      <c r="HI285" s="89"/>
      <c r="HJ285" s="89"/>
      <c r="HK285" s="89"/>
      <c r="HL285" s="86"/>
      <c r="HM285" s="86"/>
      <c r="HN285" s="86"/>
      <c r="HO285" s="74"/>
      <c r="HP285" s="86"/>
      <c r="HQ285" s="86"/>
      <c r="HR285" s="86"/>
      <c r="HS285" s="74"/>
      <c r="HT285" s="89"/>
      <c r="HU285" s="89"/>
      <c r="HV285" s="89"/>
      <c r="HW285" s="89"/>
      <c r="HX285" s="86"/>
      <c r="HY285" s="73">
        <v>185.5</v>
      </c>
      <c r="HZ285" s="73">
        <v>30.916679999999999</v>
      </c>
      <c r="IA285" s="77">
        <f t="shared" si="639"/>
        <v>16.666673854447438</v>
      </c>
      <c r="IB285" s="89"/>
      <c r="IC285" s="73"/>
      <c r="ID285" s="73"/>
      <c r="IE285" s="77"/>
      <c r="IF285" s="89"/>
      <c r="IG285" s="73"/>
      <c r="IH285" s="73"/>
      <c r="II285" s="77"/>
      <c r="IJ285" s="89"/>
      <c r="IK285" s="73"/>
      <c r="IL285" s="73"/>
      <c r="IM285" s="77"/>
      <c r="IN285" s="89"/>
      <c r="IO285" s="73"/>
      <c r="IP285" s="73"/>
      <c r="IQ285" s="77"/>
      <c r="IR285" s="89"/>
      <c r="IS285" s="73"/>
      <c r="IT285" s="73"/>
      <c r="IU285" s="77"/>
      <c r="IV285" s="89"/>
      <c r="IW285" s="73"/>
      <c r="IX285" s="73"/>
      <c r="IY285" s="77"/>
      <c r="IZ285" s="89"/>
      <c r="JA285" s="73"/>
      <c r="JB285" s="73"/>
      <c r="JC285" s="77"/>
      <c r="JD285" s="89"/>
      <c r="JE285" s="73"/>
      <c r="JF285" s="73"/>
      <c r="JG285" s="77"/>
      <c r="JH285" s="89"/>
      <c r="JI285" s="73"/>
      <c r="JJ285" s="73"/>
      <c r="JK285" s="77"/>
      <c r="JL285" s="89"/>
      <c r="JM285" s="73"/>
      <c r="JN285" s="73"/>
      <c r="JO285" s="77"/>
      <c r="JP285" s="89"/>
      <c r="JQ285" s="73"/>
      <c r="JR285" s="73"/>
      <c r="JS285" s="77"/>
    </row>
    <row r="286" spans="1:279" s="5" customFormat="1" ht="31.5" x14ac:dyDescent="0.25">
      <c r="A286" s="114" t="s">
        <v>252</v>
      </c>
      <c r="B286" s="76">
        <f t="shared" si="611"/>
        <v>57902.900000000009</v>
      </c>
      <c r="C286" s="76">
        <f t="shared" si="612"/>
        <v>74841.399999999994</v>
      </c>
      <c r="D286" s="76">
        <f t="shared" si="613"/>
        <v>74841.399999999994</v>
      </c>
      <c r="E286" s="76">
        <f t="shared" si="614"/>
        <v>0</v>
      </c>
      <c r="F286" s="76">
        <f t="shared" si="615"/>
        <v>9705.3934799999988</v>
      </c>
      <c r="G286" s="72">
        <f t="shared" si="610"/>
        <v>12.967947526369095</v>
      </c>
      <c r="H286" s="76">
        <f>H287+H289</f>
        <v>20550</v>
      </c>
      <c r="I286" s="76">
        <f>I287+I289</f>
        <v>20550</v>
      </c>
      <c r="J286" s="76">
        <f>J287+J289</f>
        <v>0</v>
      </c>
      <c r="K286" s="72">
        <f t="shared" ref="K286:K287" si="648">J286/I286*100</f>
        <v>0</v>
      </c>
      <c r="L286" s="76">
        <f t="shared" ref="L286" si="649">L287+L289</f>
        <v>500</v>
      </c>
      <c r="M286" s="76">
        <f t="shared" ref="M286:N286" si="650">M287+M289</f>
        <v>500</v>
      </c>
      <c r="N286" s="76">
        <f t="shared" si="650"/>
        <v>179.22998000000001</v>
      </c>
      <c r="O286" s="71">
        <f>N286/M286*100</f>
        <v>35.845996</v>
      </c>
      <c r="P286" s="76">
        <f>P287+P289</f>
        <v>360</v>
      </c>
      <c r="Q286" s="76">
        <f>Q287+Q289</f>
        <v>360</v>
      </c>
      <c r="R286" s="76">
        <f>R287+R289</f>
        <v>108</v>
      </c>
      <c r="S286" s="71">
        <f>R286/Q286*100</f>
        <v>30</v>
      </c>
      <c r="T286" s="76">
        <f>T287+T289</f>
        <v>2399</v>
      </c>
      <c r="U286" s="76">
        <f>U287+U289</f>
        <v>2399</v>
      </c>
      <c r="V286" s="76">
        <f>V287+V289</f>
        <v>719.7</v>
      </c>
      <c r="W286" s="71">
        <f>V286/U286*100</f>
        <v>30.000000000000004</v>
      </c>
      <c r="X286" s="76">
        <f>X287+X289</f>
        <v>295</v>
      </c>
      <c r="Y286" s="76">
        <f>Y287+Y289</f>
        <v>295</v>
      </c>
      <c r="Z286" s="76">
        <f>Z287+Z289</f>
        <v>88.5</v>
      </c>
      <c r="AA286" s="71">
        <f>Z286/Y286*100</f>
        <v>30</v>
      </c>
      <c r="AB286" s="76">
        <f>AB287+AB289</f>
        <v>0</v>
      </c>
      <c r="AC286" s="76">
        <f>AC287+AC289</f>
        <v>0</v>
      </c>
      <c r="AD286" s="76">
        <f>AD287+AD289</f>
        <v>0</v>
      </c>
      <c r="AE286" s="71"/>
      <c r="AF286" s="76">
        <f>AF287+AF289</f>
        <v>16114.4</v>
      </c>
      <c r="AG286" s="76">
        <f>AG287+AG289</f>
        <v>16114.4</v>
      </c>
      <c r="AH286" s="76">
        <f>AH287+AH289</f>
        <v>3730.3196699999999</v>
      </c>
      <c r="AI286" s="71">
        <f>AH286/AG286*100</f>
        <v>23.148982711115522</v>
      </c>
      <c r="AJ286" s="76">
        <f>AJ287+AJ289</f>
        <v>720</v>
      </c>
      <c r="AK286" s="76">
        <f>AK287+AK289</f>
        <v>720</v>
      </c>
      <c r="AL286" s="76">
        <f>AL287+AL289</f>
        <v>120</v>
      </c>
      <c r="AM286" s="71">
        <f>AL286/AK286*100</f>
        <v>16.666666666666664</v>
      </c>
      <c r="AN286" s="76">
        <f t="shared" ref="AN286" si="651">AN287+AN289</f>
        <v>0</v>
      </c>
      <c r="AO286" s="76">
        <f t="shared" ref="AO286:AQ286" si="652">AO287+AO289</f>
        <v>0</v>
      </c>
      <c r="AP286" s="76">
        <f t="shared" si="652"/>
        <v>0</v>
      </c>
      <c r="AQ286" s="76">
        <f t="shared" si="652"/>
        <v>0</v>
      </c>
      <c r="AR286" s="76">
        <f>AR287+AR289</f>
        <v>500</v>
      </c>
      <c r="AS286" s="76">
        <f>AS287+AS289</f>
        <v>500</v>
      </c>
      <c r="AT286" s="76">
        <f>AT287+AT289</f>
        <v>0</v>
      </c>
      <c r="AU286" s="71">
        <f>AT286/AS286*100</f>
        <v>0</v>
      </c>
      <c r="AV286" s="76"/>
      <c r="AW286" s="76">
        <f>AW287+AW289</f>
        <v>0</v>
      </c>
      <c r="AX286" s="76">
        <f>AX287+AX289</f>
        <v>0</v>
      </c>
      <c r="AY286" s="71"/>
      <c r="AZ286" s="76"/>
      <c r="BA286" s="76"/>
      <c r="BB286" s="76"/>
      <c r="BC286" s="71"/>
      <c r="BD286" s="76">
        <f>BD287+BD289</f>
        <v>2627.9</v>
      </c>
      <c r="BE286" s="76">
        <f>BE287+BE289</f>
        <v>2627.9</v>
      </c>
      <c r="BF286" s="76">
        <f>BF287+BF289</f>
        <v>637.97933999999998</v>
      </c>
      <c r="BG286" s="71">
        <f>BF286/BE286*100</f>
        <v>24.277154381825792</v>
      </c>
      <c r="BH286" s="71"/>
      <c r="BI286" s="76">
        <f>BI287+BI289</f>
        <v>0</v>
      </c>
      <c r="BJ286" s="76">
        <f>BJ287+BJ289</f>
        <v>0</v>
      </c>
      <c r="BK286" s="71"/>
      <c r="BL286" s="71"/>
      <c r="BM286" s="76">
        <f>BM287+BM289</f>
        <v>0</v>
      </c>
      <c r="BN286" s="76">
        <f>BN287+BN289</f>
        <v>0</v>
      </c>
      <c r="BO286" s="71"/>
      <c r="BP286" s="71"/>
      <c r="BQ286" s="76">
        <f>BQ287+BQ289</f>
        <v>0</v>
      </c>
      <c r="BR286" s="76">
        <f>BR287+BR289</f>
        <v>0</v>
      </c>
      <c r="BS286" s="71"/>
      <c r="BT286" s="71"/>
      <c r="BU286" s="76">
        <f>BU287+BU289</f>
        <v>0</v>
      </c>
      <c r="BV286" s="76">
        <f>BV287+BV289</f>
        <v>0</v>
      </c>
      <c r="BW286" s="71"/>
      <c r="BX286" s="76">
        <f>BX287+BX289</f>
        <v>634.4</v>
      </c>
      <c r="BY286" s="76">
        <f>BY287+BY289</f>
        <v>634.4</v>
      </c>
      <c r="BZ286" s="76">
        <f>BZ287+BZ289</f>
        <v>111.96849</v>
      </c>
      <c r="CA286" s="71">
        <f>BZ286/BY286*100</f>
        <v>17.649509773013872</v>
      </c>
      <c r="CB286" s="71"/>
      <c r="CC286" s="76"/>
      <c r="CD286" s="76"/>
      <c r="CE286" s="71"/>
      <c r="CF286" s="76">
        <f>CF287+CF289</f>
        <v>500</v>
      </c>
      <c r="CG286" s="76">
        <f>CG287+CG289</f>
        <v>250</v>
      </c>
      <c r="CH286" s="76">
        <f>CH287+CH289</f>
        <v>0</v>
      </c>
      <c r="CI286" s="71">
        <f t="shared" si="487"/>
        <v>0</v>
      </c>
      <c r="CJ286" s="76">
        <f>CJ287+CJ289</f>
        <v>0</v>
      </c>
      <c r="CK286" s="76">
        <f>CK287+CK289</f>
        <v>0</v>
      </c>
      <c r="CL286" s="76">
        <f>CL287+CL289</f>
        <v>0</v>
      </c>
      <c r="CM286" s="71"/>
      <c r="CN286" s="76">
        <f>CN287+CN289</f>
        <v>0</v>
      </c>
      <c r="CO286" s="76">
        <f>CO287+CO289</f>
        <v>0</v>
      </c>
      <c r="CP286" s="76">
        <f>CP287+CP289</f>
        <v>0</v>
      </c>
      <c r="CQ286" s="71"/>
      <c r="CR286" s="71"/>
      <c r="CS286" s="76">
        <f>CS287+CS289</f>
        <v>0</v>
      </c>
      <c r="CT286" s="76">
        <f>CT287+CT289</f>
        <v>0</v>
      </c>
      <c r="CU286" s="71"/>
      <c r="CV286" s="71"/>
      <c r="CW286" s="76">
        <f>CW287+CW289</f>
        <v>0</v>
      </c>
      <c r="CX286" s="76">
        <f>CX287+CX289</f>
        <v>0</v>
      </c>
      <c r="CY286" s="71"/>
      <c r="CZ286" s="76">
        <f>CZ287+CZ289</f>
        <v>1000</v>
      </c>
      <c r="DA286" s="76">
        <f>DA287+DA289</f>
        <v>1000</v>
      </c>
      <c r="DB286" s="76">
        <f>DB287+DB289</f>
        <v>0</v>
      </c>
      <c r="DC286" s="71">
        <f>DB286/DA286*100</f>
        <v>0</v>
      </c>
      <c r="DD286" s="76">
        <f>DD287+DD289</f>
        <v>4392.8999999999996</v>
      </c>
      <c r="DE286" s="76">
        <f>DE287+DE289</f>
        <v>0</v>
      </c>
      <c r="DF286" s="76">
        <f>DF287+DF289</f>
        <v>0</v>
      </c>
      <c r="DG286" s="71"/>
      <c r="DH286" s="76">
        <f>DH287+DH289</f>
        <v>5000</v>
      </c>
      <c r="DI286" s="76">
        <f>DI287+DI289</f>
        <v>5000</v>
      </c>
      <c r="DJ286" s="76">
        <f>DJ287+DJ289</f>
        <v>0</v>
      </c>
      <c r="DK286" s="71"/>
      <c r="DL286" s="76"/>
      <c r="DM286" s="76">
        <f>DM287+DM289</f>
        <v>0</v>
      </c>
      <c r="DN286" s="76">
        <f>DN287+DN289</f>
        <v>0</v>
      </c>
      <c r="DO286" s="71"/>
      <c r="DP286" s="76"/>
      <c r="DQ286" s="76">
        <f>DQ287+DQ289</f>
        <v>0</v>
      </c>
      <c r="DR286" s="76">
        <f>DR287+DR289</f>
        <v>0</v>
      </c>
      <c r="DS286" s="71"/>
      <c r="DT286" s="76"/>
      <c r="DU286" s="76">
        <f>DU287+DU289</f>
        <v>0</v>
      </c>
      <c r="DV286" s="76">
        <f>DV287+DV289</f>
        <v>0</v>
      </c>
      <c r="DW286" s="71"/>
      <c r="DX286" s="76">
        <f>DX287+DX289</f>
        <v>824.5</v>
      </c>
      <c r="DY286" s="76">
        <f>DY287+DY289</f>
        <v>824.5</v>
      </c>
      <c r="DZ286" s="76">
        <f>DZ287+DZ289</f>
        <v>164.9</v>
      </c>
      <c r="EA286" s="71">
        <f t="shared" ref="EA286:EA287" si="653">DZ286/DY286*100</f>
        <v>20</v>
      </c>
      <c r="EB286" s="76"/>
      <c r="EC286" s="76"/>
      <c r="ED286" s="76"/>
      <c r="EE286" s="71"/>
      <c r="EF286" s="76"/>
      <c r="EG286" s="76">
        <f>EG287+EG289</f>
        <v>0</v>
      </c>
      <c r="EH286" s="76">
        <f>EH287+EH289</f>
        <v>0</v>
      </c>
      <c r="EI286" s="71"/>
      <c r="EJ286" s="76"/>
      <c r="EK286" s="76">
        <f>EK287+EK289</f>
        <v>0</v>
      </c>
      <c r="EL286" s="76">
        <f>EL287+EL289</f>
        <v>0</v>
      </c>
      <c r="EM286" s="71"/>
      <c r="EN286" s="76"/>
      <c r="EO286" s="76">
        <f>EO287+EO289</f>
        <v>0</v>
      </c>
      <c r="EP286" s="76">
        <f>EP287+EP289</f>
        <v>0</v>
      </c>
      <c r="EQ286" s="71"/>
      <c r="ER286" s="76">
        <f>ER287+ER289</f>
        <v>1249.9000000000001</v>
      </c>
      <c r="ES286" s="76">
        <f>ES287+ES289</f>
        <v>1249.9000000000001</v>
      </c>
      <c r="ET286" s="76">
        <f>ET287+ET289</f>
        <v>330.596</v>
      </c>
      <c r="EU286" s="71">
        <f t="shared" si="519"/>
        <v>26.44979598367869</v>
      </c>
      <c r="EV286" s="76"/>
      <c r="EW286" s="76">
        <f>EW287+EW289</f>
        <v>0</v>
      </c>
      <c r="EX286" s="76">
        <f>EX287+EX289</f>
        <v>0</v>
      </c>
      <c r="EY286" s="71"/>
      <c r="EZ286" s="76"/>
      <c r="FA286" s="76">
        <f t="shared" ref="FA286:FB286" si="654">FA287+FA289</f>
        <v>0</v>
      </c>
      <c r="FB286" s="76">
        <f t="shared" si="654"/>
        <v>0</v>
      </c>
      <c r="FC286" s="71"/>
      <c r="FD286" s="76"/>
      <c r="FE286" s="76">
        <f t="shared" ref="FE286:FF286" si="655">FE287+FE289</f>
        <v>0</v>
      </c>
      <c r="FF286" s="76">
        <f t="shared" si="655"/>
        <v>0</v>
      </c>
      <c r="FG286" s="71"/>
      <c r="FH286" s="76"/>
      <c r="FI286" s="76">
        <f t="shared" ref="FI286:FJ286" si="656">FI287+FI289</f>
        <v>0</v>
      </c>
      <c r="FJ286" s="76">
        <f t="shared" si="656"/>
        <v>0</v>
      </c>
      <c r="FK286" s="71"/>
      <c r="FL286" s="76"/>
      <c r="FM286" s="76">
        <f t="shared" ref="FM286:FN286" si="657">FM287+FM289</f>
        <v>0</v>
      </c>
      <c r="FN286" s="76">
        <f t="shared" si="657"/>
        <v>0</v>
      </c>
      <c r="FO286" s="71"/>
      <c r="FP286" s="76">
        <f t="shared" ref="FP286" si="658">FP287+FP289</f>
        <v>234.9</v>
      </c>
      <c r="FQ286" s="76">
        <f t="shared" ref="FQ286:FR286" si="659">FQ287+FQ289</f>
        <v>234.9</v>
      </c>
      <c r="FR286" s="76">
        <f t="shared" si="659"/>
        <v>0</v>
      </c>
      <c r="FS286" s="71">
        <f>FR286/FQ286*100</f>
        <v>0</v>
      </c>
      <c r="FT286" s="76"/>
      <c r="FU286" s="76">
        <f t="shared" ref="FU286:FV286" si="660">FU287+FU289</f>
        <v>0</v>
      </c>
      <c r="FV286" s="76">
        <f t="shared" si="660"/>
        <v>0</v>
      </c>
      <c r="FW286" s="71"/>
      <c r="FX286" s="76"/>
      <c r="FY286" s="76">
        <f t="shared" ref="FY286:FZ286" si="661">FY287+FY289</f>
        <v>0</v>
      </c>
      <c r="FZ286" s="76">
        <f t="shared" si="661"/>
        <v>0</v>
      </c>
      <c r="GA286" s="71"/>
      <c r="GB286" s="76"/>
      <c r="GC286" s="76">
        <f t="shared" ref="GC286:GD286" si="662">GC287+GC289</f>
        <v>0</v>
      </c>
      <c r="GD286" s="76">
        <f t="shared" si="662"/>
        <v>0</v>
      </c>
      <c r="GE286" s="71"/>
      <c r="GF286" s="76"/>
      <c r="GG286" s="76">
        <f t="shared" ref="GG286:GH286" si="663">GG287+GG289</f>
        <v>0</v>
      </c>
      <c r="GH286" s="76">
        <f t="shared" si="663"/>
        <v>0</v>
      </c>
      <c r="GI286" s="71"/>
      <c r="GJ286" s="76"/>
      <c r="GK286" s="76">
        <f t="shared" ref="GK286:GL286" si="664">GK287+GK289</f>
        <v>0</v>
      </c>
      <c r="GL286" s="76">
        <f t="shared" si="664"/>
        <v>0</v>
      </c>
      <c r="GM286" s="71"/>
      <c r="GN286" s="76"/>
      <c r="GO286" s="76">
        <f t="shared" ref="GO286:GP286" si="665">GO287+GO289</f>
        <v>0</v>
      </c>
      <c r="GP286" s="76">
        <f t="shared" si="665"/>
        <v>0</v>
      </c>
      <c r="GQ286" s="71"/>
      <c r="GR286" s="76"/>
      <c r="GS286" s="76">
        <f t="shared" ref="GS286:GT286" si="666">GS287+GS289</f>
        <v>0</v>
      </c>
      <c r="GT286" s="76">
        <f t="shared" si="666"/>
        <v>0</v>
      </c>
      <c r="GU286" s="71"/>
      <c r="GV286" s="76"/>
      <c r="GW286" s="76">
        <f t="shared" ref="GW286:GX286" si="667">GW287+GW289</f>
        <v>0</v>
      </c>
      <c r="GX286" s="76">
        <f t="shared" si="667"/>
        <v>0</v>
      </c>
      <c r="GY286" s="71"/>
      <c r="GZ286" s="76"/>
      <c r="HA286" s="76">
        <f t="shared" ref="HA286:HB286" si="668">HA287+HA289</f>
        <v>0</v>
      </c>
      <c r="HB286" s="76">
        <f t="shared" si="668"/>
        <v>0</v>
      </c>
      <c r="HC286" s="71"/>
      <c r="HD286" s="76"/>
      <c r="HE286" s="76">
        <f t="shared" ref="HE286:HF286" si="669">HE287+HE289</f>
        <v>0</v>
      </c>
      <c r="HF286" s="76">
        <f t="shared" si="669"/>
        <v>0</v>
      </c>
      <c r="HG286" s="71"/>
      <c r="HH286" s="76"/>
      <c r="HI286" s="76">
        <f t="shared" ref="HI286:HJ286" si="670">HI287+HI289</f>
        <v>0</v>
      </c>
      <c r="HJ286" s="76">
        <f t="shared" si="670"/>
        <v>0</v>
      </c>
      <c r="HK286" s="71"/>
      <c r="HL286" s="76"/>
      <c r="HM286" s="76"/>
      <c r="HN286" s="76"/>
      <c r="HO286" s="71"/>
      <c r="HP286" s="76"/>
      <c r="HQ286" s="76">
        <f>HQ287+HQ288+HQ289</f>
        <v>0</v>
      </c>
      <c r="HR286" s="76">
        <f>HR287+HR288+HR289</f>
        <v>0</v>
      </c>
      <c r="HS286" s="71"/>
      <c r="HT286" s="76">
        <f t="shared" ref="HT286:HV286" si="671">HT287+HT289</f>
        <v>0</v>
      </c>
      <c r="HU286" s="76">
        <f t="shared" si="671"/>
        <v>0</v>
      </c>
      <c r="HV286" s="76">
        <f t="shared" si="671"/>
        <v>0</v>
      </c>
      <c r="HW286" s="71"/>
      <c r="HX286" s="76"/>
      <c r="HY286" s="76">
        <f t="shared" ref="HY286:HZ286" si="672">HY287+HY289</f>
        <v>0</v>
      </c>
      <c r="HZ286" s="76">
        <f t="shared" si="672"/>
        <v>0</v>
      </c>
      <c r="IA286" s="76"/>
      <c r="IB286" s="76"/>
      <c r="IC286" s="76">
        <f t="shared" ref="IC286:ID286" si="673">IC287+IC289</f>
        <v>17571</v>
      </c>
      <c r="ID286" s="76">
        <f t="shared" si="673"/>
        <v>3514.2</v>
      </c>
      <c r="IE286" s="76">
        <f>ID286/IC286*100</f>
        <v>20</v>
      </c>
      <c r="IF286" s="76"/>
      <c r="IG286" s="76"/>
      <c r="IH286" s="76"/>
      <c r="II286" s="76"/>
      <c r="IJ286" s="76"/>
      <c r="IK286" s="76"/>
      <c r="IL286" s="76"/>
      <c r="IM286" s="76"/>
      <c r="IN286" s="76"/>
      <c r="IO286" s="76"/>
      <c r="IP286" s="76"/>
      <c r="IQ286" s="76"/>
      <c r="IR286" s="76"/>
      <c r="IS286" s="76"/>
      <c r="IT286" s="76"/>
      <c r="IU286" s="76"/>
      <c r="IV286" s="76"/>
      <c r="IW286" s="76"/>
      <c r="IX286" s="76"/>
      <c r="IY286" s="76"/>
      <c r="IZ286" s="76"/>
      <c r="JA286" s="76">
        <f t="shared" ref="JA286:JB286" si="674">JA287+JA289</f>
        <v>4010.4</v>
      </c>
      <c r="JB286" s="76">
        <f t="shared" si="674"/>
        <v>0</v>
      </c>
      <c r="JC286" s="76">
        <f>JB286/JA286*100</f>
        <v>0</v>
      </c>
      <c r="JD286" s="76"/>
      <c r="JE286" s="76"/>
      <c r="JF286" s="76"/>
      <c r="JG286" s="76"/>
      <c r="JH286" s="76"/>
      <c r="JI286" s="76">
        <f t="shared" ref="JI286:JJ286" si="675">JI287+JI289</f>
        <v>0</v>
      </c>
      <c r="JJ286" s="76">
        <f t="shared" si="675"/>
        <v>0</v>
      </c>
      <c r="JK286" s="76"/>
      <c r="JL286" s="76"/>
      <c r="JM286" s="76">
        <f t="shared" ref="JM286:JN286" si="676">JM287+JM289</f>
        <v>0</v>
      </c>
      <c r="JN286" s="76">
        <f t="shared" si="676"/>
        <v>0</v>
      </c>
      <c r="JO286" s="76"/>
      <c r="JP286" s="76"/>
      <c r="JQ286" s="76"/>
      <c r="JR286" s="76"/>
      <c r="JS286" s="76"/>
    </row>
    <row r="287" spans="1:279" ht="31.5" x14ac:dyDescent="0.25">
      <c r="A287" s="115" t="s">
        <v>194</v>
      </c>
      <c r="B287" s="77">
        <f t="shared" si="611"/>
        <v>52902.900000000009</v>
      </c>
      <c r="C287" s="77">
        <f t="shared" si="612"/>
        <v>69841.399999999994</v>
      </c>
      <c r="D287" s="77">
        <f t="shared" si="613"/>
        <v>69841.399999999994</v>
      </c>
      <c r="E287" s="77">
        <f t="shared" si="614"/>
        <v>0</v>
      </c>
      <c r="F287" s="77">
        <f t="shared" si="615"/>
        <v>9705.3934799999988</v>
      </c>
      <c r="G287" s="73">
        <f t="shared" si="610"/>
        <v>13.896332948652232</v>
      </c>
      <c r="H287" s="73">
        <v>20550</v>
      </c>
      <c r="I287" s="73">
        <v>20550</v>
      </c>
      <c r="J287" s="73">
        <v>0</v>
      </c>
      <c r="K287" s="73">
        <f t="shared" si="648"/>
        <v>0</v>
      </c>
      <c r="L287" s="73">
        <v>500</v>
      </c>
      <c r="M287" s="73">
        <v>500</v>
      </c>
      <c r="N287" s="73">
        <v>179.22998000000001</v>
      </c>
      <c r="O287" s="74">
        <f>N287/M287*100</f>
        <v>35.845996</v>
      </c>
      <c r="P287" s="301">
        <v>360</v>
      </c>
      <c r="Q287" s="294">
        <v>360</v>
      </c>
      <c r="R287" s="301">
        <v>108</v>
      </c>
      <c r="S287" s="74">
        <f>R287/Q287*100</f>
        <v>30</v>
      </c>
      <c r="T287" s="340">
        <v>2399</v>
      </c>
      <c r="U287" s="334">
        <v>2399</v>
      </c>
      <c r="V287" s="334">
        <v>719.7</v>
      </c>
      <c r="W287" s="74">
        <f>V287/U287*100</f>
        <v>30.000000000000004</v>
      </c>
      <c r="X287" s="341">
        <v>295</v>
      </c>
      <c r="Y287" s="341">
        <v>295</v>
      </c>
      <c r="Z287" s="341">
        <v>88.5</v>
      </c>
      <c r="AA287" s="74">
        <f>Z287/Y287*100</f>
        <v>30</v>
      </c>
      <c r="AB287" s="341"/>
      <c r="AC287" s="341"/>
      <c r="AD287" s="341"/>
      <c r="AE287" s="74"/>
      <c r="AF287" s="341">
        <v>16114.4</v>
      </c>
      <c r="AG287" s="341">
        <v>16114.4</v>
      </c>
      <c r="AH287" s="341">
        <v>3730.3196699999999</v>
      </c>
      <c r="AI287" s="74">
        <f>AH287/AG287*100</f>
        <v>23.148982711115522</v>
      </c>
      <c r="AJ287" s="341">
        <v>720</v>
      </c>
      <c r="AK287" s="341">
        <v>720</v>
      </c>
      <c r="AL287" s="341">
        <v>120</v>
      </c>
      <c r="AM287" s="74">
        <f>AL287/AK287*100</f>
        <v>16.666666666666664</v>
      </c>
      <c r="AN287" s="73"/>
      <c r="AO287" s="73"/>
      <c r="AP287" s="73"/>
      <c r="AQ287" s="74"/>
      <c r="AR287" s="341">
        <v>500</v>
      </c>
      <c r="AS287" s="341">
        <v>500</v>
      </c>
      <c r="AT287" s="341">
        <v>0</v>
      </c>
      <c r="AU287" s="74">
        <f>AT287/AS287*100</f>
        <v>0</v>
      </c>
      <c r="AV287" s="341"/>
      <c r="AW287" s="341"/>
      <c r="AX287" s="341">
        <v>0</v>
      </c>
      <c r="AY287" s="74"/>
      <c r="AZ287" s="341"/>
      <c r="BA287" s="341"/>
      <c r="BB287" s="73"/>
      <c r="BC287" s="74"/>
      <c r="BD287" s="341">
        <v>2627.9</v>
      </c>
      <c r="BE287" s="341">
        <v>2627.9</v>
      </c>
      <c r="BF287" s="341">
        <v>637.97933999999998</v>
      </c>
      <c r="BG287" s="74">
        <f>BF287/BE287*100</f>
        <v>24.277154381825792</v>
      </c>
      <c r="BH287" s="74"/>
      <c r="BI287" s="341"/>
      <c r="BJ287" s="73"/>
      <c r="BK287" s="74"/>
      <c r="BL287" s="74"/>
      <c r="BM287" s="341"/>
      <c r="BN287" s="73"/>
      <c r="BO287" s="74"/>
      <c r="BP287" s="74"/>
      <c r="BQ287" s="341"/>
      <c r="BR287" s="73"/>
      <c r="BS287" s="74"/>
      <c r="BT287" s="74"/>
      <c r="BU287" s="341"/>
      <c r="BV287" s="73"/>
      <c r="BW287" s="74"/>
      <c r="BX287" s="341">
        <v>634.4</v>
      </c>
      <c r="BY287" s="341">
        <v>634.4</v>
      </c>
      <c r="BZ287" s="341">
        <v>111.96849</v>
      </c>
      <c r="CA287" s="74">
        <f>BZ287/BY287*100</f>
        <v>17.649509773013872</v>
      </c>
      <c r="CB287" s="74"/>
      <c r="CC287" s="341"/>
      <c r="CD287" s="341"/>
      <c r="CE287" s="74"/>
      <c r="CF287" s="341">
        <v>500</v>
      </c>
      <c r="CG287" s="341">
        <v>250</v>
      </c>
      <c r="CH287" s="341">
        <v>0</v>
      </c>
      <c r="CI287" s="74">
        <f t="shared" si="487"/>
        <v>0</v>
      </c>
      <c r="CJ287" s="341"/>
      <c r="CK287" s="341"/>
      <c r="CL287" s="341"/>
      <c r="CM287" s="74"/>
      <c r="CN287" s="341"/>
      <c r="CO287" s="341"/>
      <c r="CP287" s="341">
        <v>0</v>
      </c>
      <c r="CQ287" s="74"/>
      <c r="CR287" s="74"/>
      <c r="CS287" s="341"/>
      <c r="CT287" s="73"/>
      <c r="CU287" s="74"/>
      <c r="CV287" s="74"/>
      <c r="CW287" s="341"/>
      <c r="CX287" s="73"/>
      <c r="CY287" s="74"/>
      <c r="CZ287" s="341">
        <v>1000</v>
      </c>
      <c r="DA287" s="341">
        <v>1000</v>
      </c>
      <c r="DB287" s="341">
        <v>0</v>
      </c>
      <c r="DC287" s="74">
        <f>DB287/DA287*100</f>
        <v>0</v>
      </c>
      <c r="DD287" s="341">
        <v>4392.8999999999996</v>
      </c>
      <c r="DE287" s="341"/>
      <c r="DF287" s="341"/>
      <c r="DG287" s="74"/>
      <c r="DH287" s="341"/>
      <c r="DI287" s="341"/>
      <c r="DJ287" s="341"/>
      <c r="DK287" s="74"/>
      <c r="DL287" s="341"/>
      <c r="DM287" s="341"/>
      <c r="DN287" s="341"/>
      <c r="DO287" s="74"/>
      <c r="DP287" s="341"/>
      <c r="DQ287" s="341"/>
      <c r="DR287" s="341"/>
      <c r="DS287" s="74"/>
      <c r="DT287" s="341"/>
      <c r="DU287" s="341"/>
      <c r="DV287" s="341"/>
      <c r="DW287" s="74"/>
      <c r="DX287" s="341">
        <v>824.5</v>
      </c>
      <c r="DY287" s="341">
        <v>824.5</v>
      </c>
      <c r="DZ287" s="341">
        <v>164.9</v>
      </c>
      <c r="EA287" s="74">
        <f t="shared" si="653"/>
        <v>20</v>
      </c>
      <c r="EB287" s="341"/>
      <c r="EC287" s="341"/>
      <c r="ED287" s="341"/>
      <c r="EE287" s="74"/>
      <c r="EF287" s="341"/>
      <c r="EG287" s="341"/>
      <c r="EH287" s="341"/>
      <c r="EI287" s="74"/>
      <c r="EJ287" s="341"/>
      <c r="EK287" s="341"/>
      <c r="EL287" s="341"/>
      <c r="EM287" s="74"/>
      <c r="EN287" s="341"/>
      <c r="EO287" s="341"/>
      <c r="EP287" s="341"/>
      <c r="EQ287" s="74"/>
      <c r="ER287" s="341">
        <v>1249.9000000000001</v>
      </c>
      <c r="ES287" s="341">
        <v>1249.9000000000001</v>
      </c>
      <c r="ET287" s="341">
        <v>330.596</v>
      </c>
      <c r="EU287" s="74">
        <f t="shared" si="519"/>
        <v>26.44979598367869</v>
      </c>
      <c r="EV287" s="341"/>
      <c r="EW287" s="341"/>
      <c r="EX287" s="341"/>
      <c r="EY287" s="74"/>
      <c r="EZ287" s="73"/>
      <c r="FA287" s="73"/>
      <c r="FB287" s="73"/>
      <c r="FC287" s="74"/>
      <c r="FD287" s="73"/>
      <c r="FE287" s="73"/>
      <c r="FF287" s="73"/>
      <c r="FG287" s="74"/>
      <c r="FH287" s="73"/>
      <c r="FI287" s="73"/>
      <c r="FJ287" s="73"/>
      <c r="FK287" s="74"/>
      <c r="FL287" s="73"/>
      <c r="FM287" s="73"/>
      <c r="FN287" s="73"/>
      <c r="FO287" s="74"/>
      <c r="FP287" s="73">
        <v>234.9</v>
      </c>
      <c r="FQ287" s="73">
        <v>234.9</v>
      </c>
      <c r="FR287" s="73">
        <v>0</v>
      </c>
      <c r="FS287" s="74">
        <f>FR287/FQ287*100</f>
        <v>0</v>
      </c>
      <c r="FT287" s="73"/>
      <c r="FU287" s="73"/>
      <c r="FV287" s="73">
        <v>0</v>
      </c>
      <c r="FW287" s="74"/>
      <c r="FX287" s="73"/>
      <c r="FY287" s="73"/>
      <c r="FZ287" s="73">
        <v>0</v>
      </c>
      <c r="GA287" s="74"/>
      <c r="GB287" s="73"/>
      <c r="GC287" s="73"/>
      <c r="GD287" s="73">
        <v>0</v>
      </c>
      <c r="GE287" s="74"/>
      <c r="GF287" s="73"/>
      <c r="GG287" s="73"/>
      <c r="GH287" s="73">
        <v>0</v>
      </c>
      <c r="GI287" s="74"/>
      <c r="GJ287" s="73"/>
      <c r="GK287" s="73"/>
      <c r="GL287" s="73">
        <v>0</v>
      </c>
      <c r="GM287" s="74"/>
      <c r="GN287" s="73"/>
      <c r="GO287" s="73"/>
      <c r="GP287" s="73">
        <v>0</v>
      </c>
      <c r="GQ287" s="74"/>
      <c r="GR287" s="73"/>
      <c r="GS287" s="73"/>
      <c r="GT287" s="73">
        <v>0</v>
      </c>
      <c r="GU287" s="74"/>
      <c r="GV287" s="73"/>
      <c r="GW287" s="73"/>
      <c r="GX287" s="73">
        <v>0</v>
      </c>
      <c r="GY287" s="74"/>
      <c r="GZ287" s="73"/>
      <c r="HA287" s="73"/>
      <c r="HB287" s="73">
        <v>0</v>
      </c>
      <c r="HC287" s="74"/>
      <c r="HD287" s="73"/>
      <c r="HE287" s="73"/>
      <c r="HF287" s="73">
        <v>0</v>
      </c>
      <c r="HG287" s="74"/>
      <c r="HH287" s="73"/>
      <c r="HI287" s="73"/>
      <c r="HJ287" s="73">
        <v>0</v>
      </c>
      <c r="HK287" s="74"/>
      <c r="HL287" s="341"/>
      <c r="HM287" s="341"/>
      <c r="HN287" s="341"/>
      <c r="HO287" s="74"/>
      <c r="HP287" s="341"/>
      <c r="HQ287" s="341"/>
      <c r="HR287" s="341"/>
      <c r="HS287" s="74"/>
      <c r="HT287" s="73"/>
      <c r="HU287" s="73"/>
      <c r="HV287" s="73"/>
      <c r="HW287" s="74"/>
      <c r="HX287" s="73"/>
      <c r="HY287" s="73"/>
      <c r="HZ287" s="73"/>
      <c r="IA287" s="77"/>
      <c r="IB287" s="73"/>
      <c r="IC287" s="73">
        <v>17571</v>
      </c>
      <c r="ID287" s="73">
        <v>3514.2</v>
      </c>
      <c r="IE287" s="77">
        <f>ID287/IC287*100</f>
        <v>20</v>
      </c>
      <c r="IF287" s="73"/>
      <c r="IG287" s="73"/>
      <c r="IH287" s="73"/>
      <c r="II287" s="77"/>
      <c r="IJ287" s="73"/>
      <c r="IK287" s="73"/>
      <c r="IL287" s="73"/>
      <c r="IM287" s="77"/>
      <c r="IN287" s="73"/>
      <c r="IO287" s="73"/>
      <c r="IP287" s="73"/>
      <c r="IQ287" s="77"/>
      <c r="IR287" s="73"/>
      <c r="IS287" s="73"/>
      <c r="IT287" s="73"/>
      <c r="IU287" s="77"/>
      <c r="IV287" s="73"/>
      <c r="IW287" s="73"/>
      <c r="IX287" s="73"/>
      <c r="IY287" s="77"/>
      <c r="IZ287" s="73"/>
      <c r="JA287" s="73">
        <v>4010.4</v>
      </c>
      <c r="JB287" s="73">
        <v>0</v>
      </c>
      <c r="JC287" s="77">
        <f>JB287/JA287*100</f>
        <v>0</v>
      </c>
      <c r="JD287" s="73"/>
      <c r="JE287" s="73"/>
      <c r="JF287" s="73"/>
      <c r="JG287" s="77"/>
      <c r="JH287" s="73"/>
      <c r="JI287" s="73"/>
      <c r="JJ287" s="73">
        <v>0</v>
      </c>
      <c r="JK287" s="77"/>
      <c r="JL287" s="73"/>
      <c r="JM287" s="73"/>
      <c r="JN287" s="73"/>
      <c r="JO287" s="77"/>
      <c r="JP287" s="73"/>
      <c r="JQ287" s="73"/>
      <c r="JR287" s="73"/>
      <c r="JS287" s="77"/>
    </row>
    <row r="288" spans="1:279" ht="15.75" x14ac:dyDescent="0.25">
      <c r="A288" s="115" t="s">
        <v>457</v>
      </c>
      <c r="B288" s="77">
        <f t="shared" si="611"/>
        <v>0</v>
      </c>
      <c r="C288" s="77">
        <f t="shared" si="612"/>
        <v>0</v>
      </c>
      <c r="D288" s="77">
        <f t="shared" si="613"/>
        <v>0</v>
      </c>
      <c r="E288" s="77">
        <f t="shared" si="614"/>
        <v>0</v>
      </c>
      <c r="F288" s="77">
        <f t="shared" si="615"/>
        <v>0</v>
      </c>
      <c r="G288" s="73"/>
      <c r="H288" s="73"/>
      <c r="I288" s="73"/>
      <c r="J288" s="73"/>
      <c r="K288" s="73"/>
      <c r="L288" s="73"/>
      <c r="M288" s="73"/>
      <c r="N288" s="73"/>
      <c r="O288" s="74"/>
      <c r="P288" s="301"/>
      <c r="Q288" s="102"/>
      <c r="R288" s="301"/>
      <c r="S288" s="74"/>
      <c r="T288" s="340"/>
      <c r="U288" s="163"/>
      <c r="V288" s="163"/>
      <c r="W288" s="74"/>
      <c r="X288" s="341"/>
      <c r="Y288" s="341"/>
      <c r="Z288" s="341"/>
      <c r="AA288" s="74"/>
      <c r="AB288" s="341"/>
      <c r="AC288" s="341"/>
      <c r="AD288" s="341"/>
      <c r="AE288" s="74"/>
      <c r="AF288" s="341"/>
      <c r="AG288" s="341"/>
      <c r="AH288" s="341"/>
      <c r="AI288" s="74"/>
      <c r="AJ288" s="341"/>
      <c r="AK288" s="341"/>
      <c r="AL288" s="341"/>
      <c r="AM288" s="74"/>
      <c r="AN288" s="73"/>
      <c r="AO288" s="73"/>
      <c r="AP288" s="73"/>
      <c r="AQ288" s="74"/>
      <c r="AR288" s="341"/>
      <c r="AS288" s="341"/>
      <c r="AT288" s="341"/>
      <c r="AU288" s="74"/>
      <c r="AV288" s="341"/>
      <c r="AW288" s="341"/>
      <c r="AX288" s="341"/>
      <c r="AY288" s="74"/>
      <c r="AZ288" s="341"/>
      <c r="BA288" s="341"/>
      <c r="BB288" s="73"/>
      <c r="BC288" s="74"/>
      <c r="BD288" s="341"/>
      <c r="BE288" s="341"/>
      <c r="BF288" s="341"/>
      <c r="BG288" s="74"/>
      <c r="BH288" s="74"/>
      <c r="BI288" s="341"/>
      <c r="BJ288" s="73"/>
      <c r="BK288" s="74"/>
      <c r="BL288" s="74"/>
      <c r="BM288" s="341"/>
      <c r="BN288" s="73"/>
      <c r="BO288" s="74"/>
      <c r="BP288" s="74"/>
      <c r="BQ288" s="341"/>
      <c r="BR288" s="73"/>
      <c r="BS288" s="74"/>
      <c r="BT288" s="74"/>
      <c r="BU288" s="341"/>
      <c r="BV288" s="73"/>
      <c r="BW288" s="74"/>
      <c r="BX288" s="341"/>
      <c r="BY288" s="341"/>
      <c r="BZ288" s="341"/>
      <c r="CA288" s="74"/>
      <c r="CB288" s="74"/>
      <c r="CC288" s="341"/>
      <c r="CD288" s="341"/>
      <c r="CE288" s="74"/>
      <c r="CF288" s="341"/>
      <c r="CG288" s="341"/>
      <c r="CH288" s="341"/>
      <c r="CI288" s="74"/>
      <c r="CJ288" s="341"/>
      <c r="CK288" s="341"/>
      <c r="CL288" s="341"/>
      <c r="CM288" s="74"/>
      <c r="CN288" s="341"/>
      <c r="CO288" s="341"/>
      <c r="CP288" s="341"/>
      <c r="CQ288" s="74"/>
      <c r="CR288" s="74"/>
      <c r="CS288" s="341"/>
      <c r="CT288" s="73"/>
      <c r="CU288" s="74"/>
      <c r="CV288" s="74"/>
      <c r="CW288" s="341"/>
      <c r="CX288" s="73"/>
      <c r="CY288" s="74"/>
      <c r="CZ288" s="341"/>
      <c r="DA288" s="341"/>
      <c r="DB288" s="341"/>
      <c r="DC288" s="74"/>
      <c r="DD288" s="341"/>
      <c r="DE288" s="341"/>
      <c r="DF288" s="341"/>
      <c r="DG288" s="74"/>
      <c r="DH288" s="341"/>
      <c r="DI288" s="341"/>
      <c r="DJ288" s="341"/>
      <c r="DK288" s="74"/>
      <c r="DL288" s="341"/>
      <c r="DM288" s="341"/>
      <c r="DN288" s="341"/>
      <c r="DO288" s="74"/>
      <c r="DP288" s="341"/>
      <c r="DQ288" s="341"/>
      <c r="DR288" s="341"/>
      <c r="DS288" s="74"/>
      <c r="DT288" s="341"/>
      <c r="DU288" s="341"/>
      <c r="DV288" s="341"/>
      <c r="DW288" s="74"/>
      <c r="DX288" s="341"/>
      <c r="DY288" s="341"/>
      <c r="DZ288" s="341"/>
      <c r="EA288" s="74"/>
      <c r="EB288" s="341"/>
      <c r="EC288" s="341"/>
      <c r="ED288" s="341"/>
      <c r="EE288" s="74"/>
      <c r="EF288" s="341"/>
      <c r="EG288" s="341"/>
      <c r="EH288" s="341"/>
      <c r="EI288" s="74"/>
      <c r="EJ288" s="341"/>
      <c r="EK288" s="341"/>
      <c r="EL288" s="341"/>
      <c r="EM288" s="74"/>
      <c r="EN288" s="341"/>
      <c r="EO288" s="341"/>
      <c r="EP288" s="341"/>
      <c r="EQ288" s="74"/>
      <c r="ER288" s="341"/>
      <c r="ES288" s="341"/>
      <c r="ET288" s="341"/>
      <c r="EU288" s="74"/>
      <c r="EV288" s="341"/>
      <c r="EW288" s="341"/>
      <c r="EX288" s="341"/>
      <c r="EY288" s="74"/>
      <c r="EZ288" s="73"/>
      <c r="FA288" s="73"/>
      <c r="FB288" s="73"/>
      <c r="FC288" s="74"/>
      <c r="FD288" s="73"/>
      <c r="FE288" s="73"/>
      <c r="FF288" s="73"/>
      <c r="FG288" s="74"/>
      <c r="FH288" s="73"/>
      <c r="FI288" s="73"/>
      <c r="FJ288" s="73"/>
      <c r="FK288" s="74"/>
      <c r="FL288" s="73"/>
      <c r="FM288" s="73"/>
      <c r="FN288" s="73"/>
      <c r="FO288" s="74"/>
      <c r="FP288" s="73"/>
      <c r="FQ288" s="73"/>
      <c r="FR288" s="73"/>
      <c r="FS288" s="74"/>
      <c r="FT288" s="73"/>
      <c r="FU288" s="73"/>
      <c r="FV288" s="73"/>
      <c r="FW288" s="74"/>
      <c r="FX288" s="73"/>
      <c r="FY288" s="73"/>
      <c r="FZ288" s="73"/>
      <c r="GA288" s="74"/>
      <c r="GB288" s="73"/>
      <c r="GC288" s="73"/>
      <c r="GD288" s="73"/>
      <c r="GE288" s="74"/>
      <c r="GF288" s="73"/>
      <c r="GG288" s="73"/>
      <c r="GH288" s="73"/>
      <c r="GI288" s="74"/>
      <c r="GJ288" s="73"/>
      <c r="GK288" s="73"/>
      <c r="GL288" s="73"/>
      <c r="GM288" s="74"/>
      <c r="GN288" s="73"/>
      <c r="GO288" s="73"/>
      <c r="GP288" s="73"/>
      <c r="GQ288" s="74"/>
      <c r="GR288" s="73"/>
      <c r="GS288" s="73"/>
      <c r="GT288" s="73"/>
      <c r="GU288" s="74"/>
      <c r="GV288" s="73"/>
      <c r="GW288" s="73"/>
      <c r="GX288" s="73"/>
      <c r="GY288" s="74"/>
      <c r="GZ288" s="73"/>
      <c r="HA288" s="73"/>
      <c r="HB288" s="73"/>
      <c r="HC288" s="74"/>
      <c r="HD288" s="73"/>
      <c r="HE288" s="73"/>
      <c r="HF288" s="73"/>
      <c r="HG288" s="74"/>
      <c r="HH288" s="73"/>
      <c r="HI288" s="73"/>
      <c r="HJ288" s="73"/>
      <c r="HK288" s="74"/>
      <c r="HL288" s="341"/>
      <c r="HM288" s="341"/>
      <c r="HN288" s="341"/>
      <c r="HO288" s="74"/>
      <c r="HP288" s="341"/>
      <c r="HQ288" s="341"/>
      <c r="HR288" s="341"/>
      <c r="HS288" s="74"/>
      <c r="HT288" s="73"/>
      <c r="HU288" s="73"/>
      <c r="HV288" s="73"/>
      <c r="HW288" s="74"/>
      <c r="HX288" s="73"/>
      <c r="HY288" s="73"/>
      <c r="HZ288" s="73"/>
      <c r="IA288" s="77"/>
      <c r="IB288" s="73"/>
      <c r="IC288" s="73"/>
      <c r="ID288" s="73"/>
      <c r="IE288" s="77"/>
      <c r="IF288" s="73"/>
      <c r="IG288" s="73"/>
      <c r="IH288" s="73"/>
      <c r="II288" s="77"/>
      <c r="IJ288" s="73"/>
      <c r="IK288" s="73"/>
      <c r="IL288" s="73"/>
      <c r="IM288" s="77"/>
      <c r="IN288" s="73"/>
      <c r="IO288" s="73"/>
      <c r="IP288" s="73"/>
      <c r="IQ288" s="77"/>
      <c r="IR288" s="73"/>
      <c r="IS288" s="73"/>
      <c r="IT288" s="73"/>
      <c r="IU288" s="77"/>
      <c r="IV288" s="73"/>
      <c r="IW288" s="73"/>
      <c r="IX288" s="73"/>
      <c r="IY288" s="77"/>
      <c r="IZ288" s="73"/>
      <c r="JA288" s="73"/>
      <c r="JB288" s="73"/>
      <c r="JC288" s="77"/>
      <c r="JD288" s="73"/>
      <c r="JE288" s="73"/>
      <c r="JF288" s="73"/>
      <c r="JG288" s="77"/>
      <c r="JH288" s="73"/>
      <c r="JI288" s="73"/>
      <c r="JJ288" s="73"/>
      <c r="JK288" s="77"/>
      <c r="JL288" s="73"/>
      <c r="JM288" s="73"/>
      <c r="JN288" s="73"/>
      <c r="JO288" s="77"/>
      <c r="JP288" s="73"/>
      <c r="JQ288" s="73"/>
      <c r="JR288" s="73"/>
      <c r="JS288" s="77"/>
    </row>
    <row r="289" spans="1:279" ht="15.75" x14ac:dyDescent="0.25">
      <c r="A289" s="115" t="s">
        <v>269</v>
      </c>
      <c r="B289" s="77">
        <f t="shared" si="611"/>
        <v>5000</v>
      </c>
      <c r="C289" s="77">
        <f t="shared" si="612"/>
        <v>5000</v>
      </c>
      <c r="D289" s="77">
        <f t="shared" si="613"/>
        <v>5000</v>
      </c>
      <c r="E289" s="77">
        <f t="shared" si="614"/>
        <v>0</v>
      </c>
      <c r="F289" s="77">
        <f t="shared" si="615"/>
        <v>0</v>
      </c>
      <c r="G289" s="73">
        <f t="shared" si="610"/>
        <v>0</v>
      </c>
      <c r="H289" s="77"/>
      <c r="I289" s="77"/>
      <c r="J289" s="77"/>
      <c r="K289" s="77"/>
      <c r="L289" s="89"/>
      <c r="M289" s="89"/>
      <c r="N289" s="89"/>
      <c r="O289" s="89"/>
      <c r="P289" s="89"/>
      <c r="Q289" s="89"/>
      <c r="R289" s="89"/>
      <c r="S289" s="74"/>
      <c r="T289" s="86"/>
      <c r="U289" s="86"/>
      <c r="V289" s="86"/>
      <c r="W289" s="74"/>
      <c r="X289" s="86"/>
      <c r="Y289" s="86"/>
      <c r="Z289" s="86"/>
      <c r="AA289" s="74"/>
      <c r="AB289" s="86"/>
      <c r="AC289" s="86"/>
      <c r="AD289" s="86"/>
      <c r="AE289" s="74"/>
      <c r="AF289" s="86"/>
      <c r="AG289" s="86"/>
      <c r="AH289" s="86"/>
      <c r="AI289" s="74"/>
      <c r="AJ289" s="86"/>
      <c r="AK289" s="86"/>
      <c r="AL289" s="86"/>
      <c r="AM289" s="74"/>
      <c r="AN289" s="89"/>
      <c r="AO289" s="89"/>
      <c r="AP289" s="89"/>
      <c r="AQ289" s="89"/>
      <c r="AR289" s="86"/>
      <c r="AS289" s="86"/>
      <c r="AT289" s="86"/>
      <c r="AU289" s="74"/>
      <c r="AV289" s="86"/>
      <c r="AW289" s="86"/>
      <c r="AX289" s="86"/>
      <c r="AY289" s="74"/>
      <c r="AZ289" s="86"/>
      <c r="BA289" s="86"/>
      <c r="BB289" s="86"/>
      <c r="BC289" s="74"/>
      <c r="BD289" s="86"/>
      <c r="BE289" s="86"/>
      <c r="BF289" s="86"/>
      <c r="BG289" s="74"/>
      <c r="BH289" s="74"/>
      <c r="BI289" s="86"/>
      <c r="BJ289" s="86"/>
      <c r="BK289" s="74"/>
      <c r="BL289" s="74"/>
      <c r="BM289" s="86"/>
      <c r="BN289" s="86"/>
      <c r="BO289" s="74"/>
      <c r="BP289" s="74"/>
      <c r="BQ289" s="86"/>
      <c r="BR289" s="86"/>
      <c r="BS289" s="74"/>
      <c r="BT289" s="74"/>
      <c r="BU289" s="86"/>
      <c r="BV289" s="86"/>
      <c r="BW289" s="74"/>
      <c r="BX289" s="86"/>
      <c r="BY289" s="86"/>
      <c r="BZ289" s="86"/>
      <c r="CA289" s="74"/>
      <c r="CB289" s="74"/>
      <c r="CC289" s="86"/>
      <c r="CD289" s="86"/>
      <c r="CE289" s="74"/>
      <c r="CF289" s="86"/>
      <c r="CG289" s="86"/>
      <c r="CH289" s="77"/>
      <c r="CI289" s="74"/>
      <c r="CJ289" s="86"/>
      <c r="CK289" s="86"/>
      <c r="CL289" s="86"/>
      <c r="CM289" s="74"/>
      <c r="CN289" s="86"/>
      <c r="CO289" s="86"/>
      <c r="CP289" s="86"/>
      <c r="CQ289" s="74"/>
      <c r="CR289" s="74"/>
      <c r="CS289" s="86"/>
      <c r="CT289" s="86"/>
      <c r="CU289" s="74"/>
      <c r="CV289" s="74"/>
      <c r="CW289" s="86"/>
      <c r="CX289" s="86"/>
      <c r="CY289" s="74"/>
      <c r="CZ289" s="86"/>
      <c r="DA289" s="86"/>
      <c r="DB289" s="86"/>
      <c r="DC289" s="74"/>
      <c r="DD289" s="86"/>
      <c r="DE289" s="86"/>
      <c r="DF289" s="86"/>
      <c r="DG289" s="74"/>
      <c r="DH289" s="341">
        <v>5000</v>
      </c>
      <c r="DI289" s="341">
        <v>5000</v>
      </c>
      <c r="DJ289" s="86">
        <v>0</v>
      </c>
      <c r="DK289" s="74"/>
      <c r="DL289" s="86"/>
      <c r="DM289" s="341"/>
      <c r="DN289" s="86"/>
      <c r="DO289" s="74"/>
      <c r="DP289" s="86"/>
      <c r="DQ289" s="341"/>
      <c r="DR289" s="86"/>
      <c r="DS289" s="74"/>
      <c r="DT289" s="86"/>
      <c r="DU289" s="341"/>
      <c r="DV289" s="86"/>
      <c r="DW289" s="74"/>
      <c r="DX289" s="86"/>
      <c r="DY289" s="86"/>
      <c r="DZ289" s="86"/>
      <c r="EA289" s="74"/>
      <c r="EB289" s="86"/>
      <c r="EC289" s="86"/>
      <c r="ED289" s="86"/>
      <c r="EE289" s="74"/>
      <c r="EF289" s="86"/>
      <c r="EG289" s="341"/>
      <c r="EH289" s="86"/>
      <c r="EI289" s="74"/>
      <c r="EJ289" s="86"/>
      <c r="EK289" s="341"/>
      <c r="EL289" s="86"/>
      <c r="EM289" s="74"/>
      <c r="EN289" s="86"/>
      <c r="EO289" s="341"/>
      <c r="EP289" s="86"/>
      <c r="EQ289" s="74"/>
      <c r="ER289" s="341"/>
      <c r="ES289" s="341"/>
      <c r="ET289" s="86"/>
      <c r="EU289" s="74"/>
      <c r="EV289" s="86"/>
      <c r="EW289" s="341"/>
      <c r="EX289" s="86"/>
      <c r="EY289" s="74"/>
      <c r="EZ289" s="89"/>
      <c r="FA289" s="89"/>
      <c r="FB289" s="89"/>
      <c r="FC289" s="89"/>
      <c r="FD289" s="89"/>
      <c r="FE289" s="89"/>
      <c r="FF289" s="89"/>
      <c r="FG289" s="89"/>
      <c r="FH289" s="89"/>
      <c r="FI289" s="89"/>
      <c r="FJ289" s="89"/>
      <c r="FK289" s="89"/>
      <c r="FL289" s="89"/>
      <c r="FM289" s="89"/>
      <c r="FN289" s="89"/>
      <c r="FO289" s="89"/>
      <c r="FP289" s="89"/>
      <c r="FQ289" s="89"/>
      <c r="FR289" s="89"/>
      <c r="FS289" s="89"/>
      <c r="FT289" s="89"/>
      <c r="FU289" s="89"/>
      <c r="FV289" s="89"/>
      <c r="FW289" s="89"/>
      <c r="FX289" s="89"/>
      <c r="FY289" s="89"/>
      <c r="FZ289" s="89"/>
      <c r="GA289" s="89"/>
      <c r="GB289" s="89"/>
      <c r="GC289" s="89"/>
      <c r="GD289" s="89"/>
      <c r="GE289" s="89"/>
      <c r="GF289" s="89"/>
      <c r="GG289" s="89"/>
      <c r="GH289" s="89"/>
      <c r="GI289" s="89"/>
      <c r="GJ289" s="89"/>
      <c r="GK289" s="89"/>
      <c r="GL289" s="89"/>
      <c r="GM289" s="89"/>
      <c r="GN289" s="89"/>
      <c r="GO289" s="89"/>
      <c r="GP289" s="89"/>
      <c r="GQ289" s="89"/>
      <c r="GR289" s="89"/>
      <c r="GS289" s="89"/>
      <c r="GT289" s="89"/>
      <c r="GU289" s="89"/>
      <c r="GV289" s="89"/>
      <c r="GW289" s="89"/>
      <c r="GX289" s="89"/>
      <c r="GY289" s="89"/>
      <c r="GZ289" s="89"/>
      <c r="HA289" s="89"/>
      <c r="HB289" s="89"/>
      <c r="HC289" s="89"/>
      <c r="HD289" s="89"/>
      <c r="HE289" s="89"/>
      <c r="HF289" s="89"/>
      <c r="HG289" s="89"/>
      <c r="HH289" s="89"/>
      <c r="HI289" s="89"/>
      <c r="HJ289" s="89"/>
      <c r="HK289" s="89"/>
      <c r="HL289" s="86"/>
      <c r="HM289" s="86"/>
      <c r="HN289" s="86"/>
      <c r="HO289" s="74"/>
      <c r="HP289" s="86"/>
      <c r="HQ289" s="86"/>
      <c r="HR289" s="86"/>
      <c r="HS289" s="74"/>
      <c r="HT289" s="89"/>
      <c r="HU289" s="89"/>
      <c r="HV289" s="89"/>
      <c r="HW289" s="89"/>
      <c r="HX289" s="86"/>
      <c r="HY289" s="86"/>
      <c r="HZ289" s="86"/>
      <c r="IA289" s="77"/>
      <c r="IB289" s="89"/>
      <c r="IC289" s="89"/>
      <c r="ID289" s="89"/>
      <c r="IE289" s="77"/>
      <c r="IF289" s="89"/>
      <c r="IG289" s="89"/>
      <c r="IH289" s="89"/>
      <c r="II289" s="77"/>
      <c r="IJ289" s="89"/>
      <c r="IK289" s="89"/>
      <c r="IL289" s="89"/>
      <c r="IM289" s="77"/>
      <c r="IN289" s="89"/>
      <c r="IO289" s="89"/>
      <c r="IP289" s="89"/>
      <c r="IQ289" s="77"/>
      <c r="IR289" s="89"/>
      <c r="IS289" s="89"/>
      <c r="IT289" s="89"/>
      <c r="IU289" s="77"/>
      <c r="IV289" s="89"/>
      <c r="IW289" s="89"/>
      <c r="IX289" s="89"/>
      <c r="IY289" s="77"/>
      <c r="IZ289" s="89"/>
      <c r="JA289" s="89"/>
      <c r="JB289" s="89"/>
      <c r="JC289" s="77"/>
      <c r="JD289" s="89"/>
      <c r="JE289" s="89"/>
      <c r="JF289" s="89"/>
      <c r="JG289" s="77"/>
      <c r="JH289" s="89"/>
      <c r="JI289" s="89"/>
      <c r="JJ289" s="89"/>
      <c r="JK289" s="77"/>
      <c r="JL289" s="89"/>
      <c r="JM289" s="89"/>
      <c r="JN289" s="89"/>
      <c r="JO289" s="77"/>
      <c r="JP289" s="89"/>
      <c r="JQ289" s="89"/>
      <c r="JR289" s="89"/>
      <c r="JS289" s="77"/>
    </row>
    <row r="290" spans="1:279" s="5" customFormat="1" ht="31.5" x14ac:dyDescent="0.25">
      <c r="A290" s="114" t="s">
        <v>253</v>
      </c>
      <c r="B290" s="76">
        <f t="shared" si="611"/>
        <v>25830.800000000003</v>
      </c>
      <c r="C290" s="76">
        <f t="shared" si="612"/>
        <v>49185.3</v>
      </c>
      <c r="D290" s="76">
        <f t="shared" si="613"/>
        <v>49185.3</v>
      </c>
      <c r="E290" s="76">
        <f t="shared" si="614"/>
        <v>0</v>
      </c>
      <c r="F290" s="76">
        <f t="shared" si="615"/>
        <v>2670.5395800000001</v>
      </c>
      <c r="G290" s="72">
        <f t="shared" si="610"/>
        <v>5.4295482186750919</v>
      </c>
      <c r="H290" s="72">
        <f>H291+H293+H294+H295</f>
        <v>0</v>
      </c>
      <c r="I290" s="72">
        <f>I291+I293+I294+I295</f>
        <v>0</v>
      </c>
      <c r="J290" s="72">
        <f>J291+J293+J294+J295</f>
        <v>0</v>
      </c>
      <c r="K290" s="72">
        <f>K291+K293+K294+K295</f>
        <v>0</v>
      </c>
      <c r="L290" s="72">
        <f t="shared" ref="L290" si="677">L291+L293+L294+L295</f>
        <v>770.6</v>
      </c>
      <c r="M290" s="72">
        <f t="shared" ref="M290:N290" si="678">M291+M293+M294+M295</f>
        <v>770.6</v>
      </c>
      <c r="N290" s="72">
        <f t="shared" si="678"/>
        <v>0</v>
      </c>
      <c r="O290" s="71">
        <f>N290/M290*100</f>
        <v>0</v>
      </c>
      <c r="P290" s="72">
        <f>P291+P293+P294+P295</f>
        <v>177</v>
      </c>
      <c r="Q290" s="72">
        <f>Q291+Q293+Q294+Q295</f>
        <v>177</v>
      </c>
      <c r="R290" s="72">
        <f>R291+R293+R294+R295</f>
        <v>24.31916</v>
      </c>
      <c r="S290" s="71">
        <f>R290/Q290*100</f>
        <v>13.739638418079094</v>
      </c>
      <c r="T290" s="72">
        <f>T291+T293+T294+T295</f>
        <v>791</v>
      </c>
      <c r="U290" s="72">
        <f>U291+U293+U294+U295</f>
        <v>791</v>
      </c>
      <c r="V290" s="72">
        <f>V291+V293+V294+V295</f>
        <v>123.50216</v>
      </c>
      <c r="W290" s="71">
        <f>V290/U290*100</f>
        <v>15.613420986093555</v>
      </c>
      <c r="X290" s="72">
        <f>X291+X293+X294+X295</f>
        <v>700</v>
      </c>
      <c r="Y290" s="72">
        <f>Y291+Y293+Y294+Y295</f>
        <v>700</v>
      </c>
      <c r="Z290" s="72">
        <f>Z291+Z293+Z294+Z295</f>
        <v>7.8404799999999994</v>
      </c>
      <c r="AA290" s="71">
        <f>Z290/Y290*100</f>
        <v>1.1200685714285714</v>
      </c>
      <c r="AB290" s="72">
        <f>AB291+AB293+AB294+AB295</f>
        <v>0</v>
      </c>
      <c r="AC290" s="72">
        <f>AC291+AC293+AC294+AC295</f>
        <v>0</v>
      </c>
      <c r="AD290" s="72">
        <f>AD291+AD293+AD294+AD295</f>
        <v>0</v>
      </c>
      <c r="AE290" s="71"/>
      <c r="AF290" s="72">
        <f>AF291+AF293+AF294+AF295</f>
        <v>10479.700000000001</v>
      </c>
      <c r="AG290" s="72">
        <f>AG291+AG293+AG294+AG295</f>
        <v>10479.700000000001</v>
      </c>
      <c r="AH290" s="72">
        <f>AH291+AH293+AH294+AH295</f>
        <v>1336.0149799999999</v>
      </c>
      <c r="AI290" s="71">
        <f>AH290/AG290*100</f>
        <v>12.74859948280962</v>
      </c>
      <c r="AJ290" s="72">
        <f>AJ291+AJ293+AJ294+AJ295</f>
        <v>480</v>
      </c>
      <c r="AK290" s="72">
        <f>AK291+AK293+AK294+AK295</f>
        <v>480</v>
      </c>
      <c r="AL290" s="72">
        <f>AL291+AL293+AL294+AL295</f>
        <v>0</v>
      </c>
      <c r="AM290" s="71">
        <f>AL290/AK290*100</f>
        <v>0</v>
      </c>
      <c r="AN290" s="72">
        <f t="shared" ref="AN290" si="679">AN291+AN293+AN294+AN295</f>
        <v>0</v>
      </c>
      <c r="AO290" s="72">
        <f t="shared" ref="AO290:AQ290" si="680">AO291+AO293+AO294+AO295</f>
        <v>0</v>
      </c>
      <c r="AP290" s="72">
        <f t="shared" si="680"/>
        <v>0</v>
      </c>
      <c r="AQ290" s="72">
        <f t="shared" si="680"/>
        <v>0</v>
      </c>
      <c r="AR290" s="72">
        <f>AR291+AR293+AR294+AR295</f>
        <v>500</v>
      </c>
      <c r="AS290" s="72">
        <f>AS291+AS293+AS294+AS295</f>
        <v>500</v>
      </c>
      <c r="AT290" s="72">
        <f>AT291+AT293+AT294+AT295</f>
        <v>0</v>
      </c>
      <c r="AU290" s="71">
        <f>AT290/AS290*100</f>
        <v>0</v>
      </c>
      <c r="AV290" s="72"/>
      <c r="AW290" s="72">
        <f>AW291+AW293+AW294+AW295</f>
        <v>0</v>
      </c>
      <c r="AX290" s="72">
        <f>AX291+AX293+AX294+AX295</f>
        <v>0</v>
      </c>
      <c r="AY290" s="71"/>
      <c r="AZ290" s="72"/>
      <c r="BA290" s="72"/>
      <c r="BB290" s="72"/>
      <c r="BC290" s="71"/>
      <c r="BD290" s="72">
        <f>BD291+BD293+BD294+BD295</f>
        <v>924.6</v>
      </c>
      <c r="BE290" s="72">
        <f>BE291+BE293+BE294+BE295</f>
        <v>924.6</v>
      </c>
      <c r="BF290" s="72">
        <f>BF291+BF293+BF294+BF295</f>
        <v>231.15</v>
      </c>
      <c r="BG290" s="71">
        <f>BF290/BE290*100</f>
        <v>25</v>
      </c>
      <c r="BH290" s="71"/>
      <c r="BI290" s="72">
        <f>BI291+BI293+BI294+BI295</f>
        <v>0</v>
      </c>
      <c r="BJ290" s="72">
        <f>BJ291+BJ293+BJ294+BJ295</f>
        <v>0</v>
      </c>
      <c r="BK290" s="71"/>
      <c r="BL290" s="71"/>
      <c r="BM290" s="72">
        <f>BM291+BM293+BM294+BM295</f>
        <v>0</v>
      </c>
      <c r="BN290" s="72">
        <f>BN291+BN293+BN294+BN295</f>
        <v>0</v>
      </c>
      <c r="BO290" s="71"/>
      <c r="BP290" s="71"/>
      <c r="BQ290" s="72">
        <f>BQ291+BQ293+BQ294+BQ295</f>
        <v>0</v>
      </c>
      <c r="BR290" s="72">
        <f>BR291+BR293+BR294+BR295</f>
        <v>0</v>
      </c>
      <c r="BS290" s="71"/>
      <c r="BT290" s="71"/>
      <c r="BU290" s="72">
        <f>BU291+BU293+BU294+BU295</f>
        <v>0</v>
      </c>
      <c r="BV290" s="72">
        <f>BV291+BV293+BV294+BV295</f>
        <v>0</v>
      </c>
      <c r="BW290" s="71"/>
      <c r="BX290" s="72">
        <f>BX291+BX293+BX294+BX295</f>
        <v>634.4</v>
      </c>
      <c r="BY290" s="72">
        <f>BY291+BY293+BY294+BY295</f>
        <v>634.4</v>
      </c>
      <c r="BZ290" s="72">
        <f>BZ291+BZ293+BZ294+BZ295</f>
        <v>157.71935000000002</v>
      </c>
      <c r="CA290" s="71">
        <f>BZ290/BY290*100</f>
        <v>24.861183795712488</v>
      </c>
      <c r="CB290" s="71"/>
      <c r="CC290" s="72"/>
      <c r="CD290" s="72"/>
      <c r="CE290" s="71"/>
      <c r="CF290" s="72">
        <f>CF291+CF293+CF294+CF295</f>
        <v>250</v>
      </c>
      <c r="CG290" s="72">
        <f>CG291+CG293+CG294+CG295</f>
        <v>250</v>
      </c>
      <c r="CH290" s="72">
        <f>CH291+CH293+CH294+CH295</f>
        <v>0</v>
      </c>
      <c r="CI290" s="71">
        <f t="shared" si="487"/>
        <v>0</v>
      </c>
      <c r="CJ290" s="72">
        <f>CJ291+CJ293+CJ294+CJ295</f>
        <v>0</v>
      </c>
      <c r="CK290" s="72">
        <f>CK291+CK293+CK294+CK295</f>
        <v>0</v>
      </c>
      <c r="CL290" s="72">
        <f>CL291+CL293+CL294+CL295</f>
        <v>0</v>
      </c>
      <c r="CM290" s="71"/>
      <c r="CN290" s="72">
        <f>CN291+CN293+CN294+CN295</f>
        <v>0</v>
      </c>
      <c r="CO290" s="72">
        <f>CO291+CO293+CO294+CO295</f>
        <v>0</v>
      </c>
      <c r="CP290" s="72">
        <f>CP291+CP293+CP294+CP295</f>
        <v>0</v>
      </c>
      <c r="CQ290" s="71"/>
      <c r="CR290" s="71"/>
      <c r="CS290" s="72">
        <f>CS291+CS293+CS294+CS295</f>
        <v>0</v>
      </c>
      <c r="CT290" s="72">
        <f>CT291+CT293+CT294+CT295</f>
        <v>0</v>
      </c>
      <c r="CU290" s="71"/>
      <c r="CV290" s="71"/>
      <c r="CW290" s="72">
        <f>CW291+CW293+CW294+CW295</f>
        <v>0</v>
      </c>
      <c r="CX290" s="72">
        <f>CX291+CX293+CX294+CX295</f>
        <v>0</v>
      </c>
      <c r="CY290" s="71"/>
      <c r="CZ290" s="72">
        <f>CZ291+CZ293+CZ294+CZ295</f>
        <v>1000</v>
      </c>
      <c r="DA290" s="72">
        <f>DA291+DA293+DA294+DA295</f>
        <v>1000</v>
      </c>
      <c r="DB290" s="72">
        <f>DB291+DB293+DB294+DB295</f>
        <v>0</v>
      </c>
      <c r="DC290" s="71">
        <f>DB290/DA290*100</f>
        <v>0</v>
      </c>
      <c r="DD290" s="72">
        <f>DD291+DD293+DD294+DD295</f>
        <v>578.9</v>
      </c>
      <c r="DE290" s="72">
        <f>DE291+DE293+DE294+DE295</f>
        <v>0</v>
      </c>
      <c r="DF290" s="72">
        <f>DF291+DF293+DF294+DF295</f>
        <v>0</v>
      </c>
      <c r="DG290" s="71"/>
      <c r="DH290" s="72">
        <f>DH291+DH293+DH294+DH295</f>
        <v>5000</v>
      </c>
      <c r="DI290" s="72">
        <f>DI291+DI293+DI294+DI295</f>
        <v>5000</v>
      </c>
      <c r="DJ290" s="72">
        <f>DJ291+DJ293+DJ294+DJ295</f>
        <v>0</v>
      </c>
      <c r="DK290" s="71">
        <f t="shared" si="587"/>
        <v>0</v>
      </c>
      <c r="DL290" s="72"/>
      <c r="DM290" s="72">
        <f>DM291+DM293+DM294+DM295</f>
        <v>0</v>
      </c>
      <c r="DN290" s="72">
        <f>DN291+DN293+DN294+DN295</f>
        <v>0</v>
      </c>
      <c r="DO290" s="71"/>
      <c r="DP290" s="72"/>
      <c r="DQ290" s="72">
        <f>DQ291+DQ293+DQ294+DQ295</f>
        <v>0</v>
      </c>
      <c r="DR290" s="72">
        <f>DR291+DR293+DR294+DR295</f>
        <v>0</v>
      </c>
      <c r="DS290" s="71"/>
      <c r="DT290" s="72"/>
      <c r="DU290" s="72">
        <f>DU291+DU293+DU294+DU295</f>
        <v>16611.099999999999</v>
      </c>
      <c r="DV290" s="72">
        <f>DV291+DV293+DV294+DV295</f>
        <v>0</v>
      </c>
      <c r="DW290" s="71"/>
      <c r="DX290" s="72">
        <f>DX291+DX293+DX294+DX295</f>
        <v>412.3</v>
      </c>
      <c r="DY290" s="72">
        <f>DY291+DY293+DY294+DY295</f>
        <v>412.3</v>
      </c>
      <c r="DZ290" s="72">
        <f>DZ291+DZ293+DZ294+DZ295</f>
        <v>54.4236</v>
      </c>
      <c r="EA290" s="71">
        <f t="shared" ref="EA290:EA291" si="681">DZ290/DY290*100</f>
        <v>13.200000000000001</v>
      </c>
      <c r="EB290" s="72"/>
      <c r="EC290" s="72"/>
      <c r="ED290" s="72"/>
      <c r="EE290" s="71"/>
      <c r="EF290" s="72"/>
      <c r="EG290" s="72">
        <f>EG291+EG293+EG294+EG295</f>
        <v>0</v>
      </c>
      <c r="EH290" s="72">
        <f>EH291+EH293+EH294+EH295</f>
        <v>0</v>
      </c>
      <c r="EI290" s="71"/>
      <c r="EJ290" s="72"/>
      <c r="EK290" s="72">
        <f>EK291+EK293+EK294+EK295</f>
        <v>0</v>
      </c>
      <c r="EL290" s="72">
        <f>EL291+EL293+EL294+EL295</f>
        <v>0</v>
      </c>
      <c r="EM290" s="71"/>
      <c r="EN290" s="72"/>
      <c r="EO290" s="72">
        <f>EO291+EO293+EO294+EO295</f>
        <v>0</v>
      </c>
      <c r="EP290" s="72">
        <f>EP291+EP293+EP294+EP295</f>
        <v>0</v>
      </c>
      <c r="EQ290" s="71"/>
      <c r="ER290" s="72">
        <f>ER291+ER293+ER294+ER295</f>
        <v>625</v>
      </c>
      <c r="ES290" s="72">
        <f>ES291+ES293+ES294+ES295</f>
        <v>625</v>
      </c>
      <c r="ET290" s="72">
        <f>ET291+ET293+ET294+ET295</f>
        <v>125</v>
      </c>
      <c r="EU290" s="71">
        <f t="shared" si="519"/>
        <v>20</v>
      </c>
      <c r="EV290" s="72"/>
      <c r="EW290" s="72">
        <f>EW291+EW293+EW294+EW295</f>
        <v>0</v>
      </c>
      <c r="EX290" s="72">
        <f>EX291+EX293+EX294+EX295</f>
        <v>0</v>
      </c>
      <c r="EY290" s="71"/>
      <c r="EZ290" s="72"/>
      <c r="FA290" s="72">
        <f t="shared" ref="FA290:FB290" si="682">FA291+FA293+FA294+FA295</f>
        <v>0</v>
      </c>
      <c r="FB290" s="72">
        <f t="shared" si="682"/>
        <v>0</v>
      </c>
      <c r="FC290" s="71"/>
      <c r="FD290" s="72"/>
      <c r="FE290" s="72">
        <f t="shared" ref="FE290:FF290" si="683">FE291+FE293+FE294+FE295</f>
        <v>0</v>
      </c>
      <c r="FF290" s="72">
        <f t="shared" si="683"/>
        <v>0</v>
      </c>
      <c r="FG290" s="71"/>
      <c r="FH290" s="72"/>
      <c r="FI290" s="72">
        <f t="shared" ref="FI290:FJ290" si="684">FI291+FI293+FI294+FI295</f>
        <v>0</v>
      </c>
      <c r="FJ290" s="72">
        <f t="shared" si="684"/>
        <v>0</v>
      </c>
      <c r="FK290" s="71"/>
      <c r="FL290" s="72"/>
      <c r="FM290" s="72">
        <f t="shared" ref="FM290:FN290" si="685">FM291+FM293+FM294+FM295</f>
        <v>0</v>
      </c>
      <c r="FN290" s="72">
        <f t="shared" si="685"/>
        <v>0</v>
      </c>
      <c r="FO290" s="71"/>
      <c r="FP290" s="72">
        <f t="shared" ref="FP290" si="686">FP291+FP293+FP294+FP295</f>
        <v>130.5</v>
      </c>
      <c r="FQ290" s="72">
        <f t="shared" ref="FQ290:FR290" si="687">FQ291+FQ293+FQ294+FQ295</f>
        <v>130.5</v>
      </c>
      <c r="FR290" s="72">
        <f t="shared" si="687"/>
        <v>0</v>
      </c>
      <c r="FS290" s="71"/>
      <c r="FT290" s="72"/>
      <c r="FU290" s="72">
        <f t="shared" ref="FU290:FV290" si="688">FU291+FU293+FU294+FU295</f>
        <v>0</v>
      </c>
      <c r="FV290" s="72">
        <f t="shared" si="688"/>
        <v>0</v>
      </c>
      <c r="FW290" s="71"/>
      <c r="FX290" s="72"/>
      <c r="FY290" s="72">
        <f t="shared" ref="FY290:FZ290" si="689">FY291+FY293+FY294+FY295</f>
        <v>0</v>
      </c>
      <c r="FZ290" s="72">
        <f t="shared" si="689"/>
        <v>0</v>
      </c>
      <c r="GA290" s="71"/>
      <c r="GB290" s="72"/>
      <c r="GC290" s="72">
        <f t="shared" ref="GC290:GD290" si="690">GC291+GC293+GC294+GC295</f>
        <v>0</v>
      </c>
      <c r="GD290" s="72">
        <f t="shared" si="690"/>
        <v>0</v>
      </c>
      <c r="GE290" s="71"/>
      <c r="GF290" s="72"/>
      <c r="GG290" s="72">
        <f t="shared" ref="GG290:GH290" si="691">GG291+GG293+GG294+GG295</f>
        <v>0</v>
      </c>
      <c r="GH290" s="72">
        <f t="shared" si="691"/>
        <v>0</v>
      </c>
      <c r="GI290" s="71"/>
      <c r="GJ290" s="72"/>
      <c r="GK290" s="72">
        <f t="shared" ref="GK290:GL290" si="692">GK291+GK293+GK294+GK295</f>
        <v>0</v>
      </c>
      <c r="GL290" s="72">
        <f t="shared" si="692"/>
        <v>0</v>
      </c>
      <c r="GM290" s="71"/>
      <c r="GN290" s="72"/>
      <c r="GO290" s="72">
        <f t="shared" ref="GO290:GP290" si="693">GO291+GO293+GO294+GO295</f>
        <v>0</v>
      </c>
      <c r="GP290" s="72">
        <f t="shared" si="693"/>
        <v>0</v>
      </c>
      <c r="GQ290" s="71"/>
      <c r="GR290" s="72"/>
      <c r="GS290" s="72">
        <f t="shared" ref="GS290:GT290" si="694">GS291+GS293+GS294+GS295</f>
        <v>0</v>
      </c>
      <c r="GT290" s="72">
        <f t="shared" si="694"/>
        <v>0</v>
      </c>
      <c r="GU290" s="71"/>
      <c r="GV290" s="72"/>
      <c r="GW290" s="72">
        <f t="shared" ref="GW290:GX290" si="695">GW291+GW293+GW294+GW295</f>
        <v>0</v>
      </c>
      <c r="GX290" s="72">
        <f t="shared" si="695"/>
        <v>0</v>
      </c>
      <c r="GY290" s="71"/>
      <c r="GZ290" s="72"/>
      <c r="HA290" s="72">
        <f t="shared" ref="HA290:HB290" si="696">HA291+HA293+HA294+HA295</f>
        <v>0</v>
      </c>
      <c r="HB290" s="72">
        <f t="shared" si="696"/>
        <v>0</v>
      </c>
      <c r="HC290" s="71"/>
      <c r="HD290" s="72"/>
      <c r="HE290" s="72">
        <f t="shared" ref="HE290:HF290" si="697">HE291+HE293+HE294+HE295</f>
        <v>0</v>
      </c>
      <c r="HF290" s="72">
        <f t="shared" si="697"/>
        <v>0</v>
      </c>
      <c r="HG290" s="71"/>
      <c r="HH290" s="72"/>
      <c r="HI290" s="72">
        <f t="shared" ref="HI290:HJ290" si="698">HI291+HI293+HI294+HI295</f>
        <v>0</v>
      </c>
      <c r="HJ290" s="72">
        <f t="shared" si="698"/>
        <v>0</v>
      </c>
      <c r="HK290" s="71"/>
      <c r="HL290" s="72"/>
      <c r="HM290" s="72"/>
      <c r="HN290" s="72"/>
      <c r="HO290" s="71"/>
      <c r="HP290" s="72"/>
      <c r="HQ290" s="72"/>
      <c r="HR290" s="72"/>
      <c r="HS290" s="71"/>
      <c r="HT290" s="72">
        <f>SUM(HT291:HT295)</f>
        <v>2376.8000000000002</v>
      </c>
      <c r="HU290" s="72">
        <f>SUM(HU291:HU295)</f>
        <v>2376.8000000000002</v>
      </c>
      <c r="HV290" s="72">
        <f t="shared" ref="HV290" si="699">HV291+HV293+HV294+HV295</f>
        <v>0</v>
      </c>
      <c r="HW290" s="71">
        <f>HV290/HU290*100</f>
        <v>0</v>
      </c>
      <c r="HX290" s="72"/>
      <c r="HY290" s="72">
        <f>SUM(HY291:HY295)</f>
        <v>160.69999999999999</v>
      </c>
      <c r="HZ290" s="72">
        <f>SUM(HZ291:HZ295)</f>
        <v>26.735150000000001</v>
      </c>
      <c r="IA290" s="76">
        <f t="shared" si="639"/>
        <v>16.636683260734291</v>
      </c>
      <c r="IB290" s="72"/>
      <c r="IC290" s="72">
        <f>SUM(IC291:IC295)</f>
        <v>5778.2</v>
      </c>
      <c r="ID290" s="72">
        <f>SUM(ID291:ID295)</f>
        <v>583.8347</v>
      </c>
      <c r="IE290" s="76">
        <f t="shared" ref="IE290" si="700">ID290/IC290*100</f>
        <v>10.104092970129107</v>
      </c>
      <c r="IF290" s="72"/>
      <c r="IG290" s="72"/>
      <c r="IH290" s="72"/>
      <c r="II290" s="76"/>
      <c r="IJ290" s="72"/>
      <c r="IK290" s="72"/>
      <c r="IL290" s="72"/>
      <c r="IM290" s="76"/>
      <c r="IN290" s="72"/>
      <c r="IO290" s="72"/>
      <c r="IP290" s="72"/>
      <c r="IQ290" s="76"/>
      <c r="IR290" s="72"/>
      <c r="IS290" s="72"/>
      <c r="IT290" s="72"/>
      <c r="IU290" s="76"/>
      <c r="IV290" s="72"/>
      <c r="IW290" s="72"/>
      <c r="IX290" s="72"/>
      <c r="IY290" s="76"/>
      <c r="IZ290" s="72"/>
      <c r="JA290" s="72">
        <f>SUM(JA291:JA295)</f>
        <v>1383.4</v>
      </c>
      <c r="JB290" s="72">
        <f>SUM(JB291:JB295)</f>
        <v>0</v>
      </c>
      <c r="JC290" s="76">
        <f t="shared" ref="JC290:JC291" si="701">JB290/JA290*100</f>
        <v>0</v>
      </c>
      <c r="JD290" s="72"/>
      <c r="JE290" s="72"/>
      <c r="JF290" s="72"/>
      <c r="JG290" s="76"/>
      <c r="JH290" s="72"/>
      <c r="JI290" s="72">
        <f>SUM(JI291:JI295)</f>
        <v>0</v>
      </c>
      <c r="JJ290" s="72">
        <f>SUM(JJ291:JJ295)</f>
        <v>0</v>
      </c>
      <c r="JK290" s="76"/>
      <c r="JL290" s="72"/>
      <c r="JM290" s="72">
        <f>SUM(JM291:JM295)</f>
        <v>0</v>
      </c>
      <c r="JN290" s="72">
        <f>SUM(JN291:JN295)</f>
        <v>0</v>
      </c>
      <c r="JO290" s="76"/>
      <c r="JP290" s="72"/>
      <c r="JQ290" s="72"/>
      <c r="JR290" s="72"/>
      <c r="JS290" s="76"/>
    </row>
    <row r="291" spans="1:279" ht="31.5" x14ac:dyDescent="0.25">
      <c r="A291" s="115" t="s">
        <v>193</v>
      </c>
      <c r="B291" s="77">
        <f t="shared" si="611"/>
        <v>18454.000000000004</v>
      </c>
      <c r="C291" s="77">
        <f t="shared" si="612"/>
        <v>41647.800000000003</v>
      </c>
      <c r="D291" s="77">
        <f t="shared" si="613"/>
        <v>41647.800000000003</v>
      </c>
      <c r="E291" s="77">
        <f t="shared" si="614"/>
        <v>0</v>
      </c>
      <c r="F291" s="77">
        <f t="shared" si="615"/>
        <v>2643.8044300000001</v>
      </c>
      <c r="G291" s="73">
        <f t="shared" si="610"/>
        <v>6.3480050086679247</v>
      </c>
      <c r="H291" s="73"/>
      <c r="I291" s="73"/>
      <c r="J291" s="73"/>
      <c r="K291" s="73"/>
      <c r="L291" s="73">
        <v>770.6</v>
      </c>
      <c r="M291" s="73">
        <v>770.6</v>
      </c>
      <c r="N291" s="73">
        <v>0</v>
      </c>
      <c r="O291" s="74">
        <f>N291/M291*100</f>
        <v>0</v>
      </c>
      <c r="P291" s="301">
        <v>177</v>
      </c>
      <c r="Q291" s="295">
        <v>177</v>
      </c>
      <c r="R291" s="301">
        <v>24.31916</v>
      </c>
      <c r="S291" s="74">
        <f>R291/Q291*100</f>
        <v>13.739638418079094</v>
      </c>
      <c r="T291" s="340">
        <v>791</v>
      </c>
      <c r="U291" s="335">
        <v>791</v>
      </c>
      <c r="V291" s="335">
        <v>123.50216</v>
      </c>
      <c r="W291" s="74">
        <f>V291/U291*100</f>
        <v>15.613420986093555</v>
      </c>
      <c r="X291" s="341">
        <v>700</v>
      </c>
      <c r="Y291" s="341">
        <v>700</v>
      </c>
      <c r="Z291" s="341">
        <v>7.8404799999999994</v>
      </c>
      <c r="AA291" s="74">
        <f>Z291/Y291*100</f>
        <v>1.1200685714285714</v>
      </c>
      <c r="AB291" s="341"/>
      <c r="AC291" s="341"/>
      <c r="AD291" s="341"/>
      <c r="AE291" s="74"/>
      <c r="AF291" s="341">
        <v>10479.700000000001</v>
      </c>
      <c r="AG291" s="341">
        <v>10479.700000000001</v>
      </c>
      <c r="AH291" s="341">
        <v>1336.0149799999999</v>
      </c>
      <c r="AI291" s="74">
        <f>AH291/AG291*100</f>
        <v>12.74859948280962</v>
      </c>
      <c r="AJ291" s="341">
        <v>480</v>
      </c>
      <c r="AK291" s="341">
        <v>480</v>
      </c>
      <c r="AL291" s="341">
        <v>0</v>
      </c>
      <c r="AM291" s="74">
        <f>AL291/AK291*100</f>
        <v>0</v>
      </c>
      <c r="AN291" s="73"/>
      <c r="AO291" s="73"/>
      <c r="AP291" s="73"/>
      <c r="AQ291" s="74"/>
      <c r="AR291" s="341">
        <v>500</v>
      </c>
      <c r="AS291" s="341">
        <v>500</v>
      </c>
      <c r="AT291" s="341">
        <v>0</v>
      </c>
      <c r="AU291" s="74">
        <f>AT291/AS291*100</f>
        <v>0</v>
      </c>
      <c r="AV291" s="341"/>
      <c r="AW291" s="341"/>
      <c r="AX291" s="341">
        <v>0</v>
      </c>
      <c r="AY291" s="74"/>
      <c r="AZ291" s="341"/>
      <c r="BA291" s="341"/>
      <c r="BB291" s="73"/>
      <c r="BC291" s="74"/>
      <c r="BD291" s="341">
        <v>924.6</v>
      </c>
      <c r="BE291" s="341">
        <v>924.6</v>
      </c>
      <c r="BF291" s="341">
        <v>231.15</v>
      </c>
      <c r="BG291" s="74">
        <f>BF291/BE291*100</f>
        <v>25</v>
      </c>
      <c r="BH291" s="74"/>
      <c r="BI291" s="341"/>
      <c r="BJ291" s="73"/>
      <c r="BK291" s="74"/>
      <c r="BL291" s="74"/>
      <c r="BM291" s="341"/>
      <c r="BN291" s="73"/>
      <c r="BO291" s="74"/>
      <c r="BP291" s="74"/>
      <c r="BQ291" s="341"/>
      <c r="BR291" s="73"/>
      <c r="BS291" s="74"/>
      <c r="BT291" s="74"/>
      <c r="BU291" s="341"/>
      <c r="BV291" s="73"/>
      <c r="BW291" s="74"/>
      <c r="BX291" s="341">
        <v>634.4</v>
      </c>
      <c r="BY291" s="341">
        <v>634.4</v>
      </c>
      <c r="BZ291" s="341">
        <v>157.71935000000002</v>
      </c>
      <c r="CA291" s="74">
        <f>BZ291/BY291*100</f>
        <v>24.861183795712488</v>
      </c>
      <c r="CB291" s="74"/>
      <c r="CC291" s="341"/>
      <c r="CD291" s="341"/>
      <c r="CE291" s="74"/>
      <c r="CF291" s="341">
        <v>250</v>
      </c>
      <c r="CG291" s="341">
        <v>250</v>
      </c>
      <c r="CH291" s="341">
        <v>0</v>
      </c>
      <c r="CI291" s="74">
        <f t="shared" si="487"/>
        <v>0</v>
      </c>
      <c r="CJ291" s="341"/>
      <c r="CK291" s="341"/>
      <c r="CL291" s="341"/>
      <c r="CM291" s="74"/>
      <c r="CN291" s="341"/>
      <c r="CO291" s="341"/>
      <c r="CP291" s="341"/>
      <c r="CQ291" s="74"/>
      <c r="CR291" s="74"/>
      <c r="CS291" s="341"/>
      <c r="CT291" s="73"/>
      <c r="CU291" s="74"/>
      <c r="CV291" s="74"/>
      <c r="CW291" s="341"/>
      <c r="CX291" s="73"/>
      <c r="CY291" s="74"/>
      <c r="CZ291" s="341">
        <v>1000</v>
      </c>
      <c r="DA291" s="341">
        <v>1000</v>
      </c>
      <c r="DB291" s="341">
        <v>0</v>
      </c>
      <c r="DC291" s="74">
        <f>DB291/DA291*100</f>
        <v>0</v>
      </c>
      <c r="DD291" s="341">
        <v>578.9</v>
      </c>
      <c r="DE291" s="341"/>
      <c r="DF291" s="341"/>
      <c r="DG291" s="74"/>
      <c r="DH291" s="341"/>
      <c r="DI291" s="341"/>
      <c r="DJ291" s="341"/>
      <c r="DK291" s="74"/>
      <c r="DL291" s="341"/>
      <c r="DM291" s="341"/>
      <c r="DN291" s="341"/>
      <c r="DO291" s="74"/>
      <c r="DP291" s="341"/>
      <c r="DQ291" s="341"/>
      <c r="DR291" s="341"/>
      <c r="DS291" s="74"/>
      <c r="DT291" s="341"/>
      <c r="DU291" s="341">
        <v>16611.099999999999</v>
      </c>
      <c r="DV291" s="341">
        <v>0</v>
      </c>
      <c r="DW291" s="74"/>
      <c r="DX291" s="341">
        <v>412.3</v>
      </c>
      <c r="DY291" s="341">
        <v>412.3</v>
      </c>
      <c r="DZ291" s="341">
        <v>54.4236</v>
      </c>
      <c r="EA291" s="74">
        <f t="shared" si="681"/>
        <v>13.200000000000001</v>
      </c>
      <c r="EB291" s="341"/>
      <c r="EC291" s="341"/>
      <c r="ED291" s="341"/>
      <c r="EE291" s="74"/>
      <c r="EF291" s="341"/>
      <c r="EG291" s="341"/>
      <c r="EH291" s="341"/>
      <c r="EI291" s="74"/>
      <c r="EJ291" s="341"/>
      <c r="EK291" s="341"/>
      <c r="EL291" s="341"/>
      <c r="EM291" s="74"/>
      <c r="EN291" s="341"/>
      <c r="EO291" s="341"/>
      <c r="EP291" s="341"/>
      <c r="EQ291" s="74"/>
      <c r="ER291" s="341">
        <v>625</v>
      </c>
      <c r="ES291" s="341">
        <v>625</v>
      </c>
      <c r="ET291" s="341">
        <v>125</v>
      </c>
      <c r="EU291" s="74">
        <f t="shared" si="519"/>
        <v>20</v>
      </c>
      <c r="EV291" s="341"/>
      <c r="EW291" s="341"/>
      <c r="EX291" s="341"/>
      <c r="EY291" s="74"/>
      <c r="EZ291" s="73"/>
      <c r="FA291" s="73"/>
      <c r="FB291" s="73"/>
      <c r="FC291" s="74"/>
      <c r="FD291" s="73"/>
      <c r="FE291" s="73"/>
      <c r="FF291" s="73"/>
      <c r="FG291" s="74"/>
      <c r="FH291" s="73"/>
      <c r="FI291" s="73"/>
      <c r="FJ291" s="73"/>
      <c r="FK291" s="74"/>
      <c r="FL291" s="73"/>
      <c r="FM291" s="73"/>
      <c r="FN291" s="73"/>
      <c r="FO291" s="74"/>
      <c r="FP291" s="73">
        <v>130.5</v>
      </c>
      <c r="FQ291" s="73">
        <v>130.5</v>
      </c>
      <c r="FR291" s="73">
        <v>0</v>
      </c>
      <c r="FS291" s="74"/>
      <c r="FT291" s="73"/>
      <c r="FU291" s="73"/>
      <c r="FV291" s="73">
        <v>0</v>
      </c>
      <c r="FW291" s="74"/>
      <c r="FX291" s="73"/>
      <c r="FY291" s="73"/>
      <c r="FZ291" s="73">
        <v>0</v>
      </c>
      <c r="GA291" s="74"/>
      <c r="GB291" s="73"/>
      <c r="GC291" s="73"/>
      <c r="GD291" s="73">
        <v>0</v>
      </c>
      <c r="GE291" s="74"/>
      <c r="GF291" s="73"/>
      <c r="GG291" s="73"/>
      <c r="GH291" s="73">
        <v>0</v>
      </c>
      <c r="GI291" s="74"/>
      <c r="GJ291" s="73"/>
      <c r="GK291" s="73"/>
      <c r="GL291" s="73">
        <v>0</v>
      </c>
      <c r="GM291" s="74"/>
      <c r="GN291" s="73"/>
      <c r="GO291" s="73"/>
      <c r="GP291" s="73">
        <v>0</v>
      </c>
      <c r="GQ291" s="74"/>
      <c r="GR291" s="73"/>
      <c r="GS291" s="73"/>
      <c r="GT291" s="73">
        <v>0</v>
      </c>
      <c r="GU291" s="74"/>
      <c r="GV291" s="73"/>
      <c r="GW291" s="73"/>
      <c r="GX291" s="73">
        <v>0</v>
      </c>
      <c r="GY291" s="74"/>
      <c r="GZ291" s="73"/>
      <c r="HA291" s="73"/>
      <c r="HB291" s="73">
        <v>0</v>
      </c>
      <c r="HC291" s="74"/>
      <c r="HD291" s="73"/>
      <c r="HE291" s="73"/>
      <c r="HF291" s="73">
        <v>0</v>
      </c>
      <c r="HG291" s="74"/>
      <c r="HH291" s="73"/>
      <c r="HI291" s="73"/>
      <c r="HJ291" s="73">
        <v>0</v>
      </c>
      <c r="HK291" s="74"/>
      <c r="HL291" s="341"/>
      <c r="HM291" s="341"/>
      <c r="HN291" s="341"/>
      <c r="HO291" s="74"/>
      <c r="HP291" s="341"/>
      <c r="HQ291" s="341"/>
      <c r="HR291" s="341"/>
      <c r="HS291" s="74"/>
      <c r="HT291" s="73"/>
      <c r="HU291" s="73"/>
      <c r="HV291" s="73">
        <v>0</v>
      </c>
      <c r="HW291" s="74"/>
      <c r="HX291" s="73"/>
      <c r="HY291" s="73"/>
      <c r="HZ291" s="73">
        <v>0</v>
      </c>
      <c r="IA291" s="77"/>
      <c r="IB291" s="73"/>
      <c r="IC291" s="73">
        <v>5778.2</v>
      </c>
      <c r="ID291" s="73">
        <v>583.8347</v>
      </c>
      <c r="IE291" s="77">
        <f t="shared" ref="IE291" si="702">ID291/IC291*100</f>
        <v>10.104092970129107</v>
      </c>
      <c r="IF291" s="73"/>
      <c r="IG291" s="73"/>
      <c r="IH291" s="73"/>
      <c r="II291" s="77"/>
      <c r="IJ291" s="73"/>
      <c r="IK291" s="73"/>
      <c r="IL291" s="73"/>
      <c r="IM291" s="77"/>
      <c r="IN291" s="73"/>
      <c r="IO291" s="73"/>
      <c r="IP291" s="73"/>
      <c r="IQ291" s="77"/>
      <c r="IR291" s="73"/>
      <c r="IS291" s="73"/>
      <c r="IT291" s="73"/>
      <c r="IU291" s="77"/>
      <c r="IV291" s="73"/>
      <c r="IW291" s="73"/>
      <c r="IX291" s="73"/>
      <c r="IY291" s="77"/>
      <c r="IZ291" s="73"/>
      <c r="JA291" s="73">
        <v>1383.4</v>
      </c>
      <c r="JB291" s="73">
        <v>0</v>
      </c>
      <c r="JC291" s="77">
        <f t="shared" si="701"/>
        <v>0</v>
      </c>
      <c r="JD291" s="73"/>
      <c r="JE291" s="73"/>
      <c r="JF291" s="73"/>
      <c r="JG291" s="77"/>
      <c r="JH291" s="73"/>
      <c r="JI291" s="73"/>
      <c r="JJ291" s="73">
        <v>0</v>
      </c>
      <c r="JK291" s="77"/>
      <c r="JL291" s="73"/>
      <c r="JM291" s="73"/>
      <c r="JN291" s="73"/>
      <c r="JO291" s="77"/>
      <c r="JP291" s="73"/>
      <c r="JQ291" s="73"/>
      <c r="JR291" s="73"/>
      <c r="JS291" s="77"/>
    </row>
    <row r="292" spans="1:279" ht="15.75" x14ac:dyDescent="0.25">
      <c r="A292" s="115" t="s">
        <v>502</v>
      </c>
      <c r="B292" s="77">
        <f t="shared" si="611"/>
        <v>332.7</v>
      </c>
      <c r="C292" s="77">
        <f t="shared" si="612"/>
        <v>493.4</v>
      </c>
      <c r="D292" s="77">
        <f t="shared" si="613"/>
        <v>493.4</v>
      </c>
      <c r="E292" s="77">
        <f t="shared" si="614"/>
        <v>0</v>
      </c>
      <c r="F292" s="77">
        <f t="shared" si="615"/>
        <v>26.735150000000001</v>
      </c>
      <c r="G292" s="73">
        <f t="shared" si="610"/>
        <v>5.4185549250101346</v>
      </c>
      <c r="H292" s="73"/>
      <c r="I292" s="73"/>
      <c r="J292" s="73"/>
      <c r="K292" s="73"/>
      <c r="L292" s="73"/>
      <c r="M292" s="73"/>
      <c r="N292" s="73"/>
      <c r="O292" s="74"/>
      <c r="P292" s="301"/>
      <c r="Q292" s="301"/>
      <c r="R292" s="301"/>
      <c r="S292" s="74"/>
      <c r="T292" s="341"/>
      <c r="U292" s="341"/>
      <c r="V292" s="341"/>
      <c r="W292" s="74"/>
      <c r="X292" s="341"/>
      <c r="Y292" s="341"/>
      <c r="Z292" s="341"/>
      <c r="AA292" s="74"/>
      <c r="AB292" s="341"/>
      <c r="AC292" s="341"/>
      <c r="AD292" s="341"/>
      <c r="AE292" s="74"/>
      <c r="AF292" s="341"/>
      <c r="AG292" s="341"/>
      <c r="AH292" s="341"/>
      <c r="AI292" s="74"/>
      <c r="AJ292" s="341"/>
      <c r="AK292" s="341"/>
      <c r="AL292" s="341"/>
      <c r="AM292" s="74"/>
      <c r="AN292" s="73"/>
      <c r="AO292" s="73"/>
      <c r="AP292" s="73"/>
      <c r="AQ292" s="74"/>
      <c r="AR292" s="341"/>
      <c r="AS292" s="341"/>
      <c r="AT292" s="341"/>
      <c r="AU292" s="74"/>
      <c r="AV292" s="341"/>
      <c r="AW292" s="341"/>
      <c r="AX292" s="341"/>
      <c r="AY292" s="74"/>
      <c r="AZ292" s="341"/>
      <c r="BA292" s="341"/>
      <c r="BB292" s="73"/>
      <c r="BC292" s="74"/>
      <c r="BD292" s="341"/>
      <c r="BE292" s="341"/>
      <c r="BF292" s="341"/>
      <c r="BG292" s="74"/>
      <c r="BH292" s="74"/>
      <c r="BI292" s="341"/>
      <c r="BJ292" s="73"/>
      <c r="BK292" s="74"/>
      <c r="BL292" s="74"/>
      <c r="BM292" s="341"/>
      <c r="BN292" s="73"/>
      <c r="BO292" s="74"/>
      <c r="BP292" s="74"/>
      <c r="BQ292" s="341"/>
      <c r="BR292" s="73"/>
      <c r="BS292" s="74"/>
      <c r="BT292" s="74"/>
      <c r="BU292" s="341"/>
      <c r="BV292" s="73"/>
      <c r="BW292" s="74"/>
      <c r="BX292" s="341"/>
      <c r="BY292" s="341"/>
      <c r="BZ292" s="341"/>
      <c r="CA292" s="74"/>
      <c r="CB292" s="74"/>
      <c r="CC292" s="341"/>
      <c r="CD292" s="341"/>
      <c r="CE292" s="74"/>
      <c r="CF292" s="341"/>
      <c r="CG292" s="341"/>
      <c r="CH292" s="341"/>
      <c r="CI292" s="74"/>
      <c r="CJ292" s="341"/>
      <c r="CK292" s="341"/>
      <c r="CL292" s="341"/>
      <c r="CM292" s="74"/>
      <c r="CN292" s="341"/>
      <c r="CO292" s="341"/>
      <c r="CP292" s="341"/>
      <c r="CQ292" s="74"/>
      <c r="CR292" s="74"/>
      <c r="CS292" s="341"/>
      <c r="CT292" s="73"/>
      <c r="CU292" s="74"/>
      <c r="CV292" s="74"/>
      <c r="CW292" s="341"/>
      <c r="CX292" s="73"/>
      <c r="CY292" s="74"/>
      <c r="CZ292" s="341"/>
      <c r="DA292" s="341"/>
      <c r="DB292" s="341"/>
      <c r="DC292" s="74"/>
      <c r="DD292" s="341"/>
      <c r="DE292" s="341"/>
      <c r="DF292" s="341"/>
      <c r="DG292" s="74"/>
      <c r="DH292" s="341"/>
      <c r="DI292" s="341"/>
      <c r="DJ292" s="341"/>
      <c r="DK292" s="74"/>
      <c r="DL292" s="341"/>
      <c r="DM292" s="341"/>
      <c r="DN292" s="341"/>
      <c r="DO292" s="74"/>
      <c r="DP292" s="341"/>
      <c r="DQ292" s="341"/>
      <c r="DR292" s="341"/>
      <c r="DS292" s="74"/>
      <c r="DT292" s="341"/>
      <c r="DU292" s="341"/>
      <c r="DV292" s="341"/>
      <c r="DW292" s="74"/>
      <c r="DX292" s="341"/>
      <c r="DY292" s="341"/>
      <c r="DZ292" s="341"/>
      <c r="EA292" s="74"/>
      <c r="EB292" s="341"/>
      <c r="EC292" s="341"/>
      <c r="ED292" s="341"/>
      <c r="EE292" s="74"/>
      <c r="EF292" s="341"/>
      <c r="EG292" s="341"/>
      <c r="EH292" s="341"/>
      <c r="EI292" s="74"/>
      <c r="EJ292" s="341"/>
      <c r="EK292" s="341"/>
      <c r="EL292" s="341"/>
      <c r="EM292" s="74"/>
      <c r="EN292" s="341"/>
      <c r="EO292" s="341"/>
      <c r="EP292" s="341"/>
      <c r="EQ292" s="74"/>
      <c r="ER292" s="341"/>
      <c r="ES292" s="341"/>
      <c r="ET292" s="341"/>
      <c r="EU292" s="74"/>
      <c r="EV292" s="341"/>
      <c r="EW292" s="341"/>
      <c r="EX292" s="341"/>
      <c r="EY292" s="74"/>
      <c r="EZ292" s="73"/>
      <c r="FA292" s="73"/>
      <c r="FB292" s="73"/>
      <c r="FC292" s="74"/>
      <c r="FD292" s="73"/>
      <c r="FE292" s="73"/>
      <c r="FF292" s="73"/>
      <c r="FG292" s="74"/>
      <c r="FH292" s="73"/>
      <c r="FI292" s="73"/>
      <c r="FJ292" s="73"/>
      <c r="FK292" s="74"/>
      <c r="FL292" s="73"/>
      <c r="FM292" s="73"/>
      <c r="FN292" s="73"/>
      <c r="FO292" s="74"/>
      <c r="FP292" s="73"/>
      <c r="FQ292" s="73"/>
      <c r="FR292" s="73"/>
      <c r="FS292" s="74"/>
      <c r="FT292" s="73"/>
      <c r="FU292" s="73"/>
      <c r="FV292" s="73"/>
      <c r="FW292" s="74"/>
      <c r="FX292" s="73"/>
      <c r="FY292" s="73"/>
      <c r="FZ292" s="73"/>
      <c r="GA292" s="74"/>
      <c r="GB292" s="73"/>
      <c r="GC292" s="73"/>
      <c r="GD292" s="73"/>
      <c r="GE292" s="74"/>
      <c r="GF292" s="73"/>
      <c r="GG292" s="73"/>
      <c r="GH292" s="73"/>
      <c r="GI292" s="74"/>
      <c r="GJ292" s="73"/>
      <c r="GK292" s="73"/>
      <c r="GL292" s="73"/>
      <c r="GM292" s="74"/>
      <c r="GN292" s="73"/>
      <c r="GO292" s="73"/>
      <c r="GP292" s="73"/>
      <c r="GQ292" s="74"/>
      <c r="GR292" s="73"/>
      <c r="GS292" s="73"/>
      <c r="GT292" s="73"/>
      <c r="GU292" s="74"/>
      <c r="GV292" s="73"/>
      <c r="GW292" s="73"/>
      <c r="GX292" s="73"/>
      <c r="GY292" s="74"/>
      <c r="GZ292" s="73"/>
      <c r="HA292" s="73"/>
      <c r="HB292" s="73"/>
      <c r="HC292" s="74"/>
      <c r="HD292" s="73"/>
      <c r="HE292" s="73"/>
      <c r="HF292" s="73"/>
      <c r="HG292" s="74"/>
      <c r="HH292" s="73"/>
      <c r="HI292" s="73"/>
      <c r="HJ292" s="73"/>
      <c r="HK292" s="74"/>
      <c r="HL292" s="341"/>
      <c r="HM292" s="341"/>
      <c r="HN292" s="341"/>
      <c r="HO292" s="74"/>
      <c r="HP292" s="341"/>
      <c r="HQ292" s="341"/>
      <c r="HR292" s="341"/>
      <c r="HS292" s="74"/>
      <c r="HT292" s="73">
        <v>332.7</v>
      </c>
      <c r="HU292" s="73">
        <v>332.7</v>
      </c>
      <c r="HV292" s="73"/>
      <c r="HW292" s="74"/>
      <c r="HX292" s="73"/>
      <c r="HY292" s="73">
        <v>160.69999999999999</v>
      </c>
      <c r="HZ292" s="73">
        <v>26.735150000000001</v>
      </c>
      <c r="IA292" s="77">
        <f t="shared" si="639"/>
        <v>16.636683260734291</v>
      </c>
      <c r="IB292" s="73"/>
      <c r="IC292" s="73"/>
      <c r="ID292" s="73"/>
      <c r="IE292" s="77"/>
      <c r="IF292" s="73"/>
      <c r="IG292" s="73"/>
      <c r="IH292" s="73"/>
      <c r="II292" s="77"/>
      <c r="IJ292" s="73"/>
      <c r="IK292" s="73"/>
      <c r="IL292" s="73"/>
      <c r="IM292" s="77"/>
      <c r="IN292" s="73"/>
      <c r="IO292" s="73"/>
      <c r="IP292" s="73"/>
      <c r="IQ292" s="77"/>
      <c r="IR292" s="73"/>
      <c r="IS292" s="73"/>
      <c r="IT292" s="73"/>
      <c r="IU292" s="77"/>
      <c r="IV292" s="73"/>
      <c r="IW292" s="73"/>
      <c r="IX292" s="73"/>
      <c r="IY292" s="77"/>
      <c r="IZ292" s="73"/>
      <c r="JA292" s="73"/>
      <c r="JB292" s="73"/>
      <c r="JC292" s="77"/>
      <c r="JD292" s="73"/>
      <c r="JE292" s="73"/>
      <c r="JF292" s="73"/>
      <c r="JG292" s="77"/>
      <c r="JH292" s="73"/>
      <c r="JI292" s="73"/>
      <c r="JJ292" s="73"/>
      <c r="JK292" s="77"/>
      <c r="JL292" s="73"/>
      <c r="JM292" s="73"/>
      <c r="JN292" s="73"/>
      <c r="JO292" s="77"/>
      <c r="JP292" s="73"/>
      <c r="JQ292" s="73"/>
      <c r="JR292" s="73"/>
      <c r="JS292" s="77"/>
    </row>
    <row r="293" spans="1:279" ht="15.75" x14ac:dyDescent="0.25">
      <c r="A293" s="115" t="s">
        <v>249</v>
      </c>
      <c r="B293" s="77">
        <f t="shared" si="611"/>
        <v>1265.8</v>
      </c>
      <c r="C293" s="77">
        <f t="shared" si="612"/>
        <v>1265.8</v>
      </c>
      <c r="D293" s="77">
        <f t="shared" si="613"/>
        <v>1265.8</v>
      </c>
      <c r="E293" s="77">
        <f t="shared" si="614"/>
        <v>0</v>
      </c>
      <c r="F293" s="77">
        <f t="shared" si="615"/>
        <v>0</v>
      </c>
      <c r="G293" s="73">
        <f t="shared" si="610"/>
        <v>0</v>
      </c>
      <c r="H293" s="77"/>
      <c r="I293" s="77"/>
      <c r="J293" s="77"/>
      <c r="K293" s="77"/>
      <c r="L293" s="89"/>
      <c r="M293" s="89"/>
      <c r="N293" s="89"/>
      <c r="O293" s="89"/>
      <c r="P293" s="89"/>
      <c r="Q293" s="89"/>
      <c r="R293" s="89"/>
      <c r="S293" s="74"/>
      <c r="T293" s="86"/>
      <c r="U293" s="86"/>
      <c r="V293" s="86"/>
      <c r="W293" s="74"/>
      <c r="X293" s="86"/>
      <c r="Y293" s="86"/>
      <c r="Z293" s="86"/>
      <c r="AA293" s="74"/>
      <c r="AB293" s="86"/>
      <c r="AC293" s="86"/>
      <c r="AD293" s="86"/>
      <c r="AE293" s="74"/>
      <c r="AF293" s="86"/>
      <c r="AG293" s="86"/>
      <c r="AH293" s="86"/>
      <c r="AI293" s="74"/>
      <c r="AJ293" s="86"/>
      <c r="AK293" s="86"/>
      <c r="AL293" s="86"/>
      <c r="AM293" s="74"/>
      <c r="AN293" s="89"/>
      <c r="AO293" s="89"/>
      <c r="AP293" s="89"/>
      <c r="AQ293" s="89"/>
      <c r="AR293" s="86"/>
      <c r="AS293" s="86"/>
      <c r="AT293" s="86"/>
      <c r="AU293" s="74"/>
      <c r="AV293" s="86"/>
      <c r="AW293" s="86"/>
      <c r="AX293" s="86"/>
      <c r="AY293" s="74"/>
      <c r="AZ293" s="86"/>
      <c r="BA293" s="86"/>
      <c r="BB293" s="86"/>
      <c r="BC293" s="74"/>
      <c r="BD293" s="86"/>
      <c r="BE293" s="86"/>
      <c r="BF293" s="86"/>
      <c r="BG293" s="74"/>
      <c r="BH293" s="74"/>
      <c r="BI293" s="86"/>
      <c r="BJ293" s="86"/>
      <c r="BK293" s="74"/>
      <c r="BL293" s="74"/>
      <c r="BM293" s="86"/>
      <c r="BN293" s="86"/>
      <c r="BO293" s="74"/>
      <c r="BP293" s="74"/>
      <c r="BQ293" s="86"/>
      <c r="BR293" s="86"/>
      <c r="BS293" s="74"/>
      <c r="BT293" s="74"/>
      <c r="BU293" s="86"/>
      <c r="BV293" s="86"/>
      <c r="BW293" s="74"/>
      <c r="BX293" s="86"/>
      <c r="BY293" s="86"/>
      <c r="BZ293" s="86"/>
      <c r="CA293" s="74"/>
      <c r="CB293" s="74"/>
      <c r="CC293" s="86"/>
      <c r="CD293" s="86"/>
      <c r="CE293" s="74"/>
      <c r="CF293" s="86"/>
      <c r="CG293" s="86"/>
      <c r="CH293" s="77"/>
      <c r="CI293" s="74"/>
      <c r="CJ293" s="86"/>
      <c r="CK293" s="86"/>
      <c r="CL293" s="86"/>
      <c r="CM293" s="74"/>
      <c r="CN293" s="86"/>
      <c r="CO293" s="86"/>
      <c r="CP293" s="86"/>
      <c r="CQ293" s="74"/>
      <c r="CR293" s="74"/>
      <c r="CS293" s="86"/>
      <c r="CT293" s="86"/>
      <c r="CU293" s="74"/>
      <c r="CV293" s="74"/>
      <c r="CW293" s="86"/>
      <c r="CX293" s="86"/>
      <c r="CY293" s="74"/>
      <c r="CZ293" s="86"/>
      <c r="DA293" s="86"/>
      <c r="DB293" s="86"/>
      <c r="DC293" s="74"/>
      <c r="DD293" s="86"/>
      <c r="DE293" s="86"/>
      <c r="DF293" s="86"/>
      <c r="DG293" s="74"/>
      <c r="DH293" s="86"/>
      <c r="DI293" s="86"/>
      <c r="DJ293" s="86"/>
      <c r="DK293" s="74"/>
      <c r="DL293" s="86"/>
      <c r="DM293" s="86"/>
      <c r="DN293" s="86"/>
      <c r="DO293" s="74"/>
      <c r="DP293" s="86"/>
      <c r="DQ293" s="86"/>
      <c r="DR293" s="86"/>
      <c r="DS293" s="74"/>
      <c r="DT293" s="86"/>
      <c r="DU293" s="86"/>
      <c r="DV293" s="86"/>
      <c r="DW293" s="74"/>
      <c r="DX293" s="86"/>
      <c r="DY293" s="86"/>
      <c r="DZ293" s="86"/>
      <c r="EA293" s="74"/>
      <c r="EB293" s="86"/>
      <c r="EC293" s="86"/>
      <c r="ED293" s="86"/>
      <c r="EE293" s="74"/>
      <c r="EF293" s="86"/>
      <c r="EG293" s="86"/>
      <c r="EH293" s="86"/>
      <c r="EI293" s="74"/>
      <c r="EJ293" s="86"/>
      <c r="EK293" s="86"/>
      <c r="EL293" s="86"/>
      <c r="EM293" s="74"/>
      <c r="EN293" s="86"/>
      <c r="EO293" s="86"/>
      <c r="EP293" s="86"/>
      <c r="EQ293" s="74"/>
      <c r="ER293" s="86"/>
      <c r="ES293" s="86"/>
      <c r="ET293" s="86"/>
      <c r="EU293" s="74"/>
      <c r="EV293" s="86"/>
      <c r="EW293" s="86"/>
      <c r="EX293" s="86"/>
      <c r="EY293" s="74"/>
      <c r="EZ293" s="89"/>
      <c r="FA293" s="89"/>
      <c r="FB293" s="89"/>
      <c r="FC293" s="89"/>
      <c r="FD293" s="89"/>
      <c r="FE293" s="89"/>
      <c r="FF293" s="89"/>
      <c r="FG293" s="89"/>
      <c r="FH293" s="89"/>
      <c r="FI293" s="89"/>
      <c r="FJ293" s="89"/>
      <c r="FK293" s="89"/>
      <c r="FL293" s="89"/>
      <c r="FM293" s="89"/>
      <c r="FN293" s="89"/>
      <c r="FO293" s="89"/>
      <c r="FP293" s="89"/>
      <c r="FQ293" s="89"/>
      <c r="FR293" s="89"/>
      <c r="FS293" s="89"/>
      <c r="FT293" s="89"/>
      <c r="FU293" s="89"/>
      <c r="FV293" s="89"/>
      <c r="FW293" s="89"/>
      <c r="FX293" s="89"/>
      <c r="FY293" s="89"/>
      <c r="FZ293" s="89"/>
      <c r="GA293" s="89"/>
      <c r="GB293" s="89"/>
      <c r="GC293" s="89"/>
      <c r="GD293" s="89"/>
      <c r="GE293" s="89"/>
      <c r="GF293" s="89"/>
      <c r="GG293" s="89"/>
      <c r="GH293" s="89"/>
      <c r="GI293" s="89"/>
      <c r="GJ293" s="89"/>
      <c r="GK293" s="89"/>
      <c r="GL293" s="89"/>
      <c r="GM293" s="89"/>
      <c r="GN293" s="89"/>
      <c r="GO293" s="89"/>
      <c r="GP293" s="89"/>
      <c r="GQ293" s="89"/>
      <c r="GR293" s="89"/>
      <c r="GS293" s="89"/>
      <c r="GT293" s="89"/>
      <c r="GU293" s="89"/>
      <c r="GV293" s="89"/>
      <c r="GW293" s="89"/>
      <c r="GX293" s="89"/>
      <c r="GY293" s="89"/>
      <c r="GZ293" s="89"/>
      <c r="HA293" s="89"/>
      <c r="HB293" s="89"/>
      <c r="HC293" s="89"/>
      <c r="HD293" s="89"/>
      <c r="HE293" s="89"/>
      <c r="HF293" s="89"/>
      <c r="HG293" s="89"/>
      <c r="HH293" s="89"/>
      <c r="HI293" s="89"/>
      <c r="HJ293" s="89"/>
      <c r="HK293" s="89"/>
      <c r="HL293" s="86"/>
      <c r="HM293" s="86"/>
      <c r="HN293" s="86"/>
      <c r="HO293" s="74"/>
      <c r="HP293" s="86"/>
      <c r="HQ293" s="86"/>
      <c r="HR293" s="86"/>
      <c r="HS293" s="74"/>
      <c r="HT293" s="73">
        <v>1265.8</v>
      </c>
      <c r="HU293" s="73">
        <v>1265.8</v>
      </c>
      <c r="HV293" s="73"/>
      <c r="HW293" s="89"/>
      <c r="HX293" s="73"/>
      <c r="HY293" s="73"/>
      <c r="HZ293" s="73"/>
      <c r="IA293" s="77"/>
      <c r="IB293" s="73"/>
      <c r="IC293" s="73"/>
      <c r="ID293" s="73"/>
      <c r="IE293" s="77"/>
      <c r="IF293" s="73"/>
      <c r="IG293" s="73"/>
      <c r="IH293" s="73"/>
      <c r="II293" s="77"/>
      <c r="IJ293" s="73"/>
      <c r="IK293" s="73"/>
      <c r="IL293" s="73"/>
      <c r="IM293" s="77"/>
      <c r="IN293" s="73"/>
      <c r="IO293" s="73"/>
      <c r="IP293" s="73"/>
      <c r="IQ293" s="77"/>
      <c r="IR293" s="73"/>
      <c r="IS293" s="73"/>
      <c r="IT293" s="73"/>
      <c r="IU293" s="77"/>
      <c r="IV293" s="73"/>
      <c r="IW293" s="73"/>
      <c r="IX293" s="73"/>
      <c r="IY293" s="77"/>
      <c r="IZ293" s="73"/>
      <c r="JA293" s="73"/>
      <c r="JB293" s="73"/>
      <c r="JC293" s="77"/>
      <c r="JD293" s="73"/>
      <c r="JE293" s="73"/>
      <c r="JF293" s="73"/>
      <c r="JG293" s="77"/>
      <c r="JH293" s="73"/>
      <c r="JI293" s="73"/>
      <c r="JJ293" s="73"/>
      <c r="JK293" s="77"/>
      <c r="JL293" s="73"/>
      <c r="JM293" s="73"/>
      <c r="JN293" s="73"/>
      <c r="JO293" s="77"/>
      <c r="JP293" s="73"/>
      <c r="JQ293" s="73"/>
      <c r="JR293" s="73"/>
      <c r="JS293" s="77"/>
    </row>
    <row r="294" spans="1:279" ht="15.75" x14ac:dyDescent="0.25">
      <c r="A294" s="115" t="s">
        <v>250</v>
      </c>
      <c r="B294" s="77">
        <f t="shared" si="611"/>
        <v>5000</v>
      </c>
      <c r="C294" s="77">
        <f t="shared" si="612"/>
        <v>5000</v>
      </c>
      <c r="D294" s="77">
        <f t="shared" si="613"/>
        <v>5000</v>
      </c>
      <c r="E294" s="77">
        <f t="shared" si="614"/>
        <v>0</v>
      </c>
      <c r="F294" s="77">
        <f t="shared" si="615"/>
        <v>0</v>
      </c>
      <c r="G294" s="73">
        <f t="shared" si="610"/>
        <v>0</v>
      </c>
      <c r="H294" s="77"/>
      <c r="I294" s="77"/>
      <c r="J294" s="77"/>
      <c r="K294" s="77"/>
      <c r="L294" s="89"/>
      <c r="M294" s="89"/>
      <c r="N294" s="89"/>
      <c r="O294" s="89"/>
      <c r="P294" s="89"/>
      <c r="Q294" s="89"/>
      <c r="R294" s="89"/>
      <c r="S294" s="74"/>
      <c r="T294" s="86"/>
      <c r="U294" s="86"/>
      <c r="V294" s="86"/>
      <c r="W294" s="74"/>
      <c r="X294" s="86"/>
      <c r="Y294" s="86"/>
      <c r="Z294" s="86"/>
      <c r="AA294" s="74"/>
      <c r="AB294" s="86"/>
      <c r="AC294" s="86"/>
      <c r="AD294" s="86"/>
      <c r="AE294" s="74"/>
      <c r="AF294" s="86"/>
      <c r="AG294" s="86"/>
      <c r="AH294" s="86"/>
      <c r="AI294" s="74"/>
      <c r="AJ294" s="86"/>
      <c r="AK294" s="86"/>
      <c r="AL294" s="86"/>
      <c r="AM294" s="74"/>
      <c r="AN294" s="89"/>
      <c r="AO294" s="89"/>
      <c r="AP294" s="89"/>
      <c r="AQ294" s="89"/>
      <c r="AR294" s="86"/>
      <c r="AS294" s="86"/>
      <c r="AT294" s="86"/>
      <c r="AU294" s="74"/>
      <c r="AV294" s="86"/>
      <c r="AW294" s="86"/>
      <c r="AX294" s="86"/>
      <c r="AY294" s="74"/>
      <c r="AZ294" s="86"/>
      <c r="BA294" s="86"/>
      <c r="BB294" s="86"/>
      <c r="BC294" s="74"/>
      <c r="BD294" s="86"/>
      <c r="BE294" s="86"/>
      <c r="BF294" s="86"/>
      <c r="BG294" s="74"/>
      <c r="BH294" s="74"/>
      <c r="BI294" s="86"/>
      <c r="BJ294" s="86"/>
      <c r="BK294" s="74"/>
      <c r="BL294" s="74"/>
      <c r="BM294" s="86"/>
      <c r="BN294" s="86"/>
      <c r="BO294" s="74"/>
      <c r="BP294" s="74"/>
      <c r="BQ294" s="86"/>
      <c r="BR294" s="86"/>
      <c r="BS294" s="74"/>
      <c r="BT294" s="74"/>
      <c r="BU294" s="86"/>
      <c r="BV294" s="86"/>
      <c r="BW294" s="74"/>
      <c r="BX294" s="86"/>
      <c r="BY294" s="86"/>
      <c r="BZ294" s="86"/>
      <c r="CA294" s="74"/>
      <c r="CB294" s="74"/>
      <c r="CC294" s="86"/>
      <c r="CD294" s="86"/>
      <c r="CE294" s="74"/>
      <c r="CF294" s="86"/>
      <c r="CG294" s="86"/>
      <c r="CH294" s="77"/>
      <c r="CI294" s="74"/>
      <c r="CJ294" s="86"/>
      <c r="CK294" s="86"/>
      <c r="CL294" s="86"/>
      <c r="CM294" s="74"/>
      <c r="CN294" s="86"/>
      <c r="CO294" s="86"/>
      <c r="CP294" s="86"/>
      <c r="CQ294" s="74"/>
      <c r="CR294" s="74"/>
      <c r="CS294" s="86"/>
      <c r="CT294" s="86"/>
      <c r="CU294" s="74"/>
      <c r="CV294" s="74"/>
      <c r="CW294" s="86"/>
      <c r="CX294" s="86"/>
      <c r="CY294" s="74"/>
      <c r="CZ294" s="86"/>
      <c r="DA294" s="86"/>
      <c r="DB294" s="86"/>
      <c r="DC294" s="74"/>
      <c r="DD294" s="86"/>
      <c r="DE294" s="86"/>
      <c r="DF294" s="86"/>
      <c r="DG294" s="74"/>
      <c r="DH294" s="68">
        <v>5000</v>
      </c>
      <c r="DI294" s="68">
        <v>5000</v>
      </c>
      <c r="DJ294" s="68">
        <v>0</v>
      </c>
      <c r="DK294" s="74">
        <f t="shared" si="587"/>
        <v>0</v>
      </c>
      <c r="DL294" s="86"/>
      <c r="DM294" s="86"/>
      <c r="DN294" s="86"/>
      <c r="DO294" s="74"/>
      <c r="DP294" s="86"/>
      <c r="DQ294" s="86"/>
      <c r="DR294" s="86"/>
      <c r="DS294" s="74"/>
      <c r="DT294" s="86"/>
      <c r="DU294" s="86"/>
      <c r="DV294" s="86"/>
      <c r="DW294" s="74"/>
      <c r="DX294" s="86"/>
      <c r="DY294" s="86"/>
      <c r="DZ294" s="86"/>
      <c r="EA294" s="74"/>
      <c r="EB294" s="86"/>
      <c r="EC294" s="86"/>
      <c r="ED294" s="86"/>
      <c r="EE294" s="74"/>
      <c r="EF294" s="86"/>
      <c r="EG294" s="86"/>
      <c r="EH294" s="86"/>
      <c r="EI294" s="74"/>
      <c r="EJ294" s="86"/>
      <c r="EK294" s="86"/>
      <c r="EL294" s="86"/>
      <c r="EM294" s="74"/>
      <c r="EN294" s="86"/>
      <c r="EO294" s="86"/>
      <c r="EP294" s="86"/>
      <c r="EQ294" s="74"/>
      <c r="ER294" s="86"/>
      <c r="ES294" s="86"/>
      <c r="ET294" s="86"/>
      <c r="EU294" s="74"/>
      <c r="EV294" s="86"/>
      <c r="EW294" s="86"/>
      <c r="EX294" s="86"/>
      <c r="EY294" s="74"/>
      <c r="EZ294" s="89"/>
      <c r="FA294" s="89"/>
      <c r="FB294" s="89"/>
      <c r="FC294" s="89"/>
      <c r="FD294" s="89"/>
      <c r="FE294" s="89"/>
      <c r="FF294" s="89"/>
      <c r="FG294" s="89"/>
      <c r="FH294" s="89"/>
      <c r="FI294" s="89"/>
      <c r="FJ294" s="89"/>
      <c r="FK294" s="89"/>
      <c r="FL294" s="89"/>
      <c r="FM294" s="89"/>
      <c r="FN294" s="89"/>
      <c r="FO294" s="89"/>
      <c r="FP294" s="89"/>
      <c r="FQ294" s="89"/>
      <c r="FR294" s="89"/>
      <c r="FS294" s="89"/>
      <c r="FT294" s="89"/>
      <c r="FU294" s="89"/>
      <c r="FV294" s="89"/>
      <c r="FW294" s="89"/>
      <c r="FX294" s="89"/>
      <c r="FY294" s="89"/>
      <c r="FZ294" s="89"/>
      <c r="GA294" s="89"/>
      <c r="GB294" s="89"/>
      <c r="GC294" s="89"/>
      <c r="GD294" s="89"/>
      <c r="GE294" s="89"/>
      <c r="GF294" s="89"/>
      <c r="GG294" s="89"/>
      <c r="GH294" s="89"/>
      <c r="GI294" s="89"/>
      <c r="GJ294" s="89"/>
      <c r="GK294" s="89"/>
      <c r="GL294" s="89"/>
      <c r="GM294" s="89"/>
      <c r="GN294" s="89"/>
      <c r="GO294" s="89"/>
      <c r="GP294" s="89"/>
      <c r="GQ294" s="89"/>
      <c r="GR294" s="89"/>
      <c r="GS294" s="89"/>
      <c r="GT294" s="89"/>
      <c r="GU294" s="89"/>
      <c r="GV294" s="89"/>
      <c r="GW294" s="89"/>
      <c r="GX294" s="89"/>
      <c r="GY294" s="89"/>
      <c r="GZ294" s="89"/>
      <c r="HA294" s="89"/>
      <c r="HB294" s="89"/>
      <c r="HC294" s="89"/>
      <c r="HD294" s="89"/>
      <c r="HE294" s="89"/>
      <c r="HF294" s="89"/>
      <c r="HG294" s="89"/>
      <c r="HH294" s="89"/>
      <c r="HI294" s="89"/>
      <c r="HJ294" s="89"/>
      <c r="HK294" s="89"/>
      <c r="HL294" s="86"/>
      <c r="HM294" s="86"/>
      <c r="HN294" s="86"/>
      <c r="HO294" s="74"/>
      <c r="HP294" s="86"/>
      <c r="HQ294" s="86"/>
      <c r="HR294" s="86"/>
      <c r="HS294" s="74"/>
      <c r="HT294" s="73"/>
      <c r="HU294" s="73"/>
      <c r="HV294" s="73"/>
      <c r="HW294" s="89"/>
      <c r="HX294" s="73"/>
      <c r="HY294" s="73"/>
      <c r="HZ294" s="73"/>
      <c r="IA294" s="77"/>
      <c r="IB294" s="73"/>
      <c r="IC294" s="73"/>
      <c r="ID294" s="73"/>
      <c r="IE294" s="77"/>
      <c r="IF294" s="73"/>
      <c r="IG294" s="73"/>
      <c r="IH294" s="73"/>
      <c r="II294" s="77"/>
      <c r="IJ294" s="73"/>
      <c r="IK294" s="73"/>
      <c r="IL294" s="73"/>
      <c r="IM294" s="77"/>
      <c r="IN294" s="73"/>
      <c r="IO294" s="73"/>
      <c r="IP294" s="73"/>
      <c r="IQ294" s="77"/>
      <c r="IR294" s="73"/>
      <c r="IS294" s="73"/>
      <c r="IT294" s="73"/>
      <c r="IU294" s="77"/>
      <c r="IV294" s="73"/>
      <c r="IW294" s="73"/>
      <c r="IX294" s="73"/>
      <c r="IY294" s="77"/>
      <c r="IZ294" s="73"/>
      <c r="JA294" s="73"/>
      <c r="JB294" s="73"/>
      <c r="JC294" s="77"/>
      <c r="JD294" s="73"/>
      <c r="JE294" s="73"/>
      <c r="JF294" s="73"/>
      <c r="JG294" s="77"/>
      <c r="JH294" s="73"/>
      <c r="JI294" s="73"/>
      <c r="JJ294" s="73"/>
      <c r="JK294" s="77"/>
      <c r="JL294" s="73"/>
      <c r="JM294" s="73"/>
      <c r="JN294" s="73"/>
      <c r="JO294" s="77"/>
      <c r="JP294" s="73"/>
      <c r="JQ294" s="73"/>
      <c r="JR294" s="73"/>
      <c r="JS294" s="77"/>
    </row>
    <row r="295" spans="1:279" ht="15.75" x14ac:dyDescent="0.25">
      <c r="A295" s="115" t="s">
        <v>251</v>
      </c>
      <c r="B295" s="77">
        <f t="shared" si="611"/>
        <v>778.3</v>
      </c>
      <c r="C295" s="77">
        <f t="shared" si="612"/>
        <v>778.3</v>
      </c>
      <c r="D295" s="77">
        <f t="shared" si="613"/>
        <v>778.3</v>
      </c>
      <c r="E295" s="77">
        <f t="shared" si="614"/>
        <v>0</v>
      </c>
      <c r="F295" s="77">
        <f t="shared" si="615"/>
        <v>0</v>
      </c>
      <c r="G295" s="73">
        <f t="shared" si="610"/>
        <v>0</v>
      </c>
      <c r="H295" s="77"/>
      <c r="I295" s="77"/>
      <c r="J295" s="77"/>
      <c r="K295" s="77"/>
      <c r="L295" s="89"/>
      <c r="M295" s="89"/>
      <c r="N295" s="89"/>
      <c r="O295" s="89"/>
      <c r="P295" s="89"/>
      <c r="Q295" s="89"/>
      <c r="R295" s="89"/>
      <c r="S295" s="74"/>
      <c r="T295" s="86"/>
      <c r="U295" s="86"/>
      <c r="V295" s="86"/>
      <c r="W295" s="74"/>
      <c r="X295" s="86"/>
      <c r="Y295" s="86"/>
      <c r="Z295" s="86"/>
      <c r="AA295" s="74"/>
      <c r="AB295" s="86"/>
      <c r="AC295" s="86"/>
      <c r="AD295" s="86"/>
      <c r="AE295" s="74"/>
      <c r="AF295" s="86"/>
      <c r="AG295" s="86"/>
      <c r="AH295" s="86"/>
      <c r="AI295" s="74"/>
      <c r="AJ295" s="86"/>
      <c r="AK295" s="86"/>
      <c r="AL295" s="86"/>
      <c r="AM295" s="74"/>
      <c r="AN295" s="89"/>
      <c r="AO295" s="89"/>
      <c r="AP295" s="89"/>
      <c r="AQ295" s="89"/>
      <c r="AR295" s="86"/>
      <c r="AS295" s="86"/>
      <c r="AT295" s="86"/>
      <c r="AU295" s="74"/>
      <c r="AV295" s="86"/>
      <c r="AW295" s="86"/>
      <c r="AX295" s="86"/>
      <c r="AY295" s="74"/>
      <c r="AZ295" s="86"/>
      <c r="BA295" s="86"/>
      <c r="BB295" s="86"/>
      <c r="BC295" s="74"/>
      <c r="BD295" s="86"/>
      <c r="BE295" s="86"/>
      <c r="BF295" s="86"/>
      <c r="BG295" s="74"/>
      <c r="BH295" s="74"/>
      <c r="BI295" s="86"/>
      <c r="BJ295" s="86"/>
      <c r="BK295" s="74"/>
      <c r="BL295" s="74"/>
      <c r="BM295" s="86"/>
      <c r="BN295" s="86"/>
      <c r="BO295" s="74"/>
      <c r="BP295" s="74"/>
      <c r="BQ295" s="86"/>
      <c r="BR295" s="86"/>
      <c r="BS295" s="74"/>
      <c r="BT295" s="74"/>
      <c r="BU295" s="86"/>
      <c r="BV295" s="86"/>
      <c r="BW295" s="74"/>
      <c r="BX295" s="86"/>
      <c r="BY295" s="86"/>
      <c r="BZ295" s="86"/>
      <c r="CA295" s="74"/>
      <c r="CB295" s="74"/>
      <c r="CC295" s="86"/>
      <c r="CD295" s="86"/>
      <c r="CE295" s="74"/>
      <c r="CF295" s="86"/>
      <c r="CG295" s="86"/>
      <c r="CH295" s="77"/>
      <c r="CI295" s="74"/>
      <c r="CJ295" s="86"/>
      <c r="CK295" s="86"/>
      <c r="CL295" s="86"/>
      <c r="CM295" s="74"/>
      <c r="CN295" s="86"/>
      <c r="CO295" s="86"/>
      <c r="CP295" s="86"/>
      <c r="CQ295" s="74"/>
      <c r="CR295" s="74"/>
      <c r="CS295" s="86"/>
      <c r="CT295" s="86"/>
      <c r="CU295" s="74"/>
      <c r="CV295" s="74"/>
      <c r="CW295" s="86"/>
      <c r="CX295" s="86"/>
      <c r="CY295" s="74"/>
      <c r="CZ295" s="86"/>
      <c r="DA295" s="86"/>
      <c r="DB295" s="86"/>
      <c r="DC295" s="74"/>
      <c r="DD295" s="86"/>
      <c r="DE295" s="86"/>
      <c r="DF295" s="86"/>
      <c r="DG295" s="74"/>
      <c r="DH295" s="86"/>
      <c r="DI295" s="86"/>
      <c r="DJ295" s="86"/>
      <c r="DK295" s="74"/>
      <c r="DL295" s="86"/>
      <c r="DM295" s="86"/>
      <c r="DN295" s="86"/>
      <c r="DO295" s="74"/>
      <c r="DP295" s="86"/>
      <c r="DQ295" s="86"/>
      <c r="DR295" s="86"/>
      <c r="DS295" s="74"/>
      <c r="DT295" s="86"/>
      <c r="DU295" s="86"/>
      <c r="DV295" s="86"/>
      <c r="DW295" s="74"/>
      <c r="DX295" s="86"/>
      <c r="DY295" s="86"/>
      <c r="DZ295" s="86"/>
      <c r="EA295" s="74"/>
      <c r="EB295" s="86"/>
      <c r="EC295" s="86"/>
      <c r="ED295" s="86"/>
      <c r="EE295" s="74"/>
      <c r="EF295" s="86"/>
      <c r="EG295" s="86"/>
      <c r="EH295" s="86"/>
      <c r="EI295" s="74"/>
      <c r="EJ295" s="86"/>
      <c r="EK295" s="86"/>
      <c r="EL295" s="86"/>
      <c r="EM295" s="74"/>
      <c r="EN295" s="86"/>
      <c r="EO295" s="86"/>
      <c r="EP295" s="86"/>
      <c r="EQ295" s="74"/>
      <c r="ER295" s="86"/>
      <c r="ES295" s="86"/>
      <c r="ET295" s="86"/>
      <c r="EU295" s="74"/>
      <c r="EV295" s="86"/>
      <c r="EW295" s="86"/>
      <c r="EX295" s="86"/>
      <c r="EY295" s="74"/>
      <c r="EZ295" s="89"/>
      <c r="FA295" s="89"/>
      <c r="FB295" s="89"/>
      <c r="FC295" s="89"/>
      <c r="FD295" s="89"/>
      <c r="FE295" s="89"/>
      <c r="FF295" s="89"/>
      <c r="FG295" s="89"/>
      <c r="FH295" s="89"/>
      <c r="FI295" s="89"/>
      <c r="FJ295" s="89"/>
      <c r="FK295" s="89"/>
      <c r="FL295" s="89"/>
      <c r="FM295" s="89"/>
      <c r="FN295" s="89"/>
      <c r="FO295" s="89"/>
      <c r="FP295" s="89"/>
      <c r="FQ295" s="89"/>
      <c r="FR295" s="89"/>
      <c r="FS295" s="89"/>
      <c r="FT295" s="89"/>
      <c r="FU295" s="89"/>
      <c r="FV295" s="89"/>
      <c r="FW295" s="89"/>
      <c r="FX295" s="89"/>
      <c r="FY295" s="89"/>
      <c r="FZ295" s="89"/>
      <c r="GA295" s="89"/>
      <c r="GB295" s="89"/>
      <c r="GC295" s="89"/>
      <c r="GD295" s="89"/>
      <c r="GE295" s="89"/>
      <c r="GF295" s="89"/>
      <c r="GG295" s="89"/>
      <c r="GH295" s="89"/>
      <c r="GI295" s="89"/>
      <c r="GJ295" s="89"/>
      <c r="GK295" s="89"/>
      <c r="GL295" s="89"/>
      <c r="GM295" s="89"/>
      <c r="GN295" s="89"/>
      <c r="GO295" s="89"/>
      <c r="GP295" s="89"/>
      <c r="GQ295" s="89"/>
      <c r="GR295" s="89"/>
      <c r="GS295" s="89"/>
      <c r="GT295" s="89"/>
      <c r="GU295" s="89"/>
      <c r="GV295" s="89"/>
      <c r="GW295" s="89"/>
      <c r="GX295" s="89"/>
      <c r="GY295" s="89"/>
      <c r="GZ295" s="89"/>
      <c r="HA295" s="89"/>
      <c r="HB295" s="89"/>
      <c r="HC295" s="89"/>
      <c r="HD295" s="89"/>
      <c r="HE295" s="89"/>
      <c r="HF295" s="89"/>
      <c r="HG295" s="89"/>
      <c r="HH295" s="89"/>
      <c r="HI295" s="89"/>
      <c r="HJ295" s="89"/>
      <c r="HK295" s="89"/>
      <c r="HL295" s="86"/>
      <c r="HM295" s="86"/>
      <c r="HN295" s="86"/>
      <c r="HO295" s="74"/>
      <c r="HP295" s="86"/>
      <c r="HQ295" s="86"/>
      <c r="HR295" s="86"/>
      <c r="HS295" s="74"/>
      <c r="HT295" s="73">
        <v>778.3</v>
      </c>
      <c r="HU295" s="73">
        <v>778.3</v>
      </c>
      <c r="HV295" s="73"/>
      <c r="HW295" s="89"/>
      <c r="HX295" s="73"/>
      <c r="HY295" s="73"/>
      <c r="HZ295" s="73"/>
      <c r="IA295" s="77"/>
      <c r="IB295" s="73"/>
      <c r="IC295" s="73"/>
      <c r="ID295" s="73"/>
      <c r="IE295" s="77"/>
      <c r="IF295" s="73"/>
      <c r="IG295" s="73"/>
      <c r="IH295" s="73"/>
      <c r="II295" s="77"/>
      <c r="IJ295" s="73"/>
      <c r="IK295" s="73"/>
      <c r="IL295" s="73"/>
      <c r="IM295" s="77"/>
      <c r="IN295" s="73"/>
      <c r="IO295" s="73"/>
      <c r="IP295" s="73"/>
      <c r="IQ295" s="77"/>
      <c r="IR295" s="73"/>
      <c r="IS295" s="73"/>
      <c r="IT295" s="73"/>
      <c r="IU295" s="77"/>
      <c r="IV295" s="73"/>
      <c r="IW295" s="73"/>
      <c r="IX295" s="73"/>
      <c r="IY295" s="77"/>
      <c r="IZ295" s="73"/>
      <c r="JA295" s="73"/>
      <c r="JB295" s="73"/>
      <c r="JC295" s="77"/>
      <c r="JD295" s="73"/>
      <c r="JE295" s="73"/>
      <c r="JF295" s="73"/>
      <c r="JG295" s="77"/>
      <c r="JH295" s="73"/>
      <c r="JI295" s="73"/>
      <c r="JJ295" s="73"/>
      <c r="JK295" s="77"/>
      <c r="JL295" s="73"/>
      <c r="JM295" s="73"/>
      <c r="JN295" s="73"/>
      <c r="JO295" s="77"/>
      <c r="JP295" s="73"/>
      <c r="JQ295" s="73"/>
      <c r="JR295" s="73"/>
      <c r="JS295" s="77"/>
    </row>
    <row r="296" spans="1:279" s="5" customFormat="1" ht="31.5" x14ac:dyDescent="0.25">
      <c r="A296" s="114" t="s">
        <v>248</v>
      </c>
      <c r="B296" s="76">
        <f t="shared" si="611"/>
        <v>30909.399999999998</v>
      </c>
      <c r="C296" s="76">
        <f t="shared" si="612"/>
        <v>45874.400000000001</v>
      </c>
      <c r="D296" s="76">
        <f t="shared" si="613"/>
        <v>45874.400000000001</v>
      </c>
      <c r="E296" s="76">
        <f t="shared" si="614"/>
        <v>0</v>
      </c>
      <c r="F296" s="76">
        <f t="shared" si="615"/>
        <v>6550.6173699999999</v>
      </c>
      <c r="G296" s="72">
        <f t="shared" si="610"/>
        <v>14.279461682332627</v>
      </c>
      <c r="H296" s="72">
        <f>H297+H301+H303</f>
        <v>0</v>
      </c>
      <c r="I296" s="72">
        <f>I297+I301+I303</f>
        <v>0</v>
      </c>
      <c r="J296" s="72">
        <f>J297+J301+J303</f>
        <v>0</v>
      </c>
      <c r="K296" s="72"/>
      <c r="L296" s="72">
        <f t="shared" ref="L296" si="703">L297+L301+L303</f>
        <v>847.6</v>
      </c>
      <c r="M296" s="72">
        <f t="shared" ref="M296:N296" si="704">M297+M301+M303</f>
        <v>847.6</v>
      </c>
      <c r="N296" s="72">
        <f t="shared" si="704"/>
        <v>298.10345000000001</v>
      </c>
      <c r="O296" s="71">
        <f>N296/M296*100</f>
        <v>35.170298489853707</v>
      </c>
      <c r="P296" s="72">
        <f>P297+P301+P303</f>
        <v>310</v>
      </c>
      <c r="Q296" s="72">
        <f>Q297+Q301+Q303</f>
        <v>310</v>
      </c>
      <c r="R296" s="72">
        <f>R297+R301+R303</f>
        <v>51.665999999999997</v>
      </c>
      <c r="S296" s="71">
        <f>R296/Q296*100</f>
        <v>16.666451612903224</v>
      </c>
      <c r="T296" s="72">
        <f>T297+T301+T303</f>
        <v>1328</v>
      </c>
      <c r="U296" s="72">
        <f>U297+U301+U303</f>
        <v>1328</v>
      </c>
      <c r="V296" s="72">
        <f>V297+V301+V303</f>
        <v>221.33199999999999</v>
      </c>
      <c r="W296" s="71">
        <f>V296/U296*100</f>
        <v>16.66656626506024</v>
      </c>
      <c r="X296" s="72">
        <f>X297+X301+X303</f>
        <v>175</v>
      </c>
      <c r="Y296" s="72">
        <f>Y297+Y301+Y303</f>
        <v>175</v>
      </c>
      <c r="Z296" s="72">
        <f>Z297+Z301+Z303</f>
        <v>29.166</v>
      </c>
      <c r="AA296" s="71">
        <f>Z296/Y296*100</f>
        <v>16.666285714285713</v>
      </c>
      <c r="AB296" s="72">
        <f>AB297+AB301+AB303</f>
        <v>0</v>
      </c>
      <c r="AC296" s="72">
        <f>AC297+AC301+AC303</f>
        <v>0</v>
      </c>
      <c r="AD296" s="72">
        <f>AD297+AD301+AD303</f>
        <v>0</v>
      </c>
      <c r="AE296" s="71"/>
      <c r="AF296" s="72">
        <f>AF297+AF301+AF303</f>
        <v>15947.3</v>
      </c>
      <c r="AG296" s="72">
        <f>AG297+AG301+AG303</f>
        <v>15947.3</v>
      </c>
      <c r="AH296" s="72">
        <f>AH297+AH301+AH303</f>
        <v>2487.1712599999996</v>
      </c>
      <c r="AI296" s="71">
        <f>AH296/AG296*100</f>
        <v>15.596190326889189</v>
      </c>
      <c r="AJ296" s="72">
        <f>AJ297+AJ301+AJ303</f>
        <v>560</v>
      </c>
      <c r="AK296" s="72">
        <f>AK297+AK301+AK303</f>
        <v>560</v>
      </c>
      <c r="AL296" s="72">
        <f>AL297+AL301+AL303</f>
        <v>0</v>
      </c>
      <c r="AM296" s="71">
        <f>AL296/AK296*100</f>
        <v>0</v>
      </c>
      <c r="AN296" s="72">
        <f t="shared" ref="AN296" si="705">AN297+AN301+AN303</f>
        <v>0</v>
      </c>
      <c r="AO296" s="72">
        <f t="shared" ref="AO296:AQ296" si="706">AO297+AO301+AO303</f>
        <v>0</v>
      </c>
      <c r="AP296" s="72">
        <f t="shared" si="706"/>
        <v>0</v>
      </c>
      <c r="AQ296" s="72">
        <f t="shared" si="706"/>
        <v>0</v>
      </c>
      <c r="AR296" s="72">
        <f>AR297+AR301+AR303</f>
        <v>500</v>
      </c>
      <c r="AS296" s="72">
        <f>AS297+AS301+AS303</f>
        <v>500</v>
      </c>
      <c r="AT296" s="72">
        <f>AT297+AT301+AT303</f>
        <v>0</v>
      </c>
      <c r="AU296" s="71">
        <f>AT296/AS296*100</f>
        <v>0</v>
      </c>
      <c r="AV296" s="72"/>
      <c r="AW296" s="72">
        <f>AW297+AW301+AW303</f>
        <v>0</v>
      </c>
      <c r="AX296" s="72">
        <f>AX297+AX301+AX303</f>
        <v>0</v>
      </c>
      <c r="AY296" s="71"/>
      <c r="AZ296" s="72"/>
      <c r="BA296" s="72"/>
      <c r="BB296" s="72"/>
      <c r="BC296" s="71"/>
      <c r="BD296" s="72">
        <f>BD297+BD301+BD303</f>
        <v>1070.5999999999999</v>
      </c>
      <c r="BE296" s="72">
        <f>BE297+BE301+BE303</f>
        <v>1070.5999999999999</v>
      </c>
      <c r="BF296" s="72">
        <f>BF297+BF301+BF303</f>
        <v>278.73899999999998</v>
      </c>
      <c r="BG296" s="71">
        <f>BF296/BE296*100</f>
        <v>26.035774332150197</v>
      </c>
      <c r="BH296" s="71"/>
      <c r="BI296" s="72">
        <f>BI297+BI301+BI303</f>
        <v>0</v>
      </c>
      <c r="BJ296" s="72">
        <f>BJ297+BJ301+BJ303</f>
        <v>0</v>
      </c>
      <c r="BK296" s="71"/>
      <c r="BL296" s="71"/>
      <c r="BM296" s="72">
        <f>BM297+BM301+BM303</f>
        <v>0</v>
      </c>
      <c r="BN296" s="72">
        <f>BN297+BN301+BN303</f>
        <v>0</v>
      </c>
      <c r="BO296" s="71"/>
      <c r="BP296" s="71"/>
      <c r="BQ296" s="72">
        <f>BQ297+BQ301+BQ303</f>
        <v>0</v>
      </c>
      <c r="BR296" s="72">
        <f>BR297+BR301+BR303</f>
        <v>0</v>
      </c>
      <c r="BS296" s="71"/>
      <c r="BT296" s="71"/>
      <c r="BU296" s="72">
        <f>BU297+BU301+BU303</f>
        <v>0</v>
      </c>
      <c r="BV296" s="72">
        <f>BV297+BV301+BV303</f>
        <v>0</v>
      </c>
      <c r="BW296" s="71"/>
      <c r="BX296" s="72">
        <f>BX297+BX301+BX303</f>
        <v>634.4</v>
      </c>
      <c r="BY296" s="72">
        <f>BY297+BY301+BY303</f>
        <v>634.4</v>
      </c>
      <c r="BZ296" s="72">
        <f>BZ297+BZ301+BZ303</f>
        <v>0</v>
      </c>
      <c r="CA296" s="71">
        <f>BZ296/BY296*100</f>
        <v>0</v>
      </c>
      <c r="CB296" s="71"/>
      <c r="CC296" s="72"/>
      <c r="CD296" s="72"/>
      <c r="CE296" s="71"/>
      <c r="CF296" s="72">
        <f>SUM(CF297:CF306)</f>
        <v>500</v>
      </c>
      <c r="CG296" s="72">
        <f>SUM(CG297:CG306)</f>
        <v>500</v>
      </c>
      <c r="CH296" s="72">
        <f>SUM(CH297:CH306)</f>
        <v>0</v>
      </c>
      <c r="CI296" s="71">
        <f t="shared" si="487"/>
        <v>0</v>
      </c>
      <c r="CJ296" s="72">
        <f>SUM(CJ297:CJ306)</f>
        <v>0</v>
      </c>
      <c r="CK296" s="72">
        <f>SUM(CK297:CK306)</f>
        <v>0</v>
      </c>
      <c r="CL296" s="72">
        <f>SUM(CL297:CL306)</f>
        <v>0</v>
      </c>
      <c r="CM296" s="71"/>
      <c r="CN296" s="72">
        <f>SUM(CN297:CN306)</f>
        <v>0</v>
      </c>
      <c r="CO296" s="72">
        <f>SUM(CO297:CO306)</f>
        <v>0</v>
      </c>
      <c r="CP296" s="72"/>
      <c r="CQ296" s="71"/>
      <c r="CR296" s="71"/>
      <c r="CS296" s="72">
        <f>CS297+CS301+CS303</f>
        <v>0</v>
      </c>
      <c r="CT296" s="72">
        <f>CT297+CT301+CT303</f>
        <v>0</v>
      </c>
      <c r="CU296" s="71"/>
      <c r="CV296" s="71"/>
      <c r="CW296" s="72">
        <f>CW297+CW301+CW303</f>
        <v>0</v>
      </c>
      <c r="CX296" s="72">
        <f>CX297+CX301+CX303</f>
        <v>0</v>
      </c>
      <c r="CY296" s="71"/>
      <c r="CZ296" s="72">
        <f>CZ297+CZ301+CZ303</f>
        <v>1000</v>
      </c>
      <c r="DA296" s="72">
        <f>DA297+DA301+DA303</f>
        <v>1000</v>
      </c>
      <c r="DB296" s="72">
        <f>DB297+DB301+DB303</f>
        <v>0</v>
      </c>
      <c r="DC296" s="71">
        <f>DB296/DA296*100</f>
        <v>0</v>
      </c>
      <c r="DD296" s="72">
        <f>SUM(DD297:DD306)</f>
        <v>1697.3</v>
      </c>
      <c r="DE296" s="72">
        <f>SUM(DE297:DE306)</f>
        <v>0</v>
      </c>
      <c r="DF296" s="72">
        <f>SUM(DF297:DF306)</f>
        <v>0</v>
      </c>
      <c r="DG296" s="71"/>
      <c r="DH296" s="72">
        <f>SUM(DH297:DH306)</f>
        <v>5000</v>
      </c>
      <c r="DI296" s="72">
        <f>SUM(DI297:DI306)</f>
        <v>5000</v>
      </c>
      <c r="DJ296" s="72">
        <f>SUM(DJ297:DJ306)</f>
        <v>0</v>
      </c>
      <c r="DK296" s="71">
        <f t="shared" ref="DK296" si="707">DJ296/DI296*100</f>
        <v>0</v>
      </c>
      <c r="DL296" s="72"/>
      <c r="DM296" s="72">
        <f>SUM(DM297:DM306)</f>
        <v>0</v>
      </c>
      <c r="DN296" s="72">
        <f>SUM(DN297:DN306)</f>
        <v>0</v>
      </c>
      <c r="DO296" s="71"/>
      <c r="DP296" s="72"/>
      <c r="DQ296" s="72">
        <f>SUM(DQ297:DQ306)</f>
        <v>0</v>
      </c>
      <c r="DR296" s="72">
        <f>SUM(DR297:DR306)</f>
        <v>0</v>
      </c>
      <c r="DS296" s="71"/>
      <c r="DT296" s="72"/>
      <c r="DU296" s="72">
        <f>SUM(DU297:DU306)</f>
        <v>0</v>
      </c>
      <c r="DV296" s="72">
        <f>SUM(DV297:DV306)</f>
        <v>0</v>
      </c>
      <c r="DW296" s="71"/>
      <c r="DX296" s="72">
        <f>SUM(DX297:DX306)</f>
        <v>453.5</v>
      </c>
      <c r="DY296" s="72">
        <f>SUM(DY297:DY306)</f>
        <v>453.5</v>
      </c>
      <c r="DZ296" s="72">
        <f>SUM(DZ297:DZ306)</f>
        <v>90.7</v>
      </c>
      <c r="EA296" s="71">
        <f t="shared" ref="EA296:EA297" si="708">DZ296/DY296*100</f>
        <v>20</v>
      </c>
      <c r="EB296" s="72"/>
      <c r="EC296" s="72"/>
      <c r="ED296" s="72"/>
      <c r="EE296" s="71"/>
      <c r="EF296" s="72"/>
      <c r="EG296" s="72">
        <f>SUM(EG297:EG306)</f>
        <v>0</v>
      </c>
      <c r="EH296" s="72">
        <f>SUM(EH297:EH306)</f>
        <v>0</v>
      </c>
      <c r="EI296" s="71"/>
      <c r="EJ296" s="72"/>
      <c r="EK296" s="72">
        <f>SUM(EK297:EK306)</f>
        <v>0</v>
      </c>
      <c r="EL296" s="72">
        <f>SUM(EL297:EL306)</f>
        <v>0</v>
      </c>
      <c r="EM296" s="71"/>
      <c r="EN296" s="72"/>
      <c r="EO296" s="72">
        <f>SUM(EO297:EO306)</f>
        <v>0</v>
      </c>
      <c r="EP296" s="72">
        <f>SUM(EP297:EP306)</f>
        <v>0</v>
      </c>
      <c r="EQ296" s="71"/>
      <c r="ER296" s="72">
        <f>SUM(ER297:ER306)</f>
        <v>703</v>
      </c>
      <c r="ES296" s="72">
        <f>SUM(ES297:ES306)</f>
        <v>703</v>
      </c>
      <c r="ET296" s="72">
        <f>SUM(ET297:ET306)</f>
        <v>214.83</v>
      </c>
      <c r="EU296" s="71">
        <f t="shared" si="519"/>
        <v>30.559032716927454</v>
      </c>
      <c r="EV296" s="72"/>
      <c r="EW296" s="72">
        <f>SUM(EW297:EW306)</f>
        <v>0</v>
      </c>
      <c r="EX296" s="72">
        <f>SUM(EX297:EX306)</f>
        <v>0</v>
      </c>
      <c r="EY296" s="71"/>
      <c r="EZ296" s="72"/>
      <c r="FA296" s="72">
        <f t="shared" ref="FA296:FB296" si="709">FA297+FA301+FA303</f>
        <v>0</v>
      </c>
      <c r="FB296" s="72">
        <f t="shared" si="709"/>
        <v>0</v>
      </c>
      <c r="FC296" s="71"/>
      <c r="FD296" s="72"/>
      <c r="FE296" s="72">
        <f t="shared" ref="FE296:FF296" si="710">FE297+FE301+FE303</f>
        <v>0</v>
      </c>
      <c r="FF296" s="72">
        <f t="shared" si="710"/>
        <v>0</v>
      </c>
      <c r="FG296" s="71"/>
      <c r="FH296" s="72"/>
      <c r="FI296" s="72">
        <f t="shared" ref="FI296:FJ296" si="711">FI297+FI301+FI303</f>
        <v>0</v>
      </c>
      <c r="FJ296" s="72">
        <f t="shared" si="711"/>
        <v>0</v>
      </c>
      <c r="FK296" s="71"/>
      <c r="FL296" s="72"/>
      <c r="FM296" s="72">
        <f t="shared" ref="FM296:FN296" si="712">FM297+FM301+FM303</f>
        <v>0</v>
      </c>
      <c r="FN296" s="72">
        <f t="shared" si="712"/>
        <v>0</v>
      </c>
      <c r="FO296" s="71"/>
      <c r="FP296" s="72">
        <f t="shared" ref="FP296" si="713">FP297+FP301+FP303</f>
        <v>182.7</v>
      </c>
      <c r="FQ296" s="72">
        <f t="shared" ref="FQ296:FR296" si="714">FQ297+FQ301+FQ303</f>
        <v>182.7</v>
      </c>
      <c r="FR296" s="72">
        <f t="shared" si="714"/>
        <v>0</v>
      </c>
      <c r="FS296" s="71">
        <f>FR296/FQ296*100</f>
        <v>0</v>
      </c>
      <c r="FT296" s="72"/>
      <c r="FU296" s="72">
        <f t="shared" ref="FU296:FV296" si="715">FU297+FU301+FU303</f>
        <v>0</v>
      </c>
      <c r="FV296" s="72">
        <f t="shared" si="715"/>
        <v>0</v>
      </c>
      <c r="FW296" s="71"/>
      <c r="FX296" s="72"/>
      <c r="FY296" s="72">
        <f t="shared" ref="FY296:FZ296" si="716">FY297+FY301+FY303</f>
        <v>0</v>
      </c>
      <c r="FZ296" s="72">
        <f t="shared" si="716"/>
        <v>0</v>
      </c>
      <c r="GA296" s="71"/>
      <c r="GB296" s="72"/>
      <c r="GC296" s="72">
        <f t="shared" ref="GC296:GD296" si="717">GC297+GC301+GC303</f>
        <v>0</v>
      </c>
      <c r="GD296" s="72">
        <f t="shared" si="717"/>
        <v>0</v>
      </c>
      <c r="GE296" s="71"/>
      <c r="GF296" s="72"/>
      <c r="GG296" s="72">
        <f t="shared" ref="GG296:GH296" si="718">GG297+GG301+GG303</f>
        <v>0</v>
      </c>
      <c r="GH296" s="72">
        <f t="shared" si="718"/>
        <v>0</v>
      </c>
      <c r="GI296" s="71"/>
      <c r="GJ296" s="72"/>
      <c r="GK296" s="72">
        <f t="shared" ref="GK296:GL296" si="719">GK297+GK301+GK303</f>
        <v>0</v>
      </c>
      <c r="GL296" s="72">
        <f t="shared" si="719"/>
        <v>0</v>
      </c>
      <c r="GM296" s="71"/>
      <c r="GN296" s="72"/>
      <c r="GO296" s="72">
        <f t="shared" ref="GO296:GP296" si="720">GO297+GO301+GO303</f>
        <v>0</v>
      </c>
      <c r="GP296" s="72">
        <f t="shared" si="720"/>
        <v>0</v>
      </c>
      <c r="GQ296" s="71"/>
      <c r="GR296" s="72"/>
      <c r="GS296" s="72">
        <f t="shared" ref="GS296:GT296" si="721">GS297+GS301+GS303</f>
        <v>0</v>
      </c>
      <c r="GT296" s="72">
        <f t="shared" si="721"/>
        <v>0</v>
      </c>
      <c r="GU296" s="71"/>
      <c r="GV296" s="72"/>
      <c r="GW296" s="72">
        <f t="shared" ref="GW296:GX296" si="722">GW297+GW301+GW303</f>
        <v>0</v>
      </c>
      <c r="GX296" s="72">
        <f t="shared" si="722"/>
        <v>0</v>
      </c>
      <c r="GY296" s="76"/>
      <c r="GZ296" s="72"/>
      <c r="HA296" s="72">
        <f t="shared" ref="HA296:HB296" si="723">HA297+HA301+HA303</f>
        <v>0</v>
      </c>
      <c r="HB296" s="72">
        <f t="shared" si="723"/>
        <v>0</v>
      </c>
      <c r="HC296" s="71"/>
      <c r="HD296" s="72"/>
      <c r="HE296" s="72">
        <f t="shared" ref="HE296:HF296" si="724">HE297+HE301+HE303</f>
        <v>0</v>
      </c>
      <c r="HF296" s="72">
        <f t="shared" si="724"/>
        <v>0</v>
      </c>
      <c r="HG296" s="71"/>
      <c r="HH296" s="72"/>
      <c r="HI296" s="72">
        <f t="shared" ref="HI296:HJ296" si="725">HI297+HI301+HI303</f>
        <v>0</v>
      </c>
      <c r="HJ296" s="72">
        <f t="shared" si="725"/>
        <v>0</v>
      </c>
      <c r="HK296" s="71"/>
      <c r="HL296" s="72"/>
      <c r="HM296" s="72"/>
      <c r="HN296" s="72"/>
      <c r="HO296" s="71"/>
      <c r="HP296" s="72"/>
      <c r="HQ296" s="72"/>
      <c r="HR296" s="72"/>
      <c r="HS296" s="71"/>
      <c r="HT296" s="72"/>
      <c r="HU296" s="72"/>
      <c r="HV296" s="72"/>
      <c r="HW296" s="71"/>
      <c r="HX296" s="72"/>
      <c r="HY296" s="72">
        <f>SUM(HY297:HY306)</f>
        <v>1494.6</v>
      </c>
      <c r="HZ296" s="72">
        <f>SUM(HZ297:HZ306)</f>
        <v>263.52966000000004</v>
      </c>
      <c r="IA296" s="76">
        <f t="shared" si="639"/>
        <v>17.632119630670417</v>
      </c>
      <c r="IB296" s="72"/>
      <c r="IC296" s="72">
        <f>SUM(IC297:IC306)</f>
        <v>13076.9</v>
      </c>
      <c r="ID296" s="72">
        <f>SUM(ID297:ID306)</f>
        <v>2615.38</v>
      </c>
      <c r="IE296" s="76">
        <f t="shared" ref="IE296" si="726">ID296/IC296*100</f>
        <v>20</v>
      </c>
      <c r="IF296" s="72"/>
      <c r="IG296" s="72"/>
      <c r="IH296" s="72"/>
      <c r="II296" s="76"/>
      <c r="IJ296" s="72"/>
      <c r="IK296" s="72"/>
      <c r="IL296" s="72"/>
      <c r="IM296" s="76"/>
      <c r="IN296" s="72"/>
      <c r="IO296" s="72"/>
      <c r="IP296" s="72"/>
      <c r="IQ296" s="76"/>
      <c r="IR296" s="72"/>
      <c r="IS296" s="72"/>
      <c r="IT296" s="72"/>
      <c r="IU296" s="76"/>
      <c r="IV296" s="72"/>
      <c r="IW296" s="72"/>
      <c r="IX296" s="72"/>
      <c r="IY296" s="76"/>
      <c r="IZ296" s="72"/>
      <c r="JA296" s="72">
        <f>SUM(JA297:JA306)</f>
        <v>2090.8000000000002</v>
      </c>
      <c r="JB296" s="72">
        <f>SUM(JB297:JB306)</f>
        <v>0</v>
      </c>
      <c r="JC296" s="76">
        <f t="shared" ref="JC296:JC297" si="727">JB296/JA296*100</f>
        <v>0</v>
      </c>
      <c r="JD296" s="72"/>
      <c r="JE296" s="72"/>
      <c r="JF296" s="72"/>
      <c r="JG296" s="76"/>
      <c r="JH296" s="72"/>
      <c r="JI296" s="72">
        <f>SUM(JI297:JI306)</f>
        <v>0</v>
      </c>
      <c r="JJ296" s="72">
        <f>SUM(JJ297:JJ306)</f>
        <v>0</v>
      </c>
      <c r="JK296" s="76"/>
      <c r="JL296" s="72"/>
      <c r="JM296" s="72">
        <f>SUM(JM297:JM306)</f>
        <v>0</v>
      </c>
      <c r="JN296" s="72">
        <f>SUM(JN297:JN306)</f>
        <v>0</v>
      </c>
      <c r="JO296" s="76"/>
      <c r="JP296" s="72"/>
      <c r="JQ296" s="72"/>
      <c r="JR296" s="72"/>
      <c r="JS296" s="76"/>
    </row>
    <row r="297" spans="1:279" ht="31.5" x14ac:dyDescent="0.25">
      <c r="A297" s="115" t="s">
        <v>192</v>
      </c>
      <c r="B297" s="77">
        <f t="shared" si="611"/>
        <v>25909.399999999998</v>
      </c>
      <c r="C297" s="77">
        <f t="shared" si="612"/>
        <v>39379.800000000003</v>
      </c>
      <c r="D297" s="77">
        <f t="shared" si="613"/>
        <v>39379.800000000003</v>
      </c>
      <c r="E297" s="77">
        <f t="shared" si="614"/>
        <v>0</v>
      </c>
      <c r="F297" s="77">
        <f t="shared" si="615"/>
        <v>6287.0877099999998</v>
      </c>
      <c r="G297" s="73">
        <f t="shared" si="610"/>
        <v>15.965260641242462</v>
      </c>
      <c r="H297" s="73"/>
      <c r="I297" s="73"/>
      <c r="J297" s="73"/>
      <c r="K297" s="73"/>
      <c r="L297" s="73">
        <v>847.6</v>
      </c>
      <c r="M297" s="73">
        <v>847.6</v>
      </c>
      <c r="N297" s="73">
        <v>298.10345000000001</v>
      </c>
      <c r="O297" s="74">
        <f>N297/M297*100</f>
        <v>35.170298489853707</v>
      </c>
      <c r="P297" s="301">
        <v>310</v>
      </c>
      <c r="Q297" s="296">
        <v>310</v>
      </c>
      <c r="R297" s="301">
        <v>51.665999999999997</v>
      </c>
      <c r="S297" s="74">
        <f>R297/Q297*100</f>
        <v>16.666451612903224</v>
      </c>
      <c r="T297" s="340">
        <v>1328</v>
      </c>
      <c r="U297" s="336">
        <v>1328</v>
      </c>
      <c r="V297" s="336">
        <v>221.33199999999999</v>
      </c>
      <c r="W297" s="74">
        <f>V297/U297*100</f>
        <v>16.66656626506024</v>
      </c>
      <c r="X297" s="341">
        <v>175</v>
      </c>
      <c r="Y297" s="341">
        <v>175</v>
      </c>
      <c r="Z297" s="341">
        <v>29.166</v>
      </c>
      <c r="AA297" s="74">
        <f>Z297/Y297*100</f>
        <v>16.666285714285713</v>
      </c>
      <c r="AB297" s="341"/>
      <c r="AC297" s="341"/>
      <c r="AD297" s="341"/>
      <c r="AE297" s="74"/>
      <c r="AF297" s="341">
        <v>15947.3</v>
      </c>
      <c r="AG297" s="341">
        <v>15947.3</v>
      </c>
      <c r="AH297" s="341">
        <v>2487.1712599999996</v>
      </c>
      <c r="AI297" s="74">
        <f>AH297/AG297*100</f>
        <v>15.596190326889189</v>
      </c>
      <c r="AJ297" s="341">
        <v>560</v>
      </c>
      <c r="AK297" s="341">
        <v>560</v>
      </c>
      <c r="AL297" s="341">
        <v>0</v>
      </c>
      <c r="AM297" s="74">
        <f>AL297/AK297*100</f>
        <v>0</v>
      </c>
      <c r="AN297" s="73"/>
      <c r="AO297" s="73"/>
      <c r="AP297" s="73"/>
      <c r="AQ297" s="74"/>
      <c r="AR297" s="341">
        <v>500</v>
      </c>
      <c r="AS297" s="341">
        <v>500</v>
      </c>
      <c r="AT297" s="341">
        <v>0</v>
      </c>
      <c r="AU297" s="74">
        <f>AT297/AS297*100</f>
        <v>0</v>
      </c>
      <c r="AV297" s="341"/>
      <c r="AW297" s="341"/>
      <c r="AX297" s="341"/>
      <c r="AY297" s="74"/>
      <c r="AZ297" s="341"/>
      <c r="BA297" s="341"/>
      <c r="BB297" s="341"/>
      <c r="BC297" s="74"/>
      <c r="BD297" s="341">
        <v>1070.5999999999999</v>
      </c>
      <c r="BE297" s="341">
        <v>1070.5999999999999</v>
      </c>
      <c r="BF297" s="341">
        <v>278.73899999999998</v>
      </c>
      <c r="BG297" s="74">
        <f>BF297/BE297*100</f>
        <v>26.035774332150197</v>
      </c>
      <c r="BH297" s="74"/>
      <c r="BI297" s="341"/>
      <c r="BJ297" s="341"/>
      <c r="BK297" s="74"/>
      <c r="BL297" s="74"/>
      <c r="BM297" s="341"/>
      <c r="BN297" s="341"/>
      <c r="BO297" s="74"/>
      <c r="BP297" s="74"/>
      <c r="BQ297" s="341"/>
      <c r="BR297" s="341"/>
      <c r="BS297" s="74"/>
      <c r="BT297" s="74"/>
      <c r="BU297" s="341"/>
      <c r="BV297" s="341"/>
      <c r="BW297" s="74"/>
      <c r="BX297" s="341">
        <v>634.4</v>
      </c>
      <c r="BY297" s="341">
        <v>634.4</v>
      </c>
      <c r="BZ297" s="341">
        <v>0</v>
      </c>
      <c r="CA297" s="74">
        <f>BZ297/BY297*100</f>
        <v>0</v>
      </c>
      <c r="CB297" s="74"/>
      <c r="CC297" s="341"/>
      <c r="CD297" s="341"/>
      <c r="CE297" s="74"/>
      <c r="CF297" s="341">
        <v>500</v>
      </c>
      <c r="CG297" s="341">
        <v>500</v>
      </c>
      <c r="CH297" s="341">
        <v>0</v>
      </c>
      <c r="CI297" s="74">
        <f t="shared" si="487"/>
        <v>0</v>
      </c>
      <c r="CJ297" s="341"/>
      <c r="CK297" s="341"/>
      <c r="CL297" s="341"/>
      <c r="CM297" s="74"/>
      <c r="CN297" s="341"/>
      <c r="CO297" s="341"/>
      <c r="CP297" s="341">
        <v>0</v>
      </c>
      <c r="CQ297" s="74"/>
      <c r="CR297" s="74"/>
      <c r="CS297" s="341"/>
      <c r="CT297" s="341"/>
      <c r="CU297" s="74"/>
      <c r="CV297" s="74"/>
      <c r="CW297" s="341"/>
      <c r="CX297" s="341"/>
      <c r="CY297" s="74"/>
      <c r="CZ297" s="341">
        <v>1000</v>
      </c>
      <c r="DA297" s="341">
        <v>1000</v>
      </c>
      <c r="DB297" s="341">
        <v>0</v>
      </c>
      <c r="DC297" s="74">
        <f>DB297/DA297*100</f>
        <v>0</v>
      </c>
      <c r="DD297" s="341">
        <v>1697.3</v>
      </c>
      <c r="DE297" s="341"/>
      <c r="DF297" s="341"/>
      <c r="DG297" s="74"/>
      <c r="DH297" s="341"/>
      <c r="DI297" s="341"/>
      <c r="DJ297" s="341"/>
      <c r="DK297" s="74"/>
      <c r="DL297" s="341"/>
      <c r="DM297" s="341"/>
      <c r="DN297" s="341"/>
      <c r="DO297" s="74"/>
      <c r="DP297" s="341"/>
      <c r="DQ297" s="341"/>
      <c r="DR297" s="341"/>
      <c r="DS297" s="74"/>
      <c r="DT297" s="341"/>
      <c r="DU297" s="341"/>
      <c r="DV297" s="341"/>
      <c r="DW297" s="74"/>
      <c r="DX297" s="341">
        <v>453.5</v>
      </c>
      <c r="DY297" s="341">
        <v>453.5</v>
      </c>
      <c r="DZ297" s="341">
        <v>90.7</v>
      </c>
      <c r="EA297" s="74">
        <f t="shared" si="708"/>
        <v>20</v>
      </c>
      <c r="EB297" s="341"/>
      <c r="EC297" s="341"/>
      <c r="ED297" s="341"/>
      <c r="EE297" s="74"/>
      <c r="EF297" s="341"/>
      <c r="EG297" s="341"/>
      <c r="EH297" s="341"/>
      <c r="EI297" s="74"/>
      <c r="EJ297" s="341"/>
      <c r="EK297" s="341"/>
      <c r="EL297" s="341"/>
      <c r="EM297" s="74"/>
      <c r="EN297" s="341"/>
      <c r="EO297" s="341"/>
      <c r="EP297" s="341"/>
      <c r="EQ297" s="74"/>
      <c r="ER297" s="341">
        <v>703</v>
      </c>
      <c r="ES297" s="341">
        <v>703</v>
      </c>
      <c r="ET297" s="341">
        <v>214.83</v>
      </c>
      <c r="EU297" s="74">
        <f t="shared" si="519"/>
        <v>30.559032716927454</v>
      </c>
      <c r="EV297" s="341"/>
      <c r="EW297" s="341"/>
      <c r="EX297" s="341"/>
      <c r="EY297" s="74"/>
      <c r="EZ297" s="73"/>
      <c r="FA297" s="73"/>
      <c r="FB297" s="73"/>
      <c r="FC297" s="74"/>
      <c r="FD297" s="73"/>
      <c r="FE297" s="73"/>
      <c r="FF297" s="73"/>
      <c r="FG297" s="74"/>
      <c r="FH297" s="73"/>
      <c r="FI297" s="73"/>
      <c r="FJ297" s="73"/>
      <c r="FK297" s="74"/>
      <c r="FL297" s="73"/>
      <c r="FM297" s="73"/>
      <c r="FN297" s="73"/>
      <c r="FO297" s="74"/>
      <c r="FP297" s="73">
        <v>182.7</v>
      </c>
      <c r="FQ297" s="73">
        <v>182.7</v>
      </c>
      <c r="FR297" s="73">
        <v>0</v>
      </c>
      <c r="FS297" s="74">
        <f>FR297/FQ297*100</f>
        <v>0</v>
      </c>
      <c r="FT297" s="73"/>
      <c r="FU297" s="73"/>
      <c r="FV297" s="73">
        <v>0</v>
      </c>
      <c r="FW297" s="74"/>
      <c r="FX297" s="73"/>
      <c r="FY297" s="73"/>
      <c r="FZ297" s="73">
        <v>0</v>
      </c>
      <c r="GA297" s="74"/>
      <c r="GB297" s="73"/>
      <c r="GC297" s="73"/>
      <c r="GD297" s="73">
        <v>0</v>
      </c>
      <c r="GE297" s="74"/>
      <c r="GF297" s="73"/>
      <c r="GG297" s="73"/>
      <c r="GH297" s="73">
        <v>0</v>
      </c>
      <c r="GI297" s="74"/>
      <c r="GJ297" s="73"/>
      <c r="GK297" s="73"/>
      <c r="GL297" s="73">
        <v>0</v>
      </c>
      <c r="GM297" s="74"/>
      <c r="GN297" s="73"/>
      <c r="GO297" s="73"/>
      <c r="GP297" s="73">
        <v>0</v>
      </c>
      <c r="GQ297" s="74"/>
      <c r="GR297" s="73"/>
      <c r="GS297" s="73"/>
      <c r="GT297" s="73">
        <v>0</v>
      </c>
      <c r="GU297" s="74"/>
      <c r="GV297" s="73"/>
      <c r="GW297" s="73"/>
      <c r="GX297" s="73">
        <v>0</v>
      </c>
      <c r="GY297" s="77"/>
      <c r="GZ297" s="73"/>
      <c r="HA297" s="73"/>
      <c r="HB297" s="73">
        <v>0</v>
      </c>
      <c r="HC297" s="74"/>
      <c r="HD297" s="73"/>
      <c r="HE297" s="73"/>
      <c r="HF297" s="73">
        <v>0</v>
      </c>
      <c r="HG297" s="74"/>
      <c r="HH297" s="73"/>
      <c r="HI297" s="73"/>
      <c r="HJ297" s="73">
        <v>0</v>
      </c>
      <c r="HK297" s="74"/>
      <c r="HL297" s="341"/>
      <c r="HM297" s="341"/>
      <c r="HN297" s="341"/>
      <c r="HO297" s="74"/>
      <c r="HP297" s="341"/>
      <c r="HQ297" s="341"/>
      <c r="HR297" s="341"/>
      <c r="HS297" s="74"/>
      <c r="HT297" s="73"/>
      <c r="HU297" s="73"/>
      <c r="HV297" s="73"/>
      <c r="HW297" s="74"/>
      <c r="HX297" s="73"/>
      <c r="HY297" s="73"/>
      <c r="HZ297" s="73"/>
      <c r="IA297" s="77"/>
      <c r="IB297" s="73"/>
      <c r="IC297" s="73">
        <v>13076.9</v>
      </c>
      <c r="ID297" s="73">
        <v>2615.38</v>
      </c>
      <c r="IE297" s="77">
        <f t="shared" ref="IE297" si="728">ID297/IC297*100</f>
        <v>20</v>
      </c>
      <c r="IF297" s="73"/>
      <c r="IG297" s="73"/>
      <c r="IH297" s="73"/>
      <c r="II297" s="77"/>
      <c r="IJ297" s="73"/>
      <c r="IK297" s="73"/>
      <c r="IL297" s="73"/>
      <c r="IM297" s="77"/>
      <c r="IN297" s="73"/>
      <c r="IO297" s="73"/>
      <c r="IP297" s="73"/>
      <c r="IQ297" s="77"/>
      <c r="IR297" s="73"/>
      <c r="IS297" s="73"/>
      <c r="IT297" s="73"/>
      <c r="IU297" s="77"/>
      <c r="IV297" s="73"/>
      <c r="IW297" s="73"/>
      <c r="IX297" s="73"/>
      <c r="IY297" s="77"/>
      <c r="IZ297" s="73"/>
      <c r="JA297" s="73">
        <v>2090.8000000000002</v>
      </c>
      <c r="JB297" s="73">
        <v>0</v>
      </c>
      <c r="JC297" s="77">
        <f t="shared" si="727"/>
        <v>0</v>
      </c>
      <c r="JD297" s="73"/>
      <c r="JE297" s="73"/>
      <c r="JF297" s="73"/>
      <c r="JG297" s="77"/>
      <c r="JH297" s="73"/>
      <c r="JI297" s="73"/>
      <c r="JJ297" s="73">
        <v>0</v>
      </c>
      <c r="JK297" s="77"/>
      <c r="JL297" s="73"/>
      <c r="JM297" s="73"/>
      <c r="JN297" s="73"/>
      <c r="JO297" s="77"/>
      <c r="JP297" s="73"/>
      <c r="JQ297" s="73"/>
      <c r="JR297" s="73"/>
      <c r="JS297" s="77"/>
    </row>
    <row r="298" spans="1:279" ht="15.75" x14ac:dyDescent="0.25">
      <c r="A298" s="115" t="s">
        <v>464</v>
      </c>
      <c r="B298" s="77">
        <f t="shared" si="611"/>
        <v>0</v>
      </c>
      <c r="C298" s="77">
        <f t="shared" si="612"/>
        <v>462.7</v>
      </c>
      <c r="D298" s="77">
        <f t="shared" si="613"/>
        <v>462.7</v>
      </c>
      <c r="E298" s="77">
        <f t="shared" si="614"/>
        <v>0</v>
      </c>
      <c r="F298" s="77">
        <f t="shared" si="615"/>
        <v>112.99969999999999</v>
      </c>
      <c r="G298" s="73">
        <f t="shared" si="610"/>
        <v>24.421806786254592</v>
      </c>
      <c r="H298" s="73"/>
      <c r="I298" s="73"/>
      <c r="J298" s="73"/>
      <c r="K298" s="73"/>
      <c r="L298" s="73"/>
      <c r="M298" s="73"/>
      <c r="N298" s="73"/>
      <c r="O298" s="74"/>
      <c r="P298" s="301"/>
      <c r="Q298" s="301"/>
      <c r="R298" s="301"/>
      <c r="S298" s="74"/>
      <c r="T298" s="341"/>
      <c r="U298" s="341"/>
      <c r="V298" s="341"/>
      <c r="W298" s="74"/>
      <c r="X298" s="341"/>
      <c r="Y298" s="341"/>
      <c r="Z298" s="341"/>
      <c r="AA298" s="74"/>
      <c r="AB298" s="341"/>
      <c r="AC298" s="341"/>
      <c r="AD298" s="341"/>
      <c r="AE298" s="74"/>
      <c r="AF298" s="341"/>
      <c r="AG298" s="341"/>
      <c r="AH298" s="341"/>
      <c r="AI298" s="74"/>
      <c r="AJ298" s="341"/>
      <c r="AK298" s="341"/>
      <c r="AL298" s="341"/>
      <c r="AM298" s="74"/>
      <c r="AN298" s="73"/>
      <c r="AO298" s="73"/>
      <c r="AP298" s="73"/>
      <c r="AQ298" s="74"/>
      <c r="AR298" s="341"/>
      <c r="AS298" s="341"/>
      <c r="AT298" s="341"/>
      <c r="AU298" s="74"/>
      <c r="AV298" s="341"/>
      <c r="AW298" s="341"/>
      <c r="AX298" s="341"/>
      <c r="AY298" s="74"/>
      <c r="AZ298" s="341"/>
      <c r="BA298" s="341"/>
      <c r="BB298" s="341"/>
      <c r="BC298" s="74"/>
      <c r="BD298" s="341"/>
      <c r="BE298" s="341"/>
      <c r="BF298" s="341"/>
      <c r="BG298" s="74"/>
      <c r="BH298" s="74"/>
      <c r="BI298" s="341"/>
      <c r="BJ298" s="341"/>
      <c r="BK298" s="74"/>
      <c r="BL298" s="74"/>
      <c r="BM298" s="341"/>
      <c r="BN298" s="341"/>
      <c r="BO298" s="74"/>
      <c r="BP298" s="74"/>
      <c r="BQ298" s="341"/>
      <c r="BR298" s="341"/>
      <c r="BS298" s="74"/>
      <c r="BT298" s="74"/>
      <c r="BU298" s="341"/>
      <c r="BV298" s="341"/>
      <c r="BW298" s="74"/>
      <c r="BX298" s="341"/>
      <c r="BY298" s="341"/>
      <c r="BZ298" s="341"/>
      <c r="CA298" s="74"/>
      <c r="CB298" s="74"/>
      <c r="CC298" s="341"/>
      <c r="CD298" s="341"/>
      <c r="CE298" s="74"/>
      <c r="CF298" s="341"/>
      <c r="CG298" s="341"/>
      <c r="CH298" s="341"/>
      <c r="CI298" s="74"/>
      <c r="CJ298" s="341"/>
      <c r="CK298" s="341"/>
      <c r="CL298" s="341"/>
      <c r="CM298" s="74"/>
      <c r="CN298" s="341"/>
      <c r="CO298" s="341"/>
      <c r="CP298" s="341"/>
      <c r="CQ298" s="74"/>
      <c r="CR298" s="74"/>
      <c r="CS298" s="341"/>
      <c r="CT298" s="341"/>
      <c r="CU298" s="74"/>
      <c r="CV298" s="74"/>
      <c r="CW298" s="341"/>
      <c r="CX298" s="341"/>
      <c r="CY298" s="74"/>
      <c r="CZ298" s="341"/>
      <c r="DA298" s="341"/>
      <c r="DB298" s="341"/>
      <c r="DC298" s="74"/>
      <c r="DD298" s="341"/>
      <c r="DE298" s="341"/>
      <c r="DF298" s="341"/>
      <c r="DG298" s="74"/>
      <c r="DH298" s="341"/>
      <c r="DI298" s="341"/>
      <c r="DJ298" s="341"/>
      <c r="DK298" s="74"/>
      <c r="DL298" s="341"/>
      <c r="DM298" s="341"/>
      <c r="DN298" s="341"/>
      <c r="DO298" s="74"/>
      <c r="DP298" s="341"/>
      <c r="DQ298" s="341"/>
      <c r="DR298" s="341"/>
      <c r="DS298" s="74"/>
      <c r="DT298" s="341"/>
      <c r="DU298" s="341"/>
      <c r="DV298" s="341"/>
      <c r="DW298" s="74"/>
      <c r="DX298" s="341"/>
      <c r="DY298" s="341"/>
      <c r="DZ298" s="341"/>
      <c r="EA298" s="74"/>
      <c r="EB298" s="341"/>
      <c r="EC298" s="341"/>
      <c r="ED298" s="341"/>
      <c r="EE298" s="74"/>
      <c r="EF298" s="341"/>
      <c r="EG298" s="341"/>
      <c r="EH298" s="341"/>
      <c r="EI298" s="74"/>
      <c r="EJ298" s="341"/>
      <c r="EK298" s="341"/>
      <c r="EL298" s="341"/>
      <c r="EM298" s="74"/>
      <c r="EN298" s="341"/>
      <c r="EO298" s="341"/>
      <c r="EP298" s="341"/>
      <c r="EQ298" s="74"/>
      <c r="ER298" s="341"/>
      <c r="ES298" s="341"/>
      <c r="ET298" s="341"/>
      <c r="EU298" s="74"/>
      <c r="EV298" s="341"/>
      <c r="EW298" s="341"/>
      <c r="EX298" s="341"/>
      <c r="EY298" s="74"/>
      <c r="EZ298" s="73"/>
      <c r="FA298" s="73"/>
      <c r="FB298" s="73"/>
      <c r="FC298" s="74"/>
      <c r="FD298" s="73"/>
      <c r="FE298" s="73"/>
      <c r="FF298" s="73"/>
      <c r="FG298" s="74"/>
      <c r="FH298" s="73"/>
      <c r="FI298" s="73"/>
      <c r="FJ298" s="73"/>
      <c r="FK298" s="74"/>
      <c r="FL298" s="73"/>
      <c r="FM298" s="73"/>
      <c r="FN298" s="73"/>
      <c r="FO298" s="74"/>
      <c r="FP298" s="73"/>
      <c r="FQ298" s="73"/>
      <c r="FR298" s="73"/>
      <c r="FS298" s="74"/>
      <c r="FT298" s="73"/>
      <c r="FU298" s="73"/>
      <c r="FV298" s="73"/>
      <c r="FW298" s="74"/>
      <c r="FX298" s="73"/>
      <c r="FY298" s="73"/>
      <c r="FZ298" s="73"/>
      <c r="GA298" s="74"/>
      <c r="GB298" s="73"/>
      <c r="GC298" s="73"/>
      <c r="GD298" s="73"/>
      <c r="GE298" s="74"/>
      <c r="GF298" s="73"/>
      <c r="GG298" s="73"/>
      <c r="GH298" s="73"/>
      <c r="GI298" s="74"/>
      <c r="GJ298" s="73"/>
      <c r="GK298" s="73"/>
      <c r="GL298" s="73"/>
      <c r="GM298" s="74"/>
      <c r="GN298" s="73"/>
      <c r="GO298" s="73"/>
      <c r="GP298" s="73"/>
      <c r="GQ298" s="74"/>
      <c r="GR298" s="73"/>
      <c r="GS298" s="73"/>
      <c r="GT298" s="73"/>
      <c r="GU298" s="74"/>
      <c r="GV298" s="73"/>
      <c r="GW298" s="73"/>
      <c r="GX298" s="73"/>
      <c r="GY298" s="77"/>
      <c r="GZ298" s="73"/>
      <c r="HA298" s="73"/>
      <c r="HB298" s="73"/>
      <c r="HC298" s="74"/>
      <c r="HD298" s="73"/>
      <c r="HE298" s="73"/>
      <c r="HF298" s="73"/>
      <c r="HG298" s="74"/>
      <c r="HH298" s="73"/>
      <c r="HI298" s="73"/>
      <c r="HJ298" s="73"/>
      <c r="HK298" s="74"/>
      <c r="HL298" s="341"/>
      <c r="HM298" s="341"/>
      <c r="HN298" s="341"/>
      <c r="HO298" s="74"/>
      <c r="HP298" s="341"/>
      <c r="HQ298" s="341"/>
      <c r="HR298" s="341"/>
      <c r="HS298" s="74"/>
      <c r="HT298" s="73"/>
      <c r="HU298" s="73"/>
      <c r="HV298" s="73"/>
      <c r="HW298" s="74"/>
      <c r="HX298" s="73"/>
      <c r="HY298" s="73">
        <v>462.7</v>
      </c>
      <c r="HZ298" s="73">
        <v>112.99969999999999</v>
      </c>
      <c r="IA298" s="77">
        <f t="shared" si="639"/>
        <v>24.421806786254592</v>
      </c>
      <c r="IB298" s="73"/>
      <c r="IC298" s="73"/>
      <c r="ID298" s="73"/>
      <c r="IE298" s="77"/>
      <c r="IF298" s="73"/>
      <c r="IG298" s="73"/>
      <c r="IH298" s="73"/>
      <c r="II298" s="77"/>
      <c r="IJ298" s="73"/>
      <c r="IK298" s="73"/>
      <c r="IL298" s="73"/>
      <c r="IM298" s="77"/>
      <c r="IN298" s="73"/>
      <c r="IO298" s="73"/>
      <c r="IP298" s="73"/>
      <c r="IQ298" s="77"/>
      <c r="IR298" s="73"/>
      <c r="IS298" s="73"/>
      <c r="IT298" s="73"/>
      <c r="IU298" s="77"/>
      <c r="IV298" s="73"/>
      <c r="IW298" s="73"/>
      <c r="IX298" s="73"/>
      <c r="IY298" s="77"/>
      <c r="IZ298" s="73"/>
      <c r="JA298" s="73"/>
      <c r="JB298" s="73"/>
      <c r="JC298" s="77"/>
      <c r="JD298" s="73"/>
      <c r="JE298" s="73"/>
      <c r="JF298" s="73"/>
      <c r="JG298" s="77"/>
      <c r="JH298" s="73"/>
      <c r="JI298" s="73"/>
      <c r="JJ298" s="73"/>
      <c r="JK298" s="77"/>
      <c r="JL298" s="73"/>
      <c r="JM298" s="73"/>
      <c r="JN298" s="73"/>
      <c r="JO298" s="77"/>
      <c r="JP298" s="73"/>
      <c r="JQ298" s="73"/>
      <c r="JR298" s="73"/>
      <c r="JS298" s="77"/>
    </row>
    <row r="299" spans="1:279" ht="15.75" x14ac:dyDescent="0.25">
      <c r="A299" s="115" t="s">
        <v>465</v>
      </c>
      <c r="B299" s="77">
        <f t="shared" si="611"/>
        <v>0</v>
      </c>
      <c r="C299" s="77">
        <f t="shared" si="612"/>
        <v>324.3</v>
      </c>
      <c r="D299" s="77">
        <f t="shared" si="613"/>
        <v>324.3</v>
      </c>
      <c r="E299" s="77">
        <f t="shared" si="614"/>
        <v>0</v>
      </c>
      <c r="F299" s="77">
        <f t="shared" si="615"/>
        <v>81.074889999999996</v>
      </c>
      <c r="G299" s="73">
        <f t="shared" si="610"/>
        <v>24.999966080789392</v>
      </c>
      <c r="H299" s="73"/>
      <c r="I299" s="73"/>
      <c r="J299" s="73"/>
      <c r="K299" s="73"/>
      <c r="L299" s="73"/>
      <c r="M299" s="73"/>
      <c r="N299" s="73"/>
      <c r="O299" s="74"/>
      <c r="P299" s="301"/>
      <c r="Q299" s="301"/>
      <c r="R299" s="301"/>
      <c r="S299" s="74"/>
      <c r="T299" s="341"/>
      <c r="U299" s="341"/>
      <c r="V299" s="341"/>
      <c r="W299" s="74"/>
      <c r="X299" s="341"/>
      <c r="Y299" s="341"/>
      <c r="Z299" s="341"/>
      <c r="AA299" s="74"/>
      <c r="AB299" s="341"/>
      <c r="AC299" s="341"/>
      <c r="AD299" s="341"/>
      <c r="AE299" s="74"/>
      <c r="AF299" s="341"/>
      <c r="AG299" s="341"/>
      <c r="AH299" s="341"/>
      <c r="AI299" s="74"/>
      <c r="AJ299" s="341"/>
      <c r="AK299" s="341"/>
      <c r="AL299" s="341"/>
      <c r="AM299" s="74"/>
      <c r="AN299" s="73"/>
      <c r="AO299" s="73"/>
      <c r="AP299" s="73"/>
      <c r="AQ299" s="74"/>
      <c r="AR299" s="341"/>
      <c r="AS299" s="341"/>
      <c r="AT299" s="341"/>
      <c r="AU299" s="74"/>
      <c r="AV299" s="341"/>
      <c r="AW299" s="341"/>
      <c r="AX299" s="341"/>
      <c r="AY299" s="74"/>
      <c r="AZ299" s="341"/>
      <c r="BA299" s="341"/>
      <c r="BB299" s="341"/>
      <c r="BC299" s="74"/>
      <c r="BD299" s="341"/>
      <c r="BE299" s="341"/>
      <c r="BF299" s="341"/>
      <c r="BG299" s="74"/>
      <c r="BH299" s="74"/>
      <c r="BI299" s="341"/>
      <c r="BJ299" s="341"/>
      <c r="BK299" s="74"/>
      <c r="BL299" s="74"/>
      <c r="BM299" s="341"/>
      <c r="BN299" s="341"/>
      <c r="BO299" s="74"/>
      <c r="BP299" s="74"/>
      <c r="BQ299" s="341"/>
      <c r="BR299" s="341"/>
      <c r="BS299" s="74"/>
      <c r="BT299" s="74"/>
      <c r="BU299" s="341"/>
      <c r="BV299" s="341"/>
      <c r="BW299" s="74"/>
      <c r="BX299" s="341"/>
      <c r="BY299" s="341"/>
      <c r="BZ299" s="341"/>
      <c r="CA299" s="74"/>
      <c r="CB299" s="74"/>
      <c r="CC299" s="341"/>
      <c r="CD299" s="341"/>
      <c r="CE299" s="74"/>
      <c r="CF299" s="341"/>
      <c r="CG299" s="341"/>
      <c r="CH299" s="341"/>
      <c r="CI299" s="74"/>
      <c r="CJ299" s="341"/>
      <c r="CK299" s="341"/>
      <c r="CL299" s="341"/>
      <c r="CM299" s="74"/>
      <c r="CN299" s="341"/>
      <c r="CO299" s="341"/>
      <c r="CP299" s="341"/>
      <c r="CQ299" s="74"/>
      <c r="CR299" s="74"/>
      <c r="CS299" s="341"/>
      <c r="CT299" s="341"/>
      <c r="CU299" s="74"/>
      <c r="CV299" s="74"/>
      <c r="CW299" s="341"/>
      <c r="CX299" s="341"/>
      <c r="CY299" s="74"/>
      <c r="CZ299" s="341"/>
      <c r="DA299" s="341"/>
      <c r="DB299" s="341"/>
      <c r="DC299" s="74"/>
      <c r="DD299" s="341"/>
      <c r="DE299" s="341"/>
      <c r="DF299" s="341"/>
      <c r="DG299" s="74"/>
      <c r="DH299" s="341"/>
      <c r="DI299" s="341"/>
      <c r="DJ299" s="341"/>
      <c r="DK299" s="74"/>
      <c r="DL299" s="341"/>
      <c r="DM299" s="341"/>
      <c r="DN299" s="341"/>
      <c r="DO299" s="74"/>
      <c r="DP299" s="341"/>
      <c r="DQ299" s="341"/>
      <c r="DR299" s="341"/>
      <c r="DS299" s="74"/>
      <c r="DT299" s="341"/>
      <c r="DU299" s="341"/>
      <c r="DV299" s="341"/>
      <c r="DW299" s="74"/>
      <c r="DX299" s="341"/>
      <c r="DY299" s="341"/>
      <c r="DZ299" s="341"/>
      <c r="EA299" s="74"/>
      <c r="EB299" s="341"/>
      <c r="EC299" s="341"/>
      <c r="ED299" s="341"/>
      <c r="EE299" s="74"/>
      <c r="EF299" s="341"/>
      <c r="EG299" s="341"/>
      <c r="EH299" s="341"/>
      <c r="EI299" s="74"/>
      <c r="EJ299" s="341"/>
      <c r="EK299" s="341"/>
      <c r="EL299" s="341"/>
      <c r="EM299" s="74"/>
      <c r="EN299" s="341"/>
      <c r="EO299" s="341"/>
      <c r="EP299" s="341"/>
      <c r="EQ299" s="74"/>
      <c r="ER299" s="341"/>
      <c r="ES299" s="341"/>
      <c r="ET299" s="341"/>
      <c r="EU299" s="74"/>
      <c r="EV299" s="341"/>
      <c r="EW299" s="341"/>
      <c r="EX299" s="341"/>
      <c r="EY299" s="74"/>
      <c r="EZ299" s="73"/>
      <c r="FA299" s="73"/>
      <c r="FB299" s="73"/>
      <c r="FC299" s="74"/>
      <c r="FD299" s="73"/>
      <c r="FE299" s="73"/>
      <c r="FF299" s="73"/>
      <c r="FG299" s="74"/>
      <c r="FH299" s="73"/>
      <c r="FI299" s="73"/>
      <c r="FJ299" s="73"/>
      <c r="FK299" s="74"/>
      <c r="FL299" s="73"/>
      <c r="FM299" s="73"/>
      <c r="FN299" s="73"/>
      <c r="FO299" s="74"/>
      <c r="FP299" s="73"/>
      <c r="FQ299" s="73"/>
      <c r="FR299" s="73"/>
      <c r="FS299" s="74"/>
      <c r="FT299" s="73"/>
      <c r="FU299" s="73"/>
      <c r="FV299" s="73"/>
      <c r="FW299" s="74"/>
      <c r="FX299" s="73"/>
      <c r="FY299" s="73"/>
      <c r="FZ299" s="73"/>
      <c r="GA299" s="74"/>
      <c r="GB299" s="73"/>
      <c r="GC299" s="73"/>
      <c r="GD299" s="73"/>
      <c r="GE299" s="74"/>
      <c r="GF299" s="73"/>
      <c r="GG299" s="73"/>
      <c r="GH299" s="73"/>
      <c r="GI299" s="74"/>
      <c r="GJ299" s="73"/>
      <c r="GK299" s="73"/>
      <c r="GL299" s="73"/>
      <c r="GM299" s="74"/>
      <c r="GN299" s="73"/>
      <c r="GO299" s="73"/>
      <c r="GP299" s="73"/>
      <c r="GQ299" s="74"/>
      <c r="GR299" s="73"/>
      <c r="GS299" s="73"/>
      <c r="GT299" s="73"/>
      <c r="GU299" s="74"/>
      <c r="GV299" s="73"/>
      <c r="GW299" s="73"/>
      <c r="GX299" s="73"/>
      <c r="GY299" s="77"/>
      <c r="GZ299" s="73"/>
      <c r="HA299" s="73"/>
      <c r="HB299" s="73"/>
      <c r="HC299" s="74"/>
      <c r="HD299" s="73"/>
      <c r="HE299" s="73"/>
      <c r="HF299" s="73"/>
      <c r="HG299" s="74"/>
      <c r="HH299" s="73"/>
      <c r="HI299" s="73"/>
      <c r="HJ299" s="73"/>
      <c r="HK299" s="74"/>
      <c r="HL299" s="341"/>
      <c r="HM299" s="341"/>
      <c r="HN299" s="341"/>
      <c r="HO299" s="74"/>
      <c r="HP299" s="341"/>
      <c r="HQ299" s="341"/>
      <c r="HR299" s="341"/>
      <c r="HS299" s="74"/>
      <c r="HT299" s="73"/>
      <c r="HU299" s="73"/>
      <c r="HV299" s="73"/>
      <c r="HW299" s="74"/>
      <c r="HX299" s="73"/>
      <c r="HY299" s="73">
        <v>324.3</v>
      </c>
      <c r="HZ299" s="73">
        <v>81.074889999999996</v>
      </c>
      <c r="IA299" s="77">
        <f t="shared" si="639"/>
        <v>24.999966080789392</v>
      </c>
      <c r="IB299" s="73"/>
      <c r="IC299" s="73"/>
      <c r="ID299" s="73"/>
      <c r="IE299" s="77"/>
      <c r="IF299" s="73"/>
      <c r="IG299" s="73"/>
      <c r="IH299" s="73"/>
      <c r="II299" s="77"/>
      <c r="IJ299" s="73"/>
      <c r="IK299" s="73"/>
      <c r="IL299" s="73"/>
      <c r="IM299" s="77"/>
      <c r="IN299" s="73"/>
      <c r="IO299" s="73"/>
      <c r="IP299" s="73"/>
      <c r="IQ299" s="77"/>
      <c r="IR299" s="73"/>
      <c r="IS299" s="73"/>
      <c r="IT299" s="73"/>
      <c r="IU299" s="77"/>
      <c r="IV299" s="73"/>
      <c r="IW299" s="73"/>
      <c r="IX299" s="73"/>
      <c r="IY299" s="77"/>
      <c r="IZ299" s="73"/>
      <c r="JA299" s="73"/>
      <c r="JB299" s="73"/>
      <c r="JC299" s="77"/>
      <c r="JD299" s="73"/>
      <c r="JE299" s="73"/>
      <c r="JF299" s="73"/>
      <c r="JG299" s="77"/>
      <c r="JH299" s="73"/>
      <c r="JI299" s="73"/>
      <c r="JJ299" s="73"/>
      <c r="JK299" s="77"/>
      <c r="JL299" s="73"/>
      <c r="JM299" s="73"/>
      <c r="JN299" s="73"/>
      <c r="JO299" s="77"/>
      <c r="JP299" s="73"/>
      <c r="JQ299" s="73"/>
      <c r="JR299" s="73"/>
      <c r="JS299" s="77"/>
    </row>
    <row r="300" spans="1:279" ht="15.75" x14ac:dyDescent="0.25">
      <c r="A300" s="115" t="s">
        <v>466</v>
      </c>
      <c r="B300" s="77">
        <f t="shared" si="611"/>
        <v>0</v>
      </c>
      <c r="C300" s="77">
        <f t="shared" si="612"/>
        <v>406.5</v>
      </c>
      <c r="D300" s="77">
        <f t="shared" si="613"/>
        <v>406.5</v>
      </c>
      <c r="E300" s="77">
        <f t="shared" si="614"/>
        <v>0</v>
      </c>
      <c r="F300" s="77">
        <f t="shared" si="615"/>
        <v>0</v>
      </c>
      <c r="G300" s="73">
        <f t="shared" si="610"/>
        <v>0</v>
      </c>
      <c r="H300" s="73"/>
      <c r="I300" s="73"/>
      <c r="J300" s="73"/>
      <c r="K300" s="73"/>
      <c r="L300" s="73"/>
      <c r="M300" s="73"/>
      <c r="N300" s="73"/>
      <c r="O300" s="74"/>
      <c r="P300" s="301"/>
      <c r="Q300" s="301"/>
      <c r="R300" s="301"/>
      <c r="S300" s="74"/>
      <c r="T300" s="341"/>
      <c r="U300" s="341"/>
      <c r="V300" s="341"/>
      <c r="W300" s="74"/>
      <c r="X300" s="341"/>
      <c r="Y300" s="341"/>
      <c r="Z300" s="341"/>
      <c r="AA300" s="74"/>
      <c r="AB300" s="341"/>
      <c r="AC300" s="341"/>
      <c r="AD300" s="341"/>
      <c r="AE300" s="74"/>
      <c r="AF300" s="341"/>
      <c r="AG300" s="341"/>
      <c r="AH300" s="341"/>
      <c r="AI300" s="74"/>
      <c r="AJ300" s="341"/>
      <c r="AK300" s="341"/>
      <c r="AL300" s="341"/>
      <c r="AM300" s="74"/>
      <c r="AN300" s="73"/>
      <c r="AO300" s="73"/>
      <c r="AP300" s="73"/>
      <c r="AQ300" s="74"/>
      <c r="AR300" s="341"/>
      <c r="AS300" s="341"/>
      <c r="AT300" s="341"/>
      <c r="AU300" s="74"/>
      <c r="AV300" s="341"/>
      <c r="AW300" s="341"/>
      <c r="AX300" s="341"/>
      <c r="AY300" s="74"/>
      <c r="AZ300" s="341"/>
      <c r="BA300" s="341"/>
      <c r="BB300" s="341"/>
      <c r="BC300" s="74"/>
      <c r="BD300" s="341"/>
      <c r="BE300" s="341"/>
      <c r="BF300" s="341"/>
      <c r="BG300" s="74"/>
      <c r="BH300" s="74"/>
      <c r="BI300" s="341"/>
      <c r="BJ300" s="341"/>
      <c r="BK300" s="74"/>
      <c r="BL300" s="74"/>
      <c r="BM300" s="341"/>
      <c r="BN300" s="341"/>
      <c r="BO300" s="74"/>
      <c r="BP300" s="74"/>
      <c r="BQ300" s="341"/>
      <c r="BR300" s="341"/>
      <c r="BS300" s="74"/>
      <c r="BT300" s="74"/>
      <c r="BU300" s="341"/>
      <c r="BV300" s="341"/>
      <c r="BW300" s="74"/>
      <c r="BX300" s="341"/>
      <c r="BY300" s="341"/>
      <c r="BZ300" s="341"/>
      <c r="CA300" s="74"/>
      <c r="CB300" s="74"/>
      <c r="CC300" s="341"/>
      <c r="CD300" s="341"/>
      <c r="CE300" s="74"/>
      <c r="CF300" s="341"/>
      <c r="CG300" s="341"/>
      <c r="CH300" s="341"/>
      <c r="CI300" s="74"/>
      <c r="CJ300" s="341"/>
      <c r="CK300" s="341"/>
      <c r="CL300" s="341"/>
      <c r="CM300" s="74"/>
      <c r="CN300" s="341"/>
      <c r="CO300" s="341"/>
      <c r="CP300" s="341"/>
      <c r="CQ300" s="74"/>
      <c r="CR300" s="74"/>
      <c r="CS300" s="341"/>
      <c r="CT300" s="341"/>
      <c r="CU300" s="74"/>
      <c r="CV300" s="74"/>
      <c r="CW300" s="341"/>
      <c r="CX300" s="341"/>
      <c r="CY300" s="74"/>
      <c r="CZ300" s="341"/>
      <c r="DA300" s="341"/>
      <c r="DB300" s="341"/>
      <c r="DC300" s="74"/>
      <c r="DD300" s="341"/>
      <c r="DE300" s="341"/>
      <c r="DF300" s="341"/>
      <c r="DG300" s="74"/>
      <c r="DH300" s="341"/>
      <c r="DI300" s="341"/>
      <c r="DJ300" s="341"/>
      <c r="DK300" s="74"/>
      <c r="DL300" s="341"/>
      <c r="DM300" s="341"/>
      <c r="DN300" s="341"/>
      <c r="DO300" s="74"/>
      <c r="DP300" s="341"/>
      <c r="DQ300" s="341"/>
      <c r="DR300" s="341"/>
      <c r="DS300" s="74"/>
      <c r="DT300" s="341"/>
      <c r="DU300" s="341"/>
      <c r="DV300" s="341"/>
      <c r="DW300" s="74"/>
      <c r="DX300" s="341"/>
      <c r="DY300" s="341"/>
      <c r="DZ300" s="341"/>
      <c r="EA300" s="74"/>
      <c r="EB300" s="341"/>
      <c r="EC300" s="341"/>
      <c r="ED300" s="341"/>
      <c r="EE300" s="74"/>
      <c r="EF300" s="341"/>
      <c r="EG300" s="341"/>
      <c r="EH300" s="341"/>
      <c r="EI300" s="74"/>
      <c r="EJ300" s="341"/>
      <c r="EK300" s="341"/>
      <c r="EL300" s="341"/>
      <c r="EM300" s="74"/>
      <c r="EN300" s="341"/>
      <c r="EO300" s="341"/>
      <c r="EP300" s="341"/>
      <c r="EQ300" s="74"/>
      <c r="ER300" s="341"/>
      <c r="ES300" s="341"/>
      <c r="ET300" s="341"/>
      <c r="EU300" s="74"/>
      <c r="EV300" s="341"/>
      <c r="EW300" s="341"/>
      <c r="EX300" s="341"/>
      <c r="EY300" s="74"/>
      <c r="EZ300" s="73"/>
      <c r="FA300" s="73"/>
      <c r="FB300" s="73"/>
      <c r="FC300" s="74"/>
      <c r="FD300" s="73"/>
      <c r="FE300" s="73"/>
      <c r="FF300" s="73"/>
      <c r="FG300" s="74"/>
      <c r="FH300" s="73"/>
      <c r="FI300" s="73"/>
      <c r="FJ300" s="73"/>
      <c r="FK300" s="74"/>
      <c r="FL300" s="73"/>
      <c r="FM300" s="73"/>
      <c r="FN300" s="73"/>
      <c r="FO300" s="74"/>
      <c r="FP300" s="73"/>
      <c r="FQ300" s="73"/>
      <c r="FR300" s="73"/>
      <c r="FS300" s="74"/>
      <c r="FT300" s="73"/>
      <c r="FU300" s="73"/>
      <c r="FV300" s="73"/>
      <c r="FW300" s="74"/>
      <c r="FX300" s="73"/>
      <c r="FY300" s="73"/>
      <c r="FZ300" s="73"/>
      <c r="GA300" s="74"/>
      <c r="GB300" s="73"/>
      <c r="GC300" s="73"/>
      <c r="GD300" s="73"/>
      <c r="GE300" s="74"/>
      <c r="GF300" s="73"/>
      <c r="GG300" s="73"/>
      <c r="GH300" s="73"/>
      <c r="GI300" s="74"/>
      <c r="GJ300" s="73"/>
      <c r="GK300" s="73"/>
      <c r="GL300" s="73"/>
      <c r="GM300" s="74"/>
      <c r="GN300" s="73"/>
      <c r="GO300" s="73"/>
      <c r="GP300" s="73"/>
      <c r="GQ300" s="74"/>
      <c r="GR300" s="73"/>
      <c r="GS300" s="73"/>
      <c r="GT300" s="73"/>
      <c r="GU300" s="74"/>
      <c r="GV300" s="73"/>
      <c r="GW300" s="73"/>
      <c r="GX300" s="73"/>
      <c r="GY300" s="77"/>
      <c r="GZ300" s="73"/>
      <c r="HA300" s="73"/>
      <c r="HB300" s="73"/>
      <c r="HC300" s="74"/>
      <c r="HD300" s="73"/>
      <c r="HE300" s="73"/>
      <c r="HF300" s="73"/>
      <c r="HG300" s="74"/>
      <c r="HH300" s="73"/>
      <c r="HI300" s="73"/>
      <c r="HJ300" s="73"/>
      <c r="HK300" s="74"/>
      <c r="HL300" s="341"/>
      <c r="HM300" s="341"/>
      <c r="HN300" s="341"/>
      <c r="HO300" s="74"/>
      <c r="HP300" s="341"/>
      <c r="HQ300" s="341"/>
      <c r="HR300" s="341"/>
      <c r="HS300" s="74"/>
      <c r="HT300" s="73"/>
      <c r="HU300" s="73"/>
      <c r="HV300" s="73"/>
      <c r="HW300" s="74"/>
      <c r="HX300" s="73"/>
      <c r="HY300" s="73">
        <v>406.5</v>
      </c>
      <c r="HZ300" s="73">
        <v>0</v>
      </c>
      <c r="IA300" s="77">
        <f t="shared" si="639"/>
        <v>0</v>
      </c>
      <c r="IB300" s="73"/>
      <c r="IC300" s="73"/>
      <c r="ID300" s="73"/>
      <c r="IE300" s="77"/>
      <c r="IF300" s="73"/>
      <c r="IG300" s="73"/>
      <c r="IH300" s="73"/>
      <c r="II300" s="77"/>
      <c r="IJ300" s="73"/>
      <c r="IK300" s="73"/>
      <c r="IL300" s="73"/>
      <c r="IM300" s="77"/>
      <c r="IN300" s="73"/>
      <c r="IO300" s="73"/>
      <c r="IP300" s="73"/>
      <c r="IQ300" s="77"/>
      <c r="IR300" s="73"/>
      <c r="IS300" s="73"/>
      <c r="IT300" s="73"/>
      <c r="IU300" s="77"/>
      <c r="IV300" s="73"/>
      <c r="IW300" s="73"/>
      <c r="IX300" s="73"/>
      <c r="IY300" s="77"/>
      <c r="IZ300" s="73"/>
      <c r="JA300" s="73"/>
      <c r="JB300" s="73"/>
      <c r="JC300" s="77"/>
      <c r="JD300" s="73"/>
      <c r="JE300" s="73"/>
      <c r="JF300" s="73"/>
      <c r="JG300" s="77"/>
      <c r="JH300" s="73"/>
      <c r="JI300" s="73"/>
      <c r="JJ300" s="73"/>
      <c r="JK300" s="77"/>
      <c r="JL300" s="73"/>
      <c r="JM300" s="73"/>
      <c r="JN300" s="73"/>
      <c r="JO300" s="77"/>
      <c r="JP300" s="73"/>
      <c r="JQ300" s="73"/>
      <c r="JR300" s="73"/>
      <c r="JS300" s="77"/>
    </row>
    <row r="301" spans="1:279" ht="15.75" x14ac:dyDescent="0.25">
      <c r="A301" s="115" t="s">
        <v>246</v>
      </c>
      <c r="B301" s="77">
        <f t="shared" si="611"/>
        <v>5000</v>
      </c>
      <c r="C301" s="77">
        <f t="shared" si="612"/>
        <v>5000</v>
      </c>
      <c r="D301" s="77">
        <f t="shared" si="613"/>
        <v>5000</v>
      </c>
      <c r="E301" s="77">
        <f t="shared" si="614"/>
        <v>0</v>
      </c>
      <c r="F301" s="77">
        <f t="shared" si="615"/>
        <v>0</v>
      </c>
      <c r="G301" s="73">
        <f t="shared" si="610"/>
        <v>0</v>
      </c>
      <c r="H301" s="77"/>
      <c r="I301" s="77"/>
      <c r="J301" s="77"/>
      <c r="K301" s="73"/>
      <c r="L301" s="89"/>
      <c r="M301" s="89"/>
      <c r="N301" s="89"/>
      <c r="O301" s="89"/>
      <c r="P301" s="89"/>
      <c r="Q301" s="89"/>
      <c r="R301" s="89"/>
      <c r="S301" s="74"/>
      <c r="T301" s="86"/>
      <c r="U301" s="86"/>
      <c r="V301" s="86"/>
      <c r="W301" s="74"/>
      <c r="X301" s="86"/>
      <c r="Y301" s="86"/>
      <c r="Z301" s="86"/>
      <c r="AA301" s="74"/>
      <c r="AB301" s="86"/>
      <c r="AC301" s="86"/>
      <c r="AD301" s="86"/>
      <c r="AE301" s="74"/>
      <c r="AF301" s="86"/>
      <c r="AG301" s="86"/>
      <c r="AH301" s="86"/>
      <c r="AI301" s="74"/>
      <c r="AJ301" s="86"/>
      <c r="AK301" s="86"/>
      <c r="AL301" s="86"/>
      <c r="AM301" s="74"/>
      <c r="AN301" s="89"/>
      <c r="AO301" s="89"/>
      <c r="AP301" s="89"/>
      <c r="AQ301" s="89"/>
      <c r="AR301" s="86"/>
      <c r="AS301" s="86"/>
      <c r="AT301" s="86"/>
      <c r="AU301" s="74"/>
      <c r="AV301" s="86"/>
      <c r="AW301" s="86"/>
      <c r="AX301" s="86"/>
      <c r="AY301" s="74"/>
      <c r="AZ301" s="86"/>
      <c r="BA301" s="86"/>
      <c r="BB301" s="86"/>
      <c r="BC301" s="74"/>
      <c r="BD301" s="86"/>
      <c r="BE301" s="86"/>
      <c r="BF301" s="86"/>
      <c r="BG301" s="74"/>
      <c r="BH301" s="74"/>
      <c r="BI301" s="86"/>
      <c r="BJ301" s="86"/>
      <c r="BK301" s="74"/>
      <c r="BL301" s="74"/>
      <c r="BM301" s="86"/>
      <c r="BN301" s="86"/>
      <c r="BO301" s="74"/>
      <c r="BP301" s="74"/>
      <c r="BQ301" s="341"/>
      <c r="BR301" s="86"/>
      <c r="BS301" s="74"/>
      <c r="BT301" s="74"/>
      <c r="BU301" s="341"/>
      <c r="BV301" s="86"/>
      <c r="BW301" s="74"/>
      <c r="BX301" s="341"/>
      <c r="BY301" s="341"/>
      <c r="BZ301" s="341"/>
      <c r="CA301" s="74"/>
      <c r="CB301" s="74"/>
      <c r="CC301" s="341"/>
      <c r="CD301" s="341"/>
      <c r="CE301" s="74"/>
      <c r="CF301" s="341"/>
      <c r="CG301" s="341"/>
      <c r="CH301" s="341"/>
      <c r="CI301" s="74"/>
      <c r="CJ301" s="341"/>
      <c r="CK301" s="341"/>
      <c r="CL301" s="341"/>
      <c r="CM301" s="74"/>
      <c r="CN301" s="341"/>
      <c r="CO301" s="341"/>
      <c r="CP301" s="341"/>
      <c r="CQ301" s="74"/>
      <c r="CR301" s="74"/>
      <c r="CS301" s="86"/>
      <c r="CT301" s="86"/>
      <c r="CU301" s="74"/>
      <c r="CV301" s="74"/>
      <c r="CW301" s="86"/>
      <c r="CX301" s="86"/>
      <c r="CY301" s="74"/>
      <c r="CZ301" s="341"/>
      <c r="DA301" s="341"/>
      <c r="DB301" s="341"/>
      <c r="DC301" s="74"/>
      <c r="DD301" s="341"/>
      <c r="DE301" s="341"/>
      <c r="DF301" s="341"/>
      <c r="DG301" s="74"/>
      <c r="DH301" s="341">
        <v>5000</v>
      </c>
      <c r="DI301" s="341">
        <v>5000</v>
      </c>
      <c r="DJ301" s="341">
        <v>0</v>
      </c>
      <c r="DK301" s="74">
        <f>DJ301/DI301*100</f>
        <v>0</v>
      </c>
      <c r="DL301" s="341"/>
      <c r="DM301" s="341"/>
      <c r="DN301" s="341"/>
      <c r="DO301" s="74"/>
      <c r="DP301" s="341"/>
      <c r="DQ301" s="341"/>
      <c r="DR301" s="341"/>
      <c r="DS301" s="74"/>
      <c r="DT301" s="341"/>
      <c r="DU301" s="341"/>
      <c r="DV301" s="341"/>
      <c r="DW301" s="74"/>
      <c r="DX301" s="341"/>
      <c r="DY301" s="341"/>
      <c r="DZ301" s="341"/>
      <c r="EA301" s="74"/>
      <c r="EB301" s="341"/>
      <c r="EC301" s="341"/>
      <c r="ED301" s="341"/>
      <c r="EE301" s="74"/>
      <c r="EF301" s="341"/>
      <c r="EG301" s="341"/>
      <c r="EH301" s="341"/>
      <c r="EI301" s="74"/>
      <c r="EJ301" s="341"/>
      <c r="EK301" s="341"/>
      <c r="EL301" s="341"/>
      <c r="EM301" s="74"/>
      <c r="EN301" s="341"/>
      <c r="EO301" s="341"/>
      <c r="EP301" s="341"/>
      <c r="EQ301" s="74"/>
      <c r="ER301" s="341"/>
      <c r="ES301" s="341"/>
      <c r="ET301" s="341"/>
      <c r="EU301" s="74"/>
      <c r="EV301" s="341"/>
      <c r="EW301" s="341"/>
      <c r="EX301" s="341"/>
      <c r="EY301" s="74"/>
      <c r="EZ301" s="89"/>
      <c r="FA301" s="89"/>
      <c r="FB301" s="89"/>
      <c r="FC301" s="89"/>
      <c r="FD301" s="89"/>
      <c r="FE301" s="89"/>
      <c r="FF301" s="89"/>
      <c r="FG301" s="89"/>
      <c r="FH301" s="89"/>
      <c r="FI301" s="89"/>
      <c r="FJ301" s="89"/>
      <c r="FK301" s="89"/>
      <c r="FL301" s="89"/>
      <c r="FM301" s="89"/>
      <c r="FN301" s="89"/>
      <c r="FO301" s="89"/>
      <c r="FP301" s="89"/>
      <c r="FQ301" s="89"/>
      <c r="FR301" s="89"/>
      <c r="FS301" s="89"/>
      <c r="FT301" s="89"/>
      <c r="FU301" s="89"/>
      <c r="FV301" s="89"/>
      <c r="FW301" s="89"/>
      <c r="FX301" s="89"/>
      <c r="FY301" s="89"/>
      <c r="FZ301" s="89"/>
      <c r="GA301" s="89"/>
      <c r="GB301" s="89"/>
      <c r="GC301" s="89"/>
      <c r="GD301" s="89"/>
      <c r="GE301" s="89"/>
      <c r="GF301" s="89"/>
      <c r="GG301" s="89"/>
      <c r="GH301" s="89"/>
      <c r="GI301" s="89"/>
      <c r="GJ301" s="89"/>
      <c r="GK301" s="89"/>
      <c r="GL301" s="89"/>
      <c r="GM301" s="89"/>
      <c r="GN301" s="89"/>
      <c r="GO301" s="89"/>
      <c r="GP301" s="89"/>
      <c r="GQ301" s="89"/>
      <c r="GR301" s="89"/>
      <c r="GS301" s="89"/>
      <c r="GT301" s="89"/>
      <c r="GU301" s="89"/>
      <c r="GV301" s="89"/>
      <c r="GW301" s="346"/>
      <c r="GX301" s="346"/>
      <c r="GY301" s="77"/>
      <c r="GZ301" s="89"/>
      <c r="HA301" s="89"/>
      <c r="HB301" s="89"/>
      <c r="HC301" s="89"/>
      <c r="HD301" s="89"/>
      <c r="HE301" s="89"/>
      <c r="HF301" s="89"/>
      <c r="HG301" s="89"/>
      <c r="HH301" s="89"/>
      <c r="HI301" s="89"/>
      <c r="HJ301" s="89"/>
      <c r="HK301" s="89"/>
      <c r="HL301" s="86"/>
      <c r="HM301" s="86"/>
      <c r="HN301" s="86"/>
      <c r="HO301" s="74"/>
      <c r="HP301" s="341"/>
      <c r="HQ301" s="341"/>
      <c r="HR301" s="341"/>
      <c r="HS301" s="74"/>
      <c r="HT301" s="89"/>
      <c r="HU301" s="89"/>
      <c r="HV301" s="89"/>
      <c r="HW301" s="89"/>
      <c r="HX301" s="86"/>
      <c r="HY301" s="86"/>
      <c r="HZ301" s="86"/>
      <c r="IA301" s="77"/>
      <c r="IB301" s="89"/>
      <c r="IC301" s="89"/>
      <c r="ID301" s="89"/>
      <c r="IE301" s="77"/>
      <c r="IF301" s="89"/>
      <c r="IG301" s="89"/>
      <c r="IH301" s="89"/>
      <c r="II301" s="77"/>
      <c r="IJ301" s="89"/>
      <c r="IK301" s="89"/>
      <c r="IL301" s="89"/>
      <c r="IM301" s="77"/>
      <c r="IN301" s="89"/>
      <c r="IO301" s="89"/>
      <c r="IP301" s="89"/>
      <c r="IQ301" s="77"/>
      <c r="IR301" s="89"/>
      <c r="IS301" s="89"/>
      <c r="IT301" s="89"/>
      <c r="IU301" s="77"/>
      <c r="IV301" s="89"/>
      <c r="IW301" s="89"/>
      <c r="IX301" s="89"/>
      <c r="IY301" s="77"/>
      <c r="IZ301" s="89"/>
      <c r="JA301" s="89"/>
      <c r="JB301" s="89"/>
      <c r="JC301" s="77"/>
      <c r="JD301" s="89"/>
      <c r="JE301" s="89"/>
      <c r="JF301" s="89"/>
      <c r="JG301" s="77"/>
      <c r="JH301" s="89"/>
      <c r="JI301" s="89"/>
      <c r="JJ301" s="89"/>
      <c r="JK301" s="77"/>
      <c r="JL301" s="89"/>
      <c r="JM301" s="89"/>
      <c r="JN301" s="89"/>
      <c r="JO301" s="77"/>
      <c r="JP301" s="89"/>
      <c r="JQ301" s="89"/>
      <c r="JR301" s="89"/>
      <c r="JS301" s="77"/>
    </row>
    <row r="302" spans="1:279" ht="15.75" x14ac:dyDescent="0.25">
      <c r="A302" s="15" t="s">
        <v>504</v>
      </c>
      <c r="B302" s="77">
        <f t="shared" si="611"/>
        <v>0</v>
      </c>
      <c r="C302" s="77">
        <f t="shared" si="612"/>
        <v>0</v>
      </c>
      <c r="D302" s="77">
        <f t="shared" si="613"/>
        <v>0</v>
      </c>
      <c r="E302" s="77">
        <f t="shared" si="614"/>
        <v>0</v>
      </c>
      <c r="F302" s="77">
        <f t="shared" si="615"/>
        <v>0</v>
      </c>
      <c r="G302" s="73"/>
      <c r="H302" s="77"/>
      <c r="I302" s="77"/>
      <c r="J302" s="77"/>
      <c r="K302" s="73"/>
      <c r="L302" s="89"/>
      <c r="M302" s="89"/>
      <c r="N302" s="89"/>
      <c r="O302" s="89"/>
      <c r="P302" s="89"/>
      <c r="Q302" s="89"/>
      <c r="R302" s="89"/>
      <c r="S302" s="74"/>
      <c r="T302" s="86"/>
      <c r="U302" s="86"/>
      <c r="V302" s="86"/>
      <c r="W302" s="74"/>
      <c r="X302" s="86"/>
      <c r="Y302" s="86"/>
      <c r="Z302" s="86"/>
      <c r="AA302" s="74"/>
      <c r="AB302" s="86"/>
      <c r="AC302" s="86"/>
      <c r="AD302" s="86"/>
      <c r="AE302" s="74"/>
      <c r="AF302" s="86"/>
      <c r="AG302" s="86"/>
      <c r="AH302" s="86"/>
      <c r="AI302" s="74"/>
      <c r="AJ302" s="86"/>
      <c r="AK302" s="86"/>
      <c r="AL302" s="86"/>
      <c r="AM302" s="74"/>
      <c r="AN302" s="89"/>
      <c r="AO302" s="89"/>
      <c r="AP302" s="89"/>
      <c r="AQ302" s="89"/>
      <c r="AR302" s="86"/>
      <c r="AS302" s="86"/>
      <c r="AT302" s="86"/>
      <c r="AU302" s="74"/>
      <c r="AV302" s="86"/>
      <c r="AW302" s="86"/>
      <c r="AX302" s="86"/>
      <c r="AY302" s="74"/>
      <c r="AZ302" s="86"/>
      <c r="BA302" s="86"/>
      <c r="BB302" s="86"/>
      <c r="BC302" s="74"/>
      <c r="BD302" s="86"/>
      <c r="BE302" s="86"/>
      <c r="BF302" s="86"/>
      <c r="BG302" s="74"/>
      <c r="BH302" s="74"/>
      <c r="BI302" s="86"/>
      <c r="BJ302" s="86"/>
      <c r="BK302" s="74"/>
      <c r="BL302" s="74"/>
      <c r="BM302" s="86"/>
      <c r="BN302" s="86"/>
      <c r="BO302" s="74"/>
      <c r="BP302" s="74"/>
      <c r="BQ302" s="86"/>
      <c r="BR302" s="86"/>
      <c r="BS302" s="74"/>
      <c r="BT302" s="74"/>
      <c r="BU302" s="86"/>
      <c r="BV302" s="86"/>
      <c r="BW302" s="74"/>
      <c r="BX302" s="86"/>
      <c r="BY302" s="86"/>
      <c r="BZ302" s="86"/>
      <c r="CA302" s="74"/>
      <c r="CB302" s="74"/>
      <c r="CC302" s="86"/>
      <c r="CD302" s="86"/>
      <c r="CE302" s="74"/>
      <c r="CF302" s="86"/>
      <c r="CG302" s="86"/>
      <c r="CH302" s="77"/>
      <c r="CI302" s="74"/>
      <c r="CJ302" s="86"/>
      <c r="CK302" s="86"/>
      <c r="CL302" s="86"/>
      <c r="CM302" s="74"/>
      <c r="CN302" s="86"/>
      <c r="CO302" s="86"/>
      <c r="CP302" s="86"/>
      <c r="CQ302" s="74"/>
      <c r="CR302" s="74"/>
      <c r="CS302" s="86"/>
      <c r="CT302" s="86"/>
      <c r="CU302" s="74"/>
      <c r="CV302" s="74"/>
      <c r="CW302" s="86"/>
      <c r="CX302" s="86"/>
      <c r="CY302" s="74"/>
      <c r="CZ302" s="86"/>
      <c r="DA302" s="86"/>
      <c r="DB302" s="86"/>
      <c r="DC302" s="74"/>
      <c r="DD302" s="86"/>
      <c r="DE302" s="86"/>
      <c r="DF302" s="86"/>
      <c r="DG302" s="74"/>
      <c r="DH302" s="86"/>
      <c r="DI302" s="86"/>
      <c r="DJ302" s="86"/>
      <c r="DK302" s="74"/>
      <c r="DL302" s="86"/>
      <c r="DM302" s="86"/>
      <c r="DN302" s="86"/>
      <c r="DO302" s="74"/>
      <c r="DP302" s="86"/>
      <c r="DQ302" s="86"/>
      <c r="DR302" s="86"/>
      <c r="DS302" s="74"/>
      <c r="DT302" s="86"/>
      <c r="DU302" s="86"/>
      <c r="DV302" s="86"/>
      <c r="DW302" s="74"/>
      <c r="DX302" s="86"/>
      <c r="DY302" s="86"/>
      <c r="DZ302" s="86"/>
      <c r="EA302" s="74"/>
      <c r="EB302" s="86"/>
      <c r="EC302" s="86"/>
      <c r="ED302" s="86"/>
      <c r="EE302" s="74"/>
      <c r="EF302" s="86"/>
      <c r="EG302" s="86"/>
      <c r="EH302" s="86"/>
      <c r="EI302" s="74"/>
      <c r="EJ302" s="86"/>
      <c r="EK302" s="86"/>
      <c r="EL302" s="86"/>
      <c r="EM302" s="74"/>
      <c r="EN302" s="86"/>
      <c r="EO302" s="86"/>
      <c r="EP302" s="86"/>
      <c r="EQ302" s="74"/>
      <c r="ER302" s="86"/>
      <c r="ES302" s="86"/>
      <c r="ET302" s="86"/>
      <c r="EU302" s="74"/>
      <c r="EV302" s="86"/>
      <c r="EW302" s="86"/>
      <c r="EX302" s="86"/>
      <c r="EY302" s="74"/>
      <c r="EZ302" s="89"/>
      <c r="FA302" s="89"/>
      <c r="FB302" s="89"/>
      <c r="FC302" s="89"/>
      <c r="FD302" s="89"/>
      <c r="FE302" s="89"/>
      <c r="FF302" s="89"/>
      <c r="FG302" s="89"/>
      <c r="FH302" s="89"/>
      <c r="FI302" s="89"/>
      <c r="FJ302" s="89"/>
      <c r="FK302" s="89"/>
      <c r="FL302" s="89"/>
      <c r="FM302" s="89"/>
      <c r="FN302" s="89"/>
      <c r="FO302" s="89"/>
      <c r="FP302" s="89"/>
      <c r="FQ302" s="89"/>
      <c r="FR302" s="89"/>
      <c r="FS302" s="89"/>
      <c r="FT302" s="89"/>
      <c r="FU302" s="89"/>
      <c r="FV302" s="89"/>
      <c r="FW302" s="89"/>
      <c r="FX302" s="89"/>
      <c r="FY302" s="89"/>
      <c r="FZ302" s="89"/>
      <c r="GA302" s="89"/>
      <c r="GB302" s="89"/>
      <c r="GC302" s="89"/>
      <c r="GD302" s="89"/>
      <c r="GE302" s="89"/>
      <c r="GF302" s="89"/>
      <c r="GG302" s="89"/>
      <c r="GH302" s="89"/>
      <c r="GI302" s="89"/>
      <c r="GJ302" s="89"/>
      <c r="GK302" s="89"/>
      <c r="GL302" s="89"/>
      <c r="GM302" s="89"/>
      <c r="GN302" s="89"/>
      <c r="GO302" s="89"/>
      <c r="GP302" s="89"/>
      <c r="GQ302" s="89"/>
      <c r="GR302" s="89"/>
      <c r="GS302" s="89"/>
      <c r="GT302" s="89"/>
      <c r="GU302" s="89"/>
      <c r="GV302" s="89"/>
      <c r="GW302" s="89"/>
      <c r="GX302" s="89"/>
      <c r="GY302" s="77"/>
      <c r="GZ302" s="89"/>
      <c r="HA302" s="89"/>
      <c r="HB302" s="89"/>
      <c r="HC302" s="89"/>
      <c r="HD302" s="89"/>
      <c r="HE302" s="89"/>
      <c r="HF302" s="89"/>
      <c r="HG302" s="89"/>
      <c r="HH302" s="89"/>
      <c r="HI302" s="89"/>
      <c r="HJ302" s="89"/>
      <c r="HK302" s="89"/>
      <c r="HL302" s="86"/>
      <c r="HM302" s="86"/>
      <c r="HN302" s="86"/>
      <c r="HO302" s="74"/>
      <c r="HP302" s="86"/>
      <c r="HQ302" s="86"/>
      <c r="HR302" s="86"/>
      <c r="HS302" s="74"/>
      <c r="HT302" s="89"/>
      <c r="HU302" s="89"/>
      <c r="HV302" s="89"/>
      <c r="HW302" s="89"/>
      <c r="HX302" s="86"/>
      <c r="HY302" s="86"/>
      <c r="HZ302" s="86"/>
      <c r="IA302" s="77"/>
      <c r="IB302" s="89"/>
      <c r="IC302" s="89"/>
      <c r="ID302" s="89"/>
      <c r="IE302" s="77"/>
      <c r="IF302" s="89"/>
      <c r="IG302" s="89"/>
      <c r="IH302" s="89"/>
      <c r="II302" s="77"/>
      <c r="IJ302" s="89"/>
      <c r="IK302" s="89"/>
      <c r="IL302" s="89"/>
      <c r="IM302" s="77"/>
      <c r="IN302" s="89"/>
      <c r="IO302" s="89"/>
      <c r="IP302" s="89"/>
      <c r="IQ302" s="77"/>
      <c r="IR302" s="89"/>
      <c r="IS302" s="89"/>
      <c r="IT302" s="89"/>
      <c r="IU302" s="77"/>
      <c r="IV302" s="89"/>
      <c r="IW302" s="89"/>
      <c r="IX302" s="89"/>
      <c r="IY302" s="77"/>
      <c r="IZ302" s="89"/>
      <c r="JA302" s="89"/>
      <c r="JB302" s="89"/>
      <c r="JC302" s="77"/>
      <c r="JD302" s="89"/>
      <c r="JE302" s="89"/>
      <c r="JF302" s="89"/>
      <c r="JG302" s="77"/>
      <c r="JH302" s="89"/>
      <c r="JI302" s="89"/>
      <c r="JJ302" s="89"/>
      <c r="JK302" s="77"/>
      <c r="JL302" s="89"/>
      <c r="JM302" s="89"/>
      <c r="JN302" s="89"/>
      <c r="JO302" s="77"/>
      <c r="JP302" s="89"/>
      <c r="JQ302" s="89"/>
      <c r="JR302" s="89"/>
      <c r="JS302" s="77"/>
    </row>
    <row r="303" spans="1:279" ht="15.75" x14ac:dyDescent="0.25">
      <c r="A303" s="115" t="s">
        <v>247</v>
      </c>
      <c r="B303" s="77">
        <f t="shared" si="611"/>
        <v>0</v>
      </c>
      <c r="C303" s="77">
        <f t="shared" si="612"/>
        <v>0</v>
      </c>
      <c r="D303" s="77">
        <f t="shared" si="613"/>
        <v>0</v>
      </c>
      <c r="E303" s="77">
        <f t="shared" si="614"/>
        <v>0</v>
      </c>
      <c r="F303" s="77">
        <f t="shared" si="615"/>
        <v>0</v>
      </c>
      <c r="G303" s="73"/>
      <c r="H303" s="77"/>
      <c r="I303" s="77"/>
      <c r="J303" s="77"/>
      <c r="K303" s="73"/>
      <c r="L303" s="89"/>
      <c r="M303" s="89"/>
      <c r="N303" s="89"/>
      <c r="O303" s="89"/>
      <c r="P303" s="89"/>
      <c r="Q303" s="89"/>
      <c r="R303" s="89"/>
      <c r="S303" s="74"/>
      <c r="T303" s="86"/>
      <c r="U303" s="86"/>
      <c r="V303" s="86"/>
      <c r="W303" s="74"/>
      <c r="X303" s="86"/>
      <c r="Y303" s="86"/>
      <c r="Z303" s="86"/>
      <c r="AA303" s="74"/>
      <c r="AB303" s="86"/>
      <c r="AC303" s="86"/>
      <c r="AD303" s="86"/>
      <c r="AE303" s="74"/>
      <c r="AF303" s="86"/>
      <c r="AG303" s="86"/>
      <c r="AH303" s="86"/>
      <c r="AI303" s="74"/>
      <c r="AJ303" s="86"/>
      <c r="AK303" s="86"/>
      <c r="AL303" s="86"/>
      <c r="AM303" s="74"/>
      <c r="AN303" s="89"/>
      <c r="AO303" s="89"/>
      <c r="AP303" s="89"/>
      <c r="AQ303" s="89"/>
      <c r="AR303" s="86"/>
      <c r="AS303" s="86"/>
      <c r="AT303" s="86"/>
      <c r="AU303" s="74"/>
      <c r="AV303" s="86"/>
      <c r="AW303" s="86"/>
      <c r="AX303" s="86"/>
      <c r="AY303" s="74"/>
      <c r="AZ303" s="86"/>
      <c r="BA303" s="86"/>
      <c r="BB303" s="86"/>
      <c r="BC303" s="74"/>
      <c r="BD303" s="86"/>
      <c r="BE303" s="86"/>
      <c r="BF303" s="86"/>
      <c r="BG303" s="74"/>
      <c r="BH303" s="74"/>
      <c r="BI303" s="86"/>
      <c r="BJ303" s="86"/>
      <c r="BK303" s="74"/>
      <c r="BL303" s="74"/>
      <c r="BM303" s="86"/>
      <c r="BN303" s="86"/>
      <c r="BO303" s="74"/>
      <c r="BP303" s="74"/>
      <c r="BQ303" s="86"/>
      <c r="BR303" s="86"/>
      <c r="BS303" s="74"/>
      <c r="BT303" s="74"/>
      <c r="BU303" s="86"/>
      <c r="BV303" s="86"/>
      <c r="BW303" s="74"/>
      <c r="BX303" s="86"/>
      <c r="BY303" s="86"/>
      <c r="BZ303" s="86"/>
      <c r="CA303" s="74"/>
      <c r="CB303" s="74"/>
      <c r="CC303" s="86"/>
      <c r="CD303" s="86"/>
      <c r="CE303" s="74"/>
      <c r="CF303" s="86"/>
      <c r="CG303" s="86"/>
      <c r="CH303" s="77"/>
      <c r="CI303" s="74"/>
      <c r="CJ303" s="86"/>
      <c r="CK303" s="86"/>
      <c r="CL303" s="86"/>
      <c r="CM303" s="74"/>
      <c r="CN303" s="86"/>
      <c r="CO303" s="86"/>
      <c r="CP303" s="86"/>
      <c r="CQ303" s="74"/>
      <c r="CR303" s="74"/>
      <c r="CS303" s="86"/>
      <c r="CT303" s="86"/>
      <c r="CU303" s="74"/>
      <c r="CV303" s="74"/>
      <c r="CW303" s="86"/>
      <c r="CX303" s="86"/>
      <c r="CY303" s="74"/>
      <c r="CZ303" s="86"/>
      <c r="DA303" s="86"/>
      <c r="DB303" s="86"/>
      <c r="DC303" s="74"/>
      <c r="DD303" s="86"/>
      <c r="DE303" s="86"/>
      <c r="DF303" s="86"/>
      <c r="DG303" s="74"/>
      <c r="DH303" s="86"/>
      <c r="DI303" s="86"/>
      <c r="DJ303" s="86"/>
      <c r="DK303" s="74"/>
      <c r="DL303" s="86"/>
      <c r="DM303" s="86"/>
      <c r="DN303" s="86"/>
      <c r="DO303" s="74"/>
      <c r="DP303" s="86"/>
      <c r="DQ303" s="86"/>
      <c r="DR303" s="86"/>
      <c r="DS303" s="74"/>
      <c r="DT303" s="86"/>
      <c r="DU303" s="86"/>
      <c r="DV303" s="86"/>
      <c r="DW303" s="74"/>
      <c r="DX303" s="86"/>
      <c r="DY303" s="86"/>
      <c r="DZ303" s="86"/>
      <c r="EA303" s="74"/>
      <c r="EB303" s="86"/>
      <c r="EC303" s="86"/>
      <c r="ED303" s="86"/>
      <c r="EE303" s="74"/>
      <c r="EF303" s="86"/>
      <c r="EG303" s="86"/>
      <c r="EH303" s="86"/>
      <c r="EI303" s="74"/>
      <c r="EJ303" s="86"/>
      <c r="EK303" s="86"/>
      <c r="EL303" s="86"/>
      <c r="EM303" s="74"/>
      <c r="EN303" s="86"/>
      <c r="EO303" s="86"/>
      <c r="EP303" s="86"/>
      <c r="EQ303" s="74"/>
      <c r="ER303" s="86"/>
      <c r="ES303" s="86"/>
      <c r="ET303" s="86"/>
      <c r="EU303" s="74"/>
      <c r="EV303" s="86"/>
      <c r="EW303" s="86"/>
      <c r="EX303" s="86"/>
      <c r="EY303" s="74"/>
      <c r="EZ303" s="89"/>
      <c r="FA303" s="89"/>
      <c r="FB303" s="89"/>
      <c r="FC303" s="89"/>
      <c r="FD303" s="89"/>
      <c r="FE303" s="89"/>
      <c r="FF303" s="89"/>
      <c r="FG303" s="89"/>
      <c r="FH303" s="89"/>
      <c r="FI303" s="89"/>
      <c r="FJ303" s="89"/>
      <c r="FK303" s="89"/>
      <c r="FL303" s="89"/>
      <c r="FM303" s="89"/>
      <c r="FN303" s="89"/>
      <c r="FO303" s="89"/>
      <c r="FP303" s="89"/>
      <c r="FQ303" s="89"/>
      <c r="FR303" s="89"/>
      <c r="FS303" s="89"/>
      <c r="FT303" s="89"/>
      <c r="FU303" s="89"/>
      <c r="FV303" s="89"/>
      <c r="FW303" s="89"/>
      <c r="FX303" s="89"/>
      <c r="FY303" s="89"/>
      <c r="FZ303" s="89"/>
      <c r="GA303" s="89"/>
      <c r="GB303" s="89"/>
      <c r="GC303" s="89"/>
      <c r="GD303" s="89"/>
      <c r="GE303" s="89"/>
      <c r="GF303" s="89"/>
      <c r="GG303" s="89"/>
      <c r="GH303" s="89"/>
      <c r="GI303" s="89"/>
      <c r="GJ303" s="89"/>
      <c r="GK303" s="89"/>
      <c r="GL303" s="89"/>
      <c r="GM303" s="89"/>
      <c r="GN303" s="89"/>
      <c r="GO303" s="89"/>
      <c r="GP303" s="89"/>
      <c r="GQ303" s="89"/>
      <c r="GR303" s="89"/>
      <c r="GS303" s="89"/>
      <c r="GT303" s="89"/>
      <c r="GU303" s="89"/>
      <c r="GV303" s="89"/>
      <c r="GW303" s="89"/>
      <c r="GX303" s="89"/>
      <c r="GY303" s="77"/>
      <c r="GZ303" s="89"/>
      <c r="HA303" s="89"/>
      <c r="HB303" s="89"/>
      <c r="HC303" s="89"/>
      <c r="HD303" s="89"/>
      <c r="HE303" s="89"/>
      <c r="HF303" s="89"/>
      <c r="HG303" s="89"/>
      <c r="HH303" s="89"/>
      <c r="HI303" s="89"/>
      <c r="HJ303" s="89"/>
      <c r="HK303" s="89"/>
      <c r="HL303" s="86"/>
      <c r="HM303" s="86"/>
      <c r="HN303" s="86"/>
      <c r="HO303" s="74"/>
      <c r="HP303" s="86"/>
      <c r="HQ303" s="86"/>
      <c r="HR303" s="86"/>
      <c r="HS303" s="74"/>
      <c r="HT303" s="89"/>
      <c r="HU303" s="89"/>
      <c r="HV303" s="89"/>
      <c r="HW303" s="89"/>
      <c r="HX303" s="86"/>
      <c r="HY303" s="86"/>
      <c r="HZ303" s="86"/>
      <c r="IA303" s="77"/>
      <c r="IB303" s="89"/>
      <c r="IC303" s="89"/>
      <c r="ID303" s="89"/>
      <c r="IE303" s="77"/>
      <c r="IF303" s="89"/>
      <c r="IG303" s="89"/>
      <c r="IH303" s="89"/>
      <c r="II303" s="77"/>
      <c r="IJ303" s="89"/>
      <c r="IK303" s="89"/>
      <c r="IL303" s="89"/>
      <c r="IM303" s="77"/>
      <c r="IN303" s="89"/>
      <c r="IO303" s="89"/>
      <c r="IP303" s="89"/>
      <c r="IQ303" s="77"/>
      <c r="IR303" s="89"/>
      <c r="IS303" s="89"/>
      <c r="IT303" s="89"/>
      <c r="IU303" s="77"/>
      <c r="IV303" s="89"/>
      <c r="IW303" s="89"/>
      <c r="IX303" s="89"/>
      <c r="IY303" s="77"/>
      <c r="IZ303" s="89"/>
      <c r="JA303" s="89"/>
      <c r="JB303" s="89"/>
      <c r="JC303" s="77"/>
      <c r="JD303" s="89"/>
      <c r="JE303" s="89"/>
      <c r="JF303" s="89"/>
      <c r="JG303" s="77"/>
      <c r="JH303" s="89"/>
      <c r="JI303" s="89"/>
      <c r="JJ303" s="89"/>
      <c r="JK303" s="77"/>
      <c r="JL303" s="89"/>
      <c r="JM303" s="89"/>
      <c r="JN303" s="89"/>
      <c r="JO303" s="77"/>
      <c r="JP303" s="89"/>
      <c r="JQ303" s="89"/>
      <c r="JR303" s="89"/>
      <c r="JS303" s="77"/>
    </row>
    <row r="304" spans="1:279" ht="15.75" x14ac:dyDescent="0.25">
      <c r="A304" s="115" t="s">
        <v>466</v>
      </c>
      <c r="B304" s="77">
        <f t="shared" si="611"/>
        <v>0</v>
      </c>
      <c r="C304" s="77">
        <f t="shared" si="612"/>
        <v>0</v>
      </c>
      <c r="D304" s="77">
        <f t="shared" si="613"/>
        <v>0</v>
      </c>
      <c r="E304" s="77">
        <f t="shared" si="614"/>
        <v>0</v>
      </c>
      <c r="F304" s="77">
        <f t="shared" si="615"/>
        <v>0</v>
      </c>
      <c r="G304" s="73"/>
      <c r="H304" s="77"/>
      <c r="I304" s="77"/>
      <c r="J304" s="77"/>
      <c r="K304" s="73"/>
      <c r="L304" s="89"/>
      <c r="M304" s="89"/>
      <c r="N304" s="89"/>
      <c r="O304" s="89"/>
      <c r="P304" s="89"/>
      <c r="Q304" s="89"/>
      <c r="R304" s="89"/>
      <c r="S304" s="74"/>
      <c r="T304" s="86"/>
      <c r="U304" s="86"/>
      <c r="V304" s="86"/>
      <c r="W304" s="74"/>
      <c r="X304" s="86"/>
      <c r="Y304" s="86"/>
      <c r="Z304" s="86"/>
      <c r="AA304" s="74"/>
      <c r="AB304" s="86"/>
      <c r="AC304" s="86"/>
      <c r="AD304" s="86"/>
      <c r="AE304" s="74"/>
      <c r="AF304" s="86"/>
      <c r="AG304" s="86"/>
      <c r="AH304" s="86"/>
      <c r="AI304" s="74"/>
      <c r="AJ304" s="86"/>
      <c r="AK304" s="86"/>
      <c r="AL304" s="86"/>
      <c r="AM304" s="74"/>
      <c r="AN304" s="89"/>
      <c r="AO304" s="89"/>
      <c r="AP304" s="89"/>
      <c r="AQ304" s="89"/>
      <c r="AR304" s="86"/>
      <c r="AS304" s="86"/>
      <c r="AT304" s="86"/>
      <c r="AU304" s="74"/>
      <c r="AV304" s="86"/>
      <c r="AW304" s="86"/>
      <c r="AX304" s="86"/>
      <c r="AY304" s="74"/>
      <c r="AZ304" s="86"/>
      <c r="BA304" s="86"/>
      <c r="BB304" s="86"/>
      <c r="BC304" s="74"/>
      <c r="BD304" s="86"/>
      <c r="BE304" s="86"/>
      <c r="BF304" s="86"/>
      <c r="BG304" s="74"/>
      <c r="BH304" s="74"/>
      <c r="BI304" s="86"/>
      <c r="BJ304" s="86"/>
      <c r="BK304" s="74"/>
      <c r="BL304" s="74"/>
      <c r="BM304" s="86"/>
      <c r="BN304" s="86"/>
      <c r="BO304" s="74"/>
      <c r="BP304" s="74"/>
      <c r="BQ304" s="86"/>
      <c r="BR304" s="86"/>
      <c r="BS304" s="74"/>
      <c r="BT304" s="74"/>
      <c r="BU304" s="86"/>
      <c r="BV304" s="86"/>
      <c r="BW304" s="74"/>
      <c r="BX304" s="86"/>
      <c r="BY304" s="86"/>
      <c r="BZ304" s="86"/>
      <c r="CA304" s="74"/>
      <c r="CB304" s="74"/>
      <c r="CC304" s="86"/>
      <c r="CD304" s="86"/>
      <c r="CE304" s="74"/>
      <c r="CF304" s="86"/>
      <c r="CG304" s="86"/>
      <c r="CH304" s="77"/>
      <c r="CI304" s="74"/>
      <c r="CJ304" s="86"/>
      <c r="CK304" s="86"/>
      <c r="CL304" s="86"/>
      <c r="CM304" s="74"/>
      <c r="CN304" s="86"/>
      <c r="CO304" s="86"/>
      <c r="CP304" s="86"/>
      <c r="CQ304" s="74"/>
      <c r="CR304" s="74"/>
      <c r="CS304" s="86"/>
      <c r="CT304" s="86"/>
      <c r="CU304" s="74"/>
      <c r="CV304" s="74"/>
      <c r="CW304" s="86"/>
      <c r="CX304" s="86"/>
      <c r="CY304" s="74"/>
      <c r="CZ304" s="86"/>
      <c r="DA304" s="86"/>
      <c r="DB304" s="86"/>
      <c r="DC304" s="74"/>
      <c r="DD304" s="86"/>
      <c r="DE304" s="86"/>
      <c r="DF304" s="86"/>
      <c r="DG304" s="74"/>
      <c r="DH304" s="86"/>
      <c r="DI304" s="86"/>
      <c r="DJ304" s="86"/>
      <c r="DK304" s="74"/>
      <c r="DL304" s="86"/>
      <c r="DM304" s="86"/>
      <c r="DN304" s="86"/>
      <c r="DO304" s="74"/>
      <c r="DP304" s="86"/>
      <c r="DQ304" s="86"/>
      <c r="DR304" s="86"/>
      <c r="DS304" s="74"/>
      <c r="DT304" s="86"/>
      <c r="DU304" s="86"/>
      <c r="DV304" s="86"/>
      <c r="DW304" s="74"/>
      <c r="DX304" s="86"/>
      <c r="DY304" s="86"/>
      <c r="DZ304" s="86"/>
      <c r="EA304" s="74"/>
      <c r="EB304" s="86"/>
      <c r="EC304" s="86"/>
      <c r="ED304" s="86"/>
      <c r="EE304" s="74"/>
      <c r="EF304" s="86"/>
      <c r="EG304" s="86"/>
      <c r="EH304" s="86"/>
      <c r="EI304" s="74"/>
      <c r="EJ304" s="86"/>
      <c r="EK304" s="86"/>
      <c r="EL304" s="86"/>
      <c r="EM304" s="74"/>
      <c r="EN304" s="86"/>
      <c r="EO304" s="86"/>
      <c r="EP304" s="86"/>
      <c r="EQ304" s="74"/>
      <c r="ER304" s="86"/>
      <c r="ES304" s="86"/>
      <c r="ET304" s="86"/>
      <c r="EU304" s="74"/>
      <c r="EV304" s="86"/>
      <c r="EW304" s="86"/>
      <c r="EX304" s="86"/>
      <c r="EY304" s="74"/>
      <c r="EZ304" s="89"/>
      <c r="FA304" s="89"/>
      <c r="FB304" s="89"/>
      <c r="FC304" s="89"/>
      <c r="FD304" s="89"/>
      <c r="FE304" s="89"/>
      <c r="FF304" s="89"/>
      <c r="FG304" s="89"/>
      <c r="FH304" s="89"/>
      <c r="FI304" s="89"/>
      <c r="FJ304" s="89"/>
      <c r="FK304" s="89"/>
      <c r="FL304" s="89"/>
      <c r="FM304" s="89"/>
      <c r="FN304" s="89"/>
      <c r="FO304" s="89"/>
      <c r="FP304" s="89"/>
      <c r="FQ304" s="89"/>
      <c r="FR304" s="89"/>
      <c r="FS304" s="89"/>
      <c r="FT304" s="89"/>
      <c r="FU304" s="89"/>
      <c r="FV304" s="89"/>
      <c r="FW304" s="89"/>
      <c r="FX304" s="89"/>
      <c r="FY304" s="89"/>
      <c r="FZ304" s="89"/>
      <c r="GA304" s="89"/>
      <c r="GB304" s="89"/>
      <c r="GC304" s="89"/>
      <c r="GD304" s="89"/>
      <c r="GE304" s="89"/>
      <c r="GF304" s="89"/>
      <c r="GG304" s="89"/>
      <c r="GH304" s="89"/>
      <c r="GI304" s="89"/>
      <c r="GJ304" s="89"/>
      <c r="GK304" s="89"/>
      <c r="GL304" s="89"/>
      <c r="GM304" s="89"/>
      <c r="GN304" s="89"/>
      <c r="GO304" s="89"/>
      <c r="GP304" s="89"/>
      <c r="GQ304" s="89"/>
      <c r="GR304" s="89"/>
      <c r="GS304" s="89"/>
      <c r="GT304" s="89"/>
      <c r="GU304" s="89"/>
      <c r="GV304" s="89"/>
      <c r="GW304" s="89"/>
      <c r="GX304" s="89"/>
      <c r="GY304" s="77"/>
      <c r="GZ304" s="89"/>
      <c r="HA304" s="89"/>
      <c r="HB304" s="89"/>
      <c r="HC304" s="89"/>
      <c r="HD304" s="89"/>
      <c r="HE304" s="89"/>
      <c r="HF304" s="89"/>
      <c r="HG304" s="89"/>
      <c r="HH304" s="89"/>
      <c r="HI304" s="89"/>
      <c r="HJ304" s="89"/>
      <c r="HK304" s="89"/>
      <c r="HL304" s="86"/>
      <c r="HM304" s="86"/>
      <c r="HN304" s="86"/>
      <c r="HO304" s="74"/>
      <c r="HP304" s="86"/>
      <c r="HQ304" s="86"/>
      <c r="HR304" s="86"/>
      <c r="HS304" s="74"/>
      <c r="HT304" s="89"/>
      <c r="HU304" s="89"/>
      <c r="HV304" s="89"/>
      <c r="HW304" s="89"/>
      <c r="HX304" s="86"/>
      <c r="HY304" s="86"/>
      <c r="HZ304" s="86"/>
      <c r="IA304" s="77"/>
      <c r="IB304" s="89"/>
      <c r="IC304" s="89"/>
      <c r="ID304" s="89"/>
      <c r="IE304" s="77"/>
      <c r="IF304" s="89"/>
      <c r="IG304" s="89"/>
      <c r="IH304" s="89"/>
      <c r="II304" s="77"/>
      <c r="IJ304" s="89"/>
      <c r="IK304" s="89"/>
      <c r="IL304" s="89"/>
      <c r="IM304" s="77"/>
      <c r="IN304" s="89"/>
      <c r="IO304" s="89"/>
      <c r="IP304" s="89"/>
      <c r="IQ304" s="77"/>
      <c r="IR304" s="89"/>
      <c r="IS304" s="89"/>
      <c r="IT304" s="89"/>
      <c r="IU304" s="77"/>
      <c r="IV304" s="89"/>
      <c r="IW304" s="89"/>
      <c r="IX304" s="89"/>
      <c r="IY304" s="77"/>
      <c r="IZ304" s="89"/>
      <c r="JA304" s="89"/>
      <c r="JB304" s="89"/>
      <c r="JC304" s="77"/>
      <c r="JD304" s="89"/>
      <c r="JE304" s="89"/>
      <c r="JF304" s="89"/>
      <c r="JG304" s="77"/>
      <c r="JH304" s="89"/>
      <c r="JI304" s="89"/>
      <c r="JJ304" s="89"/>
      <c r="JK304" s="77"/>
      <c r="JL304" s="89"/>
      <c r="JM304" s="89"/>
      <c r="JN304" s="89"/>
      <c r="JO304" s="77"/>
      <c r="JP304" s="89"/>
      <c r="JQ304" s="89"/>
      <c r="JR304" s="89"/>
      <c r="JS304" s="77"/>
    </row>
    <row r="305" spans="1:279" ht="15.75" x14ac:dyDescent="0.25">
      <c r="A305" s="115" t="s">
        <v>237</v>
      </c>
      <c r="B305" s="77">
        <f t="shared" si="611"/>
        <v>0</v>
      </c>
      <c r="C305" s="77">
        <f t="shared" si="612"/>
        <v>301.10000000000002</v>
      </c>
      <c r="D305" s="77">
        <f t="shared" si="613"/>
        <v>301.10000000000002</v>
      </c>
      <c r="E305" s="77">
        <f t="shared" si="614"/>
        <v>0</v>
      </c>
      <c r="F305" s="77">
        <f t="shared" si="615"/>
        <v>69.455070000000006</v>
      </c>
      <c r="G305" s="73">
        <f t="shared" si="610"/>
        <v>23.067110594486881</v>
      </c>
      <c r="H305" s="77"/>
      <c r="I305" s="77"/>
      <c r="J305" s="77"/>
      <c r="K305" s="73"/>
      <c r="L305" s="89"/>
      <c r="M305" s="89"/>
      <c r="N305" s="89"/>
      <c r="O305" s="89"/>
      <c r="P305" s="89"/>
      <c r="Q305" s="89"/>
      <c r="R305" s="89"/>
      <c r="S305" s="74"/>
      <c r="T305" s="86"/>
      <c r="U305" s="86"/>
      <c r="V305" s="86"/>
      <c r="W305" s="74"/>
      <c r="X305" s="86"/>
      <c r="Y305" s="86"/>
      <c r="Z305" s="86"/>
      <c r="AA305" s="74"/>
      <c r="AB305" s="86"/>
      <c r="AC305" s="86"/>
      <c r="AD305" s="86"/>
      <c r="AE305" s="74"/>
      <c r="AF305" s="86"/>
      <c r="AG305" s="86"/>
      <c r="AH305" s="86"/>
      <c r="AI305" s="74"/>
      <c r="AJ305" s="86"/>
      <c r="AK305" s="86"/>
      <c r="AL305" s="86"/>
      <c r="AM305" s="74"/>
      <c r="AN305" s="89"/>
      <c r="AO305" s="89"/>
      <c r="AP305" s="89"/>
      <c r="AQ305" s="89"/>
      <c r="AR305" s="86"/>
      <c r="AS305" s="86"/>
      <c r="AT305" s="86"/>
      <c r="AU305" s="74"/>
      <c r="AV305" s="86"/>
      <c r="AW305" s="86"/>
      <c r="AX305" s="86"/>
      <c r="AY305" s="74"/>
      <c r="AZ305" s="86"/>
      <c r="BA305" s="86"/>
      <c r="BB305" s="86"/>
      <c r="BC305" s="74"/>
      <c r="BD305" s="86"/>
      <c r="BE305" s="86"/>
      <c r="BF305" s="86"/>
      <c r="BG305" s="74"/>
      <c r="BH305" s="74"/>
      <c r="BI305" s="86"/>
      <c r="BJ305" s="86"/>
      <c r="BK305" s="74"/>
      <c r="BL305" s="74"/>
      <c r="BM305" s="86"/>
      <c r="BN305" s="86"/>
      <c r="BO305" s="74"/>
      <c r="BP305" s="74"/>
      <c r="BQ305" s="86"/>
      <c r="BR305" s="86"/>
      <c r="BS305" s="74"/>
      <c r="BT305" s="74"/>
      <c r="BU305" s="86"/>
      <c r="BV305" s="86"/>
      <c r="BW305" s="74"/>
      <c r="BX305" s="86"/>
      <c r="BY305" s="86"/>
      <c r="BZ305" s="86"/>
      <c r="CA305" s="74"/>
      <c r="CB305" s="74"/>
      <c r="CC305" s="86"/>
      <c r="CD305" s="86"/>
      <c r="CE305" s="74"/>
      <c r="CF305" s="86"/>
      <c r="CG305" s="86"/>
      <c r="CH305" s="77"/>
      <c r="CI305" s="74"/>
      <c r="CJ305" s="86"/>
      <c r="CK305" s="86"/>
      <c r="CL305" s="86"/>
      <c r="CM305" s="74"/>
      <c r="CN305" s="86"/>
      <c r="CO305" s="86"/>
      <c r="CP305" s="86"/>
      <c r="CQ305" s="74"/>
      <c r="CR305" s="74"/>
      <c r="CS305" s="86"/>
      <c r="CT305" s="86"/>
      <c r="CU305" s="74"/>
      <c r="CV305" s="74"/>
      <c r="CW305" s="86"/>
      <c r="CX305" s="86"/>
      <c r="CY305" s="74"/>
      <c r="CZ305" s="86"/>
      <c r="DA305" s="86"/>
      <c r="DB305" s="86"/>
      <c r="DC305" s="74"/>
      <c r="DD305" s="86"/>
      <c r="DE305" s="86"/>
      <c r="DF305" s="86"/>
      <c r="DG305" s="74"/>
      <c r="DH305" s="86"/>
      <c r="DI305" s="86"/>
      <c r="DJ305" s="86"/>
      <c r="DK305" s="74"/>
      <c r="DL305" s="86"/>
      <c r="DM305" s="86"/>
      <c r="DN305" s="86"/>
      <c r="DO305" s="74"/>
      <c r="DP305" s="86"/>
      <c r="DQ305" s="86"/>
      <c r="DR305" s="86"/>
      <c r="DS305" s="74"/>
      <c r="DT305" s="86"/>
      <c r="DU305" s="86"/>
      <c r="DV305" s="86"/>
      <c r="DW305" s="74"/>
      <c r="DX305" s="86"/>
      <c r="DY305" s="86"/>
      <c r="DZ305" s="86"/>
      <c r="EA305" s="74"/>
      <c r="EB305" s="86"/>
      <c r="EC305" s="86"/>
      <c r="ED305" s="86"/>
      <c r="EE305" s="74"/>
      <c r="EF305" s="86"/>
      <c r="EG305" s="86"/>
      <c r="EH305" s="86"/>
      <c r="EI305" s="74"/>
      <c r="EJ305" s="86"/>
      <c r="EK305" s="86"/>
      <c r="EL305" s="86"/>
      <c r="EM305" s="74"/>
      <c r="EN305" s="86"/>
      <c r="EO305" s="86"/>
      <c r="EP305" s="86"/>
      <c r="EQ305" s="74"/>
      <c r="ER305" s="86"/>
      <c r="ES305" s="86"/>
      <c r="ET305" s="86"/>
      <c r="EU305" s="74"/>
      <c r="EV305" s="86"/>
      <c r="EW305" s="86"/>
      <c r="EX305" s="86"/>
      <c r="EY305" s="74"/>
      <c r="EZ305" s="89"/>
      <c r="FA305" s="89"/>
      <c r="FB305" s="89"/>
      <c r="FC305" s="89"/>
      <c r="FD305" s="89"/>
      <c r="FE305" s="89"/>
      <c r="FF305" s="89"/>
      <c r="FG305" s="89"/>
      <c r="FH305" s="89"/>
      <c r="FI305" s="89"/>
      <c r="FJ305" s="89"/>
      <c r="FK305" s="89"/>
      <c r="FL305" s="89"/>
      <c r="FM305" s="89"/>
      <c r="FN305" s="89"/>
      <c r="FO305" s="89"/>
      <c r="FP305" s="89"/>
      <c r="FQ305" s="89"/>
      <c r="FR305" s="89"/>
      <c r="FS305" s="89"/>
      <c r="FT305" s="89"/>
      <c r="FU305" s="89"/>
      <c r="FV305" s="89"/>
      <c r="FW305" s="89"/>
      <c r="FX305" s="89"/>
      <c r="FY305" s="89"/>
      <c r="FZ305" s="89"/>
      <c r="GA305" s="89"/>
      <c r="GB305" s="89"/>
      <c r="GC305" s="89"/>
      <c r="GD305" s="89"/>
      <c r="GE305" s="89"/>
      <c r="GF305" s="89"/>
      <c r="GG305" s="89"/>
      <c r="GH305" s="89"/>
      <c r="GI305" s="89"/>
      <c r="GJ305" s="89"/>
      <c r="GK305" s="89"/>
      <c r="GL305" s="89"/>
      <c r="GM305" s="89"/>
      <c r="GN305" s="89"/>
      <c r="GO305" s="89"/>
      <c r="GP305" s="89"/>
      <c r="GQ305" s="89"/>
      <c r="GR305" s="89"/>
      <c r="GS305" s="89"/>
      <c r="GT305" s="89"/>
      <c r="GU305" s="89"/>
      <c r="GV305" s="89"/>
      <c r="GW305" s="89"/>
      <c r="GX305" s="89"/>
      <c r="GY305" s="77"/>
      <c r="GZ305" s="89"/>
      <c r="HA305" s="89"/>
      <c r="HB305" s="89"/>
      <c r="HC305" s="89"/>
      <c r="HD305" s="89"/>
      <c r="HE305" s="89"/>
      <c r="HF305" s="89"/>
      <c r="HG305" s="89"/>
      <c r="HH305" s="89"/>
      <c r="HI305" s="89"/>
      <c r="HJ305" s="89"/>
      <c r="HK305" s="89"/>
      <c r="HL305" s="86"/>
      <c r="HM305" s="86"/>
      <c r="HN305" s="86"/>
      <c r="HO305" s="74"/>
      <c r="HP305" s="86"/>
      <c r="HQ305" s="86"/>
      <c r="HR305" s="86"/>
      <c r="HS305" s="74"/>
      <c r="HT305" s="89"/>
      <c r="HU305" s="89"/>
      <c r="HV305" s="89"/>
      <c r="HW305" s="89"/>
      <c r="HX305" s="86"/>
      <c r="HY305" s="73">
        <v>301.10000000000002</v>
      </c>
      <c r="HZ305" s="73">
        <v>69.455070000000006</v>
      </c>
      <c r="IA305" s="77">
        <f t="shared" si="639"/>
        <v>23.067110594486881</v>
      </c>
      <c r="IB305" s="89"/>
      <c r="IC305" s="73"/>
      <c r="ID305" s="73"/>
      <c r="IE305" s="77"/>
      <c r="IF305" s="89"/>
      <c r="IG305" s="73"/>
      <c r="IH305" s="73"/>
      <c r="II305" s="77"/>
      <c r="IJ305" s="89"/>
      <c r="IK305" s="73"/>
      <c r="IL305" s="73"/>
      <c r="IM305" s="77"/>
      <c r="IN305" s="89"/>
      <c r="IO305" s="73"/>
      <c r="IP305" s="73"/>
      <c r="IQ305" s="77"/>
      <c r="IR305" s="89"/>
      <c r="IS305" s="73"/>
      <c r="IT305" s="73"/>
      <c r="IU305" s="77"/>
      <c r="IV305" s="89"/>
      <c r="IW305" s="73"/>
      <c r="IX305" s="73"/>
      <c r="IY305" s="77"/>
      <c r="IZ305" s="89"/>
      <c r="JA305" s="73"/>
      <c r="JB305" s="73"/>
      <c r="JC305" s="77"/>
      <c r="JD305" s="89"/>
      <c r="JE305" s="73"/>
      <c r="JF305" s="73"/>
      <c r="JG305" s="77"/>
      <c r="JH305" s="89"/>
      <c r="JI305" s="73"/>
      <c r="JJ305" s="73"/>
      <c r="JK305" s="77"/>
      <c r="JL305" s="89"/>
      <c r="JM305" s="73"/>
      <c r="JN305" s="73"/>
      <c r="JO305" s="77"/>
      <c r="JP305" s="89"/>
      <c r="JQ305" s="73"/>
      <c r="JR305" s="73"/>
      <c r="JS305" s="77"/>
    </row>
    <row r="306" spans="1:279" ht="15.75" x14ac:dyDescent="0.25">
      <c r="A306" s="115" t="s">
        <v>467</v>
      </c>
      <c r="B306" s="77">
        <f t="shared" si="611"/>
        <v>0</v>
      </c>
      <c r="C306" s="77">
        <f t="shared" si="612"/>
        <v>0</v>
      </c>
      <c r="D306" s="77">
        <f t="shared" si="613"/>
        <v>0</v>
      </c>
      <c r="E306" s="77">
        <f t="shared" si="614"/>
        <v>0</v>
      </c>
      <c r="F306" s="77">
        <f t="shared" si="615"/>
        <v>0</v>
      </c>
      <c r="G306" s="73"/>
      <c r="H306" s="77"/>
      <c r="I306" s="77"/>
      <c r="J306" s="77"/>
      <c r="K306" s="73"/>
      <c r="L306" s="89"/>
      <c r="M306" s="89"/>
      <c r="N306" s="89"/>
      <c r="O306" s="89"/>
      <c r="P306" s="89"/>
      <c r="Q306" s="89"/>
      <c r="R306" s="89"/>
      <c r="S306" s="74"/>
      <c r="T306" s="86"/>
      <c r="U306" s="86"/>
      <c r="V306" s="86"/>
      <c r="W306" s="74"/>
      <c r="X306" s="86"/>
      <c r="Y306" s="86"/>
      <c r="Z306" s="86"/>
      <c r="AA306" s="74"/>
      <c r="AB306" s="86"/>
      <c r="AC306" s="86"/>
      <c r="AD306" s="86"/>
      <c r="AE306" s="74"/>
      <c r="AF306" s="86"/>
      <c r="AG306" s="86"/>
      <c r="AH306" s="86"/>
      <c r="AI306" s="74"/>
      <c r="AJ306" s="86"/>
      <c r="AK306" s="86"/>
      <c r="AL306" s="86"/>
      <c r="AM306" s="74"/>
      <c r="AN306" s="89"/>
      <c r="AO306" s="89"/>
      <c r="AP306" s="89"/>
      <c r="AQ306" s="89"/>
      <c r="AR306" s="86"/>
      <c r="AS306" s="86"/>
      <c r="AT306" s="86"/>
      <c r="AU306" s="74"/>
      <c r="AV306" s="86"/>
      <c r="AW306" s="86"/>
      <c r="AX306" s="86"/>
      <c r="AY306" s="74"/>
      <c r="AZ306" s="86"/>
      <c r="BA306" s="86"/>
      <c r="BB306" s="86"/>
      <c r="BC306" s="74"/>
      <c r="BD306" s="86"/>
      <c r="BE306" s="86"/>
      <c r="BF306" s="86"/>
      <c r="BG306" s="74"/>
      <c r="BH306" s="74"/>
      <c r="BI306" s="86"/>
      <c r="BJ306" s="86"/>
      <c r="BK306" s="74"/>
      <c r="BL306" s="74"/>
      <c r="BM306" s="86"/>
      <c r="BN306" s="86"/>
      <c r="BO306" s="74"/>
      <c r="BP306" s="74"/>
      <c r="BQ306" s="86"/>
      <c r="BR306" s="86"/>
      <c r="BS306" s="74"/>
      <c r="BT306" s="74"/>
      <c r="BU306" s="86"/>
      <c r="BV306" s="86"/>
      <c r="BW306" s="74"/>
      <c r="BX306" s="86"/>
      <c r="BY306" s="86"/>
      <c r="BZ306" s="86"/>
      <c r="CA306" s="74"/>
      <c r="CB306" s="74"/>
      <c r="CC306" s="86"/>
      <c r="CD306" s="86"/>
      <c r="CE306" s="74"/>
      <c r="CF306" s="86"/>
      <c r="CG306" s="86"/>
      <c r="CH306" s="77"/>
      <c r="CI306" s="74"/>
      <c r="CJ306" s="86"/>
      <c r="CK306" s="86"/>
      <c r="CL306" s="86"/>
      <c r="CM306" s="74"/>
      <c r="CN306" s="86"/>
      <c r="CO306" s="86"/>
      <c r="CP306" s="86"/>
      <c r="CQ306" s="74"/>
      <c r="CR306" s="74"/>
      <c r="CS306" s="86"/>
      <c r="CT306" s="86"/>
      <c r="CU306" s="74"/>
      <c r="CV306" s="74"/>
      <c r="CW306" s="86"/>
      <c r="CX306" s="86"/>
      <c r="CY306" s="74"/>
      <c r="CZ306" s="86"/>
      <c r="DA306" s="86"/>
      <c r="DB306" s="86"/>
      <c r="DC306" s="74"/>
      <c r="DD306" s="86"/>
      <c r="DE306" s="86"/>
      <c r="DF306" s="86"/>
      <c r="DG306" s="74"/>
      <c r="DH306" s="86"/>
      <c r="DI306" s="86"/>
      <c r="DJ306" s="86"/>
      <c r="DK306" s="74"/>
      <c r="DL306" s="86"/>
      <c r="DM306" s="86"/>
      <c r="DN306" s="86"/>
      <c r="DO306" s="74"/>
      <c r="DP306" s="86"/>
      <c r="DQ306" s="86"/>
      <c r="DR306" s="86"/>
      <c r="DS306" s="74"/>
      <c r="DT306" s="86"/>
      <c r="DU306" s="86"/>
      <c r="DV306" s="86"/>
      <c r="DW306" s="74"/>
      <c r="DX306" s="86"/>
      <c r="DY306" s="86"/>
      <c r="DZ306" s="86"/>
      <c r="EA306" s="74"/>
      <c r="EB306" s="86"/>
      <c r="EC306" s="86"/>
      <c r="ED306" s="86"/>
      <c r="EE306" s="74"/>
      <c r="EF306" s="86"/>
      <c r="EG306" s="86"/>
      <c r="EH306" s="86"/>
      <c r="EI306" s="74"/>
      <c r="EJ306" s="86"/>
      <c r="EK306" s="86"/>
      <c r="EL306" s="86"/>
      <c r="EM306" s="74"/>
      <c r="EN306" s="86"/>
      <c r="EO306" s="86"/>
      <c r="EP306" s="86"/>
      <c r="EQ306" s="74"/>
      <c r="ER306" s="86"/>
      <c r="ES306" s="86"/>
      <c r="ET306" s="86"/>
      <c r="EU306" s="74"/>
      <c r="EV306" s="86"/>
      <c r="EW306" s="86"/>
      <c r="EX306" s="86"/>
      <c r="EY306" s="74"/>
      <c r="EZ306" s="89"/>
      <c r="FA306" s="89"/>
      <c r="FB306" s="89"/>
      <c r="FC306" s="89"/>
      <c r="FD306" s="89"/>
      <c r="FE306" s="89"/>
      <c r="FF306" s="89"/>
      <c r="FG306" s="89"/>
      <c r="FH306" s="89"/>
      <c r="FI306" s="89"/>
      <c r="FJ306" s="89"/>
      <c r="FK306" s="89"/>
      <c r="FL306" s="89"/>
      <c r="FM306" s="89"/>
      <c r="FN306" s="89"/>
      <c r="FO306" s="89"/>
      <c r="FP306" s="89"/>
      <c r="FQ306" s="89"/>
      <c r="FR306" s="89"/>
      <c r="FS306" s="89"/>
      <c r="FT306" s="89"/>
      <c r="FU306" s="89"/>
      <c r="FV306" s="89"/>
      <c r="FW306" s="89"/>
      <c r="FX306" s="89"/>
      <c r="FY306" s="89"/>
      <c r="FZ306" s="89"/>
      <c r="GA306" s="89"/>
      <c r="GB306" s="89"/>
      <c r="GC306" s="89"/>
      <c r="GD306" s="89"/>
      <c r="GE306" s="89"/>
      <c r="GF306" s="89"/>
      <c r="GG306" s="89"/>
      <c r="GH306" s="89"/>
      <c r="GI306" s="89"/>
      <c r="GJ306" s="89"/>
      <c r="GK306" s="89"/>
      <c r="GL306" s="89"/>
      <c r="GM306" s="89"/>
      <c r="GN306" s="89"/>
      <c r="GO306" s="89"/>
      <c r="GP306" s="89"/>
      <c r="GQ306" s="89"/>
      <c r="GR306" s="89"/>
      <c r="GS306" s="89"/>
      <c r="GT306" s="89"/>
      <c r="GU306" s="89"/>
      <c r="GV306" s="89"/>
      <c r="GW306" s="89"/>
      <c r="GX306" s="89"/>
      <c r="GY306" s="77"/>
      <c r="GZ306" s="89"/>
      <c r="HA306" s="89"/>
      <c r="HB306" s="89"/>
      <c r="HC306" s="89"/>
      <c r="HD306" s="89"/>
      <c r="HE306" s="89"/>
      <c r="HF306" s="89"/>
      <c r="HG306" s="89"/>
      <c r="HH306" s="89"/>
      <c r="HI306" s="89"/>
      <c r="HJ306" s="89"/>
      <c r="HK306" s="89"/>
      <c r="HL306" s="86"/>
      <c r="HM306" s="86"/>
      <c r="HN306" s="86"/>
      <c r="HO306" s="74"/>
      <c r="HP306" s="86"/>
      <c r="HQ306" s="86"/>
      <c r="HR306" s="86"/>
      <c r="HS306" s="74"/>
      <c r="HT306" s="89"/>
      <c r="HU306" s="89"/>
      <c r="HV306" s="89"/>
      <c r="HW306" s="89"/>
      <c r="HX306" s="86"/>
      <c r="HY306" s="86"/>
      <c r="HZ306" s="86"/>
      <c r="IA306" s="77"/>
      <c r="IB306" s="89"/>
      <c r="IC306" s="89"/>
      <c r="ID306" s="89"/>
      <c r="IE306" s="77"/>
      <c r="IF306" s="89"/>
      <c r="IG306" s="89"/>
      <c r="IH306" s="89"/>
      <c r="II306" s="77"/>
      <c r="IJ306" s="89"/>
      <c r="IK306" s="89"/>
      <c r="IL306" s="89"/>
      <c r="IM306" s="77"/>
      <c r="IN306" s="89"/>
      <c r="IO306" s="89"/>
      <c r="IP306" s="89"/>
      <c r="IQ306" s="77"/>
      <c r="IR306" s="89"/>
      <c r="IS306" s="89"/>
      <c r="IT306" s="89"/>
      <c r="IU306" s="77"/>
      <c r="IV306" s="89"/>
      <c r="IW306" s="89"/>
      <c r="IX306" s="89"/>
      <c r="IY306" s="77"/>
      <c r="IZ306" s="89"/>
      <c r="JA306" s="89"/>
      <c r="JB306" s="89"/>
      <c r="JC306" s="77"/>
      <c r="JD306" s="89"/>
      <c r="JE306" s="89"/>
      <c r="JF306" s="89"/>
      <c r="JG306" s="77"/>
      <c r="JH306" s="89"/>
      <c r="JI306" s="89"/>
      <c r="JJ306" s="89"/>
      <c r="JK306" s="77"/>
      <c r="JL306" s="89"/>
      <c r="JM306" s="89"/>
      <c r="JN306" s="89"/>
      <c r="JO306" s="77"/>
      <c r="JP306" s="89"/>
      <c r="JQ306" s="89"/>
      <c r="JR306" s="89"/>
      <c r="JS306" s="77"/>
    </row>
    <row r="307" spans="1:279" s="5" customFormat="1" ht="31.5" x14ac:dyDescent="0.25">
      <c r="A307" s="114" t="s">
        <v>245</v>
      </c>
      <c r="B307" s="76">
        <f t="shared" si="611"/>
        <v>26442.200000000004</v>
      </c>
      <c r="C307" s="76">
        <f t="shared" si="612"/>
        <v>44672</v>
      </c>
      <c r="D307" s="76">
        <f t="shared" si="613"/>
        <v>44672</v>
      </c>
      <c r="E307" s="76">
        <f t="shared" si="614"/>
        <v>0</v>
      </c>
      <c r="F307" s="76">
        <f t="shared" si="615"/>
        <v>7866.9174400000002</v>
      </c>
      <c r="G307" s="72">
        <f t="shared" si="610"/>
        <v>17.61039899713467</v>
      </c>
      <c r="H307" s="72">
        <f>H308+H309+H311</f>
        <v>0</v>
      </c>
      <c r="I307" s="72">
        <f>I308+I309+I311</f>
        <v>0</v>
      </c>
      <c r="J307" s="72">
        <f>J308+J309+J311</f>
        <v>0</v>
      </c>
      <c r="K307" s="72"/>
      <c r="L307" s="72">
        <f>L308+L309+L311</f>
        <v>1345</v>
      </c>
      <c r="M307" s="72">
        <f>M308+M309+M311</f>
        <v>1345</v>
      </c>
      <c r="N307" s="72">
        <f>N308+N309+N311</f>
        <v>1345</v>
      </c>
      <c r="O307" s="71">
        <f>N307/M307*100</f>
        <v>100</v>
      </c>
      <c r="P307" s="72">
        <f>P308+P309+P311</f>
        <v>397</v>
      </c>
      <c r="Q307" s="72">
        <f>Q308+Q309+Q311</f>
        <v>397</v>
      </c>
      <c r="R307" s="72">
        <f>R308+R309+R311</f>
        <v>0</v>
      </c>
      <c r="S307" s="71">
        <f>R307/Q307*100</f>
        <v>0</v>
      </c>
      <c r="T307" s="72">
        <f>T308+T309+T311</f>
        <v>1737</v>
      </c>
      <c r="U307" s="72">
        <f>U308+U309+U311</f>
        <v>1737</v>
      </c>
      <c r="V307" s="72">
        <f>V308+V309+V311</f>
        <v>275.81900000000002</v>
      </c>
      <c r="W307" s="71">
        <f>V307/U307*100</f>
        <v>15.879044329303399</v>
      </c>
      <c r="X307" s="72">
        <f>X308+X309+X311</f>
        <v>812</v>
      </c>
      <c r="Y307" s="72">
        <f>Y308+Y309+Y311</f>
        <v>812</v>
      </c>
      <c r="Z307" s="72">
        <f>Z308+Z309+Z311</f>
        <v>30.340259999999997</v>
      </c>
      <c r="AA307" s="71">
        <f>Z307/Y307*100</f>
        <v>3.7364852216748763</v>
      </c>
      <c r="AB307" s="72">
        <f>AB308+AB309+AB311</f>
        <v>0</v>
      </c>
      <c r="AC307" s="72">
        <f>AC308+AC309+AC311</f>
        <v>0</v>
      </c>
      <c r="AD307" s="72">
        <f>AD308+AD309+AD311</f>
        <v>0</v>
      </c>
      <c r="AE307" s="71"/>
      <c r="AF307" s="72">
        <f>AF308+AF309+AF311</f>
        <v>13403.4</v>
      </c>
      <c r="AG307" s="72">
        <f>AG308+AG309+AG311</f>
        <v>13403.4</v>
      </c>
      <c r="AH307" s="72">
        <f>AH308+AH309+AH311</f>
        <v>2212.5964100000001</v>
      </c>
      <c r="AI307" s="71">
        <f>AH307/AG307*100</f>
        <v>16.5077249802289</v>
      </c>
      <c r="AJ307" s="72">
        <f>AJ308+AJ309+AJ311</f>
        <v>640</v>
      </c>
      <c r="AK307" s="72">
        <f>AK308+AK309+AK311</f>
        <v>640</v>
      </c>
      <c r="AL307" s="72">
        <f>AL308+AL309+AL311</f>
        <v>0</v>
      </c>
      <c r="AM307" s="71">
        <f>AL307/AK307*100</f>
        <v>0</v>
      </c>
      <c r="AN307" s="72">
        <f t="shared" ref="AN307" si="729">AN308+AN309+AN311</f>
        <v>0</v>
      </c>
      <c r="AO307" s="72">
        <f t="shared" ref="AO307:AQ307" si="730">AO308+AO309+AO311</f>
        <v>0</v>
      </c>
      <c r="AP307" s="72">
        <f t="shared" si="730"/>
        <v>0</v>
      </c>
      <c r="AQ307" s="72">
        <f t="shared" si="730"/>
        <v>0</v>
      </c>
      <c r="AR307" s="72">
        <f>AR308+AR309+AR311</f>
        <v>500</v>
      </c>
      <c r="AS307" s="72">
        <f>AS308+AS309+AS311</f>
        <v>500</v>
      </c>
      <c r="AT307" s="72">
        <f>AT308+AT309+AT311</f>
        <v>500</v>
      </c>
      <c r="AU307" s="71">
        <f>AT307/AS307*100</f>
        <v>100</v>
      </c>
      <c r="AV307" s="72"/>
      <c r="AW307" s="72">
        <f>AW308+AW309+AW311</f>
        <v>0</v>
      </c>
      <c r="AX307" s="72">
        <f>AX308+AX309+AX311</f>
        <v>0</v>
      </c>
      <c r="AY307" s="71"/>
      <c r="AZ307" s="72"/>
      <c r="BA307" s="72"/>
      <c r="BB307" s="72"/>
      <c r="BC307" s="71"/>
      <c r="BD307" s="72">
        <f>BD308+BD309+BD311</f>
        <v>1314</v>
      </c>
      <c r="BE307" s="72">
        <f>BE308+BE309+BE311</f>
        <v>1314</v>
      </c>
      <c r="BF307" s="72">
        <f>BF308+BF309+BF311</f>
        <v>332.00329999999997</v>
      </c>
      <c r="BG307" s="71">
        <f>BF307/BE307*100</f>
        <v>25.26661339421613</v>
      </c>
      <c r="BH307" s="71"/>
      <c r="BI307" s="72">
        <f>BI308+BI309+BI311</f>
        <v>0</v>
      </c>
      <c r="BJ307" s="72">
        <f>BJ308+BJ309+BJ311</f>
        <v>0</v>
      </c>
      <c r="BK307" s="71"/>
      <c r="BL307" s="71"/>
      <c r="BM307" s="72">
        <f>BM308+BM309+BM311</f>
        <v>0</v>
      </c>
      <c r="BN307" s="72">
        <f>BN308+BN309+BN311</f>
        <v>0</v>
      </c>
      <c r="BO307" s="71"/>
      <c r="BP307" s="71"/>
      <c r="BQ307" s="72">
        <f>BQ308+BQ309+BQ311</f>
        <v>0</v>
      </c>
      <c r="BR307" s="72">
        <f>BR308+BR309+BR311</f>
        <v>0</v>
      </c>
      <c r="BS307" s="71"/>
      <c r="BT307" s="71"/>
      <c r="BU307" s="72">
        <f>BU308+BU309+BU311</f>
        <v>0</v>
      </c>
      <c r="BV307" s="72">
        <f>BV308+BV309+BV311</f>
        <v>0</v>
      </c>
      <c r="BW307" s="71"/>
      <c r="BX307" s="72">
        <f>BX308+BX309+BX311</f>
        <v>634.4</v>
      </c>
      <c r="BY307" s="72">
        <f>BY308+BY309+BY311</f>
        <v>634.4</v>
      </c>
      <c r="BZ307" s="72">
        <f>BZ308+BZ309+BZ311</f>
        <v>123.13755999999999</v>
      </c>
      <c r="CA307" s="71">
        <f>BZ307/BY307*100</f>
        <v>19.410081967213113</v>
      </c>
      <c r="CB307" s="71"/>
      <c r="CC307" s="72"/>
      <c r="CD307" s="72"/>
      <c r="CE307" s="71"/>
      <c r="CF307" s="72">
        <f>CF308+CF309+CF311</f>
        <v>500</v>
      </c>
      <c r="CG307" s="72">
        <f>CG308+CG309+CG311</f>
        <v>500</v>
      </c>
      <c r="CH307" s="72">
        <f>CH308+CH309+CH311</f>
        <v>0</v>
      </c>
      <c r="CI307" s="71">
        <f t="shared" ref="CI307:CI322" si="731">CH307/CG307*100</f>
        <v>0</v>
      </c>
      <c r="CJ307" s="72">
        <f>CJ308+CJ309+CJ311</f>
        <v>0</v>
      </c>
      <c r="CK307" s="72">
        <f>CK308+CK309+CK311</f>
        <v>0</v>
      </c>
      <c r="CL307" s="72">
        <f>CL308+CL309+CL311</f>
        <v>0</v>
      </c>
      <c r="CM307" s="71"/>
      <c r="CN307" s="72">
        <f>CN308+CN309+CN311</f>
        <v>0</v>
      </c>
      <c r="CO307" s="72">
        <f>CO308+CO309+CO311</f>
        <v>0</v>
      </c>
      <c r="CP307" s="72">
        <f>CP308+CP309+CP311</f>
        <v>0</v>
      </c>
      <c r="CQ307" s="71"/>
      <c r="CR307" s="71"/>
      <c r="CS307" s="72">
        <f>CS308+CS309+CS311</f>
        <v>0</v>
      </c>
      <c r="CT307" s="72">
        <f>CT308+CT309+CT311</f>
        <v>0</v>
      </c>
      <c r="CU307" s="71"/>
      <c r="CV307" s="71"/>
      <c r="CW307" s="72">
        <f>CW308+CW309+CW311</f>
        <v>0</v>
      </c>
      <c r="CX307" s="72">
        <f>CX308+CX309+CX311</f>
        <v>0</v>
      </c>
      <c r="CY307" s="71"/>
      <c r="CZ307" s="72">
        <f>CZ308+CZ309+CZ311</f>
        <v>1000</v>
      </c>
      <c r="DA307" s="72">
        <f>DA308+DA309+DA311</f>
        <v>1000</v>
      </c>
      <c r="DB307" s="72">
        <f>DB308+DB309+DB311</f>
        <v>0</v>
      </c>
      <c r="DC307" s="71">
        <f>DB307/DA307*100</f>
        <v>0</v>
      </c>
      <c r="DD307" s="72">
        <f>DD308+DD309+DD311</f>
        <v>2376</v>
      </c>
      <c r="DE307" s="72">
        <f>DE308+DE309+DE311</f>
        <v>0</v>
      </c>
      <c r="DF307" s="72">
        <f>DF308+DF309+DF311</f>
        <v>0</v>
      </c>
      <c r="DG307" s="71"/>
      <c r="DH307" s="72">
        <f>DH308+DH309+DH311</f>
        <v>0</v>
      </c>
      <c r="DI307" s="72">
        <f>DI308+DI309+DI311</f>
        <v>0</v>
      </c>
      <c r="DJ307" s="72">
        <f>DJ308+DJ309+DJ311</f>
        <v>0</v>
      </c>
      <c r="DK307" s="71"/>
      <c r="DL307" s="72"/>
      <c r="DM307" s="72">
        <f>DM308+DM309+DM311</f>
        <v>0</v>
      </c>
      <c r="DN307" s="72">
        <f>DN308+DN309+DN311</f>
        <v>0</v>
      </c>
      <c r="DO307" s="71"/>
      <c r="DP307" s="72"/>
      <c r="DQ307" s="72">
        <f>DQ308+DQ309+DQ311</f>
        <v>0</v>
      </c>
      <c r="DR307" s="72">
        <f>DR308+DR309+DR311</f>
        <v>0</v>
      </c>
      <c r="DS307" s="71"/>
      <c r="DT307" s="72"/>
      <c r="DU307" s="72">
        <f>DU308+DU309+DU311</f>
        <v>0</v>
      </c>
      <c r="DV307" s="72">
        <f>DV308+DV309+DV311</f>
        <v>0</v>
      </c>
      <c r="DW307" s="71"/>
      <c r="DX307" s="72">
        <f>DX308+DX309+DX311</f>
        <v>659.6</v>
      </c>
      <c r="DY307" s="72">
        <f>DY308+DY309+DY311</f>
        <v>659.6</v>
      </c>
      <c r="DZ307" s="72">
        <f>DZ308+DZ309+DZ311</f>
        <v>129.20482000000001</v>
      </c>
      <c r="EA307" s="71">
        <f t="shared" ref="EA307:EA308" si="732">DZ307/DY307*100</f>
        <v>19.588359611885991</v>
      </c>
      <c r="EB307" s="72"/>
      <c r="EC307" s="72"/>
      <c r="ED307" s="72"/>
      <c r="EE307" s="71"/>
      <c r="EF307" s="72"/>
      <c r="EG307" s="72">
        <f>EG308+EG309+EG311</f>
        <v>0</v>
      </c>
      <c r="EH307" s="72">
        <f>EH308+EH309+EH311</f>
        <v>0</v>
      </c>
      <c r="EI307" s="71"/>
      <c r="EJ307" s="72"/>
      <c r="EK307" s="72">
        <f>EK308+EK309+EK311</f>
        <v>0</v>
      </c>
      <c r="EL307" s="72">
        <f>EL308+EL309+EL311</f>
        <v>0</v>
      </c>
      <c r="EM307" s="71"/>
      <c r="EN307" s="72"/>
      <c r="EO307" s="72">
        <f>EO308+EO309+EO311</f>
        <v>0</v>
      </c>
      <c r="EP307" s="72">
        <f>EP308+EP309+EP311</f>
        <v>0</v>
      </c>
      <c r="EQ307" s="71"/>
      <c r="ER307" s="72">
        <f>ER308+ER309+ER311</f>
        <v>781.2</v>
      </c>
      <c r="ES307" s="72">
        <f>ES308+ES309+ES311</f>
        <v>781.2</v>
      </c>
      <c r="ET307" s="72">
        <f>ET308+ET309+ET311</f>
        <v>203.43100000000001</v>
      </c>
      <c r="EU307" s="71">
        <f t="shared" si="519"/>
        <v>26.04083461341526</v>
      </c>
      <c r="EV307" s="72">
        <f>EV308+EV309+EV311</f>
        <v>238.2</v>
      </c>
      <c r="EW307" s="72">
        <f>EW308+EW309+EW311</f>
        <v>238.2</v>
      </c>
      <c r="EX307" s="72">
        <f>EX308+EX309+EX311</f>
        <v>0</v>
      </c>
      <c r="EY307" s="71">
        <f t="shared" ref="EY307:EY312" si="733">EX307/EW307*100</f>
        <v>0</v>
      </c>
      <c r="EZ307" s="72"/>
      <c r="FA307" s="72">
        <f>FA308+FA309+FA311</f>
        <v>0</v>
      </c>
      <c r="FB307" s="72">
        <f>FB308+FB309+FB311</f>
        <v>0</v>
      </c>
      <c r="FC307" s="71"/>
      <c r="FD307" s="72"/>
      <c r="FE307" s="72">
        <f>FE308+FE309+FE311</f>
        <v>0</v>
      </c>
      <c r="FF307" s="72">
        <f>FF308+FF309+FF311</f>
        <v>0</v>
      </c>
      <c r="FG307" s="71"/>
      <c r="FH307" s="72"/>
      <c r="FI307" s="72">
        <f>FI308+FI309+FI311</f>
        <v>0</v>
      </c>
      <c r="FJ307" s="72">
        <f>FJ308+FJ309+FJ311</f>
        <v>0</v>
      </c>
      <c r="FK307" s="71"/>
      <c r="FL307" s="72"/>
      <c r="FM307" s="72">
        <f>FM308+FM309+FM311</f>
        <v>0</v>
      </c>
      <c r="FN307" s="72">
        <f>FN308+FN309+FN311</f>
        <v>0</v>
      </c>
      <c r="FO307" s="71"/>
      <c r="FP307" s="72">
        <f>FP308+FP309+FP311</f>
        <v>104.4</v>
      </c>
      <c r="FQ307" s="72">
        <f>FQ308+FQ309+FQ311</f>
        <v>104.4</v>
      </c>
      <c r="FR307" s="72">
        <f>FR308+FR309+FR311</f>
        <v>0</v>
      </c>
      <c r="FS307" s="71">
        <f>FR307/FQ307*100</f>
        <v>0</v>
      </c>
      <c r="FT307" s="72"/>
      <c r="FU307" s="72">
        <f>FU308+FU309+FU311</f>
        <v>0</v>
      </c>
      <c r="FV307" s="72">
        <f>FV308+FV309+FV311</f>
        <v>0</v>
      </c>
      <c r="FW307" s="71"/>
      <c r="FX307" s="72"/>
      <c r="FY307" s="72">
        <f>FY308+FY309+FY311</f>
        <v>0</v>
      </c>
      <c r="FZ307" s="72">
        <f>FZ308+FZ309+FZ311</f>
        <v>0</v>
      </c>
      <c r="GA307" s="71"/>
      <c r="GB307" s="72"/>
      <c r="GC307" s="72">
        <f>GC308+GC309+GC311</f>
        <v>0</v>
      </c>
      <c r="GD307" s="72">
        <f>GD308+GD309+GD311</f>
        <v>0</v>
      </c>
      <c r="GE307" s="71"/>
      <c r="GF307" s="72"/>
      <c r="GG307" s="72">
        <f>GG308+GG309+GG311</f>
        <v>0</v>
      </c>
      <c r="GH307" s="72">
        <f>GH308+GH309+GH311</f>
        <v>0</v>
      </c>
      <c r="GI307" s="71"/>
      <c r="GJ307" s="72"/>
      <c r="GK307" s="72">
        <f>GK308+GK309+GK311</f>
        <v>0</v>
      </c>
      <c r="GL307" s="72">
        <f>GL308+GL309+GL311</f>
        <v>0</v>
      </c>
      <c r="GM307" s="71"/>
      <c r="GN307" s="72"/>
      <c r="GO307" s="72">
        <f>GO308+GO309+GO311</f>
        <v>0</v>
      </c>
      <c r="GP307" s="72">
        <f>GP308+GP309+GP311</f>
        <v>0</v>
      </c>
      <c r="GQ307" s="71"/>
      <c r="GR307" s="72"/>
      <c r="GS307" s="72">
        <f>GS308+GS309+GS311</f>
        <v>0</v>
      </c>
      <c r="GT307" s="72">
        <f>GT308+GT309+GT311</f>
        <v>0</v>
      </c>
      <c r="GU307" s="71"/>
      <c r="GV307" s="72"/>
      <c r="GW307" s="72">
        <f>GW308+GW309+GW311</f>
        <v>0</v>
      </c>
      <c r="GX307" s="72">
        <f>GX308+GX309+GX311</f>
        <v>0</v>
      </c>
      <c r="GY307" s="76"/>
      <c r="GZ307" s="72"/>
      <c r="HA307" s="72">
        <f>HA308+HA309+HA311</f>
        <v>0</v>
      </c>
      <c r="HB307" s="72">
        <f>HB308+HB309+HB311</f>
        <v>0</v>
      </c>
      <c r="HC307" s="71"/>
      <c r="HD307" s="72"/>
      <c r="HE307" s="72">
        <f>HE308+HE309+HE311</f>
        <v>0</v>
      </c>
      <c r="HF307" s="72">
        <f>HF308+HF309+HF311</f>
        <v>0</v>
      </c>
      <c r="HG307" s="71"/>
      <c r="HH307" s="72"/>
      <c r="HI307" s="72">
        <f>HI308+HI309+HI311</f>
        <v>0</v>
      </c>
      <c r="HJ307" s="72">
        <f>HJ308+HJ309+HJ311</f>
        <v>0</v>
      </c>
      <c r="HK307" s="71"/>
      <c r="HL307" s="72"/>
      <c r="HM307" s="72"/>
      <c r="HN307" s="72"/>
      <c r="HO307" s="71"/>
      <c r="HP307" s="72"/>
      <c r="HQ307" s="72"/>
      <c r="HR307" s="72"/>
      <c r="HS307" s="71"/>
      <c r="HT307" s="72"/>
      <c r="HU307" s="72"/>
      <c r="HV307" s="72"/>
      <c r="HW307" s="71"/>
      <c r="HX307" s="72"/>
      <c r="HY307" s="72"/>
      <c r="HZ307" s="72"/>
      <c r="IA307" s="76"/>
      <c r="IB307" s="72"/>
      <c r="IC307" s="72">
        <f>IC308+IC309+IC310+IC311</f>
        <v>17604.8</v>
      </c>
      <c r="ID307" s="72">
        <f>ID308+ID309+ID310+ID311</f>
        <v>2715.3850899999998</v>
      </c>
      <c r="IE307" s="76">
        <f t="shared" ref="IE307:IE312" si="734">ID307/IC307*100</f>
        <v>15.424117797418885</v>
      </c>
      <c r="IF307" s="72"/>
      <c r="IG307" s="72"/>
      <c r="IH307" s="72"/>
      <c r="II307" s="76"/>
      <c r="IJ307" s="72"/>
      <c r="IK307" s="72"/>
      <c r="IL307" s="72"/>
      <c r="IM307" s="76"/>
      <c r="IN307" s="72"/>
      <c r="IO307" s="72"/>
      <c r="IP307" s="72"/>
      <c r="IQ307" s="76"/>
      <c r="IR307" s="72"/>
      <c r="IS307" s="72"/>
      <c r="IT307" s="72"/>
      <c r="IU307" s="76"/>
      <c r="IV307" s="72"/>
      <c r="IW307" s="72"/>
      <c r="IX307" s="72"/>
      <c r="IY307" s="76"/>
      <c r="IZ307" s="72"/>
      <c r="JA307" s="72">
        <f>JA308+JA309+JA310+JA311</f>
        <v>3001</v>
      </c>
      <c r="JB307" s="72">
        <f>JB308+JB309+JB310+JB311</f>
        <v>0</v>
      </c>
      <c r="JC307" s="76">
        <f t="shared" ref="JC307:JC308" si="735">JB307/JA307*100</f>
        <v>0</v>
      </c>
      <c r="JD307" s="72"/>
      <c r="JE307" s="72"/>
      <c r="JF307" s="72"/>
      <c r="JG307" s="76"/>
      <c r="JH307" s="72"/>
      <c r="JI307" s="72">
        <f>JI308+JI309+JI310+JI311</f>
        <v>0</v>
      </c>
      <c r="JJ307" s="72">
        <f>JJ308+JJ309+JJ310+JJ311</f>
        <v>0</v>
      </c>
      <c r="JK307" s="76"/>
      <c r="JL307" s="72"/>
      <c r="JM307" s="72">
        <f>JM308+JM309+JM310+JM311</f>
        <v>0</v>
      </c>
      <c r="JN307" s="72">
        <f>JN308+JN309+JN310+JN311</f>
        <v>0</v>
      </c>
      <c r="JO307" s="76"/>
      <c r="JP307" s="72"/>
      <c r="JQ307" s="72"/>
      <c r="JR307" s="72"/>
      <c r="JS307" s="76"/>
    </row>
    <row r="308" spans="1:279" ht="31.5" x14ac:dyDescent="0.25">
      <c r="A308" s="115" t="s">
        <v>191</v>
      </c>
      <c r="B308" s="77">
        <f t="shared" si="611"/>
        <v>26442.200000000004</v>
      </c>
      <c r="C308" s="77">
        <f t="shared" si="612"/>
        <v>44672</v>
      </c>
      <c r="D308" s="77">
        <f t="shared" si="613"/>
        <v>44672</v>
      </c>
      <c r="E308" s="77">
        <f t="shared" si="614"/>
        <v>0</v>
      </c>
      <c r="F308" s="77">
        <f t="shared" si="615"/>
        <v>7866.9174400000002</v>
      </c>
      <c r="G308" s="73">
        <f t="shared" si="610"/>
        <v>17.61039899713467</v>
      </c>
      <c r="H308" s="73"/>
      <c r="I308" s="73"/>
      <c r="J308" s="73"/>
      <c r="K308" s="73"/>
      <c r="L308" s="73">
        <v>1345</v>
      </c>
      <c r="M308" s="73">
        <v>1345</v>
      </c>
      <c r="N308" s="73">
        <v>1345</v>
      </c>
      <c r="O308" s="74">
        <f>N308/M308*100</f>
        <v>100</v>
      </c>
      <c r="P308" s="301">
        <v>397</v>
      </c>
      <c r="Q308" s="297">
        <v>397</v>
      </c>
      <c r="R308" s="301">
        <v>0</v>
      </c>
      <c r="S308" s="74">
        <f>R308/Q308*100</f>
        <v>0</v>
      </c>
      <c r="T308" s="340">
        <v>1737</v>
      </c>
      <c r="U308" s="337">
        <v>1737</v>
      </c>
      <c r="V308" s="337">
        <v>275.81900000000002</v>
      </c>
      <c r="W308" s="74">
        <f>V308/U308*100</f>
        <v>15.879044329303399</v>
      </c>
      <c r="X308" s="341">
        <v>812</v>
      </c>
      <c r="Y308" s="341">
        <v>812</v>
      </c>
      <c r="Z308" s="341">
        <v>30.340259999999997</v>
      </c>
      <c r="AA308" s="74">
        <f>Z308/Y308*100</f>
        <v>3.7364852216748763</v>
      </c>
      <c r="AB308" s="341"/>
      <c r="AC308" s="341"/>
      <c r="AD308" s="341"/>
      <c r="AE308" s="74"/>
      <c r="AF308" s="341">
        <v>13403.4</v>
      </c>
      <c r="AG308" s="341">
        <v>13403.4</v>
      </c>
      <c r="AH308" s="341">
        <v>2212.5964100000001</v>
      </c>
      <c r="AI308" s="74">
        <f>AH308/AG308*100</f>
        <v>16.5077249802289</v>
      </c>
      <c r="AJ308" s="341">
        <v>640</v>
      </c>
      <c r="AK308" s="341">
        <v>640</v>
      </c>
      <c r="AL308" s="341">
        <v>0</v>
      </c>
      <c r="AM308" s="74">
        <f>AL308/AK308*100</f>
        <v>0</v>
      </c>
      <c r="AN308" s="73"/>
      <c r="AO308" s="73"/>
      <c r="AP308" s="73"/>
      <c r="AQ308" s="74"/>
      <c r="AR308" s="341">
        <v>500</v>
      </c>
      <c r="AS308" s="341">
        <v>500</v>
      </c>
      <c r="AT308" s="341">
        <v>500</v>
      </c>
      <c r="AU308" s="74">
        <f>AT308/AS308*100</f>
        <v>100</v>
      </c>
      <c r="AV308" s="341"/>
      <c r="AW308" s="341"/>
      <c r="AX308" s="341">
        <v>0</v>
      </c>
      <c r="AY308" s="74"/>
      <c r="AZ308" s="341"/>
      <c r="BA308" s="341"/>
      <c r="BB308" s="341"/>
      <c r="BC308" s="74"/>
      <c r="BD308" s="341">
        <v>1314</v>
      </c>
      <c r="BE308" s="341">
        <v>1314</v>
      </c>
      <c r="BF308" s="341">
        <v>332.00329999999997</v>
      </c>
      <c r="BG308" s="74">
        <f>BF308/BE308*100</f>
        <v>25.26661339421613</v>
      </c>
      <c r="BH308" s="74"/>
      <c r="BI308" s="341"/>
      <c r="BJ308" s="341"/>
      <c r="BK308" s="74"/>
      <c r="BL308" s="74"/>
      <c r="BM308" s="341"/>
      <c r="BN308" s="341"/>
      <c r="BO308" s="74"/>
      <c r="BP308" s="74"/>
      <c r="BQ308" s="341"/>
      <c r="BR308" s="341"/>
      <c r="BS308" s="74"/>
      <c r="BT308" s="74"/>
      <c r="BU308" s="341"/>
      <c r="BV308" s="341">
        <v>0</v>
      </c>
      <c r="BW308" s="74"/>
      <c r="BX308" s="341">
        <v>634.4</v>
      </c>
      <c r="BY308" s="341">
        <v>634.4</v>
      </c>
      <c r="BZ308" s="341">
        <v>123.13755999999999</v>
      </c>
      <c r="CA308" s="74">
        <f>BZ308/BY308*100</f>
        <v>19.410081967213113</v>
      </c>
      <c r="CB308" s="74"/>
      <c r="CC308" s="341"/>
      <c r="CD308" s="341"/>
      <c r="CE308" s="74"/>
      <c r="CF308" s="341">
        <v>500</v>
      </c>
      <c r="CG308" s="341">
        <v>500</v>
      </c>
      <c r="CH308" s="341">
        <v>0</v>
      </c>
      <c r="CI308" s="74">
        <f t="shared" si="731"/>
        <v>0</v>
      </c>
      <c r="CJ308" s="341"/>
      <c r="CK308" s="341"/>
      <c r="CL308" s="341"/>
      <c r="CM308" s="74"/>
      <c r="CN308" s="341"/>
      <c r="CO308" s="341"/>
      <c r="CP308" s="341">
        <v>0</v>
      </c>
      <c r="CQ308" s="74"/>
      <c r="CR308" s="74"/>
      <c r="CS308" s="341"/>
      <c r="CT308" s="341"/>
      <c r="CU308" s="74"/>
      <c r="CV308" s="74"/>
      <c r="CW308" s="341"/>
      <c r="CX308" s="341"/>
      <c r="CY308" s="74"/>
      <c r="CZ308" s="341">
        <v>1000</v>
      </c>
      <c r="DA308" s="341">
        <v>1000</v>
      </c>
      <c r="DB308" s="341">
        <v>0</v>
      </c>
      <c r="DC308" s="74">
        <f>DB308/DA308*100</f>
        <v>0</v>
      </c>
      <c r="DD308" s="341">
        <v>2376</v>
      </c>
      <c r="DE308" s="341"/>
      <c r="DF308" s="341"/>
      <c r="DG308" s="74"/>
      <c r="DH308" s="341"/>
      <c r="DI308" s="341"/>
      <c r="DJ308" s="341"/>
      <c r="DK308" s="74"/>
      <c r="DL308" s="341"/>
      <c r="DM308" s="341"/>
      <c r="DN308" s="341"/>
      <c r="DO308" s="74"/>
      <c r="DP308" s="341"/>
      <c r="DQ308" s="341"/>
      <c r="DR308" s="341"/>
      <c r="DS308" s="74"/>
      <c r="DT308" s="341"/>
      <c r="DU308" s="341"/>
      <c r="DV308" s="341"/>
      <c r="DW308" s="74"/>
      <c r="DX308" s="341">
        <v>659.6</v>
      </c>
      <c r="DY308" s="341">
        <v>659.6</v>
      </c>
      <c r="DZ308" s="341">
        <v>129.20482000000001</v>
      </c>
      <c r="EA308" s="74">
        <f t="shared" si="732"/>
        <v>19.588359611885991</v>
      </c>
      <c r="EB308" s="341"/>
      <c r="EC308" s="341"/>
      <c r="ED308" s="341"/>
      <c r="EE308" s="74"/>
      <c r="EF308" s="341"/>
      <c r="EG308" s="341"/>
      <c r="EH308" s="341"/>
      <c r="EI308" s="74"/>
      <c r="EJ308" s="341"/>
      <c r="EK308" s="341"/>
      <c r="EL308" s="341"/>
      <c r="EM308" s="74"/>
      <c r="EN308" s="341"/>
      <c r="EO308" s="341"/>
      <c r="EP308" s="341"/>
      <c r="EQ308" s="74"/>
      <c r="ER308" s="341">
        <v>781.2</v>
      </c>
      <c r="ES308" s="341">
        <v>781.2</v>
      </c>
      <c r="ET308" s="341">
        <v>203.43100000000001</v>
      </c>
      <c r="EU308" s="74">
        <f t="shared" si="519"/>
        <v>26.04083461341526</v>
      </c>
      <c r="EV308" s="341">
        <v>238.2</v>
      </c>
      <c r="EW308" s="341">
        <v>238.2</v>
      </c>
      <c r="EX308" s="341"/>
      <c r="EY308" s="74">
        <f t="shared" si="733"/>
        <v>0</v>
      </c>
      <c r="EZ308" s="73"/>
      <c r="FA308" s="73"/>
      <c r="FB308" s="73"/>
      <c r="FC308" s="74"/>
      <c r="FD308" s="73"/>
      <c r="FE308" s="73"/>
      <c r="FF308" s="73"/>
      <c r="FG308" s="74"/>
      <c r="FH308" s="73"/>
      <c r="FI308" s="73"/>
      <c r="FJ308" s="73"/>
      <c r="FK308" s="74"/>
      <c r="FL308" s="73"/>
      <c r="FM308" s="73"/>
      <c r="FN308" s="73"/>
      <c r="FO308" s="74"/>
      <c r="FP308" s="73">
        <v>104.4</v>
      </c>
      <c r="FQ308" s="73">
        <v>104.4</v>
      </c>
      <c r="FR308" s="73">
        <v>0</v>
      </c>
      <c r="FS308" s="74">
        <f>FR308/FQ308*100</f>
        <v>0</v>
      </c>
      <c r="FT308" s="73"/>
      <c r="FU308" s="73"/>
      <c r="FV308" s="73">
        <v>0</v>
      </c>
      <c r="FW308" s="74"/>
      <c r="FX308" s="73"/>
      <c r="FY308" s="73"/>
      <c r="FZ308" s="73">
        <v>0</v>
      </c>
      <c r="GA308" s="74"/>
      <c r="GB308" s="73"/>
      <c r="GC308" s="73"/>
      <c r="GD308" s="73">
        <v>0</v>
      </c>
      <c r="GE308" s="74"/>
      <c r="GF308" s="73"/>
      <c r="GG308" s="73"/>
      <c r="GH308" s="73">
        <v>0</v>
      </c>
      <c r="GI308" s="74"/>
      <c r="GJ308" s="73"/>
      <c r="GK308" s="73"/>
      <c r="GL308" s="73">
        <v>0</v>
      </c>
      <c r="GM308" s="74"/>
      <c r="GN308" s="73"/>
      <c r="GO308" s="73"/>
      <c r="GP308" s="73">
        <v>0</v>
      </c>
      <c r="GQ308" s="74"/>
      <c r="GR308" s="73"/>
      <c r="GS308" s="73"/>
      <c r="GT308" s="73">
        <v>0</v>
      </c>
      <c r="GU308" s="74"/>
      <c r="GV308" s="73"/>
      <c r="GW308" s="73"/>
      <c r="GX308" s="73">
        <v>0</v>
      </c>
      <c r="GY308" s="77"/>
      <c r="GZ308" s="73"/>
      <c r="HA308" s="73"/>
      <c r="HB308" s="73">
        <v>0</v>
      </c>
      <c r="HC308" s="74"/>
      <c r="HD308" s="73"/>
      <c r="HE308" s="73"/>
      <c r="HF308" s="73">
        <v>0</v>
      </c>
      <c r="HG308" s="74"/>
      <c r="HH308" s="73"/>
      <c r="HI308" s="73"/>
      <c r="HJ308" s="73">
        <v>0</v>
      </c>
      <c r="HK308" s="74"/>
      <c r="HL308" s="341"/>
      <c r="HM308" s="341"/>
      <c r="HN308" s="341"/>
      <c r="HO308" s="74"/>
      <c r="HP308" s="341"/>
      <c r="HQ308" s="341"/>
      <c r="HR308" s="341"/>
      <c r="HS308" s="74"/>
      <c r="HT308" s="73"/>
      <c r="HU308" s="73"/>
      <c r="HV308" s="73"/>
      <c r="HW308" s="74"/>
      <c r="HX308" s="73"/>
      <c r="HY308" s="73"/>
      <c r="HZ308" s="73"/>
      <c r="IA308" s="77"/>
      <c r="IB308" s="73"/>
      <c r="IC308" s="73">
        <v>17604.8</v>
      </c>
      <c r="ID308" s="73">
        <v>2715.3850899999998</v>
      </c>
      <c r="IE308" s="77">
        <f t="shared" si="734"/>
        <v>15.424117797418885</v>
      </c>
      <c r="IF308" s="73"/>
      <c r="IG308" s="73"/>
      <c r="IH308" s="73"/>
      <c r="II308" s="77"/>
      <c r="IJ308" s="73"/>
      <c r="IK308" s="73"/>
      <c r="IL308" s="73"/>
      <c r="IM308" s="77"/>
      <c r="IN308" s="73"/>
      <c r="IO308" s="73"/>
      <c r="IP308" s="73"/>
      <c r="IQ308" s="77"/>
      <c r="IR308" s="73"/>
      <c r="IS308" s="73"/>
      <c r="IT308" s="73"/>
      <c r="IU308" s="77"/>
      <c r="IV308" s="73"/>
      <c r="IW308" s="73"/>
      <c r="IX308" s="73"/>
      <c r="IY308" s="77"/>
      <c r="IZ308" s="73"/>
      <c r="JA308" s="73">
        <v>3001</v>
      </c>
      <c r="JB308" s="73">
        <v>0</v>
      </c>
      <c r="JC308" s="77">
        <f t="shared" si="735"/>
        <v>0</v>
      </c>
      <c r="JD308" s="73"/>
      <c r="JE308" s="73"/>
      <c r="JF308" s="73"/>
      <c r="JG308" s="77"/>
      <c r="JH308" s="73"/>
      <c r="JI308" s="73"/>
      <c r="JJ308" s="73">
        <v>0</v>
      </c>
      <c r="JK308" s="77"/>
      <c r="JL308" s="73"/>
      <c r="JM308" s="73"/>
      <c r="JN308" s="73"/>
      <c r="JO308" s="77"/>
      <c r="JP308" s="73"/>
      <c r="JQ308" s="73"/>
      <c r="JR308" s="73"/>
      <c r="JS308" s="77"/>
    </row>
    <row r="309" spans="1:279" ht="15.75" x14ac:dyDescent="0.25">
      <c r="A309" s="115" t="s">
        <v>243</v>
      </c>
      <c r="B309" s="77">
        <f t="shared" si="611"/>
        <v>0</v>
      </c>
      <c r="C309" s="77">
        <f t="shared" si="612"/>
        <v>0</v>
      </c>
      <c r="D309" s="77">
        <f t="shared" si="613"/>
        <v>0</v>
      </c>
      <c r="E309" s="77">
        <f t="shared" si="614"/>
        <v>0</v>
      </c>
      <c r="F309" s="77">
        <f t="shared" si="615"/>
        <v>0</v>
      </c>
      <c r="G309" s="73"/>
      <c r="H309" s="77"/>
      <c r="I309" s="77"/>
      <c r="J309" s="77"/>
      <c r="K309" s="73"/>
      <c r="L309" s="77"/>
      <c r="M309" s="77"/>
      <c r="N309" s="77"/>
      <c r="O309" s="89"/>
      <c r="P309" s="77"/>
      <c r="Q309" s="77"/>
      <c r="R309" s="89"/>
      <c r="S309" s="74"/>
      <c r="T309" s="77"/>
      <c r="U309" s="77"/>
      <c r="V309" s="77"/>
      <c r="W309" s="74"/>
      <c r="X309" s="77"/>
      <c r="Y309" s="77"/>
      <c r="Z309" s="77"/>
      <c r="AA309" s="74"/>
      <c r="AB309" s="77"/>
      <c r="AC309" s="77"/>
      <c r="AD309" s="77"/>
      <c r="AE309" s="74"/>
      <c r="AF309" s="77"/>
      <c r="AG309" s="77"/>
      <c r="AH309" s="77"/>
      <c r="AI309" s="74"/>
      <c r="AJ309" s="77"/>
      <c r="AK309" s="77"/>
      <c r="AL309" s="77"/>
      <c r="AM309" s="74"/>
      <c r="AN309" s="77"/>
      <c r="AO309" s="77"/>
      <c r="AP309" s="89"/>
      <c r="AQ309" s="89"/>
      <c r="AR309" s="77"/>
      <c r="AS309" s="77"/>
      <c r="AT309" s="77"/>
      <c r="AU309" s="74"/>
      <c r="AV309" s="77"/>
      <c r="AW309" s="77"/>
      <c r="AX309" s="77"/>
      <c r="AY309" s="74"/>
      <c r="AZ309" s="77"/>
      <c r="BA309" s="77"/>
      <c r="BB309" s="86"/>
      <c r="BC309" s="74"/>
      <c r="BD309" s="77"/>
      <c r="BE309" s="77"/>
      <c r="BF309" s="77"/>
      <c r="BG309" s="74"/>
      <c r="BH309" s="74"/>
      <c r="BI309" s="77"/>
      <c r="BJ309" s="86"/>
      <c r="BK309" s="74"/>
      <c r="BL309" s="74"/>
      <c r="BM309" s="77"/>
      <c r="BN309" s="86"/>
      <c r="BO309" s="74"/>
      <c r="BP309" s="74"/>
      <c r="BQ309" s="77"/>
      <c r="BR309" s="86"/>
      <c r="BS309" s="74"/>
      <c r="BT309" s="74"/>
      <c r="BU309" s="77"/>
      <c r="BV309" s="86"/>
      <c r="BW309" s="74"/>
      <c r="BX309" s="77"/>
      <c r="BY309" s="77"/>
      <c r="BZ309" s="77"/>
      <c r="CA309" s="74"/>
      <c r="CB309" s="74"/>
      <c r="CC309" s="77"/>
      <c r="CD309" s="77"/>
      <c r="CE309" s="74"/>
      <c r="CF309" s="77"/>
      <c r="CG309" s="77"/>
      <c r="CH309" s="77"/>
      <c r="CI309" s="74"/>
      <c r="CJ309" s="77"/>
      <c r="CK309" s="77"/>
      <c r="CL309" s="77"/>
      <c r="CM309" s="74"/>
      <c r="CN309" s="77"/>
      <c r="CO309" s="77"/>
      <c r="CP309" s="77"/>
      <c r="CQ309" s="74"/>
      <c r="CR309" s="74"/>
      <c r="CS309" s="77"/>
      <c r="CT309" s="86"/>
      <c r="CU309" s="74"/>
      <c r="CV309" s="74"/>
      <c r="CW309" s="77"/>
      <c r="CX309" s="86"/>
      <c r="CY309" s="74"/>
      <c r="CZ309" s="77"/>
      <c r="DA309" s="77"/>
      <c r="DB309" s="77"/>
      <c r="DC309" s="74"/>
      <c r="DD309" s="77"/>
      <c r="DE309" s="77"/>
      <c r="DF309" s="77"/>
      <c r="DG309" s="74"/>
      <c r="DH309" s="77"/>
      <c r="DI309" s="77"/>
      <c r="DJ309" s="77"/>
      <c r="DK309" s="74"/>
      <c r="DL309" s="77"/>
      <c r="DM309" s="342"/>
      <c r="DN309" s="77"/>
      <c r="DO309" s="74"/>
      <c r="DP309" s="77"/>
      <c r="DQ309" s="77"/>
      <c r="DR309" s="77"/>
      <c r="DS309" s="74"/>
      <c r="DT309" s="77"/>
      <c r="DU309" s="77"/>
      <c r="DV309" s="77"/>
      <c r="DW309" s="74"/>
      <c r="DX309" s="77"/>
      <c r="DY309" s="77"/>
      <c r="DZ309" s="77"/>
      <c r="EA309" s="74"/>
      <c r="EB309" s="77"/>
      <c r="EC309" s="77"/>
      <c r="ED309" s="77"/>
      <c r="EE309" s="74"/>
      <c r="EF309" s="77"/>
      <c r="EG309" s="77"/>
      <c r="EH309" s="77"/>
      <c r="EI309" s="74"/>
      <c r="EJ309" s="77"/>
      <c r="EK309" s="77"/>
      <c r="EL309" s="77"/>
      <c r="EM309" s="74"/>
      <c r="EN309" s="77"/>
      <c r="EO309" s="77"/>
      <c r="EP309" s="77"/>
      <c r="EQ309" s="74"/>
      <c r="ER309" s="77"/>
      <c r="ES309" s="77"/>
      <c r="ET309" s="77"/>
      <c r="EU309" s="74"/>
      <c r="EV309" s="77"/>
      <c r="EW309" s="77"/>
      <c r="EX309" s="77"/>
      <c r="EY309" s="74"/>
      <c r="EZ309" s="77"/>
      <c r="FA309" s="77"/>
      <c r="FB309" s="77"/>
      <c r="FC309" s="89"/>
      <c r="FD309" s="77"/>
      <c r="FE309" s="77"/>
      <c r="FF309" s="77"/>
      <c r="FG309" s="89"/>
      <c r="FH309" s="77"/>
      <c r="FI309" s="77"/>
      <c r="FJ309" s="77"/>
      <c r="FK309" s="89"/>
      <c r="FL309" s="77"/>
      <c r="FM309" s="77"/>
      <c r="FN309" s="77"/>
      <c r="FO309" s="89"/>
      <c r="FP309" s="77"/>
      <c r="FQ309" s="77"/>
      <c r="FR309" s="77"/>
      <c r="FS309" s="89"/>
      <c r="FT309" s="77"/>
      <c r="FU309" s="77"/>
      <c r="FV309" s="77"/>
      <c r="FW309" s="89"/>
      <c r="FX309" s="77"/>
      <c r="FY309" s="77"/>
      <c r="FZ309" s="77"/>
      <c r="GA309" s="89"/>
      <c r="GB309" s="77"/>
      <c r="GC309" s="77"/>
      <c r="GD309" s="77"/>
      <c r="GE309" s="89"/>
      <c r="GF309" s="77"/>
      <c r="GG309" s="77"/>
      <c r="GH309" s="77"/>
      <c r="GI309" s="89"/>
      <c r="GJ309" s="77"/>
      <c r="GK309" s="77"/>
      <c r="GL309" s="77"/>
      <c r="GM309" s="89"/>
      <c r="GN309" s="77"/>
      <c r="GO309" s="77"/>
      <c r="GP309" s="77"/>
      <c r="GQ309" s="89"/>
      <c r="GR309" s="77"/>
      <c r="GS309" s="77"/>
      <c r="GT309" s="77"/>
      <c r="GU309" s="89"/>
      <c r="GV309" s="77"/>
      <c r="GW309" s="77"/>
      <c r="GX309" s="77"/>
      <c r="GY309" s="77"/>
      <c r="GZ309" s="77"/>
      <c r="HA309" s="77"/>
      <c r="HB309" s="77">
        <v>0</v>
      </c>
      <c r="HC309" s="89"/>
      <c r="HD309" s="77"/>
      <c r="HE309" s="77"/>
      <c r="HF309" s="77"/>
      <c r="HG309" s="89"/>
      <c r="HH309" s="77"/>
      <c r="HI309" s="77"/>
      <c r="HJ309" s="77"/>
      <c r="HK309" s="89"/>
      <c r="HL309" s="77"/>
      <c r="HM309" s="77"/>
      <c r="HN309" s="77"/>
      <c r="HO309" s="74"/>
      <c r="HP309" s="77"/>
      <c r="HQ309" s="77"/>
      <c r="HR309" s="77"/>
      <c r="HS309" s="74"/>
      <c r="HT309" s="77"/>
      <c r="HU309" s="77"/>
      <c r="HV309" s="77"/>
      <c r="HW309" s="89"/>
      <c r="HX309" s="77"/>
      <c r="HY309" s="77"/>
      <c r="HZ309" s="77"/>
      <c r="IA309" s="77"/>
      <c r="IB309" s="77"/>
      <c r="IC309" s="77"/>
      <c r="ID309" s="77"/>
      <c r="IE309" s="77"/>
      <c r="IF309" s="77"/>
      <c r="IG309" s="77"/>
      <c r="IH309" s="77"/>
      <c r="II309" s="77"/>
      <c r="IJ309" s="77"/>
      <c r="IK309" s="77"/>
      <c r="IL309" s="77"/>
      <c r="IM309" s="77"/>
      <c r="IN309" s="77"/>
      <c r="IO309" s="77"/>
      <c r="IP309" s="77"/>
      <c r="IQ309" s="77"/>
      <c r="IR309" s="77"/>
      <c r="IS309" s="77"/>
      <c r="IT309" s="77"/>
      <c r="IU309" s="77"/>
      <c r="IV309" s="77"/>
      <c r="IW309" s="77"/>
      <c r="IX309" s="77"/>
      <c r="IY309" s="77"/>
      <c r="IZ309" s="77"/>
      <c r="JA309" s="77"/>
      <c r="JB309" s="77"/>
      <c r="JC309" s="77"/>
      <c r="JD309" s="77"/>
      <c r="JE309" s="77"/>
      <c r="JF309" s="77"/>
      <c r="JG309" s="77"/>
      <c r="JH309" s="77"/>
      <c r="JI309" s="77"/>
      <c r="JJ309" s="77"/>
      <c r="JK309" s="77"/>
      <c r="JL309" s="77"/>
      <c r="JM309" s="77"/>
      <c r="JN309" s="77"/>
      <c r="JO309" s="77"/>
      <c r="JP309" s="77"/>
      <c r="JQ309" s="77"/>
      <c r="JR309" s="77"/>
      <c r="JS309" s="77"/>
    </row>
    <row r="310" spans="1:279" ht="15.75" x14ac:dyDescent="0.25">
      <c r="A310" s="115" t="s">
        <v>293</v>
      </c>
      <c r="B310" s="77">
        <f t="shared" si="611"/>
        <v>0</v>
      </c>
      <c r="C310" s="77">
        <f t="shared" si="612"/>
        <v>0</v>
      </c>
      <c r="D310" s="77">
        <f t="shared" si="613"/>
        <v>0</v>
      </c>
      <c r="E310" s="77">
        <f t="shared" si="614"/>
        <v>0</v>
      </c>
      <c r="F310" s="77">
        <f t="shared" si="615"/>
        <v>0</v>
      </c>
      <c r="G310" s="73"/>
      <c r="H310" s="77"/>
      <c r="I310" s="77"/>
      <c r="J310" s="77"/>
      <c r="K310" s="73"/>
      <c r="L310" s="77"/>
      <c r="M310" s="77"/>
      <c r="N310" s="77"/>
      <c r="O310" s="89"/>
      <c r="P310" s="77"/>
      <c r="Q310" s="77"/>
      <c r="R310" s="89"/>
      <c r="S310" s="74"/>
      <c r="T310" s="77"/>
      <c r="U310" s="77"/>
      <c r="V310" s="77"/>
      <c r="W310" s="74"/>
      <c r="X310" s="77"/>
      <c r="Y310" s="77"/>
      <c r="Z310" s="77"/>
      <c r="AA310" s="74"/>
      <c r="AB310" s="77"/>
      <c r="AC310" s="77"/>
      <c r="AD310" s="77"/>
      <c r="AE310" s="74"/>
      <c r="AF310" s="77"/>
      <c r="AG310" s="77"/>
      <c r="AH310" s="77"/>
      <c r="AI310" s="74"/>
      <c r="AJ310" s="77"/>
      <c r="AK310" s="77"/>
      <c r="AL310" s="77"/>
      <c r="AM310" s="74"/>
      <c r="AN310" s="77"/>
      <c r="AO310" s="77"/>
      <c r="AP310" s="89"/>
      <c r="AQ310" s="89"/>
      <c r="AR310" s="77"/>
      <c r="AS310" s="77"/>
      <c r="AT310" s="77"/>
      <c r="AU310" s="74"/>
      <c r="AV310" s="77"/>
      <c r="AW310" s="77"/>
      <c r="AX310" s="77"/>
      <c r="AY310" s="74"/>
      <c r="AZ310" s="77"/>
      <c r="BA310" s="77"/>
      <c r="BB310" s="86"/>
      <c r="BC310" s="74"/>
      <c r="BD310" s="77"/>
      <c r="BE310" s="77"/>
      <c r="BF310" s="77"/>
      <c r="BG310" s="74"/>
      <c r="BH310" s="74"/>
      <c r="BI310" s="77"/>
      <c r="BJ310" s="86"/>
      <c r="BK310" s="74"/>
      <c r="BL310" s="74"/>
      <c r="BM310" s="77"/>
      <c r="BN310" s="86"/>
      <c r="BO310" s="74"/>
      <c r="BP310" s="74"/>
      <c r="BQ310" s="77"/>
      <c r="BR310" s="86"/>
      <c r="BS310" s="74"/>
      <c r="BT310" s="74"/>
      <c r="BU310" s="77"/>
      <c r="BV310" s="86"/>
      <c r="BW310" s="74"/>
      <c r="BX310" s="77"/>
      <c r="BY310" s="77"/>
      <c r="BZ310" s="77"/>
      <c r="CA310" s="74"/>
      <c r="CB310" s="74"/>
      <c r="CC310" s="77"/>
      <c r="CD310" s="77"/>
      <c r="CE310" s="74"/>
      <c r="CF310" s="77"/>
      <c r="CG310" s="77"/>
      <c r="CH310" s="77"/>
      <c r="CI310" s="74"/>
      <c r="CJ310" s="77"/>
      <c r="CK310" s="77"/>
      <c r="CL310" s="77"/>
      <c r="CM310" s="74"/>
      <c r="CN310" s="77"/>
      <c r="CO310" s="77"/>
      <c r="CP310" s="77"/>
      <c r="CQ310" s="74"/>
      <c r="CR310" s="74"/>
      <c r="CS310" s="77"/>
      <c r="CT310" s="86"/>
      <c r="CU310" s="74"/>
      <c r="CV310" s="74"/>
      <c r="CW310" s="77"/>
      <c r="CX310" s="86"/>
      <c r="CY310" s="74"/>
      <c r="CZ310" s="77"/>
      <c r="DA310" s="77"/>
      <c r="DB310" s="77"/>
      <c r="DC310" s="74"/>
      <c r="DD310" s="77"/>
      <c r="DE310" s="77"/>
      <c r="DF310" s="77"/>
      <c r="DG310" s="74"/>
      <c r="DH310" s="77"/>
      <c r="DI310" s="77"/>
      <c r="DJ310" s="77"/>
      <c r="DK310" s="74"/>
      <c r="DL310" s="77"/>
      <c r="DM310" s="77"/>
      <c r="DN310" s="77"/>
      <c r="DO310" s="74"/>
      <c r="DP310" s="77"/>
      <c r="DQ310" s="77"/>
      <c r="DR310" s="77"/>
      <c r="DS310" s="74"/>
      <c r="DT310" s="77"/>
      <c r="DU310" s="77"/>
      <c r="DV310" s="77"/>
      <c r="DW310" s="74"/>
      <c r="DX310" s="77"/>
      <c r="DY310" s="77"/>
      <c r="DZ310" s="77"/>
      <c r="EA310" s="74"/>
      <c r="EB310" s="77"/>
      <c r="EC310" s="77"/>
      <c r="ED310" s="77"/>
      <c r="EE310" s="74"/>
      <c r="EF310" s="77"/>
      <c r="EG310" s="77"/>
      <c r="EH310" s="77"/>
      <c r="EI310" s="74"/>
      <c r="EJ310" s="77"/>
      <c r="EK310" s="77"/>
      <c r="EL310" s="77"/>
      <c r="EM310" s="74"/>
      <c r="EN310" s="77"/>
      <c r="EO310" s="77"/>
      <c r="EP310" s="77"/>
      <c r="EQ310" s="74"/>
      <c r="ER310" s="77"/>
      <c r="ES310" s="77"/>
      <c r="ET310" s="77"/>
      <c r="EU310" s="74"/>
      <c r="EV310" s="77"/>
      <c r="EW310" s="77"/>
      <c r="EX310" s="77"/>
      <c r="EY310" s="74"/>
      <c r="EZ310" s="77"/>
      <c r="FA310" s="77"/>
      <c r="FB310" s="77"/>
      <c r="FC310" s="89"/>
      <c r="FD310" s="77"/>
      <c r="FE310" s="77"/>
      <c r="FF310" s="77"/>
      <c r="FG310" s="89"/>
      <c r="FH310" s="77"/>
      <c r="FI310" s="77"/>
      <c r="FJ310" s="77"/>
      <c r="FK310" s="89"/>
      <c r="FL310" s="77"/>
      <c r="FM310" s="77"/>
      <c r="FN310" s="77"/>
      <c r="FO310" s="89"/>
      <c r="FP310" s="77"/>
      <c r="FQ310" s="77"/>
      <c r="FR310" s="77"/>
      <c r="FS310" s="89"/>
      <c r="FT310" s="77"/>
      <c r="FU310" s="77"/>
      <c r="FV310" s="77"/>
      <c r="FW310" s="89"/>
      <c r="FX310" s="77"/>
      <c r="FY310" s="77"/>
      <c r="FZ310" s="77"/>
      <c r="GA310" s="89"/>
      <c r="GB310" s="77"/>
      <c r="GC310" s="77"/>
      <c r="GD310" s="77"/>
      <c r="GE310" s="89"/>
      <c r="GF310" s="77"/>
      <c r="GG310" s="77"/>
      <c r="GH310" s="77"/>
      <c r="GI310" s="89"/>
      <c r="GJ310" s="77"/>
      <c r="GK310" s="77"/>
      <c r="GL310" s="77"/>
      <c r="GM310" s="89"/>
      <c r="GN310" s="77"/>
      <c r="GO310" s="77"/>
      <c r="GP310" s="77"/>
      <c r="GQ310" s="89"/>
      <c r="GR310" s="77"/>
      <c r="GS310" s="77"/>
      <c r="GT310" s="77"/>
      <c r="GU310" s="89"/>
      <c r="GV310" s="77"/>
      <c r="GW310" s="77"/>
      <c r="GX310" s="77"/>
      <c r="GY310" s="89"/>
      <c r="GZ310" s="77"/>
      <c r="HA310" s="77"/>
      <c r="HB310" s="77"/>
      <c r="HC310" s="89"/>
      <c r="HD310" s="77"/>
      <c r="HE310" s="77"/>
      <c r="HF310" s="77"/>
      <c r="HG310" s="89"/>
      <c r="HH310" s="77"/>
      <c r="HI310" s="77"/>
      <c r="HJ310" s="77"/>
      <c r="HK310" s="89"/>
      <c r="HL310" s="77"/>
      <c r="HM310" s="77"/>
      <c r="HN310" s="77"/>
      <c r="HO310" s="74"/>
      <c r="HP310" s="77"/>
      <c r="HQ310" s="77"/>
      <c r="HR310" s="77"/>
      <c r="HS310" s="74"/>
      <c r="HT310" s="77"/>
      <c r="HU310" s="77"/>
      <c r="HV310" s="77"/>
      <c r="HW310" s="89"/>
      <c r="HX310" s="77"/>
      <c r="HY310" s="77"/>
      <c r="HZ310" s="77"/>
      <c r="IA310" s="77"/>
      <c r="IB310" s="77"/>
      <c r="IC310" s="77"/>
      <c r="ID310" s="77"/>
      <c r="IE310" s="77"/>
      <c r="IF310" s="77"/>
      <c r="IG310" s="77"/>
      <c r="IH310" s="77"/>
      <c r="II310" s="77"/>
      <c r="IJ310" s="77"/>
      <c r="IK310" s="77"/>
      <c r="IL310" s="77"/>
      <c r="IM310" s="77"/>
      <c r="IN310" s="77"/>
      <c r="IO310" s="77"/>
      <c r="IP310" s="77"/>
      <c r="IQ310" s="77"/>
      <c r="IR310" s="77"/>
      <c r="IS310" s="77"/>
      <c r="IT310" s="77"/>
      <c r="IU310" s="77"/>
      <c r="IV310" s="77"/>
      <c r="IW310" s="77"/>
      <c r="IX310" s="77"/>
      <c r="IY310" s="77"/>
      <c r="IZ310" s="77"/>
      <c r="JA310" s="77"/>
      <c r="JB310" s="77"/>
      <c r="JC310" s="77"/>
      <c r="JD310" s="77"/>
      <c r="JE310" s="77"/>
      <c r="JF310" s="77"/>
      <c r="JG310" s="77"/>
      <c r="JH310" s="77"/>
      <c r="JI310" s="77"/>
      <c r="JJ310" s="77"/>
      <c r="JK310" s="77"/>
      <c r="JL310" s="77"/>
      <c r="JM310" s="77"/>
      <c r="JN310" s="77"/>
      <c r="JO310" s="77"/>
      <c r="JP310" s="77"/>
      <c r="JQ310" s="77"/>
      <c r="JR310" s="77"/>
      <c r="JS310" s="77"/>
    </row>
    <row r="311" spans="1:279" ht="15.75" x14ac:dyDescent="0.25">
      <c r="A311" s="115" t="s">
        <v>244</v>
      </c>
      <c r="B311" s="77">
        <f t="shared" si="611"/>
        <v>0</v>
      </c>
      <c r="C311" s="77">
        <f t="shared" si="612"/>
        <v>0</v>
      </c>
      <c r="D311" s="77">
        <f t="shared" si="613"/>
        <v>0</v>
      </c>
      <c r="E311" s="77">
        <f t="shared" si="614"/>
        <v>0</v>
      </c>
      <c r="F311" s="77">
        <f t="shared" si="615"/>
        <v>0</v>
      </c>
      <c r="G311" s="73"/>
      <c r="H311" s="77"/>
      <c r="I311" s="77"/>
      <c r="J311" s="77"/>
      <c r="K311" s="73"/>
      <c r="L311" s="77"/>
      <c r="M311" s="77"/>
      <c r="N311" s="77"/>
      <c r="O311" s="89"/>
      <c r="P311" s="77"/>
      <c r="Q311" s="77"/>
      <c r="R311" s="89"/>
      <c r="S311" s="74"/>
      <c r="T311" s="77"/>
      <c r="U311" s="77"/>
      <c r="V311" s="77"/>
      <c r="W311" s="74"/>
      <c r="X311" s="77"/>
      <c r="Y311" s="77"/>
      <c r="Z311" s="77"/>
      <c r="AA311" s="74"/>
      <c r="AB311" s="77"/>
      <c r="AC311" s="77"/>
      <c r="AD311" s="77"/>
      <c r="AE311" s="74"/>
      <c r="AF311" s="77"/>
      <c r="AG311" s="77"/>
      <c r="AH311" s="77"/>
      <c r="AI311" s="74"/>
      <c r="AJ311" s="77"/>
      <c r="AK311" s="77"/>
      <c r="AL311" s="77"/>
      <c r="AM311" s="74"/>
      <c r="AN311" s="77"/>
      <c r="AO311" s="77"/>
      <c r="AP311" s="89"/>
      <c r="AQ311" s="89"/>
      <c r="AR311" s="77"/>
      <c r="AS311" s="77"/>
      <c r="AT311" s="77"/>
      <c r="AU311" s="74"/>
      <c r="AV311" s="77"/>
      <c r="AW311" s="77"/>
      <c r="AX311" s="77"/>
      <c r="AY311" s="74"/>
      <c r="AZ311" s="77"/>
      <c r="BA311" s="77"/>
      <c r="BB311" s="86"/>
      <c r="BC311" s="74"/>
      <c r="BD311" s="77"/>
      <c r="BE311" s="77"/>
      <c r="BF311" s="77"/>
      <c r="BG311" s="74"/>
      <c r="BH311" s="74"/>
      <c r="BI311" s="77"/>
      <c r="BJ311" s="86"/>
      <c r="BK311" s="74"/>
      <c r="BL311" s="74"/>
      <c r="BM311" s="77"/>
      <c r="BN311" s="86"/>
      <c r="BO311" s="74"/>
      <c r="BP311" s="74"/>
      <c r="BQ311" s="77"/>
      <c r="BR311" s="86"/>
      <c r="BS311" s="74"/>
      <c r="BT311" s="74"/>
      <c r="BU311" s="77"/>
      <c r="BV311" s="86"/>
      <c r="BW311" s="74"/>
      <c r="BX311" s="77"/>
      <c r="BY311" s="77"/>
      <c r="BZ311" s="77"/>
      <c r="CA311" s="74"/>
      <c r="CB311" s="74"/>
      <c r="CC311" s="77"/>
      <c r="CD311" s="77"/>
      <c r="CE311" s="74"/>
      <c r="CF311" s="77"/>
      <c r="CG311" s="77"/>
      <c r="CH311" s="77"/>
      <c r="CI311" s="74"/>
      <c r="CJ311" s="77"/>
      <c r="CK311" s="77"/>
      <c r="CL311" s="77"/>
      <c r="CM311" s="74"/>
      <c r="CN311" s="77"/>
      <c r="CO311" s="77"/>
      <c r="CP311" s="77"/>
      <c r="CQ311" s="74"/>
      <c r="CR311" s="74"/>
      <c r="CS311" s="77"/>
      <c r="CT311" s="86"/>
      <c r="CU311" s="74"/>
      <c r="CV311" s="74"/>
      <c r="CW311" s="77"/>
      <c r="CX311" s="86"/>
      <c r="CY311" s="74"/>
      <c r="CZ311" s="77"/>
      <c r="DA311" s="77"/>
      <c r="DB311" s="77"/>
      <c r="DC311" s="74"/>
      <c r="DD311" s="77"/>
      <c r="DE311" s="77"/>
      <c r="DF311" s="77"/>
      <c r="DG311" s="74"/>
      <c r="DH311" s="77"/>
      <c r="DI311" s="77"/>
      <c r="DJ311" s="77"/>
      <c r="DK311" s="74"/>
      <c r="DL311" s="77"/>
      <c r="DM311" s="77"/>
      <c r="DN311" s="77"/>
      <c r="DO311" s="74"/>
      <c r="DP311" s="77"/>
      <c r="DQ311" s="77"/>
      <c r="DR311" s="77"/>
      <c r="DS311" s="74"/>
      <c r="DT311" s="77"/>
      <c r="DU311" s="77"/>
      <c r="DV311" s="77"/>
      <c r="DW311" s="74"/>
      <c r="DX311" s="77"/>
      <c r="DY311" s="77"/>
      <c r="DZ311" s="77"/>
      <c r="EA311" s="74"/>
      <c r="EB311" s="77"/>
      <c r="EC311" s="77"/>
      <c r="ED311" s="77"/>
      <c r="EE311" s="74"/>
      <c r="EF311" s="77"/>
      <c r="EG311" s="77"/>
      <c r="EH311" s="77"/>
      <c r="EI311" s="74"/>
      <c r="EJ311" s="77"/>
      <c r="EK311" s="77"/>
      <c r="EL311" s="77"/>
      <c r="EM311" s="74"/>
      <c r="EN311" s="77"/>
      <c r="EO311" s="77"/>
      <c r="EP311" s="77"/>
      <c r="EQ311" s="74"/>
      <c r="ER311" s="77"/>
      <c r="ES311" s="77"/>
      <c r="ET311" s="77"/>
      <c r="EU311" s="74"/>
      <c r="EV311" s="77"/>
      <c r="EW311" s="77"/>
      <c r="EX311" s="77"/>
      <c r="EY311" s="74"/>
      <c r="EZ311" s="77"/>
      <c r="FA311" s="77"/>
      <c r="FB311" s="77"/>
      <c r="FC311" s="89"/>
      <c r="FD311" s="77"/>
      <c r="FE311" s="77"/>
      <c r="FF311" s="77"/>
      <c r="FG311" s="89"/>
      <c r="FH311" s="77"/>
      <c r="FI311" s="77"/>
      <c r="FJ311" s="77"/>
      <c r="FK311" s="89"/>
      <c r="FL311" s="77"/>
      <c r="FM311" s="77"/>
      <c r="FN311" s="77"/>
      <c r="FO311" s="89"/>
      <c r="FP311" s="77"/>
      <c r="FQ311" s="77"/>
      <c r="FR311" s="77"/>
      <c r="FS311" s="89"/>
      <c r="FT311" s="77"/>
      <c r="FU311" s="77"/>
      <c r="FV311" s="77"/>
      <c r="FW311" s="89"/>
      <c r="FX311" s="77"/>
      <c r="FY311" s="77"/>
      <c r="FZ311" s="77"/>
      <c r="GA311" s="89"/>
      <c r="GB311" s="77"/>
      <c r="GC311" s="77"/>
      <c r="GD311" s="77"/>
      <c r="GE311" s="89"/>
      <c r="GF311" s="77"/>
      <c r="GG311" s="77"/>
      <c r="GH311" s="77"/>
      <c r="GI311" s="89"/>
      <c r="GJ311" s="77"/>
      <c r="GK311" s="77"/>
      <c r="GL311" s="77"/>
      <c r="GM311" s="89"/>
      <c r="GN311" s="77"/>
      <c r="GO311" s="77"/>
      <c r="GP311" s="77"/>
      <c r="GQ311" s="89"/>
      <c r="GR311" s="77"/>
      <c r="GS311" s="77"/>
      <c r="GT311" s="77"/>
      <c r="GU311" s="89"/>
      <c r="GV311" s="77"/>
      <c r="GW311" s="77"/>
      <c r="GX311" s="77"/>
      <c r="GY311" s="89"/>
      <c r="GZ311" s="77"/>
      <c r="HA311" s="77"/>
      <c r="HB311" s="77"/>
      <c r="HC311" s="89"/>
      <c r="HD311" s="77"/>
      <c r="HE311" s="77"/>
      <c r="HF311" s="77"/>
      <c r="HG311" s="89"/>
      <c r="HH311" s="77"/>
      <c r="HI311" s="77"/>
      <c r="HJ311" s="77"/>
      <c r="HK311" s="89"/>
      <c r="HL311" s="77"/>
      <c r="HM311" s="77"/>
      <c r="HN311" s="77"/>
      <c r="HO311" s="74"/>
      <c r="HP311" s="77"/>
      <c r="HQ311" s="77"/>
      <c r="HR311" s="77"/>
      <c r="HS311" s="74"/>
      <c r="HT311" s="77"/>
      <c r="HU311" s="77"/>
      <c r="HV311" s="77"/>
      <c r="HW311" s="89"/>
      <c r="HX311" s="77"/>
      <c r="HY311" s="77"/>
      <c r="HZ311" s="77"/>
      <c r="IA311" s="77"/>
      <c r="IB311" s="77"/>
      <c r="IC311" s="77"/>
      <c r="ID311" s="77"/>
      <c r="IE311" s="77"/>
      <c r="IF311" s="77"/>
      <c r="IG311" s="77"/>
      <c r="IH311" s="77"/>
      <c r="II311" s="77"/>
      <c r="IJ311" s="77"/>
      <c r="IK311" s="77"/>
      <c r="IL311" s="77"/>
      <c r="IM311" s="77"/>
      <c r="IN311" s="77"/>
      <c r="IO311" s="77"/>
      <c r="IP311" s="77"/>
      <c r="IQ311" s="77"/>
      <c r="IR311" s="77"/>
      <c r="IS311" s="77"/>
      <c r="IT311" s="77"/>
      <c r="IU311" s="77"/>
      <c r="IV311" s="77"/>
      <c r="IW311" s="77"/>
      <c r="IX311" s="77"/>
      <c r="IY311" s="77"/>
      <c r="IZ311" s="77"/>
      <c r="JA311" s="77"/>
      <c r="JB311" s="77"/>
      <c r="JC311" s="77"/>
      <c r="JD311" s="77"/>
      <c r="JE311" s="77"/>
      <c r="JF311" s="77"/>
      <c r="JG311" s="77"/>
      <c r="JH311" s="77"/>
      <c r="JI311" s="77"/>
      <c r="JJ311" s="77"/>
      <c r="JK311" s="77"/>
      <c r="JL311" s="77"/>
      <c r="JM311" s="77"/>
      <c r="JN311" s="77"/>
      <c r="JO311" s="77"/>
      <c r="JP311" s="77"/>
      <c r="JQ311" s="77"/>
      <c r="JR311" s="77"/>
      <c r="JS311" s="77"/>
    </row>
    <row r="312" spans="1:279" s="5" customFormat="1" ht="31.5" x14ac:dyDescent="0.25">
      <c r="A312" s="114" t="s">
        <v>185</v>
      </c>
      <c r="B312" s="76">
        <f t="shared" si="611"/>
        <v>521038.37913000002</v>
      </c>
      <c r="C312" s="76">
        <f t="shared" si="612"/>
        <v>640048.07912999997</v>
      </c>
      <c r="D312" s="76">
        <f t="shared" si="613"/>
        <v>640048.07912999997</v>
      </c>
      <c r="E312" s="76">
        <f t="shared" si="614"/>
        <v>0</v>
      </c>
      <c r="F312" s="76">
        <f t="shared" si="615"/>
        <v>49567.747320000002</v>
      </c>
      <c r="G312" s="72">
        <f t="shared" si="610"/>
        <v>7.7443787328252123</v>
      </c>
      <c r="H312" s="72">
        <f>H313+H314+H315+H317+H318</f>
        <v>0</v>
      </c>
      <c r="I312" s="72">
        <f>I313+I314+I315+I317+I318</f>
        <v>0</v>
      </c>
      <c r="J312" s="72">
        <f>J313+J314+J315+J317+J318</f>
        <v>0</v>
      </c>
      <c r="K312" s="72"/>
      <c r="L312" s="72">
        <f t="shared" ref="L312" si="736">L313+L314+L315+L317+L318</f>
        <v>1027.4000000000001</v>
      </c>
      <c r="M312" s="72">
        <f t="shared" ref="M312:N312" si="737">M313+M314+M315+M317+M318</f>
        <v>1027.4000000000001</v>
      </c>
      <c r="N312" s="72">
        <f t="shared" si="737"/>
        <v>0</v>
      </c>
      <c r="O312" s="71">
        <f>N312/M312*100</f>
        <v>0</v>
      </c>
      <c r="P312" s="72">
        <f>P313+P314+P315+P317+P318</f>
        <v>11549</v>
      </c>
      <c r="Q312" s="72">
        <f>Q313+Q314+Q315+Q317+Q318</f>
        <v>11549</v>
      </c>
      <c r="R312" s="72">
        <f>R313+R314+R315+R317+R318</f>
        <v>2192.7579799999999</v>
      </c>
      <c r="S312" s="71">
        <f>R312/Q312*100</f>
        <v>18.98656143389038</v>
      </c>
      <c r="T312" s="72">
        <f>T313+T314+T315+T317+T318</f>
        <v>33547</v>
      </c>
      <c r="U312" s="72">
        <f>U313+U314+U315+U317+U318</f>
        <v>33547</v>
      </c>
      <c r="V312" s="72">
        <f>V313+V314+V315+V317+V318</f>
        <v>2549.3575000000001</v>
      </c>
      <c r="W312" s="71">
        <f>V312/U312*100</f>
        <v>7.5993605985632096</v>
      </c>
      <c r="X312" s="72">
        <f>X313+X314+X315+X317+X318</f>
        <v>1276</v>
      </c>
      <c r="Y312" s="72">
        <f>Y313+Y314+Y315+Y317+Y318</f>
        <v>1276</v>
      </c>
      <c r="Z312" s="72">
        <f>Z313+Z314+Z315+Z317+Z318</f>
        <v>126.26975999999999</v>
      </c>
      <c r="AA312" s="71">
        <f>Z312/Y312*100</f>
        <v>9.8957492163009384</v>
      </c>
      <c r="AB312" s="72">
        <f>AB313+AB314+AB315+AB317+AB318</f>
        <v>4918</v>
      </c>
      <c r="AC312" s="72">
        <f>AC313+AC314+AC315+AC317+AC318</f>
        <v>4918</v>
      </c>
      <c r="AD312" s="72">
        <f>AD313+AD314+AD315+AD317+AD318</f>
        <v>32.21067</v>
      </c>
      <c r="AE312" s="71">
        <f>AD312/AC312*100</f>
        <v>0.65495465636437578</v>
      </c>
      <c r="AF312" s="72">
        <f>AF313+AF314+AF315+AF317+AF318</f>
        <v>29616.5</v>
      </c>
      <c r="AG312" s="72">
        <f>AG313+AG314+AG315+AG317+AG318</f>
        <v>29616.5</v>
      </c>
      <c r="AH312" s="72">
        <f>AH313+AH314+AH315+AH317+AH318</f>
        <v>4330.2744400000001</v>
      </c>
      <c r="AI312" s="71">
        <f>AH312/AG312*100</f>
        <v>14.62115523441325</v>
      </c>
      <c r="AJ312" s="72">
        <f>AJ313+AJ314+AJ315+AJ317+AJ318</f>
        <v>1040</v>
      </c>
      <c r="AK312" s="72">
        <f>AK313+AK314+AK315+AK317+AK318</f>
        <v>1040</v>
      </c>
      <c r="AL312" s="72">
        <f>AL313+AL314+AL315+AL317+AL318</f>
        <v>0</v>
      </c>
      <c r="AM312" s="71">
        <f>AL312/AK312*100</f>
        <v>0</v>
      </c>
      <c r="AN312" s="72">
        <f t="shared" ref="AN312" si="738">AN313+AN314+AN315+AN317+AN318</f>
        <v>0</v>
      </c>
      <c r="AO312" s="72">
        <f t="shared" ref="AO312:AQ312" si="739">AO313+AO314+AO315+AO317+AO318</f>
        <v>0</v>
      </c>
      <c r="AP312" s="72">
        <f t="shared" si="739"/>
        <v>0</v>
      </c>
      <c r="AQ312" s="72">
        <f t="shared" si="739"/>
        <v>0</v>
      </c>
      <c r="AR312" s="72">
        <f>AR313+AR314+AR315+AR317+AR318</f>
        <v>500</v>
      </c>
      <c r="AS312" s="72">
        <f>AS313+AS314+AS315+AS317+AS318</f>
        <v>500</v>
      </c>
      <c r="AT312" s="72">
        <f>AT313+AT314+AT315+AT317+AT318</f>
        <v>500</v>
      </c>
      <c r="AU312" s="71">
        <f>AT312/AS312*100</f>
        <v>100</v>
      </c>
      <c r="AV312" s="72"/>
      <c r="AW312" s="72">
        <f>AW313+AW314+AW315+AW317+AW318</f>
        <v>0</v>
      </c>
      <c r="AX312" s="72">
        <f>AX313+AX314+AX315+AX317+AX318</f>
        <v>0</v>
      </c>
      <c r="AY312" s="71"/>
      <c r="AZ312" s="72"/>
      <c r="BA312" s="72"/>
      <c r="BB312" s="72"/>
      <c r="BC312" s="71"/>
      <c r="BD312" s="72">
        <f>BD313+BD314+BD315+BD317+BD318</f>
        <v>12507.1</v>
      </c>
      <c r="BE312" s="72">
        <f>BE313+BE314+BE315+BE317+BE318</f>
        <v>12507.1</v>
      </c>
      <c r="BF312" s="72">
        <f>BF313+BF314+BF315+BF317+BF318</f>
        <v>3126.7750000000001</v>
      </c>
      <c r="BG312" s="71">
        <f>BF312/BE312*100</f>
        <v>25</v>
      </c>
      <c r="BH312" s="71"/>
      <c r="BI312" s="72">
        <f>BI313+BI314+BI315+BI317+BI318</f>
        <v>0</v>
      </c>
      <c r="BJ312" s="72">
        <f>BJ313+BJ314+BJ315+BJ317+BJ318</f>
        <v>0</v>
      </c>
      <c r="BK312" s="71"/>
      <c r="BL312" s="71"/>
      <c r="BM312" s="72">
        <f>BM313+BM314+BM315+BM317+BM318</f>
        <v>0</v>
      </c>
      <c r="BN312" s="72">
        <f>BN313+BN314+BN315+BN317+BN318</f>
        <v>0</v>
      </c>
      <c r="BO312" s="71"/>
      <c r="BP312" s="71"/>
      <c r="BQ312" s="72">
        <f>BQ313+BQ314+BQ315+BQ317+BQ318</f>
        <v>0</v>
      </c>
      <c r="BR312" s="72">
        <f>BR313+BR314+BR315+BR317+BR318</f>
        <v>0</v>
      </c>
      <c r="BS312" s="71"/>
      <c r="BT312" s="71"/>
      <c r="BU312" s="72">
        <f>BU313+BU314+BU315+BU317+BU318</f>
        <v>0</v>
      </c>
      <c r="BV312" s="72">
        <f>BV313+BV314+BV315+BV317+BV318</f>
        <v>0</v>
      </c>
      <c r="BW312" s="71"/>
      <c r="BX312" s="72">
        <f>BX313+BX314+BX315+BX317+BX318</f>
        <v>0</v>
      </c>
      <c r="BY312" s="72">
        <f>BY313+BY314+BY315+BY317+BY318</f>
        <v>0</v>
      </c>
      <c r="BZ312" s="72">
        <f>BZ313+BZ314+BZ315+BZ317+BZ318</f>
        <v>0</v>
      </c>
      <c r="CA312" s="71"/>
      <c r="CB312" s="71"/>
      <c r="CC312" s="72"/>
      <c r="CD312" s="72"/>
      <c r="CE312" s="71"/>
      <c r="CF312" s="72">
        <f>CF313+CF314+CF315+CF317+CF318</f>
        <v>750</v>
      </c>
      <c r="CG312" s="72">
        <f>CG313+CG314+CG315+CG317+CG318</f>
        <v>750</v>
      </c>
      <c r="CH312" s="72">
        <f>CH313+CH314+CH315+CH317+CH318</f>
        <v>500</v>
      </c>
      <c r="CI312" s="71">
        <f t="shared" si="731"/>
        <v>66.666666666666657</v>
      </c>
      <c r="CJ312" s="72">
        <f>CJ313+CJ314+CJ315+CJ317+CJ318</f>
        <v>0</v>
      </c>
      <c r="CK312" s="72">
        <f>CK313+CK314+CK315+CK317+CK318</f>
        <v>0</v>
      </c>
      <c r="CL312" s="72">
        <f>CL313+CL314+CL315+CL317+CL318</f>
        <v>0</v>
      </c>
      <c r="CM312" s="71"/>
      <c r="CN312" s="72">
        <f>CN313+CN314+CN315+CN317+CN318</f>
        <v>0</v>
      </c>
      <c r="CO312" s="72">
        <f>CO313+CO314+CO315+CO317+CO318</f>
        <v>0</v>
      </c>
      <c r="CP312" s="72">
        <f>CP313+CP314+CP315+CP317+CP318</f>
        <v>0</v>
      </c>
      <c r="CQ312" s="71"/>
      <c r="CR312" s="71"/>
      <c r="CS312" s="72">
        <f>CS313+CS314+CS315+CS317+CS318</f>
        <v>0</v>
      </c>
      <c r="CT312" s="72">
        <f>CT313+CT314+CT315+CT317+CT318</f>
        <v>0</v>
      </c>
      <c r="CU312" s="71"/>
      <c r="CV312" s="71"/>
      <c r="CW312" s="72">
        <f>CW313+CW314+CW315+CW317+CW318</f>
        <v>0</v>
      </c>
      <c r="CX312" s="72">
        <f>CX313+CX314+CX315+CX317+CX318</f>
        <v>0</v>
      </c>
      <c r="CY312" s="71"/>
      <c r="CZ312" s="72">
        <f>CZ313+CZ314+CZ315+CZ317+CZ318</f>
        <v>1000</v>
      </c>
      <c r="DA312" s="72">
        <f>DA313+DA314+DA315+DA317+DA318</f>
        <v>1000</v>
      </c>
      <c r="DB312" s="72">
        <f>DB313+DB314+DB315+DB317+DB318</f>
        <v>0</v>
      </c>
      <c r="DC312" s="71">
        <f t="shared" ref="DC312:DC313" si="740">DB312/DA312*100</f>
        <v>0</v>
      </c>
      <c r="DD312" s="72">
        <f>DD313+DD314+DD315+DD317+DD318</f>
        <v>73566.399999999994</v>
      </c>
      <c r="DE312" s="72">
        <f>DE313+DE314+DE315+DE317+DE318</f>
        <v>51545.7</v>
      </c>
      <c r="DF312" s="72">
        <f>DF313+DF314+DF315+DF317+DF318</f>
        <v>6892.9075999999995</v>
      </c>
      <c r="DG312" s="71">
        <f>DF312/DE312*100</f>
        <v>13.372420201879109</v>
      </c>
      <c r="DH312" s="72">
        <f>DH313+DH314+DH315+DH317+DH318</f>
        <v>10000</v>
      </c>
      <c r="DI312" s="72">
        <f>DI313+DI314+DI315+DI317+DI318</f>
        <v>10000</v>
      </c>
      <c r="DJ312" s="72">
        <f>DJ313+DJ314+DJ315+DJ317+DJ318</f>
        <v>0</v>
      </c>
      <c r="DK312" s="71">
        <f t="shared" ref="DK312:DK318" si="741">DJ312/DI312*100</f>
        <v>0</v>
      </c>
      <c r="DL312" s="72"/>
      <c r="DM312" s="72">
        <f>DM313+DM314+DM315+DM317+DM318</f>
        <v>0</v>
      </c>
      <c r="DN312" s="72">
        <f>DN313+DN314+DN315+DN317+DN318</f>
        <v>0</v>
      </c>
      <c r="DO312" s="71"/>
      <c r="DP312" s="72"/>
      <c r="DQ312" s="72">
        <f>DQ313+DQ314+DQ315+DQ317+DQ318</f>
        <v>0</v>
      </c>
      <c r="DR312" s="72">
        <f>DR313+DR314+DR315+DR317+DR318</f>
        <v>0</v>
      </c>
      <c r="DS312" s="71"/>
      <c r="DT312" s="72"/>
      <c r="DU312" s="72">
        <f>DU313+DU314+DU315+DU317+DU318</f>
        <v>0</v>
      </c>
      <c r="DV312" s="72">
        <f>DV313+DV314+DV315+DV317+DV318</f>
        <v>0</v>
      </c>
      <c r="DW312" s="71"/>
      <c r="DX312" s="72">
        <f>DX313+DX314+DX315+DX317+DX318</f>
        <v>2844.6</v>
      </c>
      <c r="DY312" s="72">
        <f>DY313+DY314+DY315+DY317+DY318</f>
        <v>2844.6</v>
      </c>
      <c r="DZ312" s="72">
        <f>DZ313+DZ314+DZ315+DZ317+DZ318</f>
        <v>343.46621000000005</v>
      </c>
      <c r="EA312" s="71">
        <f t="shared" ref="EA312:EA313" si="742">DZ312/DY312*100</f>
        <v>12.074323630738947</v>
      </c>
      <c r="EB312" s="72"/>
      <c r="EC312" s="72"/>
      <c r="ED312" s="72"/>
      <c r="EE312" s="71"/>
      <c r="EF312" s="72">
        <f>EF313+EF314+EF315+EF317+EF318</f>
        <v>0</v>
      </c>
      <c r="EG312" s="72">
        <f>EG313+EG314+EG315+EG317+EG318</f>
        <v>0</v>
      </c>
      <c r="EH312" s="72">
        <f>EH313+EH314+EH315+EH317+EH318</f>
        <v>0</v>
      </c>
      <c r="EI312" s="71"/>
      <c r="EJ312" s="72">
        <f>EJ313+EJ314+EJ315+EJ317+EJ318</f>
        <v>80000</v>
      </c>
      <c r="EK312" s="72">
        <f>EK313+EK314+EK315+EK317+EK318</f>
        <v>80000</v>
      </c>
      <c r="EL312" s="72">
        <f>EL313+EL314+EL315+EL317+EL318</f>
        <v>14633.97573</v>
      </c>
      <c r="EM312" s="71">
        <f>EL312/EK312*100</f>
        <v>18.2924696625</v>
      </c>
      <c r="EN312" s="72"/>
      <c r="EO312" s="72">
        <f>EO313+EO314+EO315+EO317+EO318</f>
        <v>0</v>
      </c>
      <c r="EP312" s="72">
        <f>EP313+EP314+EP315+EP317+EP318</f>
        <v>0</v>
      </c>
      <c r="EQ312" s="71"/>
      <c r="ER312" s="72">
        <f>ER313+ER314+ER315+ER317+ER318</f>
        <v>5077.8</v>
      </c>
      <c r="ES312" s="72">
        <f>ES313+ES314+ES315+ES317+ES318</f>
        <v>5077.8</v>
      </c>
      <c r="ET312" s="72">
        <f>ET313+ET314+ET315+ET317+ET318</f>
        <v>1111.33</v>
      </c>
      <c r="EU312" s="71">
        <f t="shared" si="519"/>
        <v>21.88605301508527</v>
      </c>
      <c r="EV312" s="72">
        <f>EV313+EV314+EV315+EV317+EV318</f>
        <v>522.4</v>
      </c>
      <c r="EW312" s="72">
        <f>EW313+EW314+EW315+EW317+EW318</f>
        <v>522.4</v>
      </c>
      <c r="EX312" s="72">
        <f>EX313+EX314+EX315+EX317+EX318</f>
        <v>0</v>
      </c>
      <c r="EY312" s="71">
        <f t="shared" si="733"/>
        <v>0</v>
      </c>
      <c r="EZ312" s="72"/>
      <c r="FA312" s="72">
        <f t="shared" ref="FA312:FB312" si="743">FA313+FA314+FA315+FA317+FA318</f>
        <v>0</v>
      </c>
      <c r="FB312" s="72">
        <f t="shared" si="743"/>
        <v>0</v>
      </c>
      <c r="FC312" s="71"/>
      <c r="FD312" s="72"/>
      <c r="FE312" s="72">
        <f t="shared" ref="FE312:FF312" si="744">FE313+FE314+FE315+FE317+FE318</f>
        <v>0</v>
      </c>
      <c r="FF312" s="72">
        <f t="shared" si="744"/>
        <v>0</v>
      </c>
      <c r="FG312" s="71"/>
      <c r="FH312" s="72"/>
      <c r="FI312" s="72">
        <f t="shared" ref="FI312:FJ312" si="745">FI313+FI314+FI315+FI317+FI318</f>
        <v>0</v>
      </c>
      <c r="FJ312" s="72">
        <f t="shared" si="745"/>
        <v>0</v>
      </c>
      <c r="FK312" s="71"/>
      <c r="FL312" s="72"/>
      <c r="FM312" s="72">
        <f t="shared" ref="FM312:FN312" si="746">FM313+FM314+FM315+FM317+FM318</f>
        <v>0</v>
      </c>
      <c r="FN312" s="72">
        <f t="shared" si="746"/>
        <v>0</v>
      </c>
      <c r="FO312" s="71"/>
      <c r="FP312" s="72">
        <f t="shared" ref="FP312" si="747">FP313+FP314+FP315+FP317+FP318</f>
        <v>1070.0999999999999</v>
      </c>
      <c r="FQ312" s="72">
        <f t="shared" ref="FQ312:FR312" si="748">FQ313+FQ314+FQ315+FQ317+FQ318</f>
        <v>1070.0999999999999</v>
      </c>
      <c r="FR312" s="72">
        <f t="shared" si="748"/>
        <v>0</v>
      </c>
      <c r="FS312" s="71">
        <f>FR312/FQ312*100</f>
        <v>0</v>
      </c>
      <c r="FT312" s="72"/>
      <c r="FU312" s="72">
        <f t="shared" ref="FU312:FV312" si="749">FU313+FU314+FU315+FU317+FU318</f>
        <v>0</v>
      </c>
      <c r="FV312" s="72">
        <f t="shared" si="749"/>
        <v>0</v>
      </c>
      <c r="FW312" s="71"/>
      <c r="FX312" s="72"/>
      <c r="FY312" s="72">
        <f t="shared" ref="FY312:FZ312" si="750">FY313+FY314+FY315+FY317+FY318</f>
        <v>0</v>
      </c>
      <c r="FZ312" s="72">
        <f t="shared" si="750"/>
        <v>0</v>
      </c>
      <c r="GA312" s="71"/>
      <c r="GB312" s="72"/>
      <c r="GC312" s="72">
        <f t="shared" ref="GC312:GD312" si="751">GC313+GC314+GC315+GC317+GC318</f>
        <v>0</v>
      </c>
      <c r="GD312" s="72">
        <f t="shared" si="751"/>
        <v>0</v>
      </c>
      <c r="GE312" s="71"/>
      <c r="GF312" s="72"/>
      <c r="GG312" s="72">
        <f t="shared" ref="GG312:GH312" si="752">GG313+GG314+GG315+GG317+GG318</f>
        <v>0</v>
      </c>
      <c r="GH312" s="72">
        <f t="shared" si="752"/>
        <v>0</v>
      </c>
      <c r="GI312" s="71"/>
      <c r="GJ312" s="72"/>
      <c r="GK312" s="72">
        <f t="shared" ref="GK312:GL312" si="753">GK313+GK314+GK315+GK317+GK318</f>
        <v>0</v>
      </c>
      <c r="GL312" s="72">
        <f t="shared" si="753"/>
        <v>0</v>
      </c>
      <c r="GM312" s="71"/>
      <c r="GN312" s="72"/>
      <c r="GO312" s="72">
        <f t="shared" ref="GO312:GP312" si="754">GO313+GO314+GO315+GO317+GO318</f>
        <v>0</v>
      </c>
      <c r="GP312" s="72">
        <f t="shared" si="754"/>
        <v>0</v>
      </c>
      <c r="GQ312" s="71"/>
      <c r="GR312" s="72"/>
      <c r="GS312" s="72">
        <f t="shared" ref="GS312:GT312" si="755">GS313+GS314+GS315+GS317+GS318</f>
        <v>0</v>
      </c>
      <c r="GT312" s="72">
        <f t="shared" si="755"/>
        <v>0</v>
      </c>
      <c r="GU312" s="71"/>
      <c r="GV312" s="72">
        <f>GV313+GV314+GV315+GV316+GV317+GV318</f>
        <v>200000</v>
      </c>
      <c r="GW312" s="72">
        <f t="shared" ref="GW312:GX312" si="756">GW313+GW314+GW315+GW317+GW318</f>
        <v>200000</v>
      </c>
      <c r="GX312" s="72">
        <f t="shared" si="756"/>
        <v>0</v>
      </c>
      <c r="GY312" s="71"/>
      <c r="GZ312" s="72"/>
      <c r="HA312" s="72">
        <f t="shared" ref="HA312:HB312" si="757">HA313+HA314+HA315+HA317+HA318</f>
        <v>0</v>
      </c>
      <c r="HB312" s="72">
        <f t="shared" si="757"/>
        <v>0</v>
      </c>
      <c r="HC312" s="71"/>
      <c r="HD312" s="72"/>
      <c r="HE312" s="72">
        <f t="shared" ref="HE312:HF312" si="758">HE313+HE314+HE315+HE317+HE318</f>
        <v>12000</v>
      </c>
      <c r="HF312" s="72">
        <f t="shared" si="758"/>
        <v>0</v>
      </c>
      <c r="HG312" s="71"/>
      <c r="HH312" s="72">
        <f t="shared" ref="HH312:HJ312" si="759">HH313+HH314+HH315+HH317+HH318</f>
        <v>226.07912999999999</v>
      </c>
      <c r="HI312" s="72">
        <f t="shared" si="759"/>
        <v>226.07912999999999</v>
      </c>
      <c r="HJ312" s="72">
        <f t="shared" si="759"/>
        <v>0</v>
      </c>
      <c r="HK312" s="72">
        <f t="shared" ref="HK312" si="760">HJ312/HI312*100</f>
        <v>0</v>
      </c>
      <c r="HL312" s="72">
        <f>HL313+HL314+HL315+HL317+HL318</f>
        <v>50000</v>
      </c>
      <c r="HM312" s="72">
        <f>HM313+HM314+HM315+HM317+HM318</f>
        <v>50000</v>
      </c>
      <c r="HN312" s="72">
        <f>HN313+HN314+HN315+HN317+HN318</f>
        <v>0</v>
      </c>
      <c r="HO312" s="71">
        <f>HN312/HM312*100</f>
        <v>0</v>
      </c>
      <c r="HP312" s="72"/>
      <c r="HQ312" s="72">
        <f>HQ313+HQ314+HQ315+HQ317+HQ318+HQ316</f>
        <v>0</v>
      </c>
      <c r="HR312" s="72">
        <f>HR313+HR314+HR315+HR317+HR318+HR316</f>
        <v>0</v>
      </c>
      <c r="HS312" s="71"/>
      <c r="HT312" s="72"/>
      <c r="HU312" s="72"/>
      <c r="HV312" s="72"/>
      <c r="HW312" s="71"/>
      <c r="HX312" s="72"/>
      <c r="HY312" s="72"/>
      <c r="HZ312" s="72"/>
      <c r="IA312" s="76"/>
      <c r="IB312" s="72"/>
      <c r="IC312" s="72">
        <f>SUM(IC313:IC318)</f>
        <v>68077.2</v>
      </c>
      <c r="ID312" s="72">
        <f>SUM(ID313:ID318)</f>
        <v>13228.422430000001</v>
      </c>
      <c r="IE312" s="76">
        <f t="shared" si="734"/>
        <v>19.431501927223803</v>
      </c>
      <c r="IF312" s="72"/>
      <c r="IG312" s="72"/>
      <c r="IH312" s="72"/>
      <c r="II312" s="76"/>
      <c r="IJ312" s="72"/>
      <c r="IK312" s="72"/>
      <c r="IL312" s="72"/>
      <c r="IM312" s="76"/>
      <c r="IN312" s="72"/>
      <c r="IO312" s="72"/>
      <c r="IP312" s="72"/>
      <c r="IQ312" s="76"/>
      <c r="IR312" s="72"/>
      <c r="IS312" s="72"/>
      <c r="IT312" s="72"/>
      <c r="IU312" s="76"/>
      <c r="IV312" s="72"/>
      <c r="IW312" s="72"/>
      <c r="IX312" s="72"/>
      <c r="IY312" s="76"/>
      <c r="IZ312" s="72"/>
      <c r="JA312" s="72">
        <f>SUM(JA313:JA318)</f>
        <v>60953.2</v>
      </c>
      <c r="JB312" s="72">
        <f>SUM(JB313:JB318)</f>
        <v>0</v>
      </c>
      <c r="JC312" s="76">
        <f t="shared" ref="JC312" si="761">JB312/JA312*100</f>
        <v>0</v>
      </c>
      <c r="JD312" s="72"/>
      <c r="JE312" s="72"/>
      <c r="JF312" s="72"/>
      <c r="JG312" s="76"/>
      <c r="JH312" s="72"/>
      <c r="JI312" s="72">
        <f>SUM(JI313:JI318)</f>
        <v>0</v>
      </c>
      <c r="JJ312" s="72">
        <f>SUM(JJ313:JJ318)</f>
        <v>0</v>
      </c>
      <c r="JK312" s="76"/>
      <c r="JL312" s="72"/>
      <c r="JM312" s="72">
        <f>SUM(JM313:JM318)</f>
        <v>0</v>
      </c>
      <c r="JN312" s="72">
        <f>SUM(JN313:JN318)</f>
        <v>0</v>
      </c>
      <c r="JO312" s="76"/>
      <c r="JP312" s="72"/>
      <c r="JQ312" s="72"/>
      <c r="JR312" s="72"/>
      <c r="JS312" s="76"/>
    </row>
    <row r="313" spans="1:279" ht="31.5" x14ac:dyDescent="0.25">
      <c r="A313" s="115" t="s">
        <v>184</v>
      </c>
      <c r="B313" s="77">
        <f t="shared" si="611"/>
        <v>180812.3</v>
      </c>
      <c r="C313" s="77">
        <f t="shared" si="612"/>
        <v>299822</v>
      </c>
      <c r="D313" s="77">
        <f t="shared" si="613"/>
        <v>299822</v>
      </c>
      <c r="E313" s="77">
        <f t="shared" si="614"/>
        <v>0</v>
      </c>
      <c r="F313" s="77">
        <f t="shared" si="615"/>
        <v>34933.771589999997</v>
      </c>
      <c r="G313" s="73">
        <f t="shared" si="610"/>
        <v>11.651503755561631</v>
      </c>
      <c r="H313" s="73"/>
      <c r="I313" s="73"/>
      <c r="J313" s="73"/>
      <c r="K313" s="73"/>
      <c r="L313" s="73">
        <v>1027.4000000000001</v>
      </c>
      <c r="M313" s="73">
        <v>1027.4000000000001</v>
      </c>
      <c r="N313" s="73">
        <v>0</v>
      </c>
      <c r="O313" s="74">
        <f>N313/M313*100</f>
        <v>0</v>
      </c>
      <c r="P313" s="301">
        <v>11549</v>
      </c>
      <c r="Q313" s="298">
        <v>11549</v>
      </c>
      <c r="R313" s="301">
        <v>2192.7579799999999</v>
      </c>
      <c r="S313" s="74">
        <f>R313/Q313*100</f>
        <v>18.98656143389038</v>
      </c>
      <c r="T313" s="340">
        <v>33547</v>
      </c>
      <c r="U313" s="338">
        <v>33547</v>
      </c>
      <c r="V313" s="338">
        <v>2549.3575000000001</v>
      </c>
      <c r="W313" s="74">
        <f>V313/U313*100</f>
        <v>7.5993605985632096</v>
      </c>
      <c r="X313" s="341">
        <v>1276</v>
      </c>
      <c r="Y313" s="341">
        <v>1276</v>
      </c>
      <c r="Z313" s="341">
        <v>126.26975999999999</v>
      </c>
      <c r="AA313" s="74">
        <f>Z313/Y313*100</f>
        <v>9.8957492163009384</v>
      </c>
      <c r="AB313" s="73">
        <v>4918</v>
      </c>
      <c r="AC313" s="73">
        <v>4918</v>
      </c>
      <c r="AD313" s="73">
        <v>32.21067</v>
      </c>
      <c r="AE313" s="74">
        <f>AD313/AC313*100</f>
        <v>0.65495465636437578</v>
      </c>
      <c r="AF313" s="341">
        <v>29616.5</v>
      </c>
      <c r="AG313" s="341">
        <v>29616.5</v>
      </c>
      <c r="AH313" s="341">
        <v>4330.2744400000001</v>
      </c>
      <c r="AI313" s="74">
        <f>AH313/AG313*100</f>
        <v>14.62115523441325</v>
      </c>
      <c r="AJ313" s="341">
        <v>1040</v>
      </c>
      <c r="AK313" s="341">
        <v>1040</v>
      </c>
      <c r="AL313" s="341">
        <v>0</v>
      </c>
      <c r="AM313" s="74">
        <f>AL313/AK313*100</f>
        <v>0</v>
      </c>
      <c r="AN313" s="73"/>
      <c r="AO313" s="73"/>
      <c r="AP313" s="73"/>
      <c r="AQ313" s="74"/>
      <c r="AR313" s="341">
        <v>500</v>
      </c>
      <c r="AS313" s="341">
        <v>500</v>
      </c>
      <c r="AT313" s="341">
        <v>500</v>
      </c>
      <c r="AU313" s="74">
        <f>AT313/AS313*100</f>
        <v>100</v>
      </c>
      <c r="AV313" s="341"/>
      <c r="AW313" s="341"/>
      <c r="AX313" s="341"/>
      <c r="AY313" s="74"/>
      <c r="AZ313" s="341"/>
      <c r="BA313" s="341"/>
      <c r="BB313" s="341"/>
      <c r="BC313" s="74"/>
      <c r="BD313" s="341">
        <v>12507.1</v>
      </c>
      <c r="BE313" s="341">
        <v>12507.1</v>
      </c>
      <c r="BF313" s="341">
        <v>3126.7750000000001</v>
      </c>
      <c r="BG313" s="74">
        <f>BF313/BE313*100</f>
        <v>25</v>
      </c>
      <c r="BH313" s="74"/>
      <c r="BI313" s="341"/>
      <c r="BJ313" s="341"/>
      <c r="BK313" s="74"/>
      <c r="BL313" s="74"/>
      <c r="BM313" s="341"/>
      <c r="BN313" s="341"/>
      <c r="BO313" s="74"/>
      <c r="BP313" s="74"/>
      <c r="BQ313" s="341"/>
      <c r="BR313" s="341"/>
      <c r="BS313" s="74"/>
      <c r="BT313" s="74"/>
      <c r="BU313" s="341"/>
      <c r="BV313" s="341"/>
      <c r="BW313" s="74"/>
      <c r="BX313" s="341"/>
      <c r="BY313" s="341"/>
      <c r="BZ313" s="341"/>
      <c r="CA313" s="74"/>
      <c r="CB313" s="74"/>
      <c r="CC313" s="341"/>
      <c r="CD313" s="341"/>
      <c r="CE313" s="74"/>
      <c r="CF313" s="341">
        <v>750</v>
      </c>
      <c r="CG313" s="341">
        <v>750</v>
      </c>
      <c r="CH313" s="341">
        <v>500</v>
      </c>
      <c r="CI313" s="74">
        <f t="shared" si="731"/>
        <v>66.666666666666657</v>
      </c>
      <c r="CJ313" s="341"/>
      <c r="CK313" s="341"/>
      <c r="CL313" s="341">
        <v>0</v>
      </c>
      <c r="CM313" s="74"/>
      <c r="CN313" s="341"/>
      <c r="CO313" s="341"/>
      <c r="CP313" s="341"/>
      <c r="CQ313" s="74"/>
      <c r="CR313" s="74"/>
      <c r="CS313" s="341"/>
      <c r="CT313" s="341"/>
      <c r="CU313" s="74"/>
      <c r="CV313" s="74"/>
      <c r="CW313" s="341"/>
      <c r="CX313" s="341"/>
      <c r="CY313" s="74"/>
      <c r="CZ313" s="341">
        <v>1000</v>
      </c>
      <c r="DA313" s="341">
        <v>1000</v>
      </c>
      <c r="DB313" s="341">
        <v>0</v>
      </c>
      <c r="DC313" s="74">
        <f t="shared" si="740"/>
        <v>0</v>
      </c>
      <c r="DD313" s="341">
        <v>73566.399999999994</v>
      </c>
      <c r="DE313" s="341">
        <v>51545.7</v>
      </c>
      <c r="DF313" s="341">
        <v>6892.9075999999995</v>
      </c>
      <c r="DG313" s="74">
        <f>DF313/DE313*100</f>
        <v>13.372420201879109</v>
      </c>
      <c r="DH313" s="341"/>
      <c r="DI313" s="341"/>
      <c r="DJ313" s="341"/>
      <c r="DK313" s="74"/>
      <c r="DL313" s="341"/>
      <c r="DM313" s="341"/>
      <c r="DN313" s="341"/>
      <c r="DO313" s="74"/>
      <c r="DP313" s="341"/>
      <c r="DQ313" s="341"/>
      <c r="DR313" s="341"/>
      <c r="DS313" s="74"/>
      <c r="DT313" s="341"/>
      <c r="DU313" s="341"/>
      <c r="DV313" s="341"/>
      <c r="DW313" s="74"/>
      <c r="DX313" s="341">
        <v>2844.6</v>
      </c>
      <c r="DY313" s="341">
        <v>2844.6</v>
      </c>
      <c r="DZ313" s="341">
        <v>343.46621000000005</v>
      </c>
      <c r="EA313" s="74">
        <f t="shared" si="742"/>
        <v>12.074323630738947</v>
      </c>
      <c r="EB313" s="341"/>
      <c r="EC313" s="341"/>
      <c r="ED313" s="341"/>
      <c r="EE313" s="74"/>
      <c r="EF313" s="341"/>
      <c r="EG313" s="341"/>
      <c r="EH313" s="341"/>
      <c r="EI313" s="74"/>
      <c r="EJ313" s="341"/>
      <c r="EK313" s="341"/>
      <c r="EL313" s="341"/>
      <c r="EM313" s="74"/>
      <c r="EN313" s="341"/>
      <c r="EO313" s="341"/>
      <c r="EP313" s="341"/>
      <c r="EQ313" s="74"/>
      <c r="ER313" s="341">
        <v>5077.8</v>
      </c>
      <c r="ES313" s="341">
        <v>5077.8</v>
      </c>
      <c r="ET313" s="341">
        <v>1111.33</v>
      </c>
      <c r="EU313" s="74">
        <f t="shared" si="519"/>
        <v>21.88605301508527</v>
      </c>
      <c r="EV313" s="341">
        <v>522.4</v>
      </c>
      <c r="EW313" s="341">
        <v>522.4</v>
      </c>
      <c r="EX313" s="341"/>
      <c r="EY313" s="74">
        <f t="shared" ref="EY313" si="762">EX313/EW313*100</f>
        <v>0</v>
      </c>
      <c r="EZ313" s="73"/>
      <c r="FA313" s="73"/>
      <c r="FB313" s="73">
        <v>0</v>
      </c>
      <c r="FC313" s="74"/>
      <c r="FD313" s="73"/>
      <c r="FE313" s="73"/>
      <c r="FF313" s="73">
        <v>0</v>
      </c>
      <c r="FG313" s="74"/>
      <c r="FH313" s="73"/>
      <c r="FI313" s="73"/>
      <c r="FJ313" s="73">
        <v>0</v>
      </c>
      <c r="FK313" s="74"/>
      <c r="FL313" s="73"/>
      <c r="FM313" s="73"/>
      <c r="FN313" s="73">
        <v>0</v>
      </c>
      <c r="FO313" s="74"/>
      <c r="FP313" s="73">
        <v>1070.0999999999999</v>
      </c>
      <c r="FQ313" s="73">
        <v>1070.0999999999999</v>
      </c>
      <c r="FR313" s="73">
        <v>0</v>
      </c>
      <c r="FS313" s="74">
        <f>FR313/FQ313*100</f>
        <v>0</v>
      </c>
      <c r="FT313" s="73"/>
      <c r="FU313" s="73"/>
      <c r="FV313" s="73">
        <v>0</v>
      </c>
      <c r="FW313" s="74"/>
      <c r="FX313" s="73"/>
      <c r="FY313" s="73"/>
      <c r="FZ313" s="73">
        <v>0</v>
      </c>
      <c r="GA313" s="74"/>
      <c r="GB313" s="73"/>
      <c r="GC313" s="73"/>
      <c r="GD313" s="73">
        <v>0</v>
      </c>
      <c r="GE313" s="74"/>
      <c r="GF313" s="73"/>
      <c r="GG313" s="73"/>
      <c r="GH313" s="73">
        <v>0</v>
      </c>
      <c r="GI313" s="74"/>
      <c r="GJ313" s="73"/>
      <c r="GK313" s="73"/>
      <c r="GL313" s="73">
        <v>0</v>
      </c>
      <c r="GM313" s="74"/>
      <c r="GN313" s="73"/>
      <c r="GO313" s="73"/>
      <c r="GP313" s="73">
        <v>0</v>
      </c>
      <c r="GQ313" s="74"/>
      <c r="GR313" s="73"/>
      <c r="GS313" s="73"/>
      <c r="GT313" s="73">
        <v>0</v>
      </c>
      <c r="GU313" s="74"/>
      <c r="GV313" s="73"/>
      <c r="GW313" s="73"/>
      <c r="GX313" s="73">
        <v>0</v>
      </c>
      <c r="GY313" s="74"/>
      <c r="GZ313" s="73"/>
      <c r="HA313" s="73"/>
      <c r="HB313" s="73">
        <v>0</v>
      </c>
      <c r="HC313" s="74"/>
      <c r="HD313" s="73"/>
      <c r="HE313" s="73">
        <v>12000</v>
      </c>
      <c r="HF313" s="73">
        <v>0</v>
      </c>
      <c r="HG313" s="74"/>
      <c r="HH313" s="73"/>
      <c r="HI313" s="73"/>
      <c r="HJ313" s="73">
        <v>0</v>
      </c>
      <c r="HK313" s="73"/>
      <c r="HL313" s="341"/>
      <c r="HM313" s="341"/>
      <c r="HN313" s="341"/>
      <c r="HO313" s="74"/>
      <c r="HP313" s="341"/>
      <c r="HQ313" s="341"/>
      <c r="HR313" s="341"/>
      <c r="HS313" s="74"/>
      <c r="HT313" s="73"/>
      <c r="HU313" s="73"/>
      <c r="HV313" s="73"/>
      <c r="HW313" s="74"/>
      <c r="HX313" s="73"/>
      <c r="HY313" s="73"/>
      <c r="HZ313" s="73"/>
      <c r="IA313" s="77"/>
      <c r="IB313" s="73"/>
      <c r="IC313" s="73">
        <v>68077.2</v>
      </c>
      <c r="ID313" s="73">
        <v>13228.422430000001</v>
      </c>
      <c r="IE313" s="77">
        <f>ID313/IC313*100</f>
        <v>19.431501927223803</v>
      </c>
      <c r="IF313" s="73"/>
      <c r="IG313" s="73"/>
      <c r="IH313" s="73"/>
      <c r="II313" s="77"/>
      <c r="IJ313" s="73"/>
      <c r="IK313" s="73"/>
      <c r="IL313" s="73"/>
      <c r="IM313" s="77"/>
      <c r="IN313" s="73"/>
      <c r="IO313" s="73"/>
      <c r="IP313" s="73"/>
      <c r="IQ313" s="77"/>
      <c r="IR313" s="73"/>
      <c r="IS313" s="73"/>
      <c r="IT313" s="73"/>
      <c r="IU313" s="77"/>
      <c r="IV313" s="73"/>
      <c r="IW313" s="73"/>
      <c r="IX313" s="73"/>
      <c r="IY313" s="77"/>
      <c r="IZ313" s="73"/>
      <c r="JA313" s="73">
        <v>60953.2</v>
      </c>
      <c r="JB313" s="73">
        <v>0</v>
      </c>
      <c r="JC313" s="77">
        <f>JB313/JA313*100</f>
        <v>0</v>
      </c>
      <c r="JD313" s="73"/>
      <c r="JE313" s="73"/>
      <c r="JF313" s="73"/>
      <c r="JG313" s="77"/>
      <c r="JH313" s="73"/>
      <c r="JI313" s="73"/>
      <c r="JJ313" s="73">
        <v>0</v>
      </c>
      <c r="JK313" s="77"/>
      <c r="JL313" s="73"/>
      <c r="JM313" s="73"/>
      <c r="JN313" s="73"/>
      <c r="JO313" s="77"/>
      <c r="JP313" s="73"/>
      <c r="JQ313" s="73"/>
      <c r="JR313" s="73"/>
      <c r="JS313" s="77"/>
    </row>
    <row r="314" spans="1:279" ht="15.75" x14ac:dyDescent="0.25">
      <c r="A314" s="115" t="s">
        <v>140</v>
      </c>
      <c r="B314" s="77">
        <f t="shared" si="611"/>
        <v>0</v>
      </c>
      <c r="C314" s="77">
        <f t="shared" si="612"/>
        <v>0</v>
      </c>
      <c r="D314" s="77">
        <f t="shared" si="613"/>
        <v>0</v>
      </c>
      <c r="E314" s="77">
        <f t="shared" si="614"/>
        <v>0</v>
      </c>
      <c r="F314" s="77">
        <f t="shared" si="615"/>
        <v>0</v>
      </c>
      <c r="G314" s="73"/>
      <c r="H314" s="77"/>
      <c r="I314" s="77"/>
      <c r="J314" s="77"/>
      <c r="K314" s="77"/>
      <c r="L314" s="89"/>
      <c r="M314" s="89"/>
      <c r="N314" s="89"/>
      <c r="O314" s="89"/>
      <c r="P314" s="89"/>
      <c r="Q314" s="89"/>
      <c r="R314" s="89"/>
      <c r="S314" s="74"/>
      <c r="T314" s="86"/>
      <c r="U314" s="86"/>
      <c r="V314" s="86"/>
      <c r="W314" s="74"/>
      <c r="X314" s="86"/>
      <c r="Y314" s="86"/>
      <c r="Z314" s="86"/>
      <c r="AA314" s="74"/>
      <c r="AB314" s="86"/>
      <c r="AC314" s="86"/>
      <c r="AD314" s="86"/>
      <c r="AE314" s="74"/>
      <c r="AF314" s="86"/>
      <c r="AG314" s="86"/>
      <c r="AH314" s="86"/>
      <c r="AI314" s="74"/>
      <c r="AJ314" s="86"/>
      <c r="AK314" s="86"/>
      <c r="AL314" s="86"/>
      <c r="AM314" s="74"/>
      <c r="AN314" s="89"/>
      <c r="AO314" s="89"/>
      <c r="AP314" s="89"/>
      <c r="AQ314" s="89"/>
      <c r="AR314" s="86"/>
      <c r="AS314" s="86"/>
      <c r="AT314" s="86"/>
      <c r="AU314" s="74"/>
      <c r="AV314" s="86"/>
      <c r="AW314" s="86"/>
      <c r="AX314" s="86"/>
      <c r="AY314" s="74"/>
      <c r="AZ314" s="86"/>
      <c r="BA314" s="86"/>
      <c r="BB314" s="86"/>
      <c r="BC314" s="74"/>
      <c r="BD314" s="86"/>
      <c r="BE314" s="86"/>
      <c r="BF314" s="86"/>
      <c r="BG314" s="74"/>
      <c r="BH314" s="74"/>
      <c r="BI314" s="86"/>
      <c r="BJ314" s="86"/>
      <c r="BK314" s="74"/>
      <c r="BL314" s="74"/>
      <c r="BM314" s="86"/>
      <c r="BN314" s="86"/>
      <c r="BO314" s="74"/>
      <c r="BP314" s="74"/>
      <c r="BQ314" s="86"/>
      <c r="BR314" s="86"/>
      <c r="BS314" s="74"/>
      <c r="BT314" s="74"/>
      <c r="BU314" s="86"/>
      <c r="BV314" s="86"/>
      <c r="BW314" s="74"/>
      <c r="BX314" s="86"/>
      <c r="BY314" s="86"/>
      <c r="BZ314" s="86"/>
      <c r="CA314" s="74"/>
      <c r="CB314" s="74"/>
      <c r="CC314" s="86"/>
      <c r="CD314" s="86"/>
      <c r="CE314" s="74"/>
      <c r="CF314" s="86"/>
      <c r="CG314" s="86"/>
      <c r="CH314" s="77"/>
      <c r="CI314" s="74"/>
      <c r="CJ314" s="86"/>
      <c r="CK314" s="86"/>
      <c r="CL314" s="86"/>
      <c r="CM314" s="74"/>
      <c r="CN314" s="86"/>
      <c r="CO314" s="86"/>
      <c r="CP314" s="86"/>
      <c r="CQ314" s="74"/>
      <c r="CR314" s="74"/>
      <c r="CS314" s="86"/>
      <c r="CT314" s="86"/>
      <c r="CU314" s="74"/>
      <c r="CV314" s="74"/>
      <c r="CW314" s="86"/>
      <c r="CX314" s="86"/>
      <c r="CY314" s="74"/>
      <c r="CZ314" s="86"/>
      <c r="DA314" s="86"/>
      <c r="DB314" s="86"/>
      <c r="DC314" s="74"/>
      <c r="DD314" s="86"/>
      <c r="DE314" s="86"/>
      <c r="DF314" s="86"/>
      <c r="DG314" s="74"/>
      <c r="DH314" s="341"/>
      <c r="DI314" s="341"/>
      <c r="DJ314" s="341"/>
      <c r="DK314" s="74"/>
      <c r="DL314" s="86"/>
      <c r="DM314" s="341"/>
      <c r="DN314" s="341"/>
      <c r="DO314" s="74"/>
      <c r="DP314" s="86"/>
      <c r="DQ314" s="341"/>
      <c r="DR314" s="341"/>
      <c r="DS314" s="74"/>
      <c r="DT314" s="86"/>
      <c r="DU314" s="341"/>
      <c r="DV314" s="341"/>
      <c r="DW314" s="74"/>
      <c r="DX314" s="341"/>
      <c r="DY314" s="341"/>
      <c r="DZ314" s="341"/>
      <c r="EA314" s="74"/>
      <c r="EB314" s="341"/>
      <c r="EC314" s="341"/>
      <c r="ED314" s="341"/>
      <c r="EE314" s="74"/>
      <c r="EF314" s="86"/>
      <c r="EG314" s="341"/>
      <c r="EH314" s="341"/>
      <c r="EI314" s="74"/>
      <c r="EJ314" s="86"/>
      <c r="EK314" s="341"/>
      <c r="EL314" s="341"/>
      <c r="EM314" s="74"/>
      <c r="EN314" s="86"/>
      <c r="EO314" s="341"/>
      <c r="EP314" s="341"/>
      <c r="EQ314" s="74"/>
      <c r="ER314" s="341"/>
      <c r="ES314" s="341"/>
      <c r="ET314" s="341"/>
      <c r="EU314" s="74"/>
      <c r="EV314" s="86"/>
      <c r="EW314" s="341"/>
      <c r="EX314" s="341"/>
      <c r="EY314" s="74"/>
      <c r="EZ314" s="89"/>
      <c r="FA314" s="89"/>
      <c r="FB314" s="89"/>
      <c r="FC314" s="89"/>
      <c r="FD314" s="89"/>
      <c r="FE314" s="89"/>
      <c r="FF314" s="89"/>
      <c r="FG314" s="89"/>
      <c r="FH314" s="89"/>
      <c r="FI314" s="89"/>
      <c r="FJ314" s="89"/>
      <c r="FK314" s="89"/>
      <c r="FL314" s="89"/>
      <c r="FM314" s="89"/>
      <c r="FN314" s="89"/>
      <c r="FO314" s="89"/>
      <c r="FP314" s="89"/>
      <c r="FQ314" s="89"/>
      <c r="FR314" s="89"/>
      <c r="FS314" s="89"/>
      <c r="FT314" s="89"/>
      <c r="FU314" s="89"/>
      <c r="FV314" s="89"/>
      <c r="FW314" s="89"/>
      <c r="FX314" s="89"/>
      <c r="FY314" s="89"/>
      <c r="FZ314" s="89"/>
      <c r="GA314" s="89"/>
      <c r="GB314" s="89"/>
      <c r="GC314" s="89"/>
      <c r="GD314" s="89"/>
      <c r="GE314" s="89"/>
      <c r="GF314" s="89"/>
      <c r="GG314" s="89"/>
      <c r="GH314" s="89"/>
      <c r="GI314" s="89"/>
      <c r="GJ314" s="89"/>
      <c r="GK314" s="89"/>
      <c r="GL314" s="89"/>
      <c r="GM314" s="89"/>
      <c r="GN314" s="89"/>
      <c r="GO314" s="89"/>
      <c r="GP314" s="89"/>
      <c r="GQ314" s="89"/>
      <c r="GR314" s="89"/>
      <c r="GS314" s="89"/>
      <c r="GT314" s="89"/>
      <c r="GU314" s="89"/>
      <c r="GV314" s="89"/>
      <c r="GW314" s="89"/>
      <c r="GX314" s="89"/>
      <c r="GY314" s="89"/>
      <c r="GZ314" s="89"/>
      <c r="HA314" s="89"/>
      <c r="HB314" s="89"/>
      <c r="HC314" s="89"/>
      <c r="HD314" s="89"/>
      <c r="HE314" s="89"/>
      <c r="HF314" s="89"/>
      <c r="HG314" s="89"/>
      <c r="HH314" s="89"/>
      <c r="HI314" s="89"/>
      <c r="HJ314" s="89"/>
      <c r="HK314" s="73"/>
      <c r="HL314" s="86"/>
      <c r="HM314" s="86"/>
      <c r="HN314" s="86"/>
      <c r="HO314" s="74"/>
      <c r="HP314" s="341"/>
      <c r="HQ314" s="341"/>
      <c r="HR314" s="341"/>
      <c r="HS314" s="74"/>
      <c r="HT314" s="89"/>
      <c r="HU314" s="89"/>
      <c r="HV314" s="89"/>
      <c r="HW314" s="89"/>
      <c r="HX314" s="86"/>
      <c r="HY314" s="86"/>
      <c r="HZ314" s="86"/>
      <c r="IA314" s="77"/>
      <c r="IB314" s="89"/>
      <c r="IC314" s="89"/>
      <c r="ID314" s="89"/>
      <c r="IE314" s="77"/>
      <c r="IF314" s="89"/>
      <c r="IG314" s="89"/>
      <c r="IH314" s="89"/>
      <c r="II314" s="77"/>
      <c r="IJ314" s="89"/>
      <c r="IK314" s="89"/>
      <c r="IL314" s="89"/>
      <c r="IM314" s="77"/>
      <c r="IN314" s="89"/>
      <c r="IO314" s="89"/>
      <c r="IP314" s="89"/>
      <c r="IQ314" s="77"/>
      <c r="IR314" s="89"/>
      <c r="IS314" s="89"/>
      <c r="IT314" s="89"/>
      <c r="IU314" s="77"/>
      <c r="IV314" s="89"/>
      <c r="IW314" s="89"/>
      <c r="IX314" s="89"/>
      <c r="IY314" s="77"/>
      <c r="IZ314" s="89"/>
      <c r="JA314" s="89"/>
      <c r="JB314" s="89"/>
      <c r="JC314" s="77"/>
      <c r="JD314" s="89"/>
      <c r="JE314" s="89"/>
      <c r="JF314" s="89"/>
      <c r="JG314" s="77"/>
      <c r="JH314" s="89"/>
      <c r="JI314" s="89"/>
      <c r="JJ314" s="89"/>
      <c r="JK314" s="77"/>
      <c r="JL314" s="89"/>
      <c r="JM314" s="89"/>
      <c r="JN314" s="89"/>
      <c r="JO314" s="77"/>
      <c r="JP314" s="89"/>
      <c r="JQ314" s="89"/>
      <c r="JR314" s="89"/>
      <c r="JS314" s="77"/>
    </row>
    <row r="315" spans="1:279" ht="15.75" x14ac:dyDescent="0.25">
      <c r="A315" s="115" t="s">
        <v>181</v>
      </c>
      <c r="B315" s="77">
        <f t="shared" si="611"/>
        <v>0</v>
      </c>
      <c r="C315" s="77">
        <f t="shared" si="612"/>
        <v>0</v>
      </c>
      <c r="D315" s="77">
        <f t="shared" si="613"/>
        <v>0</v>
      </c>
      <c r="E315" s="77">
        <f t="shared" si="614"/>
        <v>0</v>
      </c>
      <c r="F315" s="77">
        <f t="shared" si="615"/>
        <v>0</v>
      </c>
      <c r="G315" s="73"/>
      <c r="H315" s="77"/>
      <c r="I315" s="77"/>
      <c r="J315" s="77"/>
      <c r="K315" s="77"/>
      <c r="L315" s="89"/>
      <c r="M315" s="89"/>
      <c r="N315" s="89"/>
      <c r="O315" s="89"/>
      <c r="P315" s="89"/>
      <c r="Q315" s="89"/>
      <c r="R315" s="89"/>
      <c r="S315" s="74"/>
      <c r="T315" s="86"/>
      <c r="U315" s="86"/>
      <c r="V315" s="86"/>
      <c r="W315" s="74"/>
      <c r="X315" s="86"/>
      <c r="Y315" s="86"/>
      <c r="Z315" s="86"/>
      <c r="AA315" s="74"/>
      <c r="AB315" s="86"/>
      <c r="AC315" s="86"/>
      <c r="AD315" s="86"/>
      <c r="AE315" s="74"/>
      <c r="AF315" s="86"/>
      <c r="AG315" s="86"/>
      <c r="AH315" s="86"/>
      <c r="AI315" s="74"/>
      <c r="AJ315" s="86"/>
      <c r="AK315" s="86"/>
      <c r="AL315" s="86"/>
      <c r="AM315" s="74"/>
      <c r="AN315" s="89"/>
      <c r="AO315" s="89"/>
      <c r="AP315" s="89"/>
      <c r="AQ315" s="89"/>
      <c r="AR315" s="86"/>
      <c r="AS315" s="86"/>
      <c r="AT315" s="86"/>
      <c r="AU315" s="74"/>
      <c r="AV315" s="86"/>
      <c r="AW315" s="86"/>
      <c r="AX315" s="86"/>
      <c r="AY315" s="74"/>
      <c r="AZ315" s="86"/>
      <c r="BA315" s="86"/>
      <c r="BB315" s="86"/>
      <c r="BC315" s="74"/>
      <c r="BD315" s="86"/>
      <c r="BE315" s="86"/>
      <c r="BF315" s="86"/>
      <c r="BG315" s="74"/>
      <c r="BH315" s="74"/>
      <c r="BI315" s="86"/>
      <c r="BJ315" s="86"/>
      <c r="BK315" s="74"/>
      <c r="BL315" s="74"/>
      <c r="BM315" s="86"/>
      <c r="BN315" s="86"/>
      <c r="BO315" s="74"/>
      <c r="BP315" s="74"/>
      <c r="BQ315" s="86"/>
      <c r="BR315" s="86"/>
      <c r="BS315" s="74"/>
      <c r="BT315" s="74"/>
      <c r="BU315" s="86"/>
      <c r="BV315" s="86"/>
      <c r="BW315" s="74"/>
      <c r="BX315" s="86"/>
      <c r="BY315" s="86"/>
      <c r="BZ315" s="86"/>
      <c r="CA315" s="74"/>
      <c r="CB315" s="74"/>
      <c r="CC315" s="86"/>
      <c r="CD315" s="86"/>
      <c r="CE315" s="74"/>
      <c r="CF315" s="86"/>
      <c r="CG315" s="86"/>
      <c r="CH315" s="77"/>
      <c r="CI315" s="74"/>
      <c r="CJ315" s="86"/>
      <c r="CK315" s="86"/>
      <c r="CL315" s="86"/>
      <c r="CM315" s="74"/>
      <c r="CN315" s="86"/>
      <c r="CO315" s="86"/>
      <c r="CP315" s="86"/>
      <c r="CQ315" s="74"/>
      <c r="CR315" s="74"/>
      <c r="CS315" s="86"/>
      <c r="CT315" s="86"/>
      <c r="CU315" s="74"/>
      <c r="CV315" s="74"/>
      <c r="CW315" s="86"/>
      <c r="CX315" s="86"/>
      <c r="CY315" s="74"/>
      <c r="CZ315" s="86"/>
      <c r="DA315" s="86"/>
      <c r="DB315" s="86"/>
      <c r="DC315" s="74"/>
      <c r="DD315" s="86"/>
      <c r="DE315" s="86"/>
      <c r="DF315" s="86"/>
      <c r="DG315" s="74"/>
      <c r="DH315" s="86"/>
      <c r="DI315" s="86"/>
      <c r="DJ315" s="86"/>
      <c r="DK315" s="74"/>
      <c r="DL315" s="86"/>
      <c r="DM315" s="86"/>
      <c r="DN315" s="86"/>
      <c r="DO315" s="74"/>
      <c r="DP315" s="86"/>
      <c r="DQ315" s="86"/>
      <c r="DR315" s="86"/>
      <c r="DS315" s="74"/>
      <c r="DT315" s="86"/>
      <c r="DU315" s="86"/>
      <c r="DV315" s="86"/>
      <c r="DW315" s="74"/>
      <c r="DX315" s="86"/>
      <c r="DY315" s="86"/>
      <c r="DZ315" s="86"/>
      <c r="EA315" s="74"/>
      <c r="EB315" s="86"/>
      <c r="EC315" s="86"/>
      <c r="ED315" s="86"/>
      <c r="EE315" s="74"/>
      <c r="EF315" s="86"/>
      <c r="EG315" s="86"/>
      <c r="EH315" s="86"/>
      <c r="EI315" s="74"/>
      <c r="EJ315" s="86"/>
      <c r="EK315" s="86"/>
      <c r="EL315" s="86"/>
      <c r="EM315" s="74"/>
      <c r="EN315" s="86"/>
      <c r="EO315" s="86"/>
      <c r="EP315" s="86"/>
      <c r="EQ315" s="74"/>
      <c r="ER315" s="86"/>
      <c r="ES315" s="86"/>
      <c r="ET315" s="86"/>
      <c r="EU315" s="74"/>
      <c r="EV315" s="86"/>
      <c r="EW315" s="86"/>
      <c r="EX315" s="86"/>
      <c r="EY315" s="74"/>
      <c r="EZ315" s="89"/>
      <c r="FA315" s="89"/>
      <c r="FB315" s="89"/>
      <c r="FC315" s="89"/>
      <c r="FD315" s="89"/>
      <c r="FE315" s="89"/>
      <c r="FF315" s="89"/>
      <c r="FG315" s="89"/>
      <c r="FH315" s="89"/>
      <c r="FI315" s="89"/>
      <c r="FJ315" s="89"/>
      <c r="FK315" s="89"/>
      <c r="FL315" s="89"/>
      <c r="FM315" s="89"/>
      <c r="FN315" s="89"/>
      <c r="FO315" s="89"/>
      <c r="FP315" s="89"/>
      <c r="FQ315" s="89"/>
      <c r="FR315" s="89"/>
      <c r="FS315" s="89"/>
      <c r="FT315" s="89"/>
      <c r="FU315" s="89"/>
      <c r="FV315" s="89"/>
      <c r="FW315" s="89"/>
      <c r="FX315" s="89"/>
      <c r="FY315" s="89"/>
      <c r="FZ315" s="89"/>
      <c r="GA315" s="89"/>
      <c r="GB315" s="89"/>
      <c r="GC315" s="89"/>
      <c r="GD315" s="89"/>
      <c r="GE315" s="89"/>
      <c r="GF315" s="89"/>
      <c r="GG315" s="89"/>
      <c r="GH315" s="89"/>
      <c r="GI315" s="89"/>
      <c r="GJ315" s="89"/>
      <c r="GK315" s="89"/>
      <c r="GL315" s="89"/>
      <c r="GM315" s="89"/>
      <c r="GN315" s="89"/>
      <c r="GO315" s="89"/>
      <c r="GP315" s="89"/>
      <c r="GQ315" s="89"/>
      <c r="GR315" s="89"/>
      <c r="GS315" s="89"/>
      <c r="GT315" s="89"/>
      <c r="GU315" s="89"/>
      <c r="GV315" s="89"/>
      <c r="GW315" s="89"/>
      <c r="GX315" s="89"/>
      <c r="GY315" s="89"/>
      <c r="GZ315" s="89"/>
      <c r="HA315" s="89"/>
      <c r="HB315" s="89"/>
      <c r="HC315" s="89"/>
      <c r="HD315" s="89"/>
      <c r="HE315" s="89"/>
      <c r="HF315" s="89"/>
      <c r="HG315" s="89"/>
      <c r="HH315" s="89"/>
      <c r="HI315" s="89"/>
      <c r="HJ315" s="89"/>
      <c r="HK315" s="73"/>
      <c r="HL315" s="86"/>
      <c r="HM315" s="86"/>
      <c r="HN315" s="86"/>
      <c r="HO315" s="74"/>
      <c r="HP315" s="86"/>
      <c r="HQ315" s="341"/>
      <c r="HR315" s="341"/>
      <c r="HS315" s="74"/>
      <c r="HT315" s="89"/>
      <c r="HU315" s="89"/>
      <c r="HV315" s="89"/>
      <c r="HW315" s="89"/>
      <c r="HX315" s="86"/>
      <c r="HY315" s="86"/>
      <c r="HZ315" s="86"/>
      <c r="IA315" s="77"/>
      <c r="IB315" s="89"/>
      <c r="IC315" s="89"/>
      <c r="ID315" s="89"/>
      <c r="IE315" s="77"/>
      <c r="IF315" s="89"/>
      <c r="IG315" s="89"/>
      <c r="IH315" s="89"/>
      <c r="II315" s="77"/>
      <c r="IJ315" s="89"/>
      <c r="IK315" s="89"/>
      <c r="IL315" s="89"/>
      <c r="IM315" s="77"/>
      <c r="IN315" s="89"/>
      <c r="IO315" s="89"/>
      <c r="IP315" s="89"/>
      <c r="IQ315" s="77"/>
      <c r="IR315" s="89"/>
      <c r="IS315" s="89"/>
      <c r="IT315" s="89"/>
      <c r="IU315" s="77"/>
      <c r="IV315" s="89"/>
      <c r="IW315" s="89"/>
      <c r="IX315" s="89"/>
      <c r="IY315" s="77"/>
      <c r="IZ315" s="89"/>
      <c r="JA315" s="89"/>
      <c r="JB315" s="89"/>
      <c r="JC315" s="77"/>
      <c r="JD315" s="89"/>
      <c r="JE315" s="89"/>
      <c r="JF315" s="89"/>
      <c r="JG315" s="77"/>
      <c r="JH315" s="89"/>
      <c r="JI315" s="89"/>
      <c r="JJ315" s="89"/>
      <c r="JK315" s="77"/>
      <c r="JL315" s="89"/>
      <c r="JM315" s="89"/>
      <c r="JN315" s="89"/>
      <c r="JO315" s="77"/>
      <c r="JP315" s="89"/>
      <c r="JQ315" s="89"/>
      <c r="JR315" s="89"/>
      <c r="JS315" s="77"/>
    </row>
    <row r="316" spans="1:279" ht="15.75" x14ac:dyDescent="0.25">
      <c r="A316" s="15" t="s">
        <v>473</v>
      </c>
      <c r="B316" s="77">
        <f t="shared" si="611"/>
        <v>0</v>
      </c>
      <c r="C316" s="77">
        <f t="shared" si="612"/>
        <v>0</v>
      </c>
      <c r="D316" s="77">
        <f t="shared" si="613"/>
        <v>0</v>
      </c>
      <c r="E316" s="77">
        <f t="shared" si="614"/>
        <v>0</v>
      </c>
      <c r="F316" s="77">
        <f t="shared" si="615"/>
        <v>0</v>
      </c>
      <c r="G316" s="73"/>
      <c r="H316" s="77"/>
      <c r="I316" s="77"/>
      <c r="J316" s="77"/>
      <c r="K316" s="77"/>
      <c r="L316" s="89"/>
      <c r="M316" s="89"/>
      <c r="N316" s="89"/>
      <c r="O316" s="89"/>
      <c r="P316" s="89"/>
      <c r="Q316" s="89"/>
      <c r="R316" s="89"/>
      <c r="S316" s="74"/>
      <c r="T316" s="86"/>
      <c r="U316" s="86"/>
      <c r="V316" s="86"/>
      <c r="W316" s="74"/>
      <c r="X316" s="86"/>
      <c r="Y316" s="86"/>
      <c r="Z316" s="86"/>
      <c r="AA316" s="74"/>
      <c r="AB316" s="86"/>
      <c r="AC316" s="86"/>
      <c r="AD316" s="86"/>
      <c r="AE316" s="74"/>
      <c r="AF316" s="86"/>
      <c r="AG316" s="86"/>
      <c r="AH316" s="86"/>
      <c r="AI316" s="74"/>
      <c r="AJ316" s="86"/>
      <c r="AK316" s="86"/>
      <c r="AL316" s="86"/>
      <c r="AM316" s="74"/>
      <c r="AN316" s="89"/>
      <c r="AO316" s="89"/>
      <c r="AP316" s="89"/>
      <c r="AQ316" s="89"/>
      <c r="AR316" s="86"/>
      <c r="AS316" s="86"/>
      <c r="AT316" s="86"/>
      <c r="AU316" s="74"/>
      <c r="AV316" s="86"/>
      <c r="AW316" s="86"/>
      <c r="AX316" s="86"/>
      <c r="AY316" s="74"/>
      <c r="AZ316" s="86"/>
      <c r="BA316" s="86"/>
      <c r="BB316" s="86"/>
      <c r="BC316" s="74"/>
      <c r="BD316" s="86"/>
      <c r="BE316" s="86"/>
      <c r="BF316" s="86"/>
      <c r="BG316" s="74"/>
      <c r="BH316" s="74"/>
      <c r="BI316" s="86"/>
      <c r="BJ316" s="86"/>
      <c r="BK316" s="74"/>
      <c r="BL316" s="74"/>
      <c r="BM316" s="86"/>
      <c r="BN316" s="86"/>
      <c r="BO316" s="74"/>
      <c r="BP316" s="74"/>
      <c r="BQ316" s="86"/>
      <c r="BR316" s="86"/>
      <c r="BS316" s="74"/>
      <c r="BT316" s="74"/>
      <c r="BU316" s="86"/>
      <c r="BV316" s="86"/>
      <c r="BW316" s="74"/>
      <c r="BX316" s="86"/>
      <c r="BY316" s="86"/>
      <c r="BZ316" s="86"/>
      <c r="CA316" s="74"/>
      <c r="CB316" s="74"/>
      <c r="CC316" s="86"/>
      <c r="CD316" s="86"/>
      <c r="CE316" s="74"/>
      <c r="CF316" s="86"/>
      <c r="CG316" s="86"/>
      <c r="CH316" s="77"/>
      <c r="CI316" s="74"/>
      <c r="CJ316" s="86"/>
      <c r="CK316" s="86"/>
      <c r="CL316" s="86"/>
      <c r="CM316" s="74"/>
      <c r="CN316" s="86"/>
      <c r="CO316" s="86"/>
      <c r="CP316" s="86"/>
      <c r="CQ316" s="74"/>
      <c r="CR316" s="74"/>
      <c r="CS316" s="86"/>
      <c r="CT316" s="86"/>
      <c r="CU316" s="74"/>
      <c r="CV316" s="74"/>
      <c r="CW316" s="86"/>
      <c r="CX316" s="86"/>
      <c r="CY316" s="74"/>
      <c r="CZ316" s="86"/>
      <c r="DA316" s="86"/>
      <c r="DB316" s="86"/>
      <c r="DC316" s="74"/>
      <c r="DD316" s="86"/>
      <c r="DE316" s="86"/>
      <c r="DF316" s="86"/>
      <c r="DG316" s="74"/>
      <c r="DH316" s="86"/>
      <c r="DI316" s="86"/>
      <c r="DJ316" s="86"/>
      <c r="DK316" s="74"/>
      <c r="DL316" s="86"/>
      <c r="DM316" s="86"/>
      <c r="DN316" s="86"/>
      <c r="DO316" s="74"/>
      <c r="DP316" s="86"/>
      <c r="DQ316" s="86"/>
      <c r="DR316" s="86"/>
      <c r="DS316" s="74"/>
      <c r="DT316" s="86"/>
      <c r="DU316" s="86"/>
      <c r="DV316" s="86"/>
      <c r="DW316" s="74"/>
      <c r="DX316" s="86"/>
      <c r="DY316" s="86"/>
      <c r="DZ316" s="86"/>
      <c r="EA316" s="74"/>
      <c r="EB316" s="86"/>
      <c r="EC316" s="86"/>
      <c r="ED316" s="86"/>
      <c r="EE316" s="74"/>
      <c r="EF316" s="86"/>
      <c r="EG316" s="86"/>
      <c r="EH316" s="86"/>
      <c r="EI316" s="74"/>
      <c r="EJ316" s="86"/>
      <c r="EK316" s="86"/>
      <c r="EL316" s="86"/>
      <c r="EM316" s="74"/>
      <c r="EN316" s="86"/>
      <c r="EO316" s="86"/>
      <c r="EP316" s="86"/>
      <c r="EQ316" s="74"/>
      <c r="ER316" s="86"/>
      <c r="ES316" s="86"/>
      <c r="ET316" s="86"/>
      <c r="EU316" s="74"/>
      <c r="EV316" s="86"/>
      <c r="EW316" s="86"/>
      <c r="EX316" s="86"/>
      <c r="EY316" s="74"/>
      <c r="EZ316" s="89"/>
      <c r="FA316" s="89"/>
      <c r="FB316" s="89"/>
      <c r="FC316" s="89"/>
      <c r="FD316" s="89"/>
      <c r="FE316" s="89"/>
      <c r="FF316" s="89"/>
      <c r="FG316" s="89"/>
      <c r="FH316" s="89"/>
      <c r="FI316" s="89"/>
      <c r="FJ316" s="89"/>
      <c r="FK316" s="89"/>
      <c r="FL316" s="89"/>
      <c r="FM316" s="89"/>
      <c r="FN316" s="89"/>
      <c r="FO316" s="89"/>
      <c r="FP316" s="89"/>
      <c r="FQ316" s="89"/>
      <c r="FR316" s="89"/>
      <c r="FS316" s="89"/>
      <c r="FT316" s="89"/>
      <c r="FU316" s="89"/>
      <c r="FV316" s="89"/>
      <c r="FW316" s="89"/>
      <c r="FX316" s="89"/>
      <c r="FY316" s="89"/>
      <c r="FZ316" s="89"/>
      <c r="GA316" s="89"/>
      <c r="GB316" s="89"/>
      <c r="GC316" s="89"/>
      <c r="GD316" s="89"/>
      <c r="GE316" s="89"/>
      <c r="GF316" s="89"/>
      <c r="GG316" s="89"/>
      <c r="GH316" s="89"/>
      <c r="GI316" s="89"/>
      <c r="GJ316" s="89"/>
      <c r="GK316" s="89"/>
      <c r="GL316" s="89"/>
      <c r="GM316" s="89"/>
      <c r="GN316" s="89"/>
      <c r="GO316" s="89"/>
      <c r="GP316" s="89"/>
      <c r="GQ316" s="89"/>
      <c r="GR316" s="89"/>
      <c r="GS316" s="89"/>
      <c r="GT316" s="89"/>
      <c r="GU316" s="89"/>
      <c r="GV316" s="89"/>
      <c r="GW316" s="89"/>
      <c r="GX316" s="89"/>
      <c r="GY316" s="89"/>
      <c r="GZ316" s="89"/>
      <c r="HA316" s="89"/>
      <c r="HB316" s="89"/>
      <c r="HC316" s="89"/>
      <c r="HD316" s="89"/>
      <c r="HE316" s="89"/>
      <c r="HF316" s="89"/>
      <c r="HG316" s="89"/>
      <c r="HH316" s="89"/>
      <c r="HI316" s="89"/>
      <c r="HJ316" s="89"/>
      <c r="HK316" s="73"/>
      <c r="HL316" s="86"/>
      <c r="HM316" s="86"/>
      <c r="HN316" s="86"/>
      <c r="HO316" s="74"/>
      <c r="HP316" s="86"/>
      <c r="HQ316" s="341"/>
      <c r="HR316" s="341"/>
      <c r="HS316" s="74"/>
      <c r="HT316" s="89"/>
      <c r="HU316" s="89"/>
      <c r="HV316" s="89"/>
      <c r="HW316" s="89"/>
      <c r="HX316" s="86"/>
      <c r="HY316" s="86"/>
      <c r="HZ316" s="86"/>
      <c r="IA316" s="77"/>
      <c r="IB316" s="89"/>
      <c r="IC316" s="89"/>
      <c r="ID316" s="89"/>
      <c r="IE316" s="77"/>
      <c r="IF316" s="89"/>
      <c r="IG316" s="89"/>
      <c r="IH316" s="89"/>
      <c r="II316" s="77"/>
      <c r="IJ316" s="89"/>
      <c r="IK316" s="89"/>
      <c r="IL316" s="89"/>
      <c r="IM316" s="77"/>
      <c r="IN316" s="89"/>
      <c r="IO316" s="89"/>
      <c r="IP316" s="89"/>
      <c r="IQ316" s="77"/>
      <c r="IR316" s="89"/>
      <c r="IS316" s="89"/>
      <c r="IT316" s="89"/>
      <c r="IU316" s="77"/>
      <c r="IV316" s="89"/>
      <c r="IW316" s="89"/>
      <c r="IX316" s="89"/>
      <c r="IY316" s="77"/>
      <c r="IZ316" s="89"/>
      <c r="JA316" s="89"/>
      <c r="JB316" s="89"/>
      <c r="JC316" s="77"/>
      <c r="JD316" s="89"/>
      <c r="JE316" s="89"/>
      <c r="JF316" s="89"/>
      <c r="JG316" s="77"/>
      <c r="JH316" s="89"/>
      <c r="JI316" s="89"/>
      <c r="JJ316" s="89"/>
      <c r="JK316" s="77"/>
      <c r="JL316" s="89"/>
      <c r="JM316" s="89"/>
      <c r="JN316" s="89"/>
      <c r="JO316" s="77"/>
      <c r="JP316" s="89"/>
      <c r="JQ316" s="89"/>
      <c r="JR316" s="89"/>
      <c r="JS316" s="77"/>
    </row>
    <row r="317" spans="1:279" ht="15.75" x14ac:dyDescent="0.25">
      <c r="A317" s="115" t="s">
        <v>182</v>
      </c>
      <c r="B317" s="77">
        <f t="shared" si="611"/>
        <v>0</v>
      </c>
      <c r="C317" s="77">
        <f t="shared" si="612"/>
        <v>0</v>
      </c>
      <c r="D317" s="77">
        <f t="shared" si="613"/>
        <v>0</v>
      </c>
      <c r="E317" s="77">
        <f t="shared" si="614"/>
        <v>0</v>
      </c>
      <c r="F317" s="77">
        <f t="shared" si="615"/>
        <v>0</v>
      </c>
      <c r="G317" s="73"/>
      <c r="H317" s="77"/>
      <c r="I317" s="77"/>
      <c r="J317" s="77"/>
      <c r="K317" s="77"/>
      <c r="L317" s="89"/>
      <c r="M317" s="89"/>
      <c r="N317" s="89"/>
      <c r="O317" s="89"/>
      <c r="P317" s="89"/>
      <c r="Q317" s="89"/>
      <c r="R317" s="89"/>
      <c r="S317" s="74"/>
      <c r="T317" s="86"/>
      <c r="U317" s="86"/>
      <c r="V317" s="86"/>
      <c r="W317" s="74"/>
      <c r="X317" s="86"/>
      <c r="Y317" s="86"/>
      <c r="Z317" s="86"/>
      <c r="AA317" s="74"/>
      <c r="AB317" s="86"/>
      <c r="AC317" s="86"/>
      <c r="AD317" s="86"/>
      <c r="AE317" s="74"/>
      <c r="AF317" s="86"/>
      <c r="AG317" s="86"/>
      <c r="AH317" s="86"/>
      <c r="AI317" s="74"/>
      <c r="AJ317" s="86"/>
      <c r="AK317" s="86"/>
      <c r="AL317" s="86"/>
      <c r="AM317" s="74"/>
      <c r="AN317" s="89"/>
      <c r="AO317" s="89"/>
      <c r="AP317" s="89"/>
      <c r="AQ317" s="89"/>
      <c r="AR317" s="86"/>
      <c r="AS317" s="86"/>
      <c r="AT317" s="86"/>
      <c r="AU317" s="74"/>
      <c r="AV317" s="86"/>
      <c r="AW317" s="86"/>
      <c r="AX317" s="86"/>
      <c r="AY317" s="74"/>
      <c r="AZ317" s="86"/>
      <c r="BA317" s="86"/>
      <c r="BB317" s="86"/>
      <c r="BC317" s="74"/>
      <c r="BD317" s="86"/>
      <c r="BE317" s="86"/>
      <c r="BF317" s="86"/>
      <c r="BG317" s="74"/>
      <c r="BH317" s="74"/>
      <c r="BI317" s="86"/>
      <c r="BJ317" s="86"/>
      <c r="BK317" s="74"/>
      <c r="BL317" s="74"/>
      <c r="BM317" s="86"/>
      <c r="BN317" s="86"/>
      <c r="BO317" s="74"/>
      <c r="BP317" s="74"/>
      <c r="BQ317" s="86"/>
      <c r="BR317" s="86"/>
      <c r="BS317" s="74"/>
      <c r="BT317" s="74"/>
      <c r="BU317" s="86"/>
      <c r="BV317" s="86"/>
      <c r="BW317" s="74"/>
      <c r="BX317" s="86"/>
      <c r="BY317" s="86"/>
      <c r="BZ317" s="86"/>
      <c r="CA317" s="74"/>
      <c r="CB317" s="74"/>
      <c r="CC317" s="86"/>
      <c r="CD317" s="86"/>
      <c r="CE317" s="74"/>
      <c r="CF317" s="86"/>
      <c r="CG317" s="86"/>
      <c r="CH317" s="77"/>
      <c r="CI317" s="74"/>
      <c r="CJ317" s="86"/>
      <c r="CK317" s="86"/>
      <c r="CL317" s="86"/>
      <c r="CM317" s="74"/>
      <c r="CN317" s="86"/>
      <c r="CO317" s="86"/>
      <c r="CP317" s="86"/>
      <c r="CQ317" s="74"/>
      <c r="CR317" s="74"/>
      <c r="CS317" s="86"/>
      <c r="CT317" s="86"/>
      <c r="CU317" s="74"/>
      <c r="CV317" s="74"/>
      <c r="CW317" s="86"/>
      <c r="CX317" s="86"/>
      <c r="CY317" s="74"/>
      <c r="CZ317" s="86"/>
      <c r="DA317" s="86"/>
      <c r="DB317" s="86"/>
      <c r="DC317" s="74"/>
      <c r="DD317" s="86"/>
      <c r="DE317" s="86"/>
      <c r="DF317" s="86"/>
      <c r="DG317" s="74"/>
      <c r="DH317" s="86"/>
      <c r="DI317" s="86"/>
      <c r="DJ317" s="86"/>
      <c r="DK317" s="74"/>
      <c r="DL317" s="86"/>
      <c r="DM317" s="86"/>
      <c r="DN317" s="86"/>
      <c r="DO317" s="74"/>
      <c r="DP317" s="86"/>
      <c r="DQ317" s="86"/>
      <c r="DR317" s="86"/>
      <c r="DS317" s="74"/>
      <c r="DT317" s="86"/>
      <c r="DU317" s="86"/>
      <c r="DV317" s="86"/>
      <c r="DW317" s="74"/>
      <c r="DX317" s="86"/>
      <c r="DY317" s="86"/>
      <c r="DZ317" s="86"/>
      <c r="EA317" s="74"/>
      <c r="EB317" s="86"/>
      <c r="EC317" s="86"/>
      <c r="ED317" s="86"/>
      <c r="EE317" s="74"/>
      <c r="EF317" s="73"/>
      <c r="EG317" s="73"/>
      <c r="EH317" s="73"/>
      <c r="EI317" s="74"/>
      <c r="EJ317" s="86"/>
      <c r="EK317" s="86"/>
      <c r="EL317" s="86"/>
      <c r="EM317" s="74"/>
      <c r="EN317" s="86"/>
      <c r="EO317" s="86"/>
      <c r="EP317" s="86"/>
      <c r="EQ317" s="74"/>
      <c r="ER317" s="73"/>
      <c r="ES317" s="73"/>
      <c r="ET317" s="73"/>
      <c r="EU317" s="74"/>
      <c r="EV317" s="86"/>
      <c r="EW317" s="73"/>
      <c r="EX317" s="73"/>
      <c r="EY317" s="74"/>
      <c r="EZ317" s="89"/>
      <c r="FA317" s="89"/>
      <c r="FB317" s="89"/>
      <c r="FC317" s="89"/>
      <c r="FD317" s="89"/>
      <c r="FE317" s="89"/>
      <c r="FF317" s="89"/>
      <c r="FG317" s="89"/>
      <c r="FH317" s="89"/>
      <c r="FI317" s="89"/>
      <c r="FJ317" s="89"/>
      <c r="FK317" s="89"/>
      <c r="FL317" s="89"/>
      <c r="FM317" s="89"/>
      <c r="FN317" s="89"/>
      <c r="FO317" s="89"/>
      <c r="FP317" s="89"/>
      <c r="FQ317" s="89"/>
      <c r="FR317" s="89"/>
      <c r="FS317" s="89"/>
      <c r="FT317" s="89"/>
      <c r="FU317" s="89"/>
      <c r="FV317" s="89"/>
      <c r="FW317" s="89"/>
      <c r="FX317" s="89"/>
      <c r="FY317" s="89"/>
      <c r="FZ317" s="89"/>
      <c r="GA317" s="89"/>
      <c r="GB317" s="89"/>
      <c r="GC317" s="89"/>
      <c r="GD317" s="89"/>
      <c r="GE317" s="89"/>
      <c r="GF317" s="89"/>
      <c r="GG317" s="89"/>
      <c r="GH317" s="89"/>
      <c r="GI317" s="89"/>
      <c r="GJ317" s="89"/>
      <c r="GK317" s="89"/>
      <c r="GL317" s="89"/>
      <c r="GM317" s="89"/>
      <c r="GN317" s="89"/>
      <c r="GO317" s="89"/>
      <c r="GP317" s="89"/>
      <c r="GQ317" s="89"/>
      <c r="GR317" s="89"/>
      <c r="GS317" s="89"/>
      <c r="GT317" s="89"/>
      <c r="GU317" s="89"/>
      <c r="GV317" s="89"/>
      <c r="GW317" s="89"/>
      <c r="GX317" s="89"/>
      <c r="GY317" s="89"/>
      <c r="GZ317" s="89"/>
      <c r="HA317" s="89"/>
      <c r="HB317" s="89"/>
      <c r="HC317" s="89"/>
      <c r="HD317" s="89"/>
      <c r="HE317" s="89"/>
      <c r="HF317" s="89"/>
      <c r="HG317" s="89"/>
      <c r="HH317" s="89"/>
      <c r="HI317" s="89"/>
      <c r="HJ317" s="89"/>
      <c r="HK317" s="73"/>
      <c r="HL317" s="86"/>
      <c r="HM317" s="86"/>
      <c r="HN317" s="86"/>
      <c r="HO317" s="74"/>
      <c r="HP317" s="86"/>
      <c r="HQ317" s="86"/>
      <c r="HR317" s="86"/>
      <c r="HS317" s="74"/>
      <c r="HT317" s="89"/>
      <c r="HU317" s="89"/>
      <c r="HV317" s="89"/>
      <c r="HW317" s="89"/>
      <c r="HX317" s="86"/>
      <c r="HY317" s="86"/>
      <c r="HZ317" s="86"/>
      <c r="IA317" s="77"/>
      <c r="IB317" s="89"/>
      <c r="IC317" s="89"/>
      <c r="ID317" s="89"/>
      <c r="IE317" s="77"/>
      <c r="IF317" s="89"/>
      <c r="IG317" s="89"/>
      <c r="IH317" s="89"/>
      <c r="II317" s="77"/>
      <c r="IJ317" s="89"/>
      <c r="IK317" s="89"/>
      <c r="IL317" s="89"/>
      <c r="IM317" s="77"/>
      <c r="IN317" s="89"/>
      <c r="IO317" s="89"/>
      <c r="IP317" s="89"/>
      <c r="IQ317" s="77"/>
      <c r="IR317" s="89"/>
      <c r="IS317" s="89"/>
      <c r="IT317" s="89"/>
      <c r="IU317" s="77"/>
      <c r="IV317" s="89"/>
      <c r="IW317" s="89"/>
      <c r="IX317" s="89"/>
      <c r="IY317" s="77"/>
      <c r="IZ317" s="89"/>
      <c r="JA317" s="89"/>
      <c r="JB317" s="89"/>
      <c r="JC317" s="77"/>
      <c r="JD317" s="89"/>
      <c r="JE317" s="89"/>
      <c r="JF317" s="89"/>
      <c r="JG317" s="77"/>
      <c r="JH317" s="89"/>
      <c r="JI317" s="89"/>
      <c r="JJ317" s="89"/>
      <c r="JK317" s="77"/>
      <c r="JL317" s="89"/>
      <c r="JM317" s="89"/>
      <c r="JN317" s="89"/>
      <c r="JO317" s="77"/>
      <c r="JP317" s="89"/>
      <c r="JQ317" s="89"/>
      <c r="JR317" s="89"/>
      <c r="JS317" s="77"/>
    </row>
    <row r="318" spans="1:279" ht="15.75" x14ac:dyDescent="0.25">
      <c r="A318" s="115" t="s">
        <v>183</v>
      </c>
      <c r="B318" s="77">
        <f t="shared" si="611"/>
        <v>340226.07913000003</v>
      </c>
      <c r="C318" s="77">
        <f t="shared" si="612"/>
        <v>340226.07913000003</v>
      </c>
      <c r="D318" s="77">
        <f t="shared" si="613"/>
        <v>340226.07913000003</v>
      </c>
      <c r="E318" s="77">
        <f t="shared" si="614"/>
        <v>0</v>
      </c>
      <c r="F318" s="77">
        <f t="shared" si="615"/>
        <v>14633.97573</v>
      </c>
      <c r="G318" s="73">
        <f t="shared" si="610"/>
        <v>4.3012504413009367</v>
      </c>
      <c r="H318" s="77"/>
      <c r="I318" s="77"/>
      <c r="J318" s="77"/>
      <c r="K318" s="77"/>
      <c r="L318" s="73"/>
      <c r="M318" s="73"/>
      <c r="N318" s="73"/>
      <c r="O318" s="73"/>
      <c r="P318" s="73"/>
      <c r="Q318" s="73"/>
      <c r="R318" s="73"/>
      <c r="S318" s="74"/>
      <c r="T318" s="73"/>
      <c r="U318" s="73"/>
      <c r="V318" s="73"/>
      <c r="W318" s="74"/>
      <c r="X318" s="73"/>
      <c r="Y318" s="73"/>
      <c r="Z318" s="73"/>
      <c r="AA318" s="74"/>
      <c r="AB318" s="73"/>
      <c r="AC318" s="73"/>
      <c r="AD318" s="73"/>
      <c r="AE318" s="74"/>
      <c r="AF318" s="73"/>
      <c r="AG318" s="73"/>
      <c r="AH318" s="73"/>
      <c r="AI318" s="74"/>
      <c r="AJ318" s="73"/>
      <c r="AK318" s="73"/>
      <c r="AL318" s="73"/>
      <c r="AM318" s="74"/>
      <c r="AN318" s="73"/>
      <c r="AO318" s="73"/>
      <c r="AP318" s="73"/>
      <c r="AQ318" s="73"/>
      <c r="AR318" s="73"/>
      <c r="AS318" s="73"/>
      <c r="AT318" s="73"/>
      <c r="AU318" s="74"/>
      <c r="AV318" s="73"/>
      <c r="AW318" s="73"/>
      <c r="AX318" s="73"/>
      <c r="AY318" s="74"/>
      <c r="AZ318" s="73"/>
      <c r="BA318" s="73"/>
      <c r="BB318" s="73"/>
      <c r="BC318" s="74"/>
      <c r="BD318" s="73"/>
      <c r="BE318" s="73"/>
      <c r="BF318" s="73"/>
      <c r="BG318" s="74"/>
      <c r="BH318" s="74"/>
      <c r="BI318" s="73"/>
      <c r="BJ318" s="73"/>
      <c r="BK318" s="74"/>
      <c r="BL318" s="74"/>
      <c r="BM318" s="73"/>
      <c r="BN318" s="73"/>
      <c r="BO318" s="74"/>
      <c r="BP318" s="74"/>
      <c r="BQ318" s="73"/>
      <c r="BR318" s="73"/>
      <c r="BS318" s="74"/>
      <c r="BT318" s="74"/>
      <c r="BU318" s="73"/>
      <c r="BV318" s="73"/>
      <c r="BW318" s="74"/>
      <c r="BX318" s="73"/>
      <c r="BY318" s="73"/>
      <c r="BZ318" s="73"/>
      <c r="CA318" s="74"/>
      <c r="CB318" s="74"/>
      <c r="CC318" s="73"/>
      <c r="CD318" s="73"/>
      <c r="CE318" s="74"/>
      <c r="CF318" s="73"/>
      <c r="CG318" s="73"/>
      <c r="CH318" s="73"/>
      <c r="CI318" s="74"/>
      <c r="CJ318" s="73"/>
      <c r="CK318" s="73"/>
      <c r="CL318" s="73"/>
      <c r="CM318" s="74"/>
      <c r="CN318" s="73"/>
      <c r="CO318" s="73"/>
      <c r="CP318" s="73"/>
      <c r="CQ318" s="74"/>
      <c r="CR318" s="74"/>
      <c r="CS318" s="73"/>
      <c r="CT318" s="73"/>
      <c r="CU318" s="74"/>
      <c r="CV318" s="74"/>
      <c r="CW318" s="73"/>
      <c r="CX318" s="73"/>
      <c r="CY318" s="74"/>
      <c r="CZ318" s="73"/>
      <c r="DA318" s="73"/>
      <c r="DB318" s="73"/>
      <c r="DC318" s="74"/>
      <c r="DD318" s="73"/>
      <c r="DE318" s="73"/>
      <c r="DF318" s="73"/>
      <c r="DG318" s="74"/>
      <c r="DH318" s="73">
        <v>10000</v>
      </c>
      <c r="DI318" s="73">
        <v>10000</v>
      </c>
      <c r="DJ318" s="73">
        <v>0</v>
      </c>
      <c r="DK318" s="74">
        <f t="shared" si="741"/>
        <v>0</v>
      </c>
      <c r="DL318" s="73"/>
      <c r="DM318" s="73"/>
      <c r="DN318" s="73"/>
      <c r="DO318" s="74"/>
      <c r="DP318" s="73"/>
      <c r="DQ318" s="73"/>
      <c r="DR318" s="73"/>
      <c r="DS318" s="74"/>
      <c r="DT318" s="73"/>
      <c r="DU318" s="73"/>
      <c r="DV318" s="73"/>
      <c r="DW318" s="74"/>
      <c r="DX318" s="73"/>
      <c r="DY318" s="73"/>
      <c r="DZ318" s="73"/>
      <c r="EA318" s="74"/>
      <c r="EB318" s="73"/>
      <c r="EC318" s="73"/>
      <c r="ED318" s="73"/>
      <c r="EE318" s="74"/>
      <c r="EF318" s="73"/>
      <c r="EG318" s="73"/>
      <c r="EH318" s="73"/>
      <c r="EI318" s="74"/>
      <c r="EJ318" s="341">
        <v>80000</v>
      </c>
      <c r="EK318" s="341">
        <v>80000</v>
      </c>
      <c r="EL318" s="341">
        <v>14633.97573</v>
      </c>
      <c r="EM318" s="74">
        <f t="shared" ref="EM318" si="763">EL318/EK318*100</f>
        <v>18.2924696625</v>
      </c>
      <c r="EN318" s="73"/>
      <c r="EO318" s="73"/>
      <c r="EP318" s="73"/>
      <c r="EQ318" s="74"/>
      <c r="ER318" s="73"/>
      <c r="ES318" s="73"/>
      <c r="ET318" s="73"/>
      <c r="EU318" s="74"/>
      <c r="EV318" s="73"/>
      <c r="EW318" s="73"/>
      <c r="EX318" s="73"/>
      <c r="EY318" s="74"/>
      <c r="EZ318" s="73"/>
      <c r="FA318" s="73"/>
      <c r="FB318" s="73"/>
      <c r="FC318" s="73"/>
      <c r="FD318" s="73"/>
      <c r="FE318" s="73"/>
      <c r="FF318" s="73"/>
      <c r="FG318" s="73"/>
      <c r="FH318" s="73"/>
      <c r="FI318" s="73"/>
      <c r="FJ318" s="73"/>
      <c r="FK318" s="73"/>
      <c r="FL318" s="73"/>
      <c r="FM318" s="73"/>
      <c r="FN318" s="73"/>
      <c r="FO318" s="73"/>
      <c r="FP318" s="73"/>
      <c r="FQ318" s="73"/>
      <c r="FR318" s="73"/>
      <c r="FS318" s="73"/>
      <c r="FT318" s="73"/>
      <c r="FU318" s="73"/>
      <c r="FV318" s="73"/>
      <c r="FW318" s="73"/>
      <c r="FX318" s="73"/>
      <c r="FY318" s="73"/>
      <c r="FZ318" s="73"/>
      <c r="GA318" s="73"/>
      <c r="GB318" s="73"/>
      <c r="GC318" s="73"/>
      <c r="GD318" s="73"/>
      <c r="GE318" s="73"/>
      <c r="GF318" s="73"/>
      <c r="GG318" s="73"/>
      <c r="GH318" s="73"/>
      <c r="GI318" s="73"/>
      <c r="GJ318" s="73"/>
      <c r="GK318" s="73"/>
      <c r="GL318" s="73"/>
      <c r="GM318" s="73"/>
      <c r="GN318" s="73"/>
      <c r="GO318" s="73"/>
      <c r="GP318" s="73"/>
      <c r="GQ318" s="73"/>
      <c r="GR318" s="73"/>
      <c r="GS318" s="73"/>
      <c r="GT318" s="73"/>
      <c r="GU318" s="73"/>
      <c r="GV318" s="73">
        <v>200000</v>
      </c>
      <c r="GW318" s="73">
        <v>200000</v>
      </c>
      <c r="GX318" s="73"/>
      <c r="GY318" s="73"/>
      <c r="GZ318" s="73"/>
      <c r="HA318" s="73"/>
      <c r="HB318" s="73"/>
      <c r="HC318" s="73"/>
      <c r="HD318" s="73"/>
      <c r="HE318" s="73"/>
      <c r="HF318" s="73">
        <v>0</v>
      </c>
      <c r="HG318" s="73"/>
      <c r="HH318" s="73">
        <v>226.07912999999999</v>
      </c>
      <c r="HI318" s="73">
        <v>226.07912999999999</v>
      </c>
      <c r="HJ318" s="73">
        <v>0</v>
      </c>
      <c r="HK318" s="73">
        <f>HJ318/HI318*100</f>
        <v>0</v>
      </c>
      <c r="HL318" s="73">
        <v>50000</v>
      </c>
      <c r="HM318" s="73">
        <v>50000</v>
      </c>
      <c r="HN318" s="73">
        <v>0</v>
      </c>
      <c r="HO318" s="74">
        <f t="shared" ref="HO318" si="764">HN318/HM318*100</f>
        <v>0</v>
      </c>
      <c r="HP318" s="73"/>
      <c r="HQ318" s="73"/>
      <c r="HR318" s="73"/>
      <c r="HS318" s="74"/>
      <c r="HT318" s="73"/>
      <c r="HU318" s="73"/>
      <c r="HV318" s="73"/>
      <c r="HW318" s="73"/>
      <c r="HX318" s="73"/>
      <c r="HY318" s="73"/>
      <c r="HZ318" s="73"/>
      <c r="IA318" s="77"/>
      <c r="IB318" s="73"/>
      <c r="IC318" s="73"/>
      <c r="ID318" s="73"/>
      <c r="IE318" s="77"/>
      <c r="IF318" s="73"/>
      <c r="IG318" s="73"/>
      <c r="IH318" s="73"/>
      <c r="II318" s="77"/>
      <c r="IJ318" s="73"/>
      <c r="IK318" s="73"/>
      <c r="IL318" s="73"/>
      <c r="IM318" s="77"/>
      <c r="IN318" s="73"/>
      <c r="IO318" s="73"/>
      <c r="IP318" s="73"/>
      <c r="IQ318" s="77"/>
      <c r="IR318" s="73"/>
      <c r="IS318" s="73"/>
      <c r="IT318" s="73"/>
      <c r="IU318" s="77"/>
      <c r="IV318" s="73"/>
      <c r="IW318" s="73"/>
      <c r="IX318" s="73"/>
      <c r="IY318" s="77"/>
      <c r="IZ318" s="73"/>
      <c r="JA318" s="73"/>
      <c r="JB318" s="73"/>
      <c r="JC318" s="77"/>
      <c r="JD318" s="73"/>
      <c r="JE318" s="73"/>
      <c r="JF318" s="73"/>
      <c r="JG318" s="77"/>
      <c r="JH318" s="73"/>
      <c r="JI318" s="73"/>
      <c r="JJ318" s="73"/>
      <c r="JK318" s="77"/>
      <c r="JL318" s="73"/>
      <c r="JM318" s="73"/>
      <c r="JN318" s="73"/>
      <c r="JO318" s="77"/>
      <c r="JP318" s="73"/>
      <c r="JQ318" s="73"/>
      <c r="JR318" s="73"/>
      <c r="JS318" s="77"/>
    </row>
    <row r="319" spans="1:279" s="60" customFormat="1" ht="31.5" x14ac:dyDescent="0.25">
      <c r="A319" s="103" t="s">
        <v>754</v>
      </c>
      <c r="B319" s="106">
        <f t="shared" si="611"/>
        <v>11593.3</v>
      </c>
      <c r="C319" s="106">
        <f t="shared" si="612"/>
        <v>13848.4</v>
      </c>
      <c r="D319" s="106">
        <f t="shared" si="613"/>
        <v>13848.4</v>
      </c>
      <c r="E319" s="106">
        <f t="shared" si="614"/>
        <v>0</v>
      </c>
      <c r="F319" s="106">
        <f t="shared" si="615"/>
        <v>1326.91336</v>
      </c>
      <c r="G319" s="106">
        <f t="shared" si="610"/>
        <v>9.5817087894630433</v>
      </c>
      <c r="H319" s="106"/>
      <c r="I319" s="106"/>
      <c r="J319" s="106"/>
      <c r="K319" s="106"/>
      <c r="L319" s="106">
        <f>L320</f>
        <v>924.7</v>
      </c>
      <c r="M319" s="106">
        <f>M320</f>
        <v>924.7</v>
      </c>
      <c r="N319" s="106">
        <f>N320</f>
        <v>31.931039999999999</v>
      </c>
      <c r="O319" s="106">
        <f>N319/M319*100</f>
        <v>3.4531242565156264</v>
      </c>
      <c r="P319" s="106">
        <f>P320</f>
        <v>65</v>
      </c>
      <c r="Q319" s="106">
        <f>Q320</f>
        <v>65</v>
      </c>
      <c r="R319" s="106">
        <f>R320</f>
        <v>10.834</v>
      </c>
      <c r="S319" s="106">
        <f t="shared" ref="S319:S324" si="765">R319/Q319*100</f>
        <v>16.66769230769231</v>
      </c>
      <c r="T319" s="106">
        <f>T320</f>
        <v>237</v>
      </c>
      <c r="U319" s="106">
        <f>U320</f>
        <v>237</v>
      </c>
      <c r="V319" s="106">
        <f>V320</f>
        <v>39.5</v>
      </c>
      <c r="W319" s="106">
        <f t="shared" ref="W319:W322" si="766">V319/U319*100</f>
        <v>16.666666666666664</v>
      </c>
      <c r="X319" s="106">
        <f>X320</f>
        <v>145</v>
      </c>
      <c r="Y319" s="106">
        <f>Y320</f>
        <v>145</v>
      </c>
      <c r="Z319" s="106">
        <f>Z320</f>
        <v>12.13673</v>
      </c>
      <c r="AA319" s="106">
        <f t="shared" ref="AA319:AA324" si="767">Z319/Y319*100</f>
        <v>8.3701586206896543</v>
      </c>
      <c r="AB319" s="106"/>
      <c r="AC319" s="106"/>
      <c r="AD319" s="106"/>
      <c r="AE319" s="106"/>
      <c r="AF319" s="106">
        <f>AF320</f>
        <v>2278.1999999999998</v>
      </c>
      <c r="AG319" s="106">
        <f>AG320</f>
        <v>2278.1999999999998</v>
      </c>
      <c r="AH319" s="106">
        <f>AH320</f>
        <v>596.16</v>
      </c>
      <c r="AI319" s="106">
        <f t="shared" ref="AI319:AI322" si="768">AH319/AG319*100</f>
        <v>26.168027390044774</v>
      </c>
      <c r="AJ319" s="106">
        <f>AJ320</f>
        <v>80</v>
      </c>
      <c r="AK319" s="106">
        <f>AK320</f>
        <v>80</v>
      </c>
      <c r="AL319" s="106">
        <f>AL320</f>
        <v>20</v>
      </c>
      <c r="AM319" s="106">
        <f t="shared" ref="AM319:AM322" si="769">AL319/AK319*100</f>
        <v>25</v>
      </c>
      <c r="AN319" s="106"/>
      <c r="AO319" s="106"/>
      <c r="AP319" s="106"/>
      <c r="AQ319" s="106"/>
      <c r="AR319" s="106">
        <f>AR320</f>
        <v>500</v>
      </c>
      <c r="AS319" s="106">
        <f>AS320</f>
        <v>500</v>
      </c>
      <c r="AT319" s="106">
        <f>AT320</f>
        <v>0</v>
      </c>
      <c r="AU319" s="106">
        <f t="shared" ref="AU319:AU324" si="770">AT319/AS319*100</f>
        <v>0</v>
      </c>
      <c r="AV319" s="106"/>
      <c r="AW319" s="106">
        <f>AW320</f>
        <v>0</v>
      </c>
      <c r="AX319" s="106">
        <f>AX320</f>
        <v>0</v>
      </c>
      <c r="AY319" s="106"/>
      <c r="AZ319" s="106"/>
      <c r="BA319" s="106"/>
      <c r="BB319" s="106"/>
      <c r="BC319" s="106"/>
      <c r="BD319" s="106">
        <f>BD320</f>
        <v>146</v>
      </c>
      <c r="BE319" s="106">
        <f>BE320</f>
        <v>146</v>
      </c>
      <c r="BF319" s="106">
        <f>BF320</f>
        <v>24.33334</v>
      </c>
      <c r="BG319" s="106">
        <f t="shared" ref="BG319:BG322" si="771">BF319/BE319*100</f>
        <v>16.666671232876713</v>
      </c>
      <c r="BH319" s="106"/>
      <c r="BI319" s="106"/>
      <c r="BJ319" s="106"/>
      <c r="BK319" s="106"/>
      <c r="BL319" s="106"/>
      <c r="BM319" s="106"/>
      <c r="BN319" s="106"/>
      <c r="BO319" s="106"/>
      <c r="BP319" s="106"/>
      <c r="BQ319" s="106"/>
      <c r="BR319" s="106"/>
      <c r="BS319" s="106"/>
      <c r="BT319" s="106"/>
      <c r="BU319" s="106"/>
      <c r="BV319" s="106"/>
      <c r="BW319" s="106"/>
      <c r="BX319" s="106">
        <f>BX320</f>
        <v>634.4</v>
      </c>
      <c r="BY319" s="106">
        <f>BY320</f>
        <v>634.4</v>
      </c>
      <c r="BZ319" s="106">
        <f>BZ320</f>
        <v>157.02225000000001</v>
      </c>
      <c r="CA319" s="106">
        <f>BZ319/BY319*100</f>
        <v>24.75130044136192</v>
      </c>
      <c r="CB319" s="106"/>
      <c r="CC319" s="106"/>
      <c r="CD319" s="106"/>
      <c r="CE319" s="106"/>
      <c r="CF319" s="106">
        <f>CF320</f>
        <v>250</v>
      </c>
      <c r="CG319" s="106">
        <f>CG320</f>
        <v>250</v>
      </c>
      <c r="CH319" s="106">
        <f>CH320</f>
        <v>0</v>
      </c>
      <c r="CI319" s="106">
        <f>CH319/CG319*100</f>
        <v>0</v>
      </c>
      <c r="CJ319" s="106">
        <f>CJ320</f>
        <v>0</v>
      </c>
      <c r="CK319" s="106">
        <f>CK320</f>
        <v>0</v>
      </c>
      <c r="CL319" s="106">
        <f>CL320</f>
        <v>0</v>
      </c>
      <c r="CM319" s="106"/>
      <c r="CN319" s="106"/>
      <c r="CO319" s="106"/>
      <c r="CP319" s="106"/>
      <c r="CQ319" s="106"/>
      <c r="CR319" s="106"/>
      <c r="CS319" s="106"/>
      <c r="CT319" s="106"/>
      <c r="CU319" s="106"/>
      <c r="CV319" s="106"/>
      <c r="CW319" s="106"/>
      <c r="CX319" s="106"/>
      <c r="CY319" s="106"/>
      <c r="CZ319" s="106">
        <f>CZ320</f>
        <v>1000</v>
      </c>
      <c r="DA319" s="106">
        <f>DA320</f>
        <v>1000</v>
      </c>
      <c r="DB319" s="106">
        <f>DB320</f>
        <v>0</v>
      </c>
      <c r="DC319" s="106">
        <f t="shared" ref="DC319:DC324" si="772">DB319/DA319*100</f>
        <v>0</v>
      </c>
      <c r="DD319" s="106">
        <f>DD320</f>
        <v>146.30000000000001</v>
      </c>
      <c r="DE319" s="106">
        <f>DE320</f>
        <v>0</v>
      </c>
      <c r="DF319" s="106">
        <f>DF320</f>
        <v>0</v>
      </c>
      <c r="DG319" s="106"/>
      <c r="DH319" s="106">
        <f>DH320</f>
        <v>5000</v>
      </c>
      <c r="DI319" s="106">
        <f>DI320</f>
        <v>5000</v>
      </c>
      <c r="DJ319" s="106"/>
      <c r="DK319" s="106"/>
      <c r="DL319" s="106"/>
      <c r="DM319" s="106"/>
      <c r="DN319" s="106"/>
      <c r="DO319" s="106"/>
      <c r="DP319" s="106"/>
      <c r="DQ319" s="106"/>
      <c r="DR319" s="106"/>
      <c r="DS319" s="106"/>
      <c r="DT319" s="106"/>
      <c r="DU319" s="106"/>
      <c r="DV319" s="106"/>
      <c r="DW319" s="106"/>
      <c r="DX319" s="106">
        <f>DX320</f>
        <v>82.5</v>
      </c>
      <c r="DY319" s="106">
        <f>DY320</f>
        <v>82.5</v>
      </c>
      <c r="DZ319" s="106">
        <f>DZ320</f>
        <v>16.5</v>
      </c>
      <c r="EA319" s="106">
        <f>DZ319/DY319*100</f>
        <v>20</v>
      </c>
      <c r="EB319" s="106">
        <f>EB320</f>
        <v>0</v>
      </c>
      <c r="EC319" s="106">
        <f>EC320</f>
        <v>0</v>
      </c>
      <c r="ED319" s="106">
        <f>ED320</f>
        <v>0</v>
      </c>
      <c r="EE319" s="106"/>
      <c r="EF319" s="106"/>
      <c r="EG319" s="106"/>
      <c r="EH319" s="106"/>
      <c r="EI319" s="106"/>
      <c r="EJ319" s="106"/>
      <c r="EK319" s="106"/>
      <c r="EL319" s="106"/>
      <c r="EM319" s="106"/>
      <c r="EN319" s="106"/>
      <c r="EO319" s="106"/>
      <c r="EP319" s="106"/>
      <c r="EQ319" s="106"/>
      <c r="ER319" s="106">
        <f>ER320</f>
        <v>78.099999999999994</v>
      </c>
      <c r="ES319" s="106">
        <f>ES320</f>
        <v>78.099999999999994</v>
      </c>
      <c r="ET319" s="106">
        <f>ET320</f>
        <v>13.016</v>
      </c>
      <c r="EU319" s="106">
        <f>ET319/ES319*100</f>
        <v>16.665813060179257</v>
      </c>
      <c r="EV319" s="106"/>
      <c r="EW319" s="106"/>
      <c r="EX319" s="106"/>
      <c r="EY319" s="106"/>
      <c r="EZ319" s="106"/>
      <c r="FA319" s="106">
        <f>FA320</f>
        <v>0</v>
      </c>
      <c r="FB319" s="106">
        <f>FB320</f>
        <v>0</v>
      </c>
      <c r="FC319" s="106"/>
      <c r="FD319" s="106"/>
      <c r="FE319" s="106">
        <f>FE320</f>
        <v>0</v>
      </c>
      <c r="FF319" s="106">
        <f>FF320</f>
        <v>0</v>
      </c>
      <c r="FG319" s="106"/>
      <c r="FH319" s="106"/>
      <c r="FI319" s="106">
        <f>FI320</f>
        <v>0</v>
      </c>
      <c r="FJ319" s="106">
        <f>FJ320</f>
        <v>0</v>
      </c>
      <c r="FK319" s="106"/>
      <c r="FL319" s="106"/>
      <c r="FM319" s="106">
        <f>FM320</f>
        <v>0</v>
      </c>
      <c r="FN319" s="106">
        <f>FN320</f>
        <v>0</v>
      </c>
      <c r="FO319" s="106"/>
      <c r="FP319" s="106">
        <f>FP320</f>
        <v>26.1</v>
      </c>
      <c r="FQ319" s="106">
        <f>FQ320</f>
        <v>26.1</v>
      </c>
      <c r="FR319" s="106">
        <f>FR320</f>
        <v>0</v>
      </c>
      <c r="FS319" s="106"/>
      <c r="FT319" s="106"/>
      <c r="FU319" s="106">
        <f>FU320</f>
        <v>0</v>
      </c>
      <c r="FV319" s="106">
        <f>FV320</f>
        <v>0</v>
      </c>
      <c r="FW319" s="106"/>
      <c r="FX319" s="106"/>
      <c r="FY319" s="106">
        <f>FY320</f>
        <v>0</v>
      </c>
      <c r="FZ319" s="106">
        <f>FZ320</f>
        <v>0</v>
      </c>
      <c r="GA319" s="106"/>
      <c r="GB319" s="106"/>
      <c r="GC319" s="106">
        <f>GC320</f>
        <v>0</v>
      </c>
      <c r="GD319" s="106">
        <f>GD320</f>
        <v>0</v>
      </c>
      <c r="GE319" s="106"/>
      <c r="GF319" s="106"/>
      <c r="GG319" s="106">
        <f>GG320</f>
        <v>0</v>
      </c>
      <c r="GH319" s="106">
        <f>GH320</f>
        <v>0</v>
      </c>
      <c r="GI319" s="106"/>
      <c r="GJ319" s="106"/>
      <c r="GK319" s="106">
        <f>GK320</f>
        <v>0</v>
      </c>
      <c r="GL319" s="106">
        <f>GL320</f>
        <v>0</v>
      </c>
      <c r="GM319" s="106"/>
      <c r="GN319" s="106"/>
      <c r="GO319" s="106">
        <f>GO320</f>
        <v>0</v>
      </c>
      <c r="GP319" s="106">
        <f>GP320</f>
        <v>0</v>
      </c>
      <c r="GQ319" s="106"/>
      <c r="GR319" s="106"/>
      <c r="GS319" s="106">
        <f>GS320</f>
        <v>0</v>
      </c>
      <c r="GT319" s="106">
        <f>GT320</f>
        <v>0</v>
      </c>
      <c r="GU319" s="106"/>
      <c r="GV319" s="106"/>
      <c r="GW319" s="106">
        <f>GW320</f>
        <v>0</v>
      </c>
      <c r="GX319" s="106">
        <f>GX320</f>
        <v>0</v>
      </c>
      <c r="GY319" s="106"/>
      <c r="GZ319" s="106"/>
      <c r="HA319" s="106">
        <f>HA320</f>
        <v>0</v>
      </c>
      <c r="HB319" s="106">
        <f>HB320</f>
        <v>0</v>
      </c>
      <c r="HC319" s="106"/>
      <c r="HD319" s="106"/>
      <c r="HE319" s="106">
        <f>HE320</f>
        <v>0</v>
      </c>
      <c r="HF319" s="106">
        <f>HF320</f>
        <v>0</v>
      </c>
      <c r="HG319" s="106"/>
      <c r="HH319" s="106"/>
      <c r="HI319" s="106">
        <f>HI320</f>
        <v>0</v>
      </c>
      <c r="HJ319" s="106">
        <f>HJ320</f>
        <v>0</v>
      </c>
      <c r="HK319" s="106"/>
      <c r="HL319" s="106"/>
      <c r="HM319" s="106">
        <f>HM320</f>
        <v>0</v>
      </c>
      <c r="HN319" s="106">
        <f>HN320</f>
        <v>0</v>
      </c>
      <c r="HO319" s="106"/>
      <c r="HP319" s="106"/>
      <c r="HQ319" s="106"/>
      <c r="HR319" s="106"/>
      <c r="HS319" s="106"/>
      <c r="HT319" s="106"/>
      <c r="HU319" s="106"/>
      <c r="HV319" s="106"/>
      <c r="HW319" s="106"/>
      <c r="HX319" s="106"/>
      <c r="HY319" s="106"/>
      <c r="HZ319" s="106"/>
      <c r="IA319" s="108"/>
      <c r="IB319" s="106"/>
      <c r="IC319" s="106">
        <f>IC320</f>
        <v>2027.4</v>
      </c>
      <c r="ID319" s="106">
        <f>ID320</f>
        <v>405.48</v>
      </c>
      <c r="IE319" s="106">
        <f t="shared" ref="IE319:IE324" si="773">ID319/IC319*100</f>
        <v>20</v>
      </c>
      <c r="IF319" s="106"/>
      <c r="IG319" s="106"/>
      <c r="IH319" s="106"/>
      <c r="II319" s="106"/>
      <c r="IJ319" s="106"/>
      <c r="IK319" s="106"/>
      <c r="IL319" s="106"/>
      <c r="IM319" s="106"/>
      <c r="IN319" s="106"/>
      <c r="IO319" s="106"/>
      <c r="IP319" s="106"/>
      <c r="IQ319" s="106"/>
      <c r="IR319" s="106"/>
      <c r="IS319" s="106"/>
      <c r="IT319" s="106"/>
      <c r="IU319" s="106"/>
      <c r="IV319" s="106"/>
      <c r="IW319" s="106"/>
      <c r="IX319" s="106"/>
      <c r="IY319" s="106"/>
      <c r="IZ319" s="106"/>
      <c r="JA319" s="106">
        <f>JA320</f>
        <v>374</v>
      </c>
      <c r="JB319" s="106">
        <f>JB320</f>
        <v>0</v>
      </c>
      <c r="JC319" s="106">
        <f t="shared" ref="JC319:JC322" si="774">JB319/JA319*100</f>
        <v>0</v>
      </c>
      <c r="JD319" s="106"/>
      <c r="JE319" s="106"/>
      <c r="JF319" s="106"/>
      <c r="JG319" s="106"/>
      <c r="JH319" s="106"/>
      <c r="JI319" s="106">
        <f>JI320</f>
        <v>0</v>
      </c>
      <c r="JJ319" s="106">
        <f>JJ320</f>
        <v>0</v>
      </c>
      <c r="JK319" s="106"/>
      <c r="JL319" s="106"/>
      <c r="JM319" s="106">
        <f>JM320</f>
        <v>0</v>
      </c>
      <c r="JN319" s="106">
        <f>JN320</f>
        <v>0</v>
      </c>
      <c r="JO319" s="106"/>
      <c r="JP319" s="106"/>
      <c r="JQ319" s="106"/>
      <c r="JR319" s="106"/>
      <c r="JS319" s="106"/>
    </row>
    <row r="320" spans="1:279" ht="15.75" x14ac:dyDescent="0.25">
      <c r="A320" s="64" t="s">
        <v>755</v>
      </c>
      <c r="B320" s="77">
        <f t="shared" si="611"/>
        <v>11593.3</v>
      </c>
      <c r="C320" s="77">
        <f t="shared" si="612"/>
        <v>13848.4</v>
      </c>
      <c r="D320" s="77">
        <f t="shared" si="613"/>
        <v>13848.4</v>
      </c>
      <c r="E320" s="77">
        <f t="shared" si="614"/>
        <v>0</v>
      </c>
      <c r="F320" s="77">
        <f t="shared" si="615"/>
        <v>1326.91336</v>
      </c>
      <c r="G320" s="73">
        <f t="shared" si="610"/>
        <v>9.5817087894630433</v>
      </c>
      <c r="H320" s="73"/>
      <c r="I320" s="73"/>
      <c r="J320" s="73"/>
      <c r="K320" s="73"/>
      <c r="L320" s="73">
        <v>924.7</v>
      </c>
      <c r="M320" s="73">
        <v>924.7</v>
      </c>
      <c r="N320" s="73">
        <v>31.931039999999999</v>
      </c>
      <c r="O320" s="74">
        <f>N320/M320*100</f>
        <v>3.4531242565156264</v>
      </c>
      <c r="P320" s="301">
        <v>65</v>
      </c>
      <c r="Q320" s="300">
        <v>65</v>
      </c>
      <c r="R320" s="301">
        <v>10.834</v>
      </c>
      <c r="S320" s="74">
        <f t="shared" si="765"/>
        <v>16.66769230769231</v>
      </c>
      <c r="T320" s="340">
        <v>237</v>
      </c>
      <c r="U320" s="340">
        <v>237</v>
      </c>
      <c r="V320" s="340">
        <v>39.5</v>
      </c>
      <c r="W320" s="74">
        <f t="shared" si="766"/>
        <v>16.666666666666664</v>
      </c>
      <c r="X320" s="341">
        <v>145</v>
      </c>
      <c r="Y320" s="341">
        <v>145</v>
      </c>
      <c r="Z320" s="341">
        <v>12.13673</v>
      </c>
      <c r="AA320" s="74">
        <f t="shared" si="767"/>
        <v>8.3701586206896543</v>
      </c>
      <c r="AB320" s="73"/>
      <c r="AC320" s="73"/>
      <c r="AD320" s="73"/>
      <c r="AE320" s="74"/>
      <c r="AF320" s="341">
        <v>2278.1999999999998</v>
      </c>
      <c r="AG320" s="341">
        <v>2278.1999999999998</v>
      </c>
      <c r="AH320" s="341">
        <v>596.16</v>
      </c>
      <c r="AI320" s="74">
        <f t="shared" si="768"/>
        <v>26.168027390044774</v>
      </c>
      <c r="AJ320" s="341">
        <v>80</v>
      </c>
      <c r="AK320" s="341">
        <v>80</v>
      </c>
      <c r="AL320" s="341">
        <v>20</v>
      </c>
      <c r="AM320" s="74">
        <f t="shared" si="769"/>
        <v>25</v>
      </c>
      <c r="AN320" s="73"/>
      <c r="AO320" s="73"/>
      <c r="AP320" s="73"/>
      <c r="AQ320" s="73"/>
      <c r="AR320" s="341">
        <v>500</v>
      </c>
      <c r="AS320" s="341">
        <v>500</v>
      </c>
      <c r="AT320" s="341">
        <v>0</v>
      </c>
      <c r="AU320" s="74">
        <f t="shared" si="770"/>
        <v>0</v>
      </c>
      <c r="AV320" s="341"/>
      <c r="AW320" s="341"/>
      <c r="AX320" s="341">
        <v>0</v>
      </c>
      <c r="AY320" s="74"/>
      <c r="AZ320" s="341"/>
      <c r="BA320" s="341"/>
      <c r="BB320" s="341"/>
      <c r="BC320" s="74"/>
      <c r="BD320" s="341">
        <v>146</v>
      </c>
      <c r="BE320" s="341">
        <v>146</v>
      </c>
      <c r="BF320" s="341">
        <v>24.33334</v>
      </c>
      <c r="BG320" s="74">
        <f t="shared" si="771"/>
        <v>16.666671232876713</v>
      </c>
      <c r="BH320" s="74"/>
      <c r="BI320" s="341"/>
      <c r="BJ320" s="341"/>
      <c r="BK320" s="74"/>
      <c r="BL320" s="74"/>
      <c r="BM320" s="341"/>
      <c r="BN320" s="341"/>
      <c r="BO320" s="74"/>
      <c r="BP320" s="74"/>
      <c r="BQ320" s="341"/>
      <c r="BR320" s="341"/>
      <c r="BS320" s="77"/>
      <c r="BT320" s="74"/>
      <c r="BU320" s="341"/>
      <c r="BV320" s="341"/>
      <c r="BW320" s="74"/>
      <c r="BX320" s="341">
        <v>634.4</v>
      </c>
      <c r="BY320" s="341">
        <v>634.4</v>
      </c>
      <c r="BZ320" s="341">
        <v>157.02225000000001</v>
      </c>
      <c r="CA320" s="74">
        <f>BZ320/BY320*100</f>
        <v>24.75130044136192</v>
      </c>
      <c r="CB320" s="74"/>
      <c r="CC320" s="341"/>
      <c r="CD320" s="341"/>
      <c r="CE320" s="74"/>
      <c r="CF320" s="341">
        <v>250</v>
      </c>
      <c r="CG320" s="341">
        <v>250</v>
      </c>
      <c r="CH320" s="341">
        <v>0</v>
      </c>
      <c r="CI320" s="74">
        <f t="shared" si="731"/>
        <v>0</v>
      </c>
      <c r="CJ320" s="341"/>
      <c r="CK320" s="341"/>
      <c r="CL320" s="341"/>
      <c r="CM320" s="74"/>
      <c r="CN320" s="341"/>
      <c r="CO320" s="341"/>
      <c r="CP320" s="341"/>
      <c r="CQ320" s="74"/>
      <c r="CR320" s="74"/>
      <c r="CS320" s="341"/>
      <c r="CT320" s="341"/>
      <c r="CU320" s="74"/>
      <c r="CV320" s="74"/>
      <c r="CW320" s="341"/>
      <c r="CX320" s="341"/>
      <c r="CY320" s="74"/>
      <c r="CZ320" s="341">
        <v>1000</v>
      </c>
      <c r="DA320" s="341">
        <v>1000</v>
      </c>
      <c r="DB320" s="341">
        <v>0</v>
      </c>
      <c r="DC320" s="74">
        <f t="shared" si="772"/>
        <v>0</v>
      </c>
      <c r="DD320" s="341">
        <v>146.30000000000001</v>
      </c>
      <c r="DE320" s="341"/>
      <c r="DF320" s="341"/>
      <c r="DG320" s="74"/>
      <c r="DH320" s="341">
        <v>5000</v>
      </c>
      <c r="DI320" s="341">
        <v>5000</v>
      </c>
      <c r="DJ320" s="341">
        <v>0</v>
      </c>
      <c r="DK320" s="74"/>
      <c r="DL320" s="341"/>
      <c r="DM320" s="341"/>
      <c r="DN320" s="341"/>
      <c r="DO320" s="74"/>
      <c r="DP320" s="341"/>
      <c r="DQ320" s="341"/>
      <c r="DR320" s="341"/>
      <c r="DS320" s="74"/>
      <c r="DT320" s="341"/>
      <c r="DU320" s="341"/>
      <c r="DV320" s="341"/>
      <c r="DW320" s="74"/>
      <c r="DX320" s="341">
        <v>82.5</v>
      </c>
      <c r="DY320" s="341">
        <v>82.5</v>
      </c>
      <c r="DZ320" s="341">
        <v>16.5</v>
      </c>
      <c r="EA320" s="74">
        <f>DZ320/DY320*100</f>
        <v>20</v>
      </c>
      <c r="EB320" s="341"/>
      <c r="EC320" s="341"/>
      <c r="ED320" s="341"/>
      <c r="EE320" s="74"/>
      <c r="EF320" s="341"/>
      <c r="EG320" s="341"/>
      <c r="EH320" s="341"/>
      <c r="EI320" s="341"/>
      <c r="EJ320" s="341"/>
      <c r="EK320" s="341"/>
      <c r="EL320" s="341"/>
      <c r="EM320" s="341"/>
      <c r="EN320" s="341"/>
      <c r="EO320" s="341"/>
      <c r="EP320" s="341"/>
      <c r="EQ320" s="341"/>
      <c r="ER320" s="341">
        <v>78.099999999999994</v>
      </c>
      <c r="ES320" s="341">
        <v>78.099999999999994</v>
      </c>
      <c r="ET320" s="341">
        <v>13.016</v>
      </c>
      <c r="EU320" s="74">
        <f>ET320/ES320*100</f>
        <v>16.665813060179257</v>
      </c>
      <c r="EV320" s="341"/>
      <c r="EW320" s="341"/>
      <c r="EX320" s="341"/>
      <c r="EY320" s="341"/>
      <c r="EZ320" s="73"/>
      <c r="FA320" s="73"/>
      <c r="FB320" s="73"/>
      <c r="FC320" s="74"/>
      <c r="FD320" s="73"/>
      <c r="FE320" s="73"/>
      <c r="FF320" s="73"/>
      <c r="FG320" s="74"/>
      <c r="FH320" s="73"/>
      <c r="FI320" s="73"/>
      <c r="FJ320" s="73"/>
      <c r="FK320" s="74"/>
      <c r="FL320" s="73"/>
      <c r="FM320" s="73"/>
      <c r="FN320" s="73"/>
      <c r="FO320" s="74"/>
      <c r="FP320" s="73">
        <v>26.1</v>
      </c>
      <c r="FQ320" s="73">
        <v>26.1</v>
      </c>
      <c r="FR320" s="73">
        <v>0</v>
      </c>
      <c r="FS320" s="74"/>
      <c r="FT320" s="73"/>
      <c r="FU320" s="73"/>
      <c r="FV320" s="73">
        <v>0</v>
      </c>
      <c r="FW320" s="74"/>
      <c r="FX320" s="73"/>
      <c r="FY320" s="73"/>
      <c r="FZ320" s="73">
        <v>0</v>
      </c>
      <c r="GA320" s="74"/>
      <c r="GB320" s="73"/>
      <c r="GC320" s="73"/>
      <c r="GD320" s="73">
        <v>0</v>
      </c>
      <c r="GE320" s="74"/>
      <c r="GF320" s="73"/>
      <c r="GG320" s="73"/>
      <c r="GH320" s="73">
        <v>0</v>
      </c>
      <c r="GI320" s="74"/>
      <c r="GJ320" s="73"/>
      <c r="GK320" s="73"/>
      <c r="GL320" s="73">
        <v>0</v>
      </c>
      <c r="GM320" s="74"/>
      <c r="GN320" s="73"/>
      <c r="GO320" s="73"/>
      <c r="GP320" s="73">
        <v>0</v>
      </c>
      <c r="GQ320" s="74"/>
      <c r="GR320" s="73"/>
      <c r="GS320" s="73"/>
      <c r="GT320" s="73">
        <v>0</v>
      </c>
      <c r="GU320" s="74"/>
      <c r="GV320" s="73"/>
      <c r="GW320" s="73"/>
      <c r="GX320" s="73">
        <v>0</v>
      </c>
      <c r="GY320" s="74"/>
      <c r="GZ320" s="73"/>
      <c r="HA320" s="73"/>
      <c r="HB320" s="73">
        <v>0</v>
      </c>
      <c r="HC320" s="74"/>
      <c r="HD320" s="73"/>
      <c r="HE320" s="73"/>
      <c r="HF320" s="73">
        <v>0</v>
      </c>
      <c r="HG320" s="74"/>
      <c r="HH320" s="73"/>
      <c r="HI320" s="73"/>
      <c r="HJ320" s="73">
        <v>0</v>
      </c>
      <c r="HK320" s="74"/>
      <c r="HL320" s="341"/>
      <c r="HM320" s="341"/>
      <c r="HN320" s="341"/>
      <c r="HO320" s="74"/>
      <c r="HP320" s="341"/>
      <c r="HQ320" s="341"/>
      <c r="HR320" s="341"/>
      <c r="HS320" s="74"/>
      <c r="HT320" s="73"/>
      <c r="HU320" s="73"/>
      <c r="HV320" s="73"/>
      <c r="HW320" s="74"/>
      <c r="HX320" s="73"/>
      <c r="HY320" s="73"/>
      <c r="HZ320" s="73"/>
      <c r="IA320" s="77"/>
      <c r="IB320" s="73"/>
      <c r="IC320" s="73">
        <v>2027.4</v>
      </c>
      <c r="ID320" s="73">
        <v>405.48</v>
      </c>
      <c r="IE320" s="77">
        <f t="shared" si="773"/>
        <v>20</v>
      </c>
      <c r="IF320" s="73"/>
      <c r="IG320" s="73"/>
      <c r="IH320" s="73"/>
      <c r="II320" s="77"/>
      <c r="IJ320" s="73"/>
      <c r="IK320" s="73"/>
      <c r="IL320" s="73"/>
      <c r="IM320" s="77"/>
      <c r="IN320" s="73"/>
      <c r="IO320" s="73"/>
      <c r="IP320" s="73"/>
      <c r="IQ320" s="77"/>
      <c r="IR320" s="73"/>
      <c r="IS320" s="73"/>
      <c r="IT320" s="73"/>
      <c r="IU320" s="77"/>
      <c r="IV320" s="73"/>
      <c r="IW320" s="73"/>
      <c r="IX320" s="73"/>
      <c r="IY320" s="77"/>
      <c r="IZ320" s="73"/>
      <c r="JA320" s="73">
        <v>374</v>
      </c>
      <c r="JB320" s="73"/>
      <c r="JC320" s="77">
        <f t="shared" si="774"/>
        <v>0</v>
      </c>
      <c r="JD320" s="73"/>
      <c r="JE320" s="73"/>
      <c r="JF320" s="73"/>
      <c r="JG320" s="77"/>
      <c r="JH320" s="73"/>
      <c r="JI320" s="73"/>
      <c r="JJ320" s="73"/>
      <c r="JK320" s="77"/>
      <c r="JL320" s="73"/>
      <c r="JM320" s="73"/>
      <c r="JN320" s="73"/>
      <c r="JO320" s="77"/>
      <c r="JP320" s="73"/>
      <c r="JQ320" s="73"/>
      <c r="JR320" s="73"/>
      <c r="JS320" s="77"/>
    </row>
    <row r="321" spans="1:279" ht="32.25" customHeight="1" x14ac:dyDescent="0.25">
      <c r="A321" s="103" t="s">
        <v>80</v>
      </c>
      <c r="B321" s="106">
        <f t="shared" si="611"/>
        <v>4193206.8622099999</v>
      </c>
      <c r="C321" s="106">
        <f t="shared" si="612"/>
        <v>9061310.3207299989</v>
      </c>
      <c r="D321" s="106">
        <f t="shared" si="613"/>
        <v>9051528.705219999</v>
      </c>
      <c r="E321" s="106">
        <f t="shared" si="614"/>
        <v>9781.6155099999996</v>
      </c>
      <c r="F321" s="106">
        <f t="shared" si="615"/>
        <v>717952.03278000001</v>
      </c>
      <c r="G321" s="106">
        <f t="shared" ref="G321:G324" si="775">F321/C321*100</f>
        <v>7.9232694540601525</v>
      </c>
      <c r="H321" s="106">
        <f>SUM(H322:H324)</f>
        <v>0</v>
      </c>
      <c r="I321" s="106">
        <f>SUM(I322:I324)</f>
        <v>0</v>
      </c>
      <c r="J321" s="106">
        <f>SUM(J322:J324)</f>
        <v>0</v>
      </c>
      <c r="K321" s="106"/>
      <c r="L321" s="106">
        <f>SUM(L322:L324)</f>
        <v>2219.4</v>
      </c>
      <c r="M321" s="106">
        <f>SUM(M322:M324)</f>
        <v>2219.4</v>
      </c>
      <c r="N321" s="106">
        <f>SUM(N322:N324)</f>
        <v>388.72919999999999</v>
      </c>
      <c r="O321" s="106">
        <f>N321/M321*100</f>
        <v>17.515058123817248</v>
      </c>
      <c r="P321" s="106">
        <f>SUM(P322:P324)</f>
        <v>33130</v>
      </c>
      <c r="Q321" s="106">
        <f>SUM(Q322:Q324)</f>
        <v>33130</v>
      </c>
      <c r="R321" s="106">
        <f>SUM(R322:R324)</f>
        <v>7755.5129699999998</v>
      </c>
      <c r="S321" s="106">
        <f t="shared" si="765"/>
        <v>23.409335858738302</v>
      </c>
      <c r="T321" s="106">
        <f>SUM(T322:T324)</f>
        <v>106344</v>
      </c>
      <c r="U321" s="106">
        <f>SUM(U322:U324)</f>
        <v>106344</v>
      </c>
      <c r="V321" s="106">
        <f>SUM(V322:V324)</f>
        <v>24129.655739999998</v>
      </c>
      <c r="W321" s="106">
        <f t="shared" si="766"/>
        <v>22.690190081245767</v>
      </c>
      <c r="X321" s="106">
        <f>SUM(X322:X324)</f>
        <v>24090</v>
      </c>
      <c r="Y321" s="106">
        <f>SUM(Y322:Y324)</f>
        <v>24090</v>
      </c>
      <c r="Z321" s="106">
        <f>SUM(Z322:Z324)</f>
        <v>3129.66</v>
      </c>
      <c r="AA321" s="106">
        <f t="shared" si="767"/>
        <v>12.991531755915316</v>
      </c>
      <c r="AB321" s="106">
        <f>SUM(AB322:AB324)</f>
        <v>10034</v>
      </c>
      <c r="AC321" s="106">
        <f>SUM(AC322:AC324)</f>
        <v>10034</v>
      </c>
      <c r="AD321" s="106">
        <f>SUM(AD322:AD324)</f>
        <v>0</v>
      </c>
      <c r="AE321" s="106">
        <f>AD321/AC321*100</f>
        <v>0</v>
      </c>
      <c r="AF321" s="106">
        <f>SUM(AF322:AF324)</f>
        <v>47842.1</v>
      </c>
      <c r="AG321" s="106">
        <f>SUM(AG322:AG324)</f>
        <v>47842.1</v>
      </c>
      <c r="AH321" s="106">
        <f>SUM(AH322:AH324)</f>
        <v>14352.62967</v>
      </c>
      <c r="AI321" s="106">
        <f t="shared" si="768"/>
        <v>29.999999310230947</v>
      </c>
      <c r="AJ321" s="106">
        <f>SUM(AJ322:AJ324)</f>
        <v>1680</v>
      </c>
      <c r="AK321" s="106">
        <f>SUM(AK322:AK324)</f>
        <v>1680</v>
      </c>
      <c r="AL321" s="106">
        <f>SUM(AL322:AL324)</f>
        <v>0</v>
      </c>
      <c r="AM321" s="106">
        <f t="shared" si="769"/>
        <v>0</v>
      </c>
      <c r="AN321" s="106">
        <f>SUM(AN322:AN324)</f>
        <v>358553.01199999999</v>
      </c>
      <c r="AO321" s="106">
        <f>SUM(AO322:AO324)</f>
        <v>358553.01199999999</v>
      </c>
      <c r="AP321" s="106">
        <f>SUM(AP322:AP324)</f>
        <v>100162.37699999999</v>
      </c>
      <c r="AQ321" s="106">
        <f>AP321/AO321*100</f>
        <v>27.93516541425679</v>
      </c>
      <c r="AR321" s="106">
        <f>SUM(AR322:AR324)</f>
        <v>1500</v>
      </c>
      <c r="AS321" s="106">
        <f>SUM(AS322:AS324)</f>
        <v>1500</v>
      </c>
      <c r="AT321" s="106">
        <f>SUM(AT322:AT324)</f>
        <v>0</v>
      </c>
      <c r="AU321" s="106">
        <f t="shared" si="770"/>
        <v>0</v>
      </c>
      <c r="AV321" s="106"/>
      <c r="AW321" s="106">
        <f>SUM(AW322:AW324)</f>
        <v>0</v>
      </c>
      <c r="AX321" s="106">
        <f>SUM(AX322:AX324)</f>
        <v>0</v>
      </c>
      <c r="AY321" s="106"/>
      <c r="AZ321" s="106">
        <f>SUM(AZ322:AZ324)</f>
        <v>1331111.5</v>
      </c>
      <c r="BA321" s="106">
        <f>SUM(BA322:BA324)</f>
        <v>1331111.5</v>
      </c>
      <c r="BB321" s="106">
        <f>SUM(BB322:BB324)</f>
        <v>317435.45204</v>
      </c>
      <c r="BC321" s="106">
        <f>BB321/BA321*100</f>
        <v>23.847397610192687</v>
      </c>
      <c r="BD321" s="106">
        <f>SUM(BD322:BD324)</f>
        <v>46524.3</v>
      </c>
      <c r="BE321" s="106">
        <f>SUM(BE322:BE324)</f>
        <v>46524.3</v>
      </c>
      <c r="BF321" s="106">
        <f>SUM(BF322:BF324)</f>
        <v>1522.3255200000001</v>
      </c>
      <c r="BG321" s="106">
        <f t="shared" si="771"/>
        <v>3.2721083820713046</v>
      </c>
      <c r="BH321" s="106"/>
      <c r="BI321" s="106">
        <f>SUM(BI322:BI324)</f>
        <v>0</v>
      </c>
      <c r="BJ321" s="106">
        <f>SUM(BJ322:BJ324)</f>
        <v>0</v>
      </c>
      <c r="BK321" s="106"/>
      <c r="BL321" s="106"/>
      <c r="BM321" s="106">
        <f>SUM(BM322:BM324)</f>
        <v>0</v>
      </c>
      <c r="BN321" s="106">
        <f>SUM(BN322:BN324)</f>
        <v>0</v>
      </c>
      <c r="BO321" s="106"/>
      <c r="BP321" s="106"/>
      <c r="BQ321" s="106">
        <f>SUM(BQ322:BQ324)</f>
        <v>1062500</v>
      </c>
      <c r="BR321" s="106">
        <f>SUM(BR322:BR324)</f>
        <v>0</v>
      </c>
      <c r="BS321" s="106"/>
      <c r="BT321" s="106"/>
      <c r="BU321" s="106">
        <f>SUM(BU322:BU324)</f>
        <v>0</v>
      </c>
      <c r="BV321" s="106">
        <f>SUM(BV322:BV324)</f>
        <v>0</v>
      </c>
      <c r="BW321" s="106"/>
      <c r="BX321" s="106">
        <f>SUM(BX322:BX324)</f>
        <v>1268.8</v>
      </c>
      <c r="BY321" s="106">
        <f>SUM(BY322:BY324)</f>
        <v>1268.8</v>
      </c>
      <c r="BZ321" s="106">
        <f>SUM(BZ322:BZ324)</f>
        <v>251.87157999999999</v>
      </c>
      <c r="CA321" s="106">
        <f>BZ321/BY321*100</f>
        <v>19.851164880201765</v>
      </c>
      <c r="CB321" s="106">
        <f>SUM(CB322:CB324)</f>
        <v>0</v>
      </c>
      <c r="CC321" s="106">
        <f>SUM(CC322:CC324)</f>
        <v>844722.41520000005</v>
      </c>
      <c r="CD321" s="106">
        <f>SUM(CD322:CD324)</f>
        <v>54253.58221</v>
      </c>
      <c r="CE321" s="106">
        <f>CD321/CC321*100</f>
        <v>6.4226521320799437</v>
      </c>
      <c r="CF321" s="106">
        <f>SUM(CF322:CF324)</f>
        <v>1750</v>
      </c>
      <c r="CG321" s="106">
        <f>SUM(CG322:CG324)</f>
        <v>1750</v>
      </c>
      <c r="CH321" s="106">
        <f>SUM(CH322:CH324)</f>
        <v>1500</v>
      </c>
      <c r="CI321" s="106">
        <f t="shared" si="731"/>
        <v>85.714285714285708</v>
      </c>
      <c r="CJ321" s="106">
        <f>SUM(CJ322:CJ324)</f>
        <v>250</v>
      </c>
      <c r="CK321" s="106">
        <f>SUM(CK322:CK324)</f>
        <v>250</v>
      </c>
      <c r="CL321" s="106">
        <f>SUM(CL322:CL324)</f>
        <v>0</v>
      </c>
      <c r="CM321" s="106">
        <f t="shared" ref="CM321" si="776">CL321/CK321*100</f>
        <v>0</v>
      </c>
      <c r="CN321" s="106">
        <f>SUM(CN322:CN324)</f>
        <v>6000</v>
      </c>
      <c r="CO321" s="106">
        <f>SUM(CO322:CO324)</f>
        <v>6000</v>
      </c>
      <c r="CP321" s="106">
        <f>SUM(CP322:CP324)</f>
        <v>1800</v>
      </c>
      <c r="CQ321" s="106">
        <f>CP321/CO321*100</f>
        <v>30</v>
      </c>
      <c r="CR321" s="106">
        <f>SUM(CR322:CR324)</f>
        <v>186620.7</v>
      </c>
      <c r="CS321" s="106">
        <f>SUM(CS322:CS324)</f>
        <v>186620.7</v>
      </c>
      <c r="CT321" s="106">
        <f>SUM(CT322:CT324)</f>
        <v>0</v>
      </c>
      <c r="CU321" s="106">
        <f>CT321/CS321*100</f>
        <v>0</v>
      </c>
      <c r="CV321" s="106">
        <f>SUM(CV322:CV324)</f>
        <v>52463.225640000004</v>
      </c>
      <c r="CW321" s="106">
        <f>SUM(CW322:CW324)</f>
        <v>52463.225640000004</v>
      </c>
      <c r="CX321" s="106">
        <f>SUM(CX322:CX324)</f>
        <v>0</v>
      </c>
      <c r="CY321" s="106">
        <f>CX321/CW321*100</f>
        <v>0</v>
      </c>
      <c r="CZ321" s="106">
        <f>SUM(CZ322:CZ324)</f>
        <v>3000</v>
      </c>
      <c r="DA321" s="106">
        <f>SUM(DA322:DA324)</f>
        <v>3000</v>
      </c>
      <c r="DB321" s="106">
        <f>SUM(DB322:DB324)</f>
        <v>0</v>
      </c>
      <c r="DC321" s="106">
        <f t="shared" si="772"/>
        <v>0</v>
      </c>
      <c r="DD321" s="106">
        <f>SUM(DD322:DD324)</f>
        <v>222137.1</v>
      </c>
      <c r="DE321" s="106">
        <f>SUM(DE322:DE324)</f>
        <v>202353.9</v>
      </c>
      <c r="DF321" s="106">
        <f>SUM(DF322:DF324)</f>
        <v>46488</v>
      </c>
      <c r="DG321" s="106">
        <f>DF321/DE321*100</f>
        <v>22.973612072710235</v>
      </c>
      <c r="DH321" s="106">
        <f>SUM(DH322:DH324)</f>
        <v>10000</v>
      </c>
      <c r="DI321" s="106">
        <f>SUM(DI322:DI324)</f>
        <v>115957.75999999999</v>
      </c>
      <c r="DJ321" s="106">
        <f>SUM(DJ322:DJ324)</f>
        <v>0</v>
      </c>
      <c r="DK321" s="106"/>
      <c r="DL321" s="106"/>
      <c r="DM321" s="106">
        <f>SUM(DM322:DM324)</f>
        <v>689042.24</v>
      </c>
      <c r="DN321" s="106">
        <f>SUM(DN322:DN324)</f>
        <v>11259.601769999999</v>
      </c>
      <c r="DO321" s="106">
        <f t="shared" ref="DO321:DO326" si="777">DN321/DM321*100</f>
        <v>1.6340945614596862</v>
      </c>
      <c r="DP321" s="106"/>
      <c r="DQ321" s="106">
        <f>SUM(DQ322:DQ324)</f>
        <v>20000</v>
      </c>
      <c r="DR321" s="106">
        <f>SUM(DR322:DR324)</f>
        <v>6040</v>
      </c>
      <c r="DS321" s="106">
        <f t="shared" ref="DS321:DS322" si="778">DR321/DQ321*100</f>
        <v>30.2</v>
      </c>
      <c r="DT321" s="106"/>
      <c r="DU321" s="106">
        <f>SUM(DU322:DU324)</f>
        <v>0</v>
      </c>
      <c r="DV321" s="106">
        <f>SUM(DV322:DV324)</f>
        <v>0</v>
      </c>
      <c r="DW321" s="106"/>
      <c r="DX321" s="106">
        <f>SUM(DX322:DX324)</f>
        <v>3339.3</v>
      </c>
      <c r="DY321" s="106">
        <f>SUM(DY322:DY324)</f>
        <v>3339.3</v>
      </c>
      <c r="DZ321" s="106">
        <f>SUM(DZ322:DZ324)</f>
        <v>655.70278000000008</v>
      </c>
      <c r="EA321" s="106">
        <f t="shared" ref="EA321:EA322" si="779">DZ321/DY321*100</f>
        <v>19.635935076213578</v>
      </c>
      <c r="EB321" s="106">
        <f>SUM(EB322:EB324)</f>
        <v>0</v>
      </c>
      <c r="EC321" s="106">
        <f>SUM(EC322:EC324)</f>
        <v>63663.395090000005</v>
      </c>
      <c r="ED321" s="106">
        <f>SUM(ED322:ED324)</f>
        <v>0</v>
      </c>
      <c r="EE321" s="106">
        <f t="shared" ref="EE321:EE322" si="780">ED321/EC321*100</f>
        <v>0</v>
      </c>
      <c r="EF321" s="106">
        <f>SUM(EF322:EF324)</f>
        <v>0</v>
      </c>
      <c r="EG321" s="106">
        <f>SUM(EG322:EG324)</f>
        <v>0</v>
      </c>
      <c r="EH321" s="106">
        <f>SUM(EH322:EH324)</f>
        <v>0</v>
      </c>
      <c r="EI321" s="106"/>
      <c r="EJ321" s="106">
        <f>SUM(EJ322:EJ324)</f>
        <v>75000</v>
      </c>
      <c r="EK321" s="106">
        <f>SUM(EK322:EK324)</f>
        <v>75000</v>
      </c>
      <c r="EL321" s="106">
        <f>SUM(EL322:EL324)</f>
        <v>0</v>
      </c>
      <c r="EM321" s="106"/>
      <c r="EN321" s="106">
        <f>SUM(EN322:EN324)</f>
        <v>0</v>
      </c>
      <c r="EO321" s="106">
        <f>SUM(EO322:EO324)</f>
        <v>11245.932720000001</v>
      </c>
      <c r="EP321" s="106">
        <f>SUM(EP322:EP324)</f>
        <v>0</v>
      </c>
      <c r="EQ321" s="106">
        <f t="shared" ref="EQ321:EQ322" si="781">EP321/EO321*100</f>
        <v>0</v>
      </c>
      <c r="ER321" s="106">
        <f>SUM(ER322:ER324)</f>
        <v>16405.8</v>
      </c>
      <c r="ES321" s="106">
        <f>SUM(ES322:ES324)</f>
        <v>16405.8</v>
      </c>
      <c r="ET321" s="106">
        <f>SUM(ET322:ET324)</f>
        <v>3836.02198</v>
      </c>
      <c r="EU321" s="106">
        <f t="shared" ref="EU321:EU322" si="782">ET321/ES321*100</f>
        <v>23.382108644503774</v>
      </c>
      <c r="EV321" s="106">
        <f>SUM(EV322:EV324)</f>
        <v>1309.8999999999999</v>
      </c>
      <c r="EW321" s="106">
        <f>SUM(EW322:EW324)</f>
        <v>1309.8999999999999</v>
      </c>
      <c r="EX321" s="106">
        <f>SUM(EX322:EX324)</f>
        <v>0</v>
      </c>
      <c r="EY321" s="106">
        <f t="shared" ref="EY321:EY322" si="783">EX321/EW321*100</f>
        <v>0</v>
      </c>
      <c r="EZ321" s="106"/>
      <c r="FA321" s="106">
        <f>SUM(FA322:FA324)</f>
        <v>0</v>
      </c>
      <c r="FB321" s="106">
        <f>SUM(FB322:FB324)</f>
        <v>0</v>
      </c>
      <c r="FC321" s="106"/>
      <c r="FD321" s="106"/>
      <c r="FE321" s="106">
        <f>SUM(FE322:FE324)</f>
        <v>0</v>
      </c>
      <c r="FF321" s="106">
        <f>SUM(FF322:FF324)</f>
        <v>0</v>
      </c>
      <c r="FG321" s="106"/>
      <c r="FH321" s="106"/>
      <c r="FI321" s="106">
        <f>SUM(FI322:FI324)</f>
        <v>0</v>
      </c>
      <c r="FJ321" s="106">
        <f>SUM(FJ322:FJ324)</f>
        <v>0</v>
      </c>
      <c r="FK321" s="106"/>
      <c r="FL321" s="106"/>
      <c r="FM321" s="106">
        <f>SUM(FM322:FM324)</f>
        <v>0</v>
      </c>
      <c r="FN321" s="106">
        <f>SUM(FN322:FN324)</f>
        <v>0</v>
      </c>
      <c r="FO321" s="106"/>
      <c r="FP321" s="106">
        <f>SUM(FP322:FP324)</f>
        <v>3158.1</v>
      </c>
      <c r="FQ321" s="106">
        <f>SUM(FQ322:FQ324)</f>
        <v>3158.1</v>
      </c>
      <c r="FR321" s="106">
        <f>SUM(FR322:FR324)</f>
        <v>715.6</v>
      </c>
      <c r="FS321" s="106">
        <f>FR321/FQ321*100</f>
        <v>22.659193819068431</v>
      </c>
      <c r="FT321" s="106"/>
      <c r="FU321" s="106">
        <f>SUM(FU322:FU324)</f>
        <v>0</v>
      </c>
      <c r="FV321" s="106">
        <f>SUM(FV322:FV324)</f>
        <v>0</v>
      </c>
      <c r="FW321" s="106"/>
      <c r="FX321" s="106"/>
      <c r="FY321" s="106">
        <f>SUM(FY322:FY324)</f>
        <v>0</v>
      </c>
      <c r="FZ321" s="106">
        <f>SUM(FZ322:FZ324)</f>
        <v>0</v>
      </c>
      <c r="GA321" s="106"/>
      <c r="GB321" s="106"/>
      <c r="GC321" s="106">
        <f>SUM(GC322:GC324)</f>
        <v>0</v>
      </c>
      <c r="GD321" s="106">
        <f>SUM(GD322:GD324)</f>
        <v>0</v>
      </c>
      <c r="GE321" s="106"/>
      <c r="GF321" s="106"/>
      <c r="GG321" s="106">
        <f>SUM(GG322:GG324)</f>
        <v>0</v>
      </c>
      <c r="GH321" s="106">
        <f>SUM(GH322:GH324)</f>
        <v>0</v>
      </c>
      <c r="GI321" s="106"/>
      <c r="GJ321" s="106"/>
      <c r="GK321" s="106">
        <f>SUM(GK322:GK324)</f>
        <v>0</v>
      </c>
      <c r="GL321" s="106">
        <f>SUM(GL322:GL324)</f>
        <v>0</v>
      </c>
      <c r="GM321" s="106"/>
      <c r="GN321" s="106"/>
      <c r="GO321" s="106">
        <f>SUM(GO322:GO324)</f>
        <v>0</v>
      </c>
      <c r="GP321" s="106">
        <f>SUM(GP322:GP324)</f>
        <v>0</v>
      </c>
      <c r="GQ321" s="106"/>
      <c r="GR321" s="106"/>
      <c r="GS321" s="106">
        <f>SUM(GS322:GS324)</f>
        <v>0</v>
      </c>
      <c r="GT321" s="106">
        <f>SUM(GT322:GT324)</f>
        <v>0</v>
      </c>
      <c r="GU321" s="106"/>
      <c r="GV321" s="106"/>
      <c r="GW321" s="106">
        <f>SUM(GW322:GW324)</f>
        <v>0</v>
      </c>
      <c r="GX321" s="106">
        <f>SUM(GX322:GX324)</f>
        <v>0</v>
      </c>
      <c r="GY321" s="106"/>
      <c r="GZ321" s="106">
        <f>SUM(GZ322:GZ324)</f>
        <v>1646000</v>
      </c>
      <c r="HA321" s="106">
        <f>SUM(HA322:HA324)</f>
        <v>1646000</v>
      </c>
      <c r="HB321" s="106">
        <f>SUM(HB322:HB324)</f>
        <v>0</v>
      </c>
      <c r="HC321" s="106"/>
      <c r="HD321" s="106"/>
      <c r="HE321" s="106">
        <f>SUM(HE322:HE324)</f>
        <v>70000</v>
      </c>
      <c r="HF321" s="106">
        <f>SUM(HF322:HF324)</f>
        <v>0</v>
      </c>
      <c r="HG321" s="106">
        <f>HF321/HE321*100</f>
        <v>0</v>
      </c>
      <c r="HH321" s="106">
        <f>SUM(HH322:HH324)</f>
        <v>1475.6245700000002</v>
      </c>
      <c r="HI321" s="106">
        <f>SUM(HI322:HI324)</f>
        <v>1475.6245700000002</v>
      </c>
      <c r="HJ321" s="106">
        <f>SUM(HJ322:HJ324)</f>
        <v>174.21534</v>
      </c>
      <c r="HK321" s="106">
        <f>HJ321/HI321*100</f>
        <v>11.806210301852047</v>
      </c>
      <c r="HL321" s="106">
        <f>SUM(HL322:HL324)</f>
        <v>0</v>
      </c>
      <c r="HM321" s="106">
        <f>SUM(HM322:HM324)</f>
        <v>0</v>
      </c>
      <c r="HN321" s="106">
        <f>SUM(HN322:HN324)</f>
        <v>0</v>
      </c>
      <c r="HO321" s="106"/>
      <c r="HP321" s="106"/>
      <c r="HQ321" s="106"/>
      <c r="HR321" s="106"/>
      <c r="HS321" s="106"/>
      <c r="HT321" s="106"/>
      <c r="HU321" s="106"/>
      <c r="HV321" s="106"/>
      <c r="HW321" s="106"/>
      <c r="HX321" s="106"/>
      <c r="HY321" s="106"/>
      <c r="HZ321" s="106"/>
      <c r="IA321" s="108"/>
      <c r="IB321" s="106"/>
      <c r="IC321" s="106">
        <f>IC322+IC323+IC324</f>
        <v>91573</v>
      </c>
      <c r="ID321" s="106">
        <f>ID322+ID323+ID324</f>
        <v>17132.256980000002</v>
      </c>
      <c r="IE321" s="106">
        <f t="shared" si="773"/>
        <v>18.708851932338135</v>
      </c>
      <c r="IF321" s="106"/>
      <c r="IG321" s="106">
        <f>IG322+IG323+IG324</f>
        <v>160000</v>
      </c>
      <c r="IH321" s="106">
        <f>IH322+IH323+IH324</f>
        <v>0</v>
      </c>
      <c r="II321" s="106">
        <f t="shared" ref="II321:II322" si="784">IH321/IG321*100</f>
        <v>0</v>
      </c>
      <c r="IJ321" s="106"/>
      <c r="IK321" s="106">
        <f>IK322+IK323+IK324</f>
        <v>200000</v>
      </c>
      <c r="IL321" s="106">
        <f>IL322+IL323+IL324</f>
        <v>35585.224000000002</v>
      </c>
      <c r="IM321" s="106">
        <f t="shared" ref="IM321:IM322" si="785">IL321/IK321*100</f>
        <v>17.792612000000002</v>
      </c>
      <c r="IN321" s="106"/>
      <c r="IO321" s="106">
        <f>IO322+IO323+IO324</f>
        <v>100000</v>
      </c>
      <c r="IP321" s="106">
        <f>IP322+IP323+IP324</f>
        <v>63688.714</v>
      </c>
      <c r="IQ321" s="106">
        <f t="shared" ref="IQ321:IQ322" si="786">IP321/IO321*100</f>
        <v>63.688714000000004</v>
      </c>
      <c r="IR321" s="106"/>
      <c r="IS321" s="106">
        <f>IS322+IS323+IS324</f>
        <v>226000</v>
      </c>
      <c r="IT321" s="106">
        <f>IT322+IT323+IT324</f>
        <v>0</v>
      </c>
      <c r="IU321" s="106">
        <f t="shared" ref="IU321:IU322" si="787">IT321/IS321*100</f>
        <v>0</v>
      </c>
      <c r="IV321" s="106"/>
      <c r="IW321" s="106">
        <f>IW322+IW323+IW324</f>
        <v>150000</v>
      </c>
      <c r="IX321" s="106">
        <f>IX322+IX323+IX324</f>
        <v>0</v>
      </c>
      <c r="IY321" s="106">
        <f t="shared" ref="IY321:IY322" si="788">IX321/IW321*100</f>
        <v>0</v>
      </c>
      <c r="IZ321" s="106"/>
      <c r="JA321" s="106">
        <f>JA322+JA323+JA324</f>
        <v>183400.3</v>
      </c>
      <c r="JB321" s="106">
        <f>JB322+JB323+JB324</f>
        <v>0</v>
      </c>
      <c r="JC321" s="106">
        <f t="shared" si="774"/>
        <v>0</v>
      </c>
      <c r="JD321" s="106"/>
      <c r="JE321" s="106">
        <f>JE322+JE323+JE324</f>
        <v>900000</v>
      </c>
      <c r="JF321" s="106">
        <f>JF322+JF323+JF324</f>
        <v>0</v>
      </c>
      <c r="JG321" s="106">
        <f t="shared" ref="JG321:JG322" si="789">JF321/JE321*100</f>
        <v>0</v>
      </c>
      <c r="JH321" s="106"/>
      <c r="JI321" s="106">
        <f>JI322+JI323+JI324</f>
        <v>0</v>
      </c>
      <c r="JJ321" s="106">
        <f>JJ322+JJ323+JJ324</f>
        <v>0</v>
      </c>
      <c r="JK321" s="106"/>
      <c r="JL321" s="106"/>
      <c r="JM321" s="106">
        <f>JM322+JM323+JM324</f>
        <v>0</v>
      </c>
      <c r="JN321" s="106">
        <f>JN322+JN323+JN324</f>
        <v>0</v>
      </c>
      <c r="JO321" s="106"/>
      <c r="JP321" s="106"/>
      <c r="JQ321" s="106">
        <f>JQ322+JQ323+JQ324</f>
        <v>9781.6155099999996</v>
      </c>
      <c r="JR321" s="106">
        <f>JR322+JR323+JR324</f>
        <v>5694.9</v>
      </c>
      <c r="JS321" s="106">
        <f t="shared" ref="JS321:JS322" si="790">JR321/JQ321*100</f>
        <v>58.220444201450725</v>
      </c>
    </row>
    <row r="322" spans="1:279" ht="15.75" x14ac:dyDescent="0.25">
      <c r="A322" s="11" t="s">
        <v>81</v>
      </c>
      <c r="B322" s="77">
        <f t="shared" si="611"/>
        <v>4170926.2622099994</v>
      </c>
      <c r="C322" s="77">
        <f t="shared" si="612"/>
        <v>9017845.2207299992</v>
      </c>
      <c r="D322" s="77">
        <f t="shared" si="613"/>
        <v>9008063.6052199993</v>
      </c>
      <c r="E322" s="77">
        <f t="shared" si="614"/>
        <v>9781.6155099999996</v>
      </c>
      <c r="F322" s="77">
        <f t="shared" si="615"/>
        <v>713580.61502000003</v>
      </c>
      <c r="G322" s="73">
        <f t="shared" si="775"/>
        <v>7.9129836180780595</v>
      </c>
      <c r="H322" s="73"/>
      <c r="I322" s="73"/>
      <c r="J322" s="73"/>
      <c r="K322" s="73"/>
      <c r="L322" s="73"/>
      <c r="M322" s="73"/>
      <c r="N322" s="73"/>
      <c r="O322" s="74"/>
      <c r="P322" s="301">
        <v>32491</v>
      </c>
      <c r="Q322" s="299">
        <v>32491</v>
      </c>
      <c r="R322" s="301">
        <v>7755.5129699999998</v>
      </c>
      <c r="S322" s="74">
        <f t="shared" si="765"/>
        <v>23.869726908990181</v>
      </c>
      <c r="T322" s="340">
        <v>106344</v>
      </c>
      <c r="U322" s="339">
        <v>106344</v>
      </c>
      <c r="V322" s="339">
        <v>24129.655739999998</v>
      </c>
      <c r="W322" s="74">
        <f t="shared" si="766"/>
        <v>22.690190081245767</v>
      </c>
      <c r="X322" s="341">
        <v>22687</v>
      </c>
      <c r="Y322" s="341">
        <v>22687</v>
      </c>
      <c r="Z322" s="341">
        <v>3129.66</v>
      </c>
      <c r="AA322" s="74">
        <f t="shared" si="767"/>
        <v>13.79494864900604</v>
      </c>
      <c r="AB322" s="341">
        <v>10034</v>
      </c>
      <c r="AC322" s="341">
        <v>10034</v>
      </c>
      <c r="AD322" s="341">
        <v>0</v>
      </c>
      <c r="AE322" s="74">
        <f>AD322/AC322*100</f>
        <v>0</v>
      </c>
      <c r="AF322" s="341">
        <v>47842.1</v>
      </c>
      <c r="AG322" s="341">
        <v>47842.1</v>
      </c>
      <c r="AH322" s="341">
        <v>14352.62967</v>
      </c>
      <c r="AI322" s="74">
        <f t="shared" si="768"/>
        <v>29.999999310230947</v>
      </c>
      <c r="AJ322" s="341">
        <v>1680</v>
      </c>
      <c r="AK322" s="341">
        <v>1680</v>
      </c>
      <c r="AL322" s="341">
        <v>0</v>
      </c>
      <c r="AM322" s="74">
        <f t="shared" si="769"/>
        <v>0</v>
      </c>
      <c r="AN322" s="73">
        <v>358553.01199999999</v>
      </c>
      <c r="AO322" s="73">
        <v>358553.01199999999</v>
      </c>
      <c r="AP322" s="73">
        <v>100162.37699999999</v>
      </c>
      <c r="AQ322" s="74">
        <f>AP322/AO322*100</f>
        <v>27.93516541425679</v>
      </c>
      <c r="AR322" s="341">
        <v>500</v>
      </c>
      <c r="AS322" s="341">
        <v>500</v>
      </c>
      <c r="AT322" s="341">
        <v>0</v>
      </c>
      <c r="AU322" s="74">
        <f t="shared" si="770"/>
        <v>0</v>
      </c>
      <c r="AV322" s="341"/>
      <c r="AW322" s="341"/>
      <c r="AX322" s="341"/>
      <c r="AY322" s="74"/>
      <c r="AZ322" s="341">
        <v>1331111.5</v>
      </c>
      <c r="BA322" s="341">
        <v>1331111.5</v>
      </c>
      <c r="BB322" s="341">
        <v>317435.45204</v>
      </c>
      <c r="BC322" s="74">
        <f>BB322/BA322*100</f>
        <v>23.847397610192687</v>
      </c>
      <c r="BD322" s="341">
        <v>46524.3</v>
      </c>
      <c r="BE322" s="341">
        <v>46524.3</v>
      </c>
      <c r="BF322" s="341">
        <v>1522.3255200000001</v>
      </c>
      <c r="BG322" s="74">
        <f t="shared" si="771"/>
        <v>3.2721083820713046</v>
      </c>
      <c r="BH322" s="74"/>
      <c r="BI322" s="341"/>
      <c r="BJ322" s="341"/>
      <c r="BK322" s="74"/>
      <c r="BL322" s="74"/>
      <c r="BM322" s="341"/>
      <c r="BN322" s="341"/>
      <c r="BO322" s="74"/>
      <c r="BP322" s="74"/>
      <c r="BQ322" s="341">
        <v>1062500</v>
      </c>
      <c r="BR322" s="341">
        <v>0</v>
      </c>
      <c r="BS322" s="77"/>
      <c r="BT322" s="74"/>
      <c r="BU322" s="341"/>
      <c r="BV322" s="341"/>
      <c r="BW322" s="74"/>
      <c r="BX322" s="341"/>
      <c r="BY322" s="341"/>
      <c r="BZ322" s="341"/>
      <c r="CA322" s="74"/>
      <c r="CB322" s="341"/>
      <c r="CC322" s="341">
        <v>844722.41520000005</v>
      </c>
      <c r="CD322" s="341">
        <v>54253.58221</v>
      </c>
      <c r="CE322" s="74">
        <f>CD322/CC322*100</f>
        <v>6.4226521320799437</v>
      </c>
      <c r="CF322" s="341">
        <v>1750</v>
      </c>
      <c r="CG322" s="341">
        <v>1750</v>
      </c>
      <c r="CH322" s="341">
        <v>1500</v>
      </c>
      <c r="CI322" s="74">
        <f t="shared" si="731"/>
        <v>85.714285714285708</v>
      </c>
      <c r="CJ322" s="341"/>
      <c r="CK322" s="341"/>
      <c r="CL322" s="341"/>
      <c r="CM322" s="74"/>
      <c r="CN322" s="341">
        <v>6000</v>
      </c>
      <c r="CO322" s="341">
        <v>6000</v>
      </c>
      <c r="CP322" s="341">
        <v>1800</v>
      </c>
      <c r="CQ322" s="74">
        <f>CP322/CO322*100</f>
        <v>30</v>
      </c>
      <c r="CR322" s="341">
        <v>186620.7</v>
      </c>
      <c r="CS322" s="341">
        <v>186620.7</v>
      </c>
      <c r="CT322" s="341">
        <v>0</v>
      </c>
      <c r="CU322" s="74">
        <f>CT322/CS322*100</f>
        <v>0</v>
      </c>
      <c r="CV322" s="341">
        <v>52463.225640000004</v>
      </c>
      <c r="CW322" s="341">
        <v>52463.225640000004</v>
      </c>
      <c r="CX322" s="341">
        <v>0</v>
      </c>
      <c r="CY322" s="74">
        <f>CX322/CW322*100</f>
        <v>0</v>
      </c>
      <c r="CZ322" s="341">
        <v>1000</v>
      </c>
      <c r="DA322" s="341">
        <v>1000</v>
      </c>
      <c r="DB322" s="341">
        <v>0</v>
      </c>
      <c r="DC322" s="341">
        <f t="shared" si="772"/>
        <v>0</v>
      </c>
      <c r="DD322" s="341">
        <v>218755.8</v>
      </c>
      <c r="DE322" s="341">
        <v>202353.9</v>
      </c>
      <c r="DF322" s="341">
        <v>46488</v>
      </c>
      <c r="DG322" s="74">
        <f>DF322/DE322*100</f>
        <v>22.973612072710235</v>
      </c>
      <c r="DH322" s="341"/>
      <c r="DI322" s="341">
        <v>105957.75999999999</v>
      </c>
      <c r="DJ322" s="341">
        <v>0</v>
      </c>
      <c r="DK322" s="74"/>
      <c r="DL322" s="341"/>
      <c r="DM322" s="341">
        <v>689042.24</v>
      </c>
      <c r="DN322" s="341">
        <v>11259.601769999999</v>
      </c>
      <c r="DO322" s="74">
        <f t="shared" si="777"/>
        <v>1.6340945614596862</v>
      </c>
      <c r="DP322" s="341"/>
      <c r="DQ322" s="341">
        <v>20000</v>
      </c>
      <c r="DR322" s="341">
        <v>6040</v>
      </c>
      <c r="DS322" s="74">
        <f t="shared" si="778"/>
        <v>30.2</v>
      </c>
      <c r="DT322" s="341"/>
      <c r="DU322" s="341"/>
      <c r="DV322" s="341"/>
      <c r="DW322" s="74"/>
      <c r="DX322" s="341">
        <v>3339.3</v>
      </c>
      <c r="DY322" s="341">
        <v>3339.3</v>
      </c>
      <c r="DZ322" s="341">
        <v>655.70278000000008</v>
      </c>
      <c r="EA322" s="74">
        <f t="shared" si="779"/>
        <v>19.635935076213578</v>
      </c>
      <c r="EB322" s="73"/>
      <c r="EC322" s="73">
        <v>63663.395090000005</v>
      </c>
      <c r="ED322" s="73">
        <v>0</v>
      </c>
      <c r="EE322" s="74">
        <f t="shared" si="780"/>
        <v>0</v>
      </c>
      <c r="EF322" s="341"/>
      <c r="EG322" s="341"/>
      <c r="EH322" s="341"/>
      <c r="EI322" s="341"/>
      <c r="EJ322" s="73">
        <v>75000</v>
      </c>
      <c r="EK322" s="6">
        <v>75000</v>
      </c>
      <c r="EL322" s="341"/>
      <c r="EM322" s="341"/>
      <c r="EN322" s="341"/>
      <c r="EO322" s="341">
        <v>11245.932720000001</v>
      </c>
      <c r="EP322" s="341">
        <v>0</v>
      </c>
      <c r="EQ322" s="77">
        <f t="shared" si="781"/>
        <v>0</v>
      </c>
      <c r="ER322" s="341">
        <v>16405.8</v>
      </c>
      <c r="ES322" s="341">
        <v>16405.8</v>
      </c>
      <c r="ET322" s="341">
        <v>3836.02198</v>
      </c>
      <c r="EU322" s="74">
        <f t="shared" si="782"/>
        <v>23.382108644503774</v>
      </c>
      <c r="EV322" s="341">
        <v>1190.8</v>
      </c>
      <c r="EW322" s="341">
        <v>1190.8</v>
      </c>
      <c r="EX322" s="341">
        <v>0</v>
      </c>
      <c r="EY322" s="341">
        <f t="shared" si="783"/>
        <v>0</v>
      </c>
      <c r="EZ322" s="73"/>
      <c r="FA322" s="73"/>
      <c r="FB322" s="73"/>
      <c r="FC322" s="74"/>
      <c r="FD322" s="73"/>
      <c r="FE322" s="73"/>
      <c r="FF322" s="73"/>
      <c r="FG322" s="74"/>
      <c r="FH322" s="73"/>
      <c r="FI322" s="73"/>
      <c r="FJ322" s="73"/>
      <c r="FK322" s="74"/>
      <c r="FL322" s="73"/>
      <c r="FM322" s="73"/>
      <c r="FN322" s="73"/>
      <c r="FO322" s="74"/>
      <c r="FP322" s="73">
        <v>3158.1</v>
      </c>
      <c r="FQ322" s="73">
        <v>3158.1</v>
      </c>
      <c r="FR322" s="73">
        <v>715.6</v>
      </c>
      <c r="FS322" s="74">
        <f t="shared" ref="FS322" si="791">FR322/FQ322*100</f>
        <v>22.659193819068431</v>
      </c>
      <c r="FT322" s="73"/>
      <c r="FU322" s="73"/>
      <c r="FV322" s="73">
        <v>0</v>
      </c>
      <c r="FW322" s="74"/>
      <c r="FX322" s="73"/>
      <c r="FY322" s="73"/>
      <c r="FZ322" s="73">
        <v>0</v>
      </c>
      <c r="GA322" s="74"/>
      <c r="GB322" s="73"/>
      <c r="GC322" s="73"/>
      <c r="GD322" s="73">
        <v>0</v>
      </c>
      <c r="GE322" s="74"/>
      <c r="GF322" s="73"/>
      <c r="GG322" s="73"/>
      <c r="GH322" s="73">
        <v>0</v>
      </c>
      <c r="GI322" s="74"/>
      <c r="GJ322" s="73"/>
      <c r="GK322" s="73"/>
      <c r="GL322" s="73">
        <v>0</v>
      </c>
      <c r="GM322" s="74"/>
      <c r="GN322" s="73"/>
      <c r="GO322" s="73"/>
      <c r="GP322" s="73">
        <v>0</v>
      </c>
      <c r="GQ322" s="74"/>
      <c r="GR322" s="73"/>
      <c r="GS322" s="73"/>
      <c r="GT322" s="73">
        <v>0</v>
      </c>
      <c r="GU322" s="74"/>
      <c r="GV322" s="73"/>
      <c r="GW322" s="73"/>
      <c r="GX322" s="73">
        <v>0</v>
      </c>
      <c r="GY322" s="74"/>
      <c r="GZ322" s="73">
        <v>1646000</v>
      </c>
      <c r="HA322" s="73">
        <v>1646000</v>
      </c>
      <c r="HB322" s="73">
        <v>0</v>
      </c>
      <c r="HC322" s="74"/>
      <c r="HD322" s="73"/>
      <c r="HE322" s="73">
        <v>70000</v>
      </c>
      <c r="HF322" s="73">
        <v>0</v>
      </c>
      <c r="HG322" s="74">
        <f>HF322/HE322*100</f>
        <v>0</v>
      </c>
      <c r="HH322" s="73">
        <v>1475.6245700000002</v>
      </c>
      <c r="HI322" s="73">
        <v>1475.6245700000002</v>
      </c>
      <c r="HJ322" s="73">
        <v>174.21534</v>
      </c>
      <c r="HK322" s="74">
        <f>HJ322/HI322*100</f>
        <v>11.806210301852047</v>
      </c>
      <c r="HL322" s="341"/>
      <c r="HM322" s="341"/>
      <c r="HN322" s="341"/>
      <c r="HO322" s="74"/>
      <c r="HP322" s="341"/>
      <c r="HQ322" s="341"/>
      <c r="HR322" s="341"/>
      <c r="HS322" s="74"/>
      <c r="HT322" s="73"/>
      <c r="HU322" s="73"/>
      <c r="HV322" s="73"/>
      <c r="HW322" s="74"/>
      <c r="HX322" s="73"/>
      <c r="HY322" s="73"/>
      <c r="HZ322" s="73"/>
      <c r="IA322" s="77"/>
      <c r="IB322" s="73"/>
      <c r="IC322" s="73">
        <v>67007.199999999997</v>
      </c>
      <c r="ID322" s="73">
        <v>13401.44</v>
      </c>
      <c r="IE322" s="77">
        <f t="shared" si="773"/>
        <v>20</v>
      </c>
      <c r="IF322" s="73"/>
      <c r="IG322" s="73">
        <v>160000</v>
      </c>
      <c r="IH322" s="73">
        <v>0</v>
      </c>
      <c r="II322" s="77">
        <f t="shared" si="784"/>
        <v>0</v>
      </c>
      <c r="IJ322" s="73"/>
      <c r="IK322" s="73">
        <v>200000</v>
      </c>
      <c r="IL322" s="73">
        <v>35585.224000000002</v>
      </c>
      <c r="IM322" s="77">
        <f t="shared" si="785"/>
        <v>17.792612000000002</v>
      </c>
      <c r="IN322" s="73"/>
      <c r="IO322" s="73">
        <v>100000</v>
      </c>
      <c r="IP322" s="73">
        <v>63688.714</v>
      </c>
      <c r="IQ322" s="77">
        <f t="shared" si="786"/>
        <v>63.688714000000004</v>
      </c>
      <c r="IR322" s="73"/>
      <c r="IS322" s="73">
        <v>226000</v>
      </c>
      <c r="IT322" s="73">
        <v>0</v>
      </c>
      <c r="IU322" s="77">
        <f t="shared" si="787"/>
        <v>0</v>
      </c>
      <c r="IV322" s="73"/>
      <c r="IW322" s="73">
        <v>150000</v>
      </c>
      <c r="IX322" s="73">
        <v>0</v>
      </c>
      <c r="IY322" s="77">
        <f t="shared" si="788"/>
        <v>0</v>
      </c>
      <c r="IZ322" s="73"/>
      <c r="JA322" s="73">
        <v>183400.3</v>
      </c>
      <c r="JB322" s="73">
        <v>0</v>
      </c>
      <c r="JC322" s="77">
        <f t="shared" si="774"/>
        <v>0</v>
      </c>
      <c r="JD322" s="73"/>
      <c r="JE322" s="73">
        <v>900000</v>
      </c>
      <c r="JF322" s="73">
        <v>0</v>
      </c>
      <c r="JG322" s="77">
        <f t="shared" si="789"/>
        <v>0</v>
      </c>
      <c r="JH322" s="73"/>
      <c r="JI322" s="73"/>
      <c r="JJ322" s="73">
        <v>0</v>
      </c>
      <c r="JK322" s="77"/>
      <c r="JL322" s="73"/>
      <c r="JM322" s="73"/>
      <c r="JN322" s="73"/>
      <c r="JO322" s="77"/>
      <c r="JP322" s="73"/>
      <c r="JQ322" s="73">
        <v>9781.6155099999996</v>
      </c>
      <c r="JR322" s="73">
        <v>5694.9</v>
      </c>
      <c r="JS322" s="77">
        <f t="shared" si="790"/>
        <v>58.220444201450725</v>
      </c>
    </row>
    <row r="323" spans="1:279" ht="15.75" x14ac:dyDescent="0.25">
      <c r="A323" s="11" t="s">
        <v>82</v>
      </c>
      <c r="B323" s="77">
        <f t="shared" si="611"/>
        <v>12633.3</v>
      </c>
      <c r="C323" s="77">
        <f t="shared" si="612"/>
        <v>27182.800000000003</v>
      </c>
      <c r="D323" s="77">
        <f t="shared" si="613"/>
        <v>27182.800000000003</v>
      </c>
      <c r="E323" s="77">
        <f t="shared" si="614"/>
        <v>0</v>
      </c>
      <c r="F323" s="77">
        <f t="shared" si="615"/>
        <v>2605.22498</v>
      </c>
      <c r="G323" s="73">
        <f t="shared" si="775"/>
        <v>9.5840935444472226</v>
      </c>
      <c r="H323" s="73"/>
      <c r="I323" s="73"/>
      <c r="J323" s="73"/>
      <c r="K323" s="73"/>
      <c r="L323" s="73">
        <v>1109.7</v>
      </c>
      <c r="M323" s="73">
        <v>1109.7</v>
      </c>
      <c r="N323" s="73">
        <v>195.828</v>
      </c>
      <c r="O323" s="74">
        <f>N323/M323*100</f>
        <v>17.646931603135982</v>
      </c>
      <c r="P323" s="301">
        <v>419</v>
      </c>
      <c r="Q323" s="301">
        <v>419</v>
      </c>
      <c r="R323" s="301">
        <v>0</v>
      </c>
      <c r="S323" s="74">
        <f t="shared" si="765"/>
        <v>0</v>
      </c>
      <c r="T323" s="340"/>
      <c r="U323" s="163"/>
      <c r="V323" s="163"/>
      <c r="W323" s="74"/>
      <c r="X323" s="341">
        <v>1104</v>
      </c>
      <c r="Y323" s="341">
        <v>1104</v>
      </c>
      <c r="Z323" s="341">
        <v>0</v>
      </c>
      <c r="AA323" s="74">
        <f t="shared" si="767"/>
        <v>0</v>
      </c>
      <c r="AB323" s="341"/>
      <c r="AC323" s="341"/>
      <c r="AD323" s="341"/>
      <c r="AE323" s="74"/>
      <c r="AF323" s="343"/>
      <c r="AG323" s="343"/>
      <c r="AH323" s="343"/>
      <c r="AI323" s="77"/>
      <c r="AJ323" s="343"/>
      <c r="AK323" s="343"/>
      <c r="AL323" s="343"/>
      <c r="AM323" s="77"/>
      <c r="AN323" s="73"/>
      <c r="AO323" s="73"/>
      <c r="AP323" s="73">
        <v>0</v>
      </c>
      <c r="AQ323" s="73"/>
      <c r="AR323" s="343">
        <v>500</v>
      </c>
      <c r="AS323" s="343">
        <v>500</v>
      </c>
      <c r="AT323" s="343">
        <v>0</v>
      </c>
      <c r="AU323" s="77">
        <f t="shared" si="770"/>
        <v>0</v>
      </c>
      <c r="AV323" s="343"/>
      <c r="AW323" s="343"/>
      <c r="AX323" s="343"/>
      <c r="AY323" s="77"/>
      <c r="AZ323" s="341"/>
      <c r="BA323" s="341"/>
      <c r="BB323" s="341"/>
      <c r="BC323" s="74"/>
      <c r="BD323" s="341"/>
      <c r="BE323" s="341"/>
      <c r="BF323" s="341"/>
      <c r="BG323" s="74"/>
      <c r="BH323" s="74"/>
      <c r="BI323" s="341"/>
      <c r="BJ323" s="341"/>
      <c r="BK323" s="74"/>
      <c r="BL323" s="74"/>
      <c r="BM323" s="341"/>
      <c r="BN323" s="341"/>
      <c r="BO323" s="74"/>
      <c r="BP323" s="74"/>
      <c r="BQ323" s="341"/>
      <c r="BR323" s="341"/>
      <c r="BS323" s="77"/>
      <c r="BT323" s="74"/>
      <c r="BU323" s="341"/>
      <c r="BV323" s="341"/>
      <c r="BW323" s="74"/>
      <c r="BX323" s="341">
        <v>634.4</v>
      </c>
      <c r="BY323" s="341">
        <v>634.4</v>
      </c>
      <c r="BZ323" s="341">
        <v>158.6</v>
      </c>
      <c r="CA323" s="74">
        <f>BZ323/BY323*100</f>
        <v>25</v>
      </c>
      <c r="CB323" s="74"/>
      <c r="CC323" s="341"/>
      <c r="CD323" s="341"/>
      <c r="CE323" s="74"/>
      <c r="CF323" s="341"/>
      <c r="CG323" s="341"/>
      <c r="CH323" s="341">
        <v>0</v>
      </c>
      <c r="CI323" s="74"/>
      <c r="CJ323" s="341">
        <v>250</v>
      </c>
      <c r="CK323" s="341">
        <v>250</v>
      </c>
      <c r="CL323" s="341">
        <v>0</v>
      </c>
      <c r="CM323" s="74">
        <f>CL323/CK323*100</f>
        <v>0</v>
      </c>
      <c r="CN323" s="341"/>
      <c r="CO323" s="341"/>
      <c r="CP323" s="341"/>
      <c r="CQ323" s="74"/>
      <c r="CR323" s="74"/>
      <c r="CS323" s="341"/>
      <c r="CT323" s="341"/>
      <c r="CU323" s="74"/>
      <c r="CV323" s="74"/>
      <c r="CW323" s="341"/>
      <c r="CX323" s="341"/>
      <c r="CY323" s="74"/>
      <c r="CZ323" s="341">
        <v>1000</v>
      </c>
      <c r="DA323" s="341">
        <v>1000</v>
      </c>
      <c r="DB323" s="341">
        <v>0</v>
      </c>
      <c r="DC323" s="74">
        <f t="shared" si="772"/>
        <v>0</v>
      </c>
      <c r="DD323" s="341">
        <v>2616.1999999999998</v>
      </c>
      <c r="DE323" s="341"/>
      <c r="DF323" s="73"/>
      <c r="DG323" s="74"/>
      <c r="DH323" s="341">
        <v>5000</v>
      </c>
      <c r="DI323" s="341">
        <v>5000</v>
      </c>
      <c r="DJ323" s="341">
        <v>0</v>
      </c>
      <c r="DK323" s="74"/>
      <c r="DL323" s="341"/>
      <c r="DM323" s="341"/>
      <c r="DN323" s="341"/>
      <c r="DO323" s="74"/>
      <c r="DP323" s="341"/>
      <c r="DQ323" s="341"/>
      <c r="DR323" s="341"/>
      <c r="DS323" s="74"/>
      <c r="DT323" s="341"/>
      <c r="DU323" s="341"/>
      <c r="DV323" s="341"/>
      <c r="DW323" s="74"/>
      <c r="DX323" s="341"/>
      <c r="DY323" s="341"/>
      <c r="DZ323" s="341"/>
      <c r="EA323" s="74"/>
      <c r="EB323" s="341"/>
      <c r="EC323" s="341"/>
      <c r="ED323" s="341"/>
      <c r="EE323" s="74"/>
      <c r="EF323" s="341"/>
      <c r="EG323" s="341"/>
      <c r="EH323" s="341"/>
      <c r="EI323" s="341"/>
      <c r="EJ323" s="341"/>
      <c r="EK323" s="341"/>
      <c r="EL323" s="341"/>
      <c r="EM323" s="341"/>
      <c r="EN323" s="341"/>
      <c r="EO323" s="341"/>
      <c r="EP323" s="341"/>
      <c r="EQ323" s="341"/>
      <c r="ER323" s="341"/>
      <c r="ES323" s="341"/>
      <c r="ET323" s="341"/>
      <c r="EU323" s="74"/>
      <c r="EV323" s="341"/>
      <c r="EW323" s="341"/>
      <c r="EX323" s="341"/>
      <c r="EY323" s="341"/>
      <c r="EZ323" s="73"/>
      <c r="FA323" s="73"/>
      <c r="FB323" s="73"/>
      <c r="FC323" s="74"/>
      <c r="FD323" s="73"/>
      <c r="FE323" s="73"/>
      <c r="FF323" s="73"/>
      <c r="FG323" s="74"/>
      <c r="FH323" s="73"/>
      <c r="FI323" s="73"/>
      <c r="FJ323" s="73"/>
      <c r="FK323" s="74"/>
      <c r="FL323" s="73"/>
      <c r="FM323" s="73"/>
      <c r="FN323" s="73"/>
      <c r="FO323" s="74"/>
      <c r="FP323" s="73"/>
      <c r="FQ323" s="73"/>
      <c r="FR323" s="73">
        <v>0</v>
      </c>
      <c r="FS323" s="74"/>
      <c r="FT323" s="73"/>
      <c r="FU323" s="73"/>
      <c r="FV323" s="73">
        <v>0</v>
      </c>
      <c r="FW323" s="74"/>
      <c r="FX323" s="73"/>
      <c r="FY323" s="73"/>
      <c r="FZ323" s="73">
        <v>0</v>
      </c>
      <c r="GA323" s="74"/>
      <c r="GB323" s="73"/>
      <c r="GC323" s="73"/>
      <c r="GD323" s="73">
        <v>0</v>
      </c>
      <c r="GE323" s="74"/>
      <c r="GF323" s="73"/>
      <c r="GG323" s="73"/>
      <c r="GH323" s="73">
        <v>0</v>
      </c>
      <c r="GI323" s="74"/>
      <c r="GJ323" s="73"/>
      <c r="GK323" s="73"/>
      <c r="GL323" s="73">
        <v>0</v>
      </c>
      <c r="GM323" s="74"/>
      <c r="GN323" s="73"/>
      <c r="GO323" s="73"/>
      <c r="GP323" s="73">
        <v>0</v>
      </c>
      <c r="GQ323" s="74"/>
      <c r="GR323" s="73"/>
      <c r="GS323" s="73"/>
      <c r="GT323" s="73">
        <v>0</v>
      </c>
      <c r="GU323" s="74"/>
      <c r="GV323" s="73"/>
      <c r="GW323" s="73"/>
      <c r="GX323" s="73">
        <v>0</v>
      </c>
      <c r="GY323" s="74"/>
      <c r="GZ323" s="73"/>
      <c r="HA323" s="73"/>
      <c r="HB323" s="73">
        <v>0</v>
      </c>
      <c r="HC323" s="74"/>
      <c r="HD323" s="73"/>
      <c r="HE323" s="73"/>
      <c r="HF323" s="73">
        <v>0</v>
      </c>
      <c r="HG323" s="74"/>
      <c r="HH323" s="73"/>
      <c r="HI323" s="73"/>
      <c r="HJ323" s="73">
        <v>0</v>
      </c>
      <c r="HK323" s="74"/>
      <c r="HL323" s="343"/>
      <c r="HM323" s="343"/>
      <c r="HN323" s="343"/>
      <c r="HO323" s="77"/>
      <c r="HP323" s="341"/>
      <c r="HQ323" s="341"/>
      <c r="HR323" s="341"/>
      <c r="HS323" s="74"/>
      <c r="HT323" s="73"/>
      <c r="HU323" s="73"/>
      <c r="HV323" s="73"/>
      <c r="HW323" s="74"/>
      <c r="HX323" s="73"/>
      <c r="HY323" s="73"/>
      <c r="HZ323" s="73"/>
      <c r="IA323" s="77"/>
      <c r="IB323" s="73"/>
      <c r="IC323" s="73">
        <v>17165.7</v>
      </c>
      <c r="ID323" s="73">
        <v>2250.7969800000001</v>
      </c>
      <c r="IE323" s="77">
        <f t="shared" si="773"/>
        <v>13.11217707404883</v>
      </c>
      <c r="IF323" s="73"/>
      <c r="IG323" s="73"/>
      <c r="IH323" s="73"/>
      <c r="II323" s="77"/>
      <c r="IJ323" s="73"/>
      <c r="IK323" s="73"/>
      <c r="IL323" s="73"/>
      <c r="IM323" s="77"/>
      <c r="IN323" s="73"/>
      <c r="IO323" s="73"/>
      <c r="IP323" s="73"/>
      <c r="IQ323" s="77"/>
      <c r="IR323" s="73"/>
      <c r="IS323" s="73"/>
      <c r="IT323" s="73"/>
      <c r="IU323" s="77"/>
      <c r="IV323" s="73"/>
      <c r="IW323" s="73"/>
      <c r="IX323" s="73"/>
      <c r="IY323" s="77"/>
      <c r="IZ323" s="73"/>
      <c r="JA323" s="73"/>
      <c r="JB323" s="73"/>
      <c r="JC323" s="77"/>
      <c r="JD323" s="73"/>
      <c r="JE323" s="73"/>
      <c r="JF323" s="73"/>
      <c r="JG323" s="77"/>
      <c r="JH323" s="73"/>
      <c r="JI323" s="73"/>
      <c r="JJ323" s="73"/>
      <c r="JK323" s="77"/>
      <c r="JL323" s="73"/>
      <c r="JM323" s="73"/>
      <c r="JN323" s="73"/>
      <c r="JO323" s="77"/>
      <c r="JP323" s="73"/>
      <c r="JQ323" s="73"/>
      <c r="JR323" s="73"/>
      <c r="JS323" s="77"/>
    </row>
    <row r="324" spans="1:279" ht="15.75" x14ac:dyDescent="0.25">
      <c r="A324" s="11" t="s">
        <v>83</v>
      </c>
      <c r="B324" s="77">
        <f t="shared" si="611"/>
        <v>9647.3000000000011</v>
      </c>
      <c r="C324" s="77">
        <f t="shared" si="612"/>
        <v>16282.300000000001</v>
      </c>
      <c r="D324" s="77">
        <f t="shared" si="613"/>
        <v>16282.300000000001</v>
      </c>
      <c r="E324" s="77">
        <f t="shared" si="614"/>
        <v>0</v>
      </c>
      <c r="F324" s="77">
        <f t="shared" si="615"/>
        <v>1766.1927799999999</v>
      </c>
      <c r="G324" s="72">
        <f t="shared" si="775"/>
        <v>10.847317516567067</v>
      </c>
      <c r="H324" s="73"/>
      <c r="I324" s="73"/>
      <c r="J324" s="73"/>
      <c r="K324" s="73"/>
      <c r="L324" s="73">
        <v>1109.7</v>
      </c>
      <c r="M324" s="73">
        <v>1109.7</v>
      </c>
      <c r="N324" s="73">
        <v>192.90120000000002</v>
      </c>
      <c r="O324" s="74">
        <f>N324/M324*100</f>
        <v>17.383184644498513</v>
      </c>
      <c r="P324" s="301">
        <v>220</v>
      </c>
      <c r="Q324" s="301">
        <v>220</v>
      </c>
      <c r="R324" s="301">
        <v>0</v>
      </c>
      <c r="S324" s="74">
        <f t="shared" si="765"/>
        <v>0</v>
      </c>
      <c r="T324" s="340"/>
      <c r="U324" s="163"/>
      <c r="V324" s="163"/>
      <c r="W324" s="74"/>
      <c r="X324" s="341">
        <v>299</v>
      </c>
      <c r="Y324" s="341">
        <v>299</v>
      </c>
      <c r="Z324" s="341">
        <v>0</v>
      </c>
      <c r="AA324" s="74">
        <f t="shared" si="767"/>
        <v>0</v>
      </c>
      <c r="AB324" s="341"/>
      <c r="AC324" s="341"/>
      <c r="AD324" s="341"/>
      <c r="AE324" s="74"/>
      <c r="AF324" s="341"/>
      <c r="AG324" s="341"/>
      <c r="AH324" s="341"/>
      <c r="AI324" s="74"/>
      <c r="AJ324" s="341"/>
      <c r="AK324" s="341"/>
      <c r="AL324" s="341"/>
      <c r="AM324" s="74"/>
      <c r="AN324" s="73"/>
      <c r="AO324" s="73"/>
      <c r="AP324" s="73">
        <v>0</v>
      </c>
      <c r="AQ324" s="73"/>
      <c r="AR324" s="341">
        <v>500</v>
      </c>
      <c r="AS324" s="341">
        <v>500</v>
      </c>
      <c r="AT324" s="341">
        <v>0</v>
      </c>
      <c r="AU324" s="74">
        <f t="shared" si="770"/>
        <v>0</v>
      </c>
      <c r="AV324" s="341"/>
      <c r="AW324" s="341"/>
      <c r="AX324" s="341"/>
      <c r="AY324" s="74"/>
      <c r="AZ324" s="341"/>
      <c r="BA324" s="341"/>
      <c r="BB324" s="341"/>
      <c r="BC324" s="74"/>
      <c r="BD324" s="341"/>
      <c r="BE324" s="341"/>
      <c r="BF324" s="341"/>
      <c r="BG324" s="74"/>
      <c r="BH324" s="74"/>
      <c r="BI324" s="341"/>
      <c r="BJ324" s="341"/>
      <c r="BK324" s="74"/>
      <c r="BL324" s="74"/>
      <c r="BM324" s="341"/>
      <c r="BN324" s="341"/>
      <c r="BO324" s="74"/>
      <c r="BP324" s="74"/>
      <c r="BQ324" s="341"/>
      <c r="BR324" s="341"/>
      <c r="BS324" s="77"/>
      <c r="BT324" s="74"/>
      <c r="BU324" s="341"/>
      <c r="BV324" s="341"/>
      <c r="BW324" s="74"/>
      <c r="BX324" s="341">
        <v>634.4</v>
      </c>
      <c r="BY324" s="341">
        <v>634.4</v>
      </c>
      <c r="BZ324" s="341">
        <v>93.27158</v>
      </c>
      <c r="CA324" s="74">
        <f>BZ324/BY324*100</f>
        <v>14.702329760403533</v>
      </c>
      <c r="CB324" s="74"/>
      <c r="CC324" s="341"/>
      <c r="CD324" s="341"/>
      <c r="CE324" s="74"/>
      <c r="CF324" s="341"/>
      <c r="CG324" s="341"/>
      <c r="CH324" s="341"/>
      <c r="CI324" s="74"/>
      <c r="CJ324" s="341"/>
      <c r="CK324" s="341"/>
      <c r="CL324" s="341"/>
      <c r="CM324" s="74"/>
      <c r="CN324" s="341"/>
      <c r="CO324" s="341"/>
      <c r="CP324" s="341"/>
      <c r="CQ324" s="74"/>
      <c r="CR324" s="74"/>
      <c r="CS324" s="341"/>
      <c r="CT324" s="341"/>
      <c r="CU324" s="74"/>
      <c r="CV324" s="74"/>
      <c r="CW324" s="341"/>
      <c r="CX324" s="341"/>
      <c r="CY324" s="74"/>
      <c r="CZ324" s="341">
        <v>1000</v>
      </c>
      <c r="DA324" s="341">
        <v>1000</v>
      </c>
      <c r="DB324" s="341">
        <v>0</v>
      </c>
      <c r="DC324" s="74">
        <f t="shared" si="772"/>
        <v>0</v>
      </c>
      <c r="DD324" s="341">
        <v>765.1</v>
      </c>
      <c r="DE324" s="341"/>
      <c r="DF324" s="73"/>
      <c r="DG324" s="74"/>
      <c r="DH324" s="341">
        <v>5000</v>
      </c>
      <c r="DI324" s="341">
        <v>5000</v>
      </c>
      <c r="DJ324" s="341">
        <v>0</v>
      </c>
      <c r="DK324" s="74"/>
      <c r="DL324" s="341"/>
      <c r="DM324" s="341"/>
      <c r="DN324" s="341"/>
      <c r="DO324" s="74"/>
      <c r="DP324" s="341"/>
      <c r="DQ324" s="341"/>
      <c r="DR324" s="341"/>
      <c r="DS324" s="74"/>
      <c r="DT324" s="341"/>
      <c r="DU324" s="341"/>
      <c r="DV324" s="341"/>
      <c r="DW324" s="74"/>
      <c r="DX324" s="341"/>
      <c r="DY324" s="341"/>
      <c r="DZ324" s="341"/>
      <c r="EA324" s="74"/>
      <c r="EB324" s="341"/>
      <c r="EC324" s="341"/>
      <c r="ED324" s="341"/>
      <c r="EE324" s="74"/>
      <c r="EF324" s="341"/>
      <c r="EG324" s="341"/>
      <c r="EH324" s="341"/>
      <c r="EI324" s="74"/>
      <c r="EJ324" s="341"/>
      <c r="EK324" s="341"/>
      <c r="EL324" s="341"/>
      <c r="EM324" s="74"/>
      <c r="EN324" s="341"/>
      <c r="EO324" s="341"/>
      <c r="EP324" s="341"/>
      <c r="EQ324" s="74"/>
      <c r="ER324" s="341"/>
      <c r="ES324" s="341"/>
      <c r="ET324" s="341"/>
      <c r="EU324" s="74"/>
      <c r="EV324" s="341">
        <v>119.1</v>
      </c>
      <c r="EW324" s="341">
        <v>119.1</v>
      </c>
      <c r="EX324" s="341"/>
      <c r="EY324" s="74">
        <f>EX324/EW324*100</f>
        <v>0</v>
      </c>
      <c r="EZ324" s="73"/>
      <c r="FA324" s="73"/>
      <c r="FB324" s="73"/>
      <c r="FC324" s="74"/>
      <c r="FD324" s="73"/>
      <c r="FE324" s="73"/>
      <c r="FF324" s="73"/>
      <c r="FG324" s="74"/>
      <c r="FH324" s="73"/>
      <c r="FI324" s="73"/>
      <c r="FJ324" s="73"/>
      <c r="FK324" s="74"/>
      <c r="FL324" s="73"/>
      <c r="FM324" s="73"/>
      <c r="FN324" s="73"/>
      <c r="FO324" s="74"/>
      <c r="FP324" s="73"/>
      <c r="FQ324" s="73"/>
      <c r="FR324" s="73"/>
      <c r="FS324" s="74"/>
      <c r="FT324" s="73"/>
      <c r="FU324" s="73"/>
      <c r="FV324" s="73">
        <v>0</v>
      </c>
      <c r="FW324" s="74"/>
      <c r="FX324" s="73"/>
      <c r="FY324" s="73"/>
      <c r="FZ324" s="73">
        <v>0</v>
      </c>
      <c r="GA324" s="74"/>
      <c r="GB324" s="73"/>
      <c r="GC324" s="73"/>
      <c r="GD324" s="73">
        <v>0</v>
      </c>
      <c r="GE324" s="74"/>
      <c r="GF324" s="73"/>
      <c r="GG324" s="73"/>
      <c r="GH324" s="73">
        <v>0</v>
      </c>
      <c r="GI324" s="74"/>
      <c r="GJ324" s="73"/>
      <c r="GK324" s="73"/>
      <c r="GL324" s="73">
        <v>0</v>
      </c>
      <c r="GM324" s="74"/>
      <c r="GN324" s="73"/>
      <c r="GO324" s="73"/>
      <c r="GP324" s="73">
        <v>0</v>
      </c>
      <c r="GQ324" s="74"/>
      <c r="GR324" s="73"/>
      <c r="GS324" s="73"/>
      <c r="GT324" s="73">
        <v>0</v>
      </c>
      <c r="GU324" s="74"/>
      <c r="GV324" s="73"/>
      <c r="GW324" s="73"/>
      <c r="GX324" s="73">
        <v>0</v>
      </c>
      <c r="GY324" s="74"/>
      <c r="GZ324" s="73"/>
      <c r="HA324" s="73"/>
      <c r="HB324" s="73">
        <v>0</v>
      </c>
      <c r="HC324" s="74"/>
      <c r="HD324" s="73"/>
      <c r="HE324" s="73"/>
      <c r="HF324" s="73">
        <v>0</v>
      </c>
      <c r="HG324" s="74"/>
      <c r="HH324" s="73"/>
      <c r="HI324" s="73"/>
      <c r="HJ324" s="73">
        <v>0</v>
      </c>
      <c r="HK324" s="74"/>
      <c r="HL324" s="341"/>
      <c r="HM324" s="341"/>
      <c r="HN324" s="341"/>
      <c r="HO324" s="74"/>
      <c r="HP324" s="341"/>
      <c r="HQ324" s="341"/>
      <c r="HR324" s="341"/>
      <c r="HS324" s="74"/>
      <c r="HT324" s="73"/>
      <c r="HU324" s="73"/>
      <c r="HV324" s="73"/>
      <c r="HW324" s="74"/>
      <c r="HX324" s="73"/>
      <c r="HY324" s="73"/>
      <c r="HZ324" s="73"/>
      <c r="IA324" s="77"/>
      <c r="IB324" s="73"/>
      <c r="IC324" s="73">
        <v>7400.1</v>
      </c>
      <c r="ID324" s="73">
        <v>1480.02</v>
      </c>
      <c r="IE324" s="77">
        <f t="shared" si="773"/>
        <v>20</v>
      </c>
      <c r="IF324" s="73"/>
      <c r="IG324" s="73"/>
      <c r="IH324" s="73"/>
      <c r="II324" s="77"/>
      <c r="IJ324" s="73"/>
      <c r="IK324" s="73"/>
      <c r="IL324" s="73"/>
      <c r="IM324" s="77"/>
      <c r="IN324" s="73"/>
      <c r="IO324" s="73"/>
      <c r="IP324" s="73"/>
      <c r="IQ324" s="77"/>
      <c r="IR324" s="73"/>
      <c r="IS324" s="73"/>
      <c r="IT324" s="73"/>
      <c r="IU324" s="77"/>
      <c r="IV324" s="73"/>
      <c r="IW324" s="73"/>
      <c r="IX324" s="73"/>
      <c r="IY324" s="77"/>
      <c r="IZ324" s="73"/>
      <c r="JA324" s="73"/>
      <c r="JB324" s="73"/>
      <c r="JC324" s="77"/>
      <c r="JD324" s="73"/>
      <c r="JE324" s="73"/>
      <c r="JF324" s="73"/>
      <c r="JG324" s="77"/>
      <c r="JH324" s="73"/>
      <c r="JI324" s="73"/>
      <c r="JJ324" s="73"/>
      <c r="JK324" s="77"/>
      <c r="JL324" s="73"/>
      <c r="JM324" s="73"/>
      <c r="JN324" s="73"/>
      <c r="JO324" s="77"/>
      <c r="JP324" s="73"/>
      <c r="JQ324" s="73"/>
      <c r="JR324" s="73"/>
      <c r="JS324" s="77"/>
    </row>
    <row r="325" spans="1:279" ht="34.5" x14ac:dyDescent="0.25">
      <c r="A325" s="103" t="s">
        <v>946</v>
      </c>
      <c r="B325" s="106">
        <f t="shared" si="611"/>
        <v>155500</v>
      </c>
      <c r="C325" s="106">
        <f t="shared" si="612"/>
        <v>155500</v>
      </c>
      <c r="D325" s="106">
        <f t="shared" si="613"/>
        <v>155500</v>
      </c>
      <c r="E325" s="106">
        <f t="shared" si="614"/>
        <v>0</v>
      </c>
      <c r="F325" s="106">
        <f t="shared" si="615"/>
        <v>0</v>
      </c>
      <c r="G325" s="106"/>
      <c r="H325" s="108"/>
      <c r="I325" s="108"/>
      <c r="J325" s="108"/>
      <c r="K325" s="108"/>
      <c r="L325" s="108"/>
      <c r="M325" s="108"/>
      <c r="N325" s="108"/>
      <c r="O325" s="108"/>
      <c r="P325" s="108"/>
      <c r="Q325" s="108"/>
      <c r="R325" s="108"/>
      <c r="S325" s="108"/>
      <c r="T325" s="108"/>
      <c r="U325" s="108"/>
      <c r="V325" s="108"/>
      <c r="W325" s="108"/>
      <c r="X325" s="108"/>
      <c r="Y325" s="108"/>
      <c r="Z325" s="108"/>
      <c r="AA325" s="108"/>
      <c r="AB325" s="108"/>
      <c r="AC325" s="108"/>
      <c r="AD325" s="108"/>
      <c r="AE325" s="108"/>
      <c r="AF325" s="108"/>
      <c r="AG325" s="108"/>
      <c r="AH325" s="108"/>
      <c r="AI325" s="108"/>
      <c r="AJ325" s="108"/>
      <c r="AK325" s="108"/>
      <c r="AL325" s="108"/>
      <c r="AM325" s="108"/>
      <c r="AN325" s="108"/>
      <c r="AO325" s="108"/>
      <c r="AP325" s="108"/>
      <c r="AQ325" s="108"/>
      <c r="AR325" s="108"/>
      <c r="AS325" s="108"/>
      <c r="AT325" s="108"/>
      <c r="AU325" s="108"/>
      <c r="AV325" s="108"/>
      <c r="AW325" s="108"/>
      <c r="AX325" s="108"/>
      <c r="AY325" s="108"/>
      <c r="AZ325" s="108"/>
      <c r="BA325" s="108"/>
      <c r="BB325" s="108"/>
      <c r="BC325" s="108"/>
      <c r="BD325" s="108"/>
      <c r="BE325" s="108"/>
      <c r="BF325" s="108"/>
      <c r="BG325" s="108"/>
      <c r="BH325" s="108">
        <v>150000</v>
      </c>
      <c r="BI325" s="108">
        <v>150000</v>
      </c>
      <c r="BJ325" s="108"/>
      <c r="BK325" s="108"/>
      <c r="BL325" s="108">
        <v>500</v>
      </c>
      <c r="BM325" s="108">
        <v>500</v>
      </c>
      <c r="BN325" s="108"/>
      <c r="BO325" s="108"/>
      <c r="BP325" s="108"/>
      <c r="BQ325" s="108"/>
      <c r="BR325" s="108"/>
      <c r="BS325" s="106"/>
      <c r="BT325" s="108"/>
      <c r="BU325" s="108"/>
      <c r="BV325" s="108"/>
      <c r="BW325" s="108"/>
      <c r="BX325" s="108"/>
      <c r="BY325" s="108"/>
      <c r="BZ325" s="108"/>
      <c r="CA325" s="108"/>
      <c r="CB325" s="108"/>
      <c r="CC325" s="108"/>
      <c r="CD325" s="108"/>
      <c r="CE325" s="108"/>
      <c r="CF325" s="108"/>
      <c r="CG325" s="108"/>
      <c r="CH325" s="108"/>
      <c r="CI325" s="106"/>
      <c r="CJ325" s="108"/>
      <c r="CK325" s="108"/>
      <c r="CL325" s="108"/>
      <c r="CM325" s="106"/>
      <c r="CN325" s="108"/>
      <c r="CO325" s="108"/>
      <c r="CP325" s="108"/>
      <c r="CQ325" s="108"/>
      <c r="CR325" s="108"/>
      <c r="CS325" s="108"/>
      <c r="CT325" s="108"/>
      <c r="CU325" s="108"/>
      <c r="CV325" s="108"/>
      <c r="CW325" s="108"/>
      <c r="CX325" s="108"/>
      <c r="CY325" s="108"/>
      <c r="CZ325" s="108"/>
      <c r="DA325" s="108"/>
      <c r="DB325" s="108"/>
      <c r="DC325" s="108"/>
      <c r="DD325" s="108"/>
      <c r="DE325" s="108"/>
      <c r="DF325" s="108"/>
      <c r="DG325" s="108"/>
      <c r="DH325" s="108"/>
      <c r="DI325" s="108"/>
      <c r="DJ325" s="108"/>
      <c r="DK325" s="108"/>
      <c r="DL325" s="108"/>
      <c r="DM325" s="108"/>
      <c r="DN325" s="108"/>
      <c r="DO325" s="106"/>
      <c r="DP325" s="108"/>
      <c r="DQ325" s="108"/>
      <c r="DR325" s="108"/>
      <c r="DS325" s="108"/>
      <c r="DT325" s="108"/>
      <c r="DU325" s="108"/>
      <c r="DV325" s="108"/>
      <c r="DW325" s="108"/>
      <c r="DX325" s="108"/>
      <c r="DY325" s="108"/>
      <c r="DZ325" s="108"/>
      <c r="EA325" s="108"/>
      <c r="EB325" s="108"/>
      <c r="EC325" s="108"/>
      <c r="ED325" s="108"/>
      <c r="EE325" s="108"/>
      <c r="EF325" s="108"/>
      <c r="EG325" s="108"/>
      <c r="EH325" s="108"/>
      <c r="EI325" s="108"/>
      <c r="EJ325" s="108"/>
      <c r="EK325" s="108"/>
      <c r="EL325" s="108"/>
      <c r="EM325" s="108"/>
      <c r="EN325" s="108"/>
      <c r="EO325" s="108"/>
      <c r="EP325" s="108"/>
      <c r="EQ325" s="108"/>
      <c r="ER325" s="108"/>
      <c r="ES325" s="108"/>
      <c r="ET325" s="108"/>
      <c r="EU325" s="108"/>
      <c r="EV325" s="108"/>
      <c r="EW325" s="108"/>
      <c r="EX325" s="108"/>
      <c r="EY325" s="108"/>
      <c r="EZ325" s="108"/>
      <c r="FA325" s="108"/>
      <c r="FB325" s="108"/>
      <c r="FC325" s="108"/>
      <c r="FD325" s="108"/>
      <c r="FE325" s="108"/>
      <c r="FF325" s="108"/>
      <c r="FG325" s="108"/>
      <c r="FH325" s="108"/>
      <c r="FI325" s="108"/>
      <c r="FJ325" s="108"/>
      <c r="FK325" s="108"/>
      <c r="FL325" s="108"/>
      <c r="FM325" s="108"/>
      <c r="FN325" s="108"/>
      <c r="FO325" s="108"/>
      <c r="FP325" s="108"/>
      <c r="FQ325" s="108"/>
      <c r="FR325" s="108"/>
      <c r="FS325" s="108"/>
      <c r="FT325" s="108"/>
      <c r="FU325" s="108"/>
      <c r="FV325" s="108"/>
      <c r="FW325" s="108"/>
      <c r="FX325" s="108"/>
      <c r="FY325" s="108"/>
      <c r="FZ325" s="108"/>
      <c r="GA325" s="108"/>
      <c r="GB325" s="108"/>
      <c r="GC325" s="108"/>
      <c r="GD325" s="108"/>
      <c r="GE325" s="108"/>
      <c r="GF325" s="108"/>
      <c r="GG325" s="108"/>
      <c r="GH325" s="108"/>
      <c r="GI325" s="108"/>
      <c r="GJ325" s="108"/>
      <c r="GK325" s="108"/>
      <c r="GL325" s="108"/>
      <c r="GM325" s="108"/>
      <c r="GN325" s="108"/>
      <c r="GO325" s="108"/>
      <c r="GP325" s="108"/>
      <c r="GQ325" s="108"/>
      <c r="GR325" s="108"/>
      <c r="GS325" s="108"/>
      <c r="GT325" s="108"/>
      <c r="GU325" s="108"/>
      <c r="GV325" s="108"/>
      <c r="GW325" s="108"/>
      <c r="GX325" s="108"/>
      <c r="GY325" s="108"/>
      <c r="GZ325" s="108"/>
      <c r="HA325" s="108"/>
      <c r="HB325" s="108"/>
      <c r="HC325" s="108"/>
      <c r="HD325" s="108"/>
      <c r="HE325" s="108"/>
      <c r="HF325" s="108"/>
      <c r="HG325" s="108"/>
      <c r="HH325" s="108"/>
      <c r="HI325" s="108"/>
      <c r="HJ325" s="108"/>
      <c r="HK325" s="108"/>
      <c r="HL325" s="108"/>
      <c r="HM325" s="108"/>
      <c r="HN325" s="108"/>
      <c r="HO325" s="108"/>
      <c r="HP325" s="108">
        <v>5000</v>
      </c>
      <c r="HQ325" s="108">
        <v>5000</v>
      </c>
      <c r="HR325" s="108"/>
      <c r="HS325" s="108"/>
      <c r="HT325" s="108"/>
      <c r="HU325" s="108"/>
      <c r="HV325" s="108"/>
      <c r="HW325" s="108"/>
      <c r="HX325" s="108"/>
      <c r="HY325" s="108"/>
      <c r="HZ325" s="108"/>
      <c r="IA325" s="108"/>
      <c r="IB325" s="108"/>
      <c r="IC325" s="108"/>
      <c r="ID325" s="108"/>
      <c r="IE325" s="106"/>
      <c r="IF325" s="108"/>
      <c r="IG325" s="108"/>
      <c r="IH325" s="108"/>
      <c r="II325" s="106"/>
      <c r="IJ325" s="108"/>
      <c r="IK325" s="108"/>
      <c r="IL325" s="108"/>
      <c r="IM325" s="106"/>
      <c r="IN325" s="108"/>
      <c r="IO325" s="108"/>
      <c r="IP325" s="108"/>
      <c r="IQ325" s="106"/>
      <c r="IR325" s="108"/>
      <c r="IS325" s="108"/>
      <c r="IT325" s="108"/>
      <c r="IU325" s="106"/>
      <c r="IV325" s="108"/>
      <c r="IW325" s="108"/>
      <c r="IX325" s="108"/>
      <c r="IY325" s="106"/>
      <c r="IZ325" s="108"/>
      <c r="JA325" s="108"/>
      <c r="JB325" s="108"/>
      <c r="JC325" s="106"/>
      <c r="JD325" s="108"/>
      <c r="JE325" s="108"/>
      <c r="JF325" s="108"/>
      <c r="JG325" s="106"/>
      <c r="JH325" s="108"/>
      <c r="JI325" s="108"/>
      <c r="JJ325" s="108"/>
      <c r="JK325" s="106"/>
      <c r="JL325" s="108"/>
      <c r="JM325" s="108"/>
      <c r="JN325" s="108"/>
      <c r="JO325" s="106"/>
      <c r="JP325" s="108"/>
      <c r="JQ325" s="108"/>
      <c r="JR325" s="108"/>
      <c r="JS325" s="106"/>
    </row>
    <row r="326" spans="1:279" ht="15.75" x14ac:dyDescent="0.25">
      <c r="A326" s="103" t="s">
        <v>85</v>
      </c>
      <c r="B326" s="106">
        <f t="shared" si="611"/>
        <v>6840267.943640002</v>
      </c>
      <c r="C326" s="106">
        <f t="shared" si="612"/>
        <v>13171516.10871</v>
      </c>
      <c r="D326" s="106">
        <f t="shared" si="613"/>
        <v>13147128.686650001</v>
      </c>
      <c r="E326" s="106">
        <f t="shared" si="614"/>
        <v>24387.422060000001</v>
      </c>
      <c r="F326" s="106">
        <f t="shared" si="615"/>
        <v>1233809.6013799997</v>
      </c>
      <c r="G326" s="110">
        <f>F326/C326*100</f>
        <v>9.3672557600572013</v>
      </c>
      <c r="H326" s="110">
        <f>H10+H319+H321+H325</f>
        <v>100000</v>
      </c>
      <c r="I326" s="110">
        <f>I10+I319+I321+I325</f>
        <v>100000</v>
      </c>
      <c r="J326" s="110">
        <f>J10+J319+J321+J325</f>
        <v>12403</v>
      </c>
      <c r="K326" s="110">
        <f>J326/I326*100</f>
        <v>12.403</v>
      </c>
      <c r="L326" s="106">
        <f>L10+L319+L321+L325</f>
        <v>39999.999999999985</v>
      </c>
      <c r="M326" s="106">
        <f>M10+M319+M321+M325</f>
        <v>39999.999999999985</v>
      </c>
      <c r="N326" s="106">
        <f>N10+N319+N321+N325</f>
        <v>14817.68842</v>
      </c>
      <c r="O326" s="106">
        <f>N326/M326*100</f>
        <v>37.044221050000012</v>
      </c>
      <c r="P326" s="106">
        <f>P10+P319+P321+P325</f>
        <v>71831</v>
      </c>
      <c r="Q326" s="106">
        <f>Q10+Q319+Q321+Q325</f>
        <v>71831</v>
      </c>
      <c r="R326" s="106">
        <f>R10+R319+R321+R325</f>
        <v>13748.46544</v>
      </c>
      <c r="S326" s="106">
        <f>R326/Q326*100</f>
        <v>19.140016761565342</v>
      </c>
      <c r="T326" s="106">
        <f>T10+T319+T321+T325</f>
        <v>250471</v>
      </c>
      <c r="U326" s="106">
        <f>U10+U319+U321+U325</f>
        <v>250471</v>
      </c>
      <c r="V326" s="106">
        <f>V10+V319+V321+V325</f>
        <v>42835.782670000001</v>
      </c>
      <c r="W326" s="106">
        <f>V326/U326*100</f>
        <v>17.102092725305525</v>
      </c>
      <c r="X326" s="106">
        <f>X10+X319+X321+X325</f>
        <v>60439</v>
      </c>
      <c r="Y326" s="106">
        <f>Y10+Y319+Y321+Y325</f>
        <v>60439</v>
      </c>
      <c r="Z326" s="106">
        <f>Z10+Z319+Z321+Z325</f>
        <v>6216.3204399999995</v>
      </c>
      <c r="AA326" s="106">
        <f>Z326/Y326*100</f>
        <v>10.285280100597296</v>
      </c>
      <c r="AB326" s="106">
        <f>AB10+AB319+AB321+AB325</f>
        <v>16927</v>
      </c>
      <c r="AC326" s="106">
        <f>AC10+AC319+AC321+AC325</f>
        <v>17209</v>
      </c>
      <c r="AD326" s="106">
        <f>AD10+AD319+AD321+AD325</f>
        <v>32.21067</v>
      </c>
      <c r="AE326" s="106">
        <f>AD326/AC326*100</f>
        <v>0.18717339764076937</v>
      </c>
      <c r="AF326" s="106">
        <f>AF10+AF319+AF321+AF325</f>
        <v>782223.79999999981</v>
      </c>
      <c r="AG326" s="106">
        <f>AG10+AG319+AG321+AG325</f>
        <v>782223.79999999981</v>
      </c>
      <c r="AH326" s="106">
        <f>AH10+AH319+AH321+AH325</f>
        <v>132700.2954</v>
      </c>
      <c r="AI326" s="106">
        <f>AH326/AG326*100</f>
        <v>16.96449218241634</v>
      </c>
      <c r="AJ326" s="106">
        <f>AJ10+AJ319+AJ321+AJ325</f>
        <v>28800</v>
      </c>
      <c r="AK326" s="106">
        <f>AK10+AK319+AK321+AK325</f>
        <v>28800</v>
      </c>
      <c r="AL326" s="106">
        <f>AL10+AL319+AL321+AL325</f>
        <v>1189.8280000000002</v>
      </c>
      <c r="AM326" s="106">
        <f>AL326/AK326*100</f>
        <v>4.1313472222222227</v>
      </c>
      <c r="AN326" s="106">
        <f>AN10+AN319+AN321+AN325</f>
        <v>358553.01199999999</v>
      </c>
      <c r="AO326" s="106">
        <f>AO10+AO319+AO321+AO325</f>
        <v>358553.01199999999</v>
      </c>
      <c r="AP326" s="106">
        <f>AP10+AP319+AP321+AP325</f>
        <v>100162.37699999999</v>
      </c>
      <c r="AQ326" s="106">
        <f>AP326/AO326*100</f>
        <v>27.93516541425679</v>
      </c>
      <c r="AR326" s="106">
        <f>AR10+AR319+AR321+AR325</f>
        <v>20500</v>
      </c>
      <c r="AS326" s="106">
        <f>AS10+AS319+AS321+AS325</f>
        <v>20500</v>
      </c>
      <c r="AT326" s="106">
        <f>AT10+AT319+AT321+AT325</f>
        <v>4569.1284999999998</v>
      </c>
      <c r="AU326" s="106">
        <f>AT326/AS326*100</f>
        <v>22.288431707317073</v>
      </c>
      <c r="AV326" s="106">
        <f>AV10+AV319+AV321+AV325</f>
        <v>14000</v>
      </c>
      <c r="AW326" s="106">
        <f>AW10+AW319+AW321+AW325</f>
        <v>14000</v>
      </c>
      <c r="AX326" s="106">
        <f>AX10+AX319+AX321+AX325</f>
        <v>1000</v>
      </c>
      <c r="AY326" s="106">
        <f>AX326/AW326*100</f>
        <v>7.1428571428571423</v>
      </c>
      <c r="AZ326" s="106">
        <f>AZ10+AZ319+AZ321+AZ325</f>
        <v>1331111.5</v>
      </c>
      <c r="BA326" s="106">
        <f>BA10+BA319+BA321+BA325</f>
        <v>1331111.5</v>
      </c>
      <c r="BB326" s="106">
        <f>BB10+BB319+BB321+BB325</f>
        <v>317435.45204</v>
      </c>
      <c r="BC326" s="106">
        <f>BB326/BA326*100</f>
        <v>23.847397610192687</v>
      </c>
      <c r="BD326" s="106">
        <f>BD10+BD319+BD321+BD325</f>
        <v>136030.90000000002</v>
      </c>
      <c r="BE326" s="106">
        <f>BE10+BE319+BE321+BE325</f>
        <v>136030.90000000002</v>
      </c>
      <c r="BF326" s="106">
        <f>BF10+BF319+BF321+BF325</f>
        <v>23875.762250000007</v>
      </c>
      <c r="BG326" s="106">
        <f>BF326/BE326*100</f>
        <v>17.551719682807366</v>
      </c>
      <c r="BH326" s="106">
        <f>BH10+BH319+BH321+BH325</f>
        <v>150000</v>
      </c>
      <c r="BI326" s="106">
        <f>BI10+BI319+BI321+BI325</f>
        <v>150000</v>
      </c>
      <c r="BJ326" s="106">
        <f>BJ10+BJ319+BJ321+BJ325</f>
        <v>0</v>
      </c>
      <c r="BK326" s="106"/>
      <c r="BL326" s="106">
        <f>BL10+BL319+BL321+BL325</f>
        <v>500</v>
      </c>
      <c r="BM326" s="106">
        <f>BM10+BM319+BM321+BM325</f>
        <v>500</v>
      </c>
      <c r="BN326" s="106">
        <f>BN10+BN319+BN321+BN325</f>
        <v>0</v>
      </c>
      <c r="BO326" s="106"/>
      <c r="BP326" s="106"/>
      <c r="BQ326" s="106">
        <f>BQ10+BQ319+BQ321+BQ325</f>
        <v>1062500</v>
      </c>
      <c r="BR326" s="106">
        <f>BR10+BR319+BR321+BR325</f>
        <v>0</v>
      </c>
      <c r="BS326" s="106">
        <f>BR326/BQ326*100</f>
        <v>0</v>
      </c>
      <c r="BT326" s="106"/>
      <c r="BU326" s="106">
        <f>BU10+BU319+BU321+BU325</f>
        <v>100000</v>
      </c>
      <c r="BV326" s="106">
        <f>BV10+BV319+BV321+BV325</f>
        <v>0</v>
      </c>
      <c r="BW326" s="106">
        <f>BV326/BU326*100</f>
        <v>0</v>
      </c>
      <c r="BX326" s="106">
        <f>BX10+BX319+BX321+BX325</f>
        <v>24107.200000000008</v>
      </c>
      <c r="BY326" s="106">
        <f>BY10+BY319+BY321+BY325</f>
        <v>24107.200000000008</v>
      </c>
      <c r="BZ326" s="106">
        <f>BZ10+BZ319+BZ321+BZ325</f>
        <v>4748.99424</v>
      </c>
      <c r="CA326" s="106">
        <f>BZ326/BY326*100</f>
        <v>19.699484967146738</v>
      </c>
      <c r="CB326" s="106">
        <f>CB10+CB319+CB321+CB325</f>
        <v>0</v>
      </c>
      <c r="CC326" s="106">
        <f>CC10+CC319+CC321+CC325</f>
        <v>844722.41520000005</v>
      </c>
      <c r="CD326" s="106">
        <f>CD10+CD321+CD325</f>
        <v>54253.58221</v>
      </c>
      <c r="CE326" s="106">
        <f>CD326/CC326*100</f>
        <v>6.4226521320799437</v>
      </c>
      <c r="CF326" s="106">
        <f>CF10+CF319+CF321+CF325</f>
        <v>19500</v>
      </c>
      <c r="CG326" s="106">
        <f>CG10+CG319+CG321+CG325</f>
        <v>15250</v>
      </c>
      <c r="CH326" s="106">
        <f>CH10+CH319+CH321+CH325</f>
        <v>5892.1193599999997</v>
      </c>
      <c r="CI326" s="106">
        <f>CH326/CG326*100</f>
        <v>38.636848262295082</v>
      </c>
      <c r="CJ326" s="106">
        <f>CJ10+CJ319+CJ321+CJ325</f>
        <v>250</v>
      </c>
      <c r="CK326" s="106">
        <f>CK10+CK319+CK321+CK325</f>
        <v>250</v>
      </c>
      <c r="CL326" s="106">
        <f>CL10+CL319+CL321+CL325</f>
        <v>0</v>
      </c>
      <c r="CM326" s="106">
        <f>CL326/CK326*100</f>
        <v>0</v>
      </c>
      <c r="CN326" s="106">
        <f>CN10+CN319+CN321+CN325</f>
        <v>6000</v>
      </c>
      <c r="CO326" s="106">
        <f>CO10+CO319+CO321+CO325</f>
        <v>6000</v>
      </c>
      <c r="CP326" s="106">
        <f>CP10+CP319+CP321+CP325</f>
        <v>1800</v>
      </c>
      <c r="CQ326" s="106">
        <f>CP326/CO326*100</f>
        <v>30</v>
      </c>
      <c r="CR326" s="106">
        <f>CR10+CR319+CR321+CR325</f>
        <v>186620.7</v>
      </c>
      <c r="CS326" s="106">
        <f>CS10+CS319+CS321+CS325</f>
        <v>186620.7</v>
      </c>
      <c r="CT326" s="106">
        <f>CT10+CT321+CT325</f>
        <v>0</v>
      </c>
      <c r="CU326" s="106">
        <f>CT326/CS326*100</f>
        <v>0</v>
      </c>
      <c r="CV326" s="106">
        <f>CV10+CV321+CV325</f>
        <v>52463.225640000004</v>
      </c>
      <c r="CW326" s="106">
        <f>CW10+CW321+CW325</f>
        <v>52463.225640000004</v>
      </c>
      <c r="CX326" s="106">
        <f>CX10+CX321+CX325</f>
        <v>0</v>
      </c>
      <c r="CY326" s="106">
        <f>CX326/CW326*100</f>
        <v>0</v>
      </c>
      <c r="CZ326" s="106">
        <f>CZ10+CZ319+CZ321+CZ325</f>
        <v>41000</v>
      </c>
      <c r="DA326" s="106">
        <f>DA10+DA319+DA321+DA325</f>
        <v>41000</v>
      </c>
      <c r="DB326" s="106">
        <f>DB10+DB319+DB321+DB325</f>
        <v>1431.5618399999998</v>
      </c>
      <c r="DC326" s="106">
        <f>DB326/DA326*100</f>
        <v>3.4916142439024385</v>
      </c>
      <c r="DD326" s="106">
        <f>DD10+DD319+DD321+DD325</f>
        <v>474138.19999999995</v>
      </c>
      <c r="DE326" s="106">
        <f>DE10+DE319+DE321+DE325</f>
        <v>283147.09999999998</v>
      </c>
      <c r="DF326" s="106">
        <f>DF10+DF319+DF321+DF325</f>
        <v>58422.221850000002</v>
      </c>
      <c r="DG326" s="106">
        <f>DF326/DE326*100</f>
        <v>20.633169772884838</v>
      </c>
      <c r="DH326" s="106">
        <f>DH10+DH319+DH321+DH325</f>
        <v>200000</v>
      </c>
      <c r="DI326" s="106">
        <f>DI10+DI319+DI321+DI325</f>
        <v>305957.76000000001</v>
      </c>
      <c r="DJ326" s="106">
        <f>DJ10+DJ321+DJ325</f>
        <v>1292.44461</v>
      </c>
      <c r="DK326" s="106">
        <f>DJ326/DI326*100</f>
        <v>0.42242583093823149</v>
      </c>
      <c r="DL326" s="106">
        <f>DL10+DL319+DL321+DL325</f>
        <v>0</v>
      </c>
      <c r="DM326" s="106">
        <f>DM10+DM319+DM321+DM325</f>
        <v>689042.24</v>
      </c>
      <c r="DN326" s="106">
        <f>DN10+DN319+DN321+DN325</f>
        <v>11259.601769999999</v>
      </c>
      <c r="DO326" s="106">
        <f t="shared" si="777"/>
        <v>1.6340945614596862</v>
      </c>
      <c r="DP326" s="106"/>
      <c r="DQ326" s="106">
        <f>DQ10+DQ319+DQ321+DQ325</f>
        <v>20000</v>
      </c>
      <c r="DR326" s="106">
        <f>DR10+DR319+DR321+DR325</f>
        <v>6040</v>
      </c>
      <c r="DS326" s="106">
        <f>DR326/DQ326*100</f>
        <v>30.2</v>
      </c>
      <c r="DT326" s="106"/>
      <c r="DU326" s="106">
        <f>DU10+DU321+DU325</f>
        <v>124500</v>
      </c>
      <c r="DV326" s="106">
        <f>DV10+DV321+DV325</f>
        <v>0</v>
      </c>
      <c r="DW326" s="106">
        <f>DV326/DU326*100</f>
        <v>0</v>
      </c>
      <c r="DX326" s="106">
        <f>DX10+DX319+DX321+DX325</f>
        <v>35183.4</v>
      </c>
      <c r="DY326" s="106">
        <f>DY10+DY319+DY321+DY325</f>
        <v>35183.4</v>
      </c>
      <c r="DZ326" s="106">
        <f>DZ10+DZ319+DZ321+DZ325</f>
        <v>5398.61492</v>
      </c>
      <c r="EA326" s="106">
        <f>DZ326/DY326*100</f>
        <v>15.344210394674759</v>
      </c>
      <c r="EB326" s="106">
        <f>EB10+EB319+EB321+EB325</f>
        <v>0</v>
      </c>
      <c r="EC326" s="106">
        <f>EC10+EC319+EC321+EC325</f>
        <v>63663.395090000005</v>
      </c>
      <c r="ED326" s="106">
        <f>ED10+ED319+ED321+ED325</f>
        <v>0</v>
      </c>
      <c r="EE326" s="106">
        <f>ED326/EC326*100</f>
        <v>0</v>
      </c>
      <c r="EF326" s="106">
        <f>EF10+EF319+EF321+EF325</f>
        <v>29729.506000000001</v>
      </c>
      <c r="EG326" s="106">
        <f>EG10+EG319+EG321+EG325</f>
        <v>29729.506000000001</v>
      </c>
      <c r="EH326" s="106">
        <f>EH10+EH319+EH321+EH325</f>
        <v>25269.9951</v>
      </c>
      <c r="EI326" s="106">
        <f>EH326/EG326*100</f>
        <v>84.999714088757472</v>
      </c>
      <c r="EJ326" s="106">
        <f>EJ10+EJ321+EJ325</f>
        <v>155000</v>
      </c>
      <c r="EK326" s="106">
        <f>EK10+EK321+EK325</f>
        <v>155000</v>
      </c>
      <c r="EL326" s="106">
        <f>EL10+EL321+EL325</f>
        <v>14633.97573</v>
      </c>
      <c r="EM326" s="106">
        <f>EL326/EK326*100</f>
        <v>9.4412746645161292</v>
      </c>
      <c r="EN326" s="106">
        <f>EN10+EN319+EN321+EN325</f>
        <v>0</v>
      </c>
      <c r="EO326" s="106">
        <f>EO10+EO319+EO321+EO325</f>
        <v>11245.932720000001</v>
      </c>
      <c r="EP326" s="106">
        <f>EP10+EP319+EP321+EP325</f>
        <v>0</v>
      </c>
      <c r="EQ326" s="106">
        <f>EP326/EO326*100</f>
        <v>0</v>
      </c>
      <c r="ER326" s="106">
        <f>ER10+ER319+ER321+ER325</f>
        <v>64633.2</v>
      </c>
      <c r="ES326" s="106">
        <f>ES10+ES319+ES321+ES325</f>
        <v>64633.2</v>
      </c>
      <c r="ET326" s="106">
        <f>ET10+ET319+ET321+ET325</f>
        <v>15145.70674</v>
      </c>
      <c r="EU326" s="106">
        <f>ET326/ES326*100</f>
        <v>23.433323338470014</v>
      </c>
      <c r="EV326" s="106">
        <f>EV10+EV319+EV321+EV325</f>
        <v>4343.2999999999993</v>
      </c>
      <c r="EW326" s="106">
        <f>EW10+EW319+EW321+EW325</f>
        <v>4343.2999999999993</v>
      </c>
      <c r="EX326" s="106">
        <f>EX10+EX319+EX321+EX325</f>
        <v>0</v>
      </c>
      <c r="EY326" s="106">
        <f>EX326/EW326*100</f>
        <v>0</v>
      </c>
      <c r="EZ326" s="106">
        <f>EZ10+EZ319+EZ321+EZ325</f>
        <v>40109.9</v>
      </c>
      <c r="FA326" s="106">
        <f>FA10+FA319+FA321+FA325</f>
        <v>40109.9</v>
      </c>
      <c r="FB326" s="106">
        <f>FB10+FB319+FB321+FB325</f>
        <v>6131.6256699999994</v>
      </c>
      <c r="FC326" s="106">
        <f>FB326/FA326*100</f>
        <v>15.287062969491322</v>
      </c>
      <c r="FD326" s="106">
        <f>FD10+FD319+FD321+FD325</f>
        <v>5200</v>
      </c>
      <c r="FE326" s="106">
        <f>FE10+FE319+FE321+FE325</f>
        <v>5200</v>
      </c>
      <c r="FF326" s="106">
        <f>FF10+FF319+FF321+FF325</f>
        <v>92.94</v>
      </c>
      <c r="FG326" s="106">
        <f>FF326/FE326*100</f>
        <v>1.7873076923076923</v>
      </c>
      <c r="FH326" s="106">
        <f>FH10+FH319+FH321+FH325</f>
        <v>33991.4</v>
      </c>
      <c r="FI326" s="106">
        <f>FI10+FI319+FI321+FI325</f>
        <v>33991.4</v>
      </c>
      <c r="FJ326" s="106">
        <f>FJ10+FJ319+FJ321+FJ325</f>
        <v>3660.4216299999998</v>
      </c>
      <c r="FK326" s="106">
        <f>FJ326/FI326*100</f>
        <v>10.76866981059915</v>
      </c>
      <c r="FL326" s="106">
        <f>FL10+FL319+FL321+FL325</f>
        <v>1358.4</v>
      </c>
      <c r="FM326" s="106">
        <f>FM10+FM319+FM321+FM325</f>
        <v>1358.4</v>
      </c>
      <c r="FN326" s="106">
        <f>FN10+FN319+FN321+FN325</f>
        <v>99.4</v>
      </c>
      <c r="FO326" s="106">
        <f>FN326/FM326*100</f>
        <v>7.3174322732626615</v>
      </c>
      <c r="FP326" s="106">
        <f>FP10+FP319+FP321+FP325</f>
        <v>11588.4</v>
      </c>
      <c r="FQ326" s="106">
        <f>FQ10+FQ319+FQ321+FQ325</f>
        <v>11588.4</v>
      </c>
      <c r="FR326" s="106">
        <f>FR10+FR319+FR321+FR325</f>
        <v>1054.75</v>
      </c>
      <c r="FS326" s="106">
        <f>FR326/FQ326*100</f>
        <v>9.1017741879810856</v>
      </c>
      <c r="FT326" s="106">
        <f>FT10+FT319+FT321+FT325</f>
        <v>20000</v>
      </c>
      <c r="FU326" s="106">
        <f>FU10+FU319+FU321+FU325</f>
        <v>20000</v>
      </c>
      <c r="FV326" s="106">
        <f>FV10+FV319+FV321+FV325</f>
        <v>947.39535999999998</v>
      </c>
      <c r="FW326" s="106">
        <f>FV326/FU326*100</f>
        <v>4.7369767999999999</v>
      </c>
      <c r="FX326" s="106">
        <f>FX10+FX319+FX321+FX325</f>
        <v>20000</v>
      </c>
      <c r="FY326" s="106">
        <f>FY10+FY319+FY321+FY325</f>
        <v>20000</v>
      </c>
      <c r="FZ326" s="106">
        <f>FZ10+FZ319+FZ321+FZ325</f>
        <v>599.9</v>
      </c>
      <c r="GA326" s="106">
        <f>FZ326/FY326*100</f>
        <v>2.9994999999999998</v>
      </c>
      <c r="GB326" s="106">
        <f>GB10+GB319+GB321+GB325</f>
        <v>4500</v>
      </c>
      <c r="GC326" s="106">
        <f>GC10+GC319+GC321+GC325</f>
        <v>4500</v>
      </c>
      <c r="GD326" s="106">
        <f>GD10+GD319+GD321+GD325</f>
        <v>0</v>
      </c>
      <c r="GE326" s="106">
        <f>GD326/GC326*100</f>
        <v>0</v>
      </c>
      <c r="GF326" s="106">
        <f>GF10+GF319+GF321+GF325</f>
        <v>3000</v>
      </c>
      <c r="GG326" s="106">
        <f>GG10+GG319+GG321+GG325</f>
        <v>3000</v>
      </c>
      <c r="GH326" s="106">
        <f>GH10+GH319+GH321+GH325</f>
        <v>3000</v>
      </c>
      <c r="GI326" s="106">
        <f>GH326/GG326*100</f>
        <v>100</v>
      </c>
      <c r="GJ326" s="106">
        <f>GJ10+GJ319+GJ321+GJ325</f>
        <v>6900</v>
      </c>
      <c r="GK326" s="106">
        <f>GK10+GK319+GK321+GK325</f>
        <v>6900</v>
      </c>
      <c r="GL326" s="106">
        <f>GL10+GL319+GL321+GL325</f>
        <v>0</v>
      </c>
      <c r="GM326" s="106">
        <f>GL326/GK326*100</f>
        <v>0</v>
      </c>
      <c r="GN326" s="106">
        <f>GN10+GN319+GN321+GN325</f>
        <v>820</v>
      </c>
      <c r="GO326" s="106">
        <f>GO10+GO319+GO321+GO325</f>
        <v>820</v>
      </c>
      <c r="GP326" s="106">
        <f>GP10+GP319+GP321+GP325</f>
        <v>0</v>
      </c>
      <c r="GQ326" s="106">
        <f>GP326/GO326*100</f>
        <v>0</v>
      </c>
      <c r="GR326" s="106">
        <f>GR10+GR319+GR321+GR325</f>
        <v>5050</v>
      </c>
      <c r="GS326" s="106">
        <f>GS10+GS319+GS321+GS325</f>
        <v>5050</v>
      </c>
      <c r="GT326" s="106">
        <f>GT10+GT319+GT321+GT325</f>
        <v>0</v>
      </c>
      <c r="GU326" s="106">
        <f>GT326/GS326*100</f>
        <v>0</v>
      </c>
      <c r="GV326" s="106">
        <f>GV10+GV319+GV321+GV325</f>
        <v>200000</v>
      </c>
      <c r="GW326" s="106">
        <f>GW10+GW319+GW321+GW325</f>
        <v>280000</v>
      </c>
      <c r="GX326" s="106">
        <f>GX10+GX319+GX321+GX325</f>
        <v>0</v>
      </c>
      <c r="GY326" s="106">
        <f>GX326/GW326*100</f>
        <v>0</v>
      </c>
      <c r="GZ326" s="106">
        <f>GZ10+GZ319+GZ321+GZ325</f>
        <v>1646000</v>
      </c>
      <c r="HA326" s="106">
        <f>HA10+HA319+HA321+HA325</f>
        <v>1646000</v>
      </c>
      <c r="HB326" s="106">
        <f>HB10+HB319+HB321+HB325</f>
        <v>0</v>
      </c>
      <c r="HC326" s="106">
        <f>HB326/HA326*100</f>
        <v>0</v>
      </c>
      <c r="HD326" s="106"/>
      <c r="HE326" s="106">
        <f>HE10+HE319+HE321+HE325</f>
        <v>82000</v>
      </c>
      <c r="HF326" s="106">
        <f>HF10+HF319+HF321+HF325</f>
        <v>0</v>
      </c>
      <c r="HG326" s="106">
        <f>HF326/HE326*100</f>
        <v>0</v>
      </c>
      <c r="HH326" s="106">
        <f>HH10+HH319+HH321+HH325</f>
        <v>2393.9</v>
      </c>
      <c r="HI326" s="106">
        <f>HI10+HI319+HI321+HI325</f>
        <v>2393.9</v>
      </c>
      <c r="HJ326" s="106">
        <f>HJ10+HJ319+HJ321+HJ325</f>
        <v>201.71145000000001</v>
      </c>
      <c r="HK326" s="106">
        <f>HJ326/HI326*100</f>
        <v>8.4260599857972345</v>
      </c>
      <c r="HL326" s="106">
        <f>HL10+HL319+HL321+HL325</f>
        <v>150000</v>
      </c>
      <c r="HM326" s="106">
        <f>HM10+HM319+HM321+HM325</f>
        <v>150000</v>
      </c>
      <c r="HN326" s="106">
        <f>HN10+HN319+HN321+HN325</f>
        <v>50000</v>
      </c>
      <c r="HO326" s="106">
        <f>HN326/HM326*100</f>
        <v>33.333333333333329</v>
      </c>
      <c r="HP326" s="106">
        <f>HP10+HP319+HP321+HP325</f>
        <v>5000</v>
      </c>
      <c r="HQ326" s="106">
        <f>HQ10+HQ319+HQ321+HQ325</f>
        <v>5000</v>
      </c>
      <c r="HR326" s="106">
        <f>HR10+HR319+HR321+HR325</f>
        <v>0</v>
      </c>
      <c r="HS326" s="106"/>
      <c r="HT326" s="106">
        <f>HT10+HT319+HT321+HT325</f>
        <v>29999.999999999996</v>
      </c>
      <c r="HU326" s="106">
        <f>HU10+HU319+HU321+HU325</f>
        <v>29999.999999999996</v>
      </c>
      <c r="HV326" s="106">
        <f>HV10+HV319+HV321+HV325</f>
        <v>0</v>
      </c>
      <c r="HW326" s="106">
        <f>HV326/HU326*100</f>
        <v>0</v>
      </c>
      <c r="HX326" s="106"/>
      <c r="HY326" s="106">
        <f>HY10+HY319+HY321+HY325</f>
        <v>32581.899999999998</v>
      </c>
      <c r="HZ326" s="106">
        <f>HZ10+HZ319+HZ321+HZ325</f>
        <v>5148.8329199999998</v>
      </c>
      <c r="IA326" s="106">
        <f>HZ326/HY326*100</f>
        <v>15.80273992615532</v>
      </c>
      <c r="IB326" s="106"/>
      <c r="IC326" s="106">
        <f>IC10+IC319+IC321+IC325</f>
        <v>1096367.1000000001</v>
      </c>
      <c r="ID326" s="106">
        <f>ID10+ID319+ID321+ID325</f>
        <v>166722.85060000003</v>
      </c>
      <c r="IE326" s="106">
        <f>ID326/IC326*100</f>
        <v>15.206845462619228</v>
      </c>
      <c r="IF326" s="106"/>
      <c r="IG326" s="106">
        <f>IG10+IG319+IG321+IG325</f>
        <v>160000</v>
      </c>
      <c r="IH326" s="106">
        <f>IH10+IH319+IH321+IH325</f>
        <v>0</v>
      </c>
      <c r="II326" s="106">
        <f>IH326/IG326*100</f>
        <v>0</v>
      </c>
      <c r="IJ326" s="106"/>
      <c r="IK326" s="106">
        <f>IK10+IK319+IK321+IK325</f>
        <v>200000</v>
      </c>
      <c r="IL326" s="106">
        <f>IL10+IL319+IL321+IL325</f>
        <v>35585.224000000002</v>
      </c>
      <c r="IM326" s="106">
        <f>IL326/IK326*100</f>
        <v>17.792612000000002</v>
      </c>
      <c r="IN326" s="106"/>
      <c r="IO326" s="106">
        <f>IO10+IO319+IO321+IO325</f>
        <v>100000</v>
      </c>
      <c r="IP326" s="106">
        <f>IP10+IP319+IP321+IP325</f>
        <v>63688.714</v>
      </c>
      <c r="IQ326" s="106">
        <f>IP326/IO326*100</f>
        <v>63.688714000000004</v>
      </c>
      <c r="IR326" s="106"/>
      <c r="IS326" s="106">
        <f>IS10+IS319+IS321+IS325</f>
        <v>226000</v>
      </c>
      <c r="IT326" s="106">
        <f>IT10+IT319+IT321+IT325</f>
        <v>0</v>
      </c>
      <c r="IU326" s="106">
        <f>IT326/IS326*100</f>
        <v>0</v>
      </c>
      <c r="IV326" s="106"/>
      <c r="IW326" s="106">
        <f>IW10+IW319+IW321+IW325</f>
        <v>150000</v>
      </c>
      <c r="IX326" s="106">
        <f>IX10+IX319+IX321+IX325</f>
        <v>0</v>
      </c>
      <c r="IY326" s="106">
        <f>IX326/IW326*100</f>
        <v>0</v>
      </c>
      <c r="IZ326" s="106"/>
      <c r="JA326" s="106">
        <f>JA10+JA319+JA321+JA325</f>
        <v>423239.09999999992</v>
      </c>
      <c r="JB326" s="106">
        <f>JB10+JB319+JB321+JB325</f>
        <v>0</v>
      </c>
      <c r="JC326" s="106">
        <f>JB326/JA326*100</f>
        <v>0</v>
      </c>
      <c r="JD326" s="106"/>
      <c r="JE326" s="106">
        <f>JE10+JE319+JE321+JE325</f>
        <v>900000</v>
      </c>
      <c r="JF326" s="106">
        <f>JF10+JF319+JF321+JF325</f>
        <v>0</v>
      </c>
      <c r="JG326" s="106">
        <f>JF326/JE326*100</f>
        <v>0</v>
      </c>
      <c r="JH326" s="106"/>
      <c r="JI326" s="106">
        <f>JI10+JI319+JI321+JI325</f>
        <v>30000</v>
      </c>
      <c r="JJ326" s="106">
        <f>JJ10+JJ319+JJ321+JJ325</f>
        <v>0</v>
      </c>
      <c r="JK326" s="106">
        <f>JJ326/JI326*100</f>
        <v>0</v>
      </c>
      <c r="JL326" s="106"/>
      <c r="JM326" s="106">
        <f>JM10+JM319+JM321+JM325</f>
        <v>14605.806550000001</v>
      </c>
      <c r="JN326" s="106">
        <f>JN10+JN319+JN321+JN325</f>
        <v>14605.806550000001</v>
      </c>
      <c r="JO326" s="106">
        <f>JN326/JM326*100</f>
        <v>100</v>
      </c>
      <c r="JP326" s="106"/>
      <c r="JQ326" s="106">
        <f>JQ10+JQ319+JQ321+JQ325</f>
        <v>9781.6155099999996</v>
      </c>
      <c r="JR326" s="106">
        <f>JR10+JR319+JR321+JR325</f>
        <v>5694.9</v>
      </c>
      <c r="JS326" s="106">
        <f>JR326/JQ326*100</f>
        <v>58.220444201450725</v>
      </c>
    </row>
    <row r="327" spans="1:279" s="9" customFormat="1" ht="20.25" customHeight="1" x14ac:dyDescent="0.25">
      <c r="A327" s="104"/>
      <c r="B327" s="111"/>
      <c r="C327" s="111"/>
      <c r="D327" s="111"/>
      <c r="E327" s="111"/>
      <c r="F327" s="111"/>
      <c r="G327" s="111"/>
      <c r="H327" s="111"/>
      <c r="I327" s="111"/>
      <c r="J327" s="111"/>
      <c r="K327" s="111"/>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09"/>
      <c r="AL327" s="109"/>
      <c r="AM327" s="109"/>
      <c r="AN327" s="109"/>
      <c r="AO327" s="109"/>
      <c r="AP327" s="109"/>
      <c r="AQ327" s="109"/>
      <c r="AR327" s="109"/>
      <c r="AS327" s="109"/>
      <c r="AT327" s="109"/>
      <c r="AU327" s="109"/>
      <c r="AV327" s="109"/>
      <c r="AW327" s="109"/>
      <c r="AX327" s="109"/>
      <c r="AY327" s="109"/>
      <c r="AZ327" s="109"/>
      <c r="BA327" s="109"/>
      <c r="BB327" s="109"/>
      <c r="BC327" s="109"/>
      <c r="BD327" s="109"/>
      <c r="BE327" s="109"/>
      <c r="BF327" s="109"/>
      <c r="BG327" s="109"/>
      <c r="BH327" s="109"/>
      <c r="BI327" s="109"/>
      <c r="BJ327" s="109"/>
      <c r="BK327" s="109"/>
      <c r="BL327" s="109"/>
      <c r="BM327" s="109"/>
      <c r="BN327" s="109"/>
      <c r="BO327" s="109"/>
      <c r="BP327" s="109"/>
      <c r="BQ327" s="109"/>
      <c r="BR327" s="109"/>
      <c r="BS327" s="109"/>
      <c r="BT327" s="109"/>
      <c r="BU327" s="109"/>
      <c r="BV327" s="109"/>
      <c r="BW327" s="109"/>
      <c r="BX327" s="109"/>
      <c r="BY327" s="109"/>
      <c r="BZ327" s="109"/>
      <c r="CA327" s="109"/>
      <c r="CB327" s="109"/>
      <c r="CC327" s="109"/>
      <c r="CD327" s="109"/>
      <c r="CE327" s="109"/>
      <c r="CF327" s="25"/>
      <c r="CG327" s="25"/>
      <c r="CH327" s="25"/>
      <c r="CI327" s="25"/>
      <c r="CJ327" s="25"/>
      <c r="CK327" s="25"/>
      <c r="CL327" s="25"/>
      <c r="CM327" s="25"/>
      <c r="CN327" s="25"/>
      <c r="CO327" s="25"/>
      <c r="CP327" s="25"/>
      <c r="CQ327" s="25"/>
      <c r="CR327" s="25"/>
      <c r="CS327" s="25"/>
      <c r="CT327" s="25"/>
      <c r="CU327" s="25"/>
      <c r="CV327" s="25"/>
      <c r="CW327" s="25"/>
      <c r="CX327" s="25"/>
      <c r="CY327" s="25"/>
      <c r="CZ327" s="25"/>
      <c r="DA327" s="25"/>
      <c r="DB327" s="25"/>
      <c r="DC327" s="25"/>
      <c r="DD327" s="25"/>
      <c r="DE327" s="25"/>
      <c r="DF327" s="25"/>
      <c r="DG327" s="25"/>
      <c r="DH327" s="25"/>
      <c r="DI327" s="25"/>
      <c r="DJ327" s="25"/>
      <c r="DK327" s="25"/>
      <c r="DL327" s="25"/>
      <c r="DM327" s="25"/>
      <c r="DN327" s="25"/>
      <c r="DO327" s="25"/>
      <c r="DP327" s="25"/>
      <c r="DQ327" s="25"/>
      <c r="DR327" s="25"/>
      <c r="DS327" s="25"/>
      <c r="DT327" s="25"/>
      <c r="DU327" s="25"/>
      <c r="DV327" s="25"/>
      <c r="DW327" s="25"/>
      <c r="DX327" s="25"/>
      <c r="DY327" s="25"/>
      <c r="DZ327" s="25"/>
      <c r="EA327" s="25"/>
      <c r="EB327" s="25"/>
      <c r="EC327" s="25"/>
      <c r="ED327" s="25"/>
      <c r="EE327" s="25"/>
      <c r="EF327" s="25"/>
      <c r="EG327" s="25"/>
      <c r="EH327" s="25"/>
      <c r="EI327" s="25"/>
      <c r="EJ327" s="25"/>
      <c r="EK327" s="25"/>
      <c r="EL327" s="25"/>
      <c r="EM327" s="25"/>
      <c r="EN327" s="25"/>
      <c r="EO327" s="25"/>
      <c r="EP327" s="25"/>
      <c r="EQ327" s="25"/>
      <c r="ER327" s="25"/>
      <c r="ES327" s="25"/>
      <c r="ET327" s="25"/>
      <c r="EU327" s="25"/>
      <c r="EV327" s="25"/>
      <c r="EW327" s="25"/>
      <c r="EX327" s="25"/>
      <c r="EY327" s="25"/>
      <c r="EZ327" s="25"/>
      <c r="FA327" s="25"/>
      <c r="FB327" s="25"/>
      <c r="FC327" s="25"/>
      <c r="FD327" s="25"/>
      <c r="FE327" s="25"/>
      <c r="FF327" s="25"/>
      <c r="FG327" s="25"/>
      <c r="FH327" s="25"/>
      <c r="FI327" s="25"/>
      <c r="FJ327" s="25"/>
      <c r="FK327" s="25"/>
      <c r="FL327" s="25"/>
      <c r="FM327" s="25"/>
      <c r="FN327" s="25"/>
      <c r="FO327" s="25"/>
      <c r="FP327" s="25"/>
      <c r="FQ327" s="25"/>
      <c r="FR327" s="25"/>
      <c r="FS327" s="25"/>
      <c r="FT327" s="25"/>
      <c r="FU327" s="25"/>
      <c r="FV327" s="25"/>
      <c r="FW327" s="25"/>
      <c r="FX327" s="25"/>
      <c r="FY327" s="25"/>
      <c r="FZ327" s="25"/>
      <c r="GA327" s="25"/>
      <c r="GB327" s="25"/>
      <c r="GC327" s="25"/>
      <c r="GD327" s="25"/>
      <c r="GE327" s="25"/>
      <c r="GF327" s="25"/>
      <c r="GG327" s="25"/>
      <c r="GH327" s="25"/>
      <c r="GI327" s="25"/>
      <c r="GJ327" s="25"/>
      <c r="GK327" s="25"/>
      <c r="GL327" s="25"/>
      <c r="GM327" s="25"/>
      <c r="GN327" s="25"/>
      <c r="GO327" s="25"/>
      <c r="GP327" s="25"/>
      <c r="GQ327" s="25"/>
      <c r="GR327" s="25"/>
      <c r="GS327" s="25"/>
      <c r="GT327" s="25"/>
      <c r="GU327" s="25"/>
      <c r="GV327" s="25"/>
      <c r="GW327" s="25"/>
      <c r="GX327" s="25"/>
      <c r="GY327" s="25"/>
      <c r="GZ327" s="25"/>
      <c r="HA327" s="25"/>
      <c r="HB327" s="25"/>
      <c r="HC327" s="25"/>
      <c r="HD327" s="25"/>
      <c r="HE327" s="25"/>
      <c r="HF327" s="25"/>
      <c r="HG327" s="25"/>
      <c r="HH327" s="25"/>
      <c r="HI327" s="25"/>
      <c r="HJ327" s="25"/>
      <c r="HK327" s="25"/>
      <c r="HL327" s="25"/>
      <c r="HM327" s="25"/>
      <c r="HN327" s="25"/>
      <c r="HO327" s="25"/>
      <c r="HP327" s="25"/>
      <c r="HQ327" s="25"/>
      <c r="HR327" s="25"/>
      <c r="HS327" s="25"/>
    </row>
    <row r="328" spans="1:279" s="30" customFormat="1" ht="22.5" customHeight="1" x14ac:dyDescent="0.2">
      <c r="A328" s="393" t="s">
        <v>997</v>
      </c>
      <c r="B328" s="393"/>
      <c r="C328" s="393"/>
      <c r="D328" s="393"/>
      <c r="E328" s="393"/>
      <c r="F328" s="393"/>
      <c r="G328" s="393"/>
      <c r="H328" s="393"/>
      <c r="I328" s="393"/>
      <c r="J328" s="393"/>
      <c r="K328" s="393"/>
      <c r="L328" s="393"/>
      <c r="M328" s="393"/>
      <c r="N328" s="393"/>
      <c r="O328" s="393"/>
      <c r="P328" s="393"/>
      <c r="Q328" s="393"/>
      <c r="R328" s="393"/>
      <c r="S328" s="393"/>
      <c r="T328" s="393"/>
      <c r="U328" s="393"/>
      <c r="V328" s="393"/>
      <c r="W328" s="393"/>
      <c r="X328" s="91"/>
      <c r="Y328" s="91"/>
      <c r="Z328" s="91"/>
      <c r="AA328" s="91"/>
      <c r="AB328" s="241"/>
      <c r="CF328" s="116"/>
      <c r="CG328" s="116"/>
    </row>
    <row r="329" spans="1:279" s="30" customFormat="1" ht="20.25" customHeight="1" x14ac:dyDescent="0.2">
      <c r="A329" s="393" t="s">
        <v>1076</v>
      </c>
      <c r="B329" s="393"/>
      <c r="C329" s="393"/>
      <c r="D329" s="393"/>
      <c r="E329" s="393"/>
      <c r="F329" s="393"/>
      <c r="G329" s="393"/>
      <c r="H329" s="393"/>
      <c r="I329" s="393"/>
      <c r="J329" s="393"/>
      <c r="K329" s="393"/>
      <c r="L329" s="393"/>
      <c r="M329" s="393"/>
      <c r="N329" s="393"/>
      <c r="O329" s="393"/>
      <c r="P329" s="393"/>
      <c r="Q329" s="393"/>
      <c r="R329" s="393"/>
      <c r="S329" s="393"/>
      <c r="T329" s="393"/>
      <c r="U329" s="393"/>
      <c r="V329" s="393"/>
      <c r="W329" s="393"/>
      <c r="X329" s="91"/>
      <c r="Y329" s="91"/>
      <c r="Z329" s="91"/>
      <c r="AA329" s="91"/>
      <c r="AB329" s="241"/>
      <c r="CF329" s="116"/>
      <c r="CG329" s="116"/>
    </row>
    <row r="330" spans="1:279" s="30" customFormat="1" ht="39" customHeight="1" x14ac:dyDescent="0.2">
      <c r="A330" s="393" t="s">
        <v>1134</v>
      </c>
      <c r="B330" s="393"/>
      <c r="C330" s="393"/>
      <c r="D330" s="393"/>
      <c r="E330" s="393"/>
      <c r="F330" s="393"/>
      <c r="G330" s="393"/>
      <c r="H330" s="393"/>
      <c r="I330" s="393"/>
      <c r="J330" s="393"/>
      <c r="K330" s="393"/>
      <c r="L330" s="393"/>
      <c r="M330" s="393"/>
      <c r="N330" s="393"/>
      <c r="O330" s="393"/>
      <c r="P330" s="393"/>
      <c r="Q330" s="393"/>
      <c r="R330" s="393"/>
      <c r="S330" s="393"/>
      <c r="T330" s="393"/>
      <c r="U330" s="393"/>
      <c r="V330" s="393"/>
      <c r="W330" s="393"/>
      <c r="X330" s="91"/>
      <c r="Y330" s="91"/>
      <c r="Z330" s="91"/>
      <c r="AA330" s="91"/>
      <c r="AB330" s="348"/>
      <c r="CF330" s="116"/>
      <c r="CG330" s="116"/>
    </row>
    <row r="331" spans="1:279" s="30" customFormat="1" ht="37.5" customHeight="1" x14ac:dyDescent="0.2">
      <c r="A331" s="393" t="s">
        <v>1140</v>
      </c>
      <c r="B331" s="393"/>
      <c r="C331" s="393"/>
      <c r="D331" s="393"/>
      <c r="E331" s="393"/>
      <c r="F331" s="393"/>
      <c r="G331" s="393"/>
      <c r="H331" s="393"/>
      <c r="I331" s="393"/>
      <c r="J331" s="393"/>
      <c r="K331" s="393"/>
      <c r="L331" s="393"/>
      <c r="M331" s="393"/>
      <c r="N331" s="393"/>
      <c r="O331" s="393"/>
      <c r="P331" s="393"/>
      <c r="Q331" s="393"/>
      <c r="R331" s="393"/>
      <c r="S331" s="393"/>
      <c r="T331" s="393"/>
      <c r="U331" s="393"/>
      <c r="V331" s="393"/>
      <c r="W331" s="393"/>
      <c r="X331" s="91"/>
      <c r="Y331" s="91"/>
      <c r="Z331" s="91"/>
      <c r="AA331" s="91"/>
      <c r="AB331" s="241"/>
      <c r="CF331" s="116"/>
      <c r="CG331" s="116"/>
    </row>
    <row r="332" spans="1:279" s="2" customFormat="1" ht="24.75" customHeight="1" x14ac:dyDescent="0.25">
      <c r="A332" s="459" t="s">
        <v>1139</v>
      </c>
      <c r="B332" s="459"/>
      <c r="C332" s="459"/>
      <c r="D332" s="459"/>
      <c r="E332" s="459"/>
      <c r="F332" s="459"/>
      <c r="G332" s="459"/>
      <c r="H332" s="459"/>
      <c r="I332" s="459"/>
      <c r="J332" s="459"/>
      <c r="K332" s="459"/>
      <c r="L332" s="459"/>
      <c r="M332" s="459"/>
      <c r="N332" s="459"/>
      <c r="O332" s="459"/>
      <c r="P332" s="459"/>
      <c r="Q332" s="459"/>
      <c r="R332" s="459"/>
      <c r="S332" s="459"/>
      <c r="T332" s="459"/>
      <c r="U332" s="459"/>
      <c r="V332" s="459"/>
      <c r="W332" s="459"/>
      <c r="X332" s="112"/>
      <c r="Y332" s="112"/>
      <c r="Z332" s="112"/>
      <c r="AA332" s="112"/>
      <c r="AB332" s="351"/>
      <c r="CF332" s="25"/>
      <c r="CG332" s="25"/>
    </row>
    <row r="333" spans="1:279" x14ac:dyDescent="0.25">
      <c r="C333" s="3"/>
      <c r="D333" s="3"/>
      <c r="E333" s="3"/>
    </row>
    <row r="334" spans="1:279" x14ac:dyDescent="0.25">
      <c r="B334" s="3"/>
      <c r="C334" s="3"/>
      <c r="D334" s="3"/>
    </row>
    <row r="335" spans="1:279" x14ac:dyDescent="0.25">
      <c r="F335" s="3">
        <f>'Итого по видам(с учет нераспр.)'!H93-Иные!F326</f>
        <v>0</v>
      </c>
    </row>
    <row r="337" spans="2:6" x14ac:dyDescent="0.25">
      <c r="B337" s="3">
        <f>B326-'Итого по видам(с учет нераспр.)'!D93</f>
        <v>0</v>
      </c>
      <c r="C337" s="3"/>
      <c r="D337" s="3"/>
      <c r="E337" s="3"/>
      <c r="F337" s="3"/>
    </row>
    <row r="338" spans="2:6" x14ac:dyDescent="0.25">
      <c r="D338" s="3"/>
    </row>
    <row r="340" spans="2:6" x14ac:dyDescent="0.25">
      <c r="D340" s="3"/>
    </row>
  </sheetData>
  <mergeCells count="383">
    <mergeCell ref="HX6:IA6"/>
    <mergeCell ref="HX7:HX9"/>
    <mergeCell ref="HY7:HY9"/>
    <mergeCell ref="HZ7:HZ9"/>
    <mergeCell ref="IA7:IA9"/>
    <mergeCell ref="HL6:HO6"/>
    <mergeCell ref="HL7:HL9"/>
    <mergeCell ref="HM7:HM9"/>
    <mergeCell ref="HN7:HN9"/>
    <mergeCell ref="HO7:HO9"/>
    <mergeCell ref="HT6:HW6"/>
    <mergeCell ref="HT7:HT9"/>
    <mergeCell ref="HU7:HU9"/>
    <mergeCell ref="HV7:HV9"/>
    <mergeCell ref="HW7:HW9"/>
    <mergeCell ref="HP6:HS6"/>
    <mergeCell ref="HP7:HP9"/>
    <mergeCell ref="HQ7:HQ9"/>
    <mergeCell ref="HR7:HR9"/>
    <mergeCell ref="HS7:HS9"/>
    <mergeCell ref="HD6:HG6"/>
    <mergeCell ref="HD7:HD9"/>
    <mergeCell ref="HE7:HE9"/>
    <mergeCell ref="HF7:HF9"/>
    <mergeCell ref="HG7:HG9"/>
    <mergeCell ref="HH6:HK6"/>
    <mergeCell ref="HH7:HH9"/>
    <mergeCell ref="HI7:HI9"/>
    <mergeCell ref="HJ7:HJ9"/>
    <mergeCell ref="HK7:HK9"/>
    <mergeCell ref="AX7:AX9"/>
    <mergeCell ref="AY7:AY9"/>
    <mergeCell ref="AN7:AN9"/>
    <mergeCell ref="AT7:AT9"/>
    <mergeCell ref="AU7:AU9"/>
    <mergeCell ref="AR7:AR9"/>
    <mergeCell ref="AS7:AS9"/>
    <mergeCell ref="GN7:GN9"/>
    <mergeCell ref="GO7:GO9"/>
    <mergeCell ref="EW7:EW9"/>
    <mergeCell ref="EX7:EX9"/>
    <mergeCell ref="EY7:EY9"/>
    <mergeCell ref="AZ7:AZ9"/>
    <mergeCell ref="BG7:BG9"/>
    <mergeCell ref="BF7:BF9"/>
    <mergeCell ref="BE7:BE9"/>
    <mergeCell ref="BD7:BD9"/>
    <mergeCell ref="BC7:BC9"/>
    <mergeCell ref="BB7:BB9"/>
    <mergeCell ref="BA7:BA9"/>
    <mergeCell ref="CT7:CT9"/>
    <mergeCell ref="CU7:CU9"/>
    <mergeCell ref="DM7:DM9"/>
    <mergeCell ref="DN7:DN9"/>
    <mergeCell ref="CJ6:CM6"/>
    <mergeCell ref="CJ7:CJ9"/>
    <mergeCell ref="CK7:CK9"/>
    <mergeCell ref="CL7:CL9"/>
    <mergeCell ref="CM7:CM9"/>
    <mergeCell ref="EK7:EK9"/>
    <mergeCell ref="EL7:EL9"/>
    <mergeCell ref="EM7:EM9"/>
    <mergeCell ref="DY7:DY9"/>
    <mergeCell ref="DZ7:DZ9"/>
    <mergeCell ref="EA7:EA9"/>
    <mergeCell ref="EF7:EF9"/>
    <mergeCell ref="EG7:EG9"/>
    <mergeCell ref="CN7:CN9"/>
    <mergeCell ref="CO7:CO9"/>
    <mergeCell ref="CP7:CP9"/>
    <mergeCell ref="CZ6:DC6"/>
    <mergeCell ref="CZ7:CZ9"/>
    <mergeCell ref="DA7:DA9"/>
    <mergeCell ref="DB7:DB9"/>
    <mergeCell ref="DC7:DC9"/>
    <mergeCell ref="CR6:CU6"/>
    <mergeCell ref="CR7:CR9"/>
    <mergeCell ref="CS7:CS9"/>
    <mergeCell ref="V4:W4"/>
    <mergeCell ref="AP4:AQ4"/>
    <mergeCell ref="B2:W2"/>
    <mergeCell ref="H5:W5"/>
    <mergeCell ref="X2:AQ2"/>
    <mergeCell ref="X5:AQ5"/>
    <mergeCell ref="BL6:BO6"/>
    <mergeCell ref="CQ7:CQ9"/>
    <mergeCell ref="CN6:CQ6"/>
    <mergeCell ref="BT6:BW6"/>
    <mergeCell ref="BU7:BU9"/>
    <mergeCell ref="BT7:BT9"/>
    <mergeCell ref="CE7:CE9"/>
    <mergeCell ref="CD7:CD9"/>
    <mergeCell ref="CC7:CC9"/>
    <mergeCell ref="CB7:CB9"/>
    <mergeCell ref="BW7:BW9"/>
    <mergeCell ref="BV7:BV9"/>
    <mergeCell ref="CA7:CA9"/>
    <mergeCell ref="BZ7:BZ9"/>
    <mergeCell ref="BY7:BY9"/>
    <mergeCell ref="BX7:BX9"/>
    <mergeCell ref="AV7:AV9"/>
    <mergeCell ref="AW7:AW9"/>
    <mergeCell ref="B7:B9"/>
    <mergeCell ref="F7:F9"/>
    <mergeCell ref="G7:G9"/>
    <mergeCell ref="A5:A9"/>
    <mergeCell ref="B5:G6"/>
    <mergeCell ref="H6:K6"/>
    <mergeCell ref="L6:O6"/>
    <mergeCell ref="P6:S6"/>
    <mergeCell ref="C8:C9"/>
    <mergeCell ref="D8:E8"/>
    <mergeCell ref="C7:E7"/>
    <mergeCell ref="H7:H9"/>
    <mergeCell ref="I7:I9"/>
    <mergeCell ref="J7:J9"/>
    <mergeCell ref="K7:K9"/>
    <mergeCell ref="L7:L9"/>
    <mergeCell ref="M7:M9"/>
    <mergeCell ref="N7:N9"/>
    <mergeCell ref="O7:O9"/>
    <mergeCell ref="P7:P9"/>
    <mergeCell ref="Q7:Q9"/>
    <mergeCell ref="R7:R9"/>
    <mergeCell ref="V7:V9"/>
    <mergeCell ref="W7:W9"/>
    <mergeCell ref="AQ7:AQ9"/>
    <mergeCell ref="AP7:AP9"/>
    <mergeCell ref="AO7:AO9"/>
    <mergeCell ref="S7:S9"/>
    <mergeCell ref="T7:T9"/>
    <mergeCell ref="U7:U9"/>
    <mergeCell ref="AD7:AD9"/>
    <mergeCell ref="AC7:AC9"/>
    <mergeCell ref="AI7:AI9"/>
    <mergeCell ref="AB7:AB9"/>
    <mergeCell ref="AA7:AA9"/>
    <mergeCell ref="Z7:Z9"/>
    <mergeCell ref="Y7:Y9"/>
    <mergeCell ref="X7:X9"/>
    <mergeCell ref="AH7:AH9"/>
    <mergeCell ref="AG7:AG9"/>
    <mergeCell ref="AF7:AF9"/>
    <mergeCell ref="AE7:AE9"/>
    <mergeCell ref="AJ7:AJ9"/>
    <mergeCell ref="AK7:AK9"/>
    <mergeCell ref="AL7:AL9"/>
    <mergeCell ref="AM7:AM9"/>
    <mergeCell ref="AB6:AE6"/>
    <mergeCell ref="X6:AA6"/>
    <mergeCell ref="T6:W6"/>
    <mergeCell ref="AZ6:BC6"/>
    <mergeCell ref="AF6:AI6"/>
    <mergeCell ref="AN6:AQ6"/>
    <mergeCell ref="AR6:AU6"/>
    <mergeCell ref="BD6:BG6"/>
    <mergeCell ref="AJ6:AM6"/>
    <mergeCell ref="AV6:AY6"/>
    <mergeCell ref="CB6:CE6"/>
    <mergeCell ref="BX6:CA6"/>
    <mergeCell ref="CF6:CI6"/>
    <mergeCell ref="BI7:BI9"/>
    <mergeCell ref="BP7:BP9"/>
    <mergeCell ref="BH7:BH9"/>
    <mergeCell ref="BH6:BK6"/>
    <mergeCell ref="BP6:BS6"/>
    <mergeCell ref="CF7:CF9"/>
    <mergeCell ref="CG7:CG9"/>
    <mergeCell ref="CH7:CH9"/>
    <mergeCell ref="CI7:CI9"/>
    <mergeCell ref="BL7:BL9"/>
    <mergeCell ref="BM7:BM9"/>
    <mergeCell ref="BN7:BN9"/>
    <mergeCell ref="BO7:BO9"/>
    <mergeCell ref="BJ7:BJ9"/>
    <mergeCell ref="BK7:BK9"/>
    <mergeCell ref="BQ7:BQ9"/>
    <mergeCell ref="BR7:BR9"/>
    <mergeCell ref="BS7:BS9"/>
    <mergeCell ref="CV6:CY6"/>
    <mergeCell ref="CV7:CV9"/>
    <mergeCell ref="CW7:CW9"/>
    <mergeCell ref="CX7:CX9"/>
    <mergeCell ref="CY7:CY9"/>
    <mergeCell ref="DH6:DK6"/>
    <mergeCell ref="DH7:DH9"/>
    <mergeCell ref="DI7:DI9"/>
    <mergeCell ref="DJ7:DJ9"/>
    <mergeCell ref="DK7:DK9"/>
    <mergeCell ref="DD6:DG6"/>
    <mergeCell ref="DD7:DD9"/>
    <mergeCell ref="DE7:DE9"/>
    <mergeCell ref="DF7:DF9"/>
    <mergeCell ref="DG7:DG9"/>
    <mergeCell ref="DO7:DO9"/>
    <mergeCell ref="DP6:DS6"/>
    <mergeCell ref="DP7:DP9"/>
    <mergeCell ref="DQ7:DQ9"/>
    <mergeCell ref="DR7:DR9"/>
    <mergeCell ref="DS7:DS9"/>
    <mergeCell ref="DL6:DO6"/>
    <mergeCell ref="EF6:EI6"/>
    <mergeCell ref="GV6:GY6"/>
    <mergeCell ref="DX7:DX9"/>
    <mergeCell ref="EJ6:EM6"/>
    <mergeCell ref="DX6:EA6"/>
    <mergeCell ref="EN6:EQ6"/>
    <mergeCell ref="EI7:EI9"/>
    <mergeCell ref="EJ7:EJ9"/>
    <mergeCell ref="EB7:EB9"/>
    <mergeCell ref="EC7:EC9"/>
    <mergeCell ref="ES7:ES9"/>
    <mergeCell ref="ET7:ET9"/>
    <mergeCell ref="EU7:EU9"/>
    <mergeCell ref="EN7:EN9"/>
    <mergeCell ref="EO7:EO9"/>
    <mergeCell ref="EP7:EP9"/>
    <mergeCell ref="EQ7:EQ9"/>
    <mergeCell ref="ED7:ED9"/>
    <mergeCell ref="EE7:EE9"/>
    <mergeCell ref="ER7:ER9"/>
    <mergeCell ref="EH7:EH9"/>
    <mergeCell ref="EV6:EY6"/>
    <mergeCell ref="EV7:EV9"/>
    <mergeCell ref="GJ6:GM6"/>
    <mergeCell ref="EZ7:EZ9"/>
    <mergeCell ref="FA7:FA9"/>
    <mergeCell ref="FB7:FB9"/>
    <mergeCell ref="FC7:FC9"/>
    <mergeCell ref="FD6:FG6"/>
    <mergeCell ref="FD7:FD9"/>
    <mergeCell ref="FE7:FE9"/>
    <mergeCell ref="FF7:FF9"/>
    <mergeCell ref="FG7:FG9"/>
    <mergeCell ref="FT6:FW6"/>
    <mergeCell ref="FT7:FT9"/>
    <mergeCell ref="FU7:FU9"/>
    <mergeCell ref="FV7:FV9"/>
    <mergeCell ref="FW7:FW9"/>
    <mergeCell ref="A332:W332"/>
    <mergeCell ref="FP6:FS6"/>
    <mergeCell ref="FP7:FP9"/>
    <mergeCell ref="FQ7:FQ9"/>
    <mergeCell ref="FR7:FR9"/>
    <mergeCell ref="FS7:FS9"/>
    <mergeCell ref="FX6:GA6"/>
    <mergeCell ref="FX7:FX9"/>
    <mergeCell ref="FY7:FY9"/>
    <mergeCell ref="FZ7:FZ9"/>
    <mergeCell ref="GA7:GA9"/>
    <mergeCell ref="EB6:EE6"/>
    <mergeCell ref="ER6:EU6"/>
    <mergeCell ref="DT7:DT9"/>
    <mergeCell ref="DU7:DU9"/>
    <mergeCell ref="DV7:DV9"/>
    <mergeCell ref="DW7:DW9"/>
    <mergeCell ref="DT6:DW6"/>
    <mergeCell ref="DL7:DL9"/>
    <mergeCell ref="FK7:FK9"/>
    <mergeCell ref="FL6:FO6"/>
    <mergeCell ref="FL7:FL9"/>
    <mergeCell ref="FM7:FM9"/>
    <mergeCell ref="FN7:FN9"/>
    <mergeCell ref="A331:W331"/>
    <mergeCell ref="A328:W328"/>
    <mergeCell ref="A329:W329"/>
    <mergeCell ref="A330:W330"/>
    <mergeCell ref="GJ7:GJ9"/>
    <mergeCell ref="GK7:GK9"/>
    <mergeCell ref="GL7:GL9"/>
    <mergeCell ref="GM7:GM9"/>
    <mergeCell ref="GB6:GE6"/>
    <mergeCell ref="GB7:GB9"/>
    <mergeCell ref="GC7:GC9"/>
    <mergeCell ref="GD7:GD9"/>
    <mergeCell ref="GE7:GE9"/>
    <mergeCell ref="GF6:GI6"/>
    <mergeCell ref="GF7:GF9"/>
    <mergeCell ref="GG7:GG9"/>
    <mergeCell ref="GH7:GH9"/>
    <mergeCell ref="GI7:GI9"/>
    <mergeCell ref="FO7:FO9"/>
    <mergeCell ref="FH6:FK6"/>
    <mergeCell ref="FH7:FH9"/>
    <mergeCell ref="FI7:FI9"/>
    <mergeCell ref="FJ7:FJ9"/>
    <mergeCell ref="EZ6:FC6"/>
    <mergeCell ref="GP7:GP9"/>
    <mergeCell ref="GQ7:GQ9"/>
    <mergeCell ref="GN6:GQ6"/>
    <mergeCell ref="GZ7:GZ9"/>
    <mergeCell ref="HA7:HA9"/>
    <mergeCell ref="HB7:HB9"/>
    <mergeCell ref="HC7:HC9"/>
    <mergeCell ref="GR6:GU6"/>
    <mergeCell ref="GR7:GR9"/>
    <mergeCell ref="GS7:GS9"/>
    <mergeCell ref="GT7:GT9"/>
    <mergeCell ref="GU7:GU9"/>
    <mergeCell ref="GV7:GV9"/>
    <mergeCell ref="GW7:GW9"/>
    <mergeCell ref="GX7:GX9"/>
    <mergeCell ref="GY7:GY9"/>
    <mergeCell ref="GZ6:HC6"/>
    <mergeCell ref="IB6:IE6"/>
    <mergeCell ref="IB7:IB9"/>
    <mergeCell ref="IC7:IC9"/>
    <mergeCell ref="ID7:ID9"/>
    <mergeCell ref="IE7:IE9"/>
    <mergeCell ref="IF6:II6"/>
    <mergeCell ref="IF7:IF9"/>
    <mergeCell ref="IG7:IG9"/>
    <mergeCell ref="IH7:IH9"/>
    <mergeCell ref="II7:II9"/>
    <mergeCell ref="IJ6:IM6"/>
    <mergeCell ref="IJ7:IJ9"/>
    <mergeCell ref="IK7:IK9"/>
    <mergeCell ref="IL7:IL9"/>
    <mergeCell ref="IM7:IM9"/>
    <mergeCell ref="IN6:IQ6"/>
    <mergeCell ref="IN7:IN9"/>
    <mergeCell ref="IO7:IO9"/>
    <mergeCell ref="IP7:IP9"/>
    <mergeCell ref="IQ7:IQ9"/>
    <mergeCell ref="IR6:IU6"/>
    <mergeCell ref="IR7:IR9"/>
    <mergeCell ref="IS7:IS9"/>
    <mergeCell ref="IT7:IT9"/>
    <mergeCell ref="IU7:IU9"/>
    <mergeCell ref="IV6:IY6"/>
    <mergeCell ref="IV7:IV9"/>
    <mergeCell ref="IW7:IW9"/>
    <mergeCell ref="IX7:IX9"/>
    <mergeCell ref="IY7:IY9"/>
    <mergeCell ref="JK7:JK9"/>
    <mergeCell ref="JL6:JO6"/>
    <mergeCell ref="JL7:JL9"/>
    <mergeCell ref="JM7:JM9"/>
    <mergeCell ref="JN7:JN9"/>
    <mergeCell ref="JO7:JO9"/>
    <mergeCell ref="IZ6:JC6"/>
    <mergeCell ref="IZ7:IZ9"/>
    <mergeCell ref="JA7:JA9"/>
    <mergeCell ref="JB7:JB9"/>
    <mergeCell ref="JC7:JC9"/>
    <mergeCell ref="JD6:JG6"/>
    <mergeCell ref="JD7:JD9"/>
    <mergeCell ref="JE7:JE9"/>
    <mergeCell ref="JF7:JF9"/>
    <mergeCell ref="JG7:JG9"/>
    <mergeCell ref="JP6:JS6"/>
    <mergeCell ref="JP7:JP9"/>
    <mergeCell ref="JQ7:JQ9"/>
    <mergeCell ref="JR7:JR9"/>
    <mergeCell ref="JS7:JS9"/>
    <mergeCell ref="AR2:BK2"/>
    <mergeCell ref="AR5:BK5"/>
    <mergeCell ref="BL5:CE5"/>
    <mergeCell ref="BL2:CE2"/>
    <mergeCell ref="CF5:CY5"/>
    <mergeCell ref="CZ5:DS5"/>
    <mergeCell ref="CF2:CY2"/>
    <mergeCell ref="CZ2:DS2"/>
    <mergeCell ref="DT2:EM2"/>
    <mergeCell ref="EN2:FG2"/>
    <mergeCell ref="FH2:GA2"/>
    <mergeCell ref="GB2:GU2"/>
    <mergeCell ref="GV2:HO2"/>
    <mergeCell ref="HP2:II2"/>
    <mergeCell ref="IJ2:JC2"/>
    <mergeCell ref="JH6:JK6"/>
    <mergeCell ref="JH7:JH9"/>
    <mergeCell ref="JI7:JI9"/>
    <mergeCell ref="JJ7:JJ9"/>
    <mergeCell ref="JD2:JS2"/>
    <mergeCell ref="JD5:JS5"/>
    <mergeCell ref="IJ5:JC5"/>
    <mergeCell ref="HP5:II5"/>
    <mergeCell ref="GV5:HO5"/>
    <mergeCell ref="GB5:GU5"/>
    <mergeCell ref="FH5:GA5"/>
    <mergeCell ref="EN5:FG5"/>
    <mergeCell ref="DT5:EM5"/>
  </mergeCells>
  <printOptions horizontalCentered="1"/>
  <pageMargins left="0.11811023622047245" right="0.11811023622047245" top="0.19685039370078741" bottom="0" header="0" footer="0"/>
  <pageSetup paperSize="9" scale="27" fitToHeight="0" orientation="portrait" r:id="rId1"/>
  <colBreaks count="12" manualBreakCount="12">
    <brk id="43" max="332" man="1"/>
    <brk id="63" max="332" man="1"/>
    <brk id="83" max="332" man="1"/>
    <brk id="103" max="332" man="1"/>
    <brk id="123" max="332" man="1"/>
    <brk id="143" max="332" man="1"/>
    <brk id="163" max="332" man="1"/>
    <brk id="183" max="332" man="1"/>
    <brk id="203" max="332" man="1"/>
    <brk id="223" max="332" man="1"/>
    <brk id="243" max="332" man="1"/>
    <brk id="263" max="33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2026-04-28T13:19:30Z</cp:lastPrinted>
  <dcterms:created xsi:type="dcterms:W3CDTF">2019-10-10T14:43:12Z</dcterms:created>
  <dcterms:modified xsi:type="dcterms:W3CDTF">2026-04-28T13:24:35Z</dcterms:modified>
</cp:coreProperties>
</file>